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mc:AlternateContent xmlns:mc="http://schemas.openxmlformats.org/markup-compatibility/2006">
    <mc:Choice Requires="x15">
      <x15ac:absPath xmlns:x15ac="http://schemas.microsoft.com/office/spreadsheetml/2010/11/ac" url="L:\CESEF\NÚCLEO\GFSM 2014\Dados\GOVERNO GERAL\Demonstrativos GG\Publicados\"/>
    </mc:Choice>
  </mc:AlternateContent>
  <xr:revisionPtr revIDLastSave="0" documentId="13_ncr:1_{91584D22-A873-4A48-91A3-50C5BBD307DB}" xr6:coauthVersionLast="46" xr6:coauthVersionMax="46" xr10:uidLastSave="{00000000-0000-0000-0000-000000000000}"/>
  <bookViews>
    <workbookView xWindow="-120" yWindow="-120" windowWidth="29040" windowHeight="15840" tabRatio="748" xr2:uid="{00000000-000D-0000-FFFF-FFFF00000000}"/>
  </bookViews>
  <sheets>
    <sheet name="Índice" sheetId="56" r:id="rId1"/>
    <sheet name="1.1" sheetId="147" r:id="rId2"/>
    <sheet name="1.2" sheetId="148" r:id="rId3"/>
    <sheet name="1.3" sheetId="149" r:id="rId4"/>
    <sheet name="1.4" sheetId="150" r:id="rId5"/>
    <sheet name="1.1.a" sheetId="153" r:id="rId6"/>
    <sheet name="1.2.a" sheetId="154" r:id="rId7"/>
    <sheet name="1.3.a" sheetId="151" r:id="rId8"/>
    <sheet name="1.4.a" sheetId="152" r:id="rId9"/>
    <sheet name="2.1" sheetId="113" r:id="rId10"/>
    <sheet name="2.2" sheetId="101" r:id="rId11"/>
    <sheet name="2.3" sheetId="102" r:id="rId12"/>
    <sheet name="2.4" sheetId="114" r:id="rId13"/>
    <sheet name="3.1" sheetId="116" r:id="rId14"/>
    <sheet name="3.2.1" sheetId="120" r:id="rId15"/>
    <sheet name="3.2.2" sheetId="121" r:id="rId16"/>
    <sheet name="3.2.3" sheetId="122" r:id="rId17"/>
    <sheet name="3.2.4" sheetId="123" r:id="rId18"/>
    <sheet name="3.2.5" sheetId="124" r:id="rId19"/>
    <sheet name="3.3.1" sheetId="125" r:id="rId20"/>
    <sheet name="3.3.2" sheetId="126" r:id="rId21"/>
    <sheet name="3.3.3" sheetId="127" r:id="rId22"/>
    <sheet name="3.3.4" sheetId="128" r:id="rId23"/>
    <sheet name="3.3.5" sheetId="129" r:id="rId24"/>
    <sheet name="3.4" sheetId="115" r:id="rId25"/>
    <sheet name="3.5" sheetId="155" r:id="rId26"/>
    <sheet name="2.1.a" sheetId="132" r:id="rId27"/>
    <sheet name="2.2.a" sheetId="131" r:id="rId28"/>
    <sheet name="2.3.a" sheetId="133" r:id="rId29"/>
    <sheet name="2.4.a" sheetId="134" r:id="rId30"/>
    <sheet name="3.1.a" sheetId="135" r:id="rId31"/>
    <sheet name="3.2.1.a" sheetId="136" r:id="rId32"/>
    <sheet name="3.2.2.a" sheetId="137" r:id="rId33"/>
    <sheet name="3.2.3.a" sheetId="138" r:id="rId34"/>
    <sheet name="3.2.4.a" sheetId="139" r:id="rId35"/>
    <sheet name="3.2.5.a" sheetId="140" r:id="rId36"/>
    <sheet name="3.3.1.a" sheetId="141" r:id="rId37"/>
    <sheet name="3.3.2.a" sheetId="142" r:id="rId38"/>
    <sheet name="3.3.3.a" sheetId="143" r:id="rId39"/>
    <sheet name="3.3.4.a" sheetId="144" r:id="rId40"/>
    <sheet name="3.3.5.a" sheetId="145" r:id="rId41"/>
    <sheet name="3.4.a" sheetId="146" r:id="rId42"/>
    <sheet name="3.5.a" sheetId="156" r:id="rId43"/>
    <sheet name="Glossario" sheetId="118" r:id="rId44"/>
    <sheet name="Metadados" sheetId="119" r:id="rId45"/>
    <sheet name="Passivo Exig. Valor de Mercado" sheetId="8" state="hidden" r:id="rId46"/>
    <sheet name="Passivo Exig. Valor de Face" sheetId="9" state="hidden" r:id="rId47"/>
    <sheet name="Transações Financeiras" sheetId="11" state="hidden" r:id="rId48"/>
    <sheet name="Estoques de At. e Pass. Financ." sheetId="12" state="hidden" r:id="rId49"/>
  </sheets>
  <definedNames>
    <definedName name="_xlnm._FilterDatabase" localSheetId="10" hidden="1">'2.2'!$A$4:$J$106</definedName>
    <definedName name="_xlnm._FilterDatabase" localSheetId="27" hidden="1">'2.2.a'!$A$4:$J$106</definedName>
    <definedName name="_xlnm._FilterDatabase" localSheetId="14" hidden="1">'3.2.1'!$A$4:$B$104</definedName>
    <definedName name="_xlnm._FilterDatabase" localSheetId="31" hidden="1">'3.2.1.a'!$A$4:$B$104</definedName>
    <definedName name="_xlnm._FilterDatabase" localSheetId="15" hidden="1">'3.2.2'!$A$4:$B$104</definedName>
    <definedName name="_xlnm._FilterDatabase" localSheetId="32" hidden="1">'3.2.2.a'!$A$4:$B$104</definedName>
    <definedName name="_xlnm._FilterDatabase" localSheetId="16" hidden="1">'3.2.3'!$A$4:$B$104</definedName>
    <definedName name="_xlnm._FilterDatabase" localSheetId="33" hidden="1">'3.2.3.a'!$A$4:$B$104</definedName>
    <definedName name="_xlnm._FilterDatabase" localSheetId="17" hidden="1">'3.2.4'!$A$4:$B$104</definedName>
    <definedName name="_xlnm._FilterDatabase" localSheetId="34" hidden="1">'3.2.4.a'!$A$4:$B$104</definedName>
    <definedName name="_xlnm._FilterDatabase" localSheetId="18" hidden="1">'3.2.5'!$A$4:$B$104</definedName>
    <definedName name="_xlnm._FilterDatabase" localSheetId="35" hidden="1">'3.2.5.a'!$A$4:$B$104</definedName>
    <definedName name="_xlnm.Print_Titles" localSheetId="10">'2.2'!#REF!,'2.2'!$4:$4</definedName>
    <definedName name="_xlnm.Print_Titles" localSheetId="27">'2.2.a'!#REF!,'2.2.a'!$4:$4</definedName>
    <definedName name="_xlnm.Print_Titles" localSheetId="14">'3.2.1'!#REF!,'3.2.1'!$4:$4</definedName>
    <definedName name="_xlnm.Print_Titles" localSheetId="31">'3.2.1.a'!#REF!,'3.2.1.a'!$4:$4</definedName>
    <definedName name="_xlnm.Print_Titles" localSheetId="15">'3.2.2'!#REF!,'3.2.2'!$4:$4</definedName>
    <definedName name="_xlnm.Print_Titles" localSheetId="32">'3.2.2.a'!#REF!,'3.2.2.a'!$4:$4</definedName>
    <definedName name="_xlnm.Print_Titles" localSheetId="16">'3.2.3'!#REF!,'3.2.3'!$4:$4</definedName>
    <definedName name="_xlnm.Print_Titles" localSheetId="33">'3.2.3.a'!#REF!,'3.2.3.a'!$4:$4</definedName>
    <definedName name="_xlnm.Print_Titles" localSheetId="17">'3.2.4'!#REF!,'3.2.4'!$4:$4</definedName>
    <definedName name="_xlnm.Print_Titles" localSheetId="34">'3.2.4.a'!#REF!,'3.2.4.a'!$4:$4</definedName>
    <definedName name="_xlnm.Print_Titles" localSheetId="18">'3.2.5'!#REF!,'3.2.5'!$4:$4</definedName>
    <definedName name="_xlnm.Print_Titles" localSheetId="35">'3.2.5.a'!#REF!,'3.2.5.a'!$4:$4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7" i="56" l="1"/>
  <c r="B29" i="56" l="1"/>
  <c r="Y43" i="155"/>
  <c r="AE42" i="155"/>
  <c r="G42" i="155"/>
  <c r="M41" i="155"/>
  <c r="S40" i="155"/>
  <c r="Y35" i="155"/>
  <c r="M33" i="155"/>
  <c r="S32" i="155"/>
  <c r="Y31" i="155"/>
  <c r="AE30" i="155"/>
  <c r="G30" i="155"/>
  <c r="M29" i="155"/>
  <c r="Y27" i="155"/>
  <c r="AE23" i="155"/>
  <c r="G23" i="155"/>
  <c r="S21" i="155"/>
  <c r="G19" i="155"/>
  <c r="M18" i="155"/>
  <c r="S17" i="155"/>
  <c r="AE14" i="155"/>
  <c r="S12" i="155"/>
  <c r="Y11" i="155"/>
  <c r="AE10" i="155"/>
  <c r="D7" i="155"/>
  <c r="M13" i="155" l="1"/>
  <c r="G14" i="155"/>
  <c r="Y15" i="155"/>
  <c r="S16" i="155"/>
  <c r="G34" i="155"/>
  <c r="S36" i="155"/>
  <c r="M37" i="155"/>
  <c r="G38" i="155"/>
  <c r="AE38" i="155"/>
  <c r="Y39" i="155"/>
  <c r="S44" i="155"/>
  <c r="S8" i="155"/>
  <c r="M9" i="155"/>
  <c r="AE19" i="155"/>
  <c r="Y20" i="155"/>
  <c r="M22" i="155"/>
  <c r="S28" i="155"/>
  <c r="AE34" i="155"/>
  <c r="V20" i="155"/>
  <c r="S30" i="155"/>
  <c r="J33" i="155"/>
  <c r="AE36" i="155"/>
  <c r="G6" i="155"/>
  <c r="Y6" i="155"/>
  <c r="AE6" i="155"/>
  <c r="M11" i="155"/>
  <c r="S11" i="155"/>
  <c r="S14" i="155"/>
  <c r="Y14" i="155"/>
  <c r="AE17" i="155"/>
  <c r="G18" i="155"/>
  <c r="G21" i="155"/>
  <c r="M21" i="155"/>
  <c r="AE28" i="155"/>
  <c r="G29" i="155"/>
  <c r="Y29" i="155"/>
  <c r="V31" i="155"/>
  <c r="M35" i="155"/>
  <c r="S35" i="155"/>
  <c r="G36" i="155"/>
  <c r="D38" i="155"/>
  <c r="Y41" i="155"/>
  <c r="AE41" i="155"/>
  <c r="S42" i="155"/>
  <c r="P44" i="155"/>
  <c r="P10" i="155"/>
  <c r="AB10" i="155"/>
  <c r="AB23" i="155"/>
  <c r="M31" i="155"/>
  <c r="G37" i="155"/>
  <c r="G44" i="155"/>
  <c r="J6" i="155"/>
  <c r="V6" i="155"/>
  <c r="AE8" i="155"/>
  <c r="AE12" i="155"/>
  <c r="G13" i="155"/>
  <c r="G16" i="155"/>
  <c r="M16" i="155"/>
  <c r="S19" i="155"/>
  <c r="Y19" i="155"/>
  <c r="Y22" i="155"/>
  <c r="AE22" i="155"/>
  <c r="S23" i="155"/>
  <c r="P28" i="155"/>
  <c r="G32" i="155"/>
  <c r="M32" i="155"/>
  <c r="AE32" i="155"/>
  <c r="AB34" i="155"/>
  <c r="S38" i="155"/>
  <c r="Y38" i="155"/>
  <c r="M39" i="155"/>
  <c r="J41" i="155"/>
  <c r="D14" i="155"/>
  <c r="P17" i="155"/>
  <c r="Y30" i="155"/>
  <c r="Y37" i="155"/>
  <c r="V39" i="155"/>
  <c r="M43" i="155"/>
  <c r="S43" i="155"/>
  <c r="D6" i="155"/>
  <c r="AB6" i="155"/>
  <c r="AB7" i="155"/>
  <c r="J8" i="155"/>
  <c r="P8" i="155"/>
  <c r="P12" i="155"/>
  <c r="V15" i="155"/>
  <c r="D19" i="155"/>
  <c r="J22" i="155"/>
  <c r="M27" i="155"/>
  <c r="S27" i="155"/>
  <c r="G28" i="155"/>
  <c r="D30" i="155"/>
  <c r="Y33" i="155"/>
  <c r="AE33" i="155"/>
  <c r="S34" i="155"/>
  <c r="P36" i="155"/>
  <c r="G40" i="155"/>
  <c r="M40" i="155"/>
  <c r="AE40" i="155"/>
  <c r="AB42" i="155"/>
  <c r="M8" i="155"/>
  <c r="J9" i="155"/>
  <c r="S10" i="155"/>
  <c r="Y10" i="155"/>
  <c r="V11" i="155"/>
  <c r="M12" i="155"/>
  <c r="J13" i="155"/>
  <c r="AE13" i="155"/>
  <c r="AB14" i="155"/>
  <c r="S15" i="155"/>
  <c r="P16" i="155"/>
  <c r="M17" i="155"/>
  <c r="J18" i="155"/>
  <c r="AE18" i="155"/>
  <c r="AB19" i="155"/>
  <c r="S20" i="155"/>
  <c r="P21" i="155"/>
  <c r="G22" i="155"/>
  <c r="D23" i="155"/>
  <c r="Y23" i="155"/>
  <c r="V27" i="155"/>
  <c r="M28" i="155"/>
  <c r="J29" i="155"/>
  <c r="AE29" i="155"/>
  <c r="AB30" i="155"/>
  <c r="S31" i="155"/>
  <c r="P32" i="155"/>
  <c r="G33" i="155"/>
  <c r="D34" i="155"/>
  <c r="Y34" i="155"/>
  <c r="V35" i="155"/>
  <c r="M36" i="155"/>
  <c r="J37" i="155"/>
  <c r="AE37" i="155"/>
  <c r="AB38" i="155"/>
  <c r="S39" i="155"/>
  <c r="P40" i="155"/>
  <c r="G41" i="155"/>
  <c r="D42" i="155"/>
  <c r="Y42" i="155"/>
  <c r="V43" i="155"/>
  <c r="M44" i="155"/>
  <c r="P7" i="155"/>
  <c r="V7" i="155"/>
  <c r="Y8" i="155"/>
  <c r="AB9" i="155"/>
  <c r="D10" i="155"/>
  <c r="G11" i="155"/>
  <c r="D12" i="155"/>
  <c r="Y12" i="155"/>
  <c r="V13" i="155"/>
  <c r="M14" i="155"/>
  <c r="J15" i="155"/>
  <c r="AE15" i="155"/>
  <c r="AB16" i="155"/>
  <c r="Y17" i="155"/>
  <c r="V18" i="155"/>
  <c r="M19" i="155"/>
  <c r="J20" i="155"/>
  <c r="AE20" i="155"/>
  <c r="AB21" i="155"/>
  <c r="S22" i="155"/>
  <c r="P23" i="155"/>
  <c r="G27" i="155"/>
  <c r="D28" i="155"/>
  <c r="Y28" i="155"/>
  <c r="V29" i="155"/>
  <c r="M30" i="155"/>
  <c r="J31" i="155"/>
  <c r="AE31" i="155"/>
  <c r="AB32" i="155"/>
  <c r="S33" i="155"/>
  <c r="P34" i="155"/>
  <c r="G35" i="155"/>
  <c r="D36" i="155"/>
  <c r="Y36" i="155"/>
  <c r="V37" i="155"/>
  <c r="M38" i="155"/>
  <c r="J39" i="155"/>
  <c r="AE39" i="155"/>
  <c r="AB40" i="155"/>
  <c r="S41" i="155"/>
  <c r="P42" i="155"/>
  <c r="G43" i="155"/>
  <c r="D44" i="155"/>
  <c r="Y44" i="155"/>
  <c r="AE44" i="155"/>
  <c r="S7" i="155"/>
  <c r="Y7" i="155"/>
  <c r="AB8" i="155"/>
  <c r="Y9" i="155"/>
  <c r="AE9" i="155"/>
  <c r="G10" i="155"/>
  <c r="M10" i="155"/>
  <c r="J11" i="155"/>
  <c r="AE11" i="155"/>
  <c r="G12" i="155"/>
  <c r="AB12" i="155"/>
  <c r="S13" i="155"/>
  <c r="Y13" i="155"/>
  <c r="P14" i="155"/>
  <c r="G15" i="155"/>
  <c r="M15" i="155"/>
  <c r="D16" i="155"/>
  <c r="Y16" i="155"/>
  <c r="AE16" i="155"/>
  <c r="AB17" i="155"/>
  <c r="S18" i="155"/>
  <c r="Y18" i="155"/>
  <c r="P19" i="155"/>
  <c r="G20" i="155"/>
  <c r="M20" i="155"/>
  <c r="D21" i="155"/>
  <c r="Y21" i="155"/>
  <c r="AE21" i="155"/>
  <c r="V22" i="155"/>
  <c r="M23" i="155"/>
  <c r="J27" i="155"/>
  <c r="AE27" i="155"/>
  <c r="AB28" i="155"/>
  <c r="S29" i="155"/>
  <c r="P30" i="155"/>
  <c r="G31" i="155"/>
  <c r="D32" i="155"/>
  <c r="Y32" i="155"/>
  <c r="V33" i="155"/>
  <c r="M34" i="155"/>
  <c r="J35" i="155"/>
  <c r="AE35" i="155"/>
  <c r="AB36" i="155"/>
  <c r="S37" i="155"/>
  <c r="P38" i="155"/>
  <c r="G39" i="155"/>
  <c r="D40" i="155"/>
  <c r="Y40" i="155"/>
  <c r="V41" i="155"/>
  <c r="M42" i="155"/>
  <c r="J43" i="155"/>
  <c r="AE43" i="155"/>
  <c r="AB44" i="155"/>
  <c r="M6" i="155"/>
  <c r="S6" i="155"/>
  <c r="J7" i="155"/>
  <c r="AE7" i="155"/>
  <c r="G8" i="155"/>
  <c r="P6" i="155"/>
  <c r="G7" i="155"/>
  <c r="M7" i="155"/>
  <c r="G9" i="155"/>
  <c r="V8" i="155"/>
  <c r="P9" i="155"/>
  <c r="V10" i="155"/>
  <c r="P11" i="155"/>
  <c r="J12" i="155"/>
  <c r="D13" i="155"/>
  <c r="AB13" i="155"/>
  <c r="V14" i="155"/>
  <c r="P15" i="155"/>
  <c r="J16" i="155"/>
  <c r="D17" i="155"/>
  <c r="D8" i="155"/>
  <c r="D9" i="155"/>
  <c r="S9" i="155"/>
  <c r="J10" i="155"/>
  <c r="D11" i="155"/>
  <c r="AB11" i="155"/>
  <c r="V12" i="155"/>
  <c r="P13" i="155"/>
  <c r="J14" i="155"/>
  <c r="D15" i="155"/>
  <c r="AB15" i="155"/>
  <c r="V16" i="155"/>
  <c r="G17" i="155"/>
  <c r="V17" i="155"/>
  <c r="P18" i="155"/>
  <c r="J19" i="155"/>
  <c r="D20" i="155"/>
  <c r="AB20" i="155"/>
  <c r="V21" i="155"/>
  <c r="P22" i="155"/>
  <c r="J23" i="155"/>
  <c r="D27" i="155"/>
  <c r="AB27" i="155"/>
  <c r="V28" i="155"/>
  <c r="P29" i="155"/>
  <c r="J30" i="155"/>
  <c r="D31" i="155"/>
  <c r="AB31" i="155"/>
  <c r="V32" i="155"/>
  <c r="P33" i="155"/>
  <c r="J34" i="155"/>
  <c r="D35" i="155"/>
  <c r="AB35" i="155"/>
  <c r="V36" i="155"/>
  <c r="P37" i="155"/>
  <c r="J38" i="155"/>
  <c r="D39" i="155"/>
  <c r="AB39" i="155"/>
  <c r="V40" i="155"/>
  <c r="P41" i="155"/>
  <c r="J42" i="155"/>
  <c r="D43" i="155"/>
  <c r="AB43" i="155"/>
  <c r="V44" i="155"/>
  <c r="V9" i="155"/>
  <c r="J17" i="155"/>
  <c r="D18" i="155"/>
  <c r="AB18" i="155"/>
  <c r="V19" i="155"/>
  <c r="P20" i="155"/>
  <c r="J21" i="155"/>
  <c r="D22" i="155"/>
  <c r="AB22" i="155"/>
  <c r="V23" i="155"/>
  <c r="P27" i="155"/>
  <c r="J28" i="155"/>
  <c r="D29" i="155"/>
  <c r="AB29" i="155"/>
  <c r="V30" i="155"/>
  <c r="P31" i="155"/>
  <c r="J32" i="155"/>
  <c r="D33" i="155"/>
  <c r="AB33" i="155"/>
  <c r="V34" i="155"/>
  <c r="P35" i="155"/>
  <c r="J36" i="155"/>
  <c r="D37" i="155"/>
  <c r="AB37" i="155"/>
  <c r="V38" i="155"/>
  <c r="P39" i="155"/>
  <c r="J40" i="155"/>
  <c r="D41" i="155"/>
  <c r="AB41" i="155"/>
  <c r="V42" i="155"/>
  <c r="P43" i="155"/>
  <c r="J44" i="155"/>
  <c r="CK32" i="102" l="1"/>
  <c r="CK35" i="102"/>
  <c r="CJ70" i="101"/>
  <c r="M73" i="122" l="1"/>
  <c r="L73" i="122"/>
  <c r="K73" i="122"/>
  <c r="J73" i="122"/>
  <c r="I73" i="122"/>
  <c r="H73" i="122"/>
  <c r="G73" i="122"/>
  <c r="F73" i="122"/>
  <c r="E73" i="122"/>
  <c r="D73" i="122"/>
  <c r="C73" i="122"/>
  <c r="F31" i="156" l="1"/>
  <c r="F7" i="156"/>
  <c r="F15" i="156"/>
  <c r="H37" i="156"/>
  <c r="G23" i="156"/>
  <c r="F39" i="156"/>
  <c r="H9" i="156"/>
  <c r="H40" i="156"/>
  <c r="H12" i="156"/>
  <c r="H6" i="156"/>
  <c r="H18" i="156"/>
  <c r="H21" i="156"/>
  <c r="H29" i="156"/>
  <c r="G38" i="156"/>
  <c r="F44" i="156"/>
  <c r="H32" i="156"/>
  <c r="F6" i="156"/>
  <c r="H8" i="156"/>
  <c r="F11" i="156"/>
  <c r="G42" i="156"/>
  <c r="F16" i="156"/>
  <c r="F35" i="156"/>
  <c r="F10" i="156"/>
  <c r="H16" i="156"/>
  <c r="F28" i="156"/>
  <c r="F21" i="156"/>
  <c r="H33" i="156"/>
  <c r="H44" i="156"/>
  <c r="H19" i="156"/>
  <c r="F23" i="156"/>
  <c r="H27" i="156"/>
  <c r="H38" i="156"/>
  <c r="F42" i="156"/>
  <c r="H43" i="156"/>
  <c r="H7" i="156"/>
  <c r="F14" i="156"/>
  <c r="H15" i="156"/>
  <c r="H34" i="156"/>
  <c r="F38" i="156"/>
  <c r="H39" i="156"/>
  <c r="F27" i="156"/>
  <c r="F32" i="156"/>
  <c r="F43" i="156"/>
  <c r="F9" i="156"/>
  <c r="H14" i="156"/>
  <c r="F18" i="156"/>
  <c r="F37" i="156"/>
  <c r="F17" i="156"/>
  <c r="F33" i="156"/>
  <c r="F36" i="156"/>
  <c r="H13" i="156"/>
  <c r="G14" i="156"/>
  <c r="H17" i="156"/>
  <c r="H22" i="156"/>
  <c r="H11" i="156"/>
  <c r="F29" i="156"/>
  <c r="F8" i="156"/>
  <c r="F22" i="156"/>
  <c r="F41" i="156"/>
  <c r="H20" i="156"/>
  <c r="G30" i="156"/>
  <c r="H35" i="156"/>
  <c r="H28" i="156"/>
  <c r="H36" i="156"/>
  <c r="F13" i="156"/>
  <c r="F19" i="156"/>
  <c r="H23" i="156"/>
  <c r="F12" i="156"/>
  <c r="F40" i="156"/>
  <c r="H41" i="156"/>
  <c r="F30" i="156"/>
  <c r="H31" i="156"/>
  <c r="H42" i="156"/>
  <c r="F20" i="156"/>
  <c r="H10" i="156"/>
  <c r="G19" i="156"/>
  <c r="H30" i="156"/>
  <c r="G34" i="156"/>
  <c r="F34" i="156"/>
  <c r="G7" i="156"/>
  <c r="G21" i="156"/>
  <c r="G44" i="156"/>
  <c r="G39" i="156"/>
  <c r="G20" i="156"/>
  <c r="G41" i="156"/>
  <c r="G32" i="156"/>
  <c r="G9" i="156"/>
  <c r="G36" i="156"/>
  <c r="G17" i="156"/>
  <c r="G22" i="156"/>
  <c r="G12" i="156"/>
  <c r="G43" i="156"/>
  <c r="G10" i="156"/>
  <c r="G8" i="156"/>
  <c r="G29" i="156"/>
  <c r="G6" i="156"/>
  <c r="G11" i="156"/>
  <c r="G27" i="156"/>
  <c r="G31" i="156"/>
  <c r="G35" i="156"/>
  <c r="G33" i="156"/>
  <c r="G16" i="156"/>
  <c r="G13" i="156"/>
  <c r="G18" i="156"/>
  <c r="G15" i="156"/>
  <c r="G28" i="156"/>
  <c r="G37" i="156"/>
  <c r="G40" i="156"/>
  <c r="S36" i="156"/>
  <c r="R13" i="156"/>
  <c r="T43" i="156"/>
  <c r="S28" i="156"/>
  <c r="R34" i="156"/>
  <c r="S40" i="156"/>
  <c r="S8" i="156"/>
  <c r="S21" i="156"/>
  <c r="R42" i="156"/>
  <c r="T19" i="156"/>
  <c r="S32" i="156"/>
  <c r="T10" i="156"/>
  <c r="S44" i="156"/>
  <c r="T6" i="156"/>
  <c r="T11" i="156"/>
  <c r="T14" i="156"/>
  <c r="R18" i="156"/>
  <c r="R29" i="156"/>
  <c r="T35" i="156"/>
  <c r="R9" i="156"/>
  <c r="T38" i="156"/>
  <c r="T27" i="156"/>
  <c r="S12" i="156"/>
  <c r="R22" i="156"/>
  <c r="R14" i="156"/>
  <c r="R19" i="156"/>
  <c r="T31" i="156"/>
  <c r="R38" i="156"/>
  <c r="T39" i="156"/>
  <c r="R11" i="156"/>
  <c r="T28" i="156"/>
  <c r="R32" i="156"/>
  <c r="T33" i="156"/>
  <c r="T44" i="156"/>
  <c r="T9" i="156"/>
  <c r="R10" i="156"/>
  <c r="R20" i="156"/>
  <c r="R28" i="156"/>
  <c r="T29" i="156"/>
  <c r="T40" i="156"/>
  <c r="R44" i="156"/>
  <c r="R23" i="156"/>
  <c r="R33" i="156"/>
  <c r="R27" i="156"/>
  <c r="R43" i="156"/>
  <c r="R8" i="156"/>
  <c r="R12" i="156"/>
  <c r="T13" i="156"/>
  <c r="T16" i="156"/>
  <c r="R39" i="156"/>
  <c r="R7" i="156"/>
  <c r="S16" i="156"/>
  <c r="T15" i="156"/>
  <c r="R41" i="156"/>
  <c r="T12" i="156"/>
  <c r="R16" i="156"/>
  <c r="R35" i="156"/>
  <c r="T7" i="156"/>
  <c r="R17" i="156"/>
  <c r="T18" i="156"/>
  <c r="T21" i="156"/>
  <c r="R31" i="156"/>
  <c r="R21" i="156"/>
  <c r="T41" i="156"/>
  <c r="T30" i="156"/>
  <c r="R37" i="156"/>
  <c r="T23" i="156"/>
  <c r="T34" i="156"/>
  <c r="T42" i="156"/>
  <c r="T8" i="156"/>
  <c r="R40" i="156"/>
  <c r="R30" i="156"/>
  <c r="R15" i="156"/>
  <c r="R36" i="156"/>
  <c r="T37" i="156"/>
  <c r="S17" i="156"/>
  <c r="T20" i="156"/>
  <c r="R6" i="156"/>
  <c r="T17" i="156"/>
  <c r="T36" i="156"/>
  <c r="T32" i="156"/>
  <c r="T22" i="156"/>
  <c r="S33" i="156"/>
  <c r="S27" i="156"/>
  <c r="S37" i="156"/>
  <c r="S41" i="156"/>
  <c r="S19" i="156"/>
  <c r="S23" i="156"/>
  <c r="S30" i="156"/>
  <c r="S34" i="156"/>
  <c r="S9" i="156"/>
  <c r="S6" i="156"/>
  <c r="S31" i="156"/>
  <c r="S22" i="156"/>
  <c r="S13" i="156"/>
  <c r="S38" i="156"/>
  <c r="S42" i="156"/>
  <c r="S7" i="156"/>
  <c r="S20" i="156"/>
  <c r="S11" i="156"/>
  <c r="S18" i="156"/>
  <c r="S35" i="156"/>
  <c r="S29" i="156"/>
  <c r="S39" i="156"/>
  <c r="S15" i="156"/>
  <c r="S43" i="156"/>
  <c r="S10" i="156"/>
  <c r="S14" i="156"/>
  <c r="AF36" i="156"/>
  <c r="AF8" i="156"/>
  <c r="AD16" i="156"/>
  <c r="AF7" i="156"/>
  <c r="AE10" i="156"/>
  <c r="AD11" i="156"/>
  <c r="AD35" i="156"/>
  <c r="AD9" i="156"/>
  <c r="AE19" i="156"/>
  <c r="AF44" i="156"/>
  <c r="AD43" i="156"/>
  <c r="AD27" i="156"/>
  <c r="AF33" i="156"/>
  <c r="AF6" i="156"/>
  <c r="AE14" i="156"/>
  <c r="AD21" i="156"/>
  <c r="AE42" i="156"/>
  <c r="AE30" i="156"/>
  <c r="AF12" i="156"/>
  <c r="AF22" i="156"/>
  <c r="AD32" i="156"/>
  <c r="AE38" i="156"/>
  <c r="AE23" i="156"/>
  <c r="AD17" i="156"/>
  <c r="AF18" i="156"/>
  <c r="AF21" i="156"/>
  <c r="AD31" i="156"/>
  <c r="AE34" i="156"/>
  <c r="AF29" i="156"/>
  <c r="AF40" i="156"/>
  <c r="AD44" i="156"/>
  <c r="AD6" i="156"/>
  <c r="AD19" i="156"/>
  <c r="AF20" i="156"/>
  <c r="AF34" i="156"/>
  <c r="AD38" i="156"/>
  <c r="AF39" i="156"/>
  <c r="AF9" i="156"/>
  <c r="AF19" i="156"/>
  <c r="AF30" i="156"/>
  <c r="AD34" i="156"/>
  <c r="AF35" i="156"/>
  <c r="AF28" i="156"/>
  <c r="AF41" i="156"/>
  <c r="AD40" i="156"/>
  <c r="AD15" i="156"/>
  <c r="AD28" i="156"/>
  <c r="AD39" i="156"/>
  <c r="AF10" i="156"/>
  <c r="AD14" i="156"/>
  <c r="AF15" i="156"/>
  <c r="AD33" i="156"/>
  <c r="AD18" i="156"/>
  <c r="AD29" i="156"/>
  <c r="AD8" i="156"/>
  <c r="AD12" i="156"/>
  <c r="AD20" i="156"/>
  <c r="AD22" i="156"/>
  <c r="AD41" i="156"/>
  <c r="AD13" i="156"/>
  <c r="AD37" i="156"/>
  <c r="AF43" i="156"/>
  <c r="AF13" i="156"/>
  <c r="AF32" i="156"/>
  <c r="AF38" i="156"/>
  <c r="AF31" i="156"/>
  <c r="AD36" i="156"/>
  <c r="AF37" i="156"/>
  <c r="AD7" i="156"/>
  <c r="AD23" i="156"/>
  <c r="AF27" i="156"/>
  <c r="AF23" i="156"/>
  <c r="AF42" i="156"/>
  <c r="AD10" i="156"/>
  <c r="AF11" i="156"/>
  <c r="AF14" i="156"/>
  <c r="AF17" i="156"/>
  <c r="AF16" i="156"/>
  <c r="AD30" i="156"/>
  <c r="AD42" i="156"/>
  <c r="AE7" i="156"/>
  <c r="AE44" i="156"/>
  <c r="AE11" i="156"/>
  <c r="AE18" i="156"/>
  <c r="AE16" i="156"/>
  <c r="AE15" i="156"/>
  <c r="AE41" i="156"/>
  <c r="AE12" i="156"/>
  <c r="AE35" i="156"/>
  <c r="AE37" i="156"/>
  <c r="AE40" i="156"/>
  <c r="AE28" i="156"/>
  <c r="AE36" i="156"/>
  <c r="AE21" i="156"/>
  <c r="AE6" i="156"/>
  <c r="AE9" i="156"/>
  <c r="AE39" i="156"/>
  <c r="AE13" i="156"/>
  <c r="AE33" i="156"/>
  <c r="AE32" i="156"/>
  <c r="AE43" i="156"/>
  <c r="AE20" i="156"/>
  <c r="AE27" i="156"/>
  <c r="AE31" i="156"/>
  <c r="AE22" i="156"/>
  <c r="AE29" i="156"/>
  <c r="AE17" i="156"/>
  <c r="AE8" i="156"/>
  <c r="N11" i="156"/>
  <c r="N21" i="156"/>
  <c r="N35" i="156"/>
  <c r="L42" i="156"/>
  <c r="L31" i="156"/>
  <c r="N32" i="156"/>
  <c r="N27" i="156"/>
  <c r="L7" i="156"/>
  <c r="L15" i="156"/>
  <c r="N16" i="156"/>
  <c r="L23" i="156"/>
  <c r="M33" i="156"/>
  <c r="L39" i="156"/>
  <c r="N43" i="156"/>
  <c r="M13" i="156"/>
  <c r="L20" i="156"/>
  <c r="M37" i="156"/>
  <c r="L34" i="156"/>
  <c r="N40" i="156"/>
  <c r="N8" i="156"/>
  <c r="N10" i="156"/>
  <c r="L14" i="156"/>
  <c r="N6" i="156"/>
  <c r="M29" i="156"/>
  <c r="N20" i="156"/>
  <c r="M22" i="156"/>
  <c r="N28" i="156"/>
  <c r="N36" i="156"/>
  <c r="N22" i="156"/>
  <c r="L29" i="156"/>
  <c r="N30" i="156"/>
  <c r="N41" i="156"/>
  <c r="L8" i="156"/>
  <c r="L12" i="156"/>
  <c r="L22" i="156"/>
  <c r="N23" i="156"/>
  <c r="N37" i="156"/>
  <c r="L41" i="156"/>
  <c r="N42" i="156"/>
  <c r="M18" i="156"/>
  <c r="L11" i="156"/>
  <c r="N12" i="156"/>
  <c r="N15" i="156"/>
  <c r="N17" i="156"/>
  <c r="L30" i="156"/>
  <c r="L35" i="156"/>
  <c r="L6" i="156"/>
  <c r="L21" i="156"/>
  <c r="L40" i="156"/>
  <c r="N7" i="156"/>
  <c r="N18" i="156"/>
  <c r="L36" i="156"/>
  <c r="M9" i="156"/>
  <c r="L19" i="156"/>
  <c r="L38" i="156"/>
  <c r="L13" i="156"/>
  <c r="N14" i="156"/>
  <c r="L32" i="156"/>
  <c r="N9" i="156"/>
  <c r="L10" i="156"/>
  <c r="N13" i="156"/>
  <c r="L28" i="156"/>
  <c r="N31" i="156"/>
  <c r="N39" i="156"/>
  <c r="L16" i="156"/>
  <c r="N19" i="156"/>
  <c r="L37" i="156"/>
  <c r="L27" i="156"/>
  <c r="L43" i="156"/>
  <c r="N44" i="156"/>
  <c r="L9" i="156"/>
  <c r="L33" i="156"/>
  <c r="N34" i="156"/>
  <c r="M41" i="156"/>
  <c r="N33" i="156"/>
  <c r="L17" i="156"/>
  <c r="N29" i="156"/>
  <c r="L18" i="156"/>
  <c r="N38" i="156"/>
  <c r="L44" i="156"/>
  <c r="M23" i="156"/>
  <c r="M36" i="156"/>
  <c r="M28" i="156"/>
  <c r="M11" i="156"/>
  <c r="M14" i="156"/>
  <c r="M10" i="156"/>
  <c r="M7" i="156"/>
  <c r="M30" i="156"/>
  <c r="M43" i="156"/>
  <c r="M34" i="156"/>
  <c r="M38" i="156"/>
  <c r="M12" i="156"/>
  <c r="M27" i="156"/>
  <c r="M31" i="156"/>
  <c r="M35" i="156"/>
  <c r="M20" i="156"/>
  <c r="M39" i="156"/>
  <c r="M19" i="156"/>
  <c r="M6" i="156"/>
  <c r="M40" i="156"/>
  <c r="M17" i="156"/>
  <c r="M21" i="156"/>
  <c r="M8" i="156"/>
  <c r="M42" i="156"/>
  <c r="M15" i="156"/>
  <c r="M44" i="156"/>
  <c r="M32" i="156"/>
  <c r="M16" i="156"/>
  <c r="Y11" i="156"/>
  <c r="X18" i="156"/>
  <c r="X29" i="156"/>
  <c r="Y35" i="156"/>
  <c r="Y43" i="156"/>
  <c r="X9" i="156"/>
  <c r="Z19" i="156"/>
  <c r="Z22" i="156"/>
  <c r="Z30" i="156"/>
  <c r="X37" i="156"/>
  <c r="Y27" i="156"/>
  <c r="Y31" i="156"/>
  <c r="Z6" i="156"/>
  <c r="X13" i="156"/>
  <c r="X40" i="156"/>
  <c r="X8" i="156"/>
  <c r="X7" i="156"/>
  <c r="Z41" i="156"/>
  <c r="X16" i="156"/>
  <c r="Y39" i="156"/>
  <c r="Z10" i="156"/>
  <c r="Z13" i="156"/>
  <c r="Y20" i="156"/>
  <c r="X28" i="156"/>
  <c r="X21" i="156"/>
  <c r="Y15" i="156"/>
  <c r="Z18" i="156"/>
  <c r="Z23" i="156"/>
  <c r="Z34" i="156"/>
  <c r="Z37" i="156"/>
  <c r="X41" i="156"/>
  <c r="Z42" i="156"/>
  <c r="Z8" i="156"/>
  <c r="X14" i="156"/>
  <c r="Z17" i="156"/>
  <c r="Z31" i="156"/>
  <c r="X35" i="156"/>
  <c r="Z36" i="156"/>
  <c r="Z11" i="156"/>
  <c r="Z27" i="156"/>
  <c r="X31" i="156"/>
  <c r="Z32" i="156"/>
  <c r="Z43" i="156"/>
  <c r="Z14" i="156"/>
  <c r="X22" i="156"/>
  <c r="X36" i="156"/>
  <c r="X11" i="156"/>
  <c r="Z12" i="156"/>
  <c r="X30" i="156"/>
  <c r="Z7" i="156"/>
  <c r="X10" i="156"/>
  <c r="X20" i="156"/>
  <c r="Z21" i="156"/>
  <c r="X23" i="156"/>
  <c r="X32" i="156"/>
  <c r="Z33" i="156"/>
  <c r="X17" i="156"/>
  <c r="X44" i="156"/>
  <c r="X6" i="156"/>
  <c r="Z15" i="156"/>
  <c r="X19" i="156"/>
  <c r="X38" i="156"/>
  <c r="X15" i="156"/>
  <c r="Z16" i="156"/>
  <c r="X34" i="156"/>
  <c r="X42" i="156"/>
  <c r="Z28" i="156"/>
  <c r="X12" i="156"/>
  <c r="Z29" i="156"/>
  <c r="X27" i="156"/>
  <c r="Z44" i="156"/>
  <c r="Z38" i="156"/>
  <c r="X33" i="156"/>
  <c r="X39" i="156"/>
  <c r="Z40" i="156"/>
  <c r="Z20" i="156"/>
  <c r="Z39" i="156"/>
  <c r="Z9" i="156"/>
  <c r="Z35" i="156"/>
  <c r="X43" i="156"/>
  <c r="Y17" i="156"/>
  <c r="Y8" i="156"/>
  <c r="Y28" i="156"/>
  <c r="Y23" i="156"/>
  <c r="Y30" i="156"/>
  <c r="Y6" i="156"/>
  <c r="Y21" i="156"/>
  <c r="Y12" i="156"/>
  <c r="Y10" i="156"/>
  <c r="Y19" i="156"/>
  <c r="Y37" i="156"/>
  <c r="Y22" i="156"/>
  <c r="Y13" i="156"/>
  <c r="Y32" i="156"/>
  <c r="Y42" i="156"/>
  <c r="Y34" i="156"/>
  <c r="Y9" i="156"/>
  <c r="Y33" i="156"/>
  <c r="Y29" i="156"/>
  <c r="Y16" i="156"/>
  <c r="Y36" i="156"/>
  <c r="Y40" i="156"/>
  <c r="Y44" i="156"/>
  <c r="Y18" i="156"/>
  <c r="Y7" i="156"/>
  <c r="Y38" i="156"/>
  <c r="Y14" i="156"/>
  <c r="Y41" i="156"/>
  <c r="C6" i="156"/>
  <c r="E17" i="156"/>
  <c r="C27" i="156"/>
  <c r="E41" i="156"/>
  <c r="E8" i="156"/>
  <c r="C16" i="156"/>
  <c r="C40" i="156"/>
  <c r="E14" i="156"/>
  <c r="C21" i="156"/>
  <c r="E33" i="156"/>
  <c r="C32" i="156"/>
  <c r="C10" i="156"/>
  <c r="E38" i="156"/>
  <c r="D7" i="156"/>
  <c r="C43" i="156"/>
  <c r="C11" i="156"/>
  <c r="E6" i="156"/>
  <c r="E19" i="156"/>
  <c r="E30" i="156"/>
  <c r="E9" i="156"/>
  <c r="C12" i="156"/>
  <c r="E23" i="156"/>
  <c r="C28" i="156"/>
  <c r="E13" i="156"/>
  <c r="E18" i="156"/>
  <c r="E34" i="156"/>
  <c r="C39" i="156"/>
  <c r="E10" i="156"/>
  <c r="E12" i="156"/>
  <c r="C14" i="156"/>
  <c r="C33" i="156"/>
  <c r="E21" i="156"/>
  <c r="C29" i="156"/>
  <c r="C31" i="156"/>
  <c r="C36" i="156"/>
  <c r="E7" i="156"/>
  <c r="E20" i="156"/>
  <c r="E28" i="156"/>
  <c r="C30" i="156"/>
  <c r="E39" i="156"/>
  <c r="E44" i="156"/>
  <c r="C9" i="156"/>
  <c r="C13" i="156"/>
  <c r="C23" i="156"/>
  <c r="E35" i="156"/>
  <c r="E40" i="156"/>
  <c r="C35" i="156"/>
  <c r="E22" i="156"/>
  <c r="C15" i="156"/>
  <c r="C20" i="156"/>
  <c r="E37" i="156"/>
  <c r="E42" i="156"/>
  <c r="C44" i="156"/>
  <c r="C8" i="156"/>
  <c r="C17" i="156"/>
  <c r="C19" i="156"/>
  <c r="E31" i="156"/>
  <c r="E36" i="156"/>
  <c r="C38" i="156"/>
  <c r="C7" i="156"/>
  <c r="E11" i="156"/>
  <c r="C18" i="156"/>
  <c r="E27" i="156"/>
  <c r="E32" i="156"/>
  <c r="C34" i="156"/>
  <c r="C37" i="156"/>
  <c r="E15" i="156"/>
  <c r="E16" i="156"/>
  <c r="E29" i="156"/>
  <c r="E43" i="156"/>
  <c r="C22" i="156"/>
  <c r="C41" i="156"/>
  <c r="C42" i="156"/>
  <c r="D17" i="156"/>
  <c r="D37" i="156"/>
  <c r="D9" i="156"/>
  <c r="D36" i="156"/>
  <c r="D11" i="156"/>
  <c r="D40" i="156"/>
  <c r="D44" i="156"/>
  <c r="D14" i="156"/>
  <c r="D20" i="156"/>
  <c r="D29" i="156"/>
  <c r="D41" i="156"/>
  <c r="D33" i="156"/>
  <c r="D30" i="156"/>
  <c r="D21" i="156"/>
  <c r="D38" i="156"/>
  <c r="D8" i="156"/>
  <c r="D28" i="156"/>
  <c r="D32" i="156"/>
  <c r="D43" i="156"/>
  <c r="D15" i="156"/>
  <c r="D35" i="156"/>
  <c r="D12" i="156"/>
  <c r="D23" i="156"/>
  <c r="D16" i="156"/>
  <c r="D39" i="156"/>
  <c r="D22" i="156"/>
  <c r="D18" i="156"/>
  <c r="D31" i="156"/>
  <c r="D13" i="156"/>
  <c r="D42" i="156"/>
  <c r="D27" i="156"/>
  <c r="D19" i="156"/>
  <c r="D10" i="156"/>
  <c r="D34" i="156"/>
  <c r="D6" i="156"/>
  <c r="O30" i="156"/>
  <c r="Q17" i="156"/>
  <c r="O41" i="156"/>
  <c r="Q6" i="156"/>
  <c r="Q8" i="156"/>
  <c r="Q15" i="156"/>
  <c r="Q10" i="156"/>
  <c r="O14" i="156"/>
  <c r="Q12" i="156"/>
  <c r="O19" i="156"/>
  <c r="O22" i="156"/>
  <c r="Q36" i="156"/>
  <c r="O7" i="156"/>
  <c r="Q31" i="156"/>
  <c r="Q20" i="156"/>
  <c r="O38" i="156"/>
  <c r="Q11" i="156"/>
  <c r="O18" i="156"/>
  <c r="Q27" i="156"/>
  <c r="Q32" i="156"/>
  <c r="O34" i="156"/>
  <c r="O33" i="156"/>
  <c r="Q44" i="156"/>
  <c r="Q28" i="156"/>
  <c r="Q16" i="156"/>
  <c r="O29" i="156"/>
  <c r="Q7" i="156"/>
  <c r="Q13" i="156"/>
  <c r="O20" i="156"/>
  <c r="O39" i="156"/>
  <c r="O6" i="156"/>
  <c r="O16" i="156"/>
  <c r="O35" i="156"/>
  <c r="Q39" i="156"/>
  <c r="O9" i="156"/>
  <c r="O23" i="156"/>
  <c r="Q40" i="156"/>
  <c r="O42" i="156"/>
  <c r="O8" i="156"/>
  <c r="O15" i="156"/>
  <c r="O17" i="156"/>
  <c r="Q29" i="156"/>
  <c r="Q34" i="156"/>
  <c r="O36" i="156"/>
  <c r="Q19" i="156"/>
  <c r="Q22" i="156"/>
  <c r="Q30" i="156"/>
  <c r="O32" i="156"/>
  <c r="O13" i="156"/>
  <c r="Q21" i="156"/>
  <c r="Q43" i="156"/>
  <c r="Q9" i="156"/>
  <c r="Q18" i="156"/>
  <c r="Q23" i="156"/>
  <c r="O28" i="156"/>
  <c r="Q37" i="156"/>
  <c r="Q42" i="156"/>
  <c r="O44" i="156"/>
  <c r="Q14" i="156"/>
  <c r="Q33" i="156"/>
  <c r="Q38" i="156"/>
  <c r="O40" i="156"/>
  <c r="O27" i="156"/>
  <c r="O37" i="156"/>
  <c r="Q35" i="156"/>
  <c r="O10" i="156"/>
  <c r="O12" i="156"/>
  <c r="O31" i="156"/>
  <c r="Q41" i="156"/>
  <c r="O21" i="156"/>
  <c r="O43" i="156"/>
  <c r="O11" i="156"/>
  <c r="P35" i="156"/>
  <c r="P29" i="156"/>
  <c r="P41" i="156"/>
  <c r="P38" i="156"/>
  <c r="P20" i="156"/>
  <c r="P6" i="156"/>
  <c r="P14" i="156"/>
  <c r="P32" i="156"/>
  <c r="P28" i="156"/>
  <c r="P33" i="156"/>
  <c r="P15" i="156"/>
  <c r="P9" i="156"/>
  <c r="P7" i="156"/>
  <c r="P21" i="156"/>
  <c r="P8" i="156"/>
  <c r="P17" i="156"/>
  <c r="P36" i="156"/>
  <c r="P31" i="156"/>
  <c r="P22" i="156"/>
  <c r="P27" i="156"/>
  <c r="P37" i="156"/>
  <c r="P18" i="156"/>
  <c r="P42" i="156"/>
  <c r="P19" i="156"/>
  <c r="P10" i="156"/>
  <c r="P13" i="156"/>
  <c r="P43" i="156"/>
  <c r="P39" i="156"/>
  <c r="P23" i="156"/>
  <c r="P16" i="156"/>
  <c r="P11" i="156"/>
  <c r="P30" i="156"/>
  <c r="P34" i="156"/>
  <c r="P40" i="156"/>
  <c r="P44" i="156"/>
  <c r="P12" i="156"/>
  <c r="AA39" i="156"/>
  <c r="AC13" i="156"/>
  <c r="AA20" i="156"/>
  <c r="AC34" i="156"/>
  <c r="AA31" i="156"/>
  <c r="AA44" i="156"/>
  <c r="AA9" i="156"/>
  <c r="AA17" i="156"/>
  <c r="AA28" i="156"/>
  <c r="AC37" i="156"/>
  <c r="AC18" i="156"/>
  <c r="AC29" i="156"/>
  <c r="AC10" i="156"/>
  <c r="AA12" i="156"/>
  <c r="AA15" i="156"/>
  <c r="AA7" i="156"/>
  <c r="AC14" i="156"/>
  <c r="AC33" i="156"/>
  <c r="AC7" i="156"/>
  <c r="AC42" i="156"/>
  <c r="AC30" i="156"/>
  <c r="AA35" i="156"/>
  <c r="AA10" i="156"/>
  <c r="AA29" i="156"/>
  <c r="AC8" i="156"/>
  <c r="AC12" i="156"/>
  <c r="AC15" i="156"/>
  <c r="AA22" i="156"/>
  <c r="AA41" i="156"/>
  <c r="AC23" i="156"/>
  <c r="AA8" i="156"/>
  <c r="AA16" i="156"/>
  <c r="AA21" i="156"/>
  <c r="AA27" i="156"/>
  <c r="AA32" i="156"/>
  <c r="AC41" i="156"/>
  <c r="AC21" i="156"/>
  <c r="AA23" i="156"/>
  <c r="AC35" i="156"/>
  <c r="AC40" i="156"/>
  <c r="AA42" i="156"/>
  <c r="AA14" i="156"/>
  <c r="AC31" i="156"/>
  <c r="AC36" i="156"/>
  <c r="AA38" i="156"/>
  <c r="AA36" i="156"/>
  <c r="AC6" i="156"/>
  <c r="AA11" i="156"/>
  <c r="AC38" i="156"/>
  <c r="AA40" i="156"/>
  <c r="AA13" i="156"/>
  <c r="AC27" i="156"/>
  <c r="AC32" i="156"/>
  <c r="AA34" i="156"/>
  <c r="AC43" i="156"/>
  <c r="AA19" i="156"/>
  <c r="AC28" i="156"/>
  <c r="AA30" i="156"/>
  <c r="AC39" i="156"/>
  <c r="AA33" i="156"/>
  <c r="AA43" i="156"/>
  <c r="AC9" i="156"/>
  <c r="AC11" i="156"/>
  <c r="AC22" i="156"/>
  <c r="AC16" i="156"/>
  <c r="AC20" i="156"/>
  <c r="AA18" i="156"/>
  <c r="AA37" i="156"/>
  <c r="AA6" i="156"/>
  <c r="AC44" i="156"/>
  <c r="AC19" i="156"/>
  <c r="AC17" i="156"/>
  <c r="AB10" i="156"/>
  <c r="AB43" i="156"/>
  <c r="AB27" i="156"/>
  <c r="AB38" i="156"/>
  <c r="AB20" i="156"/>
  <c r="AB12" i="156"/>
  <c r="AB6" i="156"/>
  <c r="AB22" i="156"/>
  <c r="AB31" i="156"/>
  <c r="AB32" i="156"/>
  <c r="AB18" i="156"/>
  <c r="AB37" i="156"/>
  <c r="AB17" i="156"/>
  <c r="AB9" i="156"/>
  <c r="AB36" i="156"/>
  <c r="AB40" i="156"/>
  <c r="AB44" i="156"/>
  <c r="AB29" i="156"/>
  <c r="AB14" i="156"/>
  <c r="AB33" i="156"/>
  <c r="AB30" i="156"/>
  <c r="AB21" i="156"/>
  <c r="AB7" i="156"/>
  <c r="AB34" i="156"/>
  <c r="AB42" i="156"/>
  <c r="AB23" i="156"/>
  <c r="AB41" i="156"/>
  <c r="AB35" i="156"/>
  <c r="AB15" i="156"/>
  <c r="AB28" i="156"/>
  <c r="AB39" i="156"/>
  <c r="AB11" i="156"/>
  <c r="AB13" i="156"/>
  <c r="AB8" i="156"/>
  <c r="AB16" i="156"/>
  <c r="AB19" i="156"/>
  <c r="K44" i="156"/>
  <c r="K28" i="156"/>
  <c r="I43" i="156"/>
  <c r="I19" i="156"/>
  <c r="K22" i="156"/>
  <c r="I27" i="156"/>
  <c r="K9" i="156"/>
  <c r="I14" i="156"/>
  <c r="K33" i="156"/>
  <c r="I6" i="156"/>
  <c r="K6" i="156"/>
  <c r="I30" i="156"/>
  <c r="I7" i="156"/>
  <c r="K12" i="156"/>
  <c r="K36" i="156"/>
  <c r="I20" i="156"/>
  <c r="K29" i="156"/>
  <c r="I31" i="156"/>
  <c r="I11" i="156"/>
  <c r="K17" i="156"/>
  <c r="I35" i="156"/>
  <c r="I15" i="156"/>
  <c r="I23" i="156"/>
  <c r="I42" i="156"/>
  <c r="I8" i="156"/>
  <c r="K15" i="156"/>
  <c r="I17" i="156"/>
  <c r="I36" i="156"/>
  <c r="I18" i="156"/>
  <c r="I32" i="156"/>
  <c r="K41" i="156"/>
  <c r="K21" i="156"/>
  <c r="I34" i="156"/>
  <c r="K37" i="156"/>
  <c r="I39" i="156"/>
  <c r="I10" i="156"/>
  <c r="I12" i="156"/>
  <c r="K23" i="156"/>
  <c r="K31" i="156"/>
  <c r="I33" i="156"/>
  <c r="K42" i="156"/>
  <c r="K11" i="156"/>
  <c r="K14" i="156"/>
  <c r="I21" i="156"/>
  <c r="K27" i="156"/>
  <c r="I29" i="156"/>
  <c r="K38" i="156"/>
  <c r="K8" i="156"/>
  <c r="K40" i="156"/>
  <c r="K20" i="156"/>
  <c r="I22" i="156"/>
  <c r="K34" i="156"/>
  <c r="K39" i="156"/>
  <c r="I41" i="156"/>
  <c r="I16" i="156"/>
  <c r="K19" i="156"/>
  <c r="K30" i="156"/>
  <c r="K35" i="156"/>
  <c r="I37" i="156"/>
  <c r="I40" i="156"/>
  <c r="K18" i="156"/>
  <c r="I38" i="156"/>
  <c r="K7" i="156"/>
  <c r="K43" i="156"/>
  <c r="K13" i="156"/>
  <c r="K32" i="156"/>
  <c r="K16" i="156"/>
  <c r="I28" i="156"/>
  <c r="I44" i="156"/>
  <c r="I13" i="156"/>
  <c r="K10" i="156"/>
  <c r="I9" i="156"/>
  <c r="J32" i="156"/>
  <c r="J23" i="156"/>
  <c r="J36" i="156"/>
  <c r="J20" i="156"/>
  <c r="J10" i="156"/>
  <c r="J38" i="156"/>
  <c r="J34" i="156"/>
  <c r="J27" i="156"/>
  <c r="J31" i="156"/>
  <c r="J37" i="156"/>
  <c r="J13" i="156"/>
  <c r="J22" i="156"/>
  <c r="J9" i="156"/>
  <c r="J7" i="156"/>
  <c r="J35" i="156"/>
  <c r="J17" i="156"/>
  <c r="J40" i="156"/>
  <c r="J15" i="156"/>
  <c r="J18" i="156"/>
  <c r="J33" i="156"/>
  <c r="J6" i="156"/>
  <c r="J42" i="156"/>
  <c r="J14" i="156"/>
  <c r="J16" i="156"/>
  <c r="J30" i="156"/>
  <c r="J12" i="156"/>
  <c r="J28" i="156"/>
  <c r="J11" i="156"/>
  <c r="J41" i="156"/>
  <c r="J39" i="156"/>
  <c r="J44" i="156"/>
  <c r="J19" i="156"/>
  <c r="J21" i="156"/>
  <c r="J29" i="156"/>
  <c r="J43" i="156"/>
  <c r="J8" i="156"/>
  <c r="W23" i="156"/>
  <c r="W42" i="156"/>
  <c r="W10" i="156"/>
  <c r="W31" i="156"/>
  <c r="U36" i="156"/>
  <c r="U8" i="156"/>
  <c r="W11" i="156"/>
  <c r="W20" i="156"/>
  <c r="U33" i="156"/>
  <c r="U41" i="156"/>
  <c r="W39" i="156"/>
  <c r="U44" i="156"/>
  <c r="U9" i="156"/>
  <c r="U16" i="156"/>
  <c r="W19" i="156"/>
  <c r="W30" i="156"/>
  <c r="W35" i="156"/>
  <c r="U13" i="156"/>
  <c r="U21" i="156"/>
  <c r="W27" i="156"/>
  <c r="U32" i="156"/>
  <c r="W9" i="156"/>
  <c r="W16" i="156"/>
  <c r="U23" i="156"/>
  <c r="U42" i="156"/>
  <c r="U14" i="156"/>
  <c r="W17" i="156"/>
  <c r="U38" i="156"/>
  <c r="W6" i="156"/>
  <c r="W34" i="156"/>
  <c r="W15" i="156"/>
  <c r="U22" i="156"/>
  <c r="U7" i="156"/>
  <c r="W14" i="156"/>
  <c r="U29" i="156"/>
  <c r="W38" i="156"/>
  <c r="W43" i="156"/>
  <c r="W18" i="156"/>
  <c r="U20" i="156"/>
  <c r="W32" i="156"/>
  <c r="W37" i="156"/>
  <c r="U39" i="156"/>
  <c r="U6" i="156"/>
  <c r="W28" i="156"/>
  <c r="W33" i="156"/>
  <c r="U35" i="156"/>
  <c r="U17" i="156"/>
  <c r="U12" i="156"/>
  <c r="U18" i="156"/>
  <c r="U37" i="156"/>
  <c r="U10" i="156"/>
  <c r="W21" i="156"/>
  <c r="W29" i="156"/>
  <c r="U31" i="156"/>
  <c r="W40" i="156"/>
  <c r="U11" i="156"/>
  <c r="W22" i="156"/>
  <c r="U27" i="156"/>
  <c r="W36" i="156"/>
  <c r="W41" i="156"/>
  <c r="U28" i="156"/>
  <c r="U40" i="156"/>
  <c r="U30" i="156"/>
  <c r="W13" i="156"/>
  <c r="U15" i="156"/>
  <c r="U19" i="156"/>
  <c r="U43" i="156"/>
  <c r="W44" i="156"/>
  <c r="W7" i="156"/>
  <c r="U34" i="156"/>
  <c r="W8" i="156"/>
  <c r="W12" i="156"/>
  <c r="V38" i="156"/>
  <c r="V12" i="156"/>
  <c r="V22" i="156"/>
  <c r="V36" i="156"/>
  <c r="V34" i="156"/>
  <c r="V13" i="156"/>
  <c r="V6" i="156"/>
  <c r="V31" i="156"/>
  <c r="V19" i="156"/>
  <c r="V10" i="156"/>
  <c r="V30" i="156"/>
  <c r="V40" i="156"/>
  <c r="V21" i="156"/>
  <c r="V39" i="156"/>
  <c r="V17" i="156"/>
  <c r="V28" i="156"/>
  <c r="V35" i="156"/>
  <c r="V27" i="156"/>
  <c r="V32" i="156"/>
  <c r="V9" i="156"/>
  <c r="V41" i="156"/>
  <c r="V42" i="156"/>
  <c r="V29" i="156"/>
  <c r="V16" i="156"/>
  <c r="V7" i="156"/>
  <c r="V14" i="156"/>
  <c r="V33" i="156"/>
  <c r="V37" i="156"/>
  <c r="V43" i="156"/>
  <c r="V15" i="156"/>
  <c r="V11" i="156"/>
  <c r="V23" i="156"/>
  <c r="V8" i="156"/>
  <c r="V44" i="156"/>
  <c r="V20" i="156"/>
  <c r="V18" i="156"/>
  <c r="BE9" i="134" l="1"/>
  <c r="BE13" i="134"/>
  <c r="BE22" i="134"/>
  <c r="BE28" i="134"/>
  <c r="BE33" i="134"/>
  <c r="BE10" i="134"/>
  <c r="BE14" i="134"/>
  <c r="BE23" i="134"/>
  <c r="BE30" i="134"/>
  <c r="BE11" i="134"/>
  <c r="BE15" i="134"/>
  <c r="BE25" i="134"/>
  <c r="BE31" i="134"/>
  <c r="BE12" i="134"/>
  <c r="BE19" i="134"/>
  <c r="BE27" i="134"/>
  <c r="BE32" i="134"/>
  <c r="BE13" i="133"/>
  <c r="BE19" i="133"/>
  <c r="BE28" i="133"/>
  <c r="BE34" i="133"/>
  <c r="BE44" i="133"/>
  <c r="BE49" i="133"/>
  <c r="BE54" i="133"/>
  <c r="BE61" i="133"/>
  <c r="BE67" i="133"/>
  <c r="BE71" i="133"/>
  <c r="BE76" i="133"/>
  <c r="BE16" i="133"/>
  <c r="BE20" i="133"/>
  <c r="BE29" i="133"/>
  <c r="BE36" i="133"/>
  <c r="BE45" i="133"/>
  <c r="BE50" i="133"/>
  <c r="BE56" i="133"/>
  <c r="BE62" i="133"/>
  <c r="BE68" i="133"/>
  <c r="BE73" i="133"/>
  <c r="BE78" i="133"/>
  <c r="BE11" i="133"/>
  <c r="BE17" i="133"/>
  <c r="BE21" i="133"/>
  <c r="BE30" i="133"/>
  <c r="BE37" i="133"/>
  <c r="BE46" i="133"/>
  <c r="BE52" i="133"/>
  <c r="BE58" i="133"/>
  <c r="BE63" i="133"/>
  <c r="BE69" i="133"/>
  <c r="BE74" i="133"/>
  <c r="BE79" i="133"/>
  <c r="BE12" i="133"/>
  <c r="BE18" i="133"/>
  <c r="BE22" i="133"/>
  <c r="BE33" i="133"/>
  <c r="BE43" i="133"/>
  <c r="BE48" i="133"/>
  <c r="BE53" i="133"/>
  <c r="BE60" i="133"/>
  <c r="BE66" i="133"/>
  <c r="BE70" i="133"/>
  <c r="BE75" i="133"/>
  <c r="BE80" i="133"/>
  <c r="CK9" i="134"/>
  <c r="CK13" i="134"/>
  <c r="CK22" i="134"/>
  <c r="CK28" i="134"/>
  <c r="CK33" i="134"/>
  <c r="CK12" i="133"/>
  <c r="CK18" i="133"/>
  <c r="CK22" i="133"/>
  <c r="CK33" i="133"/>
  <c r="CK43" i="133"/>
  <c r="CK48" i="133"/>
  <c r="CK61" i="133"/>
  <c r="CK67" i="133"/>
  <c r="CK71" i="133"/>
  <c r="CK76" i="133"/>
  <c r="CK10" i="134"/>
  <c r="CK14" i="134"/>
  <c r="CK23" i="134"/>
  <c r="CK30" i="134"/>
  <c r="CK13" i="133"/>
  <c r="CK19" i="133"/>
  <c r="CK28" i="133"/>
  <c r="CK34" i="133"/>
  <c r="CK44" i="133"/>
  <c r="CK49" i="133"/>
  <c r="CK53" i="133"/>
  <c r="CK56" i="133"/>
  <c r="CK62" i="133"/>
  <c r="CK68" i="133"/>
  <c r="CK73" i="133"/>
  <c r="CK78" i="133"/>
  <c r="CK11" i="134"/>
  <c r="CK15" i="134"/>
  <c r="CK25" i="134"/>
  <c r="CK31" i="134"/>
  <c r="CK16" i="133"/>
  <c r="CK20" i="133"/>
  <c r="CK29" i="133"/>
  <c r="CK36" i="133"/>
  <c r="CK45" i="133"/>
  <c r="CK50" i="133"/>
  <c r="CK58" i="133"/>
  <c r="CK63" i="133"/>
  <c r="CK69" i="133"/>
  <c r="CK74" i="133"/>
  <c r="CK79" i="133"/>
  <c r="CK12" i="134"/>
  <c r="CK19" i="134"/>
  <c r="CK27" i="134"/>
  <c r="CK32" i="134"/>
  <c r="CK11" i="133"/>
  <c r="CK17" i="133"/>
  <c r="CK21" i="133"/>
  <c r="CK30" i="133"/>
  <c r="CK37" i="133"/>
  <c r="CK46" i="133"/>
  <c r="CK52" i="133"/>
  <c r="CK54" i="133"/>
  <c r="CK60" i="133"/>
  <c r="CK66" i="133"/>
  <c r="CK70" i="133"/>
  <c r="CK75" i="133"/>
  <c r="CK80" i="133"/>
  <c r="Y9" i="134"/>
  <c r="Y13" i="134"/>
  <c r="Y22" i="134"/>
  <c r="Y28" i="134"/>
  <c r="Y33" i="134"/>
  <c r="Y10" i="134"/>
  <c r="Y14" i="134"/>
  <c r="Y23" i="134"/>
  <c r="Y30" i="134"/>
  <c r="Y11" i="134"/>
  <c r="Y15" i="134"/>
  <c r="Y25" i="134"/>
  <c r="Y31" i="134"/>
  <c r="Y12" i="134"/>
  <c r="Y19" i="134"/>
  <c r="Y27" i="134"/>
  <c r="Y32" i="134"/>
  <c r="Y13" i="133"/>
  <c r="Y19" i="133"/>
  <c r="Y28" i="133"/>
  <c r="Y34" i="133"/>
  <c r="Y44" i="133"/>
  <c r="Y49" i="133"/>
  <c r="Y54" i="133"/>
  <c r="Y61" i="133"/>
  <c r="Y67" i="133"/>
  <c r="Y71" i="133"/>
  <c r="Y76" i="133"/>
  <c r="Y16" i="133"/>
  <c r="Y20" i="133"/>
  <c r="Y29" i="133"/>
  <c r="Y36" i="133"/>
  <c r="Y45" i="133"/>
  <c r="Y50" i="133"/>
  <c r="Y56" i="133"/>
  <c r="Y62" i="133"/>
  <c r="Y68" i="133"/>
  <c r="Y73" i="133"/>
  <c r="Y78" i="133"/>
  <c r="Y11" i="133"/>
  <c r="Y17" i="133"/>
  <c r="Y21" i="133"/>
  <c r="Y30" i="133"/>
  <c r="Y37" i="133"/>
  <c r="Y46" i="133"/>
  <c r="Y52" i="133"/>
  <c r="Y58" i="133"/>
  <c r="Y63" i="133"/>
  <c r="Y69" i="133"/>
  <c r="Y74" i="133"/>
  <c r="Y79" i="133"/>
  <c r="Y12" i="133"/>
  <c r="Y18" i="133"/>
  <c r="Y22" i="133"/>
  <c r="Y33" i="133"/>
  <c r="Y43" i="133"/>
  <c r="Y48" i="133"/>
  <c r="Y53" i="133"/>
  <c r="Y60" i="133"/>
  <c r="Y66" i="133"/>
  <c r="Y70" i="133"/>
  <c r="Y75" i="133"/>
  <c r="Y80" i="133"/>
  <c r="AG10" i="134"/>
  <c r="AG14" i="134"/>
  <c r="AG23" i="134"/>
  <c r="AG30" i="134"/>
  <c r="AG11" i="134"/>
  <c r="AG15" i="134"/>
  <c r="AG25" i="134"/>
  <c r="AG31" i="134"/>
  <c r="AG12" i="134"/>
  <c r="AG19" i="134"/>
  <c r="AG27" i="134"/>
  <c r="AG32" i="134"/>
  <c r="AG9" i="134"/>
  <c r="AG13" i="134"/>
  <c r="AG22" i="134"/>
  <c r="AG28" i="134"/>
  <c r="AG33" i="134"/>
  <c r="AG11" i="133"/>
  <c r="AG17" i="133"/>
  <c r="AG21" i="133"/>
  <c r="AG30" i="133"/>
  <c r="AG37" i="133"/>
  <c r="AG46" i="133"/>
  <c r="AG52" i="133"/>
  <c r="AG58" i="133"/>
  <c r="AG63" i="133"/>
  <c r="AG69" i="133"/>
  <c r="AG74" i="133"/>
  <c r="AG79" i="133"/>
  <c r="AG12" i="133"/>
  <c r="AG18" i="133"/>
  <c r="AG22" i="133"/>
  <c r="AG33" i="133"/>
  <c r="AG43" i="133"/>
  <c r="AG48" i="133"/>
  <c r="AG53" i="133"/>
  <c r="AG60" i="133"/>
  <c r="AG66" i="133"/>
  <c r="AG70" i="133"/>
  <c r="AG75" i="133"/>
  <c r="AG80" i="133"/>
  <c r="AG13" i="133"/>
  <c r="AG19" i="133"/>
  <c r="AG28" i="133"/>
  <c r="AG34" i="133"/>
  <c r="AG44" i="133"/>
  <c r="AG49" i="133"/>
  <c r="AG54" i="133"/>
  <c r="AG61" i="133"/>
  <c r="AG67" i="133"/>
  <c r="AG71" i="133"/>
  <c r="AG76" i="133"/>
  <c r="AG16" i="133"/>
  <c r="AG20" i="133"/>
  <c r="AG29" i="133"/>
  <c r="AG36" i="133"/>
  <c r="AG45" i="133"/>
  <c r="AG50" i="133"/>
  <c r="AG56" i="133"/>
  <c r="AG62" i="133"/>
  <c r="AG68" i="133"/>
  <c r="AG73" i="133"/>
  <c r="AG78" i="133"/>
  <c r="BM10" i="134"/>
  <c r="BM14" i="134"/>
  <c r="BM23" i="134"/>
  <c r="BM30" i="134"/>
  <c r="BM11" i="133"/>
  <c r="BM17" i="133"/>
  <c r="BM21" i="133"/>
  <c r="BM11" i="134"/>
  <c r="BM15" i="134"/>
  <c r="BM25" i="134"/>
  <c r="BM31" i="134"/>
  <c r="BM12" i="133"/>
  <c r="BM18" i="133"/>
  <c r="BM22" i="133"/>
  <c r="BM12" i="134"/>
  <c r="BM19" i="134"/>
  <c r="BM27" i="134"/>
  <c r="BM32" i="134"/>
  <c r="BM13" i="133"/>
  <c r="BM19" i="133"/>
  <c r="BM28" i="133"/>
  <c r="BM9" i="134"/>
  <c r="BM13" i="134"/>
  <c r="BM22" i="134"/>
  <c r="BM28" i="134"/>
  <c r="BM33" i="134"/>
  <c r="BM16" i="133"/>
  <c r="BM20" i="133"/>
  <c r="BM29" i="133"/>
  <c r="BM30" i="133"/>
  <c r="BM37" i="133"/>
  <c r="BM46" i="133"/>
  <c r="BM52" i="133"/>
  <c r="BM58" i="133"/>
  <c r="BM63" i="133"/>
  <c r="BM69" i="133"/>
  <c r="BM74" i="133"/>
  <c r="BM79" i="133"/>
  <c r="BM33" i="133"/>
  <c r="BM43" i="133"/>
  <c r="BM48" i="133"/>
  <c r="BM53" i="133"/>
  <c r="BM60" i="133"/>
  <c r="BM66" i="133"/>
  <c r="BM70" i="133"/>
  <c r="BM75" i="133"/>
  <c r="BM80" i="133"/>
  <c r="BM34" i="133"/>
  <c r="BM44" i="133"/>
  <c r="BM49" i="133"/>
  <c r="BM54" i="133"/>
  <c r="BM61" i="133"/>
  <c r="BM67" i="133"/>
  <c r="BM71" i="133"/>
  <c r="BM76" i="133"/>
  <c r="BM36" i="133"/>
  <c r="BM45" i="133"/>
  <c r="BM50" i="133"/>
  <c r="BM56" i="133"/>
  <c r="BM62" i="133"/>
  <c r="BM68" i="133"/>
  <c r="BM73" i="133"/>
  <c r="BM78" i="133"/>
  <c r="I11" i="134"/>
  <c r="I15" i="134"/>
  <c r="I25" i="134"/>
  <c r="I31" i="134"/>
  <c r="I12" i="134"/>
  <c r="I19" i="134"/>
  <c r="I27" i="134"/>
  <c r="I32" i="134"/>
  <c r="I9" i="134"/>
  <c r="I13" i="134"/>
  <c r="I22" i="134"/>
  <c r="I28" i="134"/>
  <c r="I33" i="134"/>
  <c r="I10" i="134"/>
  <c r="I14" i="134"/>
  <c r="I23" i="134"/>
  <c r="I30" i="134"/>
  <c r="AO11" i="134"/>
  <c r="AO15" i="134"/>
  <c r="AO25" i="134"/>
  <c r="AO31" i="134"/>
  <c r="AO12" i="134"/>
  <c r="AO19" i="134"/>
  <c r="AO27" i="134"/>
  <c r="AO32" i="134"/>
  <c r="AO9" i="134"/>
  <c r="AO13" i="134"/>
  <c r="AO22" i="134"/>
  <c r="AO28" i="134"/>
  <c r="AO33" i="134"/>
  <c r="AO10" i="134"/>
  <c r="AO14" i="134"/>
  <c r="AO23" i="134"/>
  <c r="AO30" i="134"/>
  <c r="AO13" i="133"/>
  <c r="AO19" i="133"/>
  <c r="AO28" i="133"/>
  <c r="AO34" i="133"/>
  <c r="AO44" i="133"/>
  <c r="AO49" i="133"/>
  <c r="AO54" i="133"/>
  <c r="AO61" i="133"/>
  <c r="AO67" i="133"/>
  <c r="AO71" i="133"/>
  <c r="AO76" i="133"/>
  <c r="AO16" i="133"/>
  <c r="AO20" i="133"/>
  <c r="AO29" i="133"/>
  <c r="AO36" i="133"/>
  <c r="AO45" i="133"/>
  <c r="AO50" i="133"/>
  <c r="AO56" i="133"/>
  <c r="AO62" i="133"/>
  <c r="AO68" i="133"/>
  <c r="AO73" i="133"/>
  <c r="AO78" i="133"/>
  <c r="AO11" i="133"/>
  <c r="AO17" i="133"/>
  <c r="AO21" i="133"/>
  <c r="AO30" i="133"/>
  <c r="AO37" i="133"/>
  <c r="AO46" i="133"/>
  <c r="AO52" i="133"/>
  <c r="AO58" i="133"/>
  <c r="AO63" i="133"/>
  <c r="AO69" i="133"/>
  <c r="AO74" i="133"/>
  <c r="AO79" i="133"/>
  <c r="AO12" i="133"/>
  <c r="AO18" i="133"/>
  <c r="AO22" i="133"/>
  <c r="AO33" i="133"/>
  <c r="AO43" i="133"/>
  <c r="AO48" i="133"/>
  <c r="AO53" i="133"/>
  <c r="AO60" i="133"/>
  <c r="AO66" i="133"/>
  <c r="AO70" i="133"/>
  <c r="AO75" i="133"/>
  <c r="AO80" i="133"/>
  <c r="BU11" i="134"/>
  <c r="BU15" i="134"/>
  <c r="BU25" i="134"/>
  <c r="BU31" i="134"/>
  <c r="BU13" i="133"/>
  <c r="BU19" i="133"/>
  <c r="BU28" i="133"/>
  <c r="BU34" i="133"/>
  <c r="BU44" i="133"/>
  <c r="BU49" i="133"/>
  <c r="BU54" i="133"/>
  <c r="BU61" i="133"/>
  <c r="BU67" i="133"/>
  <c r="BU71" i="133"/>
  <c r="BU76" i="133"/>
  <c r="BU12" i="134"/>
  <c r="BU19" i="134"/>
  <c r="BU27" i="134"/>
  <c r="BU32" i="134"/>
  <c r="BU16" i="133"/>
  <c r="BU20" i="133"/>
  <c r="BU29" i="133"/>
  <c r="BU36" i="133"/>
  <c r="BU45" i="133"/>
  <c r="BU50" i="133"/>
  <c r="BU56" i="133"/>
  <c r="BU62" i="133"/>
  <c r="BU68" i="133"/>
  <c r="BU73" i="133"/>
  <c r="BU78" i="133"/>
  <c r="BU9" i="134"/>
  <c r="BU13" i="134"/>
  <c r="BU22" i="134"/>
  <c r="BU28" i="134"/>
  <c r="BU33" i="134"/>
  <c r="BU11" i="133"/>
  <c r="BU17" i="133"/>
  <c r="BU21" i="133"/>
  <c r="BU30" i="133"/>
  <c r="BU37" i="133"/>
  <c r="BU46" i="133"/>
  <c r="BU52" i="133"/>
  <c r="BU58" i="133"/>
  <c r="BU63" i="133"/>
  <c r="BU69" i="133"/>
  <c r="BU74" i="133"/>
  <c r="BU79" i="133"/>
  <c r="BU10" i="134"/>
  <c r="BU14" i="134"/>
  <c r="BU23" i="134"/>
  <c r="BU30" i="134"/>
  <c r="BU12" i="133"/>
  <c r="BU18" i="133"/>
  <c r="BU22" i="133"/>
  <c r="BU33" i="133"/>
  <c r="BU43" i="133"/>
  <c r="BU48" i="133"/>
  <c r="BU53" i="133"/>
  <c r="BU60" i="133"/>
  <c r="BU66" i="133"/>
  <c r="BU70" i="133"/>
  <c r="BU75" i="133"/>
  <c r="BU80" i="133"/>
  <c r="Q12" i="134"/>
  <c r="Q19" i="134"/>
  <c r="Q27" i="134"/>
  <c r="Q32" i="134"/>
  <c r="Q9" i="134"/>
  <c r="Q13" i="134"/>
  <c r="Q22" i="134"/>
  <c r="Q28" i="134"/>
  <c r="Q33" i="134"/>
  <c r="Q10" i="134"/>
  <c r="Q14" i="134"/>
  <c r="Q23" i="134"/>
  <c r="Q30" i="134"/>
  <c r="Q11" i="134"/>
  <c r="Q15" i="134"/>
  <c r="Q25" i="134"/>
  <c r="Q31" i="134"/>
  <c r="Q11" i="133"/>
  <c r="Q17" i="133"/>
  <c r="Q21" i="133"/>
  <c r="Q30" i="133"/>
  <c r="Q37" i="133"/>
  <c r="Q46" i="133"/>
  <c r="Q52" i="133"/>
  <c r="Q58" i="133"/>
  <c r="Q63" i="133"/>
  <c r="Q69" i="133"/>
  <c r="Q74" i="133"/>
  <c r="Q79" i="133"/>
  <c r="Q12" i="133"/>
  <c r="Q18" i="133"/>
  <c r="Q22" i="133"/>
  <c r="Q33" i="133"/>
  <c r="Q43" i="133"/>
  <c r="Q48" i="133"/>
  <c r="Q53" i="133"/>
  <c r="Q60" i="133"/>
  <c r="Q66" i="133"/>
  <c r="Q70" i="133"/>
  <c r="Q75" i="133"/>
  <c r="Q80" i="133"/>
  <c r="Q13" i="133"/>
  <c r="Q19" i="133"/>
  <c r="Q28" i="133"/>
  <c r="Q34" i="133"/>
  <c r="Q44" i="133"/>
  <c r="Q49" i="133"/>
  <c r="Q54" i="133"/>
  <c r="Q61" i="133"/>
  <c r="Q67" i="133"/>
  <c r="Q71" i="133"/>
  <c r="Q76" i="133"/>
  <c r="Q16" i="133"/>
  <c r="Q20" i="133"/>
  <c r="Q29" i="133"/>
  <c r="Q36" i="133"/>
  <c r="Q45" i="133"/>
  <c r="Q50" i="133"/>
  <c r="Q56" i="133"/>
  <c r="Q62" i="133"/>
  <c r="Q68" i="133"/>
  <c r="Q73" i="133"/>
  <c r="Q78" i="133"/>
  <c r="AW12" i="134"/>
  <c r="AW19" i="134"/>
  <c r="AW27" i="134"/>
  <c r="AW32" i="134"/>
  <c r="AW9" i="134"/>
  <c r="AW13" i="134"/>
  <c r="AW22" i="134"/>
  <c r="AW28" i="134"/>
  <c r="AW33" i="134"/>
  <c r="AW10" i="134"/>
  <c r="AW14" i="134"/>
  <c r="AW23" i="134"/>
  <c r="AW30" i="134"/>
  <c r="AW11" i="134"/>
  <c r="AW15" i="134"/>
  <c r="AW25" i="134"/>
  <c r="AW31" i="134"/>
  <c r="AW11" i="133"/>
  <c r="AW17" i="133"/>
  <c r="AW21" i="133"/>
  <c r="AW30" i="133"/>
  <c r="AW37" i="133"/>
  <c r="AW46" i="133"/>
  <c r="AW52" i="133"/>
  <c r="AW58" i="133"/>
  <c r="AW63" i="133"/>
  <c r="AW69" i="133"/>
  <c r="AW74" i="133"/>
  <c r="AW79" i="133"/>
  <c r="AW12" i="133"/>
  <c r="AW18" i="133"/>
  <c r="AW22" i="133"/>
  <c r="AW33" i="133"/>
  <c r="AW43" i="133"/>
  <c r="AW48" i="133"/>
  <c r="AW53" i="133"/>
  <c r="AW60" i="133"/>
  <c r="AW66" i="133"/>
  <c r="AW70" i="133"/>
  <c r="AW75" i="133"/>
  <c r="AW80" i="133"/>
  <c r="AW13" i="133"/>
  <c r="AW19" i="133"/>
  <c r="AW28" i="133"/>
  <c r="AW34" i="133"/>
  <c r="AW44" i="133"/>
  <c r="AW49" i="133"/>
  <c r="AW54" i="133"/>
  <c r="AW61" i="133"/>
  <c r="AW67" i="133"/>
  <c r="AW71" i="133"/>
  <c r="AW76" i="133"/>
  <c r="AW16" i="133"/>
  <c r="AW20" i="133"/>
  <c r="AW29" i="133"/>
  <c r="AW36" i="133"/>
  <c r="AW45" i="133"/>
  <c r="AW50" i="133"/>
  <c r="AW56" i="133"/>
  <c r="AW62" i="133"/>
  <c r="AW68" i="133"/>
  <c r="AW73" i="133"/>
  <c r="AW78" i="133"/>
  <c r="CC12" i="134"/>
  <c r="CC19" i="134"/>
  <c r="CC27" i="134"/>
  <c r="CC32" i="134"/>
  <c r="CC11" i="133"/>
  <c r="CC17" i="133"/>
  <c r="CC21" i="133"/>
  <c r="CC30" i="133"/>
  <c r="CC37" i="133"/>
  <c r="CC46" i="133"/>
  <c r="CC52" i="133"/>
  <c r="CC58" i="133"/>
  <c r="CC63" i="133"/>
  <c r="CC69" i="133"/>
  <c r="CC74" i="133"/>
  <c r="CC79" i="133"/>
  <c r="CC9" i="134"/>
  <c r="CC13" i="134"/>
  <c r="CC22" i="134"/>
  <c r="CC28" i="134"/>
  <c r="CC33" i="134"/>
  <c r="CC12" i="133"/>
  <c r="CC18" i="133"/>
  <c r="CC22" i="133"/>
  <c r="CC33" i="133"/>
  <c r="CC43" i="133"/>
  <c r="CC48" i="133"/>
  <c r="CC53" i="133"/>
  <c r="CC60" i="133"/>
  <c r="CC66" i="133"/>
  <c r="CC70" i="133"/>
  <c r="CC75" i="133"/>
  <c r="CC80" i="133"/>
  <c r="CC10" i="134"/>
  <c r="CC14" i="134"/>
  <c r="CC23" i="134"/>
  <c r="CC30" i="134"/>
  <c r="CC13" i="133"/>
  <c r="CC19" i="133"/>
  <c r="CC28" i="133"/>
  <c r="CC34" i="133"/>
  <c r="CC44" i="133"/>
  <c r="CC49" i="133"/>
  <c r="CC54" i="133"/>
  <c r="CC61" i="133"/>
  <c r="CC67" i="133"/>
  <c r="CC71" i="133"/>
  <c r="CC76" i="133"/>
  <c r="CC11" i="134"/>
  <c r="CC15" i="134"/>
  <c r="CC25" i="134"/>
  <c r="CC31" i="134"/>
  <c r="CC16" i="133"/>
  <c r="CC20" i="133"/>
  <c r="CC29" i="133"/>
  <c r="CC36" i="133"/>
  <c r="CC45" i="133"/>
  <c r="CC50" i="133"/>
  <c r="CC56" i="133"/>
  <c r="CC62" i="133"/>
  <c r="CC68" i="133"/>
  <c r="CC73" i="133"/>
  <c r="CC78" i="133"/>
  <c r="Q10" i="131"/>
  <c r="Q12" i="131"/>
  <c r="Q13" i="131"/>
  <c r="Q14" i="131"/>
  <c r="Q15" i="131"/>
  <c r="Q17" i="131"/>
  <c r="Q18" i="131"/>
  <c r="Q21" i="131"/>
  <c r="Q22" i="131"/>
  <c r="Q23" i="131"/>
  <c r="Q24" i="131"/>
  <c r="Q25" i="131"/>
  <c r="Q27" i="131"/>
  <c r="Q28" i="131"/>
  <c r="Q30" i="131"/>
  <c r="Q31" i="131"/>
  <c r="Q35" i="131"/>
  <c r="Q36" i="131"/>
  <c r="Q37" i="131"/>
  <c r="Q39" i="131"/>
  <c r="Q40" i="131"/>
  <c r="Q41" i="131"/>
  <c r="Q42" i="131"/>
  <c r="Q43" i="131"/>
  <c r="Q44" i="131"/>
  <c r="Q45" i="131"/>
  <c r="Q47" i="131"/>
  <c r="Q48" i="131"/>
  <c r="Q49" i="131"/>
  <c r="Q50" i="131"/>
  <c r="Q51" i="131"/>
  <c r="Q53" i="131"/>
  <c r="Q54" i="131"/>
  <c r="Q55" i="131"/>
  <c r="Q57" i="131"/>
  <c r="Q58" i="131"/>
  <c r="Q59" i="131"/>
  <c r="Q60" i="131"/>
  <c r="Q61" i="131"/>
  <c r="Q62" i="131"/>
  <c r="Q63" i="131"/>
  <c r="Q66" i="131"/>
  <c r="Q67" i="131"/>
  <c r="Q68" i="131"/>
  <c r="Q69" i="131"/>
  <c r="Q71" i="131"/>
  <c r="Q73" i="131"/>
  <c r="Q74" i="131"/>
  <c r="Q75" i="131"/>
  <c r="Q78" i="131"/>
  <c r="Q79" i="131"/>
  <c r="Q81" i="131"/>
  <c r="Q82" i="131"/>
  <c r="Q92" i="131"/>
  <c r="Q93" i="131"/>
  <c r="Q94" i="131"/>
  <c r="Q95" i="131"/>
  <c r="Q96" i="131"/>
  <c r="Q98" i="131"/>
  <c r="Q99" i="131"/>
  <c r="Q100" i="131"/>
  <c r="Q101" i="131"/>
  <c r="Q102" i="131"/>
  <c r="Q103" i="131"/>
  <c r="Q104" i="131"/>
  <c r="Q105" i="131"/>
  <c r="Q106" i="131"/>
  <c r="AW10" i="131"/>
  <c r="AW12" i="131"/>
  <c r="AW13" i="131"/>
  <c r="AW14" i="131"/>
  <c r="AW15" i="131"/>
  <c r="AW17" i="131"/>
  <c r="AW18" i="131"/>
  <c r="AW21" i="131"/>
  <c r="AW22" i="131"/>
  <c r="AW23" i="131"/>
  <c r="AW24" i="131"/>
  <c r="AW25" i="131"/>
  <c r="AW27" i="131"/>
  <c r="AW28" i="131"/>
  <c r="AW30" i="131"/>
  <c r="AW31" i="131"/>
  <c r="AW35" i="131"/>
  <c r="AW36" i="131"/>
  <c r="AW37" i="131"/>
  <c r="AW39" i="131"/>
  <c r="AW40" i="131"/>
  <c r="AW41" i="131"/>
  <c r="AW42" i="131"/>
  <c r="AW43" i="131"/>
  <c r="AW44" i="131"/>
  <c r="AW45" i="131"/>
  <c r="AW47" i="131"/>
  <c r="AW48" i="131"/>
  <c r="AW49" i="131"/>
  <c r="AW50" i="131"/>
  <c r="AW51" i="131"/>
  <c r="AW53" i="131"/>
  <c r="AW54" i="131"/>
  <c r="AW55" i="131"/>
  <c r="AW57" i="131"/>
  <c r="AW58" i="131"/>
  <c r="AW59" i="131"/>
  <c r="AW60" i="131"/>
  <c r="AW61" i="131"/>
  <c r="AW62" i="131"/>
  <c r="AW63" i="131"/>
  <c r="AW66" i="131"/>
  <c r="AW67" i="131"/>
  <c r="AW68" i="131"/>
  <c r="AW69" i="131"/>
  <c r="AW71" i="131"/>
  <c r="AW73" i="131"/>
  <c r="AW74" i="131"/>
  <c r="AW75" i="131"/>
  <c r="AW78" i="131"/>
  <c r="AW79" i="131"/>
  <c r="AW81" i="131"/>
  <c r="AW82" i="131"/>
  <c r="AW92" i="131"/>
  <c r="AW93" i="131"/>
  <c r="AW94" i="131"/>
  <c r="AW95" i="131"/>
  <c r="AW96" i="131"/>
  <c r="AW98" i="131"/>
  <c r="AW99" i="131"/>
  <c r="AW100" i="131"/>
  <c r="AW101" i="131"/>
  <c r="AW102" i="131"/>
  <c r="AW103" i="131"/>
  <c r="AW104" i="131"/>
  <c r="AW105" i="131"/>
  <c r="AW106" i="131"/>
  <c r="CC10" i="131"/>
  <c r="CC12" i="131"/>
  <c r="CC13" i="131"/>
  <c r="CC14" i="131"/>
  <c r="CC15" i="131"/>
  <c r="CC17" i="131"/>
  <c r="CC18" i="131"/>
  <c r="CC21" i="131"/>
  <c r="CC23" i="131"/>
  <c r="CC25" i="131"/>
  <c r="CC27" i="131"/>
  <c r="CC31" i="131"/>
  <c r="CC35" i="131"/>
  <c r="CC37" i="131"/>
  <c r="CC39" i="131"/>
  <c r="CC41" i="131"/>
  <c r="CC43" i="131"/>
  <c r="CC45" i="131"/>
  <c r="CC47" i="131"/>
  <c r="CC49" i="131"/>
  <c r="CC51" i="131"/>
  <c r="CC53" i="131"/>
  <c r="CC55" i="131"/>
  <c r="CC57" i="131"/>
  <c r="CC59" i="131"/>
  <c r="CC61" i="131"/>
  <c r="CC63" i="131"/>
  <c r="CC67" i="131"/>
  <c r="CC69" i="131"/>
  <c r="CC71" i="131"/>
  <c r="CC73" i="131"/>
  <c r="CC75" i="131"/>
  <c r="CC79" i="131"/>
  <c r="CC81" i="131"/>
  <c r="CC92" i="131"/>
  <c r="CC93" i="131"/>
  <c r="CC94" i="131"/>
  <c r="CC95" i="131"/>
  <c r="CC96" i="131"/>
  <c r="CC98" i="131"/>
  <c r="CC99" i="131"/>
  <c r="CC100" i="131"/>
  <c r="CC101" i="131"/>
  <c r="CC102" i="131"/>
  <c r="CC103" i="131"/>
  <c r="CC104" i="131"/>
  <c r="CC105" i="131"/>
  <c r="CC106" i="131"/>
  <c r="CC42" i="131"/>
  <c r="CC50" i="131"/>
  <c r="CC58" i="131"/>
  <c r="CC66" i="131"/>
  <c r="CC74" i="131"/>
  <c r="CC82" i="131"/>
  <c r="CC28" i="131"/>
  <c r="CC36" i="131"/>
  <c r="CC44" i="131"/>
  <c r="CC60" i="131"/>
  <c r="CC68" i="131"/>
  <c r="CC24" i="131"/>
  <c r="CC40" i="131"/>
  <c r="CC48" i="131"/>
  <c r="CC78" i="131"/>
  <c r="CC30" i="131"/>
  <c r="CC62" i="131"/>
  <c r="CC22" i="131"/>
  <c r="CC54" i="131"/>
  <c r="Y10" i="131"/>
  <c r="Y12" i="131"/>
  <c r="Y13" i="131"/>
  <c r="Y14" i="131"/>
  <c r="Y15" i="131"/>
  <c r="Y17" i="131"/>
  <c r="Y18" i="131"/>
  <c r="Y21" i="131"/>
  <c r="Y22" i="131"/>
  <c r="Y23" i="131"/>
  <c r="Y24" i="131"/>
  <c r="Y25" i="131"/>
  <c r="Y27" i="131"/>
  <c r="Y28" i="131"/>
  <c r="Y30" i="131"/>
  <c r="Y31" i="131"/>
  <c r="Y35" i="131"/>
  <c r="Y36" i="131"/>
  <c r="Y37" i="131"/>
  <c r="Y39" i="131"/>
  <c r="Y40" i="131"/>
  <c r="Y41" i="131"/>
  <c r="Y42" i="131"/>
  <c r="Y43" i="131"/>
  <c r="Y44" i="131"/>
  <c r="Y45" i="131"/>
  <c r="Y47" i="131"/>
  <c r="Y48" i="131"/>
  <c r="Y49" i="131"/>
  <c r="Y50" i="131"/>
  <c r="Y51" i="131"/>
  <c r="Y53" i="131"/>
  <c r="Y54" i="131"/>
  <c r="Y55" i="131"/>
  <c r="Y57" i="131"/>
  <c r="Y58" i="131"/>
  <c r="Y59" i="131"/>
  <c r="Y60" i="131"/>
  <c r="Y61" i="131"/>
  <c r="Y62" i="131"/>
  <c r="Y63" i="131"/>
  <c r="Y66" i="131"/>
  <c r="Y67" i="131"/>
  <c r="Y68" i="131"/>
  <c r="Y69" i="131"/>
  <c r="Y71" i="131"/>
  <c r="Y73" i="131"/>
  <c r="Y74" i="131"/>
  <c r="Y75" i="131"/>
  <c r="Y78" i="131"/>
  <c r="Y79" i="131"/>
  <c r="Y81" i="131"/>
  <c r="Y82" i="131"/>
  <c r="Y92" i="131"/>
  <c r="Y93" i="131"/>
  <c r="Y94" i="131"/>
  <c r="Y95" i="131"/>
  <c r="Y96" i="131"/>
  <c r="Y98" i="131"/>
  <c r="Y99" i="131"/>
  <c r="Y100" i="131"/>
  <c r="Y101" i="131"/>
  <c r="Y102" i="131"/>
  <c r="Y103" i="131"/>
  <c r="Y104" i="131"/>
  <c r="Y105" i="131"/>
  <c r="Y106" i="131"/>
  <c r="BE106" i="131"/>
  <c r="BE10" i="131"/>
  <c r="BE12" i="131"/>
  <c r="BE13" i="131"/>
  <c r="BE14" i="131"/>
  <c r="BE15" i="131"/>
  <c r="BE17" i="131"/>
  <c r="BE18" i="131"/>
  <c r="BE21" i="131"/>
  <c r="BE22" i="131"/>
  <c r="BE23" i="131"/>
  <c r="BE24" i="131"/>
  <c r="BE25" i="131"/>
  <c r="BE27" i="131"/>
  <c r="BE28" i="131"/>
  <c r="BE30" i="131"/>
  <c r="BE31" i="131"/>
  <c r="BE35" i="131"/>
  <c r="BE36" i="131"/>
  <c r="BE37" i="131"/>
  <c r="BE39" i="131"/>
  <c r="BE40" i="131"/>
  <c r="BE41" i="131"/>
  <c r="BE42" i="131"/>
  <c r="BE43" i="131"/>
  <c r="BE44" i="131"/>
  <c r="BE45" i="131"/>
  <c r="BE47" i="131"/>
  <c r="BE48" i="131"/>
  <c r="BE49" i="131"/>
  <c r="BE50" i="131"/>
  <c r="BE51" i="131"/>
  <c r="BE53" i="131"/>
  <c r="BE54" i="131"/>
  <c r="BE55" i="131"/>
  <c r="BE57" i="131"/>
  <c r="BE58" i="131"/>
  <c r="BE59" i="131"/>
  <c r="BE60" i="131"/>
  <c r="BE61" i="131"/>
  <c r="BE62" i="131"/>
  <c r="BE63" i="131"/>
  <c r="BE66" i="131"/>
  <c r="BE67" i="131"/>
  <c r="BE68" i="131"/>
  <c r="BE69" i="131"/>
  <c r="BE71" i="131"/>
  <c r="BE73" i="131"/>
  <c r="BE74" i="131"/>
  <c r="BE75" i="131"/>
  <c r="BE78" i="131"/>
  <c r="BE79" i="131"/>
  <c r="BE81" i="131"/>
  <c r="BE82" i="131"/>
  <c r="BE92" i="131"/>
  <c r="BE93" i="131"/>
  <c r="BE94" i="131"/>
  <c r="BE95" i="131"/>
  <c r="BE96" i="131"/>
  <c r="BE98" i="131"/>
  <c r="BE99" i="131"/>
  <c r="BE100" i="131"/>
  <c r="BE101" i="131"/>
  <c r="BE102" i="131"/>
  <c r="BE103" i="131"/>
  <c r="BE104" i="131"/>
  <c r="BE105" i="131"/>
  <c r="CK13" i="131"/>
  <c r="CK15" i="131"/>
  <c r="CK17" i="131"/>
  <c r="CK21" i="131"/>
  <c r="CK23" i="131"/>
  <c r="CK25" i="131"/>
  <c r="CK12" i="131"/>
  <c r="CK49" i="131"/>
  <c r="CK51" i="131"/>
  <c r="CK53" i="131"/>
  <c r="CK55" i="131"/>
  <c r="CK10" i="131"/>
  <c r="CK18" i="131"/>
  <c r="CK28" i="131"/>
  <c r="CK30" i="131"/>
  <c r="CK36" i="131"/>
  <c r="CK40" i="131"/>
  <c r="CK42" i="131"/>
  <c r="CK14" i="131"/>
  <c r="CK22" i="131"/>
  <c r="CK27" i="131"/>
  <c r="CK31" i="131"/>
  <c r="CK35" i="131"/>
  <c r="CK37" i="131"/>
  <c r="CK39" i="131"/>
  <c r="CK41" i="131"/>
  <c r="CK43" i="131"/>
  <c r="CK57" i="131"/>
  <c r="CK58" i="131"/>
  <c r="CK59" i="131"/>
  <c r="CK60" i="131"/>
  <c r="CK61" i="131"/>
  <c r="CK62" i="131"/>
  <c r="CK63" i="131"/>
  <c r="CK66" i="131"/>
  <c r="CK67" i="131"/>
  <c r="CK68" i="131"/>
  <c r="CK69" i="131"/>
  <c r="CK71" i="131"/>
  <c r="CK73" i="131"/>
  <c r="CK74" i="131"/>
  <c r="CK75" i="131"/>
  <c r="CK78" i="131"/>
  <c r="CK79" i="131"/>
  <c r="CK81" i="131"/>
  <c r="CK82" i="131"/>
  <c r="CK92" i="131"/>
  <c r="CK93" i="131"/>
  <c r="CK94" i="131"/>
  <c r="CK95" i="131"/>
  <c r="CK96" i="131"/>
  <c r="CK98" i="131"/>
  <c r="CK99" i="131"/>
  <c r="CK100" i="131"/>
  <c r="CK101" i="131"/>
  <c r="CK102" i="131"/>
  <c r="CK103" i="131"/>
  <c r="CK104" i="131"/>
  <c r="CK105" i="131"/>
  <c r="CK106" i="131"/>
  <c r="CK47" i="131"/>
  <c r="CK50" i="131"/>
  <c r="CK44" i="131"/>
  <c r="CK48" i="131"/>
  <c r="CK24" i="131"/>
  <c r="CK54" i="131"/>
  <c r="CK45" i="131"/>
  <c r="AG10" i="131"/>
  <c r="AG12" i="131"/>
  <c r="AG13" i="131"/>
  <c r="AG14" i="131"/>
  <c r="AG15" i="131"/>
  <c r="AG17" i="131"/>
  <c r="AG18" i="131"/>
  <c r="AG21" i="131"/>
  <c r="AG22" i="131"/>
  <c r="AG23" i="131"/>
  <c r="AG24" i="131"/>
  <c r="AG25" i="131"/>
  <c r="AG27" i="131"/>
  <c r="AG28" i="131"/>
  <c r="AG30" i="131"/>
  <c r="AG31" i="131"/>
  <c r="AG35" i="131"/>
  <c r="AG36" i="131"/>
  <c r="AG37" i="131"/>
  <c r="AG39" i="131"/>
  <c r="AG40" i="131"/>
  <c r="AG41" i="131"/>
  <c r="AG42" i="131"/>
  <c r="AG43" i="131"/>
  <c r="AG44" i="131"/>
  <c r="AG45" i="131"/>
  <c r="AG47" i="131"/>
  <c r="AG48" i="131"/>
  <c r="AG49" i="131"/>
  <c r="AG50" i="131"/>
  <c r="AG51" i="131"/>
  <c r="AG53" i="131"/>
  <c r="AG54" i="131"/>
  <c r="AG55" i="131"/>
  <c r="AG57" i="131"/>
  <c r="AG58" i="131"/>
  <c r="AG59" i="131"/>
  <c r="AG60" i="131"/>
  <c r="AG61" i="131"/>
  <c r="AG62" i="131"/>
  <c r="AG63" i="131"/>
  <c r="AG66" i="131"/>
  <c r="AG67" i="131"/>
  <c r="AG68" i="131"/>
  <c r="AG69" i="131"/>
  <c r="AG71" i="131"/>
  <c r="AG73" i="131"/>
  <c r="AG74" i="131"/>
  <c r="AG75" i="131"/>
  <c r="AG78" i="131"/>
  <c r="AG79" i="131"/>
  <c r="AG81" i="131"/>
  <c r="AG82" i="131"/>
  <c r="AG92" i="131"/>
  <c r="AG93" i="131"/>
  <c r="AG94" i="131"/>
  <c r="AG95" i="131"/>
  <c r="AG96" i="131"/>
  <c r="AG98" i="131"/>
  <c r="AG99" i="131"/>
  <c r="AG100" i="131"/>
  <c r="AG101" i="131"/>
  <c r="AG102" i="131"/>
  <c r="AG103" i="131"/>
  <c r="AG104" i="131"/>
  <c r="AG105" i="131"/>
  <c r="AG106" i="131"/>
  <c r="BM10" i="131"/>
  <c r="BM12" i="131"/>
  <c r="BM13" i="131"/>
  <c r="BM14" i="131"/>
  <c r="BM15" i="131"/>
  <c r="BM17" i="131"/>
  <c r="BM18" i="131"/>
  <c r="BM21" i="131"/>
  <c r="BM22" i="131"/>
  <c r="BM23" i="131"/>
  <c r="BM24" i="131"/>
  <c r="BM25" i="131"/>
  <c r="BM27" i="131"/>
  <c r="BM28" i="131"/>
  <c r="BM30" i="131"/>
  <c r="BM31" i="131"/>
  <c r="BM35" i="131"/>
  <c r="BM36" i="131"/>
  <c r="BM37" i="131"/>
  <c r="BM39" i="131"/>
  <c r="BM40" i="131"/>
  <c r="BM41" i="131"/>
  <c r="BM42" i="131"/>
  <c r="BM43" i="131"/>
  <c r="BM44" i="131"/>
  <c r="BM45" i="131"/>
  <c r="BM47" i="131"/>
  <c r="BM48" i="131"/>
  <c r="BM49" i="131"/>
  <c r="BM50" i="131"/>
  <c r="BM51" i="131"/>
  <c r="BM53" i="131"/>
  <c r="BM54" i="131"/>
  <c r="BM55" i="131"/>
  <c r="BM57" i="131"/>
  <c r="BM58" i="131"/>
  <c r="BM59" i="131"/>
  <c r="BM60" i="131"/>
  <c r="BM61" i="131"/>
  <c r="BM62" i="131"/>
  <c r="BM63" i="131"/>
  <c r="BM66" i="131"/>
  <c r="BM67" i="131"/>
  <c r="BM68" i="131"/>
  <c r="BM69" i="131"/>
  <c r="BM71" i="131"/>
  <c r="BM73" i="131"/>
  <c r="BM74" i="131"/>
  <c r="BM75" i="131"/>
  <c r="BM78" i="131"/>
  <c r="BM79" i="131"/>
  <c r="BM81" i="131"/>
  <c r="BM82" i="131"/>
  <c r="BM92" i="131"/>
  <c r="BM93" i="131"/>
  <c r="BM94" i="131"/>
  <c r="BM95" i="131"/>
  <c r="BM96" i="131"/>
  <c r="BM98" i="131"/>
  <c r="BM99" i="131"/>
  <c r="BM100" i="131"/>
  <c r="BM101" i="131"/>
  <c r="BM102" i="131"/>
  <c r="BM103" i="131"/>
  <c r="BM104" i="131"/>
  <c r="BM105" i="131"/>
  <c r="BM106" i="131"/>
  <c r="I11" i="133"/>
  <c r="I12" i="133"/>
  <c r="I13" i="133"/>
  <c r="I16" i="133"/>
  <c r="I17" i="133"/>
  <c r="I18" i="133"/>
  <c r="I19" i="133"/>
  <c r="I20" i="133"/>
  <c r="I21" i="133"/>
  <c r="I22" i="133"/>
  <c r="I28" i="133"/>
  <c r="I29" i="133"/>
  <c r="I30" i="133"/>
  <c r="I33" i="133"/>
  <c r="I34" i="133"/>
  <c r="I36" i="133"/>
  <c r="I37" i="133"/>
  <c r="I43" i="133"/>
  <c r="I44" i="133"/>
  <c r="I45" i="133"/>
  <c r="I46" i="133"/>
  <c r="I48" i="133"/>
  <c r="I49" i="133"/>
  <c r="I61" i="133"/>
  <c r="I50" i="133"/>
  <c r="I52" i="133"/>
  <c r="I53" i="133"/>
  <c r="I54" i="133"/>
  <c r="I62" i="133"/>
  <c r="I66" i="133"/>
  <c r="I68" i="133"/>
  <c r="I70" i="133"/>
  <c r="I74" i="133"/>
  <c r="I76" i="133"/>
  <c r="I79" i="133"/>
  <c r="I60" i="133"/>
  <c r="I56" i="133"/>
  <c r="I63" i="133"/>
  <c r="I71" i="133"/>
  <c r="I80" i="133"/>
  <c r="I73" i="133"/>
  <c r="I69" i="133"/>
  <c r="I78" i="133"/>
  <c r="I75" i="133"/>
  <c r="I67" i="133"/>
  <c r="I58" i="133"/>
  <c r="I10" i="131"/>
  <c r="I12" i="131"/>
  <c r="I13" i="131"/>
  <c r="I14" i="131"/>
  <c r="I15" i="131"/>
  <c r="I17" i="131"/>
  <c r="I18" i="131"/>
  <c r="I21" i="131"/>
  <c r="I22" i="131"/>
  <c r="I23" i="131"/>
  <c r="I24" i="131"/>
  <c r="I25" i="131"/>
  <c r="I27" i="131"/>
  <c r="I28" i="131"/>
  <c r="I30" i="131"/>
  <c r="I31" i="131"/>
  <c r="I35" i="131"/>
  <c r="I36" i="131"/>
  <c r="I37" i="131"/>
  <c r="I39" i="131"/>
  <c r="I40" i="131"/>
  <c r="I41" i="131"/>
  <c r="I42" i="131"/>
  <c r="I43" i="131"/>
  <c r="I44" i="131"/>
  <c r="I45" i="131"/>
  <c r="I47" i="131"/>
  <c r="I48" i="131"/>
  <c r="I49" i="131"/>
  <c r="I50" i="131"/>
  <c r="I51" i="131"/>
  <c r="I53" i="131"/>
  <c r="I54" i="131"/>
  <c r="I55" i="131"/>
  <c r="I57" i="131"/>
  <c r="I58" i="131"/>
  <c r="I59" i="131"/>
  <c r="I60" i="131"/>
  <c r="I61" i="131"/>
  <c r="I62" i="131"/>
  <c r="I63" i="131"/>
  <c r="I66" i="131"/>
  <c r="I67" i="131"/>
  <c r="I68" i="131"/>
  <c r="I69" i="131"/>
  <c r="I71" i="131"/>
  <c r="I73" i="131"/>
  <c r="I74" i="131"/>
  <c r="I75" i="131"/>
  <c r="I78" i="131"/>
  <c r="I79" i="131"/>
  <c r="I81" i="131"/>
  <c r="I82" i="131"/>
  <c r="I92" i="131"/>
  <c r="I93" i="131"/>
  <c r="I94" i="131"/>
  <c r="I95" i="131"/>
  <c r="I96" i="131"/>
  <c r="I98" i="131"/>
  <c r="I99" i="131"/>
  <c r="I100" i="131"/>
  <c r="I101" i="131"/>
  <c r="I102" i="131"/>
  <c r="I103" i="131"/>
  <c r="I104" i="131"/>
  <c r="I105" i="131"/>
  <c r="I106" i="131"/>
  <c r="AO10" i="131"/>
  <c r="AO12" i="131"/>
  <c r="AO13" i="131"/>
  <c r="AO14" i="131"/>
  <c r="AO15" i="131"/>
  <c r="AO17" i="131"/>
  <c r="AO18" i="131"/>
  <c r="AO21" i="131"/>
  <c r="AO22" i="131"/>
  <c r="AO23" i="131"/>
  <c r="AO24" i="131"/>
  <c r="AO25" i="131"/>
  <c r="AO27" i="131"/>
  <c r="AO28" i="131"/>
  <c r="AO30" i="131"/>
  <c r="AO31" i="131"/>
  <c r="AO35" i="131"/>
  <c r="AO36" i="131"/>
  <c r="AO37" i="131"/>
  <c r="AO39" i="131"/>
  <c r="AO40" i="131"/>
  <c r="AO41" i="131"/>
  <c r="AO42" i="131"/>
  <c r="AO43" i="131"/>
  <c r="AO44" i="131"/>
  <c r="AO45" i="131"/>
  <c r="AO47" i="131"/>
  <c r="AO48" i="131"/>
  <c r="AO49" i="131"/>
  <c r="AO50" i="131"/>
  <c r="AO51" i="131"/>
  <c r="AO53" i="131"/>
  <c r="AO54" i="131"/>
  <c r="AO55" i="131"/>
  <c r="AO57" i="131"/>
  <c r="AO58" i="131"/>
  <c r="AO59" i="131"/>
  <c r="AO60" i="131"/>
  <c r="AO61" i="131"/>
  <c r="AO62" i="131"/>
  <c r="AO63" i="131"/>
  <c r="AO66" i="131"/>
  <c r="AO67" i="131"/>
  <c r="AO68" i="131"/>
  <c r="AO69" i="131"/>
  <c r="AO98" i="131"/>
  <c r="AO99" i="131"/>
  <c r="AO100" i="131"/>
  <c r="AO101" i="131"/>
  <c r="AO102" i="131"/>
  <c r="AO103" i="131"/>
  <c r="AO104" i="131"/>
  <c r="AO105" i="131"/>
  <c r="AO106" i="131"/>
  <c r="AO71" i="131"/>
  <c r="AO73" i="131"/>
  <c r="AO75" i="131"/>
  <c r="AO79" i="131"/>
  <c r="AO81" i="131"/>
  <c r="AO93" i="131"/>
  <c r="AO95" i="131"/>
  <c r="AO74" i="131"/>
  <c r="AO78" i="131"/>
  <c r="AO82" i="131"/>
  <c r="AO92" i="131"/>
  <c r="AO94" i="131"/>
  <c r="AO96" i="131"/>
  <c r="BU106" i="131"/>
  <c r="BU10" i="131"/>
  <c r="BU12" i="131"/>
  <c r="BU13" i="131"/>
  <c r="BU14" i="131"/>
  <c r="BU15" i="131"/>
  <c r="BU17" i="131"/>
  <c r="BU18" i="131"/>
  <c r="BU21" i="131"/>
  <c r="BU22" i="131"/>
  <c r="BU23" i="131"/>
  <c r="BU24" i="131"/>
  <c r="BU25" i="131"/>
  <c r="BU27" i="131"/>
  <c r="BU28" i="131"/>
  <c r="BU30" i="131"/>
  <c r="BU31" i="131"/>
  <c r="BU35" i="131"/>
  <c r="BU36" i="131"/>
  <c r="BU37" i="131"/>
  <c r="BU39" i="131"/>
  <c r="BU40" i="131"/>
  <c r="BU41" i="131"/>
  <c r="BU42" i="131"/>
  <c r="BU43" i="131"/>
  <c r="BU44" i="131"/>
  <c r="BU45" i="131"/>
  <c r="BU47" i="131"/>
  <c r="BU48" i="131"/>
  <c r="BU49" i="131"/>
  <c r="BU50" i="131"/>
  <c r="BU51" i="131"/>
  <c r="BU53" i="131"/>
  <c r="BU54" i="131"/>
  <c r="BU55" i="131"/>
  <c r="BU57" i="131"/>
  <c r="BU58" i="131"/>
  <c r="BU59" i="131"/>
  <c r="BU60" i="131"/>
  <c r="BU61" i="131"/>
  <c r="BU62" i="131"/>
  <c r="BU63" i="131"/>
  <c r="BU66" i="131"/>
  <c r="BU67" i="131"/>
  <c r="BU68" i="131"/>
  <c r="BU69" i="131"/>
  <c r="BU71" i="131"/>
  <c r="BU73" i="131"/>
  <c r="BU74" i="131"/>
  <c r="BU75" i="131"/>
  <c r="BU78" i="131"/>
  <c r="BU79" i="131"/>
  <c r="BU81" i="131"/>
  <c r="BU82" i="131"/>
  <c r="BU92" i="131"/>
  <c r="BU93" i="131"/>
  <c r="BU94" i="131"/>
  <c r="BU95" i="131"/>
  <c r="BU96" i="131"/>
  <c r="BU98" i="131"/>
  <c r="BU99" i="131"/>
  <c r="BU100" i="131"/>
  <c r="BU101" i="131"/>
  <c r="BU102" i="131"/>
  <c r="BU103" i="131"/>
  <c r="BU104" i="131"/>
  <c r="BU105" i="131"/>
  <c r="M52" i="129"/>
  <c r="M51" i="129"/>
  <c r="M50" i="129"/>
  <c r="L52" i="129"/>
  <c r="L51" i="129"/>
  <c r="L50" i="129"/>
  <c r="K52" i="129"/>
  <c r="K51" i="129"/>
  <c r="K50" i="129"/>
  <c r="J52" i="129"/>
  <c r="J51" i="129"/>
  <c r="J50" i="129"/>
  <c r="I52" i="129"/>
  <c r="I51" i="129"/>
  <c r="I50" i="129"/>
  <c r="H52" i="129"/>
  <c r="H51" i="129"/>
  <c r="H50" i="129"/>
  <c r="G52" i="129"/>
  <c r="G51" i="129"/>
  <c r="G50" i="129"/>
  <c r="F52" i="129"/>
  <c r="F51" i="129"/>
  <c r="F50" i="129"/>
  <c r="E52" i="129"/>
  <c r="E51" i="129"/>
  <c r="E50" i="129"/>
  <c r="D52" i="129"/>
  <c r="D51" i="129"/>
  <c r="D50" i="129"/>
  <c r="C52" i="129"/>
  <c r="C51" i="129"/>
  <c r="C50" i="129"/>
  <c r="CK24" i="134"/>
  <c r="CK18" i="134"/>
  <c r="CK29" i="114"/>
  <c r="CK29" i="134" s="1"/>
  <c r="CK8" i="114"/>
  <c r="CK8" i="134" s="1"/>
  <c r="CC24" i="134"/>
  <c r="CC18" i="134"/>
  <c r="CC29" i="114"/>
  <c r="CC29" i="134" s="1"/>
  <c r="CC8" i="114"/>
  <c r="CC8" i="134" s="1"/>
  <c r="BU24" i="134"/>
  <c r="BU18" i="134"/>
  <c r="BU29" i="114"/>
  <c r="BU29" i="134" s="1"/>
  <c r="BU8" i="114"/>
  <c r="BU8" i="134" s="1"/>
  <c r="BM24" i="134"/>
  <c r="BM18" i="134"/>
  <c r="BM29" i="114"/>
  <c r="BM29" i="134" s="1"/>
  <c r="BM8" i="114"/>
  <c r="BM8" i="134" s="1"/>
  <c r="BE24" i="134"/>
  <c r="BE18" i="134"/>
  <c r="BE29" i="114"/>
  <c r="BE29" i="134" s="1"/>
  <c r="BE8" i="114"/>
  <c r="BE8" i="134" s="1"/>
  <c r="AW24" i="134"/>
  <c r="AW18" i="134"/>
  <c r="AW29" i="114"/>
  <c r="AW29" i="134" s="1"/>
  <c r="AW8" i="114"/>
  <c r="AW8" i="134" s="1"/>
  <c r="AO24" i="134"/>
  <c r="AO29" i="114"/>
  <c r="AO29" i="134" s="1"/>
  <c r="AO8" i="114"/>
  <c r="AO8" i="134" s="1"/>
  <c r="AG24" i="134"/>
  <c r="AG18" i="134"/>
  <c r="AG29" i="114"/>
  <c r="AG29" i="134" s="1"/>
  <c r="AG8" i="114"/>
  <c r="AG8" i="134" s="1"/>
  <c r="Y24" i="134"/>
  <c r="Y18" i="134"/>
  <c r="Y29" i="114"/>
  <c r="Y29" i="134" s="1"/>
  <c r="Y8" i="114"/>
  <c r="Y8" i="134" s="1"/>
  <c r="Q24" i="134"/>
  <c r="Q18" i="134"/>
  <c r="Q29" i="114"/>
  <c r="Q29" i="134" s="1"/>
  <c r="Q8" i="114"/>
  <c r="Q8" i="134" s="1"/>
  <c r="I24" i="134"/>
  <c r="I18" i="134"/>
  <c r="CK17" i="114" l="1"/>
  <c r="CK17" i="134" s="1"/>
  <c r="BE17" i="114"/>
  <c r="BE17" i="134" s="1"/>
  <c r="F82" i="115"/>
  <c r="AE22" i="134"/>
  <c r="H85" i="115"/>
  <c r="AU25" i="134"/>
  <c r="I83" i="115"/>
  <c r="BC23" i="134"/>
  <c r="M70" i="115"/>
  <c r="CI10" i="134"/>
  <c r="M90" i="115"/>
  <c r="M90" i="146" s="1"/>
  <c r="CI30" i="134"/>
  <c r="F83" i="115"/>
  <c r="AE23" i="134"/>
  <c r="F86" i="115"/>
  <c r="AE26" i="134"/>
  <c r="G82" i="115"/>
  <c r="AM22" i="134"/>
  <c r="G85" i="115"/>
  <c r="AM25" i="134"/>
  <c r="H83" i="115"/>
  <c r="AU23" i="134"/>
  <c r="H86" i="115"/>
  <c r="AU26" i="134"/>
  <c r="I109" i="115"/>
  <c r="BD18" i="134"/>
  <c r="I87" i="115"/>
  <c r="BC27" i="134"/>
  <c r="J88" i="115"/>
  <c r="BK28" i="134"/>
  <c r="M99" i="115"/>
  <c r="CJ8" i="134"/>
  <c r="M101" i="115"/>
  <c r="CJ10" i="134"/>
  <c r="M103" i="115"/>
  <c r="CJ12" i="134"/>
  <c r="M105" i="115"/>
  <c r="CJ14" i="134"/>
  <c r="M109" i="115"/>
  <c r="CJ18" i="134"/>
  <c r="M113" i="115"/>
  <c r="CJ22" i="134"/>
  <c r="M117" i="115"/>
  <c r="CJ26" i="134"/>
  <c r="M119" i="115"/>
  <c r="CJ28" i="134"/>
  <c r="M121" i="115"/>
  <c r="M123" i="115"/>
  <c r="F85" i="115"/>
  <c r="AE25" i="134"/>
  <c r="AO17" i="114"/>
  <c r="AO17" i="134" s="1"/>
  <c r="AO18" i="134"/>
  <c r="I86" i="115"/>
  <c r="BC26" i="134"/>
  <c r="J87" i="115"/>
  <c r="BK27" i="134"/>
  <c r="M72" i="115"/>
  <c r="CI12" i="134"/>
  <c r="M74" i="115"/>
  <c r="CI14" i="134"/>
  <c r="M92" i="115"/>
  <c r="M92" i="146" s="1"/>
  <c r="CI32" i="134"/>
  <c r="D109" i="115"/>
  <c r="P18" i="134"/>
  <c r="F109" i="115"/>
  <c r="AF18" i="134"/>
  <c r="F87" i="115"/>
  <c r="AE27" i="134"/>
  <c r="G83" i="115"/>
  <c r="AM23" i="134"/>
  <c r="G86" i="115"/>
  <c r="AM26" i="134"/>
  <c r="H109" i="115"/>
  <c r="AV18" i="134"/>
  <c r="H87" i="115"/>
  <c r="AU27" i="134"/>
  <c r="I88" i="115"/>
  <c r="BC28" i="134"/>
  <c r="J82" i="115"/>
  <c r="BK22" i="134"/>
  <c r="J85" i="115"/>
  <c r="BK25" i="134"/>
  <c r="M69" i="115"/>
  <c r="CI9" i="134"/>
  <c r="M71" i="115"/>
  <c r="CI11" i="134"/>
  <c r="M73" i="115"/>
  <c r="CI13" i="134"/>
  <c r="M75" i="115"/>
  <c r="CI15" i="134"/>
  <c r="M89" i="115"/>
  <c r="CI29" i="134"/>
  <c r="M91" i="115"/>
  <c r="M91" i="146" s="1"/>
  <c r="CI31" i="134"/>
  <c r="M93" i="115"/>
  <c r="M93" i="146" s="1"/>
  <c r="CI33" i="134"/>
  <c r="G88" i="115"/>
  <c r="AM28" i="134"/>
  <c r="H82" i="115"/>
  <c r="AU22" i="134"/>
  <c r="J109" i="115"/>
  <c r="BL18" i="134"/>
  <c r="M68" i="115"/>
  <c r="CI8" i="134"/>
  <c r="E109" i="115"/>
  <c r="X18" i="134"/>
  <c r="Q17" i="114"/>
  <c r="Q17" i="134" s="1"/>
  <c r="Y17" i="114"/>
  <c r="Y17" i="134" s="1"/>
  <c r="AG17" i="114"/>
  <c r="AG17" i="134" s="1"/>
  <c r="F88" i="115"/>
  <c r="AE28" i="134"/>
  <c r="G109" i="115"/>
  <c r="AN18" i="134"/>
  <c r="G87" i="115"/>
  <c r="AM27" i="134"/>
  <c r="H88" i="115"/>
  <c r="AU28" i="134"/>
  <c r="I82" i="115"/>
  <c r="BC22" i="134"/>
  <c r="I85" i="115"/>
  <c r="BC25" i="134"/>
  <c r="J83" i="115"/>
  <c r="BK23" i="134"/>
  <c r="J86" i="115"/>
  <c r="BK26" i="134"/>
  <c r="K109" i="115"/>
  <c r="BT18" i="134"/>
  <c r="L109" i="115"/>
  <c r="CB18" i="134"/>
  <c r="M100" i="115"/>
  <c r="CJ9" i="134"/>
  <c r="M102" i="115"/>
  <c r="CJ11" i="134"/>
  <c r="M104" i="115"/>
  <c r="CJ13" i="134"/>
  <c r="M106" i="115"/>
  <c r="CJ15" i="134"/>
  <c r="M114" i="115"/>
  <c r="CJ23" i="134"/>
  <c r="M116" i="115"/>
  <c r="CJ25" i="134"/>
  <c r="M118" i="115"/>
  <c r="CJ27" i="134"/>
  <c r="M120" i="115"/>
  <c r="CJ29" i="134"/>
  <c r="M122" i="115"/>
  <c r="M124" i="115"/>
  <c r="CC17" i="114"/>
  <c r="CC17" i="134" s="1"/>
  <c r="BU17" i="114"/>
  <c r="BU17" i="134" s="1"/>
  <c r="BM17" i="114"/>
  <c r="BM17" i="134" s="1"/>
  <c r="AW17" i="114"/>
  <c r="AW17" i="134" s="1"/>
  <c r="M120" i="146" l="1"/>
  <c r="M116" i="146"/>
  <c r="M106" i="146"/>
  <c r="M102" i="146"/>
  <c r="L109" i="146"/>
  <c r="G109" i="146"/>
  <c r="D109" i="146"/>
  <c r="M117" i="146"/>
  <c r="M109" i="146"/>
  <c r="M103" i="146"/>
  <c r="M99" i="146"/>
  <c r="M118" i="146"/>
  <c r="M114" i="146"/>
  <c r="M104" i="146"/>
  <c r="M100" i="146"/>
  <c r="K109" i="146"/>
  <c r="E109" i="146"/>
  <c r="J109" i="146"/>
  <c r="H109" i="146"/>
  <c r="F109" i="146"/>
  <c r="M119" i="146"/>
  <c r="M113" i="146"/>
  <c r="M105" i="146"/>
  <c r="M101" i="146"/>
  <c r="I109" i="146"/>
  <c r="M68" i="146"/>
  <c r="H82" i="146"/>
  <c r="M89" i="146"/>
  <c r="M75" i="146"/>
  <c r="M71" i="146"/>
  <c r="J82" i="146"/>
  <c r="H87" i="146"/>
  <c r="G86" i="146"/>
  <c r="M72" i="146"/>
  <c r="I86" i="146"/>
  <c r="F85" i="146"/>
  <c r="J88" i="146"/>
  <c r="H83" i="146"/>
  <c r="G85" i="146"/>
  <c r="F86" i="146"/>
  <c r="I83" i="146"/>
  <c r="F82" i="146"/>
  <c r="J83" i="146"/>
  <c r="I85" i="146"/>
  <c r="H88" i="146"/>
  <c r="F88" i="146"/>
  <c r="G88" i="146"/>
  <c r="M73" i="146"/>
  <c r="M69" i="146"/>
  <c r="J85" i="146"/>
  <c r="I88" i="146"/>
  <c r="G83" i="146"/>
  <c r="F87" i="146"/>
  <c r="M74" i="146"/>
  <c r="J87" i="146"/>
  <c r="I87" i="146"/>
  <c r="H86" i="146"/>
  <c r="G82" i="146"/>
  <c r="F83" i="146"/>
  <c r="M70" i="146"/>
  <c r="H85" i="146"/>
  <c r="J86" i="146"/>
  <c r="I82" i="146"/>
  <c r="G87" i="146"/>
  <c r="I29" i="114"/>
  <c r="I29" i="134" s="1"/>
  <c r="I17" i="114"/>
  <c r="I17" i="134" s="1"/>
  <c r="I8" i="114"/>
  <c r="I8" i="134" s="1"/>
  <c r="C109" i="115" l="1"/>
  <c r="H18" i="134"/>
  <c r="C83" i="115"/>
  <c r="G23" i="134"/>
  <c r="C88" i="115"/>
  <c r="G28" i="134"/>
  <c r="C85" i="115"/>
  <c r="G25" i="134"/>
  <c r="C86" i="115"/>
  <c r="G26" i="134"/>
  <c r="C82" i="115"/>
  <c r="G22" i="134"/>
  <c r="C87" i="115"/>
  <c r="G27" i="134"/>
  <c r="C109" i="146" l="1"/>
  <c r="C82" i="146"/>
  <c r="C85" i="146"/>
  <c r="C83" i="146"/>
  <c r="C87" i="146"/>
  <c r="C86" i="146"/>
  <c r="C88" i="146"/>
  <c r="L83" i="115" l="1"/>
  <c r="CA23" i="134"/>
  <c r="BS25" i="134"/>
  <c r="BS23" i="134"/>
  <c r="L83" i="146" l="1"/>
  <c r="L85" i="115"/>
  <c r="CA25" i="134"/>
  <c r="K85" i="115"/>
  <c r="K83" i="115"/>
  <c r="BS28" i="134"/>
  <c r="BS27" i="134"/>
  <c r="BS22" i="134"/>
  <c r="L85" i="146" l="1"/>
  <c r="K83" i="146"/>
  <c r="K85" i="146"/>
  <c r="K86" i="115"/>
  <c r="BS26" i="134"/>
  <c r="L88" i="115"/>
  <c r="CA28" i="134"/>
  <c r="L87" i="115"/>
  <c r="CA27" i="134"/>
  <c r="L86" i="115"/>
  <c r="CA26" i="134"/>
  <c r="L82" i="115"/>
  <c r="CA22" i="134"/>
  <c r="K82" i="115"/>
  <c r="K88" i="115"/>
  <c r="K87" i="115"/>
  <c r="K87" i="146" l="1"/>
  <c r="K88" i="146"/>
  <c r="L82" i="146"/>
  <c r="L86" i="146"/>
  <c r="L88" i="146"/>
  <c r="K82" i="146"/>
  <c r="L87" i="146"/>
  <c r="K86" i="146"/>
  <c r="CF8" i="134" l="1"/>
  <c r="CG8" i="134"/>
  <c r="CF9" i="134"/>
  <c r="CG9" i="134"/>
  <c r="CF10" i="134"/>
  <c r="CG10" i="134"/>
  <c r="CF11" i="134"/>
  <c r="CG11" i="134"/>
  <c r="CF12" i="134"/>
  <c r="CG12" i="134"/>
  <c r="CF13" i="134"/>
  <c r="CG13" i="134"/>
  <c r="CF14" i="134"/>
  <c r="CG14" i="134"/>
  <c r="CG15" i="134"/>
  <c r="CF16" i="134"/>
  <c r="CG16" i="134"/>
  <c r="CG19" i="134"/>
  <c r="CF22" i="134"/>
  <c r="CG22" i="134"/>
  <c r="CG23" i="134"/>
  <c r="CF25" i="134"/>
  <c r="CG25" i="134"/>
  <c r="CF26" i="134"/>
  <c r="CG26" i="134"/>
  <c r="CG27" i="134"/>
  <c r="CF28" i="134"/>
  <c r="CG28" i="134"/>
  <c r="CF29" i="134"/>
  <c r="CG29" i="134"/>
  <c r="CF30" i="134"/>
  <c r="CG30" i="134"/>
  <c r="CF31" i="134"/>
  <c r="CG31" i="134"/>
  <c r="CF32" i="134"/>
  <c r="CG32" i="134"/>
  <c r="CF33" i="134"/>
  <c r="CG33" i="134"/>
  <c r="BX8" i="134"/>
  <c r="BY8" i="134"/>
  <c r="BX9" i="134"/>
  <c r="BY9" i="134"/>
  <c r="BX10" i="134"/>
  <c r="BY10" i="134"/>
  <c r="BX11" i="134"/>
  <c r="BY11" i="134"/>
  <c r="BX12" i="134"/>
  <c r="BY12" i="134"/>
  <c r="BX13" i="134"/>
  <c r="BY13" i="134"/>
  <c r="BX14" i="134"/>
  <c r="BY14" i="134"/>
  <c r="BY15" i="134"/>
  <c r="BX16" i="134"/>
  <c r="BY16" i="134"/>
  <c r="BY19" i="134"/>
  <c r="BX22" i="134"/>
  <c r="BY22" i="134"/>
  <c r="BY23" i="134"/>
  <c r="BX25" i="134"/>
  <c r="BY25" i="134"/>
  <c r="BX26" i="134"/>
  <c r="BY26" i="134"/>
  <c r="BY27" i="134"/>
  <c r="BX28" i="134"/>
  <c r="BY28" i="134"/>
  <c r="BX29" i="134"/>
  <c r="BY29" i="134"/>
  <c r="BX30" i="134"/>
  <c r="BY30" i="134"/>
  <c r="BX31" i="134"/>
  <c r="BY31" i="134"/>
  <c r="BX32" i="134"/>
  <c r="BY32" i="134"/>
  <c r="BX33" i="134"/>
  <c r="BY33" i="134"/>
  <c r="BP8" i="134"/>
  <c r="BQ8" i="134"/>
  <c r="BP9" i="134"/>
  <c r="BQ9" i="134"/>
  <c r="BP10" i="134"/>
  <c r="BQ10" i="134"/>
  <c r="BP11" i="134"/>
  <c r="BQ11" i="134"/>
  <c r="BP12" i="134"/>
  <c r="BQ12" i="134"/>
  <c r="BP13" i="134"/>
  <c r="BQ13" i="134"/>
  <c r="BP14" i="134"/>
  <c r="BQ14" i="134"/>
  <c r="BQ15" i="134"/>
  <c r="BP16" i="134"/>
  <c r="BQ16" i="134"/>
  <c r="BQ19" i="134"/>
  <c r="BP22" i="134"/>
  <c r="BQ22" i="134"/>
  <c r="BQ23" i="134"/>
  <c r="BP25" i="134"/>
  <c r="BQ25" i="134"/>
  <c r="BP26" i="134"/>
  <c r="BQ26" i="134"/>
  <c r="BQ27" i="134"/>
  <c r="BP28" i="134"/>
  <c r="BQ28" i="134"/>
  <c r="BP29" i="134"/>
  <c r="BQ29" i="134"/>
  <c r="BP30" i="134"/>
  <c r="BQ30" i="134"/>
  <c r="BP31" i="134"/>
  <c r="BQ31" i="134"/>
  <c r="BP32" i="134"/>
  <c r="BQ32" i="134"/>
  <c r="BP33" i="134"/>
  <c r="BQ33" i="134"/>
  <c r="BH8" i="134"/>
  <c r="BI8" i="134"/>
  <c r="BH9" i="134"/>
  <c r="BI9" i="134"/>
  <c r="BH10" i="134"/>
  <c r="BI10" i="134"/>
  <c r="BH11" i="134"/>
  <c r="BI11" i="134"/>
  <c r="BH12" i="134"/>
  <c r="BI12" i="134"/>
  <c r="BH13" i="134"/>
  <c r="BI13" i="134"/>
  <c r="BH14" i="134"/>
  <c r="BI14" i="134"/>
  <c r="BI15" i="134"/>
  <c r="BH16" i="134"/>
  <c r="BI16" i="134"/>
  <c r="BI19" i="134"/>
  <c r="BH22" i="134"/>
  <c r="BI22" i="134"/>
  <c r="BI23" i="134"/>
  <c r="BH25" i="134"/>
  <c r="BI25" i="134"/>
  <c r="BH26" i="134"/>
  <c r="BI26" i="134"/>
  <c r="BI27" i="134"/>
  <c r="BH28" i="134"/>
  <c r="BI28" i="134"/>
  <c r="BH29" i="134"/>
  <c r="BI29" i="134"/>
  <c r="BH30" i="134"/>
  <c r="BI30" i="134"/>
  <c r="BH31" i="134"/>
  <c r="BI31" i="134"/>
  <c r="BH32" i="134"/>
  <c r="BI32" i="134"/>
  <c r="BH33" i="134"/>
  <c r="BI33" i="134"/>
  <c r="AZ8" i="134"/>
  <c r="BA8" i="134"/>
  <c r="AZ9" i="134"/>
  <c r="BA9" i="134"/>
  <c r="AZ10" i="134"/>
  <c r="BA10" i="134"/>
  <c r="AZ11" i="134"/>
  <c r="BA11" i="134"/>
  <c r="AZ12" i="134"/>
  <c r="BA12" i="134"/>
  <c r="AZ13" i="134"/>
  <c r="BA13" i="134"/>
  <c r="AZ14" i="134"/>
  <c r="BA14" i="134"/>
  <c r="BA15" i="134"/>
  <c r="AZ16" i="134"/>
  <c r="BA16" i="134"/>
  <c r="BA19" i="134"/>
  <c r="AZ22" i="134"/>
  <c r="BA22" i="134"/>
  <c r="BA23" i="134"/>
  <c r="AZ25" i="134"/>
  <c r="BA25" i="134"/>
  <c r="AZ26" i="134"/>
  <c r="BA26" i="134"/>
  <c r="BA27" i="134"/>
  <c r="AZ28" i="134"/>
  <c r="BA28" i="134"/>
  <c r="AZ29" i="134"/>
  <c r="BA29" i="134"/>
  <c r="AZ30" i="134"/>
  <c r="BA30" i="134"/>
  <c r="AZ31" i="134"/>
  <c r="BA31" i="134"/>
  <c r="AZ32" i="134"/>
  <c r="BA32" i="134"/>
  <c r="AZ33" i="134"/>
  <c r="BA33" i="134"/>
  <c r="AR8" i="134"/>
  <c r="AS8" i="134"/>
  <c r="AR9" i="134"/>
  <c r="AS9" i="134"/>
  <c r="AR10" i="134"/>
  <c r="AS10" i="134"/>
  <c r="AR11" i="134"/>
  <c r="AS11" i="134"/>
  <c r="AR12" i="134"/>
  <c r="AS12" i="134"/>
  <c r="AR13" i="134"/>
  <c r="AS13" i="134"/>
  <c r="AR14" i="134"/>
  <c r="AS14" i="134"/>
  <c r="AS15" i="134"/>
  <c r="AR16" i="134"/>
  <c r="AS16" i="134"/>
  <c r="AS19" i="134"/>
  <c r="AR22" i="134"/>
  <c r="AS22" i="134"/>
  <c r="AS23" i="134"/>
  <c r="AR25" i="134"/>
  <c r="AS25" i="134"/>
  <c r="AR26" i="134"/>
  <c r="AS26" i="134"/>
  <c r="AS27" i="134"/>
  <c r="AR28" i="134"/>
  <c r="AS28" i="134"/>
  <c r="AR29" i="134"/>
  <c r="AS29" i="134"/>
  <c r="AR30" i="134"/>
  <c r="AS30" i="134"/>
  <c r="AR31" i="134"/>
  <c r="AS31" i="134"/>
  <c r="AR32" i="134"/>
  <c r="AS32" i="134"/>
  <c r="AR33" i="134"/>
  <c r="AS33" i="134"/>
  <c r="AJ8" i="134"/>
  <c r="AK8" i="134"/>
  <c r="AJ9" i="134"/>
  <c r="AK9" i="134"/>
  <c r="AJ10" i="134"/>
  <c r="AK10" i="134"/>
  <c r="AJ11" i="134"/>
  <c r="AK11" i="134"/>
  <c r="AJ12" i="134"/>
  <c r="AK12" i="134"/>
  <c r="AJ13" i="134"/>
  <c r="AK13" i="134"/>
  <c r="AJ14" i="134"/>
  <c r="AK14" i="134"/>
  <c r="AK15" i="134"/>
  <c r="AJ16" i="134"/>
  <c r="AK16" i="134"/>
  <c r="AK19" i="134"/>
  <c r="AJ22" i="134"/>
  <c r="AK22" i="134"/>
  <c r="AK23" i="134"/>
  <c r="AJ25" i="134"/>
  <c r="AK25" i="134"/>
  <c r="AJ26" i="134"/>
  <c r="AK26" i="134"/>
  <c r="AK27" i="134"/>
  <c r="AJ28" i="134"/>
  <c r="AK28" i="134"/>
  <c r="AJ29" i="134"/>
  <c r="AK29" i="134"/>
  <c r="AJ30" i="134"/>
  <c r="AK30" i="134"/>
  <c r="AJ31" i="134"/>
  <c r="AK31" i="134"/>
  <c r="AJ32" i="134"/>
  <c r="AK32" i="134"/>
  <c r="AJ33" i="134"/>
  <c r="AK33" i="134"/>
  <c r="AB8" i="134"/>
  <c r="AC8" i="134"/>
  <c r="AB9" i="134"/>
  <c r="AC9" i="134"/>
  <c r="AB10" i="134"/>
  <c r="AC10" i="134"/>
  <c r="AB11" i="134"/>
  <c r="AC11" i="134"/>
  <c r="AB12" i="134"/>
  <c r="AC12" i="134"/>
  <c r="AB13" i="134"/>
  <c r="AC13" i="134"/>
  <c r="AB14" i="134"/>
  <c r="AC14" i="134"/>
  <c r="AC15" i="134"/>
  <c r="AB16" i="134"/>
  <c r="AC16" i="134"/>
  <c r="AC19" i="134"/>
  <c r="AB22" i="134"/>
  <c r="AC22" i="134"/>
  <c r="AC23" i="134"/>
  <c r="AB25" i="134"/>
  <c r="AC25" i="134"/>
  <c r="AB26" i="134"/>
  <c r="AC26" i="134"/>
  <c r="AC27" i="134"/>
  <c r="AB28" i="134"/>
  <c r="AC28" i="134"/>
  <c r="AB29" i="134"/>
  <c r="AC29" i="134"/>
  <c r="AB30" i="134"/>
  <c r="AC30" i="134"/>
  <c r="AB31" i="134"/>
  <c r="AC31" i="134"/>
  <c r="AB32" i="134"/>
  <c r="AC32" i="134"/>
  <c r="AB33" i="134"/>
  <c r="AC33" i="134"/>
  <c r="T8" i="134"/>
  <c r="U8" i="134"/>
  <c r="T9" i="134"/>
  <c r="U9" i="134"/>
  <c r="T10" i="134"/>
  <c r="U10" i="134"/>
  <c r="T11" i="134"/>
  <c r="U11" i="134"/>
  <c r="T12" i="134"/>
  <c r="U12" i="134"/>
  <c r="T13" i="134"/>
  <c r="U13" i="134"/>
  <c r="T14" i="134"/>
  <c r="U14" i="134"/>
  <c r="U15" i="134"/>
  <c r="T16" i="134"/>
  <c r="U16" i="134"/>
  <c r="U19" i="134"/>
  <c r="T22" i="134"/>
  <c r="U22" i="134"/>
  <c r="U23" i="134"/>
  <c r="T25" i="134"/>
  <c r="U25" i="134"/>
  <c r="T26" i="134"/>
  <c r="U26" i="134"/>
  <c r="U27" i="134"/>
  <c r="T28" i="134"/>
  <c r="U28" i="134"/>
  <c r="T29" i="134"/>
  <c r="U29" i="134"/>
  <c r="T30" i="134"/>
  <c r="U30" i="134"/>
  <c r="T31" i="134"/>
  <c r="U31" i="134"/>
  <c r="T32" i="134"/>
  <c r="U32" i="134"/>
  <c r="T33" i="134"/>
  <c r="U33" i="134"/>
  <c r="L8" i="134"/>
  <c r="M8" i="134"/>
  <c r="L9" i="134"/>
  <c r="M9" i="134"/>
  <c r="L10" i="134"/>
  <c r="M10" i="134"/>
  <c r="L11" i="134"/>
  <c r="M11" i="134"/>
  <c r="L12" i="134"/>
  <c r="M12" i="134"/>
  <c r="L13" i="134"/>
  <c r="M13" i="134"/>
  <c r="L14" i="134"/>
  <c r="M14" i="134"/>
  <c r="M15" i="134"/>
  <c r="L16" i="134"/>
  <c r="M16" i="134"/>
  <c r="M19" i="134"/>
  <c r="L22" i="134"/>
  <c r="M22" i="134"/>
  <c r="M23" i="134"/>
  <c r="L25" i="134"/>
  <c r="M25" i="134"/>
  <c r="L26" i="134"/>
  <c r="M26" i="134"/>
  <c r="M27" i="134"/>
  <c r="L28" i="134"/>
  <c r="M28" i="134"/>
  <c r="L29" i="134"/>
  <c r="M29" i="134"/>
  <c r="L30" i="134"/>
  <c r="M30" i="134"/>
  <c r="L31" i="134"/>
  <c r="M31" i="134"/>
  <c r="L32" i="134"/>
  <c r="M32" i="134"/>
  <c r="L33" i="134"/>
  <c r="M33" i="134"/>
  <c r="D8" i="134"/>
  <c r="E8" i="134"/>
  <c r="D9" i="134"/>
  <c r="E9" i="134"/>
  <c r="D10" i="134"/>
  <c r="E10" i="134"/>
  <c r="D11" i="134"/>
  <c r="E11" i="134"/>
  <c r="D12" i="134"/>
  <c r="E12" i="134"/>
  <c r="D13" i="134"/>
  <c r="E13" i="134"/>
  <c r="D14" i="134"/>
  <c r="E14" i="134"/>
  <c r="E15" i="134"/>
  <c r="D16" i="134"/>
  <c r="E16" i="134"/>
  <c r="E19" i="134"/>
  <c r="D22" i="134"/>
  <c r="E22" i="134"/>
  <c r="E23" i="134"/>
  <c r="D25" i="134"/>
  <c r="E25" i="134"/>
  <c r="D26" i="134"/>
  <c r="E26" i="134"/>
  <c r="E27" i="134"/>
  <c r="D28" i="134"/>
  <c r="E28" i="134"/>
  <c r="D29" i="134"/>
  <c r="E29" i="134"/>
  <c r="D30" i="134"/>
  <c r="E30" i="134"/>
  <c r="D31" i="134"/>
  <c r="E31" i="134"/>
  <c r="D32" i="134"/>
  <c r="E32" i="134"/>
  <c r="D33" i="134"/>
  <c r="E33" i="134"/>
  <c r="CK33" i="113" l="1"/>
  <c r="CK33" i="132" s="1"/>
  <c r="CK32" i="113"/>
  <c r="CK32" i="132" s="1"/>
  <c r="CK24" i="113"/>
  <c r="CK24" i="132" s="1"/>
  <c r="CK23" i="113"/>
  <c r="CK23" i="132" s="1"/>
  <c r="CK14" i="113"/>
  <c r="CK14" i="132" s="1"/>
  <c r="Y14" i="113"/>
  <c r="Y14" i="132" s="1"/>
  <c r="AG14" i="113"/>
  <c r="AG14" i="132" s="1"/>
  <c r="AO14" i="113"/>
  <c r="AO14" i="132" s="1"/>
  <c r="AW14" i="113"/>
  <c r="AW14" i="132" s="1"/>
  <c r="BE14" i="113"/>
  <c r="BE14" i="132" s="1"/>
  <c r="BM14" i="113"/>
  <c r="BM14" i="132" s="1"/>
  <c r="BU14" i="113"/>
  <c r="BU14" i="132" s="1"/>
  <c r="CC14" i="113"/>
  <c r="CC14" i="132" s="1"/>
  <c r="Y23" i="113"/>
  <c r="Y23" i="132" s="1"/>
  <c r="AG23" i="113"/>
  <c r="AG23" i="132" s="1"/>
  <c r="AO23" i="113"/>
  <c r="AO23" i="132" s="1"/>
  <c r="AW23" i="113"/>
  <c r="AW23" i="132" s="1"/>
  <c r="BE23" i="113"/>
  <c r="BE23" i="132" s="1"/>
  <c r="BM23" i="113"/>
  <c r="BM23" i="132" s="1"/>
  <c r="BU23" i="113"/>
  <c r="BU23" i="132" s="1"/>
  <c r="CC23" i="113"/>
  <c r="CC23" i="132" s="1"/>
  <c r="Y24" i="113"/>
  <c r="Y24" i="132" s="1"/>
  <c r="AG24" i="113"/>
  <c r="AG24" i="132" s="1"/>
  <c r="AO24" i="113"/>
  <c r="AO24" i="132" s="1"/>
  <c r="AW24" i="113"/>
  <c r="AW24" i="132" s="1"/>
  <c r="BE24" i="113"/>
  <c r="BE24" i="132" s="1"/>
  <c r="BM24" i="113"/>
  <c r="BM24" i="132" s="1"/>
  <c r="BU24" i="113"/>
  <c r="BU24" i="132" s="1"/>
  <c r="CC24" i="113"/>
  <c r="CC24" i="132" s="1"/>
  <c r="Y32" i="113"/>
  <c r="Y32" i="132" s="1"/>
  <c r="AG32" i="113"/>
  <c r="AG32" i="132" s="1"/>
  <c r="AO32" i="113"/>
  <c r="AO32" i="132" s="1"/>
  <c r="AW32" i="113"/>
  <c r="AW32" i="132" s="1"/>
  <c r="BE32" i="113"/>
  <c r="BE32" i="132" s="1"/>
  <c r="BM32" i="113"/>
  <c r="BM32" i="132" s="1"/>
  <c r="BU32" i="113"/>
  <c r="BU32" i="132" s="1"/>
  <c r="CC32" i="113"/>
  <c r="CC32" i="132" s="1"/>
  <c r="Y33" i="113"/>
  <c r="Y33" i="132" s="1"/>
  <c r="AG33" i="113"/>
  <c r="AG33" i="132" s="1"/>
  <c r="AO33" i="113"/>
  <c r="AO33" i="132" s="1"/>
  <c r="AW33" i="113"/>
  <c r="AW33" i="132" s="1"/>
  <c r="BE33" i="113"/>
  <c r="BE33" i="132" s="1"/>
  <c r="BM33" i="113"/>
  <c r="BM33" i="132" s="1"/>
  <c r="BU33" i="113"/>
  <c r="BU33" i="132" s="1"/>
  <c r="CC33" i="113"/>
  <c r="CC33" i="132" s="1"/>
  <c r="Q14" i="113"/>
  <c r="Q14" i="132" s="1"/>
  <c r="Q23" i="113"/>
  <c r="Q23" i="132" s="1"/>
  <c r="Q24" i="113"/>
  <c r="Q24" i="132" s="1"/>
  <c r="Q32" i="113"/>
  <c r="Q32" i="132" s="1"/>
  <c r="Q33" i="113"/>
  <c r="Q33" i="132" s="1"/>
  <c r="CK26" i="133"/>
  <c r="CK25" i="133"/>
  <c r="CK24" i="133"/>
  <c r="CJ55" i="133"/>
  <c r="CJ41" i="133"/>
  <c r="CJ27" i="133"/>
  <c r="CJ21" i="133"/>
  <c r="CJ9" i="133"/>
  <c r="CK72" i="102"/>
  <c r="CK65" i="102"/>
  <c r="CK65" i="133" s="1"/>
  <c r="CK59" i="102"/>
  <c r="CK59" i="133" s="1"/>
  <c r="CK51" i="102"/>
  <c r="CK51" i="133" s="1"/>
  <c r="CK47" i="102"/>
  <c r="CK47" i="133" s="1"/>
  <c r="CK42" i="102"/>
  <c r="CK42" i="133" s="1"/>
  <c r="CK35" i="133"/>
  <c r="CK32" i="133"/>
  <c r="CK27" i="102"/>
  <c r="CK27" i="133" s="1"/>
  <c r="CK15" i="102"/>
  <c r="CK15" i="133" s="1"/>
  <c r="CK10" i="102"/>
  <c r="CK10" i="133" s="1"/>
  <c r="CC26" i="133"/>
  <c r="CC25" i="133"/>
  <c r="CC24" i="133"/>
  <c r="L52" i="128"/>
  <c r="L51" i="128"/>
  <c r="L50" i="128"/>
  <c r="CA22" i="133"/>
  <c r="CC72" i="102"/>
  <c r="CC34" i="113" s="1"/>
  <c r="CC34" i="132" s="1"/>
  <c r="CC65" i="102"/>
  <c r="CC65" i="133" s="1"/>
  <c r="CC59" i="102"/>
  <c r="CC59" i="133" s="1"/>
  <c r="CC51" i="102"/>
  <c r="CC51" i="133" s="1"/>
  <c r="CC47" i="102"/>
  <c r="CC47" i="133" s="1"/>
  <c r="CC42" i="102"/>
  <c r="CC42" i="133" s="1"/>
  <c r="CC35" i="102"/>
  <c r="CC35" i="133" s="1"/>
  <c r="CC32" i="102"/>
  <c r="CC32" i="133" s="1"/>
  <c r="CC27" i="102"/>
  <c r="CC27" i="133" s="1"/>
  <c r="CC15" i="102"/>
  <c r="CC15" i="133" s="1"/>
  <c r="CC10" i="102"/>
  <c r="CC10" i="133" s="1"/>
  <c r="BU26" i="133"/>
  <c r="BU25" i="133"/>
  <c r="BU24" i="133"/>
  <c r="K52" i="128"/>
  <c r="K52" i="127"/>
  <c r="K51" i="128"/>
  <c r="K51" i="127"/>
  <c r="K50" i="128"/>
  <c r="K50" i="127"/>
  <c r="BS22" i="133"/>
  <c r="BU72" i="102"/>
  <c r="BU72" i="133" s="1"/>
  <c r="BU65" i="102"/>
  <c r="BU65" i="133" s="1"/>
  <c r="BU59" i="102"/>
  <c r="BU59" i="133" s="1"/>
  <c r="BU57" i="102"/>
  <c r="BU51" i="102"/>
  <c r="BU51" i="133" s="1"/>
  <c r="BU47" i="102"/>
  <c r="BU47" i="133" s="1"/>
  <c r="BU42" i="102"/>
  <c r="BU42" i="133" s="1"/>
  <c r="BU35" i="102"/>
  <c r="BU35" i="133" s="1"/>
  <c r="BU32" i="102"/>
  <c r="BU32" i="133" s="1"/>
  <c r="BU27" i="102"/>
  <c r="BU27" i="133" s="1"/>
  <c r="BU15" i="102"/>
  <c r="BU15" i="133" s="1"/>
  <c r="BU14" i="102"/>
  <c r="BU10" i="102"/>
  <c r="BU10" i="133" s="1"/>
  <c r="BM26" i="133"/>
  <c r="BM25" i="133"/>
  <c r="BM24" i="133"/>
  <c r="BK55" i="133"/>
  <c r="J52" i="128"/>
  <c r="J52" i="127"/>
  <c r="J51" i="128"/>
  <c r="J51" i="127"/>
  <c r="J50" i="128"/>
  <c r="J50" i="127"/>
  <c r="BK41" i="133"/>
  <c r="BK31" i="133"/>
  <c r="BK27" i="133"/>
  <c r="BK22" i="133"/>
  <c r="BK21" i="133"/>
  <c r="BK9" i="133"/>
  <c r="BM72" i="102"/>
  <c r="BM72" i="133" s="1"/>
  <c r="BM65" i="102"/>
  <c r="BM65" i="133" s="1"/>
  <c r="BM59" i="102"/>
  <c r="BM59" i="133" s="1"/>
  <c r="BM57" i="102"/>
  <c r="BM51" i="102"/>
  <c r="BM51" i="133" s="1"/>
  <c r="BM47" i="102"/>
  <c r="BM47" i="133" s="1"/>
  <c r="BM42" i="102"/>
  <c r="BM42" i="133" s="1"/>
  <c r="BM35" i="102"/>
  <c r="BM35" i="133" s="1"/>
  <c r="BM32" i="102"/>
  <c r="BM32" i="133" s="1"/>
  <c r="BM27" i="102"/>
  <c r="BM27" i="133" s="1"/>
  <c r="BM15" i="102"/>
  <c r="BM15" i="133" s="1"/>
  <c r="BM14" i="102"/>
  <c r="BM10" i="102"/>
  <c r="BM10" i="133" s="1"/>
  <c r="BE26" i="133"/>
  <c r="BE25" i="133"/>
  <c r="BE24" i="133"/>
  <c r="BC55" i="133"/>
  <c r="I52" i="128"/>
  <c r="I52" i="127"/>
  <c r="I51" i="128"/>
  <c r="I51" i="127"/>
  <c r="I50" i="128"/>
  <c r="I50" i="127"/>
  <c r="BC41" i="133"/>
  <c r="BC31" i="133"/>
  <c r="BC27" i="133"/>
  <c r="BC21" i="133"/>
  <c r="BC9" i="133"/>
  <c r="BE72" i="102"/>
  <c r="BE72" i="133" s="1"/>
  <c r="BE65" i="102"/>
  <c r="BE65" i="133" s="1"/>
  <c r="BE59" i="102"/>
  <c r="BE59" i="133" s="1"/>
  <c r="BE57" i="102"/>
  <c r="BE51" i="102"/>
  <c r="BE51" i="133" s="1"/>
  <c r="BE47" i="102"/>
  <c r="BE47" i="133" s="1"/>
  <c r="BE42" i="102"/>
  <c r="BE42" i="133" s="1"/>
  <c r="BE35" i="102"/>
  <c r="BE35" i="133" s="1"/>
  <c r="BE32" i="102"/>
  <c r="BE32" i="133" s="1"/>
  <c r="BE27" i="102"/>
  <c r="BE27" i="133" s="1"/>
  <c r="BE15" i="102"/>
  <c r="BE15" i="133" s="1"/>
  <c r="BE14" i="102"/>
  <c r="BE10" i="102"/>
  <c r="BE10" i="133" s="1"/>
  <c r="AW26" i="133"/>
  <c r="AW25" i="133"/>
  <c r="AW24" i="133"/>
  <c r="AU55" i="133"/>
  <c r="H52" i="128"/>
  <c r="H52" i="127"/>
  <c r="H51" i="128"/>
  <c r="H51" i="127"/>
  <c r="H50" i="128"/>
  <c r="H50" i="127"/>
  <c r="AU41" i="133"/>
  <c r="AU31" i="133"/>
  <c r="AU27" i="133"/>
  <c r="AU22" i="133"/>
  <c r="AU21" i="133"/>
  <c r="AU9" i="133"/>
  <c r="AW72" i="102"/>
  <c r="AW72" i="133" s="1"/>
  <c r="AW65" i="102"/>
  <c r="AW65" i="133" s="1"/>
  <c r="AW59" i="102"/>
  <c r="AW51" i="102"/>
  <c r="AW47" i="102"/>
  <c r="AW47" i="133" s="1"/>
  <c r="AW42" i="102"/>
  <c r="AW42" i="133" s="1"/>
  <c r="AW35" i="102"/>
  <c r="AW35" i="133" s="1"/>
  <c r="AW32" i="102"/>
  <c r="AW32" i="133" s="1"/>
  <c r="AW27" i="102"/>
  <c r="AW27" i="133" s="1"/>
  <c r="AW15" i="102"/>
  <c r="AW15" i="133" s="1"/>
  <c r="AW14" i="102"/>
  <c r="AW10" i="102"/>
  <c r="AW10" i="133" s="1"/>
  <c r="AO26" i="133"/>
  <c r="AO25" i="133"/>
  <c r="AO24" i="133"/>
  <c r="AM55" i="133"/>
  <c r="G52" i="128"/>
  <c r="G52" i="127"/>
  <c r="G51" i="128"/>
  <c r="G51" i="127"/>
  <c r="G50" i="128"/>
  <c r="G50" i="127"/>
  <c r="AM41" i="133"/>
  <c r="AM31" i="133"/>
  <c r="AM27" i="133"/>
  <c r="AM21" i="133"/>
  <c r="AM9" i="133"/>
  <c r="AO72" i="102"/>
  <c r="AO72" i="133" s="1"/>
  <c r="AO65" i="102"/>
  <c r="AO65" i="133" s="1"/>
  <c r="AO59" i="102"/>
  <c r="AO51" i="102"/>
  <c r="AO51" i="133" s="1"/>
  <c r="AO47" i="102"/>
  <c r="AO47" i="133" s="1"/>
  <c r="AO42" i="102"/>
  <c r="AO42" i="133" s="1"/>
  <c r="AO35" i="102"/>
  <c r="AO35" i="133" s="1"/>
  <c r="AO32" i="102"/>
  <c r="AO32" i="133" s="1"/>
  <c r="AO27" i="102"/>
  <c r="AO27" i="133" s="1"/>
  <c r="AO15" i="102"/>
  <c r="AO15" i="133" s="1"/>
  <c r="AO14" i="102"/>
  <c r="AO10" i="102"/>
  <c r="AO10" i="133" s="1"/>
  <c r="AG26" i="133"/>
  <c r="AG25" i="133"/>
  <c r="AG24" i="133"/>
  <c r="AE55" i="133"/>
  <c r="F52" i="128"/>
  <c r="F52" i="127"/>
  <c r="F51" i="128"/>
  <c r="F51" i="127"/>
  <c r="F50" i="128"/>
  <c r="F50" i="127"/>
  <c r="AE41" i="133"/>
  <c r="AE31" i="133"/>
  <c r="AE27" i="133"/>
  <c r="AE22" i="133"/>
  <c r="AE21" i="133"/>
  <c r="AE9" i="133"/>
  <c r="AG72" i="102"/>
  <c r="AG72" i="133" s="1"/>
  <c r="AG65" i="102"/>
  <c r="AG65" i="133" s="1"/>
  <c r="AG59" i="102"/>
  <c r="AG59" i="133" s="1"/>
  <c r="AG51" i="102"/>
  <c r="AG51" i="133" s="1"/>
  <c r="AG47" i="102"/>
  <c r="AG47" i="133" s="1"/>
  <c r="AG42" i="102"/>
  <c r="AG42" i="133" s="1"/>
  <c r="AG35" i="102"/>
  <c r="AG35" i="133" s="1"/>
  <c r="AG32" i="102"/>
  <c r="AG32" i="133" s="1"/>
  <c r="AG27" i="102"/>
  <c r="AG27" i="133" s="1"/>
  <c r="AG15" i="102"/>
  <c r="AG15" i="133" s="1"/>
  <c r="AG14" i="102"/>
  <c r="AG10" i="102"/>
  <c r="AG10" i="133" s="1"/>
  <c r="Y26" i="133"/>
  <c r="Y25" i="133"/>
  <c r="Y24" i="133"/>
  <c r="E52" i="128"/>
  <c r="E52" i="127"/>
  <c r="E51" i="128"/>
  <c r="E51" i="127"/>
  <c r="E50" i="128"/>
  <c r="E50" i="127"/>
  <c r="Y72" i="102"/>
  <c r="Y72" i="133" s="1"/>
  <c r="Y65" i="102"/>
  <c r="Y65" i="133" s="1"/>
  <c r="Y64" i="102"/>
  <c r="Y64" i="133" s="1"/>
  <c r="Y59" i="102"/>
  <c r="Y59" i="133" s="1"/>
  <c r="Y51" i="102"/>
  <c r="Y51" i="133" s="1"/>
  <c r="Y47" i="102"/>
  <c r="Y47" i="133" s="1"/>
  <c r="Y42" i="102"/>
  <c r="Y42" i="133" s="1"/>
  <c r="Y35" i="102"/>
  <c r="Y35" i="133" s="1"/>
  <c r="Y32" i="102"/>
  <c r="Y32" i="133" s="1"/>
  <c r="Y27" i="102"/>
  <c r="Y27" i="133" s="1"/>
  <c r="Y15" i="102"/>
  <c r="Y15" i="133" s="1"/>
  <c r="Y14" i="102"/>
  <c r="Y10" i="102"/>
  <c r="Y10" i="133" s="1"/>
  <c r="AO64" i="102" l="1"/>
  <c r="AO64" i="133" s="1"/>
  <c r="AG64" i="102"/>
  <c r="AG64" i="133" s="1"/>
  <c r="CK14" i="102"/>
  <c r="CC41" i="102"/>
  <c r="CC41" i="133" s="1"/>
  <c r="CC57" i="102"/>
  <c r="BU64" i="102"/>
  <c r="BU64" i="133" s="1"/>
  <c r="W22" i="133"/>
  <c r="CJ31" i="133"/>
  <c r="CJ38" i="102"/>
  <c r="CK23" i="102"/>
  <c r="CK23" i="133" s="1"/>
  <c r="E59" i="127"/>
  <c r="E59" i="143" s="1"/>
  <c r="W61" i="133"/>
  <c r="F10" i="127"/>
  <c r="F10" i="143" s="1"/>
  <c r="AE12" i="133"/>
  <c r="F15" i="127"/>
  <c r="F15" i="143" s="1"/>
  <c r="AE17" i="133"/>
  <c r="F31" i="127"/>
  <c r="F31" i="143" s="1"/>
  <c r="AE33" i="133"/>
  <c r="F44" i="127"/>
  <c r="F44" i="143" s="1"/>
  <c r="AE46" i="133"/>
  <c r="F56" i="127"/>
  <c r="F56" i="143" s="1"/>
  <c r="AE58" i="133"/>
  <c r="F61" i="127"/>
  <c r="F61" i="143" s="1"/>
  <c r="AE63" i="133"/>
  <c r="G13" i="127"/>
  <c r="G13" i="143" s="1"/>
  <c r="AM15" i="133"/>
  <c r="G17" i="128"/>
  <c r="G17" i="144" s="1"/>
  <c r="AN19" i="133"/>
  <c r="G28" i="127"/>
  <c r="G28" i="143" s="1"/>
  <c r="AM30" i="133"/>
  <c r="G36" i="127"/>
  <c r="G36" i="143" s="1"/>
  <c r="AM38" i="133"/>
  <c r="G42" i="128"/>
  <c r="G42" i="144" s="1"/>
  <c r="AN44" i="133"/>
  <c r="G48" i="127"/>
  <c r="G48" i="143" s="1"/>
  <c r="AM50" i="133"/>
  <c r="G59" i="128"/>
  <c r="G59" i="144" s="1"/>
  <c r="AN61" i="133"/>
  <c r="G76" i="127"/>
  <c r="G76" i="143" s="1"/>
  <c r="AM78" i="133"/>
  <c r="H11" i="127"/>
  <c r="H11" i="143" s="1"/>
  <c r="AU13" i="133"/>
  <c r="H16" i="127"/>
  <c r="H16" i="143" s="1"/>
  <c r="AU18" i="133"/>
  <c r="H33" i="127"/>
  <c r="H33" i="143" s="1"/>
  <c r="AU35" i="133"/>
  <c r="H41" i="127"/>
  <c r="H41" i="143" s="1"/>
  <c r="AU43" i="133"/>
  <c r="H45" i="127"/>
  <c r="H45" i="143" s="1"/>
  <c r="AU47" i="133"/>
  <c r="H49" i="127"/>
  <c r="H49" i="143" s="1"/>
  <c r="AU51" i="133"/>
  <c r="H54" i="127"/>
  <c r="H54" i="143" s="1"/>
  <c r="AU56" i="133"/>
  <c r="H58" i="127"/>
  <c r="H58" i="143" s="1"/>
  <c r="AU60" i="133"/>
  <c r="BE9" i="102"/>
  <c r="BE14" i="133"/>
  <c r="I11" i="127"/>
  <c r="I11" i="143" s="1"/>
  <c r="BC13" i="133"/>
  <c r="I16" i="127"/>
  <c r="I16" i="143" s="1"/>
  <c r="BC18" i="133"/>
  <c r="I37" i="127"/>
  <c r="I37" i="143" s="1"/>
  <c r="BC39" i="133"/>
  <c r="I43" i="127"/>
  <c r="I43" i="143" s="1"/>
  <c r="BC45" i="133"/>
  <c r="I60" i="127"/>
  <c r="I60" i="143" s="1"/>
  <c r="BC62" i="133"/>
  <c r="BM9" i="102"/>
  <c r="BM14" i="133"/>
  <c r="J11" i="127"/>
  <c r="J11" i="143" s="1"/>
  <c r="BK13" i="133"/>
  <c r="J16" i="127"/>
  <c r="J16" i="143" s="1"/>
  <c r="BK18" i="133"/>
  <c r="J33" i="127"/>
  <c r="J33" i="143" s="1"/>
  <c r="BK35" i="133"/>
  <c r="J41" i="127"/>
  <c r="J41" i="143" s="1"/>
  <c r="BK43" i="133"/>
  <c r="J45" i="127"/>
  <c r="J45" i="143" s="1"/>
  <c r="BK47" i="133"/>
  <c r="J49" i="127"/>
  <c r="J49" i="143" s="1"/>
  <c r="BK51" i="133"/>
  <c r="J54" i="127"/>
  <c r="J54" i="143" s="1"/>
  <c r="BK56" i="133"/>
  <c r="J58" i="127"/>
  <c r="J58" i="143" s="1"/>
  <c r="BK60" i="133"/>
  <c r="BU9" i="102"/>
  <c r="BU14" i="133"/>
  <c r="K17" i="128"/>
  <c r="K17" i="144" s="1"/>
  <c r="BT19" i="133"/>
  <c r="K43" i="128"/>
  <c r="K43" i="144" s="1"/>
  <c r="BT45" i="133"/>
  <c r="CC55" i="102"/>
  <c r="CC57" i="133"/>
  <c r="L16" i="128"/>
  <c r="L16" i="144" s="1"/>
  <c r="CB18" i="133"/>
  <c r="L43" i="127"/>
  <c r="L43" i="143" s="1"/>
  <c r="CA45" i="133"/>
  <c r="L49" i="127"/>
  <c r="L49" i="143" s="1"/>
  <c r="CA51" i="133"/>
  <c r="L58" i="128"/>
  <c r="L58" i="144" s="1"/>
  <c r="CB60" i="133"/>
  <c r="CK9" i="102"/>
  <c r="CK14" i="133"/>
  <c r="M67" i="128"/>
  <c r="M71" i="128"/>
  <c r="E17" i="128"/>
  <c r="E17" i="144" s="1"/>
  <c r="X19" i="133"/>
  <c r="E42" i="128"/>
  <c r="E42" i="144" s="1"/>
  <c r="X44" i="133"/>
  <c r="F15" i="128"/>
  <c r="F15" i="144" s="1"/>
  <c r="AF17" i="133"/>
  <c r="F32" i="127"/>
  <c r="F32" i="143" s="1"/>
  <c r="AE34" i="133"/>
  <c r="F42" i="128"/>
  <c r="F42" i="144" s="1"/>
  <c r="AF44" i="133"/>
  <c r="F44" i="128"/>
  <c r="F44" i="144" s="1"/>
  <c r="AF46" i="133"/>
  <c r="G11" i="127"/>
  <c r="G11" i="143" s="1"/>
  <c r="AM13" i="133"/>
  <c r="M44" i="127"/>
  <c r="M44" i="143" s="1"/>
  <c r="CI46" i="133"/>
  <c r="M8" i="128"/>
  <c r="M8" i="144" s="1"/>
  <c r="CJ10" i="133"/>
  <c r="M12" i="128"/>
  <c r="M12" i="144" s="1"/>
  <c r="CJ14" i="133"/>
  <c r="M16" i="128"/>
  <c r="M28" i="128"/>
  <c r="M28" i="144" s="1"/>
  <c r="CJ30" i="133"/>
  <c r="M32" i="128"/>
  <c r="M36" i="128"/>
  <c r="M36" i="144" s="1"/>
  <c r="CJ38" i="133"/>
  <c r="M40" i="128"/>
  <c r="M40" i="144" s="1"/>
  <c r="CJ42" i="133"/>
  <c r="M44" i="128"/>
  <c r="M44" i="144" s="1"/>
  <c r="CJ46" i="133"/>
  <c r="M48" i="128"/>
  <c r="M48" i="144" s="1"/>
  <c r="CJ50" i="133"/>
  <c r="M52" i="128"/>
  <c r="M56" i="128"/>
  <c r="M60" i="128"/>
  <c r="AW34" i="113"/>
  <c r="AW34" i="132" s="1"/>
  <c r="CC31" i="113"/>
  <c r="CC31" i="132" s="1"/>
  <c r="AW31" i="113"/>
  <c r="AW31" i="132" s="1"/>
  <c r="CC28" i="113"/>
  <c r="CC28" i="132" s="1"/>
  <c r="CC26" i="113"/>
  <c r="CC26" i="132" s="1"/>
  <c r="AW26" i="113"/>
  <c r="AW26" i="132" s="1"/>
  <c r="CK26" i="113"/>
  <c r="CK26" i="132" s="1"/>
  <c r="CK31" i="113"/>
  <c r="CK31" i="132" s="1"/>
  <c r="E42" i="127"/>
  <c r="E42" i="143" s="1"/>
  <c r="W44" i="133"/>
  <c r="E44" i="127"/>
  <c r="E44" i="143" s="1"/>
  <c r="W46" i="133"/>
  <c r="F12" i="127"/>
  <c r="F12" i="143" s="1"/>
  <c r="AE14" i="133"/>
  <c r="F17" i="127"/>
  <c r="F17" i="143" s="1"/>
  <c r="AE19" i="133"/>
  <c r="F27" i="127"/>
  <c r="F27" i="143" s="1"/>
  <c r="AE29" i="133"/>
  <c r="F35" i="127"/>
  <c r="F35" i="143" s="1"/>
  <c r="AE37" i="133"/>
  <c r="F42" i="127"/>
  <c r="F42" i="143" s="1"/>
  <c r="AE44" i="133"/>
  <c r="F47" i="127"/>
  <c r="F47" i="143" s="1"/>
  <c r="AE49" i="133"/>
  <c r="F59" i="127"/>
  <c r="F59" i="143" s="1"/>
  <c r="AE61" i="133"/>
  <c r="G10" i="128"/>
  <c r="G10" i="144" s="1"/>
  <c r="AN12" i="133"/>
  <c r="G15" i="128"/>
  <c r="G15" i="144" s="1"/>
  <c r="AN17" i="133"/>
  <c r="G32" i="127"/>
  <c r="G32" i="143" s="1"/>
  <c r="AM34" i="133"/>
  <c r="G40" i="127"/>
  <c r="G40" i="143" s="1"/>
  <c r="AM42" i="133"/>
  <c r="G44" i="128"/>
  <c r="G44" i="144" s="1"/>
  <c r="AN46" i="133"/>
  <c r="G57" i="127"/>
  <c r="G57" i="143" s="1"/>
  <c r="AM59" i="133"/>
  <c r="H8" i="127"/>
  <c r="H8" i="143" s="1"/>
  <c r="AU10" i="133"/>
  <c r="H14" i="127"/>
  <c r="H14" i="143" s="1"/>
  <c r="AU16" i="133"/>
  <c r="H18" i="127"/>
  <c r="H37" i="127"/>
  <c r="H37" i="143" s="1"/>
  <c r="AU39" i="133"/>
  <c r="H43" i="127"/>
  <c r="H43" i="143" s="1"/>
  <c r="AU45" i="133"/>
  <c r="H60" i="127"/>
  <c r="H60" i="143" s="1"/>
  <c r="AU62" i="133"/>
  <c r="I8" i="127"/>
  <c r="I8" i="143" s="1"/>
  <c r="BC10" i="133"/>
  <c r="I14" i="127"/>
  <c r="I14" i="143" s="1"/>
  <c r="BC16" i="133"/>
  <c r="I18" i="127"/>
  <c r="I33" i="127"/>
  <c r="I33" i="143" s="1"/>
  <c r="BC35" i="133"/>
  <c r="I41" i="127"/>
  <c r="I41" i="143" s="1"/>
  <c r="BC43" i="133"/>
  <c r="I45" i="127"/>
  <c r="I45" i="143" s="1"/>
  <c r="BC47" i="133"/>
  <c r="I49" i="127"/>
  <c r="I49" i="143" s="1"/>
  <c r="BC51" i="133"/>
  <c r="I54" i="127"/>
  <c r="I54" i="143" s="1"/>
  <c r="BC56" i="133"/>
  <c r="I58" i="127"/>
  <c r="I58" i="143" s="1"/>
  <c r="BC60" i="133"/>
  <c r="J8" i="127"/>
  <c r="J8" i="143" s="1"/>
  <c r="BK10" i="133"/>
  <c r="J14" i="127"/>
  <c r="J14" i="143" s="1"/>
  <c r="BK16" i="133"/>
  <c r="J18" i="127"/>
  <c r="J37" i="127"/>
  <c r="J37" i="143" s="1"/>
  <c r="BK39" i="133"/>
  <c r="J43" i="127"/>
  <c r="J43" i="143" s="1"/>
  <c r="BK45" i="133"/>
  <c r="J60" i="127"/>
  <c r="J60" i="143" s="1"/>
  <c r="BK62" i="133"/>
  <c r="K11" i="128"/>
  <c r="K11" i="144" s="1"/>
  <c r="BT13" i="133"/>
  <c r="K41" i="128"/>
  <c r="K41" i="144" s="1"/>
  <c r="BT43" i="133"/>
  <c r="K59" i="127"/>
  <c r="K59" i="143" s="1"/>
  <c r="BS61" i="133"/>
  <c r="L10" i="128"/>
  <c r="L10" i="144" s="1"/>
  <c r="CB12" i="133"/>
  <c r="L41" i="127"/>
  <c r="L41" i="143" s="1"/>
  <c r="CA43" i="133"/>
  <c r="M18" i="127"/>
  <c r="E10" i="128"/>
  <c r="E10" i="144" s="1"/>
  <c r="X12" i="133"/>
  <c r="E15" i="128"/>
  <c r="E15" i="144" s="1"/>
  <c r="X17" i="133"/>
  <c r="E44" i="128"/>
  <c r="E44" i="144" s="1"/>
  <c r="X46" i="133"/>
  <c r="E59" i="128"/>
  <c r="E59" i="144" s="1"/>
  <c r="X61" i="133"/>
  <c r="F10" i="128"/>
  <c r="F10" i="144" s="1"/>
  <c r="AF12" i="133"/>
  <c r="F13" i="127"/>
  <c r="F13" i="143" s="1"/>
  <c r="AE15" i="133"/>
  <c r="F28" i="127"/>
  <c r="F28" i="143" s="1"/>
  <c r="AE30" i="133"/>
  <c r="F36" i="127"/>
  <c r="F36" i="143" s="1"/>
  <c r="AE38" i="133"/>
  <c r="F57" i="127"/>
  <c r="F57" i="143" s="1"/>
  <c r="AE59" i="133"/>
  <c r="G8" i="127"/>
  <c r="G8" i="143" s="1"/>
  <c r="AM10" i="133"/>
  <c r="G16" i="127"/>
  <c r="G16" i="143" s="1"/>
  <c r="AM18" i="133"/>
  <c r="G18" i="127"/>
  <c r="G33" i="127"/>
  <c r="G33" i="143" s="1"/>
  <c r="AM35" i="133"/>
  <c r="G37" i="127"/>
  <c r="G37" i="143" s="1"/>
  <c r="AM39" i="133"/>
  <c r="G41" i="127"/>
  <c r="G41" i="143" s="1"/>
  <c r="AM43" i="133"/>
  <c r="G43" i="127"/>
  <c r="G43" i="143" s="1"/>
  <c r="AM45" i="133"/>
  <c r="G45" i="127"/>
  <c r="G45" i="143" s="1"/>
  <c r="AM47" i="133"/>
  <c r="G49" i="127"/>
  <c r="G49" i="143" s="1"/>
  <c r="AM51" i="133"/>
  <c r="G54" i="127"/>
  <c r="G54" i="143" s="1"/>
  <c r="AM56" i="133"/>
  <c r="G58" i="127"/>
  <c r="G58" i="143" s="1"/>
  <c r="AM60" i="133"/>
  <c r="G60" i="127"/>
  <c r="G60" i="143" s="1"/>
  <c r="AM62" i="133"/>
  <c r="AW9" i="102"/>
  <c r="AW14" i="133"/>
  <c r="AW41" i="102"/>
  <c r="AW51" i="133"/>
  <c r="H9" i="127"/>
  <c r="H9" i="143" s="1"/>
  <c r="AU11" i="133"/>
  <c r="H11" i="128"/>
  <c r="H11" i="144" s="1"/>
  <c r="AV13" i="133"/>
  <c r="H14" i="128"/>
  <c r="H14" i="144" s="1"/>
  <c r="AV16" i="133"/>
  <c r="H16" i="128"/>
  <c r="H16" i="144" s="1"/>
  <c r="AV18" i="133"/>
  <c r="H26" i="127"/>
  <c r="H26" i="143" s="1"/>
  <c r="AU28" i="133"/>
  <c r="H30" i="127"/>
  <c r="H30" i="143" s="1"/>
  <c r="AU32" i="133"/>
  <c r="H34" i="127"/>
  <c r="H34" i="143" s="1"/>
  <c r="AU36" i="133"/>
  <c r="H38" i="127"/>
  <c r="H38" i="143" s="1"/>
  <c r="AU40" i="133"/>
  <c r="H41" i="128"/>
  <c r="H41" i="144" s="1"/>
  <c r="AV43" i="133"/>
  <c r="H43" i="128"/>
  <c r="H43" i="144" s="1"/>
  <c r="AV45" i="133"/>
  <c r="H46" i="127"/>
  <c r="H46" i="143" s="1"/>
  <c r="AU48" i="133"/>
  <c r="H55" i="127"/>
  <c r="H55" i="143" s="1"/>
  <c r="AU57" i="133"/>
  <c r="H58" i="128"/>
  <c r="H58" i="144" s="1"/>
  <c r="AV60" i="133"/>
  <c r="H60" i="128"/>
  <c r="H60" i="144" s="1"/>
  <c r="AV62" i="133"/>
  <c r="BE41" i="102"/>
  <c r="BE55" i="102"/>
  <c r="BE57" i="133"/>
  <c r="I9" i="127"/>
  <c r="I9" i="143" s="1"/>
  <c r="BC11" i="133"/>
  <c r="I11" i="128"/>
  <c r="I11" i="144" s="1"/>
  <c r="BD13" i="133"/>
  <c r="I14" i="128"/>
  <c r="I14" i="144" s="1"/>
  <c r="BD16" i="133"/>
  <c r="I16" i="128"/>
  <c r="I16" i="144" s="1"/>
  <c r="BD18" i="133"/>
  <c r="I26" i="127"/>
  <c r="I26" i="143" s="1"/>
  <c r="BC28" i="133"/>
  <c r="I30" i="127"/>
  <c r="I30" i="143" s="1"/>
  <c r="BC32" i="133"/>
  <c r="I34" i="127"/>
  <c r="I34" i="143" s="1"/>
  <c r="BC36" i="133"/>
  <c r="I38" i="127"/>
  <c r="I38" i="143" s="1"/>
  <c r="BC40" i="133"/>
  <c r="I41" i="128"/>
  <c r="I41" i="144" s="1"/>
  <c r="BD43" i="133"/>
  <c r="I43" i="128"/>
  <c r="I43" i="144" s="1"/>
  <c r="BD45" i="133"/>
  <c r="I46" i="127"/>
  <c r="I46" i="143" s="1"/>
  <c r="BC48" i="133"/>
  <c r="I55" i="127"/>
  <c r="I55" i="143" s="1"/>
  <c r="BC57" i="133"/>
  <c r="I58" i="128"/>
  <c r="I58" i="144" s="1"/>
  <c r="BD60" i="133"/>
  <c r="I60" i="128"/>
  <c r="I60" i="144" s="1"/>
  <c r="BD62" i="133"/>
  <c r="BM41" i="102"/>
  <c r="BM55" i="102"/>
  <c r="BM57" i="133"/>
  <c r="J9" i="127"/>
  <c r="J9" i="143" s="1"/>
  <c r="BK11" i="133"/>
  <c r="J11" i="128"/>
  <c r="J11" i="144" s="1"/>
  <c r="BL13" i="133"/>
  <c r="J14" i="128"/>
  <c r="J14" i="144" s="1"/>
  <c r="BL16" i="133"/>
  <c r="J16" i="128"/>
  <c r="J16" i="144" s="1"/>
  <c r="BL18" i="133"/>
  <c r="J26" i="127"/>
  <c r="J26" i="143" s="1"/>
  <c r="BK28" i="133"/>
  <c r="J30" i="127"/>
  <c r="J30" i="143" s="1"/>
  <c r="BK32" i="133"/>
  <c r="J34" i="127"/>
  <c r="J34" i="143" s="1"/>
  <c r="BK36" i="133"/>
  <c r="J38" i="127"/>
  <c r="J38" i="143" s="1"/>
  <c r="BK40" i="133"/>
  <c r="J41" i="128"/>
  <c r="J41" i="144" s="1"/>
  <c r="BL43" i="133"/>
  <c r="J43" i="128"/>
  <c r="J43" i="144" s="1"/>
  <c r="BL45" i="133"/>
  <c r="J46" i="127"/>
  <c r="J46" i="143" s="1"/>
  <c r="BK48" i="133"/>
  <c r="J55" i="127"/>
  <c r="J55" i="143" s="1"/>
  <c r="BK57" i="133"/>
  <c r="J58" i="128"/>
  <c r="J58" i="144" s="1"/>
  <c r="BL60" i="133"/>
  <c r="J60" i="128"/>
  <c r="J60" i="144" s="1"/>
  <c r="BL62" i="133"/>
  <c r="K14" i="128"/>
  <c r="K14" i="144" s="1"/>
  <c r="BT16" i="133"/>
  <c r="K42" i="127"/>
  <c r="K42" i="143" s="1"/>
  <c r="BS44" i="133"/>
  <c r="K44" i="127"/>
  <c r="K44" i="143" s="1"/>
  <c r="BS46" i="133"/>
  <c r="K59" i="128"/>
  <c r="K59" i="144" s="1"/>
  <c r="BT61" i="133"/>
  <c r="L11" i="128"/>
  <c r="L11" i="144" s="1"/>
  <c r="CB13" i="133"/>
  <c r="L17" i="128"/>
  <c r="L17" i="144" s="1"/>
  <c r="CB19" i="133"/>
  <c r="L41" i="128"/>
  <c r="L41" i="144" s="1"/>
  <c r="CB43" i="133"/>
  <c r="L43" i="128"/>
  <c r="L43" i="144" s="1"/>
  <c r="CB45" i="133"/>
  <c r="L50" i="127"/>
  <c r="CA52" i="133"/>
  <c r="L52" i="127"/>
  <c r="CA54" i="133"/>
  <c r="L59" i="127"/>
  <c r="L59" i="143" s="1"/>
  <c r="CA61" i="133"/>
  <c r="M64" i="128"/>
  <c r="M72" i="128"/>
  <c r="Y9" i="102"/>
  <c r="Y14" i="133"/>
  <c r="E18" i="127"/>
  <c r="E41" i="127"/>
  <c r="E41" i="143" s="1"/>
  <c r="W43" i="133"/>
  <c r="E43" i="127"/>
  <c r="E43" i="143" s="1"/>
  <c r="W45" i="133"/>
  <c r="E58" i="127"/>
  <c r="E58" i="143" s="1"/>
  <c r="W60" i="133"/>
  <c r="AG9" i="102"/>
  <c r="AG14" i="133"/>
  <c r="F8" i="127"/>
  <c r="F8" i="143" s="1"/>
  <c r="AE10" i="133"/>
  <c r="F11" i="127"/>
  <c r="F11" i="143" s="1"/>
  <c r="AE13" i="133"/>
  <c r="F14" i="127"/>
  <c r="F14" i="143" s="1"/>
  <c r="AE16" i="133"/>
  <c r="F16" i="127"/>
  <c r="F16" i="143" s="1"/>
  <c r="AE18" i="133"/>
  <c r="F18" i="127"/>
  <c r="F33" i="127"/>
  <c r="F33" i="143" s="1"/>
  <c r="AE35" i="133"/>
  <c r="F37" i="127"/>
  <c r="F37" i="143" s="1"/>
  <c r="AE39" i="133"/>
  <c r="F41" i="127"/>
  <c r="F41" i="143" s="1"/>
  <c r="AE43" i="133"/>
  <c r="F43" i="127"/>
  <c r="F43" i="143" s="1"/>
  <c r="AE45" i="133"/>
  <c r="F45" i="127"/>
  <c r="F45" i="143" s="1"/>
  <c r="AE47" i="133"/>
  <c r="F49" i="127"/>
  <c r="F49" i="143" s="1"/>
  <c r="AE51" i="133"/>
  <c r="F54" i="127"/>
  <c r="F54" i="143" s="1"/>
  <c r="AE56" i="133"/>
  <c r="F58" i="127"/>
  <c r="F58" i="143" s="1"/>
  <c r="AE60" i="133"/>
  <c r="F60" i="127"/>
  <c r="F60" i="143" s="1"/>
  <c r="AE62" i="133"/>
  <c r="AO9" i="102"/>
  <c r="AO14" i="133"/>
  <c r="G9" i="127"/>
  <c r="G9" i="143" s="1"/>
  <c r="AM11" i="133"/>
  <c r="G11" i="128"/>
  <c r="G11" i="144" s="1"/>
  <c r="AN13" i="133"/>
  <c r="G14" i="128"/>
  <c r="G14" i="144" s="1"/>
  <c r="AN16" i="133"/>
  <c r="G16" i="128"/>
  <c r="G16" i="144" s="1"/>
  <c r="AN18" i="133"/>
  <c r="G26" i="127"/>
  <c r="G26" i="143" s="1"/>
  <c r="AM28" i="133"/>
  <c r="G30" i="127"/>
  <c r="G30" i="143" s="1"/>
  <c r="AM32" i="133"/>
  <c r="G34" i="127"/>
  <c r="G34" i="143" s="1"/>
  <c r="AM36" i="133"/>
  <c r="G38" i="127"/>
  <c r="G38" i="143" s="1"/>
  <c r="AM40" i="133"/>
  <c r="G41" i="128"/>
  <c r="G41" i="144" s="1"/>
  <c r="AN43" i="133"/>
  <c r="G43" i="128"/>
  <c r="G43" i="144" s="1"/>
  <c r="AN45" i="133"/>
  <c r="G46" i="127"/>
  <c r="G46" i="143" s="1"/>
  <c r="AM48" i="133"/>
  <c r="G55" i="127"/>
  <c r="G55" i="143" s="1"/>
  <c r="AM57" i="133"/>
  <c r="G58" i="128"/>
  <c r="G58" i="144" s="1"/>
  <c r="AN60" i="133"/>
  <c r="G60" i="128"/>
  <c r="G60" i="144" s="1"/>
  <c r="AN62" i="133"/>
  <c r="AW57" i="102"/>
  <c r="AW59" i="133"/>
  <c r="H10" i="127"/>
  <c r="H10" i="143" s="1"/>
  <c r="AU12" i="133"/>
  <c r="H12" i="127"/>
  <c r="H12" i="143" s="1"/>
  <c r="AU14" i="133"/>
  <c r="H15" i="127"/>
  <c r="H15" i="143" s="1"/>
  <c r="AU17" i="133"/>
  <c r="H17" i="127"/>
  <c r="H17" i="143" s="1"/>
  <c r="AU19" i="133"/>
  <c r="H27" i="127"/>
  <c r="H27" i="143" s="1"/>
  <c r="AU29" i="133"/>
  <c r="H31" i="127"/>
  <c r="H31" i="143" s="1"/>
  <c r="AU33" i="133"/>
  <c r="H35" i="127"/>
  <c r="H35" i="143" s="1"/>
  <c r="AU37" i="133"/>
  <c r="H42" i="127"/>
  <c r="H42" i="143" s="1"/>
  <c r="AU44" i="133"/>
  <c r="H44" i="127"/>
  <c r="H44" i="143" s="1"/>
  <c r="AU46" i="133"/>
  <c r="H47" i="127"/>
  <c r="H47" i="143" s="1"/>
  <c r="AU49" i="133"/>
  <c r="H56" i="127"/>
  <c r="H56" i="143" s="1"/>
  <c r="AU58" i="133"/>
  <c r="H59" i="127"/>
  <c r="H59" i="143" s="1"/>
  <c r="AU61" i="133"/>
  <c r="H61" i="127"/>
  <c r="H61" i="143" s="1"/>
  <c r="AU63" i="133"/>
  <c r="I10" i="127"/>
  <c r="I10" i="143" s="1"/>
  <c r="BC12" i="133"/>
  <c r="I12" i="127"/>
  <c r="I12" i="143" s="1"/>
  <c r="BC14" i="133"/>
  <c r="I15" i="127"/>
  <c r="I15" i="143" s="1"/>
  <c r="BC17" i="133"/>
  <c r="I17" i="127"/>
  <c r="I17" i="143" s="1"/>
  <c r="BC19" i="133"/>
  <c r="I20" i="127"/>
  <c r="I94" i="116" s="1"/>
  <c r="BC22" i="133"/>
  <c r="I27" i="127"/>
  <c r="I27" i="143" s="1"/>
  <c r="BC29" i="133"/>
  <c r="I31" i="127"/>
  <c r="I31" i="143" s="1"/>
  <c r="BC33" i="133"/>
  <c r="I35" i="127"/>
  <c r="I35" i="143" s="1"/>
  <c r="BC37" i="133"/>
  <c r="I42" i="127"/>
  <c r="I42" i="143" s="1"/>
  <c r="BC44" i="133"/>
  <c r="I44" i="127"/>
  <c r="I44" i="143" s="1"/>
  <c r="BC46" i="133"/>
  <c r="I47" i="127"/>
  <c r="I47" i="143" s="1"/>
  <c r="BC49" i="133"/>
  <c r="I56" i="127"/>
  <c r="I56" i="143" s="1"/>
  <c r="BC58" i="133"/>
  <c r="I59" i="127"/>
  <c r="I59" i="143" s="1"/>
  <c r="BC61" i="133"/>
  <c r="I61" i="127"/>
  <c r="I61" i="143" s="1"/>
  <c r="BC63" i="133"/>
  <c r="J10" i="127"/>
  <c r="J10" i="143" s="1"/>
  <c r="BK12" i="133"/>
  <c r="J12" i="127"/>
  <c r="J12" i="143" s="1"/>
  <c r="BK14" i="133"/>
  <c r="J15" i="127"/>
  <c r="J15" i="143" s="1"/>
  <c r="BK17" i="133"/>
  <c r="J17" i="127"/>
  <c r="J17" i="143" s="1"/>
  <c r="BK19" i="133"/>
  <c r="J27" i="127"/>
  <c r="J27" i="143" s="1"/>
  <c r="BK29" i="133"/>
  <c r="J31" i="127"/>
  <c r="J31" i="143" s="1"/>
  <c r="BK33" i="133"/>
  <c r="J35" i="127"/>
  <c r="J35" i="143" s="1"/>
  <c r="BK37" i="133"/>
  <c r="J42" i="127"/>
  <c r="J42" i="143" s="1"/>
  <c r="BK44" i="133"/>
  <c r="J44" i="127"/>
  <c r="J44" i="143" s="1"/>
  <c r="BK46" i="133"/>
  <c r="J47" i="127"/>
  <c r="J47" i="143" s="1"/>
  <c r="BK49" i="133"/>
  <c r="J56" i="127"/>
  <c r="J56" i="143" s="1"/>
  <c r="BK58" i="133"/>
  <c r="J59" i="127"/>
  <c r="J59" i="143" s="1"/>
  <c r="BK61" i="133"/>
  <c r="J61" i="127"/>
  <c r="J61" i="143" s="1"/>
  <c r="BK63" i="133"/>
  <c r="BU41" i="102"/>
  <c r="BU55" i="102"/>
  <c r="BU57" i="133"/>
  <c r="K15" i="128"/>
  <c r="K15" i="144" s="1"/>
  <c r="BT17" i="133"/>
  <c r="K42" i="128"/>
  <c r="K42" i="144" s="1"/>
  <c r="BT44" i="133"/>
  <c r="K44" i="128"/>
  <c r="K44" i="144" s="1"/>
  <c r="BT46" i="133"/>
  <c r="K58" i="127"/>
  <c r="K58" i="143" s="1"/>
  <c r="BS60" i="133"/>
  <c r="K60" i="128"/>
  <c r="K60" i="144" s="1"/>
  <c r="BT62" i="133"/>
  <c r="L14" i="128"/>
  <c r="L14" i="144" s="1"/>
  <c r="CB16" i="133"/>
  <c r="L42" i="127"/>
  <c r="L42" i="143" s="1"/>
  <c r="CA44" i="133"/>
  <c r="L44" i="127"/>
  <c r="L44" i="143" s="1"/>
  <c r="CA46" i="133"/>
  <c r="L59" i="128"/>
  <c r="L59" i="144" s="1"/>
  <c r="CB61" i="133"/>
  <c r="CK64" i="102"/>
  <c r="CK72" i="133"/>
  <c r="M65" i="128"/>
  <c r="M73" i="128"/>
  <c r="M20" i="127"/>
  <c r="M20" i="143" s="1"/>
  <c r="CI22" i="133"/>
  <c r="Y41" i="102"/>
  <c r="Y57" i="102"/>
  <c r="E11" i="128"/>
  <c r="E11" i="144" s="1"/>
  <c r="X13" i="133"/>
  <c r="E14" i="128"/>
  <c r="E14" i="144" s="1"/>
  <c r="X16" i="133"/>
  <c r="E16" i="128"/>
  <c r="E16" i="144" s="1"/>
  <c r="X18" i="133"/>
  <c r="E41" i="128"/>
  <c r="E41" i="144" s="1"/>
  <c r="X43" i="133"/>
  <c r="E43" i="128"/>
  <c r="E43" i="144" s="1"/>
  <c r="X45" i="133"/>
  <c r="E58" i="128"/>
  <c r="E58" i="144" s="1"/>
  <c r="X60" i="133"/>
  <c r="E60" i="128"/>
  <c r="E60" i="144" s="1"/>
  <c r="X62" i="133"/>
  <c r="AG41" i="102"/>
  <c r="AG57" i="102"/>
  <c r="F9" i="127"/>
  <c r="F9" i="143" s="1"/>
  <c r="AE11" i="133"/>
  <c r="F11" i="128"/>
  <c r="F11" i="144" s="1"/>
  <c r="AF13" i="133"/>
  <c r="F14" i="128"/>
  <c r="F14" i="144" s="1"/>
  <c r="AF16" i="133"/>
  <c r="F16" i="128"/>
  <c r="F16" i="144" s="1"/>
  <c r="AF18" i="133"/>
  <c r="F26" i="127"/>
  <c r="F26" i="143" s="1"/>
  <c r="AE28" i="133"/>
  <c r="F30" i="127"/>
  <c r="F30" i="143" s="1"/>
  <c r="AE32" i="133"/>
  <c r="F34" i="127"/>
  <c r="F34" i="143" s="1"/>
  <c r="AE36" i="133"/>
  <c r="F38" i="127"/>
  <c r="F38" i="143" s="1"/>
  <c r="AE40" i="133"/>
  <c r="F41" i="128"/>
  <c r="F41" i="144" s="1"/>
  <c r="AF43" i="133"/>
  <c r="F43" i="128"/>
  <c r="F43" i="144" s="1"/>
  <c r="AF45" i="133"/>
  <c r="F46" i="127"/>
  <c r="F46" i="143" s="1"/>
  <c r="AE48" i="133"/>
  <c r="F55" i="127"/>
  <c r="F55" i="143" s="1"/>
  <c r="AE57" i="133"/>
  <c r="F58" i="128"/>
  <c r="F58" i="144" s="1"/>
  <c r="AF60" i="133"/>
  <c r="F60" i="128"/>
  <c r="F60" i="144" s="1"/>
  <c r="AF62" i="133"/>
  <c r="AO41" i="102"/>
  <c r="AO57" i="102"/>
  <c r="AO59" i="133"/>
  <c r="G10" i="127"/>
  <c r="G10" i="143" s="1"/>
  <c r="AM12" i="133"/>
  <c r="G12" i="127"/>
  <c r="G12" i="143" s="1"/>
  <c r="AM14" i="133"/>
  <c r="G15" i="127"/>
  <c r="G15" i="143" s="1"/>
  <c r="AM17" i="133"/>
  <c r="G17" i="127"/>
  <c r="G17" i="143" s="1"/>
  <c r="AM19" i="133"/>
  <c r="G20" i="127"/>
  <c r="G94" i="116" s="1"/>
  <c r="AM22" i="133"/>
  <c r="G27" i="127"/>
  <c r="G27" i="143" s="1"/>
  <c r="AM29" i="133"/>
  <c r="G31" i="127"/>
  <c r="G31" i="143" s="1"/>
  <c r="AM33" i="133"/>
  <c r="G35" i="127"/>
  <c r="G35" i="143" s="1"/>
  <c r="AM37" i="133"/>
  <c r="G42" i="127"/>
  <c r="G42" i="143" s="1"/>
  <c r="AM44" i="133"/>
  <c r="G44" i="127"/>
  <c r="G44" i="143" s="1"/>
  <c r="AM46" i="133"/>
  <c r="G47" i="127"/>
  <c r="G47" i="143" s="1"/>
  <c r="AM49" i="133"/>
  <c r="G56" i="127"/>
  <c r="G56" i="143" s="1"/>
  <c r="AM58" i="133"/>
  <c r="G59" i="127"/>
  <c r="G59" i="143" s="1"/>
  <c r="AM61" i="133"/>
  <c r="G61" i="127"/>
  <c r="G61" i="143" s="1"/>
  <c r="AM63" i="133"/>
  <c r="AW64" i="102"/>
  <c r="H10" i="128"/>
  <c r="H10" i="144" s="1"/>
  <c r="AV12" i="133"/>
  <c r="H13" i="127"/>
  <c r="H13" i="143" s="1"/>
  <c r="AU15" i="133"/>
  <c r="H15" i="128"/>
  <c r="H15" i="144" s="1"/>
  <c r="AV17" i="133"/>
  <c r="H17" i="128"/>
  <c r="H17" i="144" s="1"/>
  <c r="AV19" i="133"/>
  <c r="H28" i="127"/>
  <c r="H28" i="143" s="1"/>
  <c r="AU30" i="133"/>
  <c r="H32" i="127"/>
  <c r="H32" i="143" s="1"/>
  <c r="AU34" i="133"/>
  <c r="H36" i="127"/>
  <c r="H36" i="143" s="1"/>
  <c r="AU38" i="133"/>
  <c r="H40" i="127"/>
  <c r="H40" i="143" s="1"/>
  <c r="AU42" i="133"/>
  <c r="H42" i="128"/>
  <c r="H42" i="144" s="1"/>
  <c r="AV44" i="133"/>
  <c r="H44" i="128"/>
  <c r="H44" i="144" s="1"/>
  <c r="AV46" i="133"/>
  <c r="H48" i="127"/>
  <c r="H48" i="143" s="1"/>
  <c r="AU50" i="133"/>
  <c r="H57" i="127"/>
  <c r="H57" i="143" s="1"/>
  <c r="AU59" i="133"/>
  <c r="H59" i="128"/>
  <c r="H59" i="144" s="1"/>
  <c r="AV61" i="133"/>
  <c r="H76" i="127"/>
  <c r="H76" i="143" s="1"/>
  <c r="AU78" i="133"/>
  <c r="BE64" i="102"/>
  <c r="I10" i="128"/>
  <c r="I10" i="144" s="1"/>
  <c r="BD12" i="133"/>
  <c r="I13" i="127"/>
  <c r="I13" i="143" s="1"/>
  <c r="BC15" i="133"/>
  <c r="I15" i="128"/>
  <c r="I15" i="144" s="1"/>
  <c r="BD17" i="133"/>
  <c r="I17" i="128"/>
  <c r="I17" i="144" s="1"/>
  <c r="BD19" i="133"/>
  <c r="I28" i="127"/>
  <c r="I28" i="143" s="1"/>
  <c r="BC30" i="133"/>
  <c r="I32" i="127"/>
  <c r="I32" i="143" s="1"/>
  <c r="BC34" i="133"/>
  <c r="I36" i="127"/>
  <c r="I36" i="143" s="1"/>
  <c r="BC38" i="133"/>
  <c r="I40" i="127"/>
  <c r="I40" i="143" s="1"/>
  <c r="BC42" i="133"/>
  <c r="I42" i="128"/>
  <c r="I42" i="144" s="1"/>
  <c r="BD44" i="133"/>
  <c r="I44" i="128"/>
  <c r="I44" i="144" s="1"/>
  <c r="BD46" i="133"/>
  <c r="I48" i="127"/>
  <c r="I48" i="143" s="1"/>
  <c r="BC50" i="133"/>
  <c r="I57" i="127"/>
  <c r="I57" i="143" s="1"/>
  <c r="BC59" i="133"/>
  <c r="I59" i="128"/>
  <c r="I59" i="144" s="1"/>
  <c r="BD61" i="133"/>
  <c r="I76" i="127"/>
  <c r="I76" i="143" s="1"/>
  <c r="BC78" i="133"/>
  <c r="BM64" i="102"/>
  <c r="J10" i="128"/>
  <c r="J10" i="144" s="1"/>
  <c r="BL12" i="133"/>
  <c r="J13" i="127"/>
  <c r="J13" i="143" s="1"/>
  <c r="BK15" i="133"/>
  <c r="J15" i="128"/>
  <c r="J15" i="144" s="1"/>
  <c r="BL17" i="133"/>
  <c r="J17" i="128"/>
  <c r="J17" i="144" s="1"/>
  <c r="BL19" i="133"/>
  <c r="J28" i="127"/>
  <c r="J28" i="143" s="1"/>
  <c r="BK30" i="133"/>
  <c r="J32" i="127"/>
  <c r="J32" i="143" s="1"/>
  <c r="BK34" i="133"/>
  <c r="J36" i="127"/>
  <c r="J36" i="143" s="1"/>
  <c r="BK38" i="133"/>
  <c r="J40" i="127"/>
  <c r="J40" i="143" s="1"/>
  <c r="BK42" i="133"/>
  <c r="J42" i="128"/>
  <c r="J42" i="144" s="1"/>
  <c r="BL44" i="133"/>
  <c r="J44" i="128"/>
  <c r="J44" i="144" s="1"/>
  <c r="BL46" i="133"/>
  <c r="J48" i="127"/>
  <c r="J48" i="143" s="1"/>
  <c r="BK50" i="133"/>
  <c r="J57" i="127"/>
  <c r="J57" i="143" s="1"/>
  <c r="BK59" i="133"/>
  <c r="J59" i="128"/>
  <c r="J59" i="144" s="1"/>
  <c r="BL61" i="133"/>
  <c r="J76" i="127"/>
  <c r="J76" i="143" s="1"/>
  <c r="BK78" i="133"/>
  <c r="K10" i="128"/>
  <c r="K10" i="144" s="1"/>
  <c r="BT12" i="133"/>
  <c r="K16" i="128"/>
  <c r="K16" i="144" s="1"/>
  <c r="BT18" i="133"/>
  <c r="K41" i="127"/>
  <c r="K41" i="143" s="1"/>
  <c r="BS43" i="133"/>
  <c r="K43" i="127"/>
  <c r="K43" i="143" s="1"/>
  <c r="BS45" i="133"/>
  <c r="K49" i="127"/>
  <c r="K49" i="143" s="1"/>
  <c r="BS51" i="133"/>
  <c r="K58" i="128"/>
  <c r="K58" i="144" s="1"/>
  <c r="BT60" i="133"/>
  <c r="CC14" i="102"/>
  <c r="CC64" i="102"/>
  <c r="CC72" i="133"/>
  <c r="L15" i="128"/>
  <c r="L15" i="144" s="1"/>
  <c r="CB17" i="133"/>
  <c r="L42" i="128"/>
  <c r="L42" i="144" s="1"/>
  <c r="CB44" i="133"/>
  <c r="L44" i="128"/>
  <c r="L44" i="144" s="1"/>
  <c r="CB46" i="133"/>
  <c r="L51" i="127"/>
  <c r="CA53" i="133"/>
  <c r="L58" i="127"/>
  <c r="L58" i="143" s="1"/>
  <c r="CA60" i="133"/>
  <c r="L60" i="128"/>
  <c r="L60" i="144" s="1"/>
  <c r="CB62" i="133"/>
  <c r="CK41" i="102"/>
  <c r="CK57" i="102"/>
  <c r="M66" i="128"/>
  <c r="M74" i="128"/>
  <c r="M41" i="127"/>
  <c r="M41" i="143" s="1"/>
  <c r="CI43" i="133"/>
  <c r="M9" i="128"/>
  <c r="M9" i="144" s="1"/>
  <c r="CJ11" i="133"/>
  <c r="M13" i="128"/>
  <c r="M17" i="128"/>
  <c r="M33" i="128"/>
  <c r="M37" i="128"/>
  <c r="M41" i="128"/>
  <c r="M41" i="144" s="1"/>
  <c r="CJ43" i="133"/>
  <c r="M45" i="128"/>
  <c r="M45" i="144" s="1"/>
  <c r="CJ47" i="133"/>
  <c r="M49" i="128"/>
  <c r="M49" i="144" s="1"/>
  <c r="CJ51" i="133"/>
  <c r="M57" i="128"/>
  <c r="M61" i="128"/>
  <c r="M61" i="144" s="1"/>
  <c r="M76" i="128"/>
  <c r="M76" i="144" s="1"/>
  <c r="CJ78" i="133"/>
  <c r="BU34" i="113"/>
  <c r="BU34" i="132" s="1"/>
  <c r="AO34" i="113"/>
  <c r="AO34" i="132" s="1"/>
  <c r="BU31" i="113"/>
  <c r="BU31" i="132" s="1"/>
  <c r="AO31" i="113"/>
  <c r="AO31" i="132" s="1"/>
  <c r="BU30" i="113"/>
  <c r="BU30" i="132" s="1"/>
  <c r="AO30" i="113"/>
  <c r="AO30" i="132" s="1"/>
  <c r="BU26" i="113"/>
  <c r="BU26" i="132" s="1"/>
  <c r="AO26" i="113"/>
  <c r="AO26" i="132" s="1"/>
  <c r="M42" i="127"/>
  <c r="M42" i="143" s="1"/>
  <c r="CI44" i="133"/>
  <c r="M58" i="127"/>
  <c r="M58" i="143" s="1"/>
  <c r="CI60" i="133"/>
  <c r="M10" i="128"/>
  <c r="M10" i="144" s="1"/>
  <c r="CJ12" i="133"/>
  <c r="M14" i="128"/>
  <c r="M18" i="128"/>
  <c r="M26" i="128"/>
  <c r="M26" i="144" s="1"/>
  <c r="CJ28" i="133"/>
  <c r="M30" i="128"/>
  <c r="M34" i="128"/>
  <c r="M38" i="128"/>
  <c r="M42" i="128"/>
  <c r="M42" i="144" s="1"/>
  <c r="CJ44" i="133"/>
  <c r="M46" i="128"/>
  <c r="M46" i="144" s="1"/>
  <c r="CJ48" i="133"/>
  <c r="M50" i="128"/>
  <c r="M54" i="128"/>
  <c r="M58" i="128"/>
  <c r="M58" i="144" s="1"/>
  <c r="CJ60" i="133"/>
  <c r="M77" i="128"/>
  <c r="M77" i="144" s="1"/>
  <c r="CJ79" i="133"/>
  <c r="BM34" i="113"/>
  <c r="BM34" i="132" s="1"/>
  <c r="AG34" i="113"/>
  <c r="AG34" i="132" s="1"/>
  <c r="BM31" i="113"/>
  <c r="BM31" i="132" s="1"/>
  <c r="AG31" i="113"/>
  <c r="AG31" i="132" s="1"/>
  <c r="AG30" i="113"/>
  <c r="AG30" i="132" s="1"/>
  <c r="BM26" i="113"/>
  <c r="BM26" i="132" s="1"/>
  <c r="AG26" i="113"/>
  <c r="AG26" i="132" s="1"/>
  <c r="F17" i="128"/>
  <c r="F17" i="144" s="1"/>
  <c r="AF19" i="133"/>
  <c r="F40" i="127"/>
  <c r="F40" i="143" s="1"/>
  <c r="AE42" i="133"/>
  <c r="F48" i="127"/>
  <c r="F48" i="143" s="1"/>
  <c r="AE50" i="133"/>
  <c r="F59" i="128"/>
  <c r="F59" i="144" s="1"/>
  <c r="AF61" i="133"/>
  <c r="F76" i="127"/>
  <c r="F76" i="143" s="1"/>
  <c r="AE78" i="133"/>
  <c r="G14" i="127"/>
  <c r="G14" i="143" s="1"/>
  <c r="AM16" i="133"/>
  <c r="M43" i="127"/>
  <c r="M43" i="143" s="1"/>
  <c r="CI45" i="133"/>
  <c r="M59" i="127"/>
  <c r="M59" i="143" s="1"/>
  <c r="CI61" i="133"/>
  <c r="M11" i="128"/>
  <c r="M11" i="144" s="1"/>
  <c r="CJ13" i="133"/>
  <c r="M15" i="128"/>
  <c r="M27" i="128"/>
  <c r="M27" i="144" s="1"/>
  <c r="CJ29" i="133"/>
  <c r="M31" i="128"/>
  <c r="M35" i="128"/>
  <c r="M43" i="128"/>
  <c r="M43" i="144" s="1"/>
  <c r="CJ45" i="133"/>
  <c r="M47" i="128"/>
  <c r="M47" i="144" s="1"/>
  <c r="CJ49" i="133"/>
  <c r="M51" i="128"/>
  <c r="M55" i="128"/>
  <c r="M59" i="128"/>
  <c r="M59" i="144" s="1"/>
  <c r="CJ61" i="133"/>
  <c r="BE34" i="113"/>
  <c r="BE34" i="132" s="1"/>
  <c r="Y34" i="113"/>
  <c r="Y34" i="132" s="1"/>
  <c r="BE31" i="113"/>
  <c r="BE31" i="132" s="1"/>
  <c r="Y31" i="113"/>
  <c r="Y31" i="132" s="1"/>
  <c r="Y30" i="113"/>
  <c r="Y30" i="132" s="1"/>
  <c r="BE26" i="113"/>
  <c r="BE26" i="132" s="1"/>
  <c r="Y26" i="113"/>
  <c r="Y26" i="132" s="1"/>
  <c r="CK34" i="113"/>
  <c r="CK34" i="132" s="1"/>
  <c r="CC38" i="113"/>
  <c r="CC38" i="132" s="1"/>
  <c r="AW38" i="113"/>
  <c r="AW38" i="132" s="1"/>
  <c r="AO38" i="113"/>
  <c r="AO38" i="132" s="1"/>
  <c r="AG38" i="113"/>
  <c r="AG38" i="132" s="1"/>
  <c r="CK38" i="113"/>
  <c r="CK38" i="132" s="1"/>
  <c r="W24" i="113"/>
  <c r="W24" i="132" s="1"/>
  <c r="E20" i="127"/>
  <c r="AE24" i="113"/>
  <c r="AE24" i="132" s="1"/>
  <c r="F20" i="127"/>
  <c r="AE28" i="113"/>
  <c r="AE28" i="132" s="1"/>
  <c r="F39" i="127"/>
  <c r="AM22" i="113"/>
  <c r="AM22" i="132" s="1"/>
  <c r="G7" i="127"/>
  <c r="AM29" i="113"/>
  <c r="AM29" i="132" s="1"/>
  <c r="G53" i="127"/>
  <c r="AU26" i="113"/>
  <c r="AU26" i="132" s="1"/>
  <c r="H25" i="127"/>
  <c r="AU27" i="113"/>
  <c r="AU27" i="132" s="1"/>
  <c r="H29" i="127"/>
  <c r="BC26" i="113"/>
  <c r="BC26" i="132" s="1"/>
  <c r="I25" i="127"/>
  <c r="BC27" i="113"/>
  <c r="BC27" i="132" s="1"/>
  <c r="I29" i="127"/>
  <c r="BK26" i="113"/>
  <c r="BK26" i="132" s="1"/>
  <c r="J25" i="127"/>
  <c r="BK27" i="113"/>
  <c r="BK27" i="132" s="1"/>
  <c r="J29" i="127"/>
  <c r="CJ31" i="113"/>
  <c r="M63" i="128"/>
  <c r="AE22" i="113"/>
  <c r="AE22" i="132" s="1"/>
  <c r="F7" i="127"/>
  <c r="AE29" i="113"/>
  <c r="AE29" i="132" s="1"/>
  <c r="F53" i="127"/>
  <c r="AM26" i="113"/>
  <c r="AM26" i="132" s="1"/>
  <c r="G25" i="127"/>
  <c r="AM27" i="113"/>
  <c r="AM27" i="132" s="1"/>
  <c r="G29" i="127"/>
  <c r="AU23" i="113"/>
  <c r="AU23" i="132" s="1"/>
  <c r="H19" i="127"/>
  <c r="BC23" i="113"/>
  <c r="BC23" i="132" s="1"/>
  <c r="I19" i="127"/>
  <c r="BK23" i="113"/>
  <c r="BK23" i="132" s="1"/>
  <c r="J19" i="127"/>
  <c r="BS24" i="113"/>
  <c r="BS24" i="132" s="1"/>
  <c r="K20" i="127"/>
  <c r="CJ32" i="113"/>
  <c r="M68" i="128"/>
  <c r="AE26" i="113"/>
  <c r="AE26" i="132" s="1"/>
  <c r="F25" i="127"/>
  <c r="AE27" i="113"/>
  <c r="AE27" i="132" s="1"/>
  <c r="F29" i="127"/>
  <c r="AM23" i="113"/>
  <c r="AM23" i="132" s="1"/>
  <c r="G19" i="127"/>
  <c r="AU24" i="113"/>
  <c r="AU24" i="132" s="1"/>
  <c r="H20" i="127"/>
  <c r="AU28" i="113"/>
  <c r="AU28" i="132" s="1"/>
  <c r="H39" i="127"/>
  <c r="BC28" i="113"/>
  <c r="BC28" i="132" s="1"/>
  <c r="I39" i="127"/>
  <c r="BK24" i="113"/>
  <c r="BK24" i="132" s="1"/>
  <c r="J20" i="127"/>
  <c r="BK28" i="113"/>
  <c r="BK28" i="132" s="1"/>
  <c r="J39" i="127"/>
  <c r="CA24" i="113"/>
  <c r="CA24" i="132" s="1"/>
  <c r="L20" i="127"/>
  <c r="CJ33" i="113"/>
  <c r="M69" i="128"/>
  <c r="AE23" i="113"/>
  <c r="AE23" i="132" s="1"/>
  <c r="F19" i="127"/>
  <c r="AM28" i="113"/>
  <c r="AM28" i="132" s="1"/>
  <c r="G39" i="127"/>
  <c r="AU22" i="113"/>
  <c r="AU22" i="132" s="1"/>
  <c r="H7" i="127"/>
  <c r="AU29" i="113"/>
  <c r="AU29" i="132" s="1"/>
  <c r="H53" i="127"/>
  <c r="BC22" i="113"/>
  <c r="BC22" i="132" s="1"/>
  <c r="I7" i="127"/>
  <c r="BC29" i="113"/>
  <c r="BC29" i="132" s="1"/>
  <c r="I53" i="127"/>
  <c r="BK22" i="113"/>
  <c r="BK22" i="132" s="1"/>
  <c r="J7" i="127"/>
  <c r="BK29" i="113"/>
  <c r="BK29" i="132" s="1"/>
  <c r="J53" i="127"/>
  <c r="CJ34" i="113"/>
  <c r="M70" i="128"/>
  <c r="CJ26" i="113"/>
  <c r="CJ26" i="132" s="1"/>
  <c r="M25" i="128"/>
  <c r="CJ27" i="113"/>
  <c r="CJ27" i="132" s="1"/>
  <c r="M29" i="128"/>
  <c r="CJ29" i="113"/>
  <c r="CJ29" i="132" s="1"/>
  <c r="M53" i="128"/>
  <c r="CJ22" i="113"/>
  <c r="CJ22" i="132" s="1"/>
  <c r="M7" i="128"/>
  <c r="CJ23" i="113"/>
  <c r="CJ23" i="132" s="1"/>
  <c r="M19" i="128"/>
  <c r="CJ28" i="113"/>
  <c r="CJ28" i="132" s="1"/>
  <c r="M39" i="128"/>
  <c r="AO23" i="102"/>
  <c r="CC23" i="102"/>
  <c r="Y23" i="102"/>
  <c r="AG23" i="102"/>
  <c r="AW23" i="102"/>
  <c r="BM23" i="102"/>
  <c r="CK25" i="113"/>
  <c r="CK25" i="132" s="1"/>
  <c r="CI24" i="113"/>
  <c r="CI24" i="132" s="1"/>
  <c r="BU23" i="102"/>
  <c r="AM24" i="113"/>
  <c r="AM24" i="132" s="1"/>
  <c r="BC24" i="113"/>
  <c r="BC24" i="132" s="1"/>
  <c r="CI80" i="102"/>
  <c r="CA80" i="102"/>
  <c r="BS80" i="102"/>
  <c r="BK80" i="102"/>
  <c r="BE23" i="102"/>
  <c r="BE23" i="133" s="1"/>
  <c r="BC80" i="102"/>
  <c r="AU80" i="102"/>
  <c r="AM80" i="102"/>
  <c r="AE80" i="102"/>
  <c r="W80" i="102"/>
  <c r="M139" i="116" l="1"/>
  <c r="I20" i="143"/>
  <c r="M94" i="116"/>
  <c r="G94" i="135"/>
  <c r="I94" i="135"/>
  <c r="G20" i="143"/>
  <c r="I78" i="127"/>
  <c r="I78" i="143" s="1"/>
  <c r="BC80" i="133"/>
  <c r="BM64" i="133"/>
  <c r="BM30" i="113"/>
  <c r="BM30" i="132" s="1"/>
  <c r="L78" i="127"/>
  <c r="L78" i="143" s="1"/>
  <c r="CA80" i="133"/>
  <c r="Y25" i="113"/>
  <c r="Y25" i="132" s="1"/>
  <c r="Y23" i="133"/>
  <c r="BU38" i="113"/>
  <c r="BU38" i="132" s="1"/>
  <c r="BU55" i="133"/>
  <c r="BU29" i="113"/>
  <c r="BU29" i="132" s="1"/>
  <c r="K78" i="127"/>
  <c r="K78" i="143" s="1"/>
  <c r="BS80" i="133"/>
  <c r="G78" i="127"/>
  <c r="G78" i="143" s="1"/>
  <c r="AM80" i="133"/>
  <c r="M78" i="127"/>
  <c r="M78" i="143" s="1"/>
  <c r="CI80" i="133"/>
  <c r="BU25" i="113"/>
  <c r="BU25" i="132" s="1"/>
  <c r="BU23" i="133"/>
  <c r="CC25" i="113"/>
  <c r="CC25" i="132" s="1"/>
  <c r="CC23" i="133"/>
  <c r="BM38" i="113"/>
  <c r="BM38" i="132" s="1"/>
  <c r="CC64" i="133"/>
  <c r="CC30" i="113"/>
  <c r="CC30" i="132" s="1"/>
  <c r="AW64" i="133"/>
  <c r="AW30" i="113"/>
  <c r="AW30" i="132" s="1"/>
  <c r="AO55" i="102"/>
  <c r="AO57" i="133"/>
  <c r="AG55" i="102"/>
  <c r="AG57" i="133"/>
  <c r="Y55" i="102"/>
  <c r="Y57" i="133"/>
  <c r="BU41" i="133"/>
  <c r="BU28" i="113"/>
  <c r="BU28" i="132" s="1"/>
  <c r="AW55" i="102"/>
  <c r="AW57" i="133"/>
  <c r="AO9" i="133"/>
  <c r="AO22" i="113"/>
  <c r="AO22" i="132" s="1"/>
  <c r="AG9" i="133"/>
  <c r="AG22" i="113"/>
  <c r="AG22" i="132" s="1"/>
  <c r="Y9" i="133"/>
  <c r="Y22" i="113"/>
  <c r="Y22" i="132" s="1"/>
  <c r="BM55" i="133"/>
  <c r="BM29" i="113"/>
  <c r="BM29" i="132" s="1"/>
  <c r="AW9" i="133"/>
  <c r="AW22" i="113"/>
  <c r="AW22" i="132" s="1"/>
  <c r="CK9" i="133"/>
  <c r="CK22" i="113"/>
  <c r="CK22" i="132" s="1"/>
  <c r="CC55" i="133"/>
  <c r="CC29" i="113"/>
  <c r="CC29" i="132" s="1"/>
  <c r="BU9" i="133"/>
  <c r="BU22" i="113"/>
  <c r="BU22" i="132" s="1"/>
  <c r="J78" i="127"/>
  <c r="J78" i="143" s="1"/>
  <c r="BK80" i="133"/>
  <c r="BM25" i="113"/>
  <c r="BM25" i="132" s="1"/>
  <c r="BM23" i="133"/>
  <c r="Y38" i="113"/>
  <c r="Y38" i="132" s="1"/>
  <c r="E78" i="127"/>
  <c r="E78" i="143" s="1"/>
  <c r="W80" i="133"/>
  <c r="H78" i="127"/>
  <c r="H78" i="143" s="1"/>
  <c r="AU80" i="133"/>
  <c r="AW25" i="113"/>
  <c r="AW25" i="132" s="1"/>
  <c r="AW23" i="133"/>
  <c r="AO25" i="113"/>
  <c r="AO25" i="132" s="1"/>
  <c r="AO23" i="133"/>
  <c r="BE38" i="113"/>
  <c r="BE38" i="132" s="1"/>
  <c r="CK55" i="102"/>
  <c r="CK57" i="133"/>
  <c r="CC9" i="102"/>
  <c r="CC14" i="133"/>
  <c r="BE64" i="133"/>
  <c r="BE30" i="113"/>
  <c r="BE30" i="132" s="1"/>
  <c r="AO41" i="133"/>
  <c r="AO28" i="113"/>
  <c r="AO28" i="132" s="1"/>
  <c r="AG41" i="133"/>
  <c r="AG28" i="113"/>
  <c r="AG28" i="132" s="1"/>
  <c r="Y41" i="133"/>
  <c r="Y28" i="113"/>
  <c r="Y28" i="132" s="1"/>
  <c r="CK64" i="133"/>
  <c r="CK30" i="113"/>
  <c r="CK30" i="132" s="1"/>
  <c r="BM41" i="133"/>
  <c r="BM28" i="113"/>
  <c r="BM28" i="132" s="1"/>
  <c r="BE55" i="133"/>
  <c r="BE29" i="113"/>
  <c r="BE29" i="132" s="1"/>
  <c r="F78" i="127"/>
  <c r="F78" i="143" s="1"/>
  <c r="AE80" i="133"/>
  <c r="AG25" i="113"/>
  <c r="AG25" i="132" s="1"/>
  <c r="AG23" i="133"/>
  <c r="CK41" i="133"/>
  <c r="CK28" i="113"/>
  <c r="CK28" i="132" s="1"/>
  <c r="BE41" i="133"/>
  <c r="BE28" i="113"/>
  <c r="BE28" i="132" s="1"/>
  <c r="AW41" i="133"/>
  <c r="AW28" i="113"/>
  <c r="AW28" i="132" s="1"/>
  <c r="BM9" i="133"/>
  <c r="BM22" i="113"/>
  <c r="BM22" i="132" s="1"/>
  <c r="BE9" i="133"/>
  <c r="BE22" i="113"/>
  <c r="BE22" i="132" s="1"/>
  <c r="M129" i="116"/>
  <c r="M19" i="144"/>
  <c r="M135" i="116"/>
  <c r="M53" i="144"/>
  <c r="M132" i="116"/>
  <c r="M25" i="144"/>
  <c r="M140" i="116"/>
  <c r="J99" i="116"/>
  <c r="J53" i="143"/>
  <c r="I99" i="116"/>
  <c r="I53" i="143"/>
  <c r="H99" i="116"/>
  <c r="H53" i="143"/>
  <c r="G98" i="116"/>
  <c r="G39" i="143"/>
  <c r="J94" i="116"/>
  <c r="J20" i="143"/>
  <c r="I98" i="116"/>
  <c r="I39" i="143"/>
  <c r="H98" i="116"/>
  <c r="H39" i="143"/>
  <c r="G93" i="116"/>
  <c r="G19" i="143"/>
  <c r="F96" i="116"/>
  <c r="F25" i="143"/>
  <c r="M138" i="116"/>
  <c r="K94" i="116"/>
  <c r="K20" i="143"/>
  <c r="J93" i="116"/>
  <c r="J19" i="143"/>
  <c r="I93" i="116"/>
  <c r="I19" i="143"/>
  <c r="H93" i="116"/>
  <c r="H19" i="143"/>
  <c r="G96" i="116"/>
  <c r="G25" i="143"/>
  <c r="F99" i="116"/>
  <c r="F53" i="143"/>
  <c r="J97" i="116"/>
  <c r="J29" i="143"/>
  <c r="I96" i="116"/>
  <c r="I25" i="143"/>
  <c r="H97" i="116"/>
  <c r="H29" i="143"/>
  <c r="G92" i="116"/>
  <c r="G7" i="143"/>
  <c r="F94" i="116"/>
  <c r="F20" i="143"/>
  <c r="M134" i="116"/>
  <c r="M39" i="144"/>
  <c r="M128" i="116"/>
  <c r="M7" i="144"/>
  <c r="M133" i="116"/>
  <c r="M29" i="144"/>
  <c r="J92" i="116"/>
  <c r="J7" i="143"/>
  <c r="I92" i="116"/>
  <c r="I7" i="143"/>
  <c r="H92" i="116"/>
  <c r="H7" i="143"/>
  <c r="F93" i="116"/>
  <c r="F19" i="143"/>
  <c r="L94" i="116"/>
  <c r="L20" i="143"/>
  <c r="J98" i="116"/>
  <c r="J39" i="143"/>
  <c r="H94" i="116"/>
  <c r="H20" i="143"/>
  <c r="F97" i="116"/>
  <c r="F29" i="143"/>
  <c r="G97" i="116"/>
  <c r="G29" i="143"/>
  <c r="F92" i="116"/>
  <c r="F7" i="143"/>
  <c r="M137" i="116"/>
  <c r="J96" i="116"/>
  <c r="J25" i="143"/>
  <c r="I97" i="116"/>
  <c r="I29" i="143"/>
  <c r="H96" i="116"/>
  <c r="H25" i="143"/>
  <c r="G99" i="116"/>
  <c r="G53" i="143"/>
  <c r="F98" i="116"/>
  <c r="F39" i="143"/>
  <c r="E94" i="116"/>
  <c r="E20" i="143"/>
  <c r="BE25" i="113"/>
  <c r="BE25" i="132" s="1"/>
  <c r="Q26" i="133"/>
  <c r="Q25" i="133"/>
  <c r="Q24" i="133"/>
  <c r="D52" i="128"/>
  <c r="D52" i="127"/>
  <c r="D51" i="128"/>
  <c r="D51" i="127"/>
  <c r="D50" i="128"/>
  <c r="D50" i="127"/>
  <c r="Q72" i="102"/>
  <c r="Q65" i="102"/>
  <c r="Q59" i="102"/>
  <c r="Q59" i="133" s="1"/>
  <c r="Q51" i="102"/>
  <c r="Q51" i="133" s="1"/>
  <c r="Q47" i="102"/>
  <c r="Q47" i="133" s="1"/>
  <c r="Q42" i="102"/>
  <c r="Q42" i="133" s="1"/>
  <c r="Q35" i="102"/>
  <c r="Q35" i="133" s="1"/>
  <c r="Q32" i="102"/>
  <c r="Q32" i="133" s="1"/>
  <c r="Q27" i="102"/>
  <c r="Q15" i="102"/>
  <c r="Q15" i="133" s="1"/>
  <c r="Q10" i="102"/>
  <c r="Q10" i="133" s="1"/>
  <c r="C52" i="128"/>
  <c r="C51" i="128"/>
  <c r="C50" i="128"/>
  <c r="C52" i="127"/>
  <c r="C51" i="127"/>
  <c r="C50" i="127"/>
  <c r="Q64" i="102" l="1"/>
  <c r="O22" i="133"/>
  <c r="M94" i="135"/>
  <c r="Q23" i="102"/>
  <c r="Q23" i="133" s="1"/>
  <c r="G99" i="135"/>
  <c r="F99" i="135"/>
  <c r="H99" i="135"/>
  <c r="J99" i="135"/>
  <c r="M135" i="135"/>
  <c r="I99" i="135"/>
  <c r="J96" i="135"/>
  <c r="F92" i="135"/>
  <c r="G97" i="135"/>
  <c r="J98" i="135"/>
  <c r="I92" i="135"/>
  <c r="M134" i="135"/>
  <c r="F94" i="135"/>
  <c r="I96" i="135"/>
  <c r="J97" i="135"/>
  <c r="H93" i="135"/>
  <c r="J93" i="135"/>
  <c r="F96" i="135"/>
  <c r="I98" i="135"/>
  <c r="E94" i="135"/>
  <c r="F98" i="135"/>
  <c r="H96" i="135"/>
  <c r="I97" i="135"/>
  <c r="F97" i="135"/>
  <c r="H94" i="135"/>
  <c r="L94" i="135"/>
  <c r="F93" i="135"/>
  <c r="H92" i="135"/>
  <c r="J92" i="135"/>
  <c r="M133" i="135"/>
  <c r="M128" i="135"/>
  <c r="G92" i="135"/>
  <c r="H97" i="135"/>
  <c r="G96" i="135"/>
  <c r="I93" i="135"/>
  <c r="K94" i="135"/>
  <c r="G93" i="135"/>
  <c r="H98" i="135"/>
  <c r="J94" i="135"/>
  <c r="G98" i="135"/>
  <c r="M132" i="135"/>
  <c r="M129" i="135"/>
  <c r="Q64" i="133"/>
  <c r="Q30" i="113"/>
  <c r="Q30" i="132" s="1"/>
  <c r="Q27" i="133"/>
  <c r="Q26" i="113"/>
  <c r="Q26" i="132" s="1"/>
  <c r="D10" i="128"/>
  <c r="D10" i="144" s="1"/>
  <c r="P12" i="133"/>
  <c r="D15" i="128"/>
  <c r="D15" i="144" s="1"/>
  <c r="P17" i="133"/>
  <c r="D17" i="128"/>
  <c r="D17" i="144" s="1"/>
  <c r="P19" i="133"/>
  <c r="D42" i="128"/>
  <c r="D42" i="144" s="1"/>
  <c r="P44" i="133"/>
  <c r="D44" i="128"/>
  <c r="D44" i="144" s="1"/>
  <c r="P46" i="133"/>
  <c r="D59" i="128"/>
  <c r="D59" i="144" s="1"/>
  <c r="P61" i="133"/>
  <c r="Q14" i="102"/>
  <c r="D18" i="127"/>
  <c r="D41" i="127"/>
  <c r="D41" i="143" s="1"/>
  <c r="O43" i="133"/>
  <c r="D43" i="127"/>
  <c r="D43" i="143" s="1"/>
  <c r="O45" i="133"/>
  <c r="D58" i="127"/>
  <c r="D58" i="143" s="1"/>
  <c r="O60" i="133"/>
  <c r="CK55" i="133"/>
  <c r="CK29" i="113"/>
  <c r="CK29" i="132" s="1"/>
  <c r="AG55" i="133"/>
  <c r="AG29" i="113"/>
  <c r="AG29" i="132" s="1"/>
  <c r="Q65" i="133"/>
  <c r="Q31" i="113"/>
  <c r="D11" i="128"/>
  <c r="D11" i="144" s="1"/>
  <c r="P13" i="133"/>
  <c r="D14" i="128"/>
  <c r="D14" i="144" s="1"/>
  <c r="P16" i="133"/>
  <c r="D16" i="128"/>
  <c r="D16" i="144" s="1"/>
  <c r="P18" i="133"/>
  <c r="D41" i="128"/>
  <c r="D41" i="144" s="1"/>
  <c r="P43" i="133"/>
  <c r="D43" i="128"/>
  <c r="D43" i="144" s="1"/>
  <c r="P45" i="133"/>
  <c r="D58" i="128"/>
  <c r="D58" i="144" s="1"/>
  <c r="P60" i="133"/>
  <c r="D60" i="128"/>
  <c r="D60" i="144" s="1"/>
  <c r="P62" i="133"/>
  <c r="Q41" i="102"/>
  <c r="Q57" i="102"/>
  <c r="Q72" i="133"/>
  <c r="Q34" i="113"/>
  <c r="Q34" i="132" s="1"/>
  <c r="D42" i="127"/>
  <c r="D42" i="143" s="1"/>
  <c r="O44" i="133"/>
  <c r="D44" i="127"/>
  <c r="D44" i="143" s="1"/>
  <c r="O46" i="133"/>
  <c r="D59" i="127"/>
  <c r="D59" i="143" s="1"/>
  <c r="O61" i="133"/>
  <c r="CC9" i="133"/>
  <c r="CC22" i="113"/>
  <c r="CC22" i="132" s="1"/>
  <c r="AW55" i="133"/>
  <c r="AW29" i="113"/>
  <c r="AW29" i="132" s="1"/>
  <c r="Y55" i="133"/>
  <c r="Y29" i="113"/>
  <c r="Y29" i="132" s="1"/>
  <c r="AO55" i="133"/>
  <c r="AO29" i="113"/>
  <c r="AO29" i="132" s="1"/>
  <c r="C7" i="127"/>
  <c r="G9" i="133"/>
  <c r="C15" i="127"/>
  <c r="C15" i="143" s="1"/>
  <c r="G17" i="133"/>
  <c r="C27" i="127"/>
  <c r="C27" i="143" s="1"/>
  <c r="G29" i="133"/>
  <c r="C35" i="127"/>
  <c r="C35" i="143" s="1"/>
  <c r="G37" i="133"/>
  <c r="C44" i="127"/>
  <c r="C44" i="143" s="1"/>
  <c r="G46" i="133"/>
  <c r="C61" i="127"/>
  <c r="C61" i="143" s="1"/>
  <c r="G63" i="133"/>
  <c r="C17" i="128"/>
  <c r="C17" i="144" s="1"/>
  <c r="H19" i="133"/>
  <c r="C43" i="128"/>
  <c r="C43" i="144" s="1"/>
  <c r="H45" i="133"/>
  <c r="C12" i="127"/>
  <c r="C12" i="143" s="1"/>
  <c r="G14" i="133"/>
  <c r="C20" i="127"/>
  <c r="G22" i="133"/>
  <c r="C28" i="127"/>
  <c r="C28" i="143" s="1"/>
  <c r="G30" i="133"/>
  <c r="C36" i="127"/>
  <c r="C36" i="143" s="1"/>
  <c r="G38" i="133"/>
  <c r="C49" i="127"/>
  <c r="C49" i="143" s="1"/>
  <c r="G51" i="133"/>
  <c r="C57" i="127"/>
  <c r="C57" i="143" s="1"/>
  <c r="G59" i="133"/>
  <c r="C14" i="128"/>
  <c r="C14" i="144" s="1"/>
  <c r="H16" i="133"/>
  <c r="C58" i="128"/>
  <c r="C58" i="144" s="1"/>
  <c r="H60" i="133"/>
  <c r="C9" i="127"/>
  <c r="C9" i="143" s="1"/>
  <c r="G11" i="133"/>
  <c r="C13" i="127"/>
  <c r="C13" i="143" s="1"/>
  <c r="G15" i="133"/>
  <c r="C17" i="127"/>
  <c r="C17" i="143" s="1"/>
  <c r="G19" i="133"/>
  <c r="C25" i="127"/>
  <c r="G27" i="133"/>
  <c r="C29" i="127"/>
  <c r="G31" i="133"/>
  <c r="C33" i="127"/>
  <c r="C33" i="143" s="1"/>
  <c r="G35" i="133"/>
  <c r="C38" i="127"/>
  <c r="C38" i="143" s="1"/>
  <c r="G40" i="133"/>
  <c r="C42" i="127"/>
  <c r="C42" i="143" s="1"/>
  <c r="G44" i="133"/>
  <c r="C46" i="127"/>
  <c r="C46" i="143" s="1"/>
  <c r="G48" i="133"/>
  <c r="C54" i="127"/>
  <c r="C54" i="143" s="1"/>
  <c r="G56" i="133"/>
  <c r="C59" i="127"/>
  <c r="C59" i="143" s="1"/>
  <c r="G61" i="133"/>
  <c r="C58" i="127"/>
  <c r="C58" i="143" s="1"/>
  <c r="G60" i="133"/>
  <c r="C15" i="128"/>
  <c r="C15" i="144" s="1"/>
  <c r="H17" i="133"/>
  <c r="C41" i="128"/>
  <c r="C41" i="144" s="1"/>
  <c r="H43" i="133"/>
  <c r="C59" i="128"/>
  <c r="C59" i="144" s="1"/>
  <c r="H61" i="133"/>
  <c r="C11" i="127"/>
  <c r="C11" i="143" s="1"/>
  <c r="G13" i="133"/>
  <c r="C19" i="127"/>
  <c r="G21" i="133"/>
  <c r="C31" i="127"/>
  <c r="C31" i="143" s="1"/>
  <c r="G33" i="133"/>
  <c r="C40" i="127"/>
  <c r="C40" i="143" s="1"/>
  <c r="G42" i="133"/>
  <c r="C48" i="127"/>
  <c r="C48" i="143" s="1"/>
  <c r="G50" i="133"/>
  <c r="C56" i="127"/>
  <c r="C56" i="143" s="1"/>
  <c r="G58" i="133"/>
  <c r="C11" i="128"/>
  <c r="C11" i="144" s="1"/>
  <c r="H13" i="133"/>
  <c r="C8" i="127"/>
  <c r="C8" i="143" s="1"/>
  <c r="G10" i="133"/>
  <c r="C16" i="127"/>
  <c r="C16" i="143" s="1"/>
  <c r="G18" i="133"/>
  <c r="C32" i="127"/>
  <c r="C32" i="143" s="1"/>
  <c r="G34" i="133"/>
  <c r="C41" i="127"/>
  <c r="C41" i="143" s="1"/>
  <c r="G43" i="133"/>
  <c r="C45" i="127"/>
  <c r="C45" i="143" s="1"/>
  <c r="G47" i="133"/>
  <c r="C53" i="127"/>
  <c r="G55" i="133"/>
  <c r="C37" i="127"/>
  <c r="C37" i="143" s="1"/>
  <c r="G39" i="133"/>
  <c r="C44" i="128"/>
  <c r="C44" i="144" s="1"/>
  <c r="H46" i="133"/>
  <c r="C10" i="127"/>
  <c r="C10" i="143" s="1"/>
  <c r="G12" i="133"/>
  <c r="C14" i="127"/>
  <c r="C14" i="143" s="1"/>
  <c r="G16" i="133"/>
  <c r="C18" i="127"/>
  <c r="C26" i="127"/>
  <c r="C26" i="143" s="1"/>
  <c r="G28" i="133"/>
  <c r="C30" i="127"/>
  <c r="C30" i="143" s="1"/>
  <c r="G32" i="133"/>
  <c r="C34" i="127"/>
  <c r="C34" i="143" s="1"/>
  <c r="G36" i="133"/>
  <c r="C39" i="127"/>
  <c r="G41" i="133"/>
  <c r="C43" i="127"/>
  <c r="C43" i="143" s="1"/>
  <c r="G45" i="133"/>
  <c r="C47" i="127"/>
  <c r="C47" i="143" s="1"/>
  <c r="G49" i="133"/>
  <c r="C55" i="127"/>
  <c r="C55" i="143" s="1"/>
  <c r="G57" i="133"/>
  <c r="C60" i="127"/>
  <c r="C60" i="143" s="1"/>
  <c r="G62" i="133"/>
  <c r="C10" i="128"/>
  <c r="C10" i="144" s="1"/>
  <c r="H12" i="133"/>
  <c r="C16" i="128"/>
  <c r="C16" i="144" s="1"/>
  <c r="H18" i="133"/>
  <c r="C42" i="128"/>
  <c r="C42" i="144" s="1"/>
  <c r="H44" i="133"/>
  <c r="C60" i="128"/>
  <c r="C60" i="144" s="1"/>
  <c r="H62" i="133"/>
  <c r="O24" i="113"/>
  <c r="O24" i="132" s="1"/>
  <c r="D20" i="127"/>
  <c r="O80" i="102"/>
  <c r="Q25" i="113" l="1"/>
  <c r="Q25" i="132" s="1"/>
  <c r="Q55" i="102"/>
  <c r="Q57" i="133"/>
  <c r="Q31" i="132"/>
  <c r="Q38" i="113"/>
  <c r="Q38" i="132" s="1"/>
  <c r="Q41" i="133"/>
  <c r="Q28" i="113"/>
  <c r="Q28" i="132" s="1"/>
  <c r="D78" i="127"/>
  <c r="D78" i="143" s="1"/>
  <c r="O80" i="133"/>
  <c r="Q9" i="102"/>
  <c r="Q14" i="133"/>
  <c r="C93" i="116"/>
  <c r="C19" i="143"/>
  <c r="D94" i="116"/>
  <c r="D20" i="143"/>
  <c r="C98" i="116"/>
  <c r="C39" i="143"/>
  <c r="C96" i="116"/>
  <c r="C25" i="143"/>
  <c r="C94" i="116"/>
  <c r="C20" i="143"/>
  <c r="C99" i="116"/>
  <c r="C53" i="143"/>
  <c r="C97" i="116"/>
  <c r="C29" i="143"/>
  <c r="C92" i="116"/>
  <c r="C7" i="143"/>
  <c r="CA62" i="133"/>
  <c r="C99" i="135" l="1"/>
  <c r="C92" i="135"/>
  <c r="C96" i="135"/>
  <c r="C98" i="135"/>
  <c r="C97" i="135"/>
  <c r="C94" i="135"/>
  <c r="D94" i="135"/>
  <c r="C93" i="135"/>
  <c r="Q9" i="133"/>
  <c r="Q22" i="113"/>
  <c r="Q22" i="132" s="1"/>
  <c r="Q55" i="133"/>
  <c r="Q29" i="113"/>
  <c r="Q29" i="132" s="1"/>
  <c r="L60" i="127"/>
  <c r="L60" i="143" s="1"/>
  <c r="CA19" i="133" l="1"/>
  <c r="CA49" i="133"/>
  <c r="CA11" i="133"/>
  <c r="CA13" i="133"/>
  <c r="CA17" i="133"/>
  <c r="CA28" i="133"/>
  <c r="CA36" i="133"/>
  <c r="CA42" i="133"/>
  <c r="CA58" i="133"/>
  <c r="CA18" i="133"/>
  <c r="CA29" i="133"/>
  <c r="CA33" i="133"/>
  <c r="CA48" i="133"/>
  <c r="CA50" i="133"/>
  <c r="CA12" i="133"/>
  <c r="CA16" i="133"/>
  <c r="CA21" i="133"/>
  <c r="CA37" i="133"/>
  <c r="CA63" i="133"/>
  <c r="CA30" i="133"/>
  <c r="CA34" i="133"/>
  <c r="K15" i="127" l="1"/>
  <c r="K15" i="143" s="1"/>
  <c r="BS17" i="133"/>
  <c r="K28" i="127"/>
  <c r="K28" i="143" s="1"/>
  <c r="BS30" i="133"/>
  <c r="K10" i="127"/>
  <c r="K10" i="143" s="1"/>
  <c r="BS12" i="133"/>
  <c r="K18" i="127"/>
  <c r="K11" i="127"/>
  <c r="K11" i="143" s="1"/>
  <c r="BS13" i="133"/>
  <c r="K17" i="127"/>
  <c r="K17" i="143" s="1"/>
  <c r="BS19" i="133"/>
  <c r="K35" i="127"/>
  <c r="K35" i="143" s="1"/>
  <c r="BS37" i="133"/>
  <c r="K26" i="127"/>
  <c r="K26" i="143" s="1"/>
  <c r="BS28" i="133"/>
  <c r="K47" i="127"/>
  <c r="K47" i="143" s="1"/>
  <c r="BS49" i="133"/>
  <c r="K61" i="127"/>
  <c r="K61" i="143" s="1"/>
  <c r="BS63" i="133"/>
  <c r="K48" i="127"/>
  <c r="K48" i="143" s="1"/>
  <c r="BS50" i="133"/>
  <c r="K40" i="127"/>
  <c r="K40" i="143" s="1"/>
  <c r="BS42" i="133"/>
  <c r="K32" i="127"/>
  <c r="K32" i="143" s="1"/>
  <c r="BS34" i="133"/>
  <c r="K14" i="127"/>
  <c r="K14" i="143" s="1"/>
  <c r="BS16" i="133"/>
  <c r="K31" i="127"/>
  <c r="K31" i="143" s="1"/>
  <c r="BS33" i="133"/>
  <c r="L61" i="127"/>
  <c r="L61" i="143" s="1"/>
  <c r="L10" i="127"/>
  <c r="L10" i="143" s="1"/>
  <c r="L27" i="127"/>
  <c r="L27" i="143" s="1"/>
  <c r="L40" i="127"/>
  <c r="L40" i="143" s="1"/>
  <c r="L11" i="127"/>
  <c r="L11" i="143" s="1"/>
  <c r="L35" i="127"/>
  <c r="L35" i="143" s="1"/>
  <c r="L48" i="127"/>
  <c r="L48" i="143" s="1"/>
  <c r="L18" i="127"/>
  <c r="L34" i="127"/>
  <c r="L34" i="143" s="1"/>
  <c r="L9" i="127"/>
  <c r="L9" i="143" s="1"/>
  <c r="L32" i="127"/>
  <c r="L32" i="143" s="1"/>
  <c r="L46" i="127"/>
  <c r="L46" i="143" s="1"/>
  <c r="L16" i="127"/>
  <c r="L16" i="143" s="1"/>
  <c r="L26" i="127"/>
  <c r="L26" i="143" s="1"/>
  <c r="L47" i="127"/>
  <c r="L47" i="143" s="1"/>
  <c r="L28" i="127"/>
  <c r="L28" i="143" s="1"/>
  <c r="L14" i="127"/>
  <c r="L14" i="143" s="1"/>
  <c r="L31" i="127"/>
  <c r="L31" i="143" s="1"/>
  <c r="L56" i="127"/>
  <c r="L56" i="143" s="1"/>
  <c r="L15" i="127"/>
  <c r="L15" i="143" s="1"/>
  <c r="L17" i="127"/>
  <c r="L17" i="143" s="1"/>
  <c r="CA23" i="113"/>
  <c r="CA23" i="132" s="1"/>
  <c r="L19" i="127"/>
  <c r="CA47" i="133"/>
  <c r="CA10" i="133"/>
  <c r="CA15" i="133"/>
  <c r="CA40" i="133" l="1"/>
  <c r="CA39" i="133"/>
  <c r="L93" i="116"/>
  <c r="L19" i="143"/>
  <c r="L8" i="127"/>
  <c r="L8" i="143" s="1"/>
  <c r="L38" i="127"/>
  <c r="L38" i="143" s="1"/>
  <c r="L13" i="127"/>
  <c r="L13" i="143" s="1"/>
  <c r="L37" i="127"/>
  <c r="L37" i="143" s="1"/>
  <c r="L45" i="127"/>
  <c r="L45" i="143" s="1"/>
  <c r="L93" i="135" l="1"/>
  <c r="K38" i="127"/>
  <c r="K38" i="143" s="1"/>
  <c r="BS40" i="133"/>
  <c r="K37" i="127"/>
  <c r="K37" i="143" s="1"/>
  <c r="BS39" i="133"/>
  <c r="BS21" i="133" l="1"/>
  <c r="K46" i="127" l="1"/>
  <c r="K46" i="143" s="1"/>
  <c r="BS48" i="133"/>
  <c r="K27" i="127"/>
  <c r="K27" i="143" s="1"/>
  <c r="BS29" i="133"/>
  <c r="K60" i="127"/>
  <c r="K60" i="143" s="1"/>
  <c r="BS62" i="133"/>
  <c r="K56" i="127"/>
  <c r="K56" i="143" s="1"/>
  <c r="BS58" i="133"/>
  <c r="K34" i="127"/>
  <c r="K34" i="143" s="1"/>
  <c r="BS36" i="133"/>
  <c r="K16" i="127"/>
  <c r="K16" i="143" s="1"/>
  <c r="BS18" i="133"/>
  <c r="K9" i="127"/>
  <c r="K9" i="143" s="1"/>
  <c r="BS11" i="133"/>
  <c r="BS23" i="113"/>
  <c r="BS23" i="132" s="1"/>
  <c r="K19" i="127"/>
  <c r="K13" i="127" l="1"/>
  <c r="K13" i="143" s="1"/>
  <c r="BS15" i="133"/>
  <c r="K45" i="127"/>
  <c r="K45" i="143" s="1"/>
  <c r="BS47" i="133"/>
  <c r="K93" i="116"/>
  <c r="K19" i="143"/>
  <c r="K93" i="135" l="1"/>
  <c r="K8" i="127" l="1"/>
  <c r="K8" i="143" s="1"/>
  <c r="BS10" i="133"/>
  <c r="CA14" i="133" l="1"/>
  <c r="CA41" i="133"/>
  <c r="BS41" i="133"/>
  <c r="K12" i="127" l="1"/>
  <c r="K12" i="143" s="1"/>
  <c r="BS14" i="133"/>
  <c r="L12" i="127"/>
  <c r="L12" i="143" s="1"/>
  <c r="CA28" i="113"/>
  <c r="CA28" i="132" s="1"/>
  <c r="L39" i="127"/>
  <c r="BS28" i="113"/>
  <c r="BS28" i="132" s="1"/>
  <c r="K39" i="127"/>
  <c r="CA56" i="133"/>
  <c r="CA27" i="133"/>
  <c r="CA35" i="133"/>
  <c r="CA32" i="133"/>
  <c r="BS27" i="133"/>
  <c r="K54" i="127" l="1"/>
  <c r="K54" i="143" s="1"/>
  <c r="BS56" i="133"/>
  <c r="K30" i="127"/>
  <c r="K30" i="143" s="1"/>
  <c r="BS32" i="133"/>
  <c r="K33" i="127"/>
  <c r="K33" i="143" s="1"/>
  <c r="BS35" i="133"/>
  <c r="L98" i="116"/>
  <c r="L39" i="143"/>
  <c r="K98" i="116"/>
  <c r="K39" i="143"/>
  <c r="L54" i="127"/>
  <c r="L54" i="143" s="1"/>
  <c r="L30" i="127"/>
  <c r="L30" i="143" s="1"/>
  <c r="L33" i="127"/>
  <c r="L33" i="143" s="1"/>
  <c r="CA26" i="113"/>
  <c r="CA26" i="132" s="1"/>
  <c r="L25" i="127"/>
  <c r="BS26" i="113"/>
  <c r="BS26" i="132" s="1"/>
  <c r="K25" i="127"/>
  <c r="CA78" i="133"/>
  <c r="CA9" i="133"/>
  <c r="BS9" i="133"/>
  <c r="L98" i="135" l="1"/>
  <c r="K98" i="135"/>
  <c r="K76" i="127"/>
  <c r="K76" i="143" s="1"/>
  <c r="BS78" i="133"/>
  <c r="K96" i="116"/>
  <c r="K25" i="143"/>
  <c r="L96" i="116"/>
  <c r="L25" i="143"/>
  <c r="L76" i="127"/>
  <c r="L76" i="143" s="1"/>
  <c r="CA22" i="113"/>
  <c r="CA22" i="132" s="1"/>
  <c r="L7" i="127"/>
  <c r="BS22" i="113"/>
  <c r="BS22" i="132" s="1"/>
  <c r="K7" i="127"/>
  <c r="CA38" i="133"/>
  <c r="K96" i="135" l="1"/>
  <c r="L96" i="135"/>
  <c r="K36" i="127"/>
  <c r="K36" i="143" s="1"/>
  <c r="BS38" i="133"/>
  <c r="K92" i="116"/>
  <c r="K7" i="143"/>
  <c r="L92" i="116"/>
  <c r="L7" i="143"/>
  <c r="L36" i="127"/>
  <c r="L36" i="143" s="1"/>
  <c r="CA31" i="133"/>
  <c r="BS31" i="133"/>
  <c r="K92" i="135" l="1"/>
  <c r="L92" i="135"/>
  <c r="CA27" i="113"/>
  <c r="CA27" i="132" s="1"/>
  <c r="L29" i="127"/>
  <c r="BS27" i="113"/>
  <c r="BS27" i="132" s="1"/>
  <c r="K29" i="127"/>
  <c r="L97" i="116" l="1"/>
  <c r="L29" i="143"/>
  <c r="K97" i="116"/>
  <c r="K29" i="143"/>
  <c r="K97" i="135" l="1"/>
  <c r="L97" i="135"/>
  <c r="CA59" i="133" l="1"/>
  <c r="K57" i="127" l="1"/>
  <c r="K57" i="143" s="1"/>
  <c r="BS59" i="133"/>
  <c r="L57" i="127"/>
  <c r="L57" i="143" s="1"/>
  <c r="CA57" i="133"/>
  <c r="K55" i="127" l="1"/>
  <c r="K55" i="143" s="1"/>
  <c r="BS57" i="133"/>
  <c r="L55" i="127"/>
  <c r="L55" i="143" s="1"/>
  <c r="CA55" i="133"/>
  <c r="BS55" i="133"/>
  <c r="CA29" i="113" l="1"/>
  <c r="CA29" i="132" s="1"/>
  <c r="L53" i="127"/>
  <c r="BS29" i="113"/>
  <c r="BS29" i="132" s="1"/>
  <c r="K53" i="127"/>
  <c r="K99" i="116" l="1"/>
  <c r="K53" i="143"/>
  <c r="L99" i="116"/>
  <c r="L53" i="143"/>
  <c r="K99" i="135" l="1"/>
  <c r="L99" i="135"/>
  <c r="D18" i="128" l="1"/>
  <c r="I18" i="128"/>
  <c r="K18" i="128"/>
  <c r="F18" i="128"/>
  <c r="G18" i="128"/>
  <c r="J18" i="128"/>
  <c r="E18" i="128"/>
  <c r="H18" i="128"/>
  <c r="L18" i="128"/>
  <c r="C18" i="128"/>
  <c r="CJ88" i="131" l="1"/>
  <c r="CJ64" i="131"/>
  <c r="CJ63" i="131"/>
  <c r="CJ56" i="131"/>
  <c r="CJ32" i="131"/>
  <c r="CJ19" i="131"/>
  <c r="CJ16" i="131"/>
  <c r="CJ9" i="131"/>
  <c r="CJ8" i="131"/>
  <c r="CB88" i="131"/>
  <c r="BT88" i="131"/>
  <c r="BL88" i="131"/>
  <c r="BD88" i="131"/>
  <c r="AV88" i="131"/>
  <c r="AN88" i="131"/>
  <c r="AF88" i="131"/>
  <c r="X88" i="131"/>
  <c r="P88" i="131"/>
  <c r="C22" i="123" l="1"/>
  <c r="C22" i="139" s="1"/>
  <c r="H24" i="131"/>
  <c r="C34" i="123"/>
  <c r="C34" i="139" s="1"/>
  <c r="H36" i="131"/>
  <c r="C38" i="123"/>
  <c r="C38" i="139" s="1"/>
  <c r="H40" i="131"/>
  <c r="C46" i="123"/>
  <c r="C46" i="139" s="1"/>
  <c r="H48" i="131"/>
  <c r="C87" i="123"/>
  <c r="C87" i="139" s="1"/>
  <c r="H89" i="131"/>
  <c r="D21" i="123"/>
  <c r="D21" i="139" s="1"/>
  <c r="P23" i="131"/>
  <c r="D25" i="123"/>
  <c r="D25" i="139" s="1"/>
  <c r="P27" i="131"/>
  <c r="D29" i="123"/>
  <c r="D29" i="139" s="1"/>
  <c r="P31" i="131"/>
  <c r="D33" i="123"/>
  <c r="D33" i="139" s="1"/>
  <c r="P35" i="131"/>
  <c r="D37" i="123"/>
  <c r="D37" i="139" s="1"/>
  <c r="P39" i="131"/>
  <c r="D45" i="123"/>
  <c r="D45" i="139" s="1"/>
  <c r="P47" i="131"/>
  <c r="D49" i="123"/>
  <c r="D49" i="139" s="1"/>
  <c r="P51" i="131"/>
  <c r="D73" i="123"/>
  <c r="E12" i="123"/>
  <c r="E12" i="139" s="1"/>
  <c r="X14" i="131"/>
  <c r="E16" i="123"/>
  <c r="E16" i="139" s="1"/>
  <c r="X18" i="131"/>
  <c r="E28" i="123"/>
  <c r="E28" i="139" s="1"/>
  <c r="X30" i="131"/>
  <c r="E40" i="123"/>
  <c r="E40" i="139" s="1"/>
  <c r="X42" i="131"/>
  <c r="E89" i="123"/>
  <c r="E89" i="139" s="1"/>
  <c r="X91" i="131"/>
  <c r="F11" i="123"/>
  <c r="F11" i="139" s="1"/>
  <c r="AF13" i="131"/>
  <c r="F15" i="123"/>
  <c r="F15" i="139" s="1"/>
  <c r="AF17" i="131"/>
  <c r="F47" i="123"/>
  <c r="F47" i="139" s="1"/>
  <c r="AF49" i="131"/>
  <c r="F88" i="123"/>
  <c r="F88" i="139" s="1"/>
  <c r="AF90" i="131"/>
  <c r="G10" i="123"/>
  <c r="G10" i="139" s="1"/>
  <c r="AN12" i="131"/>
  <c r="G22" i="123"/>
  <c r="G22" i="139" s="1"/>
  <c r="AN24" i="131"/>
  <c r="G34" i="123"/>
  <c r="G34" i="139" s="1"/>
  <c r="AN36" i="131"/>
  <c r="G38" i="123"/>
  <c r="G38" i="139" s="1"/>
  <c r="AN40" i="131"/>
  <c r="G46" i="123"/>
  <c r="G46" i="139" s="1"/>
  <c r="AN48" i="131"/>
  <c r="G87" i="123"/>
  <c r="G87" i="139" s="1"/>
  <c r="AN89" i="131"/>
  <c r="H21" i="123"/>
  <c r="H21" i="139" s="1"/>
  <c r="AV23" i="131"/>
  <c r="H25" i="123"/>
  <c r="H25" i="139" s="1"/>
  <c r="AV27" i="131"/>
  <c r="H29" i="123"/>
  <c r="H29" i="139" s="1"/>
  <c r="AV31" i="131"/>
  <c r="H33" i="123"/>
  <c r="H33" i="139" s="1"/>
  <c r="AV35" i="131"/>
  <c r="H37" i="123"/>
  <c r="H37" i="139" s="1"/>
  <c r="AV39" i="131"/>
  <c r="H45" i="123"/>
  <c r="H45" i="139" s="1"/>
  <c r="AV47" i="131"/>
  <c r="H49" i="123"/>
  <c r="H49" i="139" s="1"/>
  <c r="AV51" i="131"/>
  <c r="H73" i="123"/>
  <c r="I12" i="123"/>
  <c r="I12" i="139" s="1"/>
  <c r="BD14" i="131"/>
  <c r="I16" i="123"/>
  <c r="I16" i="139" s="1"/>
  <c r="BD18" i="131"/>
  <c r="I28" i="123"/>
  <c r="I28" i="139" s="1"/>
  <c r="BD30" i="131"/>
  <c r="I40" i="123"/>
  <c r="I40" i="139" s="1"/>
  <c r="BD42" i="131"/>
  <c r="I89" i="123"/>
  <c r="I89" i="139" s="1"/>
  <c r="BD91" i="131"/>
  <c r="J11" i="123"/>
  <c r="J11" i="139" s="1"/>
  <c r="BL13" i="131"/>
  <c r="J15" i="123"/>
  <c r="J15" i="139" s="1"/>
  <c r="BL17" i="131"/>
  <c r="J47" i="123"/>
  <c r="J47" i="139" s="1"/>
  <c r="BL49" i="131"/>
  <c r="J88" i="123"/>
  <c r="J88" i="139" s="1"/>
  <c r="BL90" i="131"/>
  <c r="K10" i="123"/>
  <c r="K10" i="139" s="1"/>
  <c r="BT12" i="131"/>
  <c r="K22" i="123"/>
  <c r="K22" i="139" s="1"/>
  <c r="BT24" i="131"/>
  <c r="K34" i="123"/>
  <c r="K34" i="139" s="1"/>
  <c r="BT36" i="131"/>
  <c r="K38" i="123"/>
  <c r="K38" i="139" s="1"/>
  <c r="BT40" i="131"/>
  <c r="K46" i="123"/>
  <c r="K46" i="139" s="1"/>
  <c r="BT48" i="131"/>
  <c r="K87" i="123"/>
  <c r="K87" i="139" s="1"/>
  <c r="BT89" i="131"/>
  <c r="L21" i="123"/>
  <c r="L21" i="139" s="1"/>
  <c r="CB23" i="131"/>
  <c r="L25" i="123"/>
  <c r="L25" i="139" s="1"/>
  <c r="CB27" i="131"/>
  <c r="L29" i="123"/>
  <c r="L29" i="139" s="1"/>
  <c r="CB31" i="131"/>
  <c r="L33" i="123"/>
  <c r="L33" i="139" s="1"/>
  <c r="CB35" i="131"/>
  <c r="L37" i="123"/>
  <c r="L37" i="139" s="1"/>
  <c r="CB39" i="131"/>
  <c r="L45" i="123"/>
  <c r="L45" i="139" s="1"/>
  <c r="CB47" i="131"/>
  <c r="L49" i="123"/>
  <c r="L49" i="139" s="1"/>
  <c r="CB51" i="131"/>
  <c r="M11" i="123"/>
  <c r="M11" i="139" s="1"/>
  <c r="CJ13" i="131"/>
  <c r="M15" i="123"/>
  <c r="M15" i="139" s="1"/>
  <c r="CJ17" i="131"/>
  <c r="M19" i="123"/>
  <c r="M19" i="139" s="1"/>
  <c r="CJ21" i="131"/>
  <c r="M23" i="123"/>
  <c r="M23" i="139" s="1"/>
  <c r="CJ25" i="131"/>
  <c r="M27" i="123"/>
  <c r="M27" i="139" s="1"/>
  <c r="CJ29" i="131"/>
  <c r="M31" i="123"/>
  <c r="M31" i="139" s="1"/>
  <c r="CJ33" i="131"/>
  <c r="M35" i="123"/>
  <c r="M35" i="139" s="1"/>
  <c r="CJ37" i="131"/>
  <c r="M39" i="123"/>
  <c r="M39" i="139" s="1"/>
  <c r="CJ41" i="131"/>
  <c r="M43" i="123"/>
  <c r="M43" i="139" s="1"/>
  <c r="CJ45" i="131"/>
  <c r="M47" i="123"/>
  <c r="M47" i="139" s="1"/>
  <c r="CJ49" i="131"/>
  <c r="M51" i="123"/>
  <c r="M51" i="139" s="1"/>
  <c r="CJ53" i="131"/>
  <c r="M55" i="123"/>
  <c r="M55" i="139" s="1"/>
  <c r="CJ57" i="131"/>
  <c r="M59" i="123"/>
  <c r="M59" i="139" s="1"/>
  <c r="CJ61" i="131"/>
  <c r="M63" i="123"/>
  <c r="M63" i="139" s="1"/>
  <c r="CJ65" i="131"/>
  <c r="M67" i="123"/>
  <c r="M67" i="139" s="1"/>
  <c r="CJ69" i="131"/>
  <c r="M71" i="123"/>
  <c r="M75" i="123"/>
  <c r="M79" i="123"/>
  <c r="M83" i="123"/>
  <c r="M87" i="123"/>
  <c r="M87" i="139" s="1"/>
  <c r="CJ89" i="131"/>
  <c r="M91" i="123"/>
  <c r="M95" i="123"/>
  <c r="M99" i="123"/>
  <c r="M103" i="123"/>
  <c r="C10" i="123"/>
  <c r="C10" i="139" s="1"/>
  <c r="H12" i="131"/>
  <c r="C11" i="123"/>
  <c r="C11" i="139" s="1"/>
  <c r="H13" i="131"/>
  <c r="C15" i="123"/>
  <c r="C15" i="139" s="1"/>
  <c r="H17" i="131"/>
  <c r="C47" i="123"/>
  <c r="C47" i="139" s="1"/>
  <c r="H49" i="131"/>
  <c r="C88" i="123"/>
  <c r="C88" i="139" s="1"/>
  <c r="H90" i="131"/>
  <c r="D10" i="123"/>
  <c r="D10" i="139" s="1"/>
  <c r="P12" i="131"/>
  <c r="D22" i="123"/>
  <c r="D22" i="139" s="1"/>
  <c r="P24" i="131"/>
  <c r="D34" i="123"/>
  <c r="D34" i="139" s="1"/>
  <c r="P36" i="131"/>
  <c r="D38" i="123"/>
  <c r="D38" i="139" s="1"/>
  <c r="P40" i="131"/>
  <c r="D46" i="123"/>
  <c r="D46" i="139" s="1"/>
  <c r="P48" i="131"/>
  <c r="D87" i="123"/>
  <c r="D87" i="139" s="1"/>
  <c r="P89" i="131"/>
  <c r="E21" i="123"/>
  <c r="E21" i="139" s="1"/>
  <c r="X23" i="131"/>
  <c r="E25" i="123"/>
  <c r="E25" i="139" s="1"/>
  <c r="X27" i="131"/>
  <c r="E29" i="123"/>
  <c r="E29" i="139" s="1"/>
  <c r="X31" i="131"/>
  <c r="E33" i="123"/>
  <c r="E33" i="139" s="1"/>
  <c r="X35" i="131"/>
  <c r="E37" i="123"/>
  <c r="E37" i="139" s="1"/>
  <c r="X39" i="131"/>
  <c r="E45" i="123"/>
  <c r="E45" i="139" s="1"/>
  <c r="X47" i="131"/>
  <c r="E49" i="123"/>
  <c r="E49" i="139" s="1"/>
  <c r="X51" i="131"/>
  <c r="F12" i="123"/>
  <c r="F12" i="139" s="1"/>
  <c r="AF14" i="131"/>
  <c r="F16" i="123"/>
  <c r="F16" i="139" s="1"/>
  <c r="AF18" i="131"/>
  <c r="F28" i="123"/>
  <c r="F28" i="139" s="1"/>
  <c r="AF30" i="131"/>
  <c r="F40" i="123"/>
  <c r="F40" i="139" s="1"/>
  <c r="AF42" i="131"/>
  <c r="F89" i="123"/>
  <c r="F89" i="139" s="1"/>
  <c r="AF91" i="131"/>
  <c r="G11" i="123"/>
  <c r="G11" i="139" s="1"/>
  <c r="AN13" i="131"/>
  <c r="G15" i="123"/>
  <c r="G15" i="139" s="1"/>
  <c r="AN17" i="131"/>
  <c r="G47" i="123"/>
  <c r="G47" i="139" s="1"/>
  <c r="AN49" i="131"/>
  <c r="G88" i="123"/>
  <c r="G88" i="139" s="1"/>
  <c r="AN90" i="131"/>
  <c r="H10" i="123"/>
  <c r="H10" i="139" s="1"/>
  <c r="AV12" i="131"/>
  <c r="H22" i="123"/>
  <c r="H22" i="139" s="1"/>
  <c r="AV24" i="131"/>
  <c r="H34" i="123"/>
  <c r="H34" i="139" s="1"/>
  <c r="AV36" i="131"/>
  <c r="H38" i="123"/>
  <c r="H38" i="139" s="1"/>
  <c r="AV40" i="131"/>
  <c r="H46" i="123"/>
  <c r="H46" i="139" s="1"/>
  <c r="AV48" i="131"/>
  <c r="H87" i="123"/>
  <c r="H87" i="139" s="1"/>
  <c r="AV89" i="131"/>
  <c r="I21" i="123"/>
  <c r="I21" i="139" s="1"/>
  <c r="BD23" i="131"/>
  <c r="I25" i="123"/>
  <c r="I25" i="139" s="1"/>
  <c r="BD27" i="131"/>
  <c r="I29" i="123"/>
  <c r="I29" i="139" s="1"/>
  <c r="BD31" i="131"/>
  <c r="I33" i="123"/>
  <c r="I33" i="139" s="1"/>
  <c r="BD35" i="131"/>
  <c r="I37" i="123"/>
  <c r="I37" i="139" s="1"/>
  <c r="BD39" i="131"/>
  <c r="I45" i="123"/>
  <c r="I45" i="139" s="1"/>
  <c r="BD47" i="131"/>
  <c r="I49" i="123"/>
  <c r="I49" i="139" s="1"/>
  <c r="BD51" i="131"/>
  <c r="I73" i="123"/>
  <c r="J12" i="123"/>
  <c r="J12" i="139" s="1"/>
  <c r="BL14" i="131"/>
  <c r="J16" i="123"/>
  <c r="J16" i="139" s="1"/>
  <c r="BL18" i="131"/>
  <c r="J28" i="123"/>
  <c r="J28" i="139" s="1"/>
  <c r="BL30" i="131"/>
  <c r="J40" i="123"/>
  <c r="J40" i="139" s="1"/>
  <c r="BL42" i="131"/>
  <c r="J89" i="123"/>
  <c r="J89" i="139" s="1"/>
  <c r="BL91" i="131"/>
  <c r="K11" i="123"/>
  <c r="K11" i="139" s="1"/>
  <c r="BT13" i="131"/>
  <c r="K15" i="123"/>
  <c r="K15" i="139" s="1"/>
  <c r="BT17" i="131"/>
  <c r="K47" i="123"/>
  <c r="K47" i="139" s="1"/>
  <c r="BT49" i="131"/>
  <c r="K88" i="123"/>
  <c r="K88" i="139" s="1"/>
  <c r="BT90" i="131"/>
  <c r="L10" i="123"/>
  <c r="L10" i="139" s="1"/>
  <c r="CB12" i="131"/>
  <c r="L22" i="123"/>
  <c r="L22" i="139" s="1"/>
  <c r="CB24" i="131"/>
  <c r="L34" i="123"/>
  <c r="L34" i="139" s="1"/>
  <c r="CB36" i="131"/>
  <c r="L38" i="123"/>
  <c r="L38" i="139" s="1"/>
  <c r="CB40" i="131"/>
  <c r="L46" i="123"/>
  <c r="L46" i="139" s="1"/>
  <c r="CB48" i="131"/>
  <c r="L87" i="123"/>
  <c r="L87" i="139" s="1"/>
  <c r="CB89" i="131"/>
  <c r="M8" i="123"/>
  <c r="M8" i="139" s="1"/>
  <c r="CJ10" i="131"/>
  <c r="M12" i="123"/>
  <c r="M12" i="139" s="1"/>
  <c r="CJ14" i="131"/>
  <c r="M16" i="123"/>
  <c r="M16" i="139" s="1"/>
  <c r="CJ18" i="131"/>
  <c r="M20" i="123"/>
  <c r="M20" i="139" s="1"/>
  <c r="CJ22" i="131"/>
  <c r="M24" i="123"/>
  <c r="M24" i="139" s="1"/>
  <c r="CJ26" i="131"/>
  <c r="M28" i="123"/>
  <c r="M28" i="139" s="1"/>
  <c r="CJ30" i="131"/>
  <c r="M32" i="123"/>
  <c r="M32" i="139" s="1"/>
  <c r="CJ34" i="131"/>
  <c r="M36" i="123"/>
  <c r="M36" i="139" s="1"/>
  <c r="CJ38" i="131"/>
  <c r="M40" i="123"/>
  <c r="M40" i="139" s="1"/>
  <c r="CJ42" i="131"/>
  <c r="M44" i="123"/>
  <c r="M44" i="139" s="1"/>
  <c r="CJ46" i="131"/>
  <c r="M48" i="123"/>
  <c r="M48" i="139" s="1"/>
  <c r="CJ50" i="131"/>
  <c r="M52" i="123"/>
  <c r="M52" i="139" s="1"/>
  <c r="CJ54" i="131"/>
  <c r="M56" i="123"/>
  <c r="M56" i="139" s="1"/>
  <c r="CJ58" i="131"/>
  <c r="M60" i="123"/>
  <c r="M60" i="139" s="1"/>
  <c r="CJ62" i="131"/>
  <c r="M64" i="123"/>
  <c r="M64" i="139" s="1"/>
  <c r="CJ66" i="131"/>
  <c r="M68" i="123"/>
  <c r="M68" i="139" s="1"/>
  <c r="CJ70" i="131"/>
  <c r="M72" i="123"/>
  <c r="M76" i="123"/>
  <c r="M80" i="123"/>
  <c r="M88" i="123"/>
  <c r="M88" i="139" s="1"/>
  <c r="CJ90" i="131"/>
  <c r="M92" i="123"/>
  <c r="M96" i="123"/>
  <c r="M100" i="123"/>
  <c r="M104" i="123"/>
  <c r="C12" i="123"/>
  <c r="C12" i="139" s="1"/>
  <c r="H14" i="131"/>
  <c r="C16" i="123"/>
  <c r="C16" i="139" s="1"/>
  <c r="H18" i="131"/>
  <c r="C28" i="123"/>
  <c r="C28" i="139" s="1"/>
  <c r="H30" i="131"/>
  <c r="C40" i="123"/>
  <c r="C40" i="139" s="1"/>
  <c r="H42" i="131"/>
  <c r="C89" i="123"/>
  <c r="C89" i="139" s="1"/>
  <c r="H91" i="131"/>
  <c r="D11" i="123"/>
  <c r="D11" i="139" s="1"/>
  <c r="P13" i="131"/>
  <c r="D15" i="123"/>
  <c r="D15" i="139" s="1"/>
  <c r="P17" i="131"/>
  <c r="D47" i="123"/>
  <c r="D47" i="139" s="1"/>
  <c r="P49" i="131"/>
  <c r="D88" i="123"/>
  <c r="D88" i="139" s="1"/>
  <c r="P90" i="131"/>
  <c r="E10" i="123"/>
  <c r="E10" i="139" s="1"/>
  <c r="X12" i="131"/>
  <c r="E22" i="123"/>
  <c r="E22" i="139" s="1"/>
  <c r="X24" i="131"/>
  <c r="E34" i="123"/>
  <c r="E34" i="139" s="1"/>
  <c r="X36" i="131"/>
  <c r="E38" i="123"/>
  <c r="E38" i="139" s="1"/>
  <c r="X40" i="131"/>
  <c r="E46" i="123"/>
  <c r="E46" i="139" s="1"/>
  <c r="X48" i="131"/>
  <c r="E87" i="123"/>
  <c r="E87" i="139" s="1"/>
  <c r="X89" i="131"/>
  <c r="F21" i="123"/>
  <c r="F21" i="139" s="1"/>
  <c r="AF23" i="131"/>
  <c r="F25" i="123"/>
  <c r="F25" i="139" s="1"/>
  <c r="AF27" i="131"/>
  <c r="F29" i="123"/>
  <c r="F29" i="139" s="1"/>
  <c r="AF31" i="131"/>
  <c r="F33" i="123"/>
  <c r="F33" i="139" s="1"/>
  <c r="AF35" i="131"/>
  <c r="F37" i="123"/>
  <c r="F37" i="139" s="1"/>
  <c r="AF39" i="131"/>
  <c r="F45" i="123"/>
  <c r="F45" i="139" s="1"/>
  <c r="AF47" i="131"/>
  <c r="F49" i="123"/>
  <c r="F49" i="139" s="1"/>
  <c r="AF51" i="131"/>
  <c r="G12" i="123"/>
  <c r="G12" i="139" s="1"/>
  <c r="AN14" i="131"/>
  <c r="G16" i="123"/>
  <c r="G16" i="139" s="1"/>
  <c r="AN18" i="131"/>
  <c r="G28" i="123"/>
  <c r="G28" i="139" s="1"/>
  <c r="AN30" i="131"/>
  <c r="G40" i="123"/>
  <c r="G40" i="139" s="1"/>
  <c r="AN42" i="131"/>
  <c r="G89" i="123"/>
  <c r="G89" i="139" s="1"/>
  <c r="AN91" i="131"/>
  <c r="H11" i="123"/>
  <c r="H11" i="139" s="1"/>
  <c r="AV13" i="131"/>
  <c r="H15" i="123"/>
  <c r="H15" i="139" s="1"/>
  <c r="AV17" i="131"/>
  <c r="H47" i="123"/>
  <c r="H47" i="139" s="1"/>
  <c r="AV49" i="131"/>
  <c r="H88" i="123"/>
  <c r="H88" i="139" s="1"/>
  <c r="AV90" i="131"/>
  <c r="I10" i="123"/>
  <c r="I10" i="139" s="1"/>
  <c r="BD12" i="131"/>
  <c r="I22" i="123"/>
  <c r="I22" i="139" s="1"/>
  <c r="BD24" i="131"/>
  <c r="I34" i="123"/>
  <c r="I34" i="139" s="1"/>
  <c r="BD36" i="131"/>
  <c r="I38" i="123"/>
  <c r="I38" i="139" s="1"/>
  <c r="BD40" i="131"/>
  <c r="I46" i="123"/>
  <c r="I46" i="139" s="1"/>
  <c r="BD48" i="131"/>
  <c r="I87" i="123"/>
  <c r="I87" i="139" s="1"/>
  <c r="BD89" i="131"/>
  <c r="J21" i="123"/>
  <c r="J21" i="139" s="1"/>
  <c r="BL23" i="131"/>
  <c r="J25" i="123"/>
  <c r="J25" i="139" s="1"/>
  <c r="BL27" i="131"/>
  <c r="J29" i="123"/>
  <c r="J29" i="139" s="1"/>
  <c r="BL31" i="131"/>
  <c r="J33" i="123"/>
  <c r="J33" i="139" s="1"/>
  <c r="BL35" i="131"/>
  <c r="J37" i="123"/>
  <c r="J37" i="139" s="1"/>
  <c r="BL39" i="131"/>
  <c r="J45" i="123"/>
  <c r="J45" i="139" s="1"/>
  <c r="BL47" i="131"/>
  <c r="J49" i="123"/>
  <c r="J49" i="139" s="1"/>
  <c r="BL51" i="131"/>
  <c r="J73" i="123"/>
  <c r="K12" i="123"/>
  <c r="K12" i="139" s="1"/>
  <c r="BT14" i="131"/>
  <c r="K16" i="123"/>
  <c r="K16" i="139" s="1"/>
  <c r="BT18" i="131"/>
  <c r="K28" i="123"/>
  <c r="K28" i="139" s="1"/>
  <c r="BT30" i="131"/>
  <c r="K40" i="123"/>
  <c r="K40" i="139" s="1"/>
  <c r="BT42" i="131"/>
  <c r="K89" i="123"/>
  <c r="K89" i="139" s="1"/>
  <c r="BT91" i="131"/>
  <c r="L11" i="123"/>
  <c r="L11" i="139" s="1"/>
  <c r="CB13" i="131"/>
  <c r="L15" i="123"/>
  <c r="L15" i="139" s="1"/>
  <c r="CB17" i="131"/>
  <c r="L47" i="123"/>
  <c r="L47" i="139" s="1"/>
  <c r="CB49" i="131"/>
  <c r="L88" i="123"/>
  <c r="L88" i="139" s="1"/>
  <c r="CB90" i="131"/>
  <c r="M9" i="123"/>
  <c r="M9" i="139" s="1"/>
  <c r="CJ11" i="131"/>
  <c r="M13" i="123"/>
  <c r="M13" i="139" s="1"/>
  <c r="CJ15" i="131"/>
  <c r="M21" i="123"/>
  <c r="M21" i="139" s="1"/>
  <c r="CJ23" i="131"/>
  <c r="M25" i="123"/>
  <c r="M25" i="139" s="1"/>
  <c r="CJ27" i="131"/>
  <c r="M29" i="123"/>
  <c r="M29" i="139" s="1"/>
  <c r="CJ31" i="131"/>
  <c r="M33" i="123"/>
  <c r="M33" i="139" s="1"/>
  <c r="CJ35" i="131"/>
  <c r="M37" i="123"/>
  <c r="M37" i="139" s="1"/>
  <c r="CJ39" i="131"/>
  <c r="M41" i="123"/>
  <c r="M41" i="139" s="1"/>
  <c r="CJ43" i="131"/>
  <c r="M45" i="123"/>
  <c r="M45" i="139" s="1"/>
  <c r="CJ47" i="131"/>
  <c r="M49" i="123"/>
  <c r="M49" i="139" s="1"/>
  <c r="CJ51" i="131"/>
  <c r="M53" i="123"/>
  <c r="M53" i="139" s="1"/>
  <c r="CJ55" i="131"/>
  <c r="M57" i="123"/>
  <c r="M57" i="139" s="1"/>
  <c r="CJ59" i="131"/>
  <c r="M65" i="123"/>
  <c r="M65" i="139" s="1"/>
  <c r="CJ67" i="131"/>
  <c r="M69" i="123"/>
  <c r="M73" i="123"/>
  <c r="M77" i="123"/>
  <c r="M85" i="123"/>
  <c r="M89" i="123"/>
  <c r="M89" i="139" s="1"/>
  <c r="CJ91" i="131"/>
  <c r="M93" i="123"/>
  <c r="M97" i="123"/>
  <c r="M101" i="123"/>
  <c r="C21" i="123"/>
  <c r="C21" i="139" s="1"/>
  <c r="H23" i="131"/>
  <c r="C25" i="123"/>
  <c r="C25" i="139" s="1"/>
  <c r="H27" i="131"/>
  <c r="C29" i="123"/>
  <c r="C29" i="139" s="1"/>
  <c r="H31" i="131"/>
  <c r="C33" i="123"/>
  <c r="C33" i="139" s="1"/>
  <c r="H35" i="131"/>
  <c r="C37" i="123"/>
  <c r="C37" i="139" s="1"/>
  <c r="H39" i="131"/>
  <c r="C45" i="123"/>
  <c r="C45" i="139" s="1"/>
  <c r="H47" i="131"/>
  <c r="C49" i="123"/>
  <c r="C49" i="139" s="1"/>
  <c r="H51" i="131"/>
  <c r="C86" i="123"/>
  <c r="H88" i="131"/>
  <c r="D12" i="123"/>
  <c r="D12" i="139" s="1"/>
  <c r="P14" i="131"/>
  <c r="D16" i="123"/>
  <c r="D16" i="139" s="1"/>
  <c r="P18" i="131"/>
  <c r="D28" i="123"/>
  <c r="D28" i="139" s="1"/>
  <c r="P30" i="131"/>
  <c r="D40" i="123"/>
  <c r="D40" i="139" s="1"/>
  <c r="P42" i="131"/>
  <c r="D89" i="123"/>
  <c r="D89" i="139" s="1"/>
  <c r="P91" i="131"/>
  <c r="E11" i="123"/>
  <c r="E11" i="139" s="1"/>
  <c r="X13" i="131"/>
  <c r="E15" i="123"/>
  <c r="E15" i="139" s="1"/>
  <c r="X17" i="131"/>
  <c r="E47" i="123"/>
  <c r="E47" i="139" s="1"/>
  <c r="X49" i="131"/>
  <c r="E88" i="123"/>
  <c r="E88" i="139" s="1"/>
  <c r="X90" i="131"/>
  <c r="F10" i="123"/>
  <c r="F10" i="139" s="1"/>
  <c r="AF12" i="131"/>
  <c r="F22" i="123"/>
  <c r="F22" i="139" s="1"/>
  <c r="AF24" i="131"/>
  <c r="F34" i="123"/>
  <c r="F34" i="139" s="1"/>
  <c r="AF36" i="131"/>
  <c r="F38" i="123"/>
  <c r="F38" i="139" s="1"/>
  <c r="AF40" i="131"/>
  <c r="F46" i="123"/>
  <c r="F46" i="139" s="1"/>
  <c r="AF48" i="131"/>
  <c r="F87" i="123"/>
  <c r="F87" i="139" s="1"/>
  <c r="AF89" i="131"/>
  <c r="G21" i="123"/>
  <c r="G21" i="139" s="1"/>
  <c r="AN23" i="131"/>
  <c r="G25" i="123"/>
  <c r="G25" i="139" s="1"/>
  <c r="AN27" i="131"/>
  <c r="G29" i="123"/>
  <c r="G29" i="139" s="1"/>
  <c r="AN31" i="131"/>
  <c r="G33" i="123"/>
  <c r="G33" i="139" s="1"/>
  <c r="AN35" i="131"/>
  <c r="G37" i="123"/>
  <c r="G37" i="139" s="1"/>
  <c r="AN39" i="131"/>
  <c r="G45" i="123"/>
  <c r="G45" i="139" s="1"/>
  <c r="AN47" i="131"/>
  <c r="G49" i="123"/>
  <c r="G49" i="139" s="1"/>
  <c r="AN51" i="131"/>
  <c r="G73" i="123"/>
  <c r="H12" i="123"/>
  <c r="H12" i="139" s="1"/>
  <c r="AV14" i="131"/>
  <c r="H16" i="123"/>
  <c r="H16" i="139" s="1"/>
  <c r="AV18" i="131"/>
  <c r="H28" i="123"/>
  <c r="H28" i="139" s="1"/>
  <c r="AV30" i="131"/>
  <c r="H40" i="123"/>
  <c r="H40" i="139" s="1"/>
  <c r="AV42" i="131"/>
  <c r="H89" i="123"/>
  <c r="H89" i="139" s="1"/>
  <c r="AV91" i="131"/>
  <c r="I11" i="123"/>
  <c r="I11" i="139" s="1"/>
  <c r="BD13" i="131"/>
  <c r="I15" i="123"/>
  <c r="I15" i="139" s="1"/>
  <c r="BD17" i="131"/>
  <c r="I47" i="123"/>
  <c r="I47" i="139" s="1"/>
  <c r="BD49" i="131"/>
  <c r="I88" i="123"/>
  <c r="I88" i="139" s="1"/>
  <c r="BD90" i="131"/>
  <c r="J10" i="123"/>
  <c r="J10" i="139" s="1"/>
  <c r="BL12" i="131"/>
  <c r="J22" i="123"/>
  <c r="J22" i="139" s="1"/>
  <c r="BL24" i="131"/>
  <c r="J34" i="123"/>
  <c r="J34" i="139" s="1"/>
  <c r="BL36" i="131"/>
  <c r="J38" i="123"/>
  <c r="J38" i="139" s="1"/>
  <c r="BL40" i="131"/>
  <c r="J46" i="123"/>
  <c r="J46" i="139" s="1"/>
  <c r="BL48" i="131"/>
  <c r="J87" i="123"/>
  <c r="J87" i="139" s="1"/>
  <c r="BL89" i="131"/>
  <c r="K21" i="123"/>
  <c r="K21" i="139" s="1"/>
  <c r="BT23" i="131"/>
  <c r="K25" i="123"/>
  <c r="K25" i="139" s="1"/>
  <c r="BT27" i="131"/>
  <c r="K29" i="123"/>
  <c r="K29" i="139" s="1"/>
  <c r="BT31" i="131"/>
  <c r="K33" i="123"/>
  <c r="K33" i="139" s="1"/>
  <c r="BT35" i="131"/>
  <c r="K37" i="123"/>
  <c r="K37" i="139" s="1"/>
  <c r="BT39" i="131"/>
  <c r="K45" i="123"/>
  <c r="K45" i="139" s="1"/>
  <c r="BT47" i="131"/>
  <c r="K49" i="123"/>
  <c r="K49" i="139" s="1"/>
  <c r="BT51" i="131"/>
  <c r="K73" i="123"/>
  <c r="L12" i="123"/>
  <c r="L12" i="139" s="1"/>
  <c r="CB14" i="131"/>
  <c r="L16" i="123"/>
  <c r="L16" i="139" s="1"/>
  <c r="CB18" i="131"/>
  <c r="L28" i="123"/>
  <c r="L28" i="139" s="1"/>
  <c r="CB30" i="131"/>
  <c r="L40" i="123"/>
  <c r="L40" i="139" s="1"/>
  <c r="CB42" i="131"/>
  <c r="L89" i="123"/>
  <c r="L89" i="139" s="1"/>
  <c r="CB91" i="131"/>
  <c r="M10" i="123"/>
  <c r="M10" i="139" s="1"/>
  <c r="CJ12" i="131"/>
  <c r="M18" i="123"/>
  <c r="M18" i="139" s="1"/>
  <c r="CJ20" i="131"/>
  <c r="M22" i="123"/>
  <c r="M22" i="139" s="1"/>
  <c r="CJ24" i="131"/>
  <c r="M26" i="123"/>
  <c r="M26" i="139" s="1"/>
  <c r="CJ28" i="131"/>
  <c r="M34" i="123"/>
  <c r="M34" i="139" s="1"/>
  <c r="CJ36" i="131"/>
  <c r="M38" i="123"/>
  <c r="M38" i="139" s="1"/>
  <c r="CJ40" i="131"/>
  <c r="M42" i="123"/>
  <c r="M42" i="139" s="1"/>
  <c r="CJ44" i="131"/>
  <c r="M46" i="123"/>
  <c r="M46" i="139" s="1"/>
  <c r="CJ48" i="131"/>
  <c r="M50" i="123"/>
  <c r="M50" i="139" s="1"/>
  <c r="CJ52" i="131"/>
  <c r="M58" i="123"/>
  <c r="M58" i="139" s="1"/>
  <c r="CJ60" i="131"/>
  <c r="M66" i="123"/>
  <c r="M66" i="139" s="1"/>
  <c r="CJ68" i="131"/>
  <c r="M70" i="123"/>
  <c r="M78" i="123"/>
  <c r="M82" i="123"/>
  <c r="M90" i="123"/>
  <c r="M94" i="123"/>
  <c r="M98" i="123"/>
  <c r="M102" i="123"/>
  <c r="P18" i="113"/>
  <c r="P18" i="132" s="1"/>
  <c r="D86" i="123"/>
  <c r="AV18" i="113"/>
  <c r="AV18" i="132" s="1"/>
  <c r="H86" i="123"/>
  <c r="CB18" i="113"/>
  <c r="CB18" i="132" s="1"/>
  <c r="L86" i="123"/>
  <c r="CJ9" i="113"/>
  <c r="CJ9" i="132" s="1"/>
  <c r="M7" i="123"/>
  <c r="X18" i="113"/>
  <c r="X18" i="132" s="1"/>
  <c r="E86" i="123"/>
  <c r="BD18" i="113"/>
  <c r="BD18" i="132" s="1"/>
  <c r="I86" i="123"/>
  <c r="AF18" i="113"/>
  <c r="AF18" i="132" s="1"/>
  <c r="F86" i="123"/>
  <c r="BL18" i="113"/>
  <c r="BL18" i="132" s="1"/>
  <c r="J86" i="123"/>
  <c r="CJ11" i="113"/>
  <c r="CJ11" i="132" s="1"/>
  <c r="M17" i="123"/>
  <c r="CJ14" i="113"/>
  <c r="CJ14" i="132" s="1"/>
  <c r="M61" i="123"/>
  <c r="AN18" i="113"/>
  <c r="AN18" i="132" s="1"/>
  <c r="G86" i="123"/>
  <c r="BT18" i="113"/>
  <c r="BT18" i="132" s="1"/>
  <c r="K86" i="123"/>
  <c r="CJ8" i="113"/>
  <c r="CJ8" i="132" s="1"/>
  <c r="M6" i="123"/>
  <c r="CJ10" i="113"/>
  <c r="CJ10" i="132" s="1"/>
  <c r="M14" i="123"/>
  <c r="CJ12" i="113"/>
  <c r="CJ12" i="132" s="1"/>
  <c r="M30" i="123"/>
  <c r="CJ13" i="113"/>
  <c r="CJ13" i="132" s="1"/>
  <c r="M54" i="123"/>
  <c r="CJ15" i="113"/>
  <c r="CJ15" i="132" s="1"/>
  <c r="M62" i="123"/>
  <c r="CJ18" i="113"/>
  <c r="CJ18" i="132" s="1"/>
  <c r="M86" i="123"/>
  <c r="L73" i="123"/>
  <c r="F73" i="123"/>
  <c r="E73" i="123"/>
  <c r="C73" i="123"/>
  <c r="CI63" i="131"/>
  <c r="CA63" i="131"/>
  <c r="BS63" i="131"/>
  <c r="BK63" i="131"/>
  <c r="BC63" i="131"/>
  <c r="AU63" i="131"/>
  <c r="AM63" i="131"/>
  <c r="AE63" i="131"/>
  <c r="W63" i="131" l="1"/>
  <c r="O63" i="131"/>
  <c r="D12" i="122"/>
  <c r="D12" i="138" s="1"/>
  <c r="O14" i="131"/>
  <c r="D72" i="122"/>
  <c r="D72" i="138" s="1"/>
  <c r="O74" i="131"/>
  <c r="E10" i="122"/>
  <c r="E10" i="138" s="1"/>
  <c r="W12" i="131"/>
  <c r="F12" i="122"/>
  <c r="F12" i="138" s="1"/>
  <c r="AE14" i="131"/>
  <c r="C11" i="122"/>
  <c r="C11" i="138" s="1"/>
  <c r="G13" i="131"/>
  <c r="C15" i="122"/>
  <c r="C15" i="138" s="1"/>
  <c r="G17" i="131"/>
  <c r="C71" i="122"/>
  <c r="C71" i="138" s="1"/>
  <c r="G73" i="131"/>
  <c r="D45" i="122"/>
  <c r="D45" i="138" s="1"/>
  <c r="O47" i="131"/>
  <c r="E11" i="122"/>
  <c r="E11" i="138" s="1"/>
  <c r="W13" i="131"/>
  <c r="E15" i="122"/>
  <c r="E15" i="138" s="1"/>
  <c r="W17" i="131"/>
  <c r="E71" i="122"/>
  <c r="E71" i="138" s="1"/>
  <c r="W73" i="131"/>
  <c r="E76" i="122"/>
  <c r="E76" i="138" s="1"/>
  <c r="W78" i="131"/>
  <c r="F45" i="122"/>
  <c r="F45" i="138" s="1"/>
  <c r="AE47" i="131"/>
  <c r="G11" i="122"/>
  <c r="G11" i="138" s="1"/>
  <c r="AM13" i="131"/>
  <c r="G15" i="122"/>
  <c r="G15" i="138" s="1"/>
  <c r="AM17" i="131"/>
  <c r="G71" i="122"/>
  <c r="G71" i="138" s="1"/>
  <c r="AM73" i="131"/>
  <c r="G76" i="122"/>
  <c r="G76" i="138" s="1"/>
  <c r="AM78" i="131"/>
  <c r="H45" i="122"/>
  <c r="H45" i="138" s="1"/>
  <c r="AU47" i="131"/>
  <c r="I11" i="122"/>
  <c r="I11" i="138" s="1"/>
  <c r="BC13" i="131"/>
  <c r="I15" i="122"/>
  <c r="I15" i="138" s="1"/>
  <c r="BC17" i="131"/>
  <c r="I71" i="122"/>
  <c r="I71" i="138" s="1"/>
  <c r="BC73" i="131"/>
  <c r="I76" i="122"/>
  <c r="I76" i="138" s="1"/>
  <c r="BC78" i="131"/>
  <c r="J45" i="122"/>
  <c r="J45" i="138" s="1"/>
  <c r="BK47" i="131"/>
  <c r="K11" i="122"/>
  <c r="K11" i="138" s="1"/>
  <c r="BS13" i="131"/>
  <c r="K15" i="122"/>
  <c r="K15" i="138" s="1"/>
  <c r="BS17" i="131"/>
  <c r="K71" i="122"/>
  <c r="K71" i="138" s="1"/>
  <c r="BS73" i="131"/>
  <c r="K76" i="122"/>
  <c r="K76" i="138" s="1"/>
  <c r="BS78" i="131"/>
  <c r="L45" i="122"/>
  <c r="L45" i="138" s="1"/>
  <c r="CA47" i="131"/>
  <c r="M10" i="122"/>
  <c r="M10" i="138" s="1"/>
  <c r="CI12" i="131"/>
  <c r="M90" i="122"/>
  <c r="M94" i="122"/>
  <c r="M98" i="122"/>
  <c r="M102" i="122"/>
  <c r="C76" i="127"/>
  <c r="C76" i="143" s="1"/>
  <c r="G78" i="133"/>
  <c r="M124" i="116"/>
  <c r="M86" i="139"/>
  <c r="M121" i="116"/>
  <c r="M62" i="139"/>
  <c r="M118" i="116"/>
  <c r="M30" i="139"/>
  <c r="M114" i="116"/>
  <c r="M6" i="139"/>
  <c r="G124" i="116"/>
  <c r="G86" i="139"/>
  <c r="M117" i="116"/>
  <c r="M17" i="139"/>
  <c r="J124" i="116"/>
  <c r="J86" i="139"/>
  <c r="E124" i="116"/>
  <c r="E86" i="139"/>
  <c r="L124" i="116"/>
  <c r="L86" i="139"/>
  <c r="D124" i="116"/>
  <c r="D86" i="139"/>
  <c r="C10" i="122"/>
  <c r="C10" i="138" s="1"/>
  <c r="G12" i="131"/>
  <c r="C16" i="122"/>
  <c r="C16" i="138" s="1"/>
  <c r="G18" i="131"/>
  <c r="C72" i="122"/>
  <c r="C72" i="138" s="1"/>
  <c r="G74" i="131"/>
  <c r="D10" i="122"/>
  <c r="D10" i="138" s="1"/>
  <c r="O12" i="131"/>
  <c r="E12" i="122"/>
  <c r="E12" i="138" s="1"/>
  <c r="W14" i="131"/>
  <c r="G16" i="122"/>
  <c r="G16" i="138" s="1"/>
  <c r="AM18" i="131"/>
  <c r="G72" i="122"/>
  <c r="G72" i="138" s="1"/>
  <c r="AM74" i="131"/>
  <c r="H10" i="122"/>
  <c r="H10" i="138" s="1"/>
  <c r="AU12" i="131"/>
  <c r="I12" i="122"/>
  <c r="I12" i="138" s="1"/>
  <c r="BC14" i="131"/>
  <c r="I16" i="122"/>
  <c r="I16" i="138" s="1"/>
  <c r="BC18" i="131"/>
  <c r="I72" i="122"/>
  <c r="I72" i="138" s="1"/>
  <c r="BC74" i="131"/>
  <c r="J10" i="122"/>
  <c r="J10" i="138" s="1"/>
  <c r="BK12" i="131"/>
  <c r="K12" i="122"/>
  <c r="K12" i="138" s="1"/>
  <c r="BS14" i="131"/>
  <c r="K16" i="122"/>
  <c r="K16" i="138" s="1"/>
  <c r="BS18" i="131"/>
  <c r="K72" i="122"/>
  <c r="K72" i="138" s="1"/>
  <c r="BS74" i="131"/>
  <c r="L10" i="122"/>
  <c r="L10" i="138" s="1"/>
  <c r="CA12" i="131"/>
  <c r="M11" i="122"/>
  <c r="M11" i="138" s="1"/>
  <c r="CI13" i="131"/>
  <c r="M15" i="122"/>
  <c r="M15" i="138" s="1"/>
  <c r="CI17" i="131"/>
  <c r="M91" i="122"/>
  <c r="M95" i="122"/>
  <c r="M99" i="122"/>
  <c r="M103" i="122"/>
  <c r="C12" i="122"/>
  <c r="C12" i="138" s="1"/>
  <c r="G14" i="131"/>
  <c r="E16" i="122"/>
  <c r="E16" i="138" s="1"/>
  <c r="W18" i="131"/>
  <c r="E72" i="122"/>
  <c r="E72" i="138" s="1"/>
  <c r="W74" i="131"/>
  <c r="F10" i="122"/>
  <c r="F10" i="138" s="1"/>
  <c r="AE12" i="131"/>
  <c r="G12" i="122"/>
  <c r="G12" i="138" s="1"/>
  <c r="AM14" i="131"/>
  <c r="D11" i="122"/>
  <c r="D11" i="138" s="1"/>
  <c r="O13" i="131"/>
  <c r="D15" i="122"/>
  <c r="D15" i="138" s="1"/>
  <c r="O17" i="131"/>
  <c r="D71" i="122"/>
  <c r="D71" i="138" s="1"/>
  <c r="O73" i="131"/>
  <c r="D76" i="122"/>
  <c r="D76" i="138" s="1"/>
  <c r="O78" i="131"/>
  <c r="E45" i="122"/>
  <c r="E45" i="138" s="1"/>
  <c r="W47" i="131"/>
  <c r="F11" i="122"/>
  <c r="F11" i="138" s="1"/>
  <c r="AE13" i="131"/>
  <c r="F15" i="122"/>
  <c r="F15" i="138" s="1"/>
  <c r="AE17" i="131"/>
  <c r="F71" i="122"/>
  <c r="F71" i="138" s="1"/>
  <c r="AE73" i="131"/>
  <c r="F76" i="122"/>
  <c r="F76" i="138" s="1"/>
  <c r="AE78" i="131"/>
  <c r="G45" i="122"/>
  <c r="G45" i="138" s="1"/>
  <c r="AM47" i="131"/>
  <c r="H11" i="122"/>
  <c r="H11" i="138" s="1"/>
  <c r="AU13" i="131"/>
  <c r="H15" i="122"/>
  <c r="H15" i="138" s="1"/>
  <c r="AU17" i="131"/>
  <c r="H71" i="122"/>
  <c r="H71" i="138" s="1"/>
  <c r="AU73" i="131"/>
  <c r="H76" i="122"/>
  <c r="H76" i="138" s="1"/>
  <c r="AU78" i="131"/>
  <c r="I45" i="122"/>
  <c r="I45" i="138" s="1"/>
  <c r="BC47" i="131"/>
  <c r="J11" i="122"/>
  <c r="J11" i="138" s="1"/>
  <c r="BK13" i="131"/>
  <c r="J15" i="122"/>
  <c r="J15" i="138" s="1"/>
  <c r="BK17" i="131"/>
  <c r="J71" i="122"/>
  <c r="J71" i="138" s="1"/>
  <c r="BK73" i="131"/>
  <c r="J76" i="122"/>
  <c r="J76" i="138" s="1"/>
  <c r="BK78" i="131"/>
  <c r="K45" i="122"/>
  <c r="K45" i="138" s="1"/>
  <c r="BS47" i="131"/>
  <c r="L11" i="122"/>
  <c r="L11" i="138" s="1"/>
  <c r="CA13" i="131"/>
  <c r="L15" i="122"/>
  <c r="L15" i="138" s="1"/>
  <c r="CA17" i="131"/>
  <c r="L71" i="122"/>
  <c r="L71" i="138" s="1"/>
  <c r="CA73" i="131"/>
  <c r="L76" i="122"/>
  <c r="L76" i="138" s="1"/>
  <c r="CA78" i="131"/>
  <c r="M12" i="122"/>
  <c r="M12" i="138" s="1"/>
  <c r="CI14" i="131"/>
  <c r="M16" i="122"/>
  <c r="M16" i="138" s="1"/>
  <c r="CI18" i="131"/>
  <c r="M72" i="122"/>
  <c r="M72" i="138" s="1"/>
  <c r="CI74" i="131"/>
  <c r="M76" i="122"/>
  <c r="M76" i="138" s="1"/>
  <c r="CI78" i="131"/>
  <c r="M92" i="122"/>
  <c r="M96" i="122"/>
  <c r="M100" i="122"/>
  <c r="M104" i="122"/>
  <c r="M119" i="116"/>
  <c r="M54" i="139"/>
  <c r="M116" i="116"/>
  <c r="M14" i="139"/>
  <c r="K124" i="116"/>
  <c r="K86" i="139"/>
  <c r="M120" i="116"/>
  <c r="M61" i="139"/>
  <c r="F124" i="116"/>
  <c r="F86" i="139"/>
  <c r="I124" i="116"/>
  <c r="I86" i="139"/>
  <c r="M115" i="116"/>
  <c r="M7" i="139"/>
  <c r="H124" i="116"/>
  <c r="H86" i="139"/>
  <c r="D16" i="122"/>
  <c r="D16" i="138" s="1"/>
  <c r="O18" i="131"/>
  <c r="F16" i="122"/>
  <c r="F16" i="138" s="1"/>
  <c r="AE18" i="131"/>
  <c r="F72" i="122"/>
  <c r="F72" i="138" s="1"/>
  <c r="AE74" i="131"/>
  <c r="G10" i="122"/>
  <c r="G10" i="138" s="1"/>
  <c r="AM12" i="131"/>
  <c r="H12" i="122"/>
  <c r="H12" i="138" s="1"/>
  <c r="AU14" i="131"/>
  <c r="H16" i="122"/>
  <c r="H16" i="138" s="1"/>
  <c r="AU18" i="131"/>
  <c r="H72" i="122"/>
  <c r="H72" i="138" s="1"/>
  <c r="AU74" i="131"/>
  <c r="I10" i="122"/>
  <c r="I10" i="138" s="1"/>
  <c r="BC12" i="131"/>
  <c r="J12" i="122"/>
  <c r="J12" i="138" s="1"/>
  <c r="BK14" i="131"/>
  <c r="J16" i="122"/>
  <c r="J16" i="138" s="1"/>
  <c r="BK18" i="131"/>
  <c r="J72" i="122"/>
  <c r="J72" i="138" s="1"/>
  <c r="BK74" i="131"/>
  <c r="K10" i="122"/>
  <c r="K10" i="138" s="1"/>
  <c r="BS12" i="131"/>
  <c r="L12" i="122"/>
  <c r="L12" i="138" s="1"/>
  <c r="CA14" i="131"/>
  <c r="L16" i="122"/>
  <c r="L16" i="138" s="1"/>
  <c r="CA18" i="131"/>
  <c r="L72" i="122"/>
  <c r="L72" i="138" s="1"/>
  <c r="CA74" i="131"/>
  <c r="M45" i="122"/>
  <c r="M45" i="138" s="1"/>
  <c r="CI47" i="131"/>
  <c r="M85" i="122"/>
  <c r="M93" i="122"/>
  <c r="M97" i="122"/>
  <c r="M101" i="122"/>
  <c r="C124" i="116"/>
  <c r="C86" i="139"/>
  <c r="W14" i="113"/>
  <c r="W14" i="132" s="1"/>
  <c r="E61" i="122"/>
  <c r="AM14" i="113"/>
  <c r="AM14" i="132" s="1"/>
  <c r="G61" i="122"/>
  <c r="BC14" i="113"/>
  <c r="BC14" i="132" s="1"/>
  <c r="I61" i="122"/>
  <c r="BS14" i="113"/>
  <c r="BS14" i="132" s="1"/>
  <c r="K61" i="122"/>
  <c r="CI14" i="113"/>
  <c r="CI14" i="132" s="1"/>
  <c r="M61" i="122"/>
  <c r="O14" i="113"/>
  <c r="O14" i="132" s="1"/>
  <c r="D61" i="122"/>
  <c r="AE14" i="113"/>
  <c r="AE14" i="132" s="1"/>
  <c r="F61" i="122"/>
  <c r="AU14" i="113"/>
  <c r="AU14" i="132" s="1"/>
  <c r="H61" i="122"/>
  <c r="BK14" i="113"/>
  <c r="BK14" i="132" s="1"/>
  <c r="J61" i="122"/>
  <c r="CA14" i="113"/>
  <c r="CA14" i="132" s="1"/>
  <c r="L61" i="122"/>
  <c r="M124" i="135" l="1"/>
  <c r="C124" i="135"/>
  <c r="H124" i="135"/>
  <c r="I124" i="135"/>
  <c r="K124" i="135"/>
  <c r="M119" i="135"/>
  <c r="D124" i="135"/>
  <c r="E124" i="135"/>
  <c r="J124" i="135"/>
  <c r="G124" i="135"/>
  <c r="M118" i="135"/>
  <c r="M115" i="135"/>
  <c r="F124" i="135"/>
  <c r="M120" i="135"/>
  <c r="M116" i="135"/>
  <c r="L124" i="135"/>
  <c r="M117" i="135"/>
  <c r="M114" i="135"/>
  <c r="M121" i="135"/>
  <c r="M84" i="116"/>
  <c r="M61" i="138"/>
  <c r="L84" i="116"/>
  <c r="L61" i="138"/>
  <c r="J84" i="116"/>
  <c r="J61" i="138"/>
  <c r="H84" i="116"/>
  <c r="H61" i="138"/>
  <c r="F84" i="116"/>
  <c r="F61" i="138"/>
  <c r="D84" i="116"/>
  <c r="D61" i="138"/>
  <c r="K84" i="116"/>
  <c r="K61" i="138"/>
  <c r="I84" i="116"/>
  <c r="I61" i="138"/>
  <c r="G84" i="116"/>
  <c r="G61" i="138"/>
  <c r="E84" i="116"/>
  <c r="E61" i="138"/>
  <c r="K84" i="135" l="1"/>
  <c r="F84" i="135"/>
  <c r="J84" i="135"/>
  <c r="G84" i="135"/>
  <c r="E84" i="135"/>
  <c r="H84" i="135"/>
  <c r="M84" i="135"/>
  <c r="I84" i="135"/>
  <c r="D84" i="135"/>
  <c r="L84" i="135"/>
  <c r="I25" i="133" l="1"/>
  <c r="I24" i="133"/>
  <c r="I72" i="102"/>
  <c r="I72" i="133" s="1"/>
  <c r="I65" i="102"/>
  <c r="I65" i="133" s="1"/>
  <c r="I59" i="102"/>
  <c r="I51" i="102"/>
  <c r="I51" i="133" s="1"/>
  <c r="I47" i="102"/>
  <c r="I47" i="133" s="1"/>
  <c r="I42" i="102"/>
  <c r="I42" i="133" s="1"/>
  <c r="I35" i="102"/>
  <c r="I35" i="133" s="1"/>
  <c r="I32" i="102"/>
  <c r="I32" i="133" s="1"/>
  <c r="I27" i="102"/>
  <c r="I27" i="133" s="1"/>
  <c r="I15" i="102"/>
  <c r="I15" i="133" s="1"/>
  <c r="I14" i="102"/>
  <c r="I10" i="102"/>
  <c r="I10" i="133" s="1"/>
  <c r="I26" i="133" l="1"/>
  <c r="I9" i="102"/>
  <c r="I9" i="133" s="1"/>
  <c r="I14" i="133"/>
  <c r="I57" i="102"/>
  <c r="I57" i="133" s="1"/>
  <c r="I59" i="133"/>
  <c r="I23" i="102"/>
  <c r="I23" i="133" s="1"/>
  <c r="I64" i="102"/>
  <c r="I64" i="133" s="1"/>
  <c r="I55" i="102"/>
  <c r="I55" i="133" s="1"/>
  <c r="I41" i="102"/>
  <c r="I41" i="133" s="1"/>
  <c r="G80" i="102" l="1"/>
  <c r="C78" i="127" l="1"/>
  <c r="C78" i="143" s="1"/>
  <c r="G80" i="133"/>
  <c r="CG80" i="133"/>
  <c r="CG79" i="133"/>
  <c r="CG78" i="133"/>
  <c r="CG76" i="133"/>
  <c r="CG75" i="133"/>
  <c r="CG74" i="133"/>
  <c r="CG73" i="133"/>
  <c r="CG69" i="133"/>
  <c r="CG68" i="133"/>
  <c r="CG67" i="133"/>
  <c r="CG66" i="133"/>
  <c r="CG63" i="133"/>
  <c r="CG62" i="133"/>
  <c r="CG61" i="133"/>
  <c r="CG60" i="133"/>
  <c r="CG59" i="133"/>
  <c r="CG58" i="133"/>
  <c r="CG57" i="133"/>
  <c r="CG56" i="133"/>
  <c r="CG54" i="133"/>
  <c r="CG53" i="133"/>
  <c r="CG52" i="133"/>
  <c r="CG51" i="133"/>
  <c r="CG50" i="133"/>
  <c r="CG49" i="133"/>
  <c r="CG48" i="133"/>
  <c r="CG47" i="133"/>
  <c r="CG46" i="133"/>
  <c r="CG45" i="133"/>
  <c r="CG44" i="133"/>
  <c r="CG43" i="133"/>
  <c r="CG42" i="133"/>
  <c r="CG40" i="133"/>
  <c r="CG39" i="133"/>
  <c r="CG38" i="133"/>
  <c r="CG37" i="133"/>
  <c r="CG36" i="133"/>
  <c r="CG35" i="133"/>
  <c r="CG34" i="133"/>
  <c r="CG33" i="133"/>
  <c r="CG32" i="133"/>
  <c r="CG30" i="133"/>
  <c r="CG29" i="133"/>
  <c r="CG28" i="133"/>
  <c r="CG25" i="133"/>
  <c r="CG24" i="133"/>
  <c r="CG20" i="133"/>
  <c r="CG19" i="133"/>
  <c r="CG18" i="133"/>
  <c r="CG17" i="133"/>
  <c r="CG16" i="133"/>
  <c r="CG15" i="133"/>
  <c r="CG14" i="133"/>
  <c r="CG13" i="133"/>
  <c r="CG12" i="133"/>
  <c r="CG11" i="133"/>
  <c r="CG10" i="133"/>
  <c r="CF80" i="133"/>
  <c r="CF79" i="133"/>
  <c r="CF78" i="133"/>
  <c r="CF76" i="133"/>
  <c r="CF75" i="133"/>
  <c r="CF74" i="133"/>
  <c r="CF73" i="133"/>
  <c r="CF69" i="133"/>
  <c r="CF68" i="133"/>
  <c r="CF67" i="133"/>
  <c r="CF66" i="133"/>
  <c r="CF63" i="133"/>
  <c r="CF62" i="133"/>
  <c r="CF61" i="133"/>
  <c r="CF60" i="133"/>
  <c r="CF59" i="133"/>
  <c r="CF58" i="133"/>
  <c r="CF57" i="133"/>
  <c r="CF56" i="133"/>
  <c r="CF54" i="133"/>
  <c r="CF53" i="133"/>
  <c r="CF52" i="133"/>
  <c r="CF51" i="133"/>
  <c r="CF50" i="133"/>
  <c r="CF49" i="133"/>
  <c r="CF48" i="133"/>
  <c r="CF47" i="133"/>
  <c r="CF45" i="133"/>
  <c r="CF44" i="133"/>
  <c r="CF43" i="133"/>
  <c r="CF40" i="133"/>
  <c r="CF39" i="133"/>
  <c r="CF38" i="133"/>
  <c r="CF37" i="133"/>
  <c r="CF36" i="133"/>
  <c r="CF35" i="133"/>
  <c r="CF34" i="133"/>
  <c r="CF33" i="133"/>
  <c r="CF32" i="133"/>
  <c r="CF30" i="133"/>
  <c r="CF29" i="133"/>
  <c r="CF28" i="133"/>
  <c r="CF26" i="133"/>
  <c r="CF24" i="133"/>
  <c r="CF20" i="133"/>
  <c r="CF19" i="133"/>
  <c r="CF18" i="133"/>
  <c r="CF17" i="133"/>
  <c r="CF16" i="133"/>
  <c r="CF15" i="133"/>
  <c r="CF14" i="133"/>
  <c r="CF13" i="133"/>
  <c r="CF12" i="133"/>
  <c r="CF11" i="133"/>
  <c r="CF10" i="133"/>
  <c r="BY80" i="133"/>
  <c r="BY79" i="133"/>
  <c r="BY78" i="133"/>
  <c r="BY76" i="133"/>
  <c r="BY75" i="133"/>
  <c r="BY74" i="133"/>
  <c r="BY73" i="133"/>
  <c r="BY69" i="133"/>
  <c r="BY68" i="133"/>
  <c r="BY67" i="133"/>
  <c r="BY66" i="133"/>
  <c r="BY63" i="133"/>
  <c r="BY62" i="133"/>
  <c r="BY61" i="133"/>
  <c r="BY60" i="133"/>
  <c r="BY59" i="133"/>
  <c r="BY58" i="133"/>
  <c r="BY57" i="133"/>
  <c r="BY56" i="133"/>
  <c r="BY54" i="133"/>
  <c r="BY53" i="133"/>
  <c r="BY52" i="133"/>
  <c r="BY51" i="133"/>
  <c r="BY50" i="133"/>
  <c r="BY49" i="133"/>
  <c r="BY48" i="133"/>
  <c r="BY47" i="133"/>
  <c r="BY46" i="133"/>
  <c r="BY45" i="133"/>
  <c r="BY44" i="133"/>
  <c r="BY43" i="133"/>
  <c r="BY42" i="133"/>
  <c r="BY40" i="133"/>
  <c r="BY39" i="133"/>
  <c r="BY38" i="133"/>
  <c r="BY37" i="133"/>
  <c r="BY36" i="133"/>
  <c r="BY35" i="133"/>
  <c r="BY34" i="133"/>
  <c r="BY33" i="133"/>
  <c r="BY32" i="133"/>
  <c r="BY30" i="133"/>
  <c r="BY29" i="133"/>
  <c r="BY28" i="133"/>
  <c r="BY25" i="133"/>
  <c r="BY24" i="133"/>
  <c r="BY20" i="133"/>
  <c r="BY19" i="133"/>
  <c r="BY18" i="133"/>
  <c r="BY17" i="133"/>
  <c r="BY16" i="133"/>
  <c r="BY15" i="133"/>
  <c r="BY14" i="133"/>
  <c r="BY13" i="133"/>
  <c r="BY12" i="133"/>
  <c r="BY11" i="133"/>
  <c r="BY10" i="133"/>
  <c r="BX80" i="133"/>
  <c r="BX79" i="133"/>
  <c r="BX78" i="133"/>
  <c r="BX76" i="133"/>
  <c r="BX75" i="133"/>
  <c r="BX74" i="133"/>
  <c r="BX73" i="133"/>
  <c r="BX69" i="133"/>
  <c r="BX68" i="133"/>
  <c r="BX67" i="133"/>
  <c r="BX66" i="133"/>
  <c r="BX63" i="133"/>
  <c r="BX62" i="133"/>
  <c r="BX61" i="133"/>
  <c r="BX60" i="133"/>
  <c r="BX59" i="133"/>
  <c r="BX58" i="133"/>
  <c r="BX57" i="133"/>
  <c r="BX56" i="133"/>
  <c r="BX54" i="133"/>
  <c r="BX53" i="133"/>
  <c r="BX52" i="133"/>
  <c r="BX51" i="133"/>
  <c r="BX50" i="133"/>
  <c r="BX49" i="133"/>
  <c r="BX48" i="133"/>
  <c r="BX47" i="133"/>
  <c r="BX45" i="133"/>
  <c r="BX44" i="133"/>
  <c r="BX43" i="133"/>
  <c r="BX40" i="133"/>
  <c r="BX39" i="133"/>
  <c r="BX38" i="133"/>
  <c r="BX37" i="133"/>
  <c r="BX36" i="133"/>
  <c r="BX35" i="133"/>
  <c r="BX34" i="133"/>
  <c r="BX33" i="133"/>
  <c r="BX32" i="133"/>
  <c r="BX30" i="133"/>
  <c r="BX29" i="133"/>
  <c r="BX28" i="133"/>
  <c r="BX26" i="133"/>
  <c r="BX24" i="133"/>
  <c r="BX20" i="133"/>
  <c r="BX19" i="133"/>
  <c r="BX18" i="133"/>
  <c r="BX17" i="133"/>
  <c r="BX16" i="133"/>
  <c r="BX15" i="133"/>
  <c r="BX14" i="133"/>
  <c r="BX13" i="133"/>
  <c r="BX12" i="133"/>
  <c r="BX11" i="133"/>
  <c r="BX10" i="133"/>
  <c r="BQ80" i="133"/>
  <c r="BQ79" i="133"/>
  <c r="BQ78" i="133"/>
  <c r="BQ76" i="133"/>
  <c r="BQ75" i="133"/>
  <c r="BQ74" i="133"/>
  <c r="BQ73" i="133"/>
  <c r="BQ69" i="133"/>
  <c r="BQ68" i="133"/>
  <c r="BQ67" i="133"/>
  <c r="BQ66" i="133"/>
  <c r="BQ63" i="133"/>
  <c r="BQ62" i="133"/>
  <c r="BQ61" i="133"/>
  <c r="BQ60" i="133"/>
  <c r="BQ59" i="133"/>
  <c r="BQ58" i="133"/>
  <c r="BQ57" i="133"/>
  <c r="BQ56" i="133"/>
  <c r="BQ54" i="133"/>
  <c r="BQ53" i="133"/>
  <c r="BQ52" i="133"/>
  <c r="BQ51" i="133"/>
  <c r="BQ50" i="133"/>
  <c r="BQ49" i="133"/>
  <c r="BQ48" i="133"/>
  <c r="BQ47" i="133"/>
  <c r="BQ46" i="133"/>
  <c r="BQ45" i="133"/>
  <c r="BQ44" i="133"/>
  <c r="BQ43" i="133"/>
  <c r="BQ42" i="133"/>
  <c r="BQ40" i="133"/>
  <c r="BQ39" i="133"/>
  <c r="BQ38" i="133"/>
  <c r="BQ37" i="133"/>
  <c r="BQ36" i="133"/>
  <c r="BQ35" i="133"/>
  <c r="BQ34" i="133"/>
  <c r="BQ33" i="133"/>
  <c r="BQ32" i="133"/>
  <c r="BQ30" i="133"/>
  <c r="BQ29" i="133"/>
  <c r="BQ28" i="133"/>
  <c r="BQ25" i="133"/>
  <c r="BQ24" i="133"/>
  <c r="BQ20" i="133"/>
  <c r="BQ19" i="133"/>
  <c r="BQ18" i="133"/>
  <c r="BQ17" i="133"/>
  <c r="BQ16" i="133"/>
  <c r="BQ15" i="133"/>
  <c r="BQ14" i="133"/>
  <c r="BQ13" i="133"/>
  <c r="BQ12" i="133"/>
  <c r="BQ11" i="133"/>
  <c r="BQ10" i="133"/>
  <c r="BP80" i="133"/>
  <c r="BP79" i="133"/>
  <c r="BP78" i="133"/>
  <c r="BP76" i="133"/>
  <c r="BP75" i="133"/>
  <c r="BP74" i="133"/>
  <c r="BP73" i="133"/>
  <c r="BP69" i="133"/>
  <c r="BP68" i="133"/>
  <c r="BP67" i="133"/>
  <c r="BP66" i="133"/>
  <c r="BP63" i="133"/>
  <c r="BP62" i="133"/>
  <c r="BP61" i="133"/>
  <c r="BP60" i="133"/>
  <c r="BP59" i="133"/>
  <c r="BP58" i="133"/>
  <c r="BP57" i="133"/>
  <c r="BP56" i="133"/>
  <c r="BP54" i="133"/>
  <c r="BP53" i="133"/>
  <c r="BP52" i="133"/>
  <c r="BP51" i="133"/>
  <c r="BP50" i="133"/>
  <c r="BP49" i="133"/>
  <c r="BP48" i="133"/>
  <c r="BP47" i="133"/>
  <c r="BP45" i="133"/>
  <c r="BP44" i="133"/>
  <c r="BP43" i="133"/>
  <c r="BP40" i="133"/>
  <c r="BP39" i="133"/>
  <c r="BP38" i="133"/>
  <c r="BP37" i="133"/>
  <c r="BP36" i="133"/>
  <c r="BP35" i="133"/>
  <c r="BP34" i="133"/>
  <c r="BP33" i="133"/>
  <c r="BP32" i="133"/>
  <c r="BP30" i="133"/>
  <c r="BP29" i="133"/>
  <c r="BP28" i="133"/>
  <c r="BP26" i="133"/>
  <c r="BP24" i="133"/>
  <c r="BP20" i="133"/>
  <c r="BP19" i="133"/>
  <c r="BP18" i="133"/>
  <c r="BP17" i="133"/>
  <c r="BP16" i="133"/>
  <c r="BP15" i="133"/>
  <c r="BP14" i="133"/>
  <c r="BP13" i="133"/>
  <c r="BP12" i="133"/>
  <c r="BP11" i="133"/>
  <c r="BP10" i="133"/>
  <c r="BI80" i="133"/>
  <c r="BI79" i="133"/>
  <c r="BI78" i="133"/>
  <c r="BI76" i="133"/>
  <c r="BI75" i="133"/>
  <c r="BI74" i="133"/>
  <c r="BI73" i="133"/>
  <c r="BI69" i="133"/>
  <c r="BI68" i="133"/>
  <c r="BI67" i="133"/>
  <c r="BI66" i="133"/>
  <c r="BI63" i="133"/>
  <c r="BI62" i="133"/>
  <c r="BI61" i="133"/>
  <c r="BI60" i="133"/>
  <c r="BI59" i="133"/>
  <c r="BI58" i="133"/>
  <c r="BI57" i="133"/>
  <c r="BI56" i="133"/>
  <c r="BI54" i="133"/>
  <c r="BI53" i="133"/>
  <c r="BI52" i="133"/>
  <c r="BI51" i="133"/>
  <c r="BI50" i="133"/>
  <c r="BI49" i="133"/>
  <c r="BI48" i="133"/>
  <c r="BI47" i="133"/>
  <c r="BI46" i="133"/>
  <c r="BI45" i="133"/>
  <c r="BI44" i="133"/>
  <c r="BI43" i="133"/>
  <c r="BI42" i="133"/>
  <c r="BI40" i="133"/>
  <c r="BI39" i="133"/>
  <c r="BI38" i="133"/>
  <c r="BI37" i="133"/>
  <c r="BI36" i="133"/>
  <c r="BI35" i="133"/>
  <c r="BI34" i="133"/>
  <c r="BI33" i="133"/>
  <c r="BI32" i="133"/>
  <c r="BI30" i="133"/>
  <c r="BI29" i="133"/>
  <c r="BI28" i="133"/>
  <c r="BI25" i="133"/>
  <c r="BI24" i="133"/>
  <c r="BI20" i="133"/>
  <c r="BI19" i="133"/>
  <c r="BI18" i="133"/>
  <c r="BI17" i="133"/>
  <c r="BI16" i="133"/>
  <c r="BI15" i="133"/>
  <c r="BI14" i="133"/>
  <c r="BI13" i="133"/>
  <c r="BI12" i="133"/>
  <c r="BI11" i="133"/>
  <c r="BI10" i="133"/>
  <c r="BH80" i="133"/>
  <c r="BH79" i="133"/>
  <c r="BH78" i="133"/>
  <c r="BH76" i="133"/>
  <c r="BH75" i="133"/>
  <c r="BH74" i="133"/>
  <c r="BH73" i="133"/>
  <c r="BH69" i="133"/>
  <c r="BH68" i="133"/>
  <c r="BH67" i="133"/>
  <c r="BH66" i="133"/>
  <c r="BH63" i="133"/>
  <c r="BH62" i="133"/>
  <c r="BH61" i="133"/>
  <c r="BH60" i="133"/>
  <c r="BH59" i="133"/>
  <c r="BH58" i="133"/>
  <c r="BH57" i="133"/>
  <c r="BH56" i="133"/>
  <c r="BH54" i="133"/>
  <c r="BH53" i="133"/>
  <c r="BH52" i="133"/>
  <c r="BH51" i="133"/>
  <c r="BH50" i="133"/>
  <c r="BH49" i="133"/>
  <c r="BH48" i="133"/>
  <c r="BH47" i="133"/>
  <c r="BH45" i="133"/>
  <c r="BH44" i="133"/>
  <c r="BH43" i="133"/>
  <c r="BH40" i="133"/>
  <c r="BH39" i="133"/>
  <c r="BH38" i="133"/>
  <c r="BH37" i="133"/>
  <c r="BH36" i="133"/>
  <c r="BH35" i="133"/>
  <c r="BH34" i="133"/>
  <c r="BH33" i="133"/>
  <c r="BH32" i="133"/>
  <c r="BH30" i="133"/>
  <c r="BH29" i="133"/>
  <c r="BH28" i="133"/>
  <c r="BH26" i="133"/>
  <c r="BH24" i="133"/>
  <c r="BH20" i="133"/>
  <c r="BH19" i="133"/>
  <c r="BH18" i="133"/>
  <c r="BH17" i="133"/>
  <c r="BH16" i="133"/>
  <c r="BH15" i="133"/>
  <c r="BH14" i="133"/>
  <c r="BH13" i="133"/>
  <c r="BH12" i="133"/>
  <c r="BH11" i="133"/>
  <c r="BH10" i="133"/>
  <c r="BA80" i="133"/>
  <c r="BA79" i="133"/>
  <c r="BA78" i="133"/>
  <c r="BA76" i="133"/>
  <c r="BA75" i="133"/>
  <c r="BA74" i="133"/>
  <c r="BA73" i="133"/>
  <c r="BA69" i="133"/>
  <c r="BA68" i="133"/>
  <c r="BA67" i="133"/>
  <c r="BA66" i="133"/>
  <c r="BA63" i="133"/>
  <c r="BA62" i="133"/>
  <c r="BA61" i="133"/>
  <c r="BA60" i="133"/>
  <c r="BA59" i="133"/>
  <c r="BA58" i="133"/>
  <c r="BA57" i="133"/>
  <c r="BA56" i="133"/>
  <c r="BA54" i="133"/>
  <c r="BA53" i="133"/>
  <c r="BA52" i="133"/>
  <c r="BA51" i="133"/>
  <c r="BA50" i="133"/>
  <c r="BA49" i="133"/>
  <c r="BA48" i="133"/>
  <c r="BA47" i="133"/>
  <c r="BA46" i="133"/>
  <c r="BA45" i="133"/>
  <c r="BA44" i="133"/>
  <c r="BA43" i="133"/>
  <c r="BA42" i="133"/>
  <c r="BA40" i="133"/>
  <c r="BA39" i="133"/>
  <c r="BA38" i="133"/>
  <c r="BA37" i="133"/>
  <c r="BA36" i="133"/>
  <c r="BA35" i="133"/>
  <c r="BA34" i="133"/>
  <c r="BA33" i="133"/>
  <c r="BA32" i="133"/>
  <c r="BA30" i="133"/>
  <c r="BA29" i="133"/>
  <c r="BA28" i="133"/>
  <c r="BA25" i="133"/>
  <c r="BA24" i="133"/>
  <c r="BA20" i="133"/>
  <c r="BA19" i="133"/>
  <c r="BA18" i="133"/>
  <c r="BA17" i="133"/>
  <c r="BA16" i="133"/>
  <c r="BA15" i="133"/>
  <c r="BA14" i="133"/>
  <c r="BA13" i="133"/>
  <c r="BA12" i="133"/>
  <c r="BA11" i="133"/>
  <c r="BA10" i="133"/>
  <c r="AZ80" i="133"/>
  <c r="AZ79" i="133"/>
  <c r="AZ78" i="133"/>
  <c r="AZ76" i="133"/>
  <c r="AZ75" i="133"/>
  <c r="AZ74" i="133"/>
  <c r="AZ73" i="133"/>
  <c r="AZ69" i="133"/>
  <c r="AZ68" i="133"/>
  <c r="AZ67" i="133"/>
  <c r="AZ66" i="133"/>
  <c r="AZ63" i="133"/>
  <c r="AZ62" i="133"/>
  <c r="AZ61" i="133"/>
  <c r="AZ60" i="133"/>
  <c r="AZ59" i="133"/>
  <c r="AZ58" i="133"/>
  <c r="AZ57" i="133"/>
  <c r="AZ56" i="133"/>
  <c r="AZ54" i="133"/>
  <c r="AZ53" i="133"/>
  <c r="AZ52" i="133"/>
  <c r="AZ51" i="133"/>
  <c r="AZ50" i="133"/>
  <c r="AZ49" i="133"/>
  <c r="AZ48" i="133"/>
  <c r="AZ47" i="133"/>
  <c r="AZ45" i="133"/>
  <c r="AZ44" i="133"/>
  <c r="AZ43" i="133"/>
  <c r="AZ40" i="133"/>
  <c r="AZ39" i="133"/>
  <c r="AZ38" i="133"/>
  <c r="AZ37" i="133"/>
  <c r="AZ36" i="133"/>
  <c r="AZ35" i="133"/>
  <c r="AZ34" i="133"/>
  <c r="AZ33" i="133"/>
  <c r="AZ32" i="133"/>
  <c r="AZ30" i="133"/>
  <c r="AZ29" i="133"/>
  <c r="AZ28" i="133"/>
  <c r="AZ26" i="133"/>
  <c r="AZ24" i="133"/>
  <c r="AZ20" i="133"/>
  <c r="AZ19" i="133"/>
  <c r="AZ18" i="133"/>
  <c r="AZ17" i="133"/>
  <c r="AZ16" i="133"/>
  <c r="AZ15" i="133"/>
  <c r="AZ14" i="133"/>
  <c r="AZ13" i="133"/>
  <c r="AZ12" i="133"/>
  <c r="AZ11" i="133"/>
  <c r="AZ10" i="133"/>
  <c r="AS80" i="133"/>
  <c r="AS79" i="133"/>
  <c r="AS78" i="133"/>
  <c r="AS76" i="133"/>
  <c r="AS75" i="133"/>
  <c r="AS74" i="133"/>
  <c r="AS73" i="133"/>
  <c r="AS69" i="133"/>
  <c r="AS68" i="133"/>
  <c r="AS67" i="133"/>
  <c r="AS66" i="133"/>
  <c r="AS63" i="133"/>
  <c r="AS62" i="133"/>
  <c r="AS61" i="133"/>
  <c r="AS60" i="133"/>
  <c r="AS59" i="133"/>
  <c r="AS58" i="133"/>
  <c r="AS57" i="133"/>
  <c r="AS56" i="133"/>
  <c r="AS54" i="133"/>
  <c r="AS53" i="133"/>
  <c r="AS52" i="133"/>
  <c r="AS51" i="133"/>
  <c r="AS50" i="133"/>
  <c r="AS49" i="133"/>
  <c r="AS48" i="133"/>
  <c r="AS47" i="133"/>
  <c r="AS46" i="133"/>
  <c r="AS45" i="133"/>
  <c r="AS44" i="133"/>
  <c r="AS43" i="133"/>
  <c r="AS42" i="133"/>
  <c r="AS40" i="133"/>
  <c r="AS39" i="133"/>
  <c r="AS38" i="133"/>
  <c r="AS37" i="133"/>
  <c r="AS36" i="133"/>
  <c r="AS35" i="133"/>
  <c r="AS34" i="133"/>
  <c r="AS33" i="133"/>
  <c r="AS32" i="133"/>
  <c r="AS30" i="133"/>
  <c r="AS29" i="133"/>
  <c r="AS28" i="133"/>
  <c r="AS25" i="133"/>
  <c r="AS24" i="133"/>
  <c r="AS20" i="133"/>
  <c r="AS19" i="133"/>
  <c r="AS18" i="133"/>
  <c r="AS17" i="133"/>
  <c r="AS16" i="133"/>
  <c r="AS15" i="133"/>
  <c r="AS14" i="133"/>
  <c r="AS13" i="133"/>
  <c r="AS12" i="133"/>
  <c r="AS11" i="133"/>
  <c r="AS10" i="133"/>
  <c r="AR80" i="133"/>
  <c r="AR79" i="133"/>
  <c r="AR78" i="133"/>
  <c r="AR76" i="133"/>
  <c r="AR75" i="133"/>
  <c r="AR74" i="133"/>
  <c r="AR73" i="133"/>
  <c r="AR69" i="133"/>
  <c r="AR68" i="133"/>
  <c r="AR67" i="133"/>
  <c r="AR66" i="133"/>
  <c r="AR63" i="133"/>
  <c r="AR62" i="133"/>
  <c r="AR61" i="133"/>
  <c r="AR60" i="133"/>
  <c r="AR59" i="133"/>
  <c r="AR58" i="133"/>
  <c r="AR57" i="133"/>
  <c r="AR56" i="133"/>
  <c r="AR54" i="133"/>
  <c r="AR53" i="133"/>
  <c r="AR52" i="133"/>
  <c r="AR51" i="133"/>
  <c r="AR50" i="133"/>
  <c r="AR49" i="133"/>
  <c r="AR48" i="133"/>
  <c r="AR47" i="133"/>
  <c r="AR45" i="133"/>
  <c r="AR44" i="133"/>
  <c r="AR43" i="133"/>
  <c r="AR40" i="133"/>
  <c r="AR39" i="133"/>
  <c r="AR38" i="133"/>
  <c r="AR37" i="133"/>
  <c r="AR36" i="133"/>
  <c r="AR35" i="133"/>
  <c r="AR34" i="133"/>
  <c r="AR33" i="133"/>
  <c r="AR32" i="133"/>
  <c r="AR30" i="133"/>
  <c r="AR29" i="133"/>
  <c r="AR28" i="133"/>
  <c r="AR26" i="133"/>
  <c r="AR24" i="133"/>
  <c r="AR20" i="133"/>
  <c r="AR19" i="133"/>
  <c r="AR18" i="133"/>
  <c r="AR17" i="133"/>
  <c r="AR16" i="133"/>
  <c r="AR15" i="133"/>
  <c r="AR14" i="133"/>
  <c r="AR13" i="133"/>
  <c r="AR12" i="133"/>
  <c r="AR11" i="133"/>
  <c r="AR10" i="133"/>
  <c r="AK80" i="133"/>
  <c r="AK79" i="133"/>
  <c r="AK78" i="133"/>
  <c r="AK76" i="133"/>
  <c r="AK75" i="133"/>
  <c r="AK74" i="133"/>
  <c r="AK73" i="133"/>
  <c r="AK69" i="133"/>
  <c r="AK68" i="133"/>
  <c r="AK67" i="133"/>
  <c r="AK66" i="133"/>
  <c r="AK63" i="133"/>
  <c r="AK62" i="133"/>
  <c r="AK61" i="133"/>
  <c r="AK60" i="133"/>
  <c r="AK59" i="133"/>
  <c r="AK58" i="133"/>
  <c r="AK57" i="133"/>
  <c r="AK56" i="133"/>
  <c r="AK54" i="133"/>
  <c r="AK53" i="133"/>
  <c r="AK52" i="133"/>
  <c r="AK51" i="133"/>
  <c r="AK50" i="133"/>
  <c r="AK49" i="133"/>
  <c r="AK48" i="133"/>
  <c r="AK47" i="133"/>
  <c r="AK46" i="133"/>
  <c r="AK45" i="133"/>
  <c r="AK44" i="133"/>
  <c r="AK43" i="133"/>
  <c r="AK42" i="133"/>
  <c r="AK40" i="133"/>
  <c r="AK39" i="133"/>
  <c r="AK38" i="133"/>
  <c r="AK37" i="133"/>
  <c r="AK36" i="133"/>
  <c r="AK35" i="133"/>
  <c r="AK34" i="133"/>
  <c r="AK33" i="133"/>
  <c r="AK32" i="133"/>
  <c r="AK30" i="133"/>
  <c r="AK29" i="133"/>
  <c r="AK28" i="133"/>
  <c r="AK25" i="133"/>
  <c r="AK24" i="133"/>
  <c r="AK20" i="133"/>
  <c r="AK19" i="133"/>
  <c r="AK18" i="133"/>
  <c r="AK17" i="133"/>
  <c r="AK16" i="133"/>
  <c r="AK15" i="133"/>
  <c r="AK14" i="133"/>
  <c r="AK13" i="133"/>
  <c r="AK12" i="133"/>
  <c r="AK11" i="133"/>
  <c r="AK10" i="133"/>
  <c r="AJ80" i="133"/>
  <c r="AJ79" i="133"/>
  <c r="AJ78" i="133"/>
  <c r="AJ76" i="133"/>
  <c r="AJ75" i="133"/>
  <c r="AJ74" i="133"/>
  <c r="AJ73" i="133"/>
  <c r="AJ69" i="133"/>
  <c r="AJ68" i="133"/>
  <c r="AJ67" i="133"/>
  <c r="AJ66" i="133"/>
  <c r="AJ63" i="133"/>
  <c r="AJ62" i="133"/>
  <c r="AJ61" i="133"/>
  <c r="AJ60" i="133"/>
  <c r="AJ59" i="133"/>
  <c r="AJ58" i="133"/>
  <c r="AJ57" i="133"/>
  <c r="AJ56" i="133"/>
  <c r="AJ54" i="133"/>
  <c r="AJ53" i="133"/>
  <c r="AJ52" i="133"/>
  <c r="AJ51" i="133"/>
  <c r="AJ50" i="133"/>
  <c r="AJ49" i="133"/>
  <c r="AJ48" i="133"/>
  <c r="AJ47" i="133"/>
  <c r="AJ45" i="133"/>
  <c r="AJ44" i="133"/>
  <c r="AJ43" i="133"/>
  <c r="AJ40" i="133"/>
  <c r="AJ39" i="133"/>
  <c r="AJ38" i="133"/>
  <c r="AJ37" i="133"/>
  <c r="AJ36" i="133"/>
  <c r="AJ35" i="133"/>
  <c r="AJ34" i="133"/>
  <c r="AJ33" i="133"/>
  <c r="AJ32" i="133"/>
  <c r="AJ30" i="133"/>
  <c r="AJ29" i="133"/>
  <c r="AJ28" i="133"/>
  <c r="AJ26" i="133"/>
  <c r="AJ24" i="133"/>
  <c r="AJ20" i="133"/>
  <c r="AJ19" i="133"/>
  <c r="AJ18" i="133"/>
  <c r="AJ17" i="133"/>
  <c r="AJ16" i="133"/>
  <c r="AJ15" i="133"/>
  <c r="AJ14" i="133"/>
  <c r="AJ13" i="133"/>
  <c r="AJ12" i="133"/>
  <c r="AJ11" i="133"/>
  <c r="AJ10" i="133"/>
  <c r="AC80" i="133"/>
  <c r="AC79" i="133"/>
  <c r="AC78" i="133"/>
  <c r="AC76" i="133"/>
  <c r="AC75" i="133"/>
  <c r="AC74" i="133"/>
  <c r="AC73" i="133"/>
  <c r="AC69" i="133"/>
  <c r="AC68" i="133"/>
  <c r="AC67" i="133"/>
  <c r="AC66" i="133"/>
  <c r="AC63" i="133"/>
  <c r="AC62" i="133"/>
  <c r="AC61" i="133"/>
  <c r="AC60" i="133"/>
  <c r="AC59" i="133"/>
  <c r="AC58" i="133"/>
  <c r="AC57" i="133"/>
  <c r="AC56" i="133"/>
  <c r="AC54" i="133"/>
  <c r="AC53" i="133"/>
  <c r="AC52" i="133"/>
  <c r="AC51" i="133"/>
  <c r="AC50" i="133"/>
  <c r="AC49" i="133"/>
  <c r="AC48" i="133"/>
  <c r="AC47" i="133"/>
  <c r="AC46" i="133"/>
  <c r="AC45" i="133"/>
  <c r="AC44" i="133"/>
  <c r="AC43" i="133"/>
  <c r="AC42" i="133"/>
  <c r="AC40" i="133"/>
  <c r="AC39" i="133"/>
  <c r="AC38" i="133"/>
  <c r="AC37" i="133"/>
  <c r="AC36" i="133"/>
  <c r="AC35" i="133"/>
  <c r="AC34" i="133"/>
  <c r="AC33" i="133"/>
  <c r="AC32" i="133"/>
  <c r="AC30" i="133"/>
  <c r="AC29" i="133"/>
  <c r="AC28" i="133"/>
  <c r="AC25" i="133"/>
  <c r="AC24" i="133"/>
  <c r="AC20" i="133"/>
  <c r="AC19" i="133"/>
  <c r="AC18" i="133"/>
  <c r="AC17" i="133"/>
  <c r="AC16" i="133"/>
  <c r="AC15" i="133"/>
  <c r="AC14" i="133"/>
  <c r="AC13" i="133"/>
  <c r="AC12" i="133"/>
  <c r="AC11" i="133"/>
  <c r="AC10" i="133"/>
  <c r="AB80" i="133"/>
  <c r="AB79" i="133"/>
  <c r="AB78" i="133"/>
  <c r="AB76" i="133"/>
  <c r="AB75" i="133"/>
  <c r="AB74" i="133"/>
  <c r="AB73" i="133"/>
  <c r="AB69" i="133"/>
  <c r="AB68" i="133"/>
  <c r="AB67" i="133"/>
  <c r="AB66" i="133"/>
  <c r="AB63" i="133"/>
  <c r="AB62" i="133"/>
  <c r="AB61" i="133"/>
  <c r="AB60" i="133"/>
  <c r="AB59" i="133"/>
  <c r="AB58" i="133"/>
  <c r="AB57" i="133"/>
  <c r="AB56" i="133"/>
  <c r="AB54" i="133"/>
  <c r="AB53" i="133"/>
  <c r="AB52" i="133"/>
  <c r="AB51" i="133"/>
  <c r="AB50" i="133"/>
  <c r="AB49" i="133"/>
  <c r="AB48" i="133"/>
  <c r="AB47" i="133"/>
  <c r="AB45" i="133"/>
  <c r="AB44" i="133"/>
  <c r="AB43" i="133"/>
  <c r="AB40" i="133"/>
  <c r="AB39" i="133"/>
  <c r="AB38" i="133"/>
  <c r="AB37" i="133"/>
  <c r="AB36" i="133"/>
  <c r="AB35" i="133"/>
  <c r="AB34" i="133"/>
  <c r="AB33" i="133"/>
  <c r="AB32" i="133"/>
  <c r="AB30" i="133"/>
  <c r="AB29" i="133"/>
  <c r="AB28" i="133"/>
  <c r="AB26" i="133"/>
  <c r="AB24" i="133"/>
  <c r="AB20" i="133"/>
  <c r="AB19" i="133"/>
  <c r="AB18" i="133"/>
  <c r="AB17" i="133"/>
  <c r="AB16" i="133"/>
  <c r="AB15" i="133"/>
  <c r="AB14" i="133"/>
  <c r="AB13" i="133"/>
  <c r="AB12" i="133"/>
  <c r="AB11" i="133"/>
  <c r="AB10" i="133"/>
  <c r="U80" i="133"/>
  <c r="U79" i="133"/>
  <c r="U78" i="133"/>
  <c r="U76" i="133"/>
  <c r="U75" i="133"/>
  <c r="U74" i="133"/>
  <c r="U73" i="133"/>
  <c r="U69" i="133"/>
  <c r="U68" i="133"/>
  <c r="U67" i="133"/>
  <c r="U66" i="133"/>
  <c r="U63" i="133"/>
  <c r="U62" i="133"/>
  <c r="U61" i="133"/>
  <c r="U60" i="133"/>
  <c r="U59" i="133"/>
  <c r="U58" i="133"/>
  <c r="U57" i="133"/>
  <c r="U56" i="133"/>
  <c r="U54" i="133"/>
  <c r="U53" i="133"/>
  <c r="U52" i="133"/>
  <c r="U51" i="133"/>
  <c r="U50" i="133"/>
  <c r="U49" i="133"/>
  <c r="U48" i="133"/>
  <c r="U47" i="133"/>
  <c r="U46" i="133"/>
  <c r="U45" i="133"/>
  <c r="U44" i="133"/>
  <c r="U43" i="133"/>
  <c r="U42" i="133"/>
  <c r="U40" i="133"/>
  <c r="U39" i="133"/>
  <c r="U38" i="133"/>
  <c r="U37" i="133"/>
  <c r="U36" i="133"/>
  <c r="U35" i="133"/>
  <c r="U34" i="133"/>
  <c r="U33" i="133"/>
  <c r="U32" i="133"/>
  <c r="U30" i="133"/>
  <c r="U29" i="133"/>
  <c r="U28" i="133"/>
  <c r="U25" i="133"/>
  <c r="U24" i="133"/>
  <c r="U20" i="133"/>
  <c r="U19" i="133"/>
  <c r="U18" i="133"/>
  <c r="U17" i="133"/>
  <c r="U16" i="133"/>
  <c r="U15" i="133"/>
  <c r="U14" i="133"/>
  <c r="U13" i="133"/>
  <c r="U12" i="133"/>
  <c r="U11" i="133"/>
  <c r="U10" i="133"/>
  <c r="T80" i="133"/>
  <c r="T79" i="133"/>
  <c r="T78" i="133"/>
  <c r="T76" i="133"/>
  <c r="T75" i="133"/>
  <c r="T74" i="133"/>
  <c r="T73" i="133"/>
  <c r="T69" i="133"/>
  <c r="T68" i="133"/>
  <c r="T67" i="133"/>
  <c r="T66" i="133"/>
  <c r="T63" i="133"/>
  <c r="T62" i="133"/>
  <c r="T61" i="133"/>
  <c r="T60" i="133"/>
  <c r="T59" i="133"/>
  <c r="T58" i="133"/>
  <c r="T57" i="133"/>
  <c r="T56" i="133"/>
  <c r="T54" i="133"/>
  <c r="T53" i="133"/>
  <c r="T52" i="133"/>
  <c r="T51" i="133"/>
  <c r="T50" i="133"/>
  <c r="T49" i="133"/>
  <c r="T48" i="133"/>
  <c r="T47" i="133"/>
  <c r="T45" i="133"/>
  <c r="T44" i="133"/>
  <c r="T43" i="133"/>
  <c r="T40" i="133"/>
  <c r="T39" i="133"/>
  <c r="T38" i="133"/>
  <c r="T37" i="133"/>
  <c r="T36" i="133"/>
  <c r="T35" i="133"/>
  <c r="T34" i="133"/>
  <c r="T33" i="133"/>
  <c r="T32" i="133"/>
  <c r="T30" i="133"/>
  <c r="T29" i="133"/>
  <c r="T28" i="133"/>
  <c r="T26" i="133"/>
  <c r="T24" i="133"/>
  <c r="T20" i="133"/>
  <c r="T19" i="133"/>
  <c r="T18" i="133"/>
  <c r="T17" i="133"/>
  <c r="T16" i="133"/>
  <c r="T15" i="133"/>
  <c r="T14" i="133"/>
  <c r="T13" i="133"/>
  <c r="T12" i="133"/>
  <c r="T11" i="133"/>
  <c r="T10" i="133"/>
  <c r="M80" i="133"/>
  <c r="M79" i="133"/>
  <c r="M78" i="133"/>
  <c r="M76" i="133"/>
  <c r="M75" i="133"/>
  <c r="M74" i="133"/>
  <c r="M73" i="133"/>
  <c r="M69" i="133"/>
  <c r="M68" i="133"/>
  <c r="M67" i="133"/>
  <c r="M66" i="133"/>
  <c r="M63" i="133"/>
  <c r="M62" i="133"/>
  <c r="M61" i="133"/>
  <c r="M60" i="133"/>
  <c r="M59" i="133"/>
  <c r="M58" i="133"/>
  <c r="M57" i="133"/>
  <c r="M56" i="133"/>
  <c r="M54" i="133"/>
  <c r="M53" i="133"/>
  <c r="M52" i="133"/>
  <c r="M51" i="133"/>
  <c r="M50" i="133"/>
  <c r="M49" i="133"/>
  <c r="M48" i="133"/>
  <c r="M47" i="133"/>
  <c r="M46" i="133"/>
  <c r="M45" i="133"/>
  <c r="M44" i="133"/>
  <c r="M43" i="133"/>
  <c r="M42" i="133"/>
  <c r="M40" i="133"/>
  <c r="M39" i="133"/>
  <c r="M38" i="133"/>
  <c r="M37" i="133"/>
  <c r="M36" i="133"/>
  <c r="M35" i="133"/>
  <c r="M34" i="133"/>
  <c r="M33" i="133"/>
  <c r="M32" i="133"/>
  <c r="M30" i="133"/>
  <c r="M29" i="133"/>
  <c r="M28" i="133"/>
  <c r="M25" i="133"/>
  <c r="M24" i="133"/>
  <c r="M20" i="133"/>
  <c r="M19" i="133"/>
  <c r="M18" i="133"/>
  <c r="M17" i="133"/>
  <c r="M16" i="133"/>
  <c r="M15" i="133"/>
  <c r="M14" i="133"/>
  <c r="M13" i="133"/>
  <c r="M12" i="133"/>
  <c r="M11" i="133"/>
  <c r="M10" i="133"/>
  <c r="L80" i="133"/>
  <c r="L79" i="133"/>
  <c r="L78" i="133"/>
  <c r="L76" i="133"/>
  <c r="L75" i="133"/>
  <c r="L74" i="133"/>
  <c r="L73" i="133"/>
  <c r="L69" i="133"/>
  <c r="L68" i="133"/>
  <c r="L67" i="133"/>
  <c r="L66" i="133"/>
  <c r="L63" i="133"/>
  <c r="L62" i="133"/>
  <c r="L61" i="133"/>
  <c r="L60" i="133"/>
  <c r="L59" i="133"/>
  <c r="L58" i="133"/>
  <c r="L57" i="133"/>
  <c r="L56" i="133"/>
  <c r="L54" i="133"/>
  <c r="L53" i="133"/>
  <c r="L52" i="133"/>
  <c r="L51" i="133"/>
  <c r="L50" i="133"/>
  <c r="L49" i="133"/>
  <c r="L48" i="133"/>
  <c r="L47" i="133"/>
  <c r="L45" i="133"/>
  <c r="L44" i="133"/>
  <c r="L43" i="133"/>
  <c r="L40" i="133"/>
  <c r="L39" i="133"/>
  <c r="L38" i="133"/>
  <c r="L37" i="133"/>
  <c r="L36" i="133"/>
  <c r="L35" i="133"/>
  <c r="L34" i="133"/>
  <c r="L33" i="133"/>
  <c r="L32" i="133"/>
  <c r="L30" i="133"/>
  <c r="L29" i="133"/>
  <c r="L28" i="133"/>
  <c r="L26" i="133"/>
  <c r="L24" i="133"/>
  <c r="L20" i="133"/>
  <c r="L19" i="133"/>
  <c r="L18" i="133"/>
  <c r="L17" i="133"/>
  <c r="L16" i="133"/>
  <c r="L15" i="133"/>
  <c r="L14" i="133"/>
  <c r="L13" i="133"/>
  <c r="L12" i="133"/>
  <c r="L11" i="133"/>
  <c r="L10" i="133"/>
  <c r="E80" i="133"/>
  <c r="E79" i="133"/>
  <c r="E78" i="133"/>
  <c r="E76" i="133"/>
  <c r="E75" i="133"/>
  <c r="E74" i="133"/>
  <c r="E73" i="133"/>
  <c r="E72" i="133"/>
  <c r="E71" i="133"/>
  <c r="E70" i="133"/>
  <c r="E69" i="133"/>
  <c r="E68" i="133"/>
  <c r="E67" i="133"/>
  <c r="E66" i="133"/>
  <c r="E65" i="133"/>
  <c r="E64" i="133"/>
  <c r="E63" i="133"/>
  <c r="E62" i="133"/>
  <c r="E61" i="133"/>
  <c r="E60" i="133"/>
  <c r="E59" i="133"/>
  <c r="E58" i="133"/>
  <c r="E57" i="133"/>
  <c r="E56" i="133"/>
  <c r="E55" i="133"/>
  <c r="E54" i="133"/>
  <c r="E53" i="133"/>
  <c r="E52" i="133"/>
  <c r="E51" i="133"/>
  <c r="E50" i="133"/>
  <c r="E49" i="133"/>
  <c r="E48" i="133"/>
  <c r="E47" i="133"/>
  <c r="E46" i="133"/>
  <c r="E45" i="133"/>
  <c r="E44" i="133"/>
  <c r="E43" i="133"/>
  <c r="E42" i="133"/>
  <c r="E41" i="133"/>
  <c r="E40" i="133"/>
  <c r="E39" i="133"/>
  <c r="E38" i="133"/>
  <c r="E37" i="133"/>
  <c r="E36" i="133"/>
  <c r="E35" i="133"/>
  <c r="E34" i="133"/>
  <c r="E33" i="133"/>
  <c r="E32" i="133"/>
  <c r="E31" i="133"/>
  <c r="E30" i="133"/>
  <c r="E29" i="133"/>
  <c r="E28" i="133"/>
  <c r="E27" i="133"/>
  <c r="E25" i="133"/>
  <c r="E24" i="133"/>
  <c r="E22" i="133"/>
  <c r="E21" i="133"/>
  <c r="E20" i="133"/>
  <c r="E19" i="133"/>
  <c r="E18" i="133"/>
  <c r="E17" i="133"/>
  <c r="E16" i="133"/>
  <c r="E15" i="133"/>
  <c r="E14" i="133"/>
  <c r="E13" i="133"/>
  <c r="E12" i="133"/>
  <c r="E11" i="133"/>
  <c r="E10" i="133"/>
  <c r="E9" i="133"/>
  <c r="D80" i="133"/>
  <c r="D79" i="133"/>
  <c r="D78" i="133"/>
  <c r="D76" i="133"/>
  <c r="D75" i="133"/>
  <c r="D74" i="133"/>
  <c r="D73" i="133"/>
  <c r="D72" i="133"/>
  <c r="D71" i="133"/>
  <c r="D70" i="133"/>
  <c r="D69" i="133"/>
  <c r="D68" i="133"/>
  <c r="D67" i="133"/>
  <c r="D66" i="133"/>
  <c r="D65" i="133"/>
  <c r="D64" i="133"/>
  <c r="D63" i="133"/>
  <c r="D62" i="133"/>
  <c r="D61" i="133"/>
  <c r="D60" i="133"/>
  <c r="D59" i="133"/>
  <c r="D58" i="133"/>
  <c r="D57" i="133"/>
  <c r="D56" i="133"/>
  <c r="D55" i="133"/>
  <c r="D54" i="133"/>
  <c r="D53" i="133"/>
  <c r="D52" i="133"/>
  <c r="D51" i="133"/>
  <c r="D50" i="133"/>
  <c r="D49" i="133"/>
  <c r="D48" i="133"/>
  <c r="D47" i="133"/>
  <c r="D45" i="133"/>
  <c r="D44" i="133"/>
  <c r="D43" i="133"/>
  <c r="D40" i="133"/>
  <c r="D39" i="133"/>
  <c r="D38" i="133"/>
  <c r="D37" i="133"/>
  <c r="D36" i="133"/>
  <c r="D35" i="133"/>
  <c r="D34" i="133"/>
  <c r="D33" i="133"/>
  <c r="D32" i="133"/>
  <c r="D31" i="133"/>
  <c r="D30" i="133"/>
  <c r="D29" i="133"/>
  <c r="D28" i="133"/>
  <c r="D27" i="133"/>
  <c r="D26" i="133"/>
  <c r="D24" i="133"/>
  <c r="D22" i="133"/>
  <c r="D20" i="133"/>
  <c r="D19" i="133"/>
  <c r="D18" i="133"/>
  <c r="D17" i="133"/>
  <c r="D16" i="133"/>
  <c r="D15" i="133"/>
  <c r="D14" i="133"/>
  <c r="D13" i="133"/>
  <c r="D12" i="133"/>
  <c r="D11" i="133"/>
  <c r="D10" i="133"/>
  <c r="D9" i="133"/>
  <c r="L26" i="113" l="1"/>
  <c r="L26" i="132" s="1"/>
  <c r="L27" i="133"/>
  <c r="L27" i="113"/>
  <c r="L27" i="132" s="1"/>
  <c r="L31" i="133"/>
  <c r="L29" i="113"/>
  <c r="L29" i="132" s="1"/>
  <c r="L55" i="133"/>
  <c r="L33" i="113"/>
  <c r="L33" i="132" s="1"/>
  <c r="L71" i="133"/>
  <c r="M24" i="113"/>
  <c r="M24" i="132" s="1"/>
  <c r="M22" i="133"/>
  <c r="M32" i="113"/>
  <c r="M32" i="132" s="1"/>
  <c r="M70" i="133"/>
  <c r="T26" i="113"/>
  <c r="T26" i="132" s="1"/>
  <c r="T27" i="133"/>
  <c r="T27" i="113"/>
  <c r="T27" i="132" s="1"/>
  <c r="T31" i="133"/>
  <c r="T29" i="113"/>
  <c r="T29" i="132" s="1"/>
  <c r="T55" i="133"/>
  <c r="T33" i="113"/>
  <c r="T33" i="132" s="1"/>
  <c r="T71" i="133"/>
  <c r="U24" i="113"/>
  <c r="U24" i="132" s="1"/>
  <c r="U22" i="133"/>
  <c r="U32" i="113"/>
  <c r="U32" i="132" s="1"/>
  <c r="U70" i="133"/>
  <c r="AB26" i="113"/>
  <c r="AB26" i="132" s="1"/>
  <c r="AB27" i="133"/>
  <c r="AB27" i="113"/>
  <c r="AB27" i="132" s="1"/>
  <c r="AB31" i="133"/>
  <c r="AB29" i="113"/>
  <c r="AB29" i="132" s="1"/>
  <c r="AB55" i="133"/>
  <c r="AB33" i="113"/>
  <c r="AB33" i="132" s="1"/>
  <c r="AB71" i="133"/>
  <c r="AC24" i="113"/>
  <c r="AC24" i="132" s="1"/>
  <c r="AC22" i="133"/>
  <c r="AC32" i="113"/>
  <c r="AC32" i="132" s="1"/>
  <c r="AC70" i="133"/>
  <c r="AJ26" i="113"/>
  <c r="AJ26" i="132" s="1"/>
  <c r="AJ27" i="133"/>
  <c r="AJ27" i="113"/>
  <c r="AJ27" i="132" s="1"/>
  <c r="AJ31" i="133"/>
  <c r="AJ29" i="113"/>
  <c r="AJ29" i="132" s="1"/>
  <c r="AJ55" i="133"/>
  <c r="AJ33" i="113"/>
  <c r="AJ33" i="132" s="1"/>
  <c r="AJ71" i="133"/>
  <c r="AK24" i="113"/>
  <c r="AK24" i="132" s="1"/>
  <c r="AK22" i="133"/>
  <c r="AK32" i="113"/>
  <c r="AK32" i="132" s="1"/>
  <c r="AK70" i="133"/>
  <c r="AR26" i="113"/>
  <c r="AR26" i="132" s="1"/>
  <c r="AR27" i="133"/>
  <c r="AR27" i="113"/>
  <c r="AR27" i="132" s="1"/>
  <c r="AR31" i="133"/>
  <c r="AR29" i="113"/>
  <c r="AR29" i="132" s="1"/>
  <c r="AR55" i="133"/>
  <c r="AR33" i="113"/>
  <c r="AR33" i="132" s="1"/>
  <c r="AR71" i="133"/>
  <c r="AS24" i="113"/>
  <c r="AS24" i="132" s="1"/>
  <c r="AS22" i="133"/>
  <c r="AS32" i="113"/>
  <c r="AS32" i="132" s="1"/>
  <c r="AS70" i="133"/>
  <c r="AZ26" i="113"/>
  <c r="AZ26" i="132" s="1"/>
  <c r="AZ27" i="133"/>
  <c r="AZ27" i="113"/>
  <c r="AZ27" i="132" s="1"/>
  <c r="AZ31" i="133"/>
  <c r="AZ29" i="113"/>
  <c r="AZ29" i="132" s="1"/>
  <c r="AZ55" i="133"/>
  <c r="AZ33" i="113"/>
  <c r="AZ33" i="132" s="1"/>
  <c r="AZ71" i="133"/>
  <c r="BA24" i="113"/>
  <c r="BA24" i="132" s="1"/>
  <c r="BA22" i="133"/>
  <c r="BA32" i="113"/>
  <c r="BA32" i="132" s="1"/>
  <c r="BA70" i="133"/>
  <c r="BH26" i="113"/>
  <c r="BH26" i="132" s="1"/>
  <c r="BH27" i="133"/>
  <c r="BH27" i="113"/>
  <c r="BH27" i="132" s="1"/>
  <c r="BH31" i="133"/>
  <c r="BH29" i="113"/>
  <c r="BH29" i="132" s="1"/>
  <c r="BH55" i="133"/>
  <c r="BH33" i="113"/>
  <c r="BH33" i="132" s="1"/>
  <c r="BH71" i="133"/>
  <c r="BI24" i="113"/>
  <c r="BI24" i="132" s="1"/>
  <c r="BI22" i="133"/>
  <c r="BI32" i="113"/>
  <c r="BI32" i="132" s="1"/>
  <c r="BI70" i="133"/>
  <c r="BP26" i="113"/>
  <c r="BP26" i="132" s="1"/>
  <c r="BP27" i="133"/>
  <c r="BP27" i="113"/>
  <c r="BP27" i="132" s="1"/>
  <c r="BP31" i="133"/>
  <c r="BP29" i="113"/>
  <c r="BP29" i="132" s="1"/>
  <c r="BP55" i="133"/>
  <c r="BP33" i="113"/>
  <c r="BP33" i="132" s="1"/>
  <c r="BP71" i="133"/>
  <c r="BQ24" i="113"/>
  <c r="BQ24" i="132" s="1"/>
  <c r="BQ22" i="133"/>
  <c r="BQ32" i="113"/>
  <c r="BQ32" i="132" s="1"/>
  <c r="BQ70" i="133"/>
  <c r="BX26" i="113"/>
  <c r="BX26" i="132" s="1"/>
  <c r="BX27" i="133"/>
  <c r="BX27" i="113"/>
  <c r="BX27" i="132" s="1"/>
  <c r="BX31" i="133"/>
  <c r="BX29" i="113"/>
  <c r="BX29" i="132" s="1"/>
  <c r="BX55" i="133"/>
  <c r="BX33" i="113"/>
  <c r="BX33" i="132" s="1"/>
  <c r="BX71" i="133"/>
  <c r="BY24" i="113"/>
  <c r="BY24" i="132" s="1"/>
  <c r="BY22" i="133"/>
  <c r="BY32" i="113"/>
  <c r="BY32" i="132" s="1"/>
  <c r="BY70" i="133"/>
  <c r="CF26" i="113"/>
  <c r="CF26" i="132" s="1"/>
  <c r="CF27" i="133"/>
  <c r="CF27" i="113"/>
  <c r="CF27" i="132" s="1"/>
  <c r="CF31" i="133"/>
  <c r="CF29" i="113"/>
  <c r="CF29" i="132" s="1"/>
  <c r="CF55" i="133"/>
  <c r="CF33" i="113"/>
  <c r="CF33" i="132" s="1"/>
  <c r="CF71" i="133"/>
  <c r="CG24" i="113"/>
  <c r="CG24" i="132" s="1"/>
  <c r="CG22" i="133"/>
  <c r="CG32" i="113"/>
  <c r="CG32" i="132" s="1"/>
  <c r="CG70" i="133"/>
  <c r="L30" i="113"/>
  <c r="L30" i="132" s="1"/>
  <c r="L64" i="133"/>
  <c r="L34" i="113"/>
  <c r="L34" i="132" s="1"/>
  <c r="L72" i="133"/>
  <c r="M26" i="113"/>
  <c r="M26" i="132" s="1"/>
  <c r="M27" i="133"/>
  <c r="M27" i="113"/>
  <c r="M27" i="132" s="1"/>
  <c r="M31" i="133"/>
  <c r="M29" i="113"/>
  <c r="M29" i="132" s="1"/>
  <c r="M55" i="133"/>
  <c r="M33" i="113"/>
  <c r="M33" i="132" s="1"/>
  <c r="M71" i="133"/>
  <c r="T30" i="113"/>
  <c r="T30" i="132" s="1"/>
  <c r="T64" i="133"/>
  <c r="T34" i="113"/>
  <c r="T34" i="132" s="1"/>
  <c r="T72" i="133"/>
  <c r="U26" i="113"/>
  <c r="U26" i="132" s="1"/>
  <c r="U27" i="133"/>
  <c r="U27" i="113"/>
  <c r="U27" i="132" s="1"/>
  <c r="U31" i="133"/>
  <c r="U29" i="113"/>
  <c r="U29" i="132" s="1"/>
  <c r="U55" i="133"/>
  <c r="U33" i="113"/>
  <c r="U33" i="132" s="1"/>
  <c r="U71" i="133"/>
  <c r="AB30" i="113"/>
  <c r="AB30" i="132" s="1"/>
  <c r="AB64" i="133"/>
  <c r="AB34" i="113"/>
  <c r="AB34" i="132" s="1"/>
  <c r="AB72" i="133"/>
  <c r="AC26" i="113"/>
  <c r="AC26" i="132" s="1"/>
  <c r="AC27" i="133"/>
  <c r="AC27" i="113"/>
  <c r="AC27" i="132" s="1"/>
  <c r="AC31" i="133"/>
  <c r="AC29" i="113"/>
  <c r="AC29" i="132" s="1"/>
  <c r="AC55" i="133"/>
  <c r="AC33" i="113"/>
  <c r="AC33" i="132" s="1"/>
  <c r="AC71" i="133"/>
  <c r="AJ30" i="113"/>
  <c r="AJ30" i="132" s="1"/>
  <c r="AJ64" i="133"/>
  <c r="AJ34" i="113"/>
  <c r="AJ34" i="132" s="1"/>
  <c r="AJ72" i="133"/>
  <c r="AK26" i="113"/>
  <c r="AK26" i="132" s="1"/>
  <c r="AK27" i="133"/>
  <c r="AK27" i="113"/>
  <c r="AK27" i="132" s="1"/>
  <c r="AK31" i="133"/>
  <c r="AK29" i="113"/>
  <c r="AK29" i="132" s="1"/>
  <c r="AK55" i="133"/>
  <c r="AK33" i="113"/>
  <c r="AK33" i="132" s="1"/>
  <c r="AK71" i="133"/>
  <c r="AR30" i="113"/>
  <c r="AR30" i="132" s="1"/>
  <c r="AR64" i="133"/>
  <c r="AR34" i="113"/>
  <c r="AR34" i="132" s="1"/>
  <c r="AR72" i="133"/>
  <c r="AS26" i="113"/>
  <c r="AS26" i="132" s="1"/>
  <c r="AS27" i="133"/>
  <c r="AS27" i="113"/>
  <c r="AS27" i="132" s="1"/>
  <c r="AS31" i="133"/>
  <c r="AS29" i="113"/>
  <c r="AS29" i="132" s="1"/>
  <c r="AS55" i="133"/>
  <c r="AS33" i="113"/>
  <c r="AS33" i="132" s="1"/>
  <c r="AS71" i="133"/>
  <c r="AZ30" i="113"/>
  <c r="AZ30" i="132" s="1"/>
  <c r="AZ64" i="133"/>
  <c r="AZ34" i="113"/>
  <c r="AZ34" i="132" s="1"/>
  <c r="AZ72" i="133"/>
  <c r="BA26" i="113"/>
  <c r="BA26" i="132" s="1"/>
  <c r="BA27" i="133"/>
  <c r="BA27" i="113"/>
  <c r="BA27" i="132" s="1"/>
  <c r="BA31" i="133"/>
  <c r="BA29" i="113"/>
  <c r="BA29" i="132" s="1"/>
  <c r="BA55" i="133"/>
  <c r="BA33" i="113"/>
  <c r="BA33" i="132" s="1"/>
  <c r="BA71" i="133"/>
  <c r="BH30" i="113"/>
  <c r="BH30" i="132" s="1"/>
  <c r="BH64" i="133"/>
  <c r="BH34" i="113"/>
  <c r="BH34" i="132" s="1"/>
  <c r="BH72" i="133"/>
  <c r="BI26" i="113"/>
  <c r="BI26" i="132" s="1"/>
  <c r="BI27" i="133"/>
  <c r="BI27" i="113"/>
  <c r="BI27" i="132" s="1"/>
  <c r="BI31" i="133"/>
  <c r="BI29" i="113"/>
  <c r="BI29" i="132" s="1"/>
  <c r="BI55" i="133"/>
  <c r="BI33" i="113"/>
  <c r="BI33" i="132" s="1"/>
  <c r="BI71" i="133"/>
  <c r="BP30" i="113"/>
  <c r="BP30" i="132" s="1"/>
  <c r="BP64" i="133"/>
  <c r="BP34" i="113"/>
  <c r="BP34" i="132" s="1"/>
  <c r="BP72" i="133"/>
  <c r="BQ26" i="113"/>
  <c r="BQ26" i="132" s="1"/>
  <c r="BQ27" i="133"/>
  <c r="BQ27" i="113"/>
  <c r="BQ27" i="132" s="1"/>
  <c r="BQ31" i="133"/>
  <c r="BQ29" i="113"/>
  <c r="BQ29" i="132" s="1"/>
  <c r="BQ55" i="133"/>
  <c r="BQ33" i="113"/>
  <c r="BQ33" i="132" s="1"/>
  <c r="BQ71" i="133"/>
  <c r="BX30" i="113"/>
  <c r="BX30" i="132" s="1"/>
  <c r="BX64" i="133"/>
  <c r="BX34" i="113"/>
  <c r="BX34" i="132" s="1"/>
  <c r="BX72" i="133"/>
  <c r="BY26" i="113"/>
  <c r="BY26" i="132" s="1"/>
  <c r="BY27" i="133"/>
  <c r="BY27" i="113"/>
  <c r="BY27" i="132" s="1"/>
  <c r="BY31" i="133"/>
  <c r="BY29" i="113"/>
  <c r="BY29" i="132" s="1"/>
  <c r="BY55" i="133"/>
  <c r="BY33" i="113"/>
  <c r="BY33" i="132" s="1"/>
  <c r="BY71" i="133"/>
  <c r="CF30" i="113"/>
  <c r="CF30" i="132" s="1"/>
  <c r="CF64" i="133"/>
  <c r="CF34" i="113"/>
  <c r="CF34" i="132" s="1"/>
  <c r="CF72" i="133"/>
  <c r="CG26" i="113"/>
  <c r="CG26" i="132" s="1"/>
  <c r="CG27" i="133"/>
  <c r="CG27" i="113"/>
  <c r="CG27" i="132" s="1"/>
  <c r="CG31" i="133"/>
  <c r="CG29" i="113"/>
  <c r="CG29" i="132" s="1"/>
  <c r="CG55" i="133"/>
  <c r="CG33" i="113"/>
  <c r="CG33" i="132" s="1"/>
  <c r="CG71" i="133"/>
  <c r="L22" i="113"/>
  <c r="L22" i="132" s="1"/>
  <c r="L9" i="133"/>
  <c r="L31" i="113"/>
  <c r="L31" i="132" s="1"/>
  <c r="L65" i="133"/>
  <c r="M30" i="113"/>
  <c r="M30" i="132" s="1"/>
  <c r="M64" i="133"/>
  <c r="M34" i="113"/>
  <c r="M34" i="132" s="1"/>
  <c r="M72" i="133"/>
  <c r="T22" i="113"/>
  <c r="T22" i="132" s="1"/>
  <c r="T9" i="133"/>
  <c r="T31" i="113"/>
  <c r="T31" i="132" s="1"/>
  <c r="T65" i="133"/>
  <c r="U30" i="113"/>
  <c r="U30" i="132" s="1"/>
  <c r="U64" i="133"/>
  <c r="U34" i="113"/>
  <c r="U34" i="132" s="1"/>
  <c r="U72" i="133"/>
  <c r="AB22" i="113"/>
  <c r="AB22" i="132" s="1"/>
  <c r="AB9" i="133"/>
  <c r="AB31" i="113"/>
  <c r="AB31" i="132" s="1"/>
  <c r="AB65" i="133"/>
  <c r="AC30" i="113"/>
  <c r="AC30" i="132" s="1"/>
  <c r="AC64" i="133"/>
  <c r="AC34" i="113"/>
  <c r="AC34" i="132" s="1"/>
  <c r="AC72" i="133"/>
  <c r="AJ22" i="113"/>
  <c r="AJ22" i="132" s="1"/>
  <c r="AJ9" i="133"/>
  <c r="AJ31" i="113"/>
  <c r="AJ31" i="132" s="1"/>
  <c r="AJ65" i="133"/>
  <c r="AK30" i="113"/>
  <c r="AK30" i="132" s="1"/>
  <c r="AK64" i="133"/>
  <c r="AK34" i="113"/>
  <c r="AK34" i="132" s="1"/>
  <c r="AK72" i="133"/>
  <c r="AR22" i="113"/>
  <c r="AR22" i="132" s="1"/>
  <c r="AR9" i="133"/>
  <c r="AR31" i="113"/>
  <c r="AR31" i="132" s="1"/>
  <c r="AR65" i="133"/>
  <c r="AS30" i="113"/>
  <c r="AS30" i="132" s="1"/>
  <c r="AS64" i="133"/>
  <c r="AS34" i="113"/>
  <c r="AS34" i="132" s="1"/>
  <c r="AS72" i="133"/>
  <c r="AZ22" i="113"/>
  <c r="AZ22" i="132" s="1"/>
  <c r="AZ9" i="133"/>
  <c r="AZ31" i="113"/>
  <c r="AZ31" i="132" s="1"/>
  <c r="AZ65" i="133"/>
  <c r="BA30" i="113"/>
  <c r="BA30" i="132" s="1"/>
  <c r="BA64" i="133"/>
  <c r="BA34" i="113"/>
  <c r="BA34" i="132" s="1"/>
  <c r="BA72" i="133"/>
  <c r="BH22" i="113"/>
  <c r="BH22" i="132" s="1"/>
  <c r="BH9" i="133"/>
  <c r="BH31" i="113"/>
  <c r="BH31" i="132" s="1"/>
  <c r="BH65" i="133"/>
  <c r="BI30" i="113"/>
  <c r="BI30" i="132" s="1"/>
  <c r="BI64" i="133"/>
  <c r="BI34" i="113"/>
  <c r="BI34" i="132" s="1"/>
  <c r="BI72" i="133"/>
  <c r="BP22" i="113"/>
  <c r="BP22" i="132" s="1"/>
  <c r="BP9" i="133"/>
  <c r="BP31" i="113"/>
  <c r="BP31" i="132" s="1"/>
  <c r="BP65" i="133"/>
  <c r="BQ30" i="113"/>
  <c r="BQ30" i="132" s="1"/>
  <c r="BQ64" i="133"/>
  <c r="BQ34" i="113"/>
  <c r="BQ34" i="132" s="1"/>
  <c r="BQ72" i="133"/>
  <c r="BX22" i="113"/>
  <c r="BX22" i="132" s="1"/>
  <c r="BX9" i="133"/>
  <c r="BX31" i="113"/>
  <c r="BX31" i="132" s="1"/>
  <c r="BX65" i="133"/>
  <c r="BY30" i="113"/>
  <c r="BY30" i="132" s="1"/>
  <c r="BY64" i="133"/>
  <c r="BY34" i="113"/>
  <c r="BY34" i="132" s="1"/>
  <c r="BY72" i="133"/>
  <c r="CF22" i="113"/>
  <c r="CF22" i="132" s="1"/>
  <c r="CF9" i="133"/>
  <c r="CF31" i="113"/>
  <c r="CF31" i="132" s="1"/>
  <c r="CF65" i="133"/>
  <c r="CG30" i="113"/>
  <c r="CG30" i="132" s="1"/>
  <c r="CG64" i="133"/>
  <c r="CG34" i="113"/>
  <c r="CG34" i="132" s="1"/>
  <c r="CG72" i="133"/>
  <c r="L24" i="113"/>
  <c r="L24" i="132" s="1"/>
  <c r="L22" i="133"/>
  <c r="L32" i="113"/>
  <c r="L32" i="132" s="1"/>
  <c r="L70" i="133"/>
  <c r="M22" i="113"/>
  <c r="M22" i="132" s="1"/>
  <c r="M9" i="133"/>
  <c r="M23" i="113"/>
  <c r="M23" i="132" s="1"/>
  <c r="M21" i="133"/>
  <c r="M28" i="113"/>
  <c r="M28" i="132" s="1"/>
  <c r="M41" i="133"/>
  <c r="M31" i="113"/>
  <c r="M31" i="132" s="1"/>
  <c r="M65" i="133"/>
  <c r="T24" i="113"/>
  <c r="T24" i="132" s="1"/>
  <c r="T22" i="133"/>
  <c r="T32" i="113"/>
  <c r="T32" i="132" s="1"/>
  <c r="T70" i="133"/>
  <c r="U22" i="113"/>
  <c r="U22" i="132" s="1"/>
  <c r="U9" i="133"/>
  <c r="U23" i="113"/>
  <c r="U23" i="132" s="1"/>
  <c r="U21" i="133"/>
  <c r="U28" i="113"/>
  <c r="U28" i="132" s="1"/>
  <c r="U41" i="133"/>
  <c r="U31" i="113"/>
  <c r="U31" i="132" s="1"/>
  <c r="U65" i="133"/>
  <c r="AB24" i="113"/>
  <c r="AB24" i="132" s="1"/>
  <c r="AB22" i="133"/>
  <c r="AB32" i="113"/>
  <c r="AB32" i="132" s="1"/>
  <c r="AB70" i="133"/>
  <c r="AC22" i="113"/>
  <c r="AC22" i="132" s="1"/>
  <c r="AC9" i="133"/>
  <c r="AC23" i="113"/>
  <c r="AC23" i="132" s="1"/>
  <c r="AC21" i="133"/>
  <c r="AC28" i="113"/>
  <c r="AC28" i="132" s="1"/>
  <c r="AC41" i="133"/>
  <c r="AC31" i="113"/>
  <c r="AC31" i="132" s="1"/>
  <c r="AC65" i="133"/>
  <c r="AJ24" i="113"/>
  <c r="AJ24" i="132" s="1"/>
  <c r="AJ22" i="133"/>
  <c r="AJ32" i="113"/>
  <c r="AJ32" i="132" s="1"/>
  <c r="AJ70" i="133"/>
  <c r="AK22" i="113"/>
  <c r="AK22" i="132" s="1"/>
  <c r="AK9" i="133"/>
  <c r="AK23" i="113"/>
  <c r="AK23" i="132" s="1"/>
  <c r="AK21" i="133"/>
  <c r="AK28" i="113"/>
  <c r="AK28" i="132" s="1"/>
  <c r="AK41" i="133"/>
  <c r="AK31" i="113"/>
  <c r="AK31" i="132" s="1"/>
  <c r="AK65" i="133"/>
  <c r="AR24" i="113"/>
  <c r="AR24" i="132" s="1"/>
  <c r="AR22" i="133"/>
  <c r="AR32" i="113"/>
  <c r="AR32" i="132" s="1"/>
  <c r="AR70" i="133"/>
  <c r="AS22" i="113"/>
  <c r="AS22" i="132" s="1"/>
  <c r="AS9" i="133"/>
  <c r="AS23" i="113"/>
  <c r="AS23" i="132" s="1"/>
  <c r="AS21" i="133"/>
  <c r="AS28" i="113"/>
  <c r="AS28" i="132" s="1"/>
  <c r="AS41" i="133"/>
  <c r="AS31" i="113"/>
  <c r="AS31" i="132" s="1"/>
  <c r="AS65" i="133"/>
  <c r="AZ24" i="113"/>
  <c r="AZ24" i="132" s="1"/>
  <c r="AZ22" i="133"/>
  <c r="AZ32" i="113"/>
  <c r="AZ32" i="132" s="1"/>
  <c r="AZ70" i="133"/>
  <c r="BA22" i="113"/>
  <c r="BA22" i="132" s="1"/>
  <c r="BA9" i="133"/>
  <c r="BA23" i="113"/>
  <c r="BA23" i="132" s="1"/>
  <c r="BA21" i="133"/>
  <c r="BA28" i="113"/>
  <c r="BA28" i="132" s="1"/>
  <c r="BA41" i="133"/>
  <c r="BA31" i="113"/>
  <c r="BA31" i="132" s="1"/>
  <c r="BA65" i="133"/>
  <c r="BH24" i="113"/>
  <c r="BH24" i="132" s="1"/>
  <c r="BH22" i="133"/>
  <c r="BH32" i="113"/>
  <c r="BH32" i="132" s="1"/>
  <c r="BH70" i="133"/>
  <c r="BI22" i="113"/>
  <c r="BI22" i="132" s="1"/>
  <c r="BI9" i="133"/>
  <c r="BI23" i="113"/>
  <c r="BI23" i="132" s="1"/>
  <c r="BI21" i="133"/>
  <c r="BI28" i="113"/>
  <c r="BI28" i="132" s="1"/>
  <c r="BI41" i="133"/>
  <c r="BI31" i="113"/>
  <c r="BI31" i="132" s="1"/>
  <c r="BI65" i="133"/>
  <c r="BP24" i="113"/>
  <c r="BP24" i="132" s="1"/>
  <c r="BP22" i="133"/>
  <c r="BP32" i="113"/>
  <c r="BP32" i="132" s="1"/>
  <c r="BP70" i="133"/>
  <c r="BQ22" i="113"/>
  <c r="BQ22" i="132" s="1"/>
  <c r="BQ9" i="133"/>
  <c r="BQ23" i="113"/>
  <c r="BQ23" i="132" s="1"/>
  <c r="BQ21" i="133"/>
  <c r="BQ28" i="113"/>
  <c r="BQ28" i="132" s="1"/>
  <c r="BQ41" i="133"/>
  <c r="BQ31" i="113"/>
  <c r="BQ31" i="132" s="1"/>
  <c r="BQ65" i="133"/>
  <c r="BX24" i="113"/>
  <c r="BX24" i="132" s="1"/>
  <c r="BX22" i="133"/>
  <c r="BX32" i="113"/>
  <c r="BX32" i="132" s="1"/>
  <c r="BX70" i="133"/>
  <c r="BY22" i="113"/>
  <c r="BY22" i="132" s="1"/>
  <c r="BY9" i="133"/>
  <c r="BY23" i="113"/>
  <c r="BY23" i="132" s="1"/>
  <c r="BY21" i="133"/>
  <c r="BY28" i="113"/>
  <c r="BY28" i="132" s="1"/>
  <c r="BY41" i="133"/>
  <c r="BY31" i="113"/>
  <c r="BY31" i="132" s="1"/>
  <c r="BY65" i="133"/>
  <c r="CF24" i="113"/>
  <c r="CF24" i="132" s="1"/>
  <c r="CF22" i="133"/>
  <c r="CF32" i="113"/>
  <c r="CF32" i="132" s="1"/>
  <c r="CF70" i="133"/>
  <c r="CG22" i="113"/>
  <c r="CG22" i="132" s="1"/>
  <c r="CG9" i="133"/>
  <c r="CG23" i="113"/>
  <c r="CG23" i="132" s="1"/>
  <c r="CG21" i="133"/>
  <c r="CG28" i="113"/>
  <c r="CG28" i="132" s="1"/>
  <c r="CG41" i="133"/>
  <c r="CG31" i="113"/>
  <c r="CG31" i="132" s="1"/>
  <c r="CG65" i="133"/>
  <c r="CK91" i="131"/>
  <c r="CK90" i="131"/>
  <c r="CK89" i="131"/>
  <c r="CK97" i="101"/>
  <c r="CK97" i="131" s="1"/>
  <c r="CK80" i="101"/>
  <c r="CK80" i="131" s="1"/>
  <c r="CK77" i="101"/>
  <c r="CK77" i="131" s="1"/>
  <c r="CK72" i="101"/>
  <c r="CK72" i="131" s="1"/>
  <c r="CK65" i="101"/>
  <c r="CK65" i="131" s="1"/>
  <c r="CK56" i="101"/>
  <c r="CK52" i="101"/>
  <c r="CK52" i="131" s="1"/>
  <c r="CK46" i="101"/>
  <c r="CK46" i="131" s="1"/>
  <c r="CK38" i="101"/>
  <c r="CK38" i="131" s="1"/>
  <c r="CK34" i="101"/>
  <c r="CK34" i="131" s="1"/>
  <c r="CK29" i="101"/>
  <c r="CK29" i="131" s="1"/>
  <c r="CK26" i="101"/>
  <c r="CK26" i="131" s="1"/>
  <c r="CK20" i="101"/>
  <c r="CK20" i="131" s="1"/>
  <c r="CK16" i="101"/>
  <c r="CK11" i="101"/>
  <c r="CK11" i="131" s="1"/>
  <c r="CC91" i="131"/>
  <c r="CC90" i="131"/>
  <c r="CC89" i="131"/>
  <c r="CC97" i="101"/>
  <c r="CC97" i="131" s="1"/>
  <c r="CC80" i="101"/>
  <c r="CC80" i="131" s="1"/>
  <c r="CC77" i="101"/>
  <c r="CC77" i="131" s="1"/>
  <c r="CC72" i="101"/>
  <c r="CC72" i="131" s="1"/>
  <c r="CC65" i="101"/>
  <c r="CC65" i="131" s="1"/>
  <c r="CC56" i="101"/>
  <c r="CC52" i="101"/>
  <c r="CC52" i="131" s="1"/>
  <c r="CC46" i="101"/>
  <c r="CC46" i="131" s="1"/>
  <c r="CC38" i="101"/>
  <c r="CC38" i="131" s="1"/>
  <c r="CC34" i="101"/>
  <c r="CC29" i="101"/>
  <c r="CC29" i="131" s="1"/>
  <c r="CC26" i="101"/>
  <c r="CC26" i="131" s="1"/>
  <c r="CC20" i="101"/>
  <c r="CC20" i="131" s="1"/>
  <c r="CC16" i="101"/>
  <c r="CC11" i="101"/>
  <c r="BU91" i="131"/>
  <c r="BU90" i="131"/>
  <c r="BU89" i="131"/>
  <c r="BU97" i="101"/>
  <c r="BU97" i="131" s="1"/>
  <c r="BU80" i="101"/>
  <c r="BU80" i="131" s="1"/>
  <c r="BU77" i="101"/>
  <c r="BU77" i="131" s="1"/>
  <c r="BU72" i="101"/>
  <c r="BU72" i="131" s="1"/>
  <c r="BU65" i="101"/>
  <c r="BU65" i="131" s="1"/>
  <c r="BU56" i="101"/>
  <c r="BU52" i="101"/>
  <c r="BU52" i="131" s="1"/>
  <c r="BU46" i="101"/>
  <c r="BU46" i="131" s="1"/>
  <c r="BU38" i="101"/>
  <c r="BU34" i="101"/>
  <c r="BU34" i="131" s="1"/>
  <c r="BU29" i="101"/>
  <c r="BU29" i="131" s="1"/>
  <c r="BU26" i="101"/>
  <c r="BU26" i="131" s="1"/>
  <c r="BU20" i="101"/>
  <c r="BU20" i="131" s="1"/>
  <c r="BU16" i="101"/>
  <c r="BU11" i="101"/>
  <c r="BM91" i="131"/>
  <c r="BM90" i="131"/>
  <c r="BM89" i="131"/>
  <c r="BM97" i="101"/>
  <c r="BM97" i="131" s="1"/>
  <c r="BM80" i="101"/>
  <c r="BM80" i="131" s="1"/>
  <c r="BM77" i="101"/>
  <c r="BM77" i="131" s="1"/>
  <c r="BM72" i="101"/>
  <c r="BM72" i="131" s="1"/>
  <c r="BM65" i="101"/>
  <c r="BM65" i="131" s="1"/>
  <c r="BM56" i="101"/>
  <c r="BM52" i="101"/>
  <c r="BM52" i="131" s="1"/>
  <c r="BM46" i="101"/>
  <c r="BM46" i="131" s="1"/>
  <c r="BM38" i="101"/>
  <c r="BM34" i="101"/>
  <c r="BM34" i="131" s="1"/>
  <c r="BM29" i="101"/>
  <c r="BM29" i="131" s="1"/>
  <c r="BM26" i="101"/>
  <c r="BM26" i="131" s="1"/>
  <c r="BM20" i="101"/>
  <c r="BM20" i="131" s="1"/>
  <c r="BM16" i="101"/>
  <c r="BM11" i="101"/>
  <c r="BE91" i="131"/>
  <c r="BE90" i="131"/>
  <c r="BE89" i="131"/>
  <c r="BE97" i="101"/>
  <c r="BE97" i="131" s="1"/>
  <c r="BE80" i="101"/>
  <c r="BE80" i="131" s="1"/>
  <c r="BE77" i="101"/>
  <c r="BE77" i="131" s="1"/>
  <c r="BE72" i="101"/>
  <c r="BE72" i="131" s="1"/>
  <c r="BE70" i="101"/>
  <c r="BE65" i="101"/>
  <c r="BE65" i="131" s="1"/>
  <c r="BE56" i="101"/>
  <c r="BE52" i="101"/>
  <c r="BE52" i="131" s="1"/>
  <c r="BE46" i="101"/>
  <c r="BE46" i="131" s="1"/>
  <c r="BE38" i="101"/>
  <c r="BE34" i="101"/>
  <c r="BE34" i="131" s="1"/>
  <c r="BE29" i="101"/>
  <c r="BE29" i="131" s="1"/>
  <c r="BE26" i="101"/>
  <c r="BE26" i="131" s="1"/>
  <c r="BE20" i="101"/>
  <c r="BE20" i="131" s="1"/>
  <c r="BE16" i="101"/>
  <c r="BE11" i="101"/>
  <c r="AW91" i="131"/>
  <c r="AW90" i="131"/>
  <c r="AW89" i="131"/>
  <c r="AW97" i="101"/>
  <c r="AW97" i="131" s="1"/>
  <c r="AW80" i="101"/>
  <c r="AW80" i="131" s="1"/>
  <c r="AW77" i="101"/>
  <c r="AW77" i="131" s="1"/>
  <c r="AW72" i="101"/>
  <c r="AW72" i="131" s="1"/>
  <c r="AW65" i="101"/>
  <c r="AW65" i="131" s="1"/>
  <c r="AW56" i="101"/>
  <c r="AW52" i="101"/>
  <c r="AW52" i="131" s="1"/>
  <c r="AW46" i="101"/>
  <c r="AW46" i="131" s="1"/>
  <c r="AW38" i="101"/>
  <c r="AW34" i="101"/>
  <c r="AW34" i="131" s="1"/>
  <c r="AW29" i="101"/>
  <c r="AW29" i="131" s="1"/>
  <c r="AW26" i="101"/>
  <c r="AW26" i="131" s="1"/>
  <c r="AW20" i="101"/>
  <c r="AW20" i="131" s="1"/>
  <c r="AW16" i="101"/>
  <c r="AW11" i="101"/>
  <c r="AO91" i="131"/>
  <c r="AO90" i="131"/>
  <c r="AO89" i="131"/>
  <c r="AO97" i="101"/>
  <c r="AO97" i="131" s="1"/>
  <c r="AO80" i="101"/>
  <c r="AO80" i="131" s="1"/>
  <c r="AO77" i="101"/>
  <c r="AO77" i="131" s="1"/>
  <c r="AO72" i="101"/>
  <c r="AO72" i="131" s="1"/>
  <c r="AO70" i="101"/>
  <c r="AO65" i="101"/>
  <c r="AO65" i="131" s="1"/>
  <c r="AO56" i="101"/>
  <c r="AO52" i="101"/>
  <c r="AO52" i="131" s="1"/>
  <c r="AO46" i="101"/>
  <c r="AO46" i="131" s="1"/>
  <c r="AO38" i="101"/>
  <c r="AO34" i="101"/>
  <c r="AO34" i="131" s="1"/>
  <c r="AO29" i="101"/>
  <c r="AO29" i="131" s="1"/>
  <c r="AO26" i="101"/>
  <c r="AO26" i="131" s="1"/>
  <c r="AO20" i="101"/>
  <c r="AO20" i="131" s="1"/>
  <c r="AO19" i="101"/>
  <c r="AO16" i="101"/>
  <c r="AO11" i="101"/>
  <c r="AG91" i="131"/>
  <c r="AG90" i="131"/>
  <c r="AG89" i="131"/>
  <c r="AG97" i="101"/>
  <c r="AG97" i="131" s="1"/>
  <c r="AG80" i="101"/>
  <c r="AG80" i="131" s="1"/>
  <c r="AG77" i="101"/>
  <c r="AG77" i="131" s="1"/>
  <c r="AG72" i="101"/>
  <c r="AG72" i="131" s="1"/>
  <c r="AG70" i="101"/>
  <c r="AG65" i="101"/>
  <c r="AG65" i="131" s="1"/>
  <c r="AG56" i="101"/>
  <c r="AG52" i="101"/>
  <c r="AG52" i="131" s="1"/>
  <c r="AG46" i="101"/>
  <c r="AG46" i="131" s="1"/>
  <c r="AG38" i="101"/>
  <c r="AG38" i="131" s="1"/>
  <c r="AG34" i="101"/>
  <c r="AG29" i="101"/>
  <c r="AG29" i="131" s="1"/>
  <c r="AG26" i="101"/>
  <c r="AG26" i="131" s="1"/>
  <c r="AG20" i="101"/>
  <c r="AG20" i="131" s="1"/>
  <c r="AG19" i="101"/>
  <c r="AG16" i="101"/>
  <c r="AG11" i="101"/>
  <c r="AG11" i="131" s="1"/>
  <c r="Y91" i="131"/>
  <c r="Y90" i="131"/>
  <c r="Y89" i="131"/>
  <c r="Y97" i="101"/>
  <c r="Y97" i="131" s="1"/>
  <c r="Y80" i="101"/>
  <c r="Y80" i="131" s="1"/>
  <c r="Y77" i="101"/>
  <c r="Y77" i="131" s="1"/>
  <c r="Y72" i="101"/>
  <c r="Y72" i="131" s="1"/>
  <c r="Y65" i="101"/>
  <c r="Y65" i="131" s="1"/>
  <c r="Y56" i="101"/>
  <c r="Y52" i="101"/>
  <c r="Y52" i="131" s="1"/>
  <c r="Y46" i="101"/>
  <c r="Y46" i="131" s="1"/>
  <c r="Y38" i="101"/>
  <c r="Y34" i="101"/>
  <c r="Y34" i="131" s="1"/>
  <c r="Y29" i="101"/>
  <c r="Y29" i="131" s="1"/>
  <c r="Y26" i="101"/>
  <c r="Y26" i="131" s="1"/>
  <c r="Y20" i="101"/>
  <c r="Y20" i="131" s="1"/>
  <c r="Y16" i="101"/>
  <c r="Y11" i="101"/>
  <c r="Q91" i="131"/>
  <c r="Q90" i="131"/>
  <c r="Q89" i="131"/>
  <c r="CC70" i="101" l="1"/>
  <c r="CC70" i="131" s="1"/>
  <c r="CK70" i="101"/>
  <c r="CK70" i="131" s="1"/>
  <c r="Y70" i="101"/>
  <c r="AG9" i="101"/>
  <c r="AW70" i="101"/>
  <c r="CK19" i="101"/>
  <c r="AJ38" i="113"/>
  <c r="AJ38" i="132" s="1"/>
  <c r="CF38" i="113"/>
  <c r="CF38" i="132" s="1"/>
  <c r="T38" i="113"/>
  <c r="T38" i="132" s="1"/>
  <c r="BP38" i="113"/>
  <c r="BP38" i="132" s="1"/>
  <c r="AZ38" i="113"/>
  <c r="AZ38" i="132" s="1"/>
  <c r="BY38" i="113"/>
  <c r="BY38" i="132" s="1"/>
  <c r="BI38" i="113"/>
  <c r="BI38" i="132" s="1"/>
  <c r="AS38" i="113"/>
  <c r="AS38" i="132" s="1"/>
  <c r="AC38" i="113"/>
  <c r="AC38" i="132" s="1"/>
  <c r="M38" i="113"/>
  <c r="M38" i="132" s="1"/>
  <c r="BX38" i="113"/>
  <c r="BX38" i="132" s="1"/>
  <c r="BH38" i="113"/>
  <c r="BH38" i="132" s="1"/>
  <c r="AR38" i="113"/>
  <c r="AR38" i="132" s="1"/>
  <c r="AB38" i="113"/>
  <c r="AB38" i="132" s="1"/>
  <c r="L38" i="113"/>
  <c r="L38" i="132" s="1"/>
  <c r="CG38" i="113"/>
  <c r="CG38" i="132" s="1"/>
  <c r="BQ38" i="113"/>
  <c r="BQ38" i="132" s="1"/>
  <c r="BA38" i="113"/>
  <c r="BA38" i="132" s="1"/>
  <c r="AK38" i="113"/>
  <c r="AK38" i="132" s="1"/>
  <c r="U38" i="113"/>
  <c r="U38" i="132" s="1"/>
  <c r="CC64" i="101"/>
  <c r="Y19" i="101"/>
  <c r="Y56" i="131"/>
  <c r="Y13" i="113"/>
  <c r="Y13" i="132" s="1"/>
  <c r="AG16" i="131"/>
  <c r="AG10" i="113"/>
  <c r="AG10" i="132" s="1"/>
  <c r="AO16" i="131"/>
  <c r="AO10" i="113"/>
  <c r="AO10" i="132" s="1"/>
  <c r="AW16" i="131"/>
  <c r="AW10" i="113"/>
  <c r="AW10" i="132" s="1"/>
  <c r="BE16" i="131"/>
  <c r="BE10" i="113"/>
  <c r="BE10" i="132" s="1"/>
  <c r="BM16" i="131"/>
  <c r="BM10" i="113"/>
  <c r="BM10" i="132" s="1"/>
  <c r="BM70" i="101"/>
  <c r="BM70" i="131" s="1"/>
  <c r="BU9" i="101"/>
  <c r="BU11" i="131"/>
  <c r="BU70" i="101"/>
  <c r="CC9" i="101"/>
  <c r="CC11" i="131"/>
  <c r="CK64" i="101"/>
  <c r="Y33" i="101"/>
  <c r="Y38" i="131"/>
  <c r="AG19" i="131"/>
  <c r="AG11" i="113"/>
  <c r="AG11" i="132" s="1"/>
  <c r="AG33" i="101"/>
  <c r="AG34" i="131"/>
  <c r="AG56" i="131"/>
  <c r="AG13" i="113"/>
  <c r="AG13" i="132" s="1"/>
  <c r="AO19" i="131"/>
  <c r="AO11" i="113"/>
  <c r="AO11" i="132" s="1"/>
  <c r="AO56" i="131"/>
  <c r="AO13" i="113"/>
  <c r="AO13" i="132" s="1"/>
  <c r="AW19" i="101"/>
  <c r="AW56" i="131"/>
  <c r="AW13" i="113"/>
  <c r="AW13" i="132" s="1"/>
  <c r="BE19" i="101"/>
  <c r="BE56" i="131"/>
  <c r="BE13" i="113"/>
  <c r="BE13" i="132" s="1"/>
  <c r="BM19" i="101"/>
  <c r="BM56" i="131"/>
  <c r="BM13" i="113"/>
  <c r="BM13" i="132" s="1"/>
  <c r="BU16" i="131"/>
  <c r="BU10" i="113"/>
  <c r="BU10" i="132" s="1"/>
  <c r="CC16" i="131"/>
  <c r="CC10" i="113"/>
  <c r="CC10" i="132" s="1"/>
  <c r="Y9" i="101"/>
  <c r="Y11" i="131"/>
  <c r="Y64" i="101"/>
  <c r="Y70" i="131"/>
  <c r="AG9" i="131"/>
  <c r="AG9" i="113"/>
  <c r="AG9" i="132" s="1"/>
  <c r="AO33" i="101"/>
  <c r="AO38" i="131"/>
  <c r="AW33" i="101"/>
  <c r="AW38" i="131"/>
  <c r="BE33" i="101"/>
  <c r="BE38" i="131"/>
  <c r="BM33" i="101"/>
  <c r="BM38" i="131"/>
  <c r="BU19" i="101"/>
  <c r="BU56" i="131"/>
  <c r="BU13" i="113"/>
  <c r="BU13" i="132" s="1"/>
  <c r="CC19" i="101"/>
  <c r="CC33" i="101"/>
  <c r="CC34" i="131"/>
  <c r="CC56" i="131"/>
  <c r="CC13" i="113"/>
  <c r="CC13" i="132" s="1"/>
  <c r="CK16" i="131"/>
  <c r="CK10" i="113"/>
  <c r="CK10" i="132" s="1"/>
  <c r="Y16" i="131"/>
  <c r="Y10" i="113"/>
  <c r="Y10" i="132" s="1"/>
  <c r="AG64" i="101"/>
  <c r="AG70" i="131"/>
  <c r="AO9" i="101"/>
  <c r="AO11" i="131"/>
  <c r="AO64" i="101"/>
  <c r="AO70" i="131"/>
  <c r="AW9" i="101"/>
  <c r="AW11" i="131"/>
  <c r="AW64" i="101"/>
  <c r="AW70" i="131"/>
  <c r="BE9" i="101"/>
  <c r="BE11" i="131"/>
  <c r="BE64" i="101"/>
  <c r="BE70" i="131"/>
  <c r="BM9" i="101"/>
  <c r="BM11" i="131"/>
  <c r="BU33" i="101"/>
  <c r="BU38" i="131"/>
  <c r="CC64" i="131"/>
  <c r="CC15" i="113"/>
  <c r="CC15" i="132" s="1"/>
  <c r="CK19" i="131"/>
  <c r="CK11" i="113"/>
  <c r="CK11" i="132" s="1"/>
  <c r="CK56" i="131"/>
  <c r="CK13" i="113"/>
  <c r="CK13" i="132" s="1"/>
  <c r="CK88" i="101"/>
  <c r="CK9" i="101"/>
  <c r="CK33" i="101"/>
  <c r="CK33" i="131" s="1"/>
  <c r="CC88" i="101"/>
  <c r="BU88" i="101"/>
  <c r="BM88" i="101"/>
  <c r="BM88" i="131" s="1"/>
  <c r="BE88" i="101"/>
  <c r="AW88" i="101"/>
  <c r="AO88" i="101"/>
  <c r="AO88" i="131" s="1"/>
  <c r="AG88" i="101"/>
  <c r="AG88" i="131" s="1"/>
  <c r="Y88" i="101"/>
  <c r="BM9" i="131" l="1"/>
  <c r="BM9" i="113"/>
  <c r="BM9" i="132" s="1"/>
  <c r="BE9" i="131"/>
  <c r="BE9" i="113"/>
  <c r="BE9" i="132" s="1"/>
  <c r="AW9" i="131"/>
  <c r="AW9" i="113"/>
  <c r="AW9" i="132" s="1"/>
  <c r="AO9" i="131"/>
  <c r="AO9" i="113"/>
  <c r="AO9" i="132" s="1"/>
  <c r="BM19" i="131"/>
  <c r="BM11" i="113"/>
  <c r="BM11" i="132" s="1"/>
  <c r="BU9" i="131"/>
  <c r="BU9" i="113"/>
  <c r="BU9" i="132" s="1"/>
  <c r="BM32" i="101"/>
  <c r="BM33" i="131"/>
  <c r="AW32" i="101"/>
  <c r="AW8" i="101" s="1"/>
  <c r="AW33" i="131"/>
  <c r="Y9" i="131"/>
  <c r="Y9" i="113"/>
  <c r="Y9" i="132" s="1"/>
  <c r="CC9" i="131"/>
  <c r="CC9" i="113"/>
  <c r="CC9" i="132" s="1"/>
  <c r="CK9" i="131"/>
  <c r="CK9" i="113"/>
  <c r="CK9" i="132" s="1"/>
  <c r="BU32" i="101"/>
  <c r="BU8" i="101" s="1"/>
  <c r="BU33" i="131"/>
  <c r="BE64" i="131"/>
  <c r="BE15" i="113"/>
  <c r="BE15" i="132" s="1"/>
  <c r="AW64" i="131"/>
  <c r="AW15" i="113"/>
  <c r="AW15" i="132" s="1"/>
  <c r="AO64" i="131"/>
  <c r="AO15" i="113"/>
  <c r="AO15" i="132" s="1"/>
  <c r="AG64" i="131"/>
  <c r="AG15" i="113"/>
  <c r="AG15" i="132" s="1"/>
  <c r="CC32" i="101"/>
  <c r="CC33" i="131"/>
  <c r="BU19" i="131"/>
  <c r="BU11" i="113"/>
  <c r="BU11" i="132" s="1"/>
  <c r="AW19" i="131"/>
  <c r="AW11" i="113"/>
  <c r="AW11" i="132" s="1"/>
  <c r="AG32" i="101"/>
  <c r="AG33" i="131"/>
  <c r="Y32" i="101"/>
  <c r="Y33" i="131"/>
  <c r="BU64" i="101"/>
  <c r="BU70" i="131"/>
  <c r="CC19" i="131"/>
  <c r="CC11" i="113"/>
  <c r="CC11" i="132" s="1"/>
  <c r="BM64" i="101"/>
  <c r="BE32" i="101"/>
  <c r="BE8" i="101" s="1"/>
  <c r="BE33" i="131"/>
  <c r="AO32" i="101"/>
  <c r="AO33" i="131"/>
  <c r="Y64" i="131"/>
  <c r="Y15" i="113"/>
  <c r="Y15" i="132" s="1"/>
  <c r="BE19" i="131"/>
  <c r="BE11" i="113"/>
  <c r="BE11" i="132" s="1"/>
  <c r="CK64" i="131"/>
  <c r="CK15" i="113"/>
  <c r="CK15" i="132" s="1"/>
  <c r="Y19" i="131"/>
  <c r="Y11" i="113"/>
  <c r="Y11" i="132" s="1"/>
  <c r="Y18" i="113"/>
  <c r="Y18" i="132" s="1"/>
  <c r="Y88" i="131"/>
  <c r="BE18" i="113"/>
  <c r="BE18" i="132" s="1"/>
  <c r="BE88" i="131"/>
  <c r="CK18" i="113"/>
  <c r="CK18" i="132" s="1"/>
  <c r="CK88" i="131"/>
  <c r="BU18" i="113"/>
  <c r="BU18" i="132" s="1"/>
  <c r="BU88" i="131"/>
  <c r="AW18" i="113"/>
  <c r="AW18" i="132" s="1"/>
  <c r="AW88" i="131"/>
  <c r="CC18" i="113"/>
  <c r="CC18" i="132" s="1"/>
  <c r="CC88" i="131"/>
  <c r="CK87" i="101"/>
  <c r="CK87" i="131" s="1"/>
  <c r="AG87" i="101"/>
  <c r="AG18" i="113"/>
  <c r="AG18" i="132" s="1"/>
  <c r="BM87" i="101"/>
  <c r="BM18" i="113"/>
  <c r="BM18" i="132" s="1"/>
  <c r="AO87" i="101"/>
  <c r="AO18" i="113"/>
  <c r="AO18" i="132" s="1"/>
  <c r="CK32" i="101"/>
  <c r="CK8" i="101" s="1"/>
  <c r="CC87" i="101"/>
  <c r="BU87" i="101"/>
  <c r="BE87" i="101"/>
  <c r="AW87" i="101"/>
  <c r="Y87" i="101"/>
  <c r="BE8" i="131" l="1"/>
  <c r="BE8" i="113"/>
  <c r="BE8" i="132" s="1"/>
  <c r="CK8" i="131"/>
  <c r="CK8" i="113"/>
  <c r="CK8" i="132" s="1"/>
  <c r="Y32" i="131"/>
  <c r="Y12" i="113"/>
  <c r="Y12" i="132" s="1"/>
  <c r="AO32" i="131"/>
  <c r="AO12" i="113"/>
  <c r="AO12" i="132" s="1"/>
  <c r="AW32" i="131"/>
  <c r="AW12" i="113"/>
  <c r="AW12" i="132" s="1"/>
  <c r="CC32" i="131"/>
  <c r="CC12" i="113"/>
  <c r="CC12" i="132" s="1"/>
  <c r="CC8" i="101"/>
  <c r="BU8" i="131"/>
  <c r="BU8" i="113"/>
  <c r="BU8" i="132" s="1"/>
  <c r="AW8" i="131"/>
  <c r="AW8" i="113"/>
  <c r="AW8" i="132" s="1"/>
  <c r="CK32" i="131"/>
  <c r="CK12" i="113"/>
  <c r="CK12" i="132" s="1"/>
  <c r="BE32" i="131"/>
  <c r="BE12" i="113"/>
  <c r="BE12" i="132" s="1"/>
  <c r="Y8" i="101"/>
  <c r="BM32" i="131"/>
  <c r="BM12" i="113"/>
  <c r="BM12" i="132" s="1"/>
  <c r="AO8" i="101"/>
  <c r="BM64" i="131"/>
  <c r="BM15" i="113"/>
  <c r="BM15" i="132" s="1"/>
  <c r="BU64" i="131"/>
  <c r="BU15" i="113"/>
  <c r="BU15" i="132" s="1"/>
  <c r="AG32" i="131"/>
  <c r="AG12" i="113"/>
  <c r="AG12" i="132" s="1"/>
  <c r="AG8" i="101"/>
  <c r="BU32" i="131"/>
  <c r="BU12" i="113"/>
  <c r="BU12" i="132" s="1"/>
  <c r="BM8" i="101"/>
  <c r="BE86" i="101"/>
  <c r="BE87" i="131"/>
  <c r="CK86" i="101"/>
  <c r="BU86" i="101"/>
  <c r="BU87" i="131"/>
  <c r="AO86" i="101"/>
  <c r="AO87" i="131"/>
  <c r="AG86" i="101"/>
  <c r="AG87" i="131"/>
  <c r="Y86" i="101"/>
  <c r="Y87" i="131"/>
  <c r="CC86" i="101"/>
  <c r="CC87" i="131"/>
  <c r="AW86" i="101"/>
  <c r="AW87" i="131"/>
  <c r="BM86" i="101"/>
  <c r="BM87" i="131"/>
  <c r="Q97" i="101"/>
  <c r="Q97" i="131" s="1"/>
  <c r="Q88" i="101"/>
  <c r="Q88" i="131" s="1"/>
  <c r="Q80" i="101"/>
  <c r="Q80" i="131" s="1"/>
  <c r="Q77" i="101"/>
  <c r="Q77" i="131" s="1"/>
  <c r="Q72" i="101"/>
  <c r="Q72" i="131" s="1"/>
  <c r="Q70" i="101"/>
  <c r="Q70" i="131" s="1"/>
  <c r="Q65" i="101"/>
  <c r="Q65" i="131" s="1"/>
  <c r="Q56" i="101"/>
  <c r="Q52" i="101"/>
  <c r="Q52" i="131" s="1"/>
  <c r="Q46" i="101"/>
  <c r="Q46" i="131" s="1"/>
  <c r="Q38" i="101"/>
  <c r="Q34" i="101"/>
  <c r="Q34" i="131" s="1"/>
  <c r="Q29" i="101"/>
  <c r="Q29" i="131" s="1"/>
  <c r="Q26" i="101"/>
  <c r="Q26" i="131" s="1"/>
  <c r="Q20" i="101"/>
  <c r="Q20" i="131" s="1"/>
  <c r="Q16" i="101"/>
  <c r="Q11" i="101"/>
  <c r="Q19" i="101" l="1"/>
  <c r="Q56" i="131"/>
  <c r="Q13" i="113"/>
  <c r="Q13" i="132" s="1"/>
  <c r="Q33" i="101"/>
  <c r="Q38" i="131"/>
  <c r="Q64" i="101"/>
  <c r="AG8" i="131"/>
  <c r="AG8" i="113"/>
  <c r="AG8" i="132" s="1"/>
  <c r="BM8" i="131"/>
  <c r="BM8" i="113"/>
  <c r="BM8" i="132" s="1"/>
  <c r="Q16" i="131"/>
  <c r="Q10" i="113"/>
  <c r="Q10" i="132" s="1"/>
  <c r="Y8" i="131"/>
  <c r="Y8" i="113"/>
  <c r="Y8" i="132" s="1"/>
  <c r="Q9" i="101"/>
  <c r="Q11" i="131"/>
  <c r="AO8" i="131"/>
  <c r="AO8" i="113"/>
  <c r="AO8" i="132" s="1"/>
  <c r="CC8" i="131"/>
  <c r="CC8" i="113"/>
  <c r="CC8" i="132" s="1"/>
  <c r="BM17" i="113"/>
  <c r="BM86" i="131"/>
  <c r="CC17" i="113"/>
  <c r="CC86" i="131"/>
  <c r="AG17" i="113"/>
  <c r="AG86" i="131"/>
  <c r="BU17" i="113"/>
  <c r="BU86" i="131"/>
  <c r="CK17" i="113"/>
  <c r="CK86" i="131"/>
  <c r="AW17" i="113"/>
  <c r="AW86" i="131"/>
  <c r="Y17" i="113"/>
  <c r="Y86" i="131"/>
  <c r="AO17" i="113"/>
  <c r="AO86" i="131"/>
  <c r="BE17" i="113"/>
  <c r="BE86" i="131"/>
  <c r="Q87" i="101"/>
  <c r="Q18" i="113"/>
  <c r="Q18" i="132" s="1"/>
  <c r="Q32" i="101" l="1"/>
  <c r="Q33" i="131"/>
  <c r="Q8" i="101"/>
  <c r="Q9" i="131"/>
  <c r="Q9" i="113"/>
  <c r="Q9" i="132" s="1"/>
  <c r="Q64" i="131"/>
  <c r="Q15" i="113"/>
  <c r="Q15" i="132" s="1"/>
  <c r="Q19" i="131"/>
  <c r="Q11" i="113"/>
  <c r="Q11" i="132" s="1"/>
  <c r="Q86" i="101"/>
  <c r="Q87" i="131"/>
  <c r="AO17" i="132"/>
  <c r="AO19" i="113"/>
  <c r="AO19" i="132" s="1"/>
  <c r="AW19" i="113"/>
  <c r="AW19" i="132" s="1"/>
  <c r="AW17" i="132"/>
  <c r="BU19" i="113"/>
  <c r="BU19" i="132" s="1"/>
  <c r="BU17" i="132"/>
  <c r="CC19" i="113"/>
  <c r="CC19" i="132" s="1"/>
  <c r="CC17" i="132"/>
  <c r="BE19" i="113"/>
  <c r="BE19" i="132" s="1"/>
  <c r="BE17" i="132"/>
  <c r="Y19" i="113"/>
  <c r="Y19" i="132" s="1"/>
  <c r="Y17" i="132"/>
  <c r="CK19" i="113"/>
  <c r="CK19" i="132" s="1"/>
  <c r="CK17" i="132"/>
  <c r="AG17" i="132"/>
  <c r="AG19" i="113"/>
  <c r="AG19" i="132" s="1"/>
  <c r="BM19" i="113"/>
  <c r="BM19" i="132" s="1"/>
  <c r="BM17" i="132"/>
  <c r="Q8" i="131" l="1"/>
  <c r="Q8" i="113"/>
  <c r="Q8" i="132" s="1"/>
  <c r="Q32" i="131"/>
  <c r="Q12" i="113"/>
  <c r="Q12" i="132" s="1"/>
  <c r="Q17" i="113"/>
  <c r="Q86" i="131"/>
  <c r="Q17" i="132" l="1"/>
  <c r="Q19" i="113"/>
  <c r="Q19" i="132" s="1"/>
  <c r="CG106" i="131" l="1"/>
  <c r="CG105" i="131"/>
  <c r="CG104" i="131"/>
  <c r="CG103" i="131"/>
  <c r="CG102" i="131"/>
  <c r="CG101" i="131"/>
  <c r="CG100" i="131"/>
  <c r="CG99" i="131"/>
  <c r="CG98" i="131"/>
  <c r="CG97" i="131"/>
  <c r="CG96" i="131"/>
  <c r="CG95" i="131"/>
  <c r="CG94" i="131"/>
  <c r="CG93" i="131"/>
  <c r="CG92" i="131"/>
  <c r="CG90" i="131"/>
  <c r="CG89" i="131"/>
  <c r="CG85" i="131"/>
  <c r="CG84" i="131"/>
  <c r="CG83" i="131"/>
  <c r="CG82" i="131"/>
  <c r="CG81" i="131"/>
  <c r="CG80" i="131"/>
  <c r="CG79" i="131"/>
  <c r="CG78" i="131"/>
  <c r="CG77" i="131"/>
  <c r="CG75" i="131"/>
  <c r="CG74" i="131"/>
  <c r="CG73" i="131"/>
  <c r="CG72" i="131"/>
  <c r="CG71" i="131"/>
  <c r="CG70" i="131"/>
  <c r="CG69" i="131"/>
  <c r="CG68" i="131"/>
  <c r="CG67" i="131"/>
  <c r="CG66" i="131"/>
  <c r="CG65" i="131"/>
  <c r="CG62" i="131"/>
  <c r="CG61" i="131"/>
  <c r="CG60" i="131"/>
  <c r="CG59" i="131"/>
  <c r="CG58" i="131"/>
  <c r="CG57" i="131"/>
  <c r="CG55" i="131"/>
  <c r="CG54" i="131"/>
  <c r="CG53" i="131"/>
  <c r="CG52" i="131"/>
  <c r="CG51" i="131"/>
  <c r="CG50" i="131"/>
  <c r="CG49" i="131"/>
  <c r="CG48" i="131"/>
  <c r="CG47" i="131"/>
  <c r="CG46" i="131"/>
  <c r="CG45" i="131"/>
  <c r="CG44" i="131"/>
  <c r="CG43" i="131"/>
  <c r="CG42" i="131"/>
  <c r="CG41" i="131"/>
  <c r="CG40" i="131"/>
  <c r="CG39" i="131"/>
  <c r="CG38" i="131"/>
  <c r="CG37" i="131"/>
  <c r="CG36" i="131"/>
  <c r="CG35" i="131"/>
  <c r="CG34" i="131"/>
  <c r="CG33" i="131"/>
  <c r="CG31" i="131"/>
  <c r="CG30" i="131"/>
  <c r="CG29" i="131"/>
  <c r="CG28" i="131"/>
  <c r="CG27" i="131"/>
  <c r="CG26" i="131"/>
  <c r="CG25" i="131"/>
  <c r="CG24" i="131"/>
  <c r="CG23" i="131"/>
  <c r="CG22" i="131"/>
  <c r="CG21" i="131"/>
  <c r="CG20" i="131"/>
  <c r="CG18" i="131"/>
  <c r="CG17" i="131"/>
  <c r="CG15" i="131"/>
  <c r="CG14" i="131"/>
  <c r="CG13" i="131"/>
  <c r="CG12" i="131"/>
  <c r="CG11" i="131"/>
  <c r="CG10" i="131"/>
  <c r="CF106" i="131"/>
  <c r="CF102" i="131"/>
  <c r="CF101" i="131"/>
  <c r="CF100" i="131"/>
  <c r="CF99" i="131"/>
  <c r="CF98" i="131"/>
  <c r="CF97" i="131"/>
  <c r="CF96" i="131"/>
  <c r="CF95" i="131"/>
  <c r="CF94" i="131"/>
  <c r="CF93" i="131"/>
  <c r="CF92" i="131"/>
  <c r="CF89" i="131"/>
  <c r="CF85" i="131"/>
  <c r="CF84" i="131"/>
  <c r="CF83" i="131"/>
  <c r="CF82" i="131"/>
  <c r="CF81" i="131"/>
  <c r="CF80" i="131"/>
  <c r="CF79" i="131"/>
  <c r="CF78" i="131"/>
  <c r="CF77" i="131"/>
  <c r="CF75" i="131"/>
  <c r="CF74" i="131"/>
  <c r="CF73" i="131"/>
  <c r="CF72" i="131"/>
  <c r="CF71" i="131"/>
  <c r="CF70" i="131"/>
  <c r="CF69" i="131"/>
  <c r="CF68" i="131"/>
  <c r="CF66" i="131"/>
  <c r="CF62" i="131"/>
  <c r="CF61" i="131"/>
  <c r="CF60" i="131"/>
  <c r="CF59" i="131"/>
  <c r="CF58" i="131"/>
  <c r="CF57" i="131"/>
  <c r="CF55" i="131"/>
  <c r="CF54" i="131"/>
  <c r="CF53" i="131"/>
  <c r="CF52" i="131"/>
  <c r="CF51" i="131"/>
  <c r="CF50" i="131"/>
  <c r="CF49" i="131"/>
  <c r="CF48" i="131"/>
  <c r="CF47" i="131"/>
  <c r="CF46" i="131"/>
  <c r="CF45" i="131"/>
  <c r="CF44" i="131"/>
  <c r="CF43" i="131"/>
  <c r="CF42" i="131"/>
  <c r="CF41" i="131"/>
  <c r="CF40" i="131"/>
  <c r="CF39" i="131"/>
  <c r="CF38" i="131"/>
  <c r="CF37" i="131"/>
  <c r="CF36" i="131"/>
  <c r="CF35" i="131"/>
  <c r="CF34" i="131"/>
  <c r="CF33" i="131"/>
  <c r="CF31" i="131"/>
  <c r="CF30" i="131"/>
  <c r="CF29" i="131"/>
  <c r="CF28" i="131"/>
  <c r="CF27" i="131"/>
  <c r="CF26" i="131"/>
  <c r="CF25" i="131"/>
  <c r="CF24" i="131"/>
  <c r="CF23" i="131"/>
  <c r="CF22" i="131"/>
  <c r="CF21" i="131"/>
  <c r="CF20" i="131"/>
  <c r="CF18" i="131"/>
  <c r="CF17" i="131"/>
  <c r="CF15" i="131"/>
  <c r="CF14" i="131"/>
  <c r="CF13" i="131"/>
  <c r="CF12" i="131"/>
  <c r="CF11" i="131"/>
  <c r="CF10" i="131"/>
  <c r="BY106" i="131"/>
  <c r="BY105" i="131"/>
  <c r="BY104" i="131"/>
  <c r="BY103" i="131"/>
  <c r="BY102" i="131"/>
  <c r="BY101" i="131"/>
  <c r="BY100" i="131"/>
  <c r="BY99" i="131"/>
  <c r="BY98" i="131"/>
  <c r="BY97" i="131"/>
  <c r="BY96" i="131"/>
  <c r="BY95" i="131"/>
  <c r="BY94" i="131"/>
  <c r="BY93" i="131"/>
  <c r="BY92" i="131"/>
  <c r="BY90" i="131"/>
  <c r="BY89" i="131"/>
  <c r="BY85" i="131"/>
  <c r="BY84" i="131"/>
  <c r="BY83" i="131"/>
  <c r="BY82" i="131"/>
  <c r="BY81" i="131"/>
  <c r="BY80" i="131"/>
  <c r="BY79" i="131"/>
  <c r="BY78" i="131"/>
  <c r="BY77" i="131"/>
  <c r="BY75" i="131"/>
  <c r="BY74" i="131"/>
  <c r="BY73" i="131"/>
  <c r="BY72" i="131"/>
  <c r="BY71" i="131"/>
  <c r="BY70" i="131"/>
  <c r="BY69" i="131"/>
  <c r="BY68" i="131"/>
  <c r="BY67" i="131"/>
  <c r="BY66" i="131"/>
  <c r="BY65" i="131"/>
  <c r="BY62" i="131"/>
  <c r="BY61" i="131"/>
  <c r="BY60" i="131"/>
  <c r="BY59" i="131"/>
  <c r="BY58" i="131"/>
  <c r="BY57" i="131"/>
  <c r="BY55" i="131"/>
  <c r="BY54" i="131"/>
  <c r="BY53" i="131"/>
  <c r="BY52" i="131"/>
  <c r="BY51" i="131"/>
  <c r="BY50" i="131"/>
  <c r="BY49" i="131"/>
  <c r="BY48" i="131"/>
  <c r="BY47" i="131"/>
  <c r="BY46" i="131"/>
  <c r="BY45" i="131"/>
  <c r="BY44" i="131"/>
  <c r="BY43" i="131"/>
  <c r="BY42" i="131"/>
  <c r="BY41" i="131"/>
  <c r="BY40" i="131"/>
  <c r="BY39" i="131"/>
  <c r="BY38" i="131"/>
  <c r="BY37" i="131"/>
  <c r="BY36" i="131"/>
  <c r="BY35" i="131"/>
  <c r="BY34" i="131"/>
  <c r="BY33" i="131"/>
  <c r="BY31" i="131"/>
  <c r="BY30" i="131"/>
  <c r="BY29" i="131"/>
  <c r="BY28" i="131"/>
  <c r="BY27" i="131"/>
  <c r="BY26" i="131"/>
  <c r="BY25" i="131"/>
  <c r="BY24" i="131"/>
  <c r="BY23" i="131"/>
  <c r="BY22" i="131"/>
  <c r="BY21" i="131"/>
  <c r="BY20" i="131"/>
  <c r="BY18" i="131"/>
  <c r="BY17" i="131"/>
  <c r="BY15" i="131"/>
  <c r="BY14" i="131"/>
  <c r="BY13" i="131"/>
  <c r="BY12" i="131"/>
  <c r="BY11" i="131"/>
  <c r="BY10" i="131"/>
  <c r="BX106" i="131"/>
  <c r="BX102" i="131"/>
  <c r="BX101" i="131"/>
  <c r="BX100" i="131"/>
  <c r="BX99" i="131"/>
  <c r="BX98" i="131"/>
  <c r="BX97" i="131"/>
  <c r="BX96" i="131"/>
  <c r="BX95" i="131"/>
  <c r="BX94" i="131"/>
  <c r="BX93" i="131"/>
  <c r="BX92" i="131"/>
  <c r="BX89" i="131"/>
  <c r="BX85" i="131"/>
  <c r="BX84" i="131"/>
  <c r="BX83" i="131"/>
  <c r="BX82" i="131"/>
  <c r="BX81" i="131"/>
  <c r="BX80" i="131"/>
  <c r="BX79" i="131"/>
  <c r="BX78" i="131"/>
  <c r="BX77" i="131"/>
  <c r="BX75" i="131"/>
  <c r="BX74" i="131"/>
  <c r="BX73" i="131"/>
  <c r="BX72" i="131"/>
  <c r="BX71" i="131"/>
  <c r="BX70" i="131"/>
  <c r="BX69" i="131"/>
  <c r="BX68" i="131"/>
  <c r="BX66" i="131"/>
  <c r="BX62" i="131"/>
  <c r="BX61" i="131"/>
  <c r="BX60" i="131"/>
  <c r="BX59" i="131"/>
  <c r="BX58" i="131"/>
  <c r="BX57" i="131"/>
  <c r="BX55" i="131"/>
  <c r="BX54" i="131"/>
  <c r="BX53" i="131"/>
  <c r="BX52" i="131"/>
  <c r="BX51" i="131"/>
  <c r="BX50" i="131"/>
  <c r="BX49" i="131"/>
  <c r="BX48" i="131"/>
  <c r="BX47" i="131"/>
  <c r="BX46" i="131"/>
  <c r="BX45" i="131"/>
  <c r="BX44" i="131"/>
  <c r="BX43" i="131"/>
  <c r="BX42" i="131"/>
  <c r="BX41" i="131"/>
  <c r="BX40" i="131"/>
  <c r="BX39" i="131"/>
  <c r="BX38" i="131"/>
  <c r="BX37" i="131"/>
  <c r="BX36" i="131"/>
  <c r="BX35" i="131"/>
  <c r="BX34" i="131"/>
  <c r="BX33" i="131"/>
  <c r="BX31" i="131"/>
  <c r="BX30" i="131"/>
  <c r="BX29" i="131"/>
  <c r="BX28" i="131"/>
  <c r="BX27" i="131"/>
  <c r="BX26" i="131"/>
  <c r="BX25" i="131"/>
  <c r="BX24" i="131"/>
  <c r="BX23" i="131"/>
  <c r="BX22" i="131"/>
  <c r="BX21" i="131"/>
  <c r="BX20" i="131"/>
  <c r="BX18" i="131"/>
  <c r="BX17" i="131"/>
  <c r="BX15" i="131"/>
  <c r="BX14" i="131"/>
  <c r="BX13" i="131"/>
  <c r="BX12" i="131"/>
  <c r="BX11" i="131"/>
  <c r="BX10" i="131"/>
  <c r="BQ106" i="131"/>
  <c r="BQ105" i="131"/>
  <c r="BQ104" i="131"/>
  <c r="BQ103" i="131"/>
  <c r="BQ102" i="131"/>
  <c r="BQ101" i="131"/>
  <c r="BQ100" i="131"/>
  <c r="BQ99" i="131"/>
  <c r="BQ98" i="131"/>
  <c r="BQ97" i="131"/>
  <c r="BQ96" i="131"/>
  <c r="BQ95" i="131"/>
  <c r="BQ94" i="131"/>
  <c r="BQ93" i="131"/>
  <c r="BQ92" i="131"/>
  <c r="BQ90" i="131"/>
  <c r="BQ89" i="131"/>
  <c r="BQ85" i="131"/>
  <c r="BQ84" i="131"/>
  <c r="BQ83" i="131"/>
  <c r="BQ82" i="131"/>
  <c r="BQ81" i="131"/>
  <c r="BQ80" i="131"/>
  <c r="BQ79" i="131"/>
  <c r="BQ78" i="131"/>
  <c r="BQ77" i="131"/>
  <c r="BQ75" i="131"/>
  <c r="BQ74" i="131"/>
  <c r="BQ73" i="131"/>
  <c r="BQ72" i="131"/>
  <c r="BQ71" i="131"/>
  <c r="BQ70" i="131"/>
  <c r="BQ69" i="131"/>
  <c r="BQ68" i="131"/>
  <c r="BQ67" i="131"/>
  <c r="BQ66" i="131"/>
  <c r="BQ65" i="131"/>
  <c r="BQ62" i="131"/>
  <c r="BQ61" i="131"/>
  <c r="BQ60" i="131"/>
  <c r="BQ59" i="131"/>
  <c r="BQ58" i="131"/>
  <c r="BQ57" i="131"/>
  <c r="BQ55" i="131"/>
  <c r="BQ54" i="131"/>
  <c r="BQ53" i="131"/>
  <c r="BQ52" i="131"/>
  <c r="BQ51" i="131"/>
  <c r="BQ50" i="131"/>
  <c r="BQ49" i="131"/>
  <c r="BQ48" i="131"/>
  <c r="BQ47" i="131"/>
  <c r="BQ46" i="131"/>
  <c r="BQ45" i="131"/>
  <c r="BQ44" i="131"/>
  <c r="BQ43" i="131"/>
  <c r="BQ42" i="131"/>
  <c r="BQ41" i="131"/>
  <c r="BQ40" i="131"/>
  <c r="BQ39" i="131"/>
  <c r="BQ38" i="131"/>
  <c r="BQ37" i="131"/>
  <c r="BQ36" i="131"/>
  <c r="BQ35" i="131"/>
  <c r="BQ34" i="131"/>
  <c r="BQ33" i="131"/>
  <c r="BQ31" i="131"/>
  <c r="BQ30" i="131"/>
  <c r="BQ29" i="131"/>
  <c r="BQ28" i="131"/>
  <c r="BQ27" i="131"/>
  <c r="BQ26" i="131"/>
  <c r="BQ25" i="131"/>
  <c r="BQ24" i="131"/>
  <c r="BQ23" i="131"/>
  <c r="BQ22" i="131"/>
  <c r="BQ21" i="131"/>
  <c r="BQ20" i="131"/>
  <c r="BQ18" i="131"/>
  <c r="BQ17" i="131"/>
  <c r="BQ15" i="131"/>
  <c r="BQ14" i="131"/>
  <c r="BQ13" i="131"/>
  <c r="BQ12" i="131"/>
  <c r="BQ11" i="131"/>
  <c r="BQ10" i="131"/>
  <c r="BP106" i="131"/>
  <c r="BP102" i="131"/>
  <c r="BP101" i="131"/>
  <c r="BP100" i="131"/>
  <c r="BP99" i="131"/>
  <c r="BP98" i="131"/>
  <c r="BP97" i="131"/>
  <c r="BP96" i="131"/>
  <c r="BP95" i="131"/>
  <c r="BP94" i="131"/>
  <c r="BP93" i="131"/>
  <c r="BP92" i="131"/>
  <c r="BP89" i="131"/>
  <c r="BP85" i="131"/>
  <c r="BP84" i="131"/>
  <c r="BP83" i="131"/>
  <c r="BP82" i="131"/>
  <c r="BP81" i="131"/>
  <c r="BP80" i="131"/>
  <c r="BP79" i="131"/>
  <c r="BP78" i="131"/>
  <c r="BP77" i="131"/>
  <c r="BP75" i="131"/>
  <c r="BP74" i="131"/>
  <c r="BP73" i="131"/>
  <c r="BP72" i="131"/>
  <c r="BP71" i="131"/>
  <c r="BP70" i="131"/>
  <c r="BP69" i="131"/>
  <c r="BP68" i="131"/>
  <c r="BP66" i="131"/>
  <c r="BP62" i="131"/>
  <c r="BP61" i="131"/>
  <c r="BP60" i="131"/>
  <c r="BP59" i="131"/>
  <c r="BP58" i="131"/>
  <c r="BP57" i="131"/>
  <c r="BP55" i="131"/>
  <c r="BP54" i="131"/>
  <c r="BP53" i="131"/>
  <c r="BP52" i="131"/>
  <c r="BP51" i="131"/>
  <c r="BP50" i="131"/>
  <c r="BP49" i="131"/>
  <c r="BP48" i="131"/>
  <c r="BP47" i="131"/>
  <c r="BP46" i="131"/>
  <c r="BP45" i="131"/>
  <c r="BP44" i="131"/>
  <c r="BP43" i="131"/>
  <c r="BP42" i="131"/>
  <c r="BP41" i="131"/>
  <c r="BP40" i="131"/>
  <c r="BP39" i="131"/>
  <c r="BP38" i="131"/>
  <c r="BP37" i="131"/>
  <c r="BP36" i="131"/>
  <c r="BP35" i="131"/>
  <c r="BP34" i="131"/>
  <c r="BP33" i="131"/>
  <c r="BP31" i="131"/>
  <c r="BP30" i="131"/>
  <c r="BP29" i="131"/>
  <c r="BP28" i="131"/>
  <c r="BP27" i="131"/>
  <c r="BP26" i="131"/>
  <c r="BP25" i="131"/>
  <c r="BP24" i="131"/>
  <c r="BP23" i="131"/>
  <c r="BP22" i="131"/>
  <c r="BP21" i="131"/>
  <c r="BP20" i="131"/>
  <c r="BP18" i="131"/>
  <c r="BP17" i="131"/>
  <c r="BP15" i="131"/>
  <c r="BP14" i="131"/>
  <c r="BP13" i="131"/>
  <c r="BP12" i="131"/>
  <c r="BP11" i="131"/>
  <c r="BP10" i="131"/>
  <c r="BI106" i="131"/>
  <c r="BI105" i="131"/>
  <c r="BI104" i="131"/>
  <c r="BI103" i="131"/>
  <c r="BI102" i="131"/>
  <c r="BI101" i="131"/>
  <c r="BI100" i="131"/>
  <c r="BI99" i="131"/>
  <c r="BI98" i="131"/>
  <c r="BI97" i="131"/>
  <c r="BI96" i="131"/>
  <c r="BI95" i="131"/>
  <c r="BI94" i="131"/>
  <c r="BI93" i="131"/>
  <c r="BI92" i="131"/>
  <c r="BI90" i="131"/>
  <c r="BI89" i="131"/>
  <c r="BI85" i="131"/>
  <c r="BI84" i="131"/>
  <c r="BI83" i="131"/>
  <c r="BI82" i="131"/>
  <c r="BI81" i="131"/>
  <c r="BI80" i="131"/>
  <c r="BI79" i="131"/>
  <c r="BI78" i="131"/>
  <c r="BI77" i="131"/>
  <c r="BI75" i="131"/>
  <c r="BI74" i="131"/>
  <c r="BI73" i="131"/>
  <c r="BI72" i="131"/>
  <c r="BI71" i="131"/>
  <c r="BI70" i="131"/>
  <c r="BI69" i="131"/>
  <c r="BI68" i="131"/>
  <c r="BI67" i="131"/>
  <c r="BI66" i="131"/>
  <c r="BI65" i="131"/>
  <c r="BI62" i="131"/>
  <c r="BI61" i="131"/>
  <c r="BI60" i="131"/>
  <c r="BI59" i="131"/>
  <c r="BI58" i="131"/>
  <c r="BI57" i="131"/>
  <c r="BI55" i="131"/>
  <c r="BI54" i="131"/>
  <c r="BI53" i="131"/>
  <c r="BI52" i="131"/>
  <c r="BI51" i="131"/>
  <c r="BI50" i="131"/>
  <c r="BI49" i="131"/>
  <c r="BI48" i="131"/>
  <c r="BI47" i="131"/>
  <c r="BI46" i="131"/>
  <c r="BI45" i="131"/>
  <c r="BI44" i="131"/>
  <c r="BI43" i="131"/>
  <c r="BI42" i="131"/>
  <c r="BI41" i="131"/>
  <c r="BI40" i="131"/>
  <c r="BI39" i="131"/>
  <c r="BI38" i="131"/>
  <c r="BI37" i="131"/>
  <c r="BI36" i="131"/>
  <c r="BI35" i="131"/>
  <c r="BI34" i="131"/>
  <c r="BI33" i="131"/>
  <c r="BI31" i="131"/>
  <c r="BI30" i="131"/>
  <c r="BI29" i="131"/>
  <c r="BI28" i="131"/>
  <c r="BI27" i="131"/>
  <c r="BI26" i="131"/>
  <c r="BI25" i="131"/>
  <c r="BI24" i="131"/>
  <c r="BI23" i="131"/>
  <c r="BI22" i="131"/>
  <c r="BI21" i="131"/>
  <c r="BI20" i="131"/>
  <c r="BI18" i="131"/>
  <c r="BI17" i="131"/>
  <c r="BI15" i="131"/>
  <c r="BI14" i="131"/>
  <c r="BI13" i="131"/>
  <c r="BI12" i="131"/>
  <c r="BI11" i="131"/>
  <c r="BI10" i="131"/>
  <c r="BH106" i="131"/>
  <c r="BH102" i="131"/>
  <c r="BH101" i="131"/>
  <c r="BH100" i="131"/>
  <c r="BH99" i="131"/>
  <c r="BH98" i="131"/>
  <c r="BH97" i="131"/>
  <c r="BH96" i="131"/>
  <c r="BH95" i="131"/>
  <c r="BH94" i="131"/>
  <c r="BH93" i="131"/>
  <c r="BH92" i="131"/>
  <c r="BH89" i="131"/>
  <c r="BH85" i="131"/>
  <c r="BH84" i="131"/>
  <c r="BH83" i="131"/>
  <c r="BH82" i="131"/>
  <c r="BH81" i="131"/>
  <c r="BH80" i="131"/>
  <c r="BH79" i="131"/>
  <c r="BH78" i="131"/>
  <c r="BH77" i="131"/>
  <c r="BH75" i="131"/>
  <c r="BH74" i="131"/>
  <c r="BH73" i="131"/>
  <c r="BH72" i="131"/>
  <c r="BH71" i="131"/>
  <c r="BH70" i="131"/>
  <c r="BH69" i="131"/>
  <c r="BH68" i="131"/>
  <c r="BH66" i="131"/>
  <c r="BH62" i="131"/>
  <c r="BH61" i="131"/>
  <c r="BH60" i="131"/>
  <c r="BH59" i="131"/>
  <c r="BH58" i="131"/>
  <c r="BH57" i="131"/>
  <c r="BH55" i="131"/>
  <c r="BH54" i="131"/>
  <c r="BH53" i="131"/>
  <c r="BH52" i="131"/>
  <c r="BH51" i="131"/>
  <c r="BH50" i="131"/>
  <c r="BH49" i="131"/>
  <c r="BH48" i="131"/>
  <c r="BH47" i="131"/>
  <c r="BH46" i="131"/>
  <c r="BH45" i="131"/>
  <c r="BH44" i="131"/>
  <c r="BH43" i="131"/>
  <c r="BH42" i="131"/>
  <c r="BH41" i="131"/>
  <c r="BH40" i="131"/>
  <c r="BH39" i="131"/>
  <c r="BH38" i="131"/>
  <c r="BH37" i="131"/>
  <c r="BH36" i="131"/>
  <c r="BH35" i="131"/>
  <c r="BH34" i="131"/>
  <c r="BH33" i="131"/>
  <c r="BH31" i="131"/>
  <c r="BH30" i="131"/>
  <c r="BH29" i="131"/>
  <c r="BH28" i="131"/>
  <c r="BH27" i="131"/>
  <c r="BH26" i="131"/>
  <c r="BH25" i="131"/>
  <c r="BH24" i="131"/>
  <c r="BH23" i="131"/>
  <c r="BH22" i="131"/>
  <c r="BH21" i="131"/>
  <c r="BH20" i="131"/>
  <c r="BH18" i="131"/>
  <c r="BH17" i="131"/>
  <c r="BH15" i="131"/>
  <c r="BH14" i="131"/>
  <c r="BH13" i="131"/>
  <c r="BH12" i="131"/>
  <c r="BH11" i="131"/>
  <c r="BH10" i="131"/>
  <c r="BA106" i="131"/>
  <c r="BA105" i="131"/>
  <c r="BA104" i="131"/>
  <c r="BA103" i="131"/>
  <c r="BA102" i="131"/>
  <c r="BA101" i="131"/>
  <c r="BA100" i="131"/>
  <c r="BA99" i="131"/>
  <c r="BA98" i="131"/>
  <c r="BA97" i="131"/>
  <c r="BA96" i="131"/>
  <c r="BA95" i="131"/>
  <c r="BA94" i="131"/>
  <c r="BA93" i="131"/>
  <c r="BA92" i="131"/>
  <c r="BA90" i="131"/>
  <c r="BA89" i="131"/>
  <c r="BA85" i="131"/>
  <c r="BA84" i="131"/>
  <c r="BA83" i="131"/>
  <c r="BA82" i="131"/>
  <c r="BA81" i="131"/>
  <c r="BA80" i="131"/>
  <c r="BA79" i="131"/>
  <c r="BA78" i="131"/>
  <c r="BA77" i="131"/>
  <c r="BA75" i="131"/>
  <c r="BA74" i="131"/>
  <c r="BA73" i="131"/>
  <c r="BA72" i="131"/>
  <c r="BA71" i="131"/>
  <c r="BA70" i="131"/>
  <c r="BA69" i="131"/>
  <c r="BA68" i="131"/>
  <c r="BA67" i="131"/>
  <c r="BA66" i="131"/>
  <c r="BA65" i="131"/>
  <c r="BA62" i="131"/>
  <c r="BA61" i="131"/>
  <c r="BA60" i="131"/>
  <c r="BA59" i="131"/>
  <c r="BA58" i="131"/>
  <c r="BA57" i="131"/>
  <c r="BA55" i="131"/>
  <c r="BA54" i="131"/>
  <c r="BA53" i="131"/>
  <c r="BA52" i="131"/>
  <c r="BA51" i="131"/>
  <c r="BA50" i="131"/>
  <c r="BA49" i="131"/>
  <c r="BA48" i="131"/>
  <c r="BA47" i="131"/>
  <c r="BA46" i="131"/>
  <c r="BA45" i="131"/>
  <c r="BA44" i="131"/>
  <c r="BA43" i="131"/>
  <c r="BA42" i="131"/>
  <c r="BA41" i="131"/>
  <c r="BA40" i="131"/>
  <c r="BA39" i="131"/>
  <c r="BA38" i="131"/>
  <c r="BA37" i="131"/>
  <c r="BA36" i="131"/>
  <c r="BA35" i="131"/>
  <c r="BA34" i="131"/>
  <c r="BA33" i="131"/>
  <c r="BA31" i="131"/>
  <c r="BA30" i="131"/>
  <c r="BA29" i="131"/>
  <c r="BA28" i="131"/>
  <c r="BA27" i="131"/>
  <c r="BA26" i="131"/>
  <c r="BA25" i="131"/>
  <c r="BA24" i="131"/>
  <c r="BA23" i="131"/>
  <c r="BA22" i="131"/>
  <c r="BA21" i="131"/>
  <c r="BA20" i="131"/>
  <c r="BA18" i="131"/>
  <c r="BA17" i="131"/>
  <c r="BA15" i="131"/>
  <c r="BA14" i="131"/>
  <c r="BA13" i="131"/>
  <c r="BA12" i="131"/>
  <c r="BA11" i="131"/>
  <c r="BA10" i="131"/>
  <c r="AZ106" i="131"/>
  <c r="AZ102" i="131"/>
  <c r="AZ101" i="131"/>
  <c r="AZ100" i="131"/>
  <c r="AZ99" i="131"/>
  <c r="AZ98" i="131"/>
  <c r="AZ97" i="131"/>
  <c r="AZ96" i="131"/>
  <c r="AZ95" i="131"/>
  <c r="AZ94" i="131"/>
  <c r="AZ93" i="131"/>
  <c r="AZ92" i="131"/>
  <c r="AZ89" i="131"/>
  <c r="AZ85" i="131"/>
  <c r="AZ84" i="131"/>
  <c r="AZ83" i="131"/>
  <c r="AZ82" i="131"/>
  <c r="AZ81" i="131"/>
  <c r="AZ80" i="131"/>
  <c r="AZ79" i="131"/>
  <c r="AZ78" i="131"/>
  <c r="AZ77" i="131"/>
  <c r="AZ75" i="131"/>
  <c r="AZ74" i="131"/>
  <c r="AZ73" i="131"/>
  <c r="AZ72" i="131"/>
  <c r="AZ71" i="131"/>
  <c r="AZ70" i="131"/>
  <c r="AZ69" i="131"/>
  <c r="AZ68" i="131"/>
  <c r="AZ66" i="131"/>
  <c r="AZ62" i="131"/>
  <c r="AZ61" i="131"/>
  <c r="AZ60" i="131"/>
  <c r="AZ59" i="131"/>
  <c r="AZ58" i="131"/>
  <c r="AZ57" i="131"/>
  <c r="AZ55" i="131"/>
  <c r="AZ54" i="131"/>
  <c r="AZ53" i="131"/>
  <c r="AZ52" i="131"/>
  <c r="AZ51" i="131"/>
  <c r="AZ50" i="131"/>
  <c r="AZ49" i="131"/>
  <c r="AZ48" i="131"/>
  <c r="AZ47" i="131"/>
  <c r="AZ46" i="131"/>
  <c r="AZ45" i="131"/>
  <c r="AZ44" i="131"/>
  <c r="AZ43" i="131"/>
  <c r="AZ42" i="131"/>
  <c r="AZ41" i="131"/>
  <c r="AZ40" i="131"/>
  <c r="AZ39" i="131"/>
  <c r="AZ38" i="131"/>
  <c r="AZ37" i="131"/>
  <c r="AZ36" i="131"/>
  <c r="AZ35" i="131"/>
  <c r="AZ34" i="131"/>
  <c r="AZ33" i="131"/>
  <c r="AZ31" i="131"/>
  <c r="AZ30" i="131"/>
  <c r="AZ29" i="131"/>
  <c r="AZ28" i="131"/>
  <c r="AZ27" i="131"/>
  <c r="AZ26" i="131"/>
  <c r="AZ25" i="131"/>
  <c r="AZ24" i="131"/>
  <c r="AZ23" i="131"/>
  <c r="AZ22" i="131"/>
  <c r="AZ21" i="131"/>
  <c r="AZ20" i="131"/>
  <c r="AZ18" i="131"/>
  <c r="AZ17" i="131"/>
  <c r="AZ15" i="131"/>
  <c r="AZ14" i="131"/>
  <c r="AZ13" i="131"/>
  <c r="AZ12" i="131"/>
  <c r="AZ11" i="131"/>
  <c r="AZ10" i="131"/>
  <c r="AS106" i="131"/>
  <c r="AS105" i="131"/>
  <c r="AS104" i="131"/>
  <c r="AS103" i="131"/>
  <c r="AS102" i="131"/>
  <c r="AS101" i="131"/>
  <c r="AS100" i="131"/>
  <c r="AS99" i="131"/>
  <c r="AS98" i="131"/>
  <c r="AS97" i="131"/>
  <c r="AS96" i="131"/>
  <c r="AS95" i="131"/>
  <c r="AS94" i="131"/>
  <c r="AS93" i="131"/>
  <c r="AS92" i="131"/>
  <c r="AS90" i="131"/>
  <c r="AS89" i="131"/>
  <c r="AS85" i="131"/>
  <c r="AS84" i="131"/>
  <c r="AS83" i="131"/>
  <c r="AS82" i="131"/>
  <c r="AS81" i="131"/>
  <c r="AS80" i="131"/>
  <c r="AS79" i="131"/>
  <c r="AS78" i="131"/>
  <c r="AS77" i="131"/>
  <c r="AS75" i="131"/>
  <c r="AS74" i="131"/>
  <c r="AS73" i="131"/>
  <c r="AS72" i="131"/>
  <c r="AS71" i="131"/>
  <c r="AS70" i="131"/>
  <c r="AS69" i="131"/>
  <c r="AS68" i="131"/>
  <c r="AS67" i="131"/>
  <c r="AS66" i="131"/>
  <c r="AS65" i="131"/>
  <c r="AS62" i="131"/>
  <c r="AS61" i="131"/>
  <c r="AS60" i="131"/>
  <c r="AS59" i="131"/>
  <c r="AS58" i="131"/>
  <c r="AS57" i="131"/>
  <c r="AS55" i="131"/>
  <c r="AS54" i="131"/>
  <c r="AS53" i="131"/>
  <c r="AS52" i="131"/>
  <c r="AS51" i="131"/>
  <c r="AS50" i="131"/>
  <c r="AS49" i="131"/>
  <c r="AS48" i="131"/>
  <c r="AS47" i="131"/>
  <c r="AS46" i="131"/>
  <c r="AS45" i="131"/>
  <c r="AS44" i="131"/>
  <c r="AS43" i="131"/>
  <c r="AS42" i="131"/>
  <c r="AS41" i="131"/>
  <c r="AS40" i="131"/>
  <c r="AS39" i="131"/>
  <c r="AS38" i="131"/>
  <c r="AS37" i="131"/>
  <c r="AS36" i="131"/>
  <c r="AS35" i="131"/>
  <c r="AS34" i="131"/>
  <c r="AS33" i="131"/>
  <c r="AS31" i="131"/>
  <c r="AS30" i="131"/>
  <c r="AS29" i="131"/>
  <c r="AS28" i="131"/>
  <c r="AS27" i="131"/>
  <c r="AS26" i="131"/>
  <c r="AS25" i="131"/>
  <c r="AS24" i="131"/>
  <c r="AS23" i="131"/>
  <c r="AS22" i="131"/>
  <c r="AS21" i="131"/>
  <c r="AS20" i="131"/>
  <c r="AS18" i="131"/>
  <c r="AS17" i="131"/>
  <c r="AS15" i="131"/>
  <c r="AS14" i="131"/>
  <c r="AS13" i="131"/>
  <c r="AS12" i="131"/>
  <c r="AS11" i="131"/>
  <c r="AS10" i="131"/>
  <c r="AR106" i="131"/>
  <c r="AR102" i="131"/>
  <c r="AR101" i="131"/>
  <c r="AR100" i="131"/>
  <c r="AR99" i="131"/>
  <c r="AR98" i="131"/>
  <c r="AR97" i="131"/>
  <c r="AR96" i="131"/>
  <c r="AR95" i="131"/>
  <c r="AR94" i="131"/>
  <c r="AR93" i="131"/>
  <c r="AR92" i="131"/>
  <c r="AR89" i="131"/>
  <c r="AR85" i="131"/>
  <c r="AR84" i="131"/>
  <c r="AR83" i="131"/>
  <c r="AR82" i="131"/>
  <c r="AR81" i="131"/>
  <c r="AR80" i="131"/>
  <c r="AR79" i="131"/>
  <c r="AR78" i="131"/>
  <c r="AR77" i="131"/>
  <c r="AR75" i="131"/>
  <c r="AR74" i="131"/>
  <c r="AR73" i="131"/>
  <c r="AR72" i="131"/>
  <c r="AR71" i="131"/>
  <c r="AR70" i="131"/>
  <c r="AR69" i="131"/>
  <c r="AR68" i="131"/>
  <c r="AR66" i="131"/>
  <c r="AR62" i="131"/>
  <c r="AR61" i="131"/>
  <c r="AR60" i="131"/>
  <c r="AR59" i="131"/>
  <c r="AR58" i="131"/>
  <c r="AR57" i="131"/>
  <c r="AR55" i="131"/>
  <c r="AR54" i="131"/>
  <c r="AR53" i="131"/>
  <c r="AR52" i="131"/>
  <c r="AR51" i="131"/>
  <c r="AR50" i="131"/>
  <c r="AR49" i="131"/>
  <c r="AR48" i="131"/>
  <c r="AR47" i="131"/>
  <c r="AR46" i="131"/>
  <c r="AR45" i="131"/>
  <c r="AR44" i="131"/>
  <c r="AR43" i="131"/>
  <c r="AR42" i="131"/>
  <c r="AR41" i="131"/>
  <c r="AR40" i="131"/>
  <c r="AR39" i="131"/>
  <c r="AR38" i="131"/>
  <c r="AR37" i="131"/>
  <c r="AR36" i="131"/>
  <c r="AR35" i="131"/>
  <c r="AR34" i="131"/>
  <c r="AR33" i="131"/>
  <c r="AR31" i="131"/>
  <c r="AR30" i="131"/>
  <c r="AR29" i="131"/>
  <c r="AR28" i="131"/>
  <c r="AR27" i="131"/>
  <c r="AR26" i="131"/>
  <c r="AR25" i="131"/>
  <c r="AR24" i="131"/>
  <c r="AR23" i="131"/>
  <c r="AR22" i="131"/>
  <c r="AR21" i="131"/>
  <c r="AR20" i="131"/>
  <c r="AR18" i="131"/>
  <c r="AR17" i="131"/>
  <c r="AR15" i="131"/>
  <c r="AR14" i="131"/>
  <c r="AR13" i="131"/>
  <c r="AR12" i="131"/>
  <c r="AR11" i="131"/>
  <c r="AR10" i="131"/>
  <c r="AK106" i="131"/>
  <c r="AK105" i="131"/>
  <c r="AK104" i="131"/>
  <c r="AK103" i="131"/>
  <c r="AK102" i="131"/>
  <c r="AK101" i="131"/>
  <c r="AK100" i="131"/>
  <c r="AK99" i="131"/>
  <c r="AK98" i="131"/>
  <c r="AK97" i="131"/>
  <c r="AK96" i="131"/>
  <c r="AK95" i="131"/>
  <c r="AK94" i="131"/>
  <c r="AK93" i="131"/>
  <c r="AK92" i="131"/>
  <c r="AK90" i="131"/>
  <c r="AK89" i="131"/>
  <c r="AK85" i="131"/>
  <c r="AK84" i="131"/>
  <c r="AK83" i="131"/>
  <c r="AK82" i="131"/>
  <c r="AK81" i="131"/>
  <c r="AK80" i="131"/>
  <c r="AK79" i="131"/>
  <c r="AK78" i="131"/>
  <c r="AK77" i="131"/>
  <c r="AK75" i="131"/>
  <c r="AK74" i="131"/>
  <c r="AK73" i="131"/>
  <c r="AK72" i="131"/>
  <c r="AK71" i="131"/>
  <c r="AK70" i="131"/>
  <c r="AK69" i="131"/>
  <c r="AK68" i="131"/>
  <c r="AK67" i="131"/>
  <c r="AK66" i="131"/>
  <c r="AK65" i="131"/>
  <c r="AK62" i="131"/>
  <c r="AK61" i="131"/>
  <c r="AK60" i="131"/>
  <c r="AK59" i="131"/>
  <c r="AK58" i="131"/>
  <c r="AK57" i="131"/>
  <c r="AK55" i="131"/>
  <c r="AK54" i="131"/>
  <c r="AK53" i="131"/>
  <c r="AK52" i="131"/>
  <c r="AK51" i="131"/>
  <c r="AK50" i="131"/>
  <c r="AK49" i="131"/>
  <c r="AK48" i="131"/>
  <c r="AK47" i="131"/>
  <c r="AK46" i="131"/>
  <c r="AK45" i="131"/>
  <c r="AK44" i="131"/>
  <c r="AK43" i="131"/>
  <c r="AK42" i="131"/>
  <c r="AK41" i="131"/>
  <c r="AK40" i="131"/>
  <c r="AK39" i="131"/>
  <c r="AK38" i="131"/>
  <c r="AK37" i="131"/>
  <c r="AK36" i="131"/>
  <c r="AK35" i="131"/>
  <c r="AK34" i="131"/>
  <c r="AK33" i="131"/>
  <c r="AK31" i="131"/>
  <c r="AK30" i="131"/>
  <c r="AK29" i="131"/>
  <c r="AK28" i="131"/>
  <c r="AK27" i="131"/>
  <c r="AK26" i="131"/>
  <c r="AK25" i="131"/>
  <c r="AK24" i="131"/>
  <c r="AK23" i="131"/>
  <c r="AK22" i="131"/>
  <c r="AK21" i="131"/>
  <c r="AK20" i="131"/>
  <c r="AK18" i="131"/>
  <c r="AK17" i="131"/>
  <c r="AK15" i="131"/>
  <c r="AK14" i="131"/>
  <c r="AK13" i="131"/>
  <c r="AK12" i="131"/>
  <c r="AK11" i="131"/>
  <c r="AK10" i="131"/>
  <c r="AJ106" i="131"/>
  <c r="AJ102" i="131"/>
  <c r="AJ101" i="131"/>
  <c r="AJ100" i="131"/>
  <c r="AJ99" i="131"/>
  <c r="AJ98" i="131"/>
  <c r="AJ97" i="131"/>
  <c r="AJ96" i="131"/>
  <c r="AJ95" i="131"/>
  <c r="AJ94" i="131"/>
  <c r="AJ93" i="131"/>
  <c r="AJ92" i="131"/>
  <c r="AJ89" i="131"/>
  <c r="AJ85" i="131"/>
  <c r="AJ84" i="131"/>
  <c r="AJ83" i="131"/>
  <c r="AJ82" i="131"/>
  <c r="AJ81" i="131"/>
  <c r="AJ80" i="131"/>
  <c r="AJ79" i="131"/>
  <c r="AJ78" i="131"/>
  <c r="AJ77" i="131"/>
  <c r="AJ75" i="131"/>
  <c r="AJ74" i="131"/>
  <c r="AJ73" i="131"/>
  <c r="AJ72" i="131"/>
  <c r="AJ71" i="131"/>
  <c r="AJ70" i="131"/>
  <c r="AJ69" i="131"/>
  <c r="AJ68" i="131"/>
  <c r="AJ66" i="131"/>
  <c r="AJ62" i="131"/>
  <c r="AJ61" i="131"/>
  <c r="AJ60" i="131"/>
  <c r="AJ59" i="131"/>
  <c r="AJ58" i="131"/>
  <c r="AJ57" i="131"/>
  <c r="AJ55" i="131"/>
  <c r="AJ54" i="131"/>
  <c r="AJ53" i="131"/>
  <c r="AJ52" i="131"/>
  <c r="AJ51" i="131"/>
  <c r="AJ50" i="131"/>
  <c r="AJ49" i="131"/>
  <c r="AJ48" i="131"/>
  <c r="AJ47" i="131"/>
  <c r="AJ46" i="131"/>
  <c r="AJ45" i="131"/>
  <c r="AJ44" i="131"/>
  <c r="AJ43" i="131"/>
  <c r="AJ42" i="131"/>
  <c r="AJ41" i="131"/>
  <c r="AJ40" i="131"/>
  <c r="AJ39" i="131"/>
  <c r="AJ38" i="131"/>
  <c r="AJ37" i="131"/>
  <c r="AJ36" i="131"/>
  <c r="AJ35" i="131"/>
  <c r="AJ34" i="131"/>
  <c r="AJ33" i="131"/>
  <c r="AJ31" i="131"/>
  <c r="AJ30" i="131"/>
  <c r="AJ29" i="131"/>
  <c r="AJ28" i="131"/>
  <c r="AJ27" i="131"/>
  <c r="AJ26" i="131"/>
  <c r="AJ25" i="131"/>
  <c r="AJ24" i="131"/>
  <c r="AJ23" i="131"/>
  <c r="AJ22" i="131"/>
  <c r="AJ21" i="131"/>
  <c r="AJ20" i="131"/>
  <c r="AJ18" i="131"/>
  <c r="AJ17" i="131"/>
  <c r="AJ15" i="131"/>
  <c r="AJ14" i="131"/>
  <c r="AJ13" i="131"/>
  <c r="AJ12" i="131"/>
  <c r="AJ11" i="131"/>
  <c r="AJ10" i="131"/>
  <c r="AC106" i="131"/>
  <c r="AC105" i="131"/>
  <c r="AC104" i="131"/>
  <c r="AC103" i="131"/>
  <c r="AC102" i="131"/>
  <c r="AC101" i="131"/>
  <c r="AC100" i="131"/>
  <c r="AC99" i="131"/>
  <c r="AC98" i="131"/>
  <c r="AC97" i="131"/>
  <c r="AC96" i="131"/>
  <c r="AC95" i="131"/>
  <c r="AC94" i="131"/>
  <c r="AC93" i="131"/>
  <c r="AC92" i="131"/>
  <c r="AC90" i="131"/>
  <c r="AC89" i="131"/>
  <c r="AC85" i="131"/>
  <c r="AC84" i="131"/>
  <c r="AC83" i="131"/>
  <c r="AC82" i="131"/>
  <c r="AC81" i="131"/>
  <c r="AC80" i="131"/>
  <c r="AC79" i="131"/>
  <c r="AC78" i="131"/>
  <c r="AC77" i="131"/>
  <c r="AC75" i="131"/>
  <c r="AC74" i="131"/>
  <c r="AC73" i="131"/>
  <c r="AC72" i="131"/>
  <c r="AC71" i="131"/>
  <c r="AC70" i="131"/>
  <c r="AC69" i="131"/>
  <c r="AC68" i="131"/>
  <c r="AC67" i="131"/>
  <c r="AC66" i="131"/>
  <c r="AC65" i="131"/>
  <c r="AC62" i="131"/>
  <c r="AC61" i="131"/>
  <c r="AC60" i="131"/>
  <c r="AC59" i="131"/>
  <c r="AC58" i="131"/>
  <c r="AC57" i="131"/>
  <c r="AC55" i="131"/>
  <c r="AC54" i="131"/>
  <c r="AC53" i="131"/>
  <c r="AC52" i="131"/>
  <c r="AC51" i="131"/>
  <c r="AC50" i="131"/>
  <c r="AC49" i="131"/>
  <c r="AC48" i="131"/>
  <c r="AC47" i="131"/>
  <c r="AC46" i="131"/>
  <c r="AC45" i="131"/>
  <c r="AC44" i="131"/>
  <c r="AC43" i="131"/>
  <c r="AC42" i="131"/>
  <c r="AC41" i="131"/>
  <c r="AC40" i="131"/>
  <c r="AC39" i="131"/>
  <c r="AC38" i="131"/>
  <c r="AC37" i="131"/>
  <c r="AC36" i="131"/>
  <c r="AC35" i="131"/>
  <c r="AC34" i="131"/>
  <c r="AC33" i="131"/>
  <c r="AC31" i="131"/>
  <c r="AC30" i="131"/>
  <c r="AC29" i="131"/>
  <c r="AC28" i="131"/>
  <c r="AC27" i="131"/>
  <c r="AC26" i="131"/>
  <c r="AC25" i="131"/>
  <c r="AC24" i="131"/>
  <c r="AC23" i="131"/>
  <c r="AC22" i="131"/>
  <c r="AC21" i="131"/>
  <c r="AC20" i="131"/>
  <c r="AC18" i="131"/>
  <c r="AC17" i="131"/>
  <c r="AC15" i="131"/>
  <c r="AC14" i="131"/>
  <c r="AC13" i="131"/>
  <c r="AC12" i="131"/>
  <c r="AC11" i="131"/>
  <c r="AC10" i="131"/>
  <c r="AB106" i="131"/>
  <c r="AB102" i="131"/>
  <c r="AB101" i="131"/>
  <c r="AB100" i="131"/>
  <c r="AB99" i="131"/>
  <c r="AB98" i="131"/>
  <c r="AB97" i="131"/>
  <c r="AB96" i="131"/>
  <c r="AB95" i="131"/>
  <c r="AB94" i="131"/>
  <c r="AB93" i="131"/>
  <c r="AB92" i="131"/>
  <c r="AB89" i="131"/>
  <c r="AB85" i="131"/>
  <c r="AB84" i="131"/>
  <c r="AB83" i="131"/>
  <c r="AB82" i="131"/>
  <c r="AB81" i="131"/>
  <c r="AB80" i="131"/>
  <c r="AB79" i="131"/>
  <c r="AB78" i="131"/>
  <c r="AB77" i="131"/>
  <c r="AB75" i="131"/>
  <c r="AB74" i="131"/>
  <c r="AB73" i="131"/>
  <c r="AB72" i="131"/>
  <c r="AB71" i="131"/>
  <c r="AB70" i="131"/>
  <c r="AB69" i="131"/>
  <c r="AB68" i="131"/>
  <c r="AB66" i="131"/>
  <c r="AB62" i="131"/>
  <c r="AB61" i="131"/>
  <c r="AB60" i="131"/>
  <c r="AB59" i="131"/>
  <c r="AB58" i="131"/>
  <c r="AB57" i="131"/>
  <c r="AB55" i="131"/>
  <c r="AB54" i="131"/>
  <c r="AB53" i="131"/>
  <c r="AB52" i="131"/>
  <c r="AB51" i="131"/>
  <c r="AB50" i="131"/>
  <c r="AB49" i="131"/>
  <c r="AB48" i="131"/>
  <c r="AB47" i="131"/>
  <c r="AB46" i="131"/>
  <c r="AB45" i="131"/>
  <c r="AB44" i="131"/>
  <c r="AB43" i="131"/>
  <c r="AB42" i="131"/>
  <c r="AB41" i="131"/>
  <c r="AB40" i="131"/>
  <c r="AB39" i="131"/>
  <c r="AB38" i="131"/>
  <c r="AB37" i="131"/>
  <c r="AB36" i="131"/>
  <c r="AB35" i="131"/>
  <c r="AB34" i="131"/>
  <c r="AB33" i="131"/>
  <c r="AB31" i="131"/>
  <c r="AB30" i="131"/>
  <c r="AB29" i="131"/>
  <c r="AB28" i="131"/>
  <c r="AB27" i="131"/>
  <c r="AB26" i="131"/>
  <c r="AB25" i="131"/>
  <c r="AB24" i="131"/>
  <c r="AB23" i="131"/>
  <c r="AB22" i="131"/>
  <c r="AB21" i="131"/>
  <c r="AB20" i="131"/>
  <c r="AB18" i="131"/>
  <c r="AB17" i="131"/>
  <c r="AB15" i="131"/>
  <c r="AB14" i="131"/>
  <c r="AB13" i="131"/>
  <c r="AB12" i="131"/>
  <c r="AB11" i="131"/>
  <c r="AB10" i="131"/>
  <c r="U106" i="131"/>
  <c r="U105" i="131"/>
  <c r="U104" i="131"/>
  <c r="U103" i="131"/>
  <c r="U102" i="131"/>
  <c r="U101" i="131"/>
  <c r="U100" i="131"/>
  <c r="U99" i="131"/>
  <c r="U98" i="131"/>
  <c r="U97" i="131"/>
  <c r="U96" i="131"/>
  <c r="U95" i="131"/>
  <c r="U94" i="131"/>
  <c r="U93" i="131"/>
  <c r="U92" i="131"/>
  <c r="U90" i="131"/>
  <c r="U89" i="131"/>
  <c r="U85" i="131"/>
  <c r="U84" i="131"/>
  <c r="U83" i="131"/>
  <c r="U82" i="131"/>
  <c r="U81" i="131"/>
  <c r="U80" i="131"/>
  <c r="U79" i="131"/>
  <c r="U78" i="131"/>
  <c r="U77" i="131"/>
  <c r="U75" i="131"/>
  <c r="U74" i="131"/>
  <c r="U73" i="131"/>
  <c r="U72" i="131"/>
  <c r="U71" i="131"/>
  <c r="U70" i="131"/>
  <c r="U69" i="131"/>
  <c r="U68" i="131"/>
  <c r="U67" i="131"/>
  <c r="U66" i="131"/>
  <c r="U65" i="131"/>
  <c r="U62" i="131"/>
  <c r="U61" i="131"/>
  <c r="U60" i="131"/>
  <c r="U59" i="131"/>
  <c r="U58" i="131"/>
  <c r="U57" i="131"/>
  <c r="U55" i="131"/>
  <c r="U54" i="131"/>
  <c r="U53" i="131"/>
  <c r="U52" i="131"/>
  <c r="U51" i="131"/>
  <c r="U50" i="131"/>
  <c r="U49" i="131"/>
  <c r="U48" i="131"/>
  <c r="U47" i="131"/>
  <c r="U46" i="131"/>
  <c r="U45" i="131"/>
  <c r="U44" i="131"/>
  <c r="U43" i="131"/>
  <c r="U42" i="131"/>
  <c r="U41" i="131"/>
  <c r="U40" i="131"/>
  <c r="U39" i="131"/>
  <c r="U38" i="131"/>
  <c r="U37" i="131"/>
  <c r="U36" i="131"/>
  <c r="U35" i="131"/>
  <c r="U34" i="131"/>
  <c r="U33" i="131"/>
  <c r="U31" i="131"/>
  <c r="U30" i="131"/>
  <c r="U29" i="131"/>
  <c r="U28" i="131"/>
  <c r="U27" i="131"/>
  <c r="U26" i="131"/>
  <c r="U25" i="131"/>
  <c r="U24" i="131"/>
  <c r="U23" i="131"/>
  <c r="U22" i="131"/>
  <c r="U21" i="131"/>
  <c r="U20" i="131"/>
  <c r="U18" i="131"/>
  <c r="U17" i="131"/>
  <c r="U15" i="131"/>
  <c r="U14" i="131"/>
  <c r="U13" i="131"/>
  <c r="U12" i="131"/>
  <c r="U11" i="131"/>
  <c r="U10" i="131"/>
  <c r="T106" i="131"/>
  <c r="T102" i="131"/>
  <c r="T101" i="131"/>
  <c r="T100" i="131"/>
  <c r="T99" i="131"/>
  <c r="T98" i="131"/>
  <c r="T97" i="131"/>
  <c r="T96" i="131"/>
  <c r="T95" i="131"/>
  <c r="T94" i="131"/>
  <c r="T93" i="131"/>
  <c r="T92" i="131"/>
  <c r="T89" i="131"/>
  <c r="T85" i="131"/>
  <c r="T84" i="131"/>
  <c r="T83" i="131"/>
  <c r="T82" i="131"/>
  <c r="T81" i="131"/>
  <c r="T80" i="131"/>
  <c r="T79" i="131"/>
  <c r="T78" i="131"/>
  <c r="T77" i="131"/>
  <c r="T75" i="131"/>
  <c r="T74" i="131"/>
  <c r="T73" i="131"/>
  <c r="T72" i="131"/>
  <c r="T71" i="131"/>
  <c r="T70" i="131"/>
  <c r="T69" i="131"/>
  <c r="T68" i="131"/>
  <c r="T66" i="131"/>
  <c r="T62" i="131"/>
  <c r="T61" i="131"/>
  <c r="T60" i="131"/>
  <c r="T59" i="131"/>
  <c r="T58" i="131"/>
  <c r="T57" i="131"/>
  <c r="T55" i="131"/>
  <c r="T54" i="131"/>
  <c r="T53" i="131"/>
  <c r="T52" i="131"/>
  <c r="T51" i="131"/>
  <c r="T50" i="131"/>
  <c r="T49" i="131"/>
  <c r="T48" i="131"/>
  <c r="T47" i="131"/>
  <c r="T46" i="131"/>
  <c r="T45" i="131"/>
  <c r="T44" i="131"/>
  <c r="T43" i="131"/>
  <c r="T42" i="131"/>
  <c r="T41" i="131"/>
  <c r="T40" i="131"/>
  <c r="T39" i="131"/>
  <c r="T38" i="131"/>
  <c r="T37" i="131"/>
  <c r="T36" i="131"/>
  <c r="T35" i="131"/>
  <c r="T34" i="131"/>
  <c r="T33" i="131"/>
  <c r="T31" i="131"/>
  <c r="T30" i="131"/>
  <c r="T29" i="131"/>
  <c r="T28" i="131"/>
  <c r="T27" i="131"/>
  <c r="T26" i="131"/>
  <c r="T25" i="131"/>
  <c r="T24" i="131"/>
  <c r="T23" i="131"/>
  <c r="T22" i="131"/>
  <c r="T21" i="131"/>
  <c r="T20" i="131"/>
  <c r="T18" i="131"/>
  <c r="T17" i="131"/>
  <c r="T15" i="131"/>
  <c r="T14" i="131"/>
  <c r="T13" i="131"/>
  <c r="T12" i="131"/>
  <c r="T11" i="131"/>
  <c r="T10" i="131"/>
  <c r="T9" i="113" l="1"/>
  <c r="T9" i="132" s="1"/>
  <c r="T9" i="131"/>
  <c r="U9" i="113"/>
  <c r="U9" i="132" s="1"/>
  <c r="U9" i="131"/>
  <c r="AJ11" i="113"/>
  <c r="AJ11" i="132" s="1"/>
  <c r="AJ19" i="131"/>
  <c r="AJ14" i="113"/>
  <c r="AJ14" i="132" s="1"/>
  <c r="AJ63" i="131"/>
  <c r="AK11" i="113"/>
  <c r="AK11" i="132" s="1"/>
  <c r="AK19" i="131"/>
  <c r="AK14" i="113"/>
  <c r="AK14" i="132" s="1"/>
  <c r="AK63" i="131"/>
  <c r="AR8" i="113"/>
  <c r="AR8" i="132" s="1"/>
  <c r="AR8" i="131"/>
  <c r="AR10" i="113"/>
  <c r="AR10" i="132" s="1"/>
  <c r="AR16" i="131"/>
  <c r="AR12" i="113"/>
  <c r="AR12" i="132" s="1"/>
  <c r="AR32" i="131"/>
  <c r="AR13" i="113"/>
  <c r="AR13" i="132" s="1"/>
  <c r="AR56" i="131"/>
  <c r="AR16" i="113"/>
  <c r="AR16" i="132" s="1"/>
  <c r="AR76" i="131"/>
  <c r="AS8" i="113"/>
  <c r="AS8" i="132" s="1"/>
  <c r="AS8" i="131"/>
  <c r="AS10" i="113"/>
  <c r="AS10" i="132" s="1"/>
  <c r="AS16" i="131"/>
  <c r="AS12" i="113"/>
  <c r="AS12" i="132" s="1"/>
  <c r="AS32" i="131"/>
  <c r="AS13" i="113"/>
  <c r="AS13" i="132" s="1"/>
  <c r="AS56" i="131"/>
  <c r="AS15" i="113"/>
  <c r="AS15" i="132" s="1"/>
  <c r="AS64" i="131"/>
  <c r="AS16" i="113"/>
  <c r="AS16" i="132" s="1"/>
  <c r="AS76" i="131"/>
  <c r="AZ9" i="113"/>
  <c r="AZ9" i="132" s="1"/>
  <c r="AZ9" i="131"/>
  <c r="BA9" i="113"/>
  <c r="BA9" i="132" s="1"/>
  <c r="BA9" i="131"/>
  <c r="BH9" i="113"/>
  <c r="BH9" i="132" s="1"/>
  <c r="BH9" i="131"/>
  <c r="BI9" i="113"/>
  <c r="BI9" i="132" s="1"/>
  <c r="BI9" i="131"/>
  <c r="BP9" i="113"/>
  <c r="BP9" i="132" s="1"/>
  <c r="BP9" i="131"/>
  <c r="BQ9" i="113"/>
  <c r="BQ9" i="132" s="1"/>
  <c r="BQ9" i="131"/>
  <c r="BX9" i="113"/>
  <c r="BX9" i="132" s="1"/>
  <c r="BX9" i="131"/>
  <c r="BY9" i="113"/>
  <c r="BY9" i="132" s="1"/>
  <c r="BY9" i="131"/>
  <c r="CF9" i="113"/>
  <c r="CF9" i="132" s="1"/>
  <c r="CF9" i="131"/>
  <c r="CG9" i="113"/>
  <c r="CG9" i="132" s="1"/>
  <c r="CG9" i="131"/>
  <c r="AB11" i="113"/>
  <c r="AB11" i="132" s="1"/>
  <c r="AB19" i="131"/>
  <c r="AB14" i="113"/>
  <c r="AB14" i="132" s="1"/>
  <c r="AB63" i="131"/>
  <c r="AC11" i="113"/>
  <c r="AC11" i="132" s="1"/>
  <c r="AC19" i="131"/>
  <c r="AC14" i="113"/>
  <c r="AC14" i="132" s="1"/>
  <c r="AC63" i="131"/>
  <c r="AJ8" i="113"/>
  <c r="AJ8" i="132" s="1"/>
  <c r="AJ8" i="131"/>
  <c r="AJ10" i="113"/>
  <c r="AJ10" i="132" s="1"/>
  <c r="AJ16" i="131"/>
  <c r="AJ12" i="113"/>
  <c r="AJ12" i="132" s="1"/>
  <c r="AJ32" i="131"/>
  <c r="AJ13" i="113"/>
  <c r="AJ13" i="132" s="1"/>
  <c r="AJ56" i="131"/>
  <c r="AJ16" i="113"/>
  <c r="AJ16" i="132" s="1"/>
  <c r="AJ76" i="131"/>
  <c r="AK8" i="113"/>
  <c r="AK8" i="132" s="1"/>
  <c r="AK8" i="131"/>
  <c r="AK10" i="113"/>
  <c r="AK10" i="132" s="1"/>
  <c r="AK16" i="131"/>
  <c r="AK12" i="113"/>
  <c r="AK12" i="132" s="1"/>
  <c r="AK32" i="131"/>
  <c r="AK13" i="113"/>
  <c r="AK13" i="132" s="1"/>
  <c r="AK56" i="131"/>
  <c r="AK15" i="113"/>
  <c r="AK15" i="132" s="1"/>
  <c r="AK64" i="131"/>
  <c r="AK16" i="113"/>
  <c r="AK16" i="132" s="1"/>
  <c r="AK76" i="131"/>
  <c r="AR9" i="113"/>
  <c r="AR9" i="132" s="1"/>
  <c r="AR9" i="131"/>
  <c r="AS9" i="113"/>
  <c r="AS9" i="132" s="1"/>
  <c r="AS9" i="131"/>
  <c r="T8" i="113"/>
  <c r="T8" i="132" s="1"/>
  <c r="T8" i="131"/>
  <c r="T12" i="113"/>
  <c r="T12" i="132" s="1"/>
  <c r="T32" i="131"/>
  <c r="T11" i="113"/>
  <c r="T11" i="132" s="1"/>
  <c r="T19" i="131"/>
  <c r="T14" i="113"/>
  <c r="T14" i="132" s="1"/>
  <c r="T63" i="131"/>
  <c r="U11" i="113"/>
  <c r="U11" i="132" s="1"/>
  <c r="U19" i="131"/>
  <c r="U14" i="113"/>
  <c r="U14" i="132" s="1"/>
  <c r="U63" i="131"/>
  <c r="AB8" i="113"/>
  <c r="AB8" i="132" s="1"/>
  <c r="AB8" i="131"/>
  <c r="AB10" i="113"/>
  <c r="AB10" i="132" s="1"/>
  <c r="AB16" i="131"/>
  <c r="AB12" i="113"/>
  <c r="AB12" i="132" s="1"/>
  <c r="AB32" i="131"/>
  <c r="AB13" i="113"/>
  <c r="AB13" i="132" s="1"/>
  <c r="AB56" i="131"/>
  <c r="AB16" i="113"/>
  <c r="AB16" i="132" s="1"/>
  <c r="AB76" i="131"/>
  <c r="AC8" i="113"/>
  <c r="AC8" i="132" s="1"/>
  <c r="AC8" i="131"/>
  <c r="AC10" i="113"/>
  <c r="AC10" i="132" s="1"/>
  <c r="AC16" i="131"/>
  <c r="AC12" i="113"/>
  <c r="AC12" i="132" s="1"/>
  <c r="AC32" i="131"/>
  <c r="AC13" i="113"/>
  <c r="AC13" i="132" s="1"/>
  <c r="AC56" i="131"/>
  <c r="AC15" i="113"/>
  <c r="AC15" i="132" s="1"/>
  <c r="AC64" i="131"/>
  <c r="AC16" i="113"/>
  <c r="AC16" i="132" s="1"/>
  <c r="AC76" i="131"/>
  <c r="AJ9" i="113"/>
  <c r="AJ9" i="132" s="1"/>
  <c r="AJ9" i="131"/>
  <c r="AK9" i="113"/>
  <c r="AK9" i="132" s="1"/>
  <c r="AK9" i="131"/>
  <c r="AZ11" i="113"/>
  <c r="AZ11" i="132" s="1"/>
  <c r="AZ19" i="131"/>
  <c r="AZ14" i="113"/>
  <c r="AZ14" i="132" s="1"/>
  <c r="AZ63" i="131"/>
  <c r="BA11" i="113"/>
  <c r="BA11" i="132" s="1"/>
  <c r="BA19" i="131"/>
  <c r="BA14" i="113"/>
  <c r="BA14" i="132" s="1"/>
  <c r="BA63" i="131"/>
  <c r="BH11" i="113"/>
  <c r="BH11" i="132" s="1"/>
  <c r="BH19" i="131"/>
  <c r="BH14" i="113"/>
  <c r="BH14" i="132" s="1"/>
  <c r="BH63" i="131"/>
  <c r="BI11" i="113"/>
  <c r="BI11" i="132" s="1"/>
  <c r="BI19" i="131"/>
  <c r="BI14" i="113"/>
  <c r="BI14" i="132" s="1"/>
  <c r="BI63" i="131"/>
  <c r="BP11" i="113"/>
  <c r="BP11" i="132" s="1"/>
  <c r="BP19" i="131"/>
  <c r="BP14" i="113"/>
  <c r="BP14" i="132" s="1"/>
  <c r="BP63" i="131"/>
  <c r="BQ11" i="113"/>
  <c r="BQ11" i="132" s="1"/>
  <c r="BQ19" i="131"/>
  <c r="BQ14" i="113"/>
  <c r="BQ14" i="132" s="1"/>
  <c r="BQ63" i="131"/>
  <c r="BX11" i="113"/>
  <c r="BX11" i="132" s="1"/>
  <c r="BX19" i="131"/>
  <c r="BX14" i="113"/>
  <c r="BX14" i="132" s="1"/>
  <c r="BX63" i="131"/>
  <c r="BY11" i="113"/>
  <c r="BY11" i="132" s="1"/>
  <c r="BY19" i="131"/>
  <c r="BY14" i="113"/>
  <c r="BY14" i="132" s="1"/>
  <c r="BY63" i="131"/>
  <c r="CF11" i="113"/>
  <c r="CF11" i="132" s="1"/>
  <c r="CF19" i="131"/>
  <c r="CF14" i="113"/>
  <c r="CF14" i="132" s="1"/>
  <c r="CF63" i="131"/>
  <c r="CG11" i="113"/>
  <c r="CG11" i="132" s="1"/>
  <c r="CG19" i="131"/>
  <c r="CG14" i="113"/>
  <c r="CG14" i="132" s="1"/>
  <c r="CG63" i="131"/>
  <c r="T10" i="113"/>
  <c r="T10" i="132" s="1"/>
  <c r="T16" i="131"/>
  <c r="T13" i="113"/>
  <c r="T13" i="132" s="1"/>
  <c r="T56" i="131"/>
  <c r="T16" i="113"/>
  <c r="T16" i="132" s="1"/>
  <c r="T76" i="131"/>
  <c r="U8" i="113"/>
  <c r="U8" i="132" s="1"/>
  <c r="U8" i="131"/>
  <c r="U10" i="113"/>
  <c r="U10" i="132" s="1"/>
  <c r="U16" i="131"/>
  <c r="U12" i="113"/>
  <c r="U12" i="132" s="1"/>
  <c r="U32" i="131"/>
  <c r="U13" i="113"/>
  <c r="U13" i="132" s="1"/>
  <c r="U56" i="131"/>
  <c r="U15" i="113"/>
  <c r="U15" i="132" s="1"/>
  <c r="U64" i="131"/>
  <c r="U16" i="113"/>
  <c r="U16" i="132" s="1"/>
  <c r="U76" i="131"/>
  <c r="AB9" i="113"/>
  <c r="AB9" i="132" s="1"/>
  <c r="AB9" i="131"/>
  <c r="AC9" i="113"/>
  <c r="AC9" i="132" s="1"/>
  <c r="AC9" i="131"/>
  <c r="AR11" i="113"/>
  <c r="AR11" i="132" s="1"/>
  <c r="AR19" i="131"/>
  <c r="AR14" i="113"/>
  <c r="AR14" i="132" s="1"/>
  <c r="AR63" i="131"/>
  <c r="AS11" i="113"/>
  <c r="AS11" i="132" s="1"/>
  <c r="AS19" i="131"/>
  <c r="AS14" i="113"/>
  <c r="AS14" i="132" s="1"/>
  <c r="AS63" i="131"/>
  <c r="AZ8" i="113"/>
  <c r="AZ8" i="132" s="1"/>
  <c r="AZ8" i="131"/>
  <c r="AZ10" i="113"/>
  <c r="AZ10" i="132" s="1"/>
  <c r="AZ16" i="131"/>
  <c r="AZ12" i="113"/>
  <c r="AZ12" i="132" s="1"/>
  <c r="AZ32" i="131"/>
  <c r="AZ13" i="113"/>
  <c r="AZ13" i="132" s="1"/>
  <c r="AZ56" i="131"/>
  <c r="AZ16" i="113"/>
  <c r="AZ16" i="132" s="1"/>
  <c r="AZ76" i="131"/>
  <c r="BA8" i="113"/>
  <c r="BA8" i="132" s="1"/>
  <c r="BA8" i="131"/>
  <c r="BA10" i="113"/>
  <c r="BA10" i="132" s="1"/>
  <c r="BA16" i="131"/>
  <c r="BA12" i="113"/>
  <c r="BA12" i="132" s="1"/>
  <c r="BA32" i="131"/>
  <c r="BA13" i="113"/>
  <c r="BA13" i="132" s="1"/>
  <c r="BA56" i="131"/>
  <c r="BA15" i="113"/>
  <c r="BA15" i="132" s="1"/>
  <c r="BA64" i="131"/>
  <c r="BA16" i="113"/>
  <c r="BA16" i="132" s="1"/>
  <c r="BA76" i="131"/>
  <c r="BH8" i="113"/>
  <c r="BH8" i="132" s="1"/>
  <c r="BH8" i="131"/>
  <c r="BH10" i="113"/>
  <c r="BH10" i="132" s="1"/>
  <c r="BH16" i="131"/>
  <c r="BH12" i="113"/>
  <c r="BH12" i="132" s="1"/>
  <c r="BH32" i="131"/>
  <c r="BH13" i="113"/>
  <c r="BH13" i="132" s="1"/>
  <c r="BH56" i="131"/>
  <c r="BH16" i="113"/>
  <c r="BH16" i="132" s="1"/>
  <c r="BH76" i="131"/>
  <c r="BI8" i="113"/>
  <c r="BI8" i="132" s="1"/>
  <c r="BI8" i="131"/>
  <c r="BI10" i="113"/>
  <c r="BI10" i="132" s="1"/>
  <c r="BI16" i="131"/>
  <c r="BI12" i="113"/>
  <c r="BI12" i="132" s="1"/>
  <c r="BI32" i="131"/>
  <c r="BI13" i="113"/>
  <c r="BI13" i="132" s="1"/>
  <c r="BI56" i="131"/>
  <c r="BI15" i="113"/>
  <c r="BI15" i="132" s="1"/>
  <c r="BI64" i="131"/>
  <c r="BI16" i="113"/>
  <c r="BI16" i="132" s="1"/>
  <c r="BI76" i="131"/>
  <c r="BP8" i="113"/>
  <c r="BP8" i="132" s="1"/>
  <c r="BP8" i="131"/>
  <c r="BP10" i="113"/>
  <c r="BP10" i="132" s="1"/>
  <c r="BP16" i="131"/>
  <c r="BP12" i="113"/>
  <c r="BP12" i="132" s="1"/>
  <c r="BP32" i="131"/>
  <c r="BP13" i="113"/>
  <c r="BP13" i="132" s="1"/>
  <c r="BP56" i="131"/>
  <c r="BP16" i="113"/>
  <c r="BP16" i="132" s="1"/>
  <c r="BP76" i="131"/>
  <c r="BQ8" i="113"/>
  <c r="BQ8" i="132" s="1"/>
  <c r="BQ8" i="131"/>
  <c r="BQ10" i="113"/>
  <c r="BQ10" i="132" s="1"/>
  <c r="BQ16" i="131"/>
  <c r="BQ12" i="113"/>
  <c r="BQ12" i="132" s="1"/>
  <c r="BQ32" i="131"/>
  <c r="BQ13" i="113"/>
  <c r="BQ13" i="132" s="1"/>
  <c r="BQ56" i="131"/>
  <c r="BQ15" i="113"/>
  <c r="BQ15" i="132" s="1"/>
  <c r="BQ64" i="131"/>
  <c r="BQ16" i="113"/>
  <c r="BQ16" i="132" s="1"/>
  <c r="BQ76" i="131"/>
  <c r="BX8" i="113"/>
  <c r="BX8" i="132" s="1"/>
  <c r="BX8" i="131"/>
  <c r="BX10" i="113"/>
  <c r="BX10" i="132" s="1"/>
  <c r="BX16" i="131"/>
  <c r="BX12" i="113"/>
  <c r="BX12" i="132" s="1"/>
  <c r="BX32" i="131"/>
  <c r="BX13" i="113"/>
  <c r="BX13" i="132" s="1"/>
  <c r="BX56" i="131"/>
  <c r="BX16" i="113"/>
  <c r="BX16" i="132" s="1"/>
  <c r="BX76" i="131"/>
  <c r="BY8" i="113"/>
  <c r="BY8" i="132" s="1"/>
  <c r="BY8" i="131"/>
  <c r="BY10" i="113"/>
  <c r="BY10" i="132" s="1"/>
  <c r="BY16" i="131"/>
  <c r="BY12" i="113"/>
  <c r="BY12" i="132" s="1"/>
  <c r="BY32" i="131"/>
  <c r="BY13" i="113"/>
  <c r="BY13" i="132" s="1"/>
  <c r="BY56" i="131"/>
  <c r="BY15" i="113"/>
  <c r="BY15" i="132" s="1"/>
  <c r="BY64" i="131"/>
  <c r="BY16" i="113"/>
  <c r="BY16" i="132" s="1"/>
  <c r="BY76" i="131"/>
  <c r="CF8" i="113"/>
  <c r="CF8" i="132" s="1"/>
  <c r="CF8" i="131"/>
  <c r="CF10" i="113"/>
  <c r="CF10" i="132" s="1"/>
  <c r="CF16" i="131"/>
  <c r="CF12" i="113"/>
  <c r="CF12" i="132" s="1"/>
  <c r="CF32" i="131"/>
  <c r="CF13" i="113"/>
  <c r="CF13" i="132" s="1"/>
  <c r="CF56" i="131"/>
  <c r="CF16" i="113"/>
  <c r="CF16" i="132" s="1"/>
  <c r="CF76" i="131"/>
  <c r="CG8" i="113"/>
  <c r="CG8" i="132" s="1"/>
  <c r="CG8" i="131"/>
  <c r="CG10" i="113"/>
  <c r="CG10" i="132" s="1"/>
  <c r="CG16" i="131"/>
  <c r="CG12" i="113"/>
  <c r="CG12" i="132" s="1"/>
  <c r="CG32" i="131"/>
  <c r="CG13" i="113"/>
  <c r="CG13" i="132" s="1"/>
  <c r="CG56" i="131"/>
  <c r="CG15" i="113"/>
  <c r="CG15" i="132" s="1"/>
  <c r="CG64" i="131"/>
  <c r="CG16" i="113"/>
  <c r="CG16" i="132" s="1"/>
  <c r="CG76" i="131"/>
  <c r="M106" i="131"/>
  <c r="M105" i="131"/>
  <c r="M104" i="131"/>
  <c r="M103" i="131"/>
  <c r="M102" i="131"/>
  <c r="M101" i="131"/>
  <c r="M100" i="131"/>
  <c r="M99" i="131"/>
  <c r="M98" i="131"/>
  <c r="M97" i="131"/>
  <c r="M96" i="131"/>
  <c r="M95" i="131"/>
  <c r="M94" i="131"/>
  <c r="M93" i="131"/>
  <c r="M92" i="131"/>
  <c r="M90" i="131"/>
  <c r="M89" i="131"/>
  <c r="M85" i="131"/>
  <c r="M84" i="131"/>
  <c r="M83" i="131"/>
  <c r="M82" i="131"/>
  <c r="M81" i="131"/>
  <c r="M80" i="131"/>
  <c r="M79" i="131"/>
  <c r="M78" i="131"/>
  <c r="M77" i="131"/>
  <c r="M75" i="131"/>
  <c r="M74" i="131"/>
  <c r="M73" i="131"/>
  <c r="M72" i="131"/>
  <c r="M71" i="131"/>
  <c r="M70" i="131"/>
  <c r="M69" i="131"/>
  <c r="M68" i="131"/>
  <c r="M67" i="131"/>
  <c r="M66" i="131"/>
  <c r="M65" i="131"/>
  <c r="M62" i="131"/>
  <c r="M61" i="131"/>
  <c r="M60" i="131"/>
  <c r="M59" i="131"/>
  <c r="M58" i="131"/>
  <c r="M57" i="131"/>
  <c r="M55" i="131"/>
  <c r="M54" i="131"/>
  <c r="M53" i="131"/>
  <c r="M52" i="131"/>
  <c r="M51" i="131"/>
  <c r="M50" i="131"/>
  <c r="M49" i="131"/>
  <c r="M48" i="131"/>
  <c r="M47" i="131"/>
  <c r="M46" i="131"/>
  <c r="M45" i="131"/>
  <c r="M44" i="131"/>
  <c r="M43" i="131"/>
  <c r="M42" i="131"/>
  <c r="M41" i="131"/>
  <c r="M40" i="131"/>
  <c r="M39" i="131"/>
  <c r="M38" i="131"/>
  <c r="M37" i="131"/>
  <c r="M36" i="131"/>
  <c r="M35" i="131"/>
  <c r="M34" i="131"/>
  <c r="M33" i="131"/>
  <c r="M31" i="131"/>
  <c r="M30" i="131"/>
  <c r="M29" i="131"/>
  <c r="M28" i="131"/>
  <c r="M27" i="131"/>
  <c r="M26" i="131"/>
  <c r="M25" i="131"/>
  <c r="M24" i="131"/>
  <c r="M23" i="131"/>
  <c r="M22" i="131"/>
  <c r="M21" i="131"/>
  <c r="M20" i="131"/>
  <c r="M18" i="131"/>
  <c r="M17" i="131"/>
  <c r="M15" i="131"/>
  <c r="M14" i="131"/>
  <c r="M13" i="131"/>
  <c r="M12" i="131"/>
  <c r="M11" i="131"/>
  <c r="M10" i="131"/>
  <c r="L106" i="131"/>
  <c r="L102" i="131"/>
  <c r="L101" i="131"/>
  <c r="L100" i="131"/>
  <c r="L99" i="131"/>
  <c r="L98" i="131"/>
  <c r="L97" i="131"/>
  <c r="L96" i="131"/>
  <c r="L95" i="131"/>
  <c r="L94" i="131"/>
  <c r="L93" i="131"/>
  <c r="L92" i="131"/>
  <c r="L89" i="131"/>
  <c r="L85" i="131"/>
  <c r="L84" i="131"/>
  <c r="L83" i="131"/>
  <c r="L82" i="131"/>
  <c r="L81" i="131"/>
  <c r="L80" i="131"/>
  <c r="L79" i="131"/>
  <c r="L78" i="131"/>
  <c r="L77" i="131"/>
  <c r="L75" i="131"/>
  <c r="L74" i="131"/>
  <c r="L73" i="131"/>
  <c r="L72" i="131"/>
  <c r="L71" i="131"/>
  <c r="L70" i="131"/>
  <c r="L69" i="131"/>
  <c r="L68" i="131"/>
  <c r="L66" i="131"/>
  <c r="L62" i="131"/>
  <c r="L61" i="131"/>
  <c r="L60" i="131"/>
  <c r="L59" i="131"/>
  <c r="L58" i="131"/>
  <c r="L57" i="131"/>
  <c r="L55" i="131"/>
  <c r="L54" i="131"/>
  <c r="L53" i="131"/>
  <c r="L52" i="131"/>
  <c r="L51" i="131"/>
  <c r="L50" i="131"/>
  <c r="L49" i="131"/>
  <c r="L48" i="131"/>
  <c r="L47" i="131"/>
  <c r="L46" i="131"/>
  <c r="L45" i="131"/>
  <c r="L44" i="131"/>
  <c r="L43" i="131"/>
  <c r="L42" i="131"/>
  <c r="L41" i="131"/>
  <c r="L40" i="131"/>
  <c r="L39" i="131"/>
  <c r="L38" i="131"/>
  <c r="L37" i="131"/>
  <c r="L36" i="131"/>
  <c r="L35" i="131"/>
  <c r="L34" i="131"/>
  <c r="L33" i="131"/>
  <c r="L31" i="131"/>
  <c r="L30" i="131"/>
  <c r="L29" i="131"/>
  <c r="L28" i="131"/>
  <c r="L27" i="131"/>
  <c r="L26" i="131"/>
  <c r="L25" i="131"/>
  <c r="L24" i="131"/>
  <c r="L23" i="131"/>
  <c r="L22" i="131"/>
  <c r="L21" i="131"/>
  <c r="L20" i="131"/>
  <c r="L18" i="131"/>
  <c r="L17" i="131"/>
  <c r="L15" i="131"/>
  <c r="L14" i="131"/>
  <c r="L13" i="131"/>
  <c r="L12" i="131"/>
  <c r="L11" i="131"/>
  <c r="L10" i="131"/>
  <c r="L12" i="113" l="1"/>
  <c r="L12" i="132" s="1"/>
  <c r="L32" i="131"/>
  <c r="M8" i="113"/>
  <c r="M8" i="132" s="1"/>
  <c r="M8" i="131"/>
  <c r="M12" i="113"/>
  <c r="M12" i="132" s="1"/>
  <c r="M32" i="131"/>
  <c r="M13" i="113"/>
  <c r="M13" i="132" s="1"/>
  <c r="M56" i="131"/>
  <c r="M15" i="113"/>
  <c r="M15" i="132" s="1"/>
  <c r="M64" i="131"/>
  <c r="M16" i="113"/>
  <c r="M16" i="132" s="1"/>
  <c r="M76" i="131"/>
  <c r="L8" i="113"/>
  <c r="L8" i="132" s="1"/>
  <c r="L8" i="131"/>
  <c r="L10" i="113"/>
  <c r="L10" i="132" s="1"/>
  <c r="L16" i="131"/>
  <c r="L13" i="113"/>
  <c r="L13" i="132" s="1"/>
  <c r="L56" i="131"/>
  <c r="L16" i="113"/>
  <c r="L16" i="132" s="1"/>
  <c r="L76" i="131"/>
  <c r="M10" i="113"/>
  <c r="M10" i="132" s="1"/>
  <c r="M16" i="131"/>
  <c r="L9" i="113"/>
  <c r="L9" i="132" s="1"/>
  <c r="L9" i="131"/>
  <c r="M9" i="113"/>
  <c r="M9" i="132" s="1"/>
  <c r="M9" i="131"/>
  <c r="L11" i="113"/>
  <c r="L11" i="132" s="1"/>
  <c r="L19" i="131"/>
  <c r="L14" i="113"/>
  <c r="L14" i="132" s="1"/>
  <c r="L63" i="131"/>
  <c r="M11" i="113"/>
  <c r="M11" i="132" s="1"/>
  <c r="M19" i="131"/>
  <c r="M14" i="113"/>
  <c r="M14" i="132" s="1"/>
  <c r="M63" i="131"/>
  <c r="I90" i="131" l="1"/>
  <c r="I89" i="131"/>
  <c r="I91" i="131" l="1"/>
  <c r="D22" i="113"/>
  <c r="D22" i="132" s="1"/>
  <c r="E22" i="113"/>
  <c r="E22" i="132" s="1"/>
  <c r="E23" i="113"/>
  <c r="E23" i="132" s="1"/>
  <c r="D24" i="113"/>
  <c r="D24" i="132" s="1"/>
  <c r="E24" i="113"/>
  <c r="E24" i="132" s="1"/>
  <c r="D26" i="113"/>
  <c r="D26" i="132" s="1"/>
  <c r="E26" i="113"/>
  <c r="E26" i="132" s="1"/>
  <c r="D27" i="113"/>
  <c r="D27" i="132" s="1"/>
  <c r="E27" i="113"/>
  <c r="E27" i="132" s="1"/>
  <c r="E28" i="113"/>
  <c r="E28" i="132" s="1"/>
  <c r="D29" i="113"/>
  <c r="D29" i="132" s="1"/>
  <c r="E29" i="113"/>
  <c r="E29" i="132" s="1"/>
  <c r="D30" i="113"/>
  <c r="D30" i="132" s="1"/>
  <c r="E30" i="113"/>
  <c r="E30" i="132" s="1"/>
  <c r="D31" i="113"/>
  <c r="E31" i="113"/>
  <c r="D32" i="113"/>
  <c r="D32" i="132" s="1"/>
  <c r="E32" i="113"/>
  <c r="E32" i="132" s="1"/>
  <c r="D33" i="113"/>
  <c r="D33" i="132" s="1"/>
  <c r="E33" i="113"/>
  <c r="E33" i="132" s="1"/>
  <c r="D34" i="113"/>
  <c r="D34" i="132" s="1"/>
  <c r="E34" i="113"/>
  <c r="E34" i="132" s="1"/>
  <c r="I14" i="113"/>
  <c r="I14" i="132" s="1"/>
  <c r="I22" i="113"/>
  <c r="I22" i="132" s="1"/>
  <c r="I23" i="113"/>
  <c r="I23" i="132" s="1"/>
  <c r="I24" i="113"/>
  <c r="I24" i="132" s="1"/>
  <c r="I25" i="113"/>
  <c r="I25" i="132" s="1"/>
  <c r="I26" i="113"/>
  <c r="I26" i="132" s="1"/>
  <c r="I28" i="113"/>
  <c r="I28" i="132" s="1"/>
  <c r="I29" i="113"/>
  <c r="I29" i="132" s="1"/>
  <c r="I30" i="113"/>
  <c r="I30" i="132" s="1"/>
  <c r="I31" i="113"/>
  <c r="I31" i="132" s="1"/>
  <c r="I32" i="113"/>
  <c r="I32" i="132" s="1"/>
  <c r="I33" i="113"/>
  <c r="I33" i="132" s="1"/>
  <c r="I34" i="113"/>
  <c r="I34" i="132" s="1"/>
  <c r="G29" i="113"/>
  <c r="G29" i="132" s="1"/>
  <c r="G28" i="113"/>
  <c r="G28" i="132" s="1"/>
  <c r="G27" i="113"/>
  <c r="G27" i="132" s="1"/>
  <c r="G26" i="113"/>
  <c r="G26" i="132" s="1"/>
  <c r="G24" i="113"/>
  <c r="G24" i="132" s="1"/>
  <c r="G23" i="113"/>
  <c r="G23" i="132" s="1"/>
  <c r="G22" i="113"/>
  <c r="G22" i="132" s="1"/>
  <c r="D38" i="113" l="1"/>
  <c r="D38" i="132" s="1"/>
  <c r="D31" i="132"/>
  <c r="E38" i="113"/>
  <c r="E38" i="132" s="1"/>
  <c r="E31" i="132"/>
  <c r="I38" i="113"/>
  <c r="I38" i="132" s="1"/>
  <c r="AT105" i="151" l="1"/>
  <c r="AQ105" i="151"/>
  <c r="AR105" i="151"/>
  <c r="AS105" i="151"/>
  <c r="E106" i="131" l="1"/>
  <c r="D106" i="131"/>
  <c r="E105" i="131"/>
  <c r="E104" i="131"/>
  <c r="E103" i="131"/>
  <c r="E102" i="131"/>
  <c r="D102" i="131"/>
  <c r="E101" i="131"/>
  <c r="D101" i="131"/>
  <c r="E100" i="131"/>
  <c r="D100" i="131"/>
  <c r="E99" i="131"/>
  <c r="D99" i="131"/>
  <c r="E98" i="131"/>
  <c r="D98" i="131"/>
  <c r="E97" i="131"/>
  <c r="D97" i="131"/>
  <c r="E96" i="131"/>
  <c r="D96" i="131"/>
  <c r="E95" i="131"/>
  <c r="D95" i="131"/>
  <c r="E94" i="131"/>
  <c r="D94" i="131"/>
  <c r="E93" i="131"/>
  <c r="D93" i="131"/>
  <c r="E92" i="131"/>
  <c r="D92" i="131"/>
  <c r="E90" i="131"/>
  <c r="E89" i="131"/>
  <c r="D89" i="131"/>
  <c r="E85" i="131"/>
  <c r="D85" i="131"/>
  <c r="E84" i="131"/>
  <c r="D84" i="131"/>
  <c r="E83" i="131"/>
  <c r="D83" i="131"/>
  <c r="E82" i="131"/>
  <c r="D82" i="131"/>
  <c r="E81" i="131"/>
  <c r="D81" i="131"/>
  <c r="E80" i="131"/>
  <c r="D80" i="131"/>
  <c r="E79" i="131"/>
  <c r="D79" i="131"/>
  <c r="E78" i="131"/>
  <c r="D78" i="131"/>
  <c r="E77" i="131"/>
  <c r="D77" i="131"/>
  <c r="E75" i="131"/>
  <c r="D75" i="131"/>
  <c r="E74" i="131"/>
  <c r="D74" i="131"/>
  <c r="E73" i="131"/>
  <c r="D73" i="131"/>
  <c r="E72" i="131"/>
  <c r="D72" i="131"/>
  <c r="E71" i="131"/>
  <c r="D71" i="131"/>
  <c r="E70" i="131"/>
  <c r="D70" i="131"/>
  <c r="E69" i="131"/>
  <c r="D69" i="131"/>
  <c r="E68" i="131"/>
  <c r="D68" i="131"/>
  <c r="E67" i="131"/>
  <c r="E66" i="131"/>
  <c r="D66" i="131"/>
  <c r="E65" i="131"/>
  <c r="E62" i="131"/>
  <c r="D62" i="131"/>
  <c r="E61" i="131"/>
  <c r="D61" i="131"/>
  <c r="E60" i="131"/>
  <c r="D60" i="131"/>
  <c r="E59" i="131"/>
  <c r="D59" i="131"/>
  <c r="E58" i="131"/>
  <c r="D58" i="131"/>
  <c r="E57" i="131"/>
  <c r="D57" i="131"/>
  <c r="E55" i="131"/>
  <c r="D55" i="131"/>
  <c r="E54" i="131"/>
  <c r="D54" i="131"/>
  <c r="E53" i="131"/>
  <c r="D53" i="131"/>
  <c r="E52" i="131"/>
  <c r="D52" i="131"/>
  <c r="E51" i="131"/>
  <c r="D51" i="131"/>
  <c r="E50" i="131"/>
  <c r="D50" i="131"/>
  <c r="E49" i="131"/>
  <c r="D49" i="131"/>
  <c r="E48" i="131"/>
  <c r="D48" i="131"/>
  <c r="E47" i="131"/>
  <c r="D47" i="131"/>
  <c r="E46" i="131"/>
  <c r="D46" i="131"/>
  <c r="E45" i="131"/>
  <c r="D45" i="131"/>
  <c r="E44" i="131"/>
  <c r="D44" i="131"/>
  <c r="E43" i="131"/>
  <c r="D43" i="131"/>
  <c r="E42" i="131"/>
  <c r="D42" i="131"/>
  <c r="E41" i="131"/>
  <c r="D41" i="131"/>
  <c r="E40" i="131"/>
  <c r="D40" i="131"/>
  <c r="E39" i="131"/>
  <c r="D39" i="131"/>
  <c r="E38" i="131"/>
  <c r="D38" i="131"/>
  <c r="E37" i="131"/>
  <c r="D37" i="131"/>
  <c r="E36" i="131"/>
  <c r="D36" i="131"/>
  <c r="E35" i="131"/>
  <c r="D35" i="131"/>
  <c r="E34" i="131"/>
  <c r="D34" i="131"/>
  <c r="E33" i="131"/>
  <c r="D33" i="131"/>
  <c r="E31" i="131"/>
  <c r="D31" i="131"/>
  <c r="E30" i="131"/>
  <c r="D30" i="131"/>
  <c r="E29" i="131"/>
  <c r="D29" i="131"/>
  <c r="E28" i="131"/>
  <c r="D28" i="131"/>
  <c r="E27" i="131"/>
  <c r="D27" i="131"/>
  <c r="E26" i="131"/>
  <c r="D26" i="131"/>
  <c r="E25" i="131"/>
  <c r="D25" i="131"/>
  <c r="E24" i="131"/>
  <c r="D24" i="131"/>
  <c r="E23" i="131"/>
  <c r="D23" i="131"/>
  <c r="E22" i="131"/>
  <c r="D22" i="131"/>
  <c r="E21" i="131"/>
  <c r="D21" i="131"/>
  <c r="E20" i="131"/>
  <c r="D20" i="131"/>
  <c r="E18" i="131"/>
  <c r="D18" i="131"/>
  <c r="E17" i="131"/>
  <c r="D17" i="131"/>
  <c r="E15" i="131"/>
  <c r="D15" i="131"/>
  <c r="E14" i="131"/>
  <c r="D14" i="131"/>
  <c r="E13" i="131"/>
  <c r="D13" i="131"/>
  <c r="E12" i="131"/>
  <c r="D12" i="131"/>
  <c r="E11" i="131"/>
  <c r="D11" i="131"/>
  <c r="E10" i="131"/>
  <c r="D10" i="131"/>
  <c r="I88" i="101"/>
  <c r="I87" i="101" s="1"/>
  <c r="I87" i="131" s="1"/>
  <c r="I72" i="101"/>
  <c r="I52" i="101"/>
  <c r="I52" i="131" s="1"/>
  <c r="I46" i="101"/>
  <c r="I46" i="131" s="1"/>
  <c r="I38" i="101"/>
  <c r="I38" i="131" s="1"/>
  <c r="I34" i="101"/>
  <c r="I34" i="131" s="1"/>
  <c r="I29" i="101"/>
  <c r="I29" i="131" s="1"/>
  <c r="I26" i="101"/>
  <c r="I26" i="131" s="1"/>
  <c r="I20" i="101"/>
  <c r="I20" i="131" s="1"/>
  <c r="I11" i="101"/>
  <c r="I97" i="101"/>
  <c r="I97" i="131" s="1"/>
  <c r="I80" i="101"/>
  <c r="I80" i="131" s="1"/>
  <c r="I77" i="101"/>
  <c r="I77" i="131" s="1"/>
  <c r="I65" i="101"/>
  <c r="I65" i="131" s="1"/>
  <c r="I56" i="101"/>
  <c r="I16" i="101"/>
  <c r="I33" i="101" l="1"/>
  <c r="I16" i="131"/>
  <c r="I10" i="113"/>
  <c r="I10" i="132" s="1"/>
  <c r="I70" i="101"/>
  <c r="I70" i="131" s="1"/>
  <c r="I72" i="131"/>
  <c r="I56" i="131"/>
  <c r="I13" i="113"/>
  <c r="I13" i="132" s="1"/>
  <c r="I9" i="101"/>
  <c r="I11" i="131"/>
  <c r="I32" i="101"/>
  <c r="I33" i="131"/>
  <c r="E8" i="113"/>
  <c r="E8" i="132" s="1"/>
  <c r="E8" i="131"/>
  <c r="E9" i="113"/>
  <c r="E9" i="132" s="1"/>
  <c r="E9" i="131"/>
  <c r="E10" i="113"/>
  <c r="E10" i="132" s="1"/>
  <c r="E16" i="131"/>
  <c r="E11" i="113"/>
  <c r="E11" i="132" s="1"/>
  <c r="E19" i="131"/>
  <c r="E12" i="113"/>
  <c r="E12" i="132" s="1"/>
  <c r="E32" i="131"/>
  <c r="E13" i="113"/>
  <c r="E13" i="132" s="1"/>
  <c r="E56" i="131"/>
  <c r="E14" i="113"/>
  <c r="E14" i="132" s="1"/>
  <c r="E63" i="131"/>
  <c r="E15" i="113"/>
  <c r="E15" i="132" s="1"/>
  <c r="E64" i="131"/>
  <c r="E16" i="113"/>
  <c r="E16" i="132" s="1"/>
  <c r="E76" i="131"/>
  <c r="I18" i="113"/>
  <c r="I18" i="132" s="1"/>
  <c r="I88" i="131"/>
  <c r="D8" i="113"/>
  <c r="D8" i="132" s="1"/>
  <c r="D8" i="131"/>
  <c r="D9" i="113"/>
  <c r="D9" i="132" s="1"/>
  <c r="D9" i="131"/>
  <c r="D10" i="113"/>
  <c r="D10" i="132" s="1"/>
  <c r="D16" i="131"/>
  <c r="D11" i="113"/>
  <c r="D11" i="132" s="1"/>
  <c r="D19" i="131"/>
  <c r="D12" i="113"/>
  <c r="D12" i="132" s="1"/>
  <c r="D32" i="131"/>
  <c r="D13" i="113"/>
  <c r="D13" i="132" s="1"/>
  <c r="D56" i="131"/>
  <c r="D14" i="113"/>
  <c r="D14" i="132" s="1"/>
  <c r="D63" i="131"/>
  <c r="D16" i="113"/>
  <c r="D16" i="132" s="1"/>
  <c r="D76" i="131"/>
  <c r="H18" i="113"/>
  <c r="H18" i="132" s="1"/>
  <c r="I19" i="101"/>
  <c r="I86" i="101"/>
  <c r="I64" i="101"/>
  <c r="I9" i="131" l="1"/>
  <c r="I9" i="113"/>
  <c r="I9" i="132" s="1"/>
  <c r="I64" i="131"/>
  <c r="I15" i="113"/>
  <c r="I15" i="132" s="1"/>
  <c r="I8" i="101"/>
  <c r="I19" i="131"/>
  <c r="I11" i="113"/>
  <c r="I11" i="132" s="1"/>
  <c r="I32" i="131"/>
  <c r="I12" i="113"/>
  <c r="I12" i="132" s="1"/>
  <c r="I17" i="113"/>
  <c r="I86" i="131"/>
  <c r="I8" i="131" l="1"/>
  <c r="I8" i="113"/>
  <c r="I8" i="132" s="1"/>
  <c r="I19" i="113"/>
  <c r="I19" i="132" s="1"/>
  <c r="I17" i="132"/>
  <c r="J37" i="147" l="1"/>
  <c r="H37" i="147"/>
  <c r="G37" i="147"/>
  <c r="B46" i="56" l="1"/>
  <c r="B45" i="56"/>
  <c r="B44" i="56"/>
  <c r="B43" i="56"/>
  <c r="B42" i="56"/>
  <c r="B41" i="56"/>
  <c r="B40" i="56"/>
  <c r="B39" i="56"/>
  <c r="B38" i="56"/>
  <c r="B37" i="56"/>
  <c r="B36" i="56"/>
  <c r="B35" i="56"/>
  <c r="B34" i="56"/>
  <c r="B33" i="56"/>
  <c r="B32" i="56"/>
  <c r="B31" i="56"/>
  <c r="B28" i="56"/>
  <c r="B27" i="56"/>
  <c r="B26" i="56"/>
  <c r="B25" i="56"/>
  <c r="B24" i="56"/>
  <c r="B23" i="56"/>
  <c r="B22" i="56"/>
  <c r="B21" i="56"/>
  <c r="B20" i="56"/>
  <c r="B19" i="56"/>
  <c r="B18" i="56"/>
  <c r="B17" i="56"/>
  <c r="B16" i="56"/>
  <c r="B15" i="56"/>
  <c r="B14" i="56" l="1"/>
  <c r="B13" i="56"/>
  <c r="B11" i="56"/>
  <c r="B10" i="56"/>
  <c r="B9" i="56"/>
  <c r="B8" i="56"/>
  <c r="B7" i="56"/>
  <c r="B6" i="56"/>
  <c r="B5" i="56"/>
  <c r="B4" i="56"/>
  <c r="CJ64" i="133" l="1"/>
  <c r="M62" i="128"/>
  <c r="CJ30" i="113"/>
  <c r="CJ30" i="132" s="1"/>
  <c r="CJ22" i="133"/>
  <c r="M20" i="128"/>
  <c r="CJ80" i="102"/>
  <c r="CJ24" i="113"/>
  <c r="CJ24" i="132" l="1"/>
  <c r="M78" i="128"/>
  <c r="M78" i="144" s="1"/>
  <c r="CJ80" i="133"/>
  <c r="M136" i="116"/>
  <c r="M62" i="144"/>
  <c r="M130" i="116"/>
  <c r="M20" i="144"/>
  <c r="M136" i="135" l="1"/>
  <c r="M130" i="135"/>
  <c r="C20" i="128" l="1"/>
  <c r="H22" i="133"/>
  <c r="H80" i="102"/>
  <c r="H24" i="113"/>
  <c r="H24" i="132" s="1"/>
  <c r="AN80" i="102"/>
  <c r="G20" i="128"/>
  <c r="AN24" i="113"/>
  <c r="AN24" i="132" s="1"/>
  <c r="AN22" i="133"/>
  <c r="P22" i="133"/>
  <c r="P24" i="113"/>
  <c r="P24" i="132" s="1"/>
  <c r="P80" i="102"/>
  <c r="D20" i="128"/>
  <c r="CB22" i="133"/>
  <c r="CB80" i="102"/>
  <c r="CB24" i="113"/>
  <c r="CB24" i="132" s="1"/>
  <c r="L20" i="128"/>
  <c r="X80" i="102"/>
  <c r="E20" i="128"/>
  <c r="X24" i="113"/>
  <c r="X24" i="132" s="1"/>
  <c r="X22" i="133"/>
  <c r="BD24" i="113"/>
  <c r="BD24" i="132" s="1"/>
  <c r="I20" i="128"/>
  <c r="BD22" i="133"/>
  <c r="BD80" i="102"/>
  <c r="F20" i="128"/>
  <c r="AF22" i="133"/>
  <c r="AF80" i="102"/>
  <c r="AF24" i="113"/>
  <c r="AF24" i="132" s="1"/>
  <c r="J20" i="128"/>
  <c r="BL22" i="133"/>
  <c r="BL24" i="113"/>
  <c r="BL24" i="132" s="1"/>
  <c r="BL80" i="102"/>
  <c r="BT22" i="133"/>
  <c r="BT80" i="102"/>
  <c r="K20" i="128"/>
  <c r="BT24" i="113"/>
  <c r="BT24" i="132" s="1"/>
  <c r="AV80" i="102"/>
  <c r="H20" i="128"/>
  <c r="AV24" i="113"/>
  <c r="AV24" i="132" s="1"/>
  <c r="AV22" i="133"/>
  <c r="J20" i="144" l="1"/>
  <c r="J130" i="116"/>
  <c r="H20" i="144"/>
  <c r="H130" i="116"/>
  <c r="K130" i="116"/>
  <c r="K20" i="144"/>
  <c r="BL80" i="133"/>
  <c r="J78" i="128"/>
  <c r="J78" i="144" s="1"/>
  <c r="F130" i="116"/>
  <c r="F20" i="144"/>
  <c r="I130" i="116"/>
  <c r="I20" i="144"/>
  <c r="L130" i="116"/>
  <c r="L20" i="144"/>
  <c r="G20" i="144"/>
  <c r="G130" i="116"/>
  <c r="C78" i="128"/>
  <c r="C78" i="144" s="1"/>
  <c r="H80" i="133"/>
  <c r="AV80" i="133"/>
  <c r="H78" i="128"/>
  <c r="H78" i="144" s="1"/>
  <c r="K78" i="128"/>
  <c r="K78" i="144" s="1"/>
  <c r="BT80" i="133"/>
  <c r="E130" i="116"/>
  <c r="E20" i="144"/>
  <c r="D20" i="144"/>
  <c r="D130" i="116"/>
  <c r="G78" i="128"/>
  <c r="G78" i="144" s="1"/>
  <c r="AN80" i="133"/>
  <c r="F78" i="128"/>
  <c r="F78" i="144" s="1"/>
  <c r="AF80" i="133"/>
  <c r="I78" i="128"/>
  <c r="I78" i="144" s="1"/>
  <c r="BD80" i="133"/>
  <c r="E78" i="128"/>
  <c r="E78" i="144" s="1"/>
  <c r="X80" i="133"/>
  <c r="L78" i="128"/>
  <c r="L78" i="144" s="1"/>
  <c r="CB80" i="133"/>
  <c r="D78" i="128"/>
  <c r="D78" i="144" s="1"/>
  <c r="P80" i="133"/>
  <c r="C20" i="144"/>
  <c r="C130" i="116"/>
  <c r="C130" i="135" l="1"/>
  <c r="G130" i="135"/>
  <c r="H130" i="135"/>
  <c r="E130" i="135"/>
  <c r="I130" i="135"/>
  <c r="D130" i="135"/>
  <c r="J130" i="135"/>
  <c r="L130" i="135"/>
  <c r="F130" i="135"/>
  <c r="K130" i="135"/>
  <c r="M16" i="127" l="1"/>
  <c r="M16" i="143" s="1"/>
  <c r="CI18" i="133"/>
  <c r="M9" i="127"/>
  <c r="M9" i="143" s="1"/>
  <c r="CI11" i="133"/>
  <c r="M15" i="127"/>
  <c r="M15" i="143" s="1"/>
  <c r="CI17" i="133"/>
  <c r="CI21" i="133"/>
  <c r="CI23" i="113"/>
  <c r="CI23" i="132" s="1"/>
  <c r="M19" i="127"/>
  <c r="M31" i="127"/>
  <c r="M31" i="143" s="1"/>
  <c r="CI33" i="133"/>
  <c r="M40" i="127"/>
  <c r="M40" i="143" s="1"/>
  <c r="CI42" i="133"/>
  <c r="CI52" i="133"/>
  <c r="M50" i="127"/>
  <c r="M50" i="143" s="1"/>
  <c r="M56" i="127"/>
  <c r="M56" i="143" s="1"/>
  <c r="CI58" i="133"/>
  <c r="CI28" i="133"/>
  <c r="M26" i="127"/>
  <c r="M26" i="143" s="1"/>
  <c r="M32" i="127"/>
  <c r="M32" i="143" s="1"/>
  <c r="CI34" i="133"/>
  <c r="M46" i="127"/>
  <c r="M46" i="143" s="1"/>
  <c r="CI48" i="133"/>
  <c r="M51" i="127"/>
  <c r="M51" i="143" s="1"/>
  <c r="CI53" i="133"/>
  <c r="M10" i="127"/>
  <c r="M10" i="143" s="1"/>
  <c r="CI12" i="133"/>
  <c r="M17" i="127"/>
  <c r="M17" i="143" s="1"/>
  <c r="CI19" i="133"/>
  <c r="CI29" i="133"/>
  <c r="M27" i="127"/>
  <c r="M27" i="143" s="1"/>
  <c r="CI36" i="133"/>
  <c r="M34" i="127"/>
  <c r="M34" i="143" s="1"/>
  <c r="CI49" i="133"/>
  <c r="M47" i="127"/>
  <c r="M47" i="143" s="1"/>
  <c r="M52" i="127"/>
  <c r="M52" i="143" s="1"/>
  <c r="CI54" i="133"/>
  <c r="CI63" i="133"/>
  <c r="M61" i="127"/>
  <c r="M61" i="143" s="1"/>
  <c r="M83" i="115"/>
  <c r="CI23" i="134"/>
  <c r="CI13" i="133"/>
  <c r="M11" i="127"/>
  <c r="M11" i="143" s="1"/>
  <c r="M14" i="127"/>
  <c r="M14" i="143" s="1"/>
  <c r="CI16" i="133"/>
  <c r="M28" i="127"/>
  <c r="M28" i="143" s="1"/>
  <c r="CI30" i="133"/>
  <c r="CI37" i="133"/>
  <c r="M35" i="127"/>
  <c r="M35" i="143" s="1"/>
  <c r="M48" i="127"/>
  <c r="M48" i="143" s="1"/>
  <c r="CI50" i="133"/>
  <c r="M83" i="146" l="1"/>
  <c r="M60" i="127"/>
  <c r="M60" i="143" s="1"/>
  <c r="CI62" i="133"/>
  <c r="M19" i="143"/>
  <c r="M93" i="116"/>
  <c r="M85" i="115"/>
  <c r="CI25" i="134"/>
  <c r="M87" i="115"/>
  <c r="CI27" i="134"/>
  <c r="M57" i="127"/>
  <c r="M57" i="143" s="1"/>
  <c r="CI59" i="133"/>
  <c r="M85" i="146" l="1"/>
  <c r="M87" i="146"/>
  <c r="M93" i="135"/>
  <c r="M82" i="115"/>
  <c r="CI22" i="134"/>
  <c r="M86" i="115"/>
  <c r="CI26" i="134"/>
  <c r="M88" i="115"/>
  <c r="CI28" i="134"/>
  <c r="M82" i="146" l="1"/>
  <c r="M88" i="146"/>
  <c r="M86" i="146"/>
  <c r="M30" i="127" l="1"/>
  <c r="M30" i="143" s="1"/>
  <c r="CI32" i="133"/>
  <c r="M45" i="127"/>
  <c r="M45" i="143" s="1"/>
  <c r="CI47" i="133"/>
  <c r="CI27" i="133"/>
  <c r="CI26" i="113"/>
  <c r="CI26" i="132" s="1"/>
  <c r="M25" i="127"/>
  <c r="CI35" i="133"/>
  <c r="M33" i="127"/>
  <c r="M33" i="143" s="1"/>
  <c r="CI51" i="133"/>
  <c r="M49" i="127"/>
  <c r="M49" i="143" s="1"/>
  <c r="M8" i="127"/>
  <c r="M8" i="143" s="1"/>
  <c r="CI10" i="133"/>
  <c r="M54" i="127"/>
  <c r="M54" i="143" s="1"/>
  <c r="CI56" i="133"/>
  <c r="CI57" i="133"/>
  <c r="M55" i="127"/>
  <c r="M55" i="143" s="1"/>
  <c r="CI9" i="133" l="1"/>
  <c r="M7" i="127"/>
  <c r="CI22" i="113"/>
  <c r="CI22" i="132" s="1"/>
  <c r="CI55" i="133"/>
  <c r="M53" i="127"/>
  <c r="CI29" i="113"/>
  <c r="CI29" i="132" s="1"/>
  <c r="CI15" i="133"/>
  <c r="M13" i="127"/>
  <c r="M13" i="143" s="1"/>
  <c r="CI31" i="133"/>
  <c r="CI27" i="113"/>
  <c r="CI27" i="132" s="1"/>
  <c r="M29" i="127"/>
  <c r="M36" i="127"/>
  <c r="M36" i="143" s="1"/>
  <c r="CI38" i="133"/>
  <c r="M12" i="127"/>
  <c r="M12" i="143" s="1"/>
  <c r="CI14" i="133"/>
  <c r="M38" i="127"/>
  <c r="M38" i="143" s="1"/>
  <c r="CI40" i="133"/>
  <c r="M25" i="143"/>
  <c r="M96" i="116"/>
  <c r="M37" i="127"/>
  <c r="M37" i="143" s="1"/>
  <c r="CI39" i="133"/>
  <c r="M96" i="135" l="1"/>
  <c r="M29" i="143"/>
  <c r="M97" i="116"/>
  <c r="M99" i="116"/>
  <c r="M53" i="143"/>
  <c r="M92" i="116"/>
  <c r="M7" i="143"/>
  <c r="M99" i="135" l="1"/>
  <c r="M92" i="135"/>
  <c r="M97" i="135"/>
  <c r="W13" i="133" l="1"/>
  <c r="E11" i="127"/>
  <c r="E11" i="143" s="1"/>
  <c r="E26" i="127"/>
  <c r="E26" i="143" s="1"/>
  <c r="W28" i="133"/>
  <c r="E32" i="127"/>
  <c r="E32" i="143" s="1"/>
  <c r="W34" i="133"/>
  <c r="E46" i="127"/>
  <c r="E46" i="143" s="1"/>
  <c r="W48" i="133"/>
  <c r="E10" i="127"/>
  <c r="E10" i="143" s="1"/>
  <c r="W12" i="133"/>
  <c r="E17" i="127"/>
  <c r="E17" i="143" s="1"/>
  <c r="W19" i="133"/>
  <c r="E28" i="127"/>
  <c r="E28" i="143" s="1"/>
  <c r="W30" i="133"/>
  <c r="E34" i="127"/>
  <c r="E34" i="143" s="1"/>
  <c r="W36" i="133"/>
  <c r="E48" i="127"/>
  <c r="E48" i="143" s="1"/>
  <c r="W50" i="133"/>
  <c r="E56" i="127"/>
  <c r="E56" i="143" s="1"/>
  <c r="W58" i="133"/>
  <c r="E14" i="127"/>
  <c r="E14" i="143" s="1"/>
  <c r="W16" i="133"/>
  <c r="W18" i="133"/>
  <c r="E16" i="127"/>
  <c r="E16" i="143" s="1"/>
  <c r="E27" i="127"/>
  <c r="E27" i="143" s="1"/>
  <c r="W29" i="133"/>
  <c r="E35" i="127"/>
  <c r="E35" i="143" s="1"/>
  <c r="W37" i="133"/>
  <c r="E47" i="127"/>
  <c r="E47" i="143" s="1"/>
  <c r="W49" i="133"/>
  <c r="E83" i="115"/>
  <c r="W23" i="134"/>
  <c r="E9" i="127"/>
  <c r="E9" i="143" s="1"/>
  <c r="W11" i="133"/>
  <c r="W21" i="133"/>
  <c r="W23" i="113"/>
  <c r="W23" i="132" s="1"/>
  <c r="E19" i="127"/>
  <c r="E15" i="127"/>
  <c r="E15" i="143" s="1"/>
  <c r="W17" i="133"/>
  <c r="E31" i="127"/>
  <c r="E31" i="143" s="1"/>
  <c r="W33" i="133"/>
  <c r="E40" i="127"/>
  <c r="E40" i="143" s="1"/>
  <c r="W42" i="133"/>
  <c r="E49" i="127"/>
  <c r="E49" i="143" s="1"/>
  <c r="W51" i="133"/>
  <c r="E61" i="127"/>
  <c r="E61" i="143" s="1"/>
  <c r="W63" i="133"/>
  <c r="E83" i="146" l="1"/>
  <c r="O12" i="133"/>
  <c r="D10" i="127"/>
  <c r="D10" i="143" s="1"/>
  <c r="O18" i="133"/>
  <c r="D16" i="127"/>
  <c r="D16" i="143" s="1"/>
  <c r="D28" i="127"/>
  <c r="D28" i="143" s="1"/>
  <c r="O30" i="133"/>
  <c r="O36" i="133"/>
  <c r="D34" i="127"/>
  <c r="D34" i="143" s="1"/>
  <c r="D49" i="127"/>
  <c r="D49" i="143" s="1"/>
  <c r="O51" i="133"/>
  <c r="O58" i="133"/>
  <c r="D56" i="127"/>
  <c r="D56" i="143" s="1"/>
  <c r="D14" i="127"/>
  <c r="D14" i="143" s="1"/>
  <c r="O16" i="133"/>
  <c r="D15" i="127"/>
  <c r="D15" i="143" s="1"/>
  <c r="O17" i="133"/>
  <c r="O29" i="133"/>
  <c r="D27" i="127"/>
  <c r="D27" i="143" s="1"/>
  <c r="O37" i="133"/>
  <c r="D35" i="127"/>
  <c r="D35" i="143" s="1"/>
  <c r="D48" i="127"/>
  <c r="D48" i="143" s="1"/>
  <c r="O50" i="133"/>
  <c r="E57" i="127"/>
  <c r="E57" i="143" s="1"/>
  <c r="W59" i="133"/>
  <c r="D9" i="127"/>
  <c r="D9" i="143" s="1"/>
  <c r="O11" i="133"/>
  <c r="O21" i="133"/>
  <c r="O23" i="113"/>
  <c r="O23" i="132" s="1"/>
  <c r="D19" i="127"/>
  <c r="D31" i="127"/>
  <c r="D31" i="143" s="1"/>
  <c r="O33" i="133"/>
  <c r="O42" i="133"/>
  <c r="D40" i="127"/>
  <c r="D40" i="143" s="1"/>
  <c r="D47" i="127"/>
  <c r="D47" i="143" s="1"/>
  <c r="O49" i="133"/>
  <c r="O63" i="133"/>
  <c r="D61" i="127"/>
  <c r="D61" i="143" s="1"/>
  <c r="D83" i="115"/>
  <c r="O23" i="134"/>
  <c r="E93" i="116"/>
  <c r="E19" i="143"/>
  <c r="E60" i="127"/>
  <c r="E60" i="143" s="1"/>
  <c r="W62" i="133"/>
  <c r="O13" i="133"/>
  <c r="D11" i="127"/>
  <c r="D11" i="143" s="1"/>
  <c r="D17" i="127"/>
  <c r="D17" i="143" s="1"/>
  <c r="O19" i="133"/>
  <c r="O28" i="133"/>
  <c r="D26" i="127"/>
  <c r="D26" i="143" s="1"/>
  <c r="O34" i="133"/>
  <c r="D32" i="127"/>
  <c r="D32" i="143" s="1"/>
  <c r="O48" i="133"/>
  <c r="D46" i="127"/>
  <c r="D46" i="143" s="1"/>
  <c r="CI78" i="133"/>
  <c r="M76" i="127"/>
  <c r="M76" i="143" s="1"/>
  <c r="E93" i="135" l="1"/>
  <c r="D83" i="146"/>
  <c r="D19" i="143"/>
  <c r="D93" i="116"/>
  <c r="O59" i="133"/>
  <c r="D57" i="127"/>
  <c r="D57" i="143" s="1"/>
  <c r="O62" i="133"/>
  <c r="D60" i="127"/>
  <c r="D60" i="143" s="1"/>
  <c r="D93" i="135" l="1"/>
  <c r="CA32" i="134" l="1"/>
  <c r="L92" i="115"/>
  <c r="L92" i="146" s="1"/>
  <c r="K92" i="115"/>
  <c r="K92" i="146" s="1"/>
  <c r="BS32" i="134"/>
  <c r="BS14" i="134"/>
  <c r="K74" i="115"/>
  <c r="CA10" i="134"/>
  <c r="L70" i="115"/>
  <c r="BS31" i="134"/>
  <c r="K91" i="115"/>
  <c r="K91" i="146" s="1"/>
  <c r="BK31" i="134"/>
  <c r="J91" i="115"/>
  <c r="J91" i="146" s="1"/>
  <c r="CA14" i="134"/>
  <c r="L74" i="115"/>
  <c r="BK32" i="134"/>
  <c r="J92" i="115"/>
  <c r="J92" i="146" s="1"/>
  <c r="CA31" i="134"/>
  <c r="L91" i="115"/>
  <c r="L91" i="146" s="1"/>
  <c r="K70" i="115"/>
  <c r="BS10" i="134"/>
  <c r="J74" i="115"/>
  <c r="BK14" i="134"/>
  <c r="J70" i="115"/>
  <c r="BK10" i="134"/>
  <c r="L74" i="146" l="1"/>
  <c r="K74" i="146"/>
  <c r="J74" i="146"/>
  <c r="L70" i="146"/>
  <c r="J70" i="146"/>
  <c r="K70" i="146"/>
  <c r="D88" i="115"/>
  <c r="O28" i="134"/>
  <c r="D38" i="127"/>
  <c r="D38" i="143" s="1"/>
  <c r="O40" i="133"/>
  <c r="E85" i="115"/>
  <c r="W25" i="134"/>
  <c r="O25" i="134"/>
  <c r="D85" i="115"/>
  <c r="E38" i="127"/>
  <c r="E38" i="143" s="1"/>
  <c r="W40" i="133"/>
  <c r="L90" i="115"/>
  <c r="L90" i="146" s="1"/>
  <c r="CA30" i="134"/>
  <c r="K73" i="115"/>
  <c r="BS13" i="134"/>
  <c r="CA9" i="134"/>
  <c r="L69" i="115"/>
  <c r="J93" i="115"/>
  <c r="J93" i="146" s="1"/>
  <c r="BK33" i="134"/>
  <c r="J73" i="115"/>
  <c r="BK13" i="134"/>
  <c r="K69" i="115"/>
  <c r="BS9" i="134"/>
  <c r="K93" i="115"/>
  <c r="K93" i="146" s="1"/>
  <c r="BS33" i="134"/>
  <c r="CA13" i="134"/>
  <c r="L73" i="115"/>
  <c r="J69" i="115"/>
  <c r="BK9" i="134"/>
  <c r="CA33" i="134"/>
  <c r="L93" i="115"/>
  <c r="L93" i="146" s="1"/>
  <c r="L73" i="146" l="1"/>
  <c r="K69" i="146"/>
  <c r="K73" i="146"/>
  <c r="L69" i="146"/>
  <c r="J69" i="146"/>
  <c r="J73" i="146"/>
  <c r="D85" i="146"/>
  <c r="E85" i="146"/>
  <c r="D88" i="146"/>
  <c r="O26" i="134"/>
  <c r="D86" i="115"/>
  <c r="D37" i="127"/>
  <c r="D37" i="143" s="1"/>
  <c r="O39" i="133"/>
  <c r="E86" i="115"/>
  <c r="W26" i="134"/>
  <c r="W22" i="134"/>
  <c r="E82" i="115"/>
  <c r="W27" i="134"/>
  <c r="E87" i="115"/>
  <c r="D82" i="115"/>
  <c r="O22" i="134"/>
  <c r="E88" i="115"/>
  <c r="W28" i="134"/>
  <c r="D87" i="115"/>
  <c r="O27" i="134"/>
  <c r="E37" i="127"/>
  <c r="E37" i="143" s="1"/>
  <c r="W39" i="133"/>
  <c r="J72" i="115"/>
  <c r="BK12" i="134"/>
  <c r="CA12" i="134"/>
  <c r="L72" i="115"/>
  <c r="J75" i="115"/>
  <c r="BK15" i="134"/>
  <c r="K71" i="115"/>
  <c r="BS11" i="134"/>
  <c r="CA11" i="134"/>
  <c r="L71" i="115"/>
  <c r="J71" i="115"/>
  <c r="BK11" i="134"/>
  <c r="K72" i="115"/>
  <c r="BS12" i="134"/>
  <c r="CA15" i="134"/>
  <c r="L75" i="115"/>
  <c r="K75" i="115"/>
  <c r="BS15" i="134"/>
  <c r="L75" i="146" l="1"/>
  <c r="L72" i="146"/>
  <c r="E87" i="146"/>
  <c r="D86" i="146"/>
  <c r="K71" i="146"/>
  <c r="E86" i="146"/>
  <c r="L71" i="146"/>
  <c r="E82" i="146"/>
  <c r="J71" i="146"/>
  <c r="E88" i="146"/>
  <c r="K75" i="146"/>
  <c r="K72" i="146"/>
  <c r="J75" i="146"/>
  <c r="J72" i="146"/>
  <c r="D87" i="146"/>
  <c r="D82" i="146"/>
  <c r="CA8" i="134"/>
  <c r="L68" i="115"/>
  <c r="K68" i="115"/>
  <c r="BS8" i="134"/>
  <c r="J68" i="115"/>
  <c r="BK8" i="134"/>
  <c r="K68" i="146" l="1"/>
  <c r="L68" i="146"/>
  <c r="J68" i="146"/>
  <c r="L89" i="115" l="1"/>
  <c r="CA29" i="134"/>
  <c r="L89" i="146" l="1"/>
  <c r="K90" i="115"/>
  <c r="K90" i="146" s="1"/>
  <c r="BS30" i="134"/>
  <c r="O15" i="133" l="1"/>
  <c r="D13" i="127"/>
  <c r="D13" i="143" s="1"/>
  <c r="E45" i="127"/>
  <c r="E45" i="143" s="1"/>
  <c r="W47" i="133"/>
  <c r="D45" i="127"/>
  <c r="D45" i="143" s="1"/>
  <c r="O47" i="133"/>
  <c r="E13" i="127"/>
  <c r="E13" i="143" s="1"/>
  <c r="W15" i="133"/>
  <c r="BK30" i="134"/>
  <c r="J90" i="115"/>
  <c r="J90" i="146" s="1"/>
  <c r="K89" i="115"/>
  <c r="BS29" i="134"/>
  <c r="K89" i="146" l="1"/>
  <c r="J89" i="115"/>
  <c r="BK29" i="134"/>
  <c r="J89" i="146" l="1"/>
  <c r="E8" i="127" l="1"/>
  <c r="E8" i="143" s="1"/>
  <c r="W10" i="133"/>
  <c r="D8" i="127"/>
  <c r="D8" i="143" s="1"/>
  <c r="O10" i="133"/>
  <c r="W41" i="133" l="1"/>
  <c r="W28" i="113"/>
  <c r="W28" i="132" s="1"/>
  <c r="E39" i="127"/>
  <c r="D12" i="127"/>
  <c r="D12" i="143" s="1"/>
  <c r="O14" i="133"/>
  <c r="E12" i="127"/>
  <c r="E12" i="143" s="1"/>
  <c r="W14" i="133"/>
  <c r="O41" i="133"/>
  <c r="D39" i="127"/>
  <c r="O28" i="113"/>
  <c r="O28" i="132" s="1"/>
  <c r="O56" i="133" l="1"/>
  <c r="D54" i="127"/>
  <c r="D54" i="143" s="1"/>
  <c r="D98" i="116"/>
  <c r="D39" i="143"/>
  <c r="E54" i="127"/>
  <c r="E54" i="143" s="1"/>
  <c r="W56" i="133"/>
  <c r="O27" i="133"/>
  <c r="O26" i="113"/>
  <c r="O26" i="132" s="1"/>
  <c r="D25" i="127"/>
  <c r="D30" i="127"/>
  <c r="D30" i="143" s="1"/>
  <c r="O32" i="133"/>
  <c r="E98" i="116"/>
  <c r="E39" i="143"/>
  <c r="E33" i="127"/>
  <c r="E33" i="143" s="1"/>
  <c r="W35" i="133"/>
  <c r="D55" i="127"/>
  <c r="D55" i="143" s="1"/>
  <c r="O57" i="133"/>
  <c r="W27" i="133"/>
  <c r="W26" i="113"/>
  <c r="W26" i="132" s="1"/>
  <c r="E25" i="127"/>
  <c r="E30" i="127"/>
  <c r="E30" i="143" s="1"/>
  <c r="W32" i="133"/>
  <c r="O35" i="133"/>
  <c r="D33" i="127"/>
  <c r="D33" i="143" s="1"/>
  <c r="E98" i="135" l="1"/>
  <c r="D98" i="135"/>
  <c r="O9" i="133"/>
  <c r="D7" i="127"/>
  <c r="O22" i="113"/>
  <c r="O22" i="132" s="1"/>
  <c r="E25" i="143"/>
  <c r="E96" i="116"/>
  <c r="O55" i="133"/>
  <c r="O29" i="113"/>
  <c r="O29" i="132" s="1"/>
  <c r="D53" i="127"/>
  <c r="W9" i="133"/>
  <c r="W22" i="113"/>
  <c r="W22" i="132" s="1"/>
  <c r="E7" i="127"/>
  <c r="D96" i="116"/>
  <c r="D25" i="143"/>
  <c r="O78" i="133"/>
  <c r="D76" i="127"/>
  <c r="D76" i="143" s="1"/>
  <c r="E76" i="127"/>
  <c r="E76" i="143" s="1"/>
  <c r="W78" i="133"/>
  <c r="D96" i="135" l="1"/>
  <c r="E96" i="135"/>
  <c r="D53" i="143"/>
  <c r="D99" i="116"/>
  <c r="E92" i="116"/>
  <c r="E7" i="143"/>
  <c r="D92" i="116"/>
  <c r="D7" i="143"/>
  <c r="E92" i="135" l="1"/>
  <c r="D99" i="135"/>
  <c r="D92" i="135"/>
  <c r="D36" i="127" l="1"/>
  <c r="D36" i="143" s="1"/>
  <c r="O38" i="133"/>
  <c r="E36" i="127"/>
  <c r="E36" i="143" s="1"/>
  <c r="W38" i="133"/>
  <c r="W31" i="133"/>
  <c r="W27" i="113"/>
  <c r="W27" i="132" s="1"/>
  <c r="E29" i="127"/>
  <c r="E97" i="116" l="1"/>
  <c r="E29" i="143"/>
  <c r="O31" i="133"/>
  <c r="D29" i="127"/>
  <c r="O27" i="113"/>
  <c r="O27" i="132" s="1"/>
  <c r="E97" i="135" l="1"/>
  <c r="D97" i="116"/>
  <c r="D29" i="143"/>
  <c r="D97" i="135" l="1"/>
  <c r="I91" i="115" l="1"/>
  <c r="I91" i="146" s="1"/>
  <c r="BC31" i="134"/>
  <c r="I70" i="115"/>
  <c r="BC10" i="134"/>
  <c r="I92" i="115"/>
  <c r="I92" i="146" s="1"/>
  <c r="BC32" i="134"/>
  <c r="I74" i="115"/>
  <c r="BC14" i="134"/>
  <c r="I74" i="146" l="1"/>
  <c r="I70" i="146"/>
  <c r="I69" i="115"/>
  <c r="BC9" i="134"/>
  <c r="I73" i="115"/>
  <c r="BC13" i="134"/>
  <c r="I93" i="115"/>
  <c r="I93" i="146" s="1"/>
  <c r="BC33" i="134"/>
  <c r="I90" i="115"/>
  <c r="I90" i="146" s="1"/>
  <c r="BC30" i="134"/>
  <c r="I69" i="146" l="1"/>
  <c r="I73" i="146"/>
  <c r="I72" i="115"/>
  <c r="BC12" i="134"/>
  <c r="I71" i="115"/>
  <c r="BC11" i="134"/>
  <c r="I89" i="115"/>
  <c r="BC29" i="134"/>
  <c r="I75" i="115"/>
  <c r="BC15" i="134"/>
  <c r="I75" i="146" l="1"/>
  <c r="I71" i="146"/>
  <c r="I89" i="146"/>
  <c r="I72" i="146"/>
  <c r="I68" i="115"/>
  <c r="BC8" i="134"/>
  <c r="I68" i="146" l="1"/>
  <c r="H70" i="115" l="1"/>
  <c r="AU10" i="134"/>
  <c r="H74" i="115"/>
  <c r="AU14" i="134"/>
  <c r="H91" i="115"/>
  <c r="H91" i="146" s="1"/>
  <c r="AU31" i="134"/>
  <c r="H92" i="115"/>
  <c r="H92" i="146" s="1"/>
  <c r="AU32" i="134"/>
  <c r="H74" i="146" l="1"/>
  <c r="H70" i="146"/>
  <c r="O14" i="134"/>
  <c r="D74" i="115"/>
  <c r="W31" i="134"/>
  <c r="E91" i="115"/>
  <c r="E91" i="146" s="1"/>
  <c r="O31" i="134"/>
  <c r="D91" i="115"/>
  <c r="D91" i="146" s="1"/>
  <c r="W14" i="134"/>
  <c r="E74" i="115"/>
  <c r="G91" i="115"/>
  <c r="G91" i="146" s="1"/>
  <c r="AM31" i="134"/>
  <c r="H69" i="115"/>
  <c r="AU9" i="134"/>
  <c r="W32" i="134"/>
  <c r="E92" i="115"/>
  <c r="E92" i="146" s="1"/>
  <c r="H73" i="115"/>
  <c r="AU13" i="134"/>
  <c r="G31" i="134"/>
  <c r="C91" i="115"/>
  <c r="C91" i="146" s="1"/>
  <c r="AE32" i="134"/>
  <c r="F92" i="115"/>
  <c r="F92" i="146" s="1"/>
  <c r="G74" i="115"/>
  <c r="AM14" i="134"/>
  <c r="H93" i="115"/>
  <c r="H93" i="146" s="1"/>
  <c r="AU33" i="134"/>
  <c r="G10" i="134"/>
  <c r="C70" i="115"/>
  <c r="AE14" i="134"/>
  <c r="F74" i="115"/>
  <c r="AE31" i="134"/>
  <c r="F91" i="115"/>
  <c r="F91" i="146" s="1"/>
  <c r="G92" i="115"/>
  <c r="G92" i="146" s="1"/>
  <c r="AM32" i="134"/>
  <c r="G32" i="134"/>
  <c r="C92" i="115"/>
  <c r="C92" i="146" s="1"/>
  <c r="O32" i="134"/>
  <c r="D92" i="115"/>
  <c r="D92" i="146" s="1"/>
  <c r="AE10" i="134"/>
  <c r="F70" i="115"/>
  <c r="W10" i="134"/>
  <c r="E70" i="115"/>
  <c r="G14" i="134"/>
  <c r="C74" i="115"/>
  <c r="O10" i="134"/>
  <c r="D70" i="115"/>
  <c r="G70" i="115"/>
  <c r="AM10" i="134"/>
  <c r="H90" i="115"/>
  <c r="H90" i="146" s="1"/>
  <c r="AU30" i="134"/>
  <c r="D70" i="146" l="1"/>
  <c r="E70" i="146"/>
  <c r="F74" i="146"/>
  <c r="E74" i="146"/>
  <c r="H73" i="146"/>
  <c r="H69" i="146"/>
  <c r="C74" i="146"/>
  <c r="F70" i="146"/>
  <c r="C70" i="146"/>
  <c r="D74" i="146"/>
  <c r="G70" i="146"/>
  <c r="G74" i="146"/>
  <c r="G9" i="134"/>
  <c r="C69" i="115"/>
  <c r="W13" i="134"/>
  <c r="E73" i="115"/>
  <c r="F93" i="115"/>
  <c r="F93" i="146" s="1"/>
  <c r="AE33" i="134"/>
  <c r="O9" i="134"/>
  <c r="D69" i="115"/>
  <c r="H72" i="115"/>
  <c r="AU12" i="134"/>
  <c r="G30" i="134"/>
  <c r="C90" i="115"/>
  <c r="C90" i="146" s="1"/>
  <c r="G90" i="115"/>
  <c r="G90" i="146" s="1"/>
  <c r="AM30" i="134"/>
  <c r="G13" i="134"/>
  <c r="C73" i="115"/>
  <c r="G69" i="115"/>
  <c r="AM9" i="134"/>
  <c r="W30" i="134"/>
  <c r="E90" i="115"/>
  <c r="E90" i="146" s="1"/>
  <c r="AE30" i="134"/>
  <c r="F90" i="115"/>
  <c r="F90" i="146" s="1"/>
  <c r="AE9" i="134"/>
  <c r="F69" i="115"/>
  <c r="W9" i="134"/>
  <c r="E69" i="115"/>
  <c r="G73" i="115"/>
  <c r="AM13" i="134"/>
  <c r="D93" i="115"/>
  <c r="D93" i="146" s="1"/>
  <c r="O33" i="134"/>
  <c r="O13" i="134"/>
  <c r="D73" i="115"/>
  <c r="AE13" i="134"/>
  <c r="F73" i="115"/>
  <c r="H89" i="115"/>
  <c r="AU29" i="134"/>
  <c r="H71" i="115"/>
  <c r="AU11" i="134"/>
  <c r="H75" i="115"/>
  <c r="AU15" i="134"/>
  <c r="O30" i="134"/>
  <c r="D90" i="115"/>
  <c r="D90" i="146" s="1"/>
  <c r="G93" i="115"/>
  <c r="G93" i="146" s="1"/>
  <c r="AM33" i="134"/>
  <c r="D73" i="146" l="1"/>
  <c r="F69" i="146"/>
  <c r="C73" i="146"/>
  <c r="D69" i="146"/>
  <c r="E73" i="146"/>
  <c r="H75" i="146"/>
  <c r="H89" i="146"/>
  <c r="G73" i="146"/>
  <c r="F73" i="146"/>
  <c r="E69" i="146"/>
  <c r="C69" i="146"/>
  <c r="H71" i="146"/>
  <c r="G69" i="146"/>
  <c r="H72" i="146"/>
  <c r="O11" i="134"/>
  <c r="D71" i="115"/>
  <c r="O12" i="134"/>
  <c r="D72" i="115"/>
  <c r="G89" i="115"/>
  <c r="AM29" i="134"/>
  <c r="AE11" i="134"/>
  <c r="F71" i="115"/>
  <c r="G12" i="134"/>
  <c r="C72" i="115"/>
  <c r="G71" i="115"/>
  <c r="AM11" i="134"/>
  <c r="AE15" i="134"/>
  <c r="F75" i="115"/>
  <c r="G11" i="134"/>
  <c r="C71" i="115"/>
  <c r="W11" i="134"/>
  <c r="E71" i="115"/>
  <c r="AE12" i="134"/>
  <c r="F72" i="115"/>
  <c r="G15" i="134"/>
  <c r="C75" i="115"/>
  <c r="O15" i="134"/>
  <c r="D75" i="115"/>
  <c r="AE29" i="134"/>
  <c r="F89" i="115"/>
  <c r="W12" i="134"/>
  <c r="E72" i="115"/>
  <c r="D89" i="115"/>
  <c r="O29" i="134"/>
  <c r="H68" i="115"/>
  <c r="AU8" i="134"/>
  <c r="G33" i="134"/>
  <c r="C93" i="115"/>
  <c r="C93" i="146" s="1"/>
  <c r="W33" i="134"/>
  <c r="E93" i="115"/>
  <c r="E93" i="146" s="1"/>
  <c r="G72" i="115"/>
  <c r="AM12" i="134"/>
  <c r="W15" i="134"/>
  <c r="E75" i="115"/>
  <c r="G75" i="115"/>
  <c r="AM15" i="134"/>
  <c r="E75" i="146" l="1"/>
  <c r="E72" i="146"/>
  <c r="D75" i="146"/>
  <c r="F72" i="146"/>
  <c r="C71" i="146"/>
  <c r="F71" i="146"/>
  <c r="D72" i="146"/>
  <c r="F89" i="146"/>
  <c r="C75" i="146"/>
  <c r="E71" i="146"/>
  <c r="F75" i="146"/>
  <c r="C72" i="146"/>
  <c r="D71" i="146"/>
  <c r="H68" i="146"/>
  <c r="G71" i="146"/>
  <c r="G75" i="146"/>
  <c r="G72" i="146"/>
  <c r="D89" i="146"/>
  <c r="G89" i="146"/>
  <c r="O8" i="134"/>
  <c r="D68" i="115"/>
  <c r="AE8" i="134"/>
  <c r="F68" i="115"/>
  <c r="G29" i="134"/>
  <c r="C89" i="115"/>
  <c r="G68" i="115"/>
  <c r="AM8" i="134"/>
  <c r="W29" i="134"/>
  <c r="E89" i="115"/>
  <c r="W8" i="134"/>
  <c r="E68" i="115"/>
  <c r="G8" i="134"/>
  <c r="C68" i="115"/>
  <c r="C68" i="146" l="1"/>
  <c r="E89" i="146"/>
  <c r="C89" i="146"/>
  <c r="D68" i="146"/>
  <c r="E68" i="146"/>
  <c r="F68" i="146"/>
  <c r="G68" i="146"/>
  <c r="E55" i="127" l="1"/>
  <c r="E55" i="143" s="1"/>
  <c r="W57" i="133"/>
  <c r="W55" i="133" l="1"/>
  <c r="W29" i="113"/>
  <c r="W29" i="132" s="1"/>
  <c r="E53" i="127"/>
  <c r="E99" i="116" l="1"/>
  <c r="E53" i="143"/>
  <c r="E99" i="135" l="1"/>
  <c r="CF27" i="134" l="1"/>
  <c r="CF24" i="134"/>
  <c r="CF23" i="134"/>
  <c r="CF19" i="134"/>
  <c r="CF18" i="134"/>
  <c r="CF15" i="134"/>
  <c r="BX27" i="134"/>
  <c r="BX24" i="134"/>
  <c r="BX23" i="134"/>
  <c r="BX19" i="134"/>
  <c r="BX18" i="134"/>
  <c r="BX15" i="134"/>
  <c r="BP27" i="134"/>
  <c r="BP24" i="134"/>
  <c r="BP23" i="134"/>
  <c r="BP19" i="134"/>
  <c r="BP18" i="134"/>
  <c r="BP15" i="134"/>
  <c r="BH27" i="134"/>
  <c r="BH24" i="134"/>
  <c r="BH23" i="134"/>
  <c r="BH19" i="134"/>
  <c r="BH18" i="134"/>
  <c r="BH15" i="134"/>
  <c r="AZ27" i="134"/>
  <c r="AZ24" i="134"/>
  <c r="AZ23" i="134"/>
  <c r="AZ19" i="134"/>
  <c r="AZ18" i="134"/>
  <c r="AZ15" i="134"/>
  <c r="AR27" i="134"/>
  <c r="AR24" i="134"/>
  <c r="AR23" i="134"/>
  <c r="AR19" i="134"/>
  <c r="AR18" i="134"/>
  <c r="AR15" i="134"/>
  <c r="AJ27" i="134"/>
  <c r="AJ24" i="134"/>
  <c r="AJ23" i="134"/>
  <c r="AJ19" i="134"/>
  <c r="AJ18" i="134"/>
  <c r="AJ15" i="134"/>
  <c r="AB27" i="134"/>
  <c r="AB24" i="134"/>
  <c r="AB23" i="134"/>
  <c r="AB19" i="134"/>
  <c r="AB18" i="134"/>
  <c r="AB15" i="134"/>
  <c r="T27" i="134"/>
  <c r="T24" i="134"/>
  <c r="T23" i="134"/>
  <c r="T19" i="134"/>
  <c r="T18" i="134"/>
  <c r="T15" i="134"/>
  <c r="L27" i="134"/>
  <c r="L24" i="134"/>
  <c r="L23" i="134"/>
  <c r="L19" i="134"/>
  <c r="L18" i="134"/>
  <c r="L15" i="134"/>
  <c r="D27" i="134"/>
  <c r="D24" i="134"/>
  <c r="D23" i="134"/>
  <c r="D19" i="134"/>
  <c r="D15" i="134"/>
  <c r="D18" i="134"/>
  <c r="T17" i="134" l="1"/>
  <c r="AJ17" i="134"/>
  <c r="CF17" i="134"/>
  <c r="T21" i="134"/>
  <c r="BH17" i="134"/>
  <c r="BX17" i="134"/>
  <c r="AR21" i="134"/>
  <c r="BX7" i="134"/>
  <c r="CF7" i="134"/>
  <c r="BH21" i="134"/>
  <c r="CF21" i="134"/>
  <c r="BP21" i="134"/>
  <c r="BH7" i="134"/>
  <c r="T20" i="134"/>
  <c r="T7" i="134"/>
  <c r="L20" i="134"/>
  <c r="AJ7" i="134" l="1"/>
  <c r="AB7" i="134"/>
  <c r="AB17" i="134"/>
  <c r="BX20" i="134"/>
  <c r="BX21" i="134"/>
  <c r="BP17" i="134"/>
  <c r="L7" i="134"/>
  <c r="L17" i="134"/>
  <c r="AZ20" i="134"/>
  <c r="AZ21" i="134"/>
  <c r="L21" i="134"/>
  <c r="AZ17" i="134"/>
  <c r="D17" i="134"/>
  <c r="AR7" i="134"/>
  <c r="AR17" i="134"/>
  <c r="AB21" i="134"/>
  <c r="AJ21" i="134"/>
  <c r="D21" i="134"/>
  <c r="AZ35" i="134"/>
  <c r="AJ35" i="134"/>
  <c r="E18" i="134"/>
  <c r="AK18" i="134"/>
  <c r="BQ18" i="134"/>
  <c r="D35" i="134"/>
  <c r="AS18" i="134"/>
  <c r="BH20" i="134"/>
  <c r="U18" i="134"/>
  <c r="BA18" i="134"/>
  <c r="CG18" i="134"/>
  <c r="BY18" i="134"/>
  <c r="AC18" i="134"/>
  <c r="BI18" i="134"/>
  <c r="AB35" i="134"/>
  <c r="L34" i="134"/>
  <c r="L35" i="134"/>
  <c r="BX35" i="134"/>
  <c r="T35" i="134"/>
  <c r="T34" i="134" l="1"/>
  <c r="BP35" i="134"/>
  <c r="BP20" i="134"/>
  <c r="M18" i="134"/>
  <c r="AB20" i="134"/>
  <c r="AR20" i="134"/>
  <c r="AB34" i="134"/>
  <c r="AZ34" i="134"/>
  <c r="AJ20" i="134"/>
  <c r="AZ7" i="134"/>
  <c r="BP7" i="134"/>
  <c r="BX34" i="134"/>
  <c r="CF35" i="134"/>
  <c r="CF20" i="134"/>
  <c r="D20" i="134"/>
  <c r="D7" i="134"/>
  <c r="AR35" i="134"/>
  <c r="BH35" i="134"/>
  <c r="BA21" i="134" l="1"/>
  <c r="BA24" i="134"/>
  <c r="AS7" i="134"/>
  <c r="AS17" i="134"/>
  <c r="BI7" i="134"/>
  <c r="BI17" i="134"/>
  <c r="AK21" i="134"/>
  <c r="AK24" i="134"/>
  <c r="M17" i="134"/>
  <c r="AS21" i="134"/>
  <c r="AS24" i="134"/>
  <c r="BI21" i="134"/>
  <c r="BI24" i="134"/>
  <c r="E7" i="134"/>
  <c r="E17" i="134"/>
  <c r="D34" i="134"/>
  <c r="BY21" i="134"/>
  <c r="BY24" i="134"/>
  <c r="CG7" i="134"/>
  <c r="CG17" i="134"/>
  <c r="BP34" i="134"/>
  <c r="AC7" i="134"/>
  <c r="AC17" i="134"/>
  <c r="CF34" i="134"/>
  <c r="E21" i="134"/>
  <c r="E24" i="134"/>
  <c r="AR34" i="134"/>
  <c r="BQ7" i="134"/>
  <c r="BQ17" i="134"/>
  <c r="U7" i="134"/>
  <c r="U17" i="134"/>
  <c r="BH34" i="134"/>
  <c r="BQ21" i="134"/>
  <c r="BQ24" i="134"/>
  <c r="U21" i="134"/>
  <c r="U24" i="134"/>
  <c r="BY7" i="134"/>
  <c r="BY17" i="134"/>
  <c r="CG21" i="134"/>
  <c r="CG24" i="134"/>
  <c r="BA7" i="134"/>
  <c r="BA17" i="134"/>
  <c r="AC21" i="134"/>
  <c r="AC24" i="134"/>
  <c r="AK7" i="134"/>
  <c r="AK17" i="134"/>
  <c r="AJ34" i="134"/>
  <c r="M24" i="134"/>
  <c r="AC20" i="134"/>
  <c r="AK20" i="134"/>
  <c r="AS20" i="134" l="1"/>
  <c r="BQ20" i="134"/>
  <c r="CG20" i="134"/>
  <c r="BA35" i="134"/>
  <c r="BA20" i="134"/>
  <c r="E35" i="134"/>
  <c r="E20" i="134"/>
  <c r="BI35" i="134"/>
  <c r="BI20" i="134"/>
  <c r="BY20" i="134"/>
  <c r="U34" i="134"/>
  <c r="U20" i="134"/>
  <c r="M21" i="134"/>
  <c r="M7" i="134"/>
  <c r="CG35" i="134"/>
  <c r="BQ35" i="134"/>
  <c r="U35" i="134"/>
  <c r="AK35" i="134"/>
  <c r="AK34" i="134"/>
  <c r="AC35" i="134"/>
  <c r="E34" i="134"/>
  <c r="BY35" i="134"/>
  <c r="AS35" i="134"/>
  <c r="BI34" i="134" l="1"/>
  <c r="BA34" i="134"/>
  <c r="M20" i="134"/>
  <c r="M35" i="134"/>
  <c r="AC34" i="134"/>
  <c r="BQ34" i="134"/>
  <c r="BY34" i="134"/>
  <c r="CG34" i="134"/>
  <c r="AS34" i="134"/>
  <c r="M34" i="134" l="1"/>
  <c r="CF104" i="131"/>
  <c r="BP104" i="131"/>
  <c r="BH104" i="131"/>
  <c r="AZ104" i="131"/>
  <c r="AR104" i="131"/>
  <c r="AJ104" i="131" l="1"/>
  <c r="AB104" i="131"/>
  <c r="T104" i="131"/>
  <c r="L104" i="131"/>
  <c r="D104" i="131"/>
  <c r="BX104" i="131" l="1"/>
  <c r="CF25" i="133" l="1"/>
  <c r="CF105" i="131" l="1"/>
  <c r="CF65" i="131"/>
  <c r="CF67" i="131"/>
  <c r="CF23" i="133"/>
  <c r="CF25" i="113"/>
  <c r="CF25" i="132" s="1"/>
  <c r="CF15" i="113" l="1"/>
  <c r="CF15" i="132" s="1"/>
  <c r="CF64" i="131"/>
  <c r="CF103" i="131"/>
  <c r="CF91" i="131" l="1"/>
  <c r="CF46" i="133" l="1"/>
  <c r="CF90" i="131"/>
  <c r="CF21" i="133"/>
  <c r="CF23" i="113"/>
  <c r="CF23" i="132" s="1"/>
  <c r="BX46" i="133"/>
  <c r="CF87" i="131"/>
  <c r="BX42" i="133" l="1"/>
  <c r="CF18" i="113"/>
  <c r="CF18" i="132" s="1"/>
  <c r="CF88" i="131"/>
  <c r="CF42" i="133"/>
  <c r="CF86" i="131" l="1"/>
  <c r="CF17" i="113"/>
  <c r="CF41" i="133" l="1"/>
  <c r="CF28" i="113"/>
  <c r="CF28" i="132" s="1"/>
  <c r="BX41" i="133"/>
  <c r="BX28" i="113"/>
  <c r="BX28" i="132" s="1"/>
  <c r="CF17" i="132"/>
  <c r="CF19" i="113"/>
  <c r="CF19" i="132" s="1"/>
  <c r="CF7" i="133" l="1"/>
  <c r="CF20" i="113"/>
  <c r="CF20" i="132" s="1"/>
  <c r="BX65" i="131"/>
  <c r="BX67" i="131"/>
  <c r="CF7" i="113"/>
  <c r="CF7" i="131"/>
  <c r="CF8" i="133"/>
  <c r="CF21" i="113"/>
  <c r="CF21" i="132" s="1"/>
  <c r="BX90" i="131"/>
  <c r="BX91" i="131"/>
  <c r="BX21" i="133" l="1"/>
  <c r="BX23" i="113"/>
  <c r="BX23" i="132" s="1"/>
  <c r="BX25" i="133"/>
  <c r="BX15" i="113"/>
  <c r="BX15" i="132" s="1"/>
  <c r="BX64" i="131"/>
  <c r="BX105" i="131"/>
  <c r="CF7" i="132"/>
  <c r="CF39" i="113"/>
  <c r="CF39" i="132" s="1"/>
  <c r="CF40" i="113"/>
  <c r="CF40" i="132" s="1"/>
  <c r="CF36" i="113"/>
  <c r="CF36" i="132" s="1"/>
  <c r="CF35" i="113"/>
  <c r="CF35" i="132" s="1"/>
  <c r="BX8" i="133" l="1"/>
  <c r="BX21" i="113"/>
  <c r="BX21" i="132" s="1"/>
  <c r="BX103" i="131"/>
  <c r="BX87" i="131"/>
  <c r="D46" i="133" l="1"/>
  <c r="BX18" i="113"/>
  <c r="BX18" i="132" s="1"/>
  <c r="BX88" i="131"/>
  <c r="BX86" i="131"/>
  <c r="BX17" i="113"/>
  <c r="AJ46" i="133"/>
  <c r="AZ46" i="133"/>
  <c r="T46" i="133"/>
  <c r="BX23" i="133"/>
  <c r="BX25" i="113"/>
  <c r="BX25" i="132" s="1"/>
  <c r="BP46" i="133"/>
  <c r="BH46" i="133"/>
  <c r="AB46" i="133"/>
  <c r="BX20" i="113"/>
  <c r="BX20" i="132" s="1"/>
  <c r="BX7" i="133"/>
  <c r="AR46" i="133"/>
  <c r="L46" i="133"/>
  <c r="AR42" i="133" l="1"/>
  <c r="AB42" i="133"/>
  <c r="BP42" i="133"/>
  <c r="T42" i="133"/>
  <c r="AJ42" i="133"/>
  <c r="BX17" i="132"/>
  <c r="BX19" i="113"/>
  <c r="BX19" i="132" s="1"/>
  <c r="L42" i="133"/>
  <c r="BH42" i="133"/>
  <c r="AZ42" i="133"/>
  <c r="D42" i="133"/>
  <c r="BP90" i="131"/>
  <c r="BP91" i="131"/>
  <c r="BP65" i="131" l="1"/>
  <c r="BP67" i="131"/>
  <c r="BP105" i="131"/>
  <c r="BP21" i="133"/>
  <c r="BP23" i="113"/>
  <c r="BP23" i="132" s="1"/>
  <c r="BX7" i="113"/>
  <c r="BX7" i="131"/>
  <c r="BP25" i="133"/>
  <c r="AB41" i="133" l="1"/>
  <c r="AB28" i="113"/>
  <c r="AB28" i="132" s="1"/>
  <c r="L41" i="133"/>
  <c r="L28" i="113"/>
  <c r="L28" i="132" s="1"/>
  <c r="BH41" i="133"/>
  <c r="BH28" i="113"/>
  <c r="BH28" i="132" s="1"/>
  <c r="BP41" i="133"/>
  <c r="BP28" i="113"/>
  <c r="BP28" i="132" s="1"/>
  <c r="BP103" i="131"/>
  <c r="BP15" i="113"/>
  <c r="BP15" i="132" s="1"/>
  <c r="BP64" i="131"/>
  <c r="BH67" i="131"/>
  <c r="D41" i="133"/>
  <c r="D28" i="113"/>
  <c r="D28" i="132" s="1"/>
  <c r="AJ28" i="113"/>
  <c r="AJ28" i="132" s="1"/>
  <c r="AJ41" i="133"/>
  <c r="AZ28" i="113"/>
  <c r="AZ28" i="132" s="1"/>
  <c r="AZ41" i="133"/>
  <c r="AZ65" i="131"/>
  <c r="AZ67" i="131"/>
  <c r="T28" i="113"/>
  <c r="T28" i="132" s="1"/>
  <c r="T41" i="133"/>
  <c r="AR41" i="133"/>
  <c r="AR28" i="113"/>
  <c r="AR28" i="132" s="1"/>
  <c r="BP87" i="131"/>
  <c r="BX7" i="132"/>
  <c r="BX40" i="113"/>
  <c r="BX40" i="132" s="1"/>
  <c r="BX39" i="113"/>
  <c r="BX39" i="132" s="1"/>
  <c r="BX36" i="113"/>
  <c r="BX36" i="132" s="1"/>
  <c r="BX35" i="113"/>
  <c r="BX35" i="132" s="1"/>
  <c r="AZ90" i="131"/>
  <c r="BH91" i="131"/>
  <c r="BH90" i="131"/>
  <c r="BH105" i="131" l="1"/>
  <c r="BP18" i="113"/>
  <c r="BP18" i="132" s="1"/>
  <c r="BP88" i="131"/>
  <c r="BP23" i="133"/>
  <c r="BP25" i="113"/>
  <c r="BP25" i="132" s="1"/>
  <c r="BH21" i="133"/>
  <c r="BH23" i="113"/>
  <c r="BH23" i="132" s="1"/>
  <c r="BP20" i="113"/>
  <c r="BP20" i="132" s="1"/>
  <c r="BP7" i="133"/>
  <c r="BP8" i="133"/>
  <c r="BP21" i="113"/>
  <c r="BP21" i="132" s="1"/>
  <c r="AZ15" i="113"/>
  <c r="AZ15" i="132" s="1"/>
  <c r="AZ64" i="131"/>
  <c r="AZ25" i="133"/>
  <c r="AZ105" i="131"/>
  <c r="AR67" i="131"/>
  <c r="BH65" i="131"/>
  <c r="AR91" i="131"/>
  <c r="AR90" i="131"/>
  <c r="BH25" i="133" l="1"/>
  <c r="BP86" i="131"/>
  <c r="BP17" i="113"/>
  <c r="BH15" i="113"/>
  <c r="BH15" i="132" s="1"/>
  <c r="BH64" i="131"/>
  <c r="BH87" i="131"/>
  <c r="AR65" i="131"/>
  <c r="AR23" i="113"/>
  <c r="AR23" i="132" s="1"/>
  <c r="AR21" i="133"/>
  <c r="AZ91" i="131"/>
  <c r="AR105" i="131"/>
  <c r="AZ103" i="131"/>
  <c r="BH103" i="131"/>
  <c r="AZ87" i="131"/>
  <c r="T90" i="131"/>
  <c r="AJ90" i="131"/>
  <c r="BP7" i="113" l="1"/>
  <c r="BP7" i="131"/>
  <c r="AZ23" i="133"/>
  <c r="AZ25" i="113"/>
  <c r="AZ25" i="132" s="1"/>
  <c r="AR15" i="113"/>
  <c r="AR15" i="132" s="1"/>
  <c r="AR64" i="131"/>
  <c r="BH18" i="113"/>
  <c r="BH18" i="132" s="1"/>
  <c r="BH88" i="131"/>
  <c r="BP17" i="132"/>
  <c r="BP19" i="113"/>
  <c r="BP19" i="132" s="1"/>
  <c r="AZ20" i="113"/>
  <c r="AZ20" i="132" s="1"/>
  <c r="AZ7" i="133"/>
  <c r="AB67" i="131"/>
  <c r="T67" i="131"/>
  <c r="AJ105" i="131"/>
  <c r="T105" i="131"/>
  <c r="AZ18" i="113"/>
  <c r="AZ18" i="132" s="1"/>
  <c r="AZ88" i="131"/>
  <c r="BH86" i="131"/>
  <c r="BH17" i="113"/>
  <c r="AJ21" i="133"/>
  <c r="AJ23" i="113"/>
  <c r="AJ23" i="132" s="1"/>
  <c r="AZ21" i="133"/>
  <c r="AZ23" i="113"/>
  <c r="AZ23" i="132" s="1"/>
  <c r="AJ67" i="131"/>
  <c r="AR25" i="133"/>
  <c r="AR103" i="131"/>
  <c r="AZ8" i="133"/>
  <c r="AZ21" i="113"/>
  <c r="AZ21" i="132" s="1"/>
  <c r="L90" i="131"/>
  <c r="AB91" i="131"/>
  <c r="AB90" i="131"/>
  <c r="AR87" i="131" l="1"/>
  <c r="AR18" i="113"/>
  <c r="AR18" i="132" s="1"/>
  <c r="AR88" i="131"/>
  <c r="T25" i="133"/>
  <c r="L23" i="113"/>
  <c r="L23" i="132" s="1"/>
  <c r="L21" i="133"/>
  <c r="L67" i="131"/>
  <c r="AJ65" i="131"/>
  <c r="T103" i="131"/>
  <c r="T65" i="131"/>
  <c r="AJ25" i="133"/>
  <c r="BH17" i="132"/>
  <c r="BH19" i="113"/>
  <c r="BH19" i="132" s="1"/>
  <c r="BH8" i="133"/>
  <c r="BH21" i="113"/>
  <c r="BH21" i="132" s="1"/>
  <c r="T21" i="133"/>
  <c r="T23" i="113"/>
  <c r="T23" i="132" s="1"/>
  <c r="AB105" i="131"/>
  <c r="BH23" i="133"/>
  <c r="BH25" i="113"/>
  <c r="BH25" i="132" s="1"/>
  <c r="T91" i="131"/>
  <c r="AZ86" i="131"/>
  <c r="AZ17" i="113"/>
  <c r="L105" i="131"/>
  <c r="BH20" i="113"/>
  <c r="BH20" i="132" s="1"/>
  <c r="BH7" i="133"/>
  <c r="AJ103" i="131"/>
  <c r="AB65" i="131"/>
  <c r="BP7" i="132"/>
  <c r="BP35" i="113"/>
  <c r="BP35" i="132" s="1"/>
  <c r="BP39" i="113"/>
  <c r="BP39" i="132" s="1"/>
  <c r="BP40" i="113"/>
  <c r="BP40" i="132" s="1"/>
  <c r="BP36" i="113"/>
  <c r="BP36" i="132" s="1"/>
  <c r="T87" i="131"/>
  <c r="AB23" i="113" l="1"/>
  <c r="AB23" i="132" s="1"/>
  <c r="AB21" i="133"/>
  <c r="AJ64" i="131"/>
  <c r="AJ15" i="113"/>
  <c r="AJ15" i="132" s="1"/>
  <c r="BH7" i="131"/>
  <c r="BH7" i="113"/>
  <c r="AB25" i="133"/>
  <c r="AJ8" i="133"/>
  <c r="AJ21" i="113"/>
  <c r="AJ21" i="132" s="1"/>
  <c r="AR23" i="133"/>
  <c r="AR25" i="113"/>
  <c r="AR25" i="132" s="1"/>
  <c r="AZ19" i="113"/>
  <c r="AZ19" i="132" s="1"/>
  <c r="AZ17" i="132"/>
  <c r="AJ23" i="133"/>
  <c r="AJ25" i="113"/>
  <c r="AJ25" i="132" s="1"/>
  <c r="AB87" i="131"/>
  <c r="AR8" i="133"/>
  <c r="AR21" i="113"/>
  <c r="AR21" i="132" s="1"/>
  <c r="T15" i="113"/>
  <c r="T15" i="132" s="1"/>
  <c r="T64" i="131"/>
  <c r="T8" i="133"/>
  <c r="T21" i="113"/>
  <c r="T21" i="132" s="1"/>
  <c r="AJ91" i="131"/>
  <c r="L103" i="131"/>
  <c r="T18" i="113"/>
  <c r="T18" i="132" s="1"/>
  <c r="T88" i="131"/>
  <c r="AB103" i="131"/>
  <c r="AR20" i="113"/>
  <c r="AR20" i="132" s="1"/>
  <c r="AR7" i="133"/>
  <c r="L65" i="131"/>
  <c r="AJ87" i="131"/>
  <c r="AB88" i="131" l="1"/>
  <c r="AB18" i="113"/>
  <c r="AB18" i="132" s="1"/>
  <c r="AB8" i="133"/>
  <c r="AB21" i="113"/>
  <c r="AB21" i="132" s="1"/>
  <c r="T86" i="131"/>
  <c r="T17" i="113"/>
  <c r="D67" i="131"/>
  <c r="AJ88" i="131"/>
  <c r="AJ18" i="113"/>
  <c r="AJ18" i="132" s="1"/>
  <c r="AJ20" i="113"/>
  <c r="AJ20" i="132" s="1"/>
  <c r="AJ7" i="133"/>
  <c r="T20" i="113"/>
  <c r="T20" i="132" s="1"/>
  <c r="T7" i="133"/>
  <c r="T23" i="133"/>
  <c r="T25" i="113"/>
  <c r="T25" i="132" s="1"/>
  <c r="AR86" i="131"/>
  <c r="AR17" i="113"/>
  <c r="AZ7" i="131"/>
  <c r="AZ7" i="113"/>
  <c r="BH7" i="132"/>
  <c r="BH39" i="113"/>
  <c r="BH39" i="132" s="1"/>
  <c r="BH40" i="113"/>
  <c r="BH40" i="132" s="1"/>
  <c r="BH35" i="113"/>
  <c r="BH35" i="132" s="1"/>
  <c r="BH36" i="113"/>
  <c r="BH36" i="132" s="1"/>
  <c r="L91" i="131"/>
  <c r="D105" i="131"/>
  <c r="AB17" i="113"/>
  <c r="AB86" i="131"/>
  <c r="L25" i="133"/>
  <c r="AB64" i="131"/>
  <c r="AB15" i="113"/>
  <c r="AB15" i="132" s="1"/>
  <c r="D90" i="131"/>
  <c r="L23" i="133" l="1"/>
  <c r="L25" i="113"/>
  <c r="L25" i="132" s="1"/>
  <c r="D103" i="131"/>
  <c r="AZ7" i="132"/>
  <c r="AZ35" i="113"/>
  <c r="AZ35" i="132" s="1"/>
  <c r="AZ40" i="113"/>
  <c r="AZ40" i="132" s="1"/>
  <c r="AZ39" i="113"/>
  <c r="AZ39" i="132" s="1"/>
  <c r="AZ36" i="113"/>
  <c r="AZ36" i="132" s="1"/>
  <c r="D21" i="133"/>
  <c r="D23" i="113"/>
  <c r="D23" i="132" s="1"/>
  <c r="AB20" i="113"/>
  <c r="AB20" i="132" s="1"/>
  <c r="AB7" i="133"/>
  <c r="L87" i="131"/>
  <c r="AR7" i="113"/>
  <c r="AR7" i="131"/>
  <c r="D65" i="131"/>
  <c r="L8" i="133"/>
  <c r="L21" i="113"/>
  <c r="L21" i="132" s="1"/>
  <c r="AJ17" i="113"/>
  <c r="AJ86" i="131"/>
  <c r="AB17" i="132"/>
  <c r="AB19" i="113"/>
  <c r="AB19" i="132" s="1"/>
  <c r="AR17" i="132"/>
  <c r="AR19" i="113"/>
  <c r="AR19" i="132" s="1"/>
  <c r="AB23" i="133"/>
  <c r="AB25" i="113"/>
  <c r="AB25" i="132" s="1"/>
  <c r="T19" i="113"/>
  <c r="T19" i="132" s="1"/>
  <c r="T17" i="132"/>
  <c r="L64" i="131"/>
  <c r="L15" i="113"/>
  <c r="L15" i="132" s="1"/>
  <c r="AJ17" i="132" l="1"/>
  <c r="AJ19" i="113"/>
  <c r="AJ19" i="132" s="1"/>
  <c r="L17" i="113"/>
  <c r="L86" i="131"/>
  <c r="L20" i="113"/>
  <c r="L20" i="132" s="1"/>
  <c r="L7" i="133"/>
  <c r="D91" i="131"/>
  <c r="AR7" i="132"/>
  <c r="AR35" i="113"/>
  <c r="AR35" i="132" s="1"/>
  <c r="AR40" i="113"/>
  <c r="AR40" i="132" s="1"/>
  <c r="AR39" i="113"/>
  <c r="AR39" i="132" s="1"/>
  <c r="AR36" i="113"/>
  <c r="AR36" i="132" s="1"/>
  <c r="AB7" i="131"/>
  <c r="AB7" i="113"/>
  <c r="D25" i="133"/>
  <c r="T7" i="131"/>
  <c r="T7" i="113"/>
  <c r="L18" i="113"/>
  <c r="L18" i="132" s="1"/>
  <c r="L88" i="131"/>
  <c r="D87" i="131"/>
  <c r="AJ7" i="113" l="1"/>
  <c r="AJ7" i="131"/>
  <c r="L17" i="132"/>
  <c r="L19" i="113"/>
  <c r="L19" i="132" s="1"/>
  <c r="L7" i="131"/>
  <c r="L7" i="113"/>
  <c r="T7" i="132"/>
  <c r="T35" i="113"/>
  <c r="T35" i="132" s="1"/>
  <c r="T39" i="113"/>
  <c r="T39" i="132" s="1"/>
  <c r="T40" i="113"/>
  <c r="T40" i="132" s="1"/>
  <c r="T36" i="113"/>
  <c r="T36" i="132" s="1"/>
  <c r="AB7" i="132"/>
  <c r="AB40" i="113"/>
  <c r="AB40" i="132" s="1"/>
  <c r="AB35" i="113"/>
  <c r="AB35" i="132" s="1"/>
  <c r="AB36" i="113"/>
  <c r="AB36" i="132" s="1"/>
  <c r="AB39" i="113"/>
  <c r="AB39" i="132" s="1"/>
  <c r="D18" i="113"/>
  <c r="D18" i="132" s="1"/>
  <c r="D88" i="131"/>
  <c r="D64" i="131"/>
  <c r="D15" i="113"/>
  <c r="D15" i="132" s="1"/>
  <c r="AJ7" i="132" l="1"/>
  <c r="AJ36" i="113"/>
  <c r="AJ36" i="132" s="1"/>
  <c r="AJ39" i="113"/>
  <c r="AJ39" i="132" s="1"/>
  <c r="AJ40" i="113"/>
  <c r="AJ40" i="132" s="1"/>
  <c r="AJ35" i="113"/>
  <c r="AJ35" i="132" s="1"/>
  <c r="L7" i="132"/>
  <c r="L36" i="113"/>
  <c r="L36" i="132" s="1"/>
  <c r="L35" i="113"/>
  <c r="L35" i="132" s="1"/>
  <c r="L39" i="113"/>
  <c r="L39" i="132" s="1"/>
  <c r="L40" i="113"/>
  <c r="L40" i="132" s="1"/>
  <c r="D86" i="131"/>
  <c r="D17" i="113"/>
  <c r="D8" i="133"/>
  <c r="D21" i="113"/>
  <c r="D21" i="132" s="1"/>
  <c r="D23" i="133"/>
  <c r="D25" i="113"/>
  <c r="D25" i="132" s="1"/>
  <c r="D7" i="133"/>
  <c r="D20" i="113"/>
  <c r="D20" i="132" s="1"/>
  <c r="D19" i="113" l="1"/>
  <c r="D19" i="132" s="1"/>
  <c r="D17" i="132"/>
  <c r="D7" i="131" l="1"/>
  <c r="D7" i="113"/>
  <c r="D7" i="132" l="1"/>
  <c r="D39" i="113"/>
  <c r="D39" i="132" s="1"/>
  <c r="D36" i="113"/>
  <c r="D36" i="132" s="1"/>
  <c r="D35" i="113"/>
  <c r="D35" i="132" s="1"/>
  <c r="D40" i="113"/>
  <c r="D40" i="132" s="1"/>
  <c r="CG91" i="131" l="1"/>
  <c r="CG26" i="133" l="1"/>
  <c r="CG18" i="113"/>
  <c r="CG18" i="132" s="1"/>
  <c r="CG88" i="131"/>
  <c r="E39" i="147"/>
  <c r="E38" i="147"/>
  <c r="CG87" i="131"/>
  <c r="D38" i="147" l="1"/>
  <c r="D39" i="147"/>
  <c r="CG8" i="133"/>
  <c r="CG21" i="113"/>
  <c r="CG21" i="132" s="1"/>
  <c r="CG23" i="133"/>
  <c r="CG25" i="113"/>
  <c r="CG25" i="132" s="1"/>
  <c r="CG20" i="113" l="1"/>
  <c r="CG20" i="132" s="1"/>
  <c r="CG7" i="133"/>
  <c r="CG86" i="131"/>
  <c r="CG17" i="113"/>
  <c r="CG17" i="132" l="1"/>
  <c r="CG19" i="113"/>
  <c r="CG19" i="132" s="1"/>
  <c r="CG7" i="113" l="1"/>
  <c r="CG7" i="131"/>
  <c r="CG7" i="132" l="1"/>
  <c r="CG39" i="113"/>
  <c r="CG39" i="132" s="1"/>
  <c r="CG35" i="113"/>
  <c r="CG35" i="132" s="1"/>
  <c r="CG36" i="113"/>
  <c r="CG36" i="132" s="1"/>
  <c r="CG40" i="113"/>
  <c r="CG40" i="132" s="1"/>
  <c r="BY91" i="131" l="1"/>
  <c r="BY26" i="133" l="1"/>
  <c r="BY18" i="113"/>
  <c r="BY18" i="132" s="1"/>
  <c r="BY88" i="131"/>
  <c r="BY87" i="131"/>
  <c r="BY8" i="133" l="1"/>
  <c r="BY21" i="113"/>
  <c r="BY21" i="132" s="1"/>
  <c r="BY23" i="133"/>
  <c r="BY25" i="113"/>
  <c r="BY25" i="132" s="1"/>
  <c r="BY20" i="113" l="1"/>
  <c r="BY20" i="132" s="1"/>
  <c r="BY7" i="133"/>
  <c r="BY86" i="131"/>
  <c r="BY17" i="113"/>
  <c r="BQ91" i="131"/>
  <c r="BY17" i="132" l="1"/>
  <c r="BY19" i="113"/>
  <c r="BY19" i="132" s="1"/>
  <c r="BI91" i="131"/>
  <c r="BQ26" i="133" l="1"/>
  <c r="BY7" i="113"/>
  <c r="BY7" i="131"/>
  <c r="BQ18" i="113"/>
  <c r="BQ18" i="132" s="1"/>
  <c r="BQ88" i="131"/>
  <c r="AS91" i="131"/>
  <c r="BQ87" i="131"/>
  <c r="BI18" i="113" l="1"/>
  <c r="BI18" i="132" s="1"/>
  <c r="BI88" i="131"/>
  <c r="BY7" i="132"/>
  <c r="BY36" i="113"/>
  <c r="BY36" i="132" s="1"/>
  <c r="BY39" i="113"/>
  <c r="BY39" i="132" s="1"/>
  <c r="BY35" i="113"/>
  <c r="BY35" i="132" s="1"/>
  <c r="BY40" i="113"/>
  <c r="BY40" i="132" s="1"/>
  <c r="BQ8" i="133"/>
  <c r="BQ21" i="113"/>
  <c r="BQ21" i="132" s="1"/>
  <c r="BI26" i="133"/>
  <c r="BQ23" i="133"/>
  <c r="BQ25" i="113"/>
  <c r="BQ25" i="132" s="1"/>
  <c r="BA91" i="131"/>
  <c r="BI87" i="131"/>
  <c r="AS18" i="113" l="1"/>
  <c r="AS18" i="132" s="1"/>
  <c r="AS88" i="131"/>
  <c r="BQ86" i="131"/>
  <c r="BQ17" i="113"/>
  <c r="AS26" i="133"/>
  <c r="BI8" i="133"/>
  <c r="BI21" i="113"/>
  <c r="BI21" i="132" s="1"/>
  <c r="BI23" i="133"/>
  <c r="BI25" i="113"/>
  <c r="BI25" i="132" s="1"/>
  <c r="BQ20" i="113"/>
  <c r="BQ20" i="132" s="1"/>
  <c r="BQ7" i="133"/>
  <c r="AS87" i="131"/>
  <c r="BQ17" i="132" l="1"/>
  <c r="BQ19" i="113"/>
  <c r="BQ19" i="132" s="1"/>
  <c r="BI20" i="113"/>
  <c r="BI20" i="132" s="1"/>
  <c r="BI7" i="133"/>
  <c r="BA26" i="133"/>
  <c r="BI86" i="131"/>
  <c r="BI17" i="113"/>
  <c r="AS8" i="133"/>
  <c r="AS21" i="113"/>
  <c r="AS21" i="132" s="1"/>
  <c r="BA18" i="113"/>
  <c r="BA18" i="132" s="1"/>
  <c r="BA88" i="131"/>
  <c r="AS23" i="133"/>
  <c r="AS25" i="113"/>
  <c r="AS25" i="132" s="1"/>
  <c r="BA87" i="131"/>
  <c r="BA21" i="113" l="1"/>
  <c r="BA21" i="132" s="1"/>
  <c r="BA8" i="133"/>
  <c r="BA23" i="133"/>
  <c r="BA25" i="113"/>
  <c r="BA25" i="132" s="1"/>
  <c r="AS7" i="133"/>
  <c r="AS20" i="113"/>
  <c r="AS20" i="132" s="1"/>
  <c r="BI17" i="132"/>
  <c r="BI19" i="113"/>
  <c r="BI19" i="132" s="1"/>
  <c r="BQ7" i="113"/>
  <c r="BQ7" i="131"/>
  <c r="AS86" i="131"/>
  <c r="AS17" i="113"/>
  <c r="AK91" i="131"/>
  <c r="AC91" i="131"/>
  <c r="U91" i="131"/>
  <c r="BI7" i="131" l="1"/>
  <c r="BI7" i="113"/>
  <c r="BA20" i="113"/>
  <c r="BA20" i="132" s="1"/>
  <c r="BA7" i="133"/>
  <c r="AS19" i="113"/>
  <c r="AS19" i="132" s="1"/>
  <c r="AS17" i="132"/>
  <c r="BA86" i="131"/>
  <c r="BA17" i="113"/>
  <c r="BQ7" i="132"/>
  <c r="BQ39" i="113"/>
  <c r="BQ39" i="132" s="1"/>
  <c r="BQ35" i="113"/>
  <c r="BQ35" i="132" s="1"/>
  <c r="BQ40" i="113"/>
  <c r="BQ40" i="132" s="1"/>
  <c r="BQ36" i="113"/>
  <c r="BQ36" i="132" s="1"/>
  <c r="M91" i="131"/>
  <c r="AC26" i="133" l="1"/>
  <c r="AS7" i="113"/>
  <c r="AS7" i="131"/>
  <c r="AK26" i="133"/>
  <c r="U26" i="133"/>
  <c r="AK88" i="131"/>
  <c r="AK18" i="113"/>
  <c r="AK18" i="132" s="1"/>
  <c r="U18" i="113"/>
  <c r="U18" i="132" s="1"/>
  <c r="U88" i="131"/>
  <c r="BA19" i="113"/>
  <c r="BA19" i="132" s="1"/>
  <c r="BA17" i="132"/>
  <c r="BI7" i="132"/>
  <c r="BI40" i="113"/>
  <c r="BI40" i="132" s="1"/>
  <c r="BI35" i="113"/>
  <c r="BI35" i="132" s="1"/>
  <c r="BI39" i="113"/>
  <c r="BI39" i="132" s="1"/>
  <c r="BI36" i="113"/>
  <c r="BI36" i="132" s="1"/>
  <c r="AC88" i="131"/>
  <c r="AC18" i="113"/>
  <c r="AC18" i="132" s="1"/>
  <c r="AC87" i="131"/>
  <c r="AK87" i="131"/>
  <c r="U87" i="131"/>
  <c r="U23" i="133" l="1"/>
  <c r="U25" i="113"/>
  <c r="U25" i="132" s="1"/>
  <c r="AS7" i="132"/>
  <c r="AS39" i="113"/>
  <c r="AS39" i="132" s="1"/>
  <c r="AS35" i="113"/>
  <c r="AS35" i="132" s="1"/>
  <c r="AS36" i="113"/>
  <c r="AS36" i="132" s="1"/>
  <c r="AS40" i="113"/>
  <c r="AS40" i="132" s="1"/>
  <c r="AC23" i="133"/>
  <c r="AC25" i="113"/>
  <c r="AC25" i="132" s="1"/>
  <c r="M18" i="113"/>
  <c r="M18" i="132" s="1"/>
  <c r="M88" i="131"/>
  <c r="U21" i="113"/>
  <c r="U21" i="132" s="1"/>
  <c r="U8" i="133"/>
  <c r="AC8" i="133"/>
  <c r="AC21" i="113"/>
  <c r="AC21" i="132" s="1"/>
  <c r="BA7" i="131"/>
  <c r="BA7" i="113"/>
  <c r="M26" i="133"/>
  <c r="AK23" i="133"/>
  <c r="AK25" i="113"/>
  <c r="AK25" i="132" s="1"/>
  <c r="AK21" i="113"/>
  <c r="AK21" i="132" s="1"/>
  <c r="AK8" i="133"/>
  <c r="E91" i="131"/>
  <c r="M87" i="131"/>
  <c r="U7" i="133" l="1"/>
  <c r="U20" i="113"/>
  <c r="U20" i="132" s="1"/>
  <c r="AK7" i="133"/>
  <c r="AK20" i="113"/>
  <c r="AK20" i="132" s="1"/>
  <c r="M23" i="133"/>
  <c r="M25" i="113"/>
  <c r="M25" i="132" s="1"/>
  <c r="AK17" i="113"/>
  <c r="AK86" i="131"/>
  <c r="AC17" i="113"/>
  <c r="AC86" i="131"/>
  <c r="BA7" i="132"/>
  <c r="BA39" i="113"/>
  <c r="BA39" i="132" s="1"/>
  <c r="BA40" i="113"/>
  <c r="BA40" i="132" s="1"/>
  <c r="BA35" i="113"/>
  <c r="BA35" i="132" s="1"/>
  <c r="BA36" i="113"/>
  <c r="BA36" i="132" s="1"/>
  <c r="AC7" i="133"/>
  <c r="AC20" i="113"/>
  <c r="AC20" i="132" s="1"/>
  <c r="U86" i="131"/>
  <c r="U17" i="113"/>
  <c r="M8" i="133"/>
  <c r="M21" i="113"/>
  <c r="M21" i="132" s="1"/>
  <c r="E26" i="133"/>
  <c r="AR28" i="152"/>
  <c r="U7" i="131" l="1"/>
  <c r="U7" i="113"/>
  <c r="AQ28" i="152"/>
  <c r="E18" i="113"/>
  <c r="E18" i="132" s="1"/>
  <c r="E88" i="131"/>
  <c r="AC7" i="131"/>
  <c r="AC7" i="113"/>
  <c r="U17" i="132"/>
  <c r="U19" i="113"/>
  <c r="U19" i="132" s="1"/>
  <c r="AK17" i="132"/>
  <c r="AK19" i="113"/>
  <c r="AK19" i="132" s="1"/>
  <c r="AS28" i="152"/>
  <c r="M17" i="113"/>
  <c r="M86" i="131"/>
  <c r="AK7" i="113"/>
  <c r="AK7" i="131"/>
  <c r="M7" i="133"/>
  <c r="M20" i="113"/>
  <c r="M20" i="132" s="1"/>
  <c r="AC17" i="132"/>
  <c r="AC19" i="113"/>
  <c r="AC19" i="132" s="1"/>
  <c r="E87" i="131"/>
  <c r="AO28" i="152"/>
  <c r="AP28" i="152"/>
  <c r="AM28" i="152"/>
  <c r="AN28" i="152" l="1"/>
  <c r="AP29" i="152"/>
  <c r="AO29" i="152"/>
  <c r="AN29" i="152"/>
  <c r="AM29" i="152"/>
  <c r="E23" i="133"/>
  <c r="E25" i="113"/>
  <c r="E25" i="132" s="1"/>
  <c r="U7" i="132"/>
  <c r="U39" i="113"/>
  <c r="U39" i="132" s="1"/>
  <c r="U40" i="113"/>
  <c r="U40" i="132" s="1"/>
  <c r="U35" i="113"/>
  <c r="U35" i="132" s="1"/>
  <c r="U36" i="113"/>
  <c r="U36" i="132" s="1"/>
  <c r="M7" i="113"/>
  <c r="M7" i="131"/>
  <c r="AK7" i="132"/>
  <c r="AK36" i="113"/>
  <c r="AK36" i="132" s="1"/>
  <c r="AK39" i="113"/>
  <c r="AK39" i="132" s="1"/>
  <c r="AK40" i="113"/>
  <c r="AK40" i="132" s="1"/>
  <c r="AK35" i="113"/>
  <c r="AK35" i="132" s="1"/>
  <c r="AC7" i="132"/>
  <c r="AC40" i="113"/>
  <c r="AC40" i="132" s="1"/>
  <c r="AC36" i="113"/>
  <c r="AC36" i="132" s="1"/>
  <c r="AC35" i="113"/>
  <c r="AC35" i="132" s="1"/>
  <c r="AC39" i="113"/>
  <c r="AC39" i="132" s="1"/>
  <c r="AT28" i="152"/>
  <c r="C30" i="148"/>
  <c r="M17" i="132"/>
  <c r="M19" i="113"/>
  <c r="M19" i="132" s="1"/>
  <c r="AI28" i="152"/>
  <c r="AK28" i="152"/>
  <c r="AL28" i="152"/>
  <c r="AL29" i="152" l="1"/>
  <c r="AK29" i="152"/>
  <c r="AJ28" i="152"/>
  <c r="AI29" i="152"/>
  <c r="AJ29" i="152"/>
  <c r="E8" i="133"/>
  <c r="E21" i="113"/>
  <c r="E21" i="132" s="1"/>
  <c r="M7" i="132"/>
  <c r="M36" i="113"/>
  <c r="M36" i="132" s="1"/>
  <c r="M35" i="113"/>
  <c r="M35" i="132" s="1"/>
  <c r="M39" i="113"/>
  <c r="M39" i="132" s="1"/>
  <c r="M40" i="113"/>
  <c r="M40" i="132" s="1"/>
  <c r="E86" i="131"/>
  <c r="E17" i="113"/>
  <c r="AH28" i="152"/>
  <c r="AE28" i="152"/>
  <c r="AF28" i="152"/>
  <c r="AG28" i="152" l="1"/>
  <c r="AH29" i="152"/>
  <c r="AE29" i="152"/>
  <c r="AG29" i="152"/>
  <c r="AF29" i="152"/>
  <c r="E7" i="131"/>
  <c r="E7" i="113"/>
  <c r="E19" i="113"/>
  <c r="E19" i="132" s="1"/>
  <c r="E17" i="132"/>
  <c r="E7" i="133"/>
  <c r="E20" i="113"/>
  <c r="E20" i="132" s="1"/>
  <c r="AB28" i="152"/>
  <c r="AC28" i="152"/>
  <c r="AD28" i="152"/>
  <c r="AC29" i="152" l="1"/>
  <c r="AD29" i="152"/>
  <c r="AB29" i="152"/>
  <c r="AA29" i="152"/>
  <c r="AA28" i="152"/>
  <c r="E7" i="132"/>
  <c r="E36" i="113"/>
  <c r="E36" i="132" s="1"/>
  <c r="E39" i="113"/>
  <c r="E39" i="132" s="1"/>
  <c r="E40" i="113"/>
  <c r="E40" i="132" s="1"/>
  <c r="E35" i="113"/>
  <c r="E35" i="132" s="1"/>
  <c r="Z28" i="152"/>
  <c r="W28" i="152"/>
  <c r="X28" i="152"/>
  <c r="W29" i="152" l="1"/>
  <c r="X29" i="152"/>
  <c r="Y28" i="152"/>
  <c r="Z29" i="152"/>
  <c r="Y29" i="152"/>
  <c r="V28" i="152"/>
  <c r="S28" i="152"/>
  <c r="T28" i="152"/>
  <c r="V29" i="152" l="1"/>
  <c r="U29" i="152"/>
  <c r="S29" i="152"/>
  <c r="U28" i="152"/>
  <c r="T29" i="152"/>
  <c r="P28" i="152"/>
  <c r="Q28" i="152"/>
  <c r="R28" i="152"/>
  <c r="O29" i="152" l="1"/>
  <c r="R29" i="152"/>
  <c r="Q29" i="152"/>
  <c r="P29" i="152"/>
  <c r="O28" i="152"/>
  <c r="N28" i="152"/>
  <c r="K28" i="152"/>
  <c r="M28" i="152" l="1"/>
  <c r="L29" i="152"/>
  <c r="L28" i="152"/>
  <c r="N29" i="152"/>
  <c r="M29" i="152"/>
  <c r="K29" i="152"/>
  <c r="H28" i="152"/>
  <c r="G28" i="152"/>
  <c r="I28" i="152"/>
  <c r="G29" i="152" l="1"/>
  <c r="H29" i="152"/>
  <c r="J29" i="152"/>
  <c r="I29" i="152"/>
  <c r="J28" i="152"/>
  <c r="D29" i="152" l="1"/>
  <c r="E29" i="152"/>
  <c r="C29" i="152"/>
  <c r="F29" i="152"/>
  <c r="F28" i="152" l="1"/>
  <c r="C28" i="152"/>
  <c r="E28" i="152"/>
  <c r="D28" i="152"/>
  <c r="AR29" i="152" l="1"/>
  <c r="AQ29" i="152"/>
  <c r="AS29" i="152"/>
  <c r="AT29" i="152" l="1"/>
  <c r="C31" i="148"/>
  <c r="C33" i="147" l="1"/>
  <c r="AT31" i="151"/>
  <c r="C31" i="147"/>
  <c r="AT29" i="151"/>
  <c r="C32" i="147"/>
  <c r="AT30" i="151"/>
  <c r="M72" i="124" l="1"/>
  <c r="M71" i="124" l="1"/>
  <c r="AT35" i="151" l="1"/>
  <c r="AT70" i="149"/>
  <c r="C37" i="147"/>
  <c r="C38" i="147" l="1"/>
  <c r="AT36" i="151"/>
  <c r="AT11" i="151"/>
  <c r="C13" i="147"/>
  <c r="C18" i="147"/>
  <c r="AT16" i="151"/>
  <c r="AT7" i="151"/>
  <c r="C9" i="147"/>
  <c r="C30" i="147"/>
  <c r="AT28" i="151"/>
  <c r="C24" i="147"/>
  <c r="AT22" i="151"/>
  <c r="AT25" i="151"/>
  <c r="C27" i="147"/>
  <c r="AT24" i="151"/>
  <c r="C26" i="147"/>
  <c r="C39" i="147"/>
  <c r="AT37" i="151"/>
  <c r="F37" i="147"/>
  <c r="AT70" i="151"/>
  <c r="AT19" i="151"/>
  <c r="C21" i="147"/>
  <c r="C23" i="147"/>
  <c r="AT21" i="151"/>
  <c r="C22" i="147"/>
  <c r="AT20" i="151"/>
  <c r="C11" i="147"/>
  <c r="AT9" i="151"/>
  <c r="AT26" i="151"/>
  <c r="C28" i="147"/>
  <c r="AT27" i="151"/>
  <c r="C29" i="147"/>
  <c r="C20" i="147"/>
  <c r="AT18" i="151"/>
  <c r="C25" i="147"/>
  <c r="AT23" i="151"/>
  <c r="C16" i="147"/>
  <c r="AT14" i="151"/>
  <c r="AT5" i="151"/>
  <c r="C7" i="147"/>
  <c r="C12" i="147" l="1"/>
  <c r="AT10" i="151"/>
  <c r="C15" i="147"/>
  <c r="AT13" i="151"/>
  <c r="C17" i="147"/>
  <c r="AT15" i="151"/>
  <c r="C35" i="147"/>
  <c r="AT33" i="151"/>
  <c r="C10" i="147"/>
  <c r="AT8" i="151"/>
  <c r="C14" i="147"/>
  <c r="AT12" i="151"/>
  <c r="C8" i="147"/>
  <c r="AT6" i="151"/>
  <c r="C34" i="147"/>
  <c r="AT32" i="151"/>
  <c r="C19" i="147" l="1"/>
  <c r="AT17" i="151"/>
  <c r="F14" i="151" l="1"/>
  <c r="E10" i="151"/>
  <c r="C31" i="151"/>
  <c r="D29" i="151"/>
  <c r="F30" i="151"/>
  <c r="F29" i="151"/>
  <c r="E26" i="151"/>
  <c r="E14" i="151"/>
  <c r="C70" i="149"/>
  <c r="C70" i="151" s="1"/>
  <c r="C35" i="151"/>
  <c r="F31" i="151"/>
  <c r="E31" i="151"/>
  <c r="E30" i="151"/>
  <c r="E29" i="151"/>
  <c r="D70" i="149"/>
  <c r="D70" i="151" s="1"/>
  <c r="D35" i="151"/>
  <c r="E11" i="151"/>
  <c r="F35" i="151"/>
  <c r="F70" i="149"/>
  <c r="F70" i="151" s="1"/>
  <c r="C30" i="151"/>
  <c r="C29" i="151"/>
  <c r="D31" i="151"/>
  <c r="D30" i="151"/>
  <c r="E70" i="149"/>
  <c r="E70" i="151" s="1"/>
  <c r="E35" i="151"/>
  <c r="J30" i="151" l="1"/>
  <c r="I30" i="151"/>
  <c r="H30" i="151"/>
  <c r="H29" i="151"/>
  <c r="I31" i="151"/>
  <c r="H31" i="151"/>
  <c r="G31" i="151"/>
  <c r="G29" i="151"/>
  <c r="H70" i="149"/>
  <c r="H70" i="151" s="1"/>
  <c r="H35" i="151"/>
  <c r="J31" i="151"/>
  <c r="J70" i="149"/>
  <c r="J70" i="151" s="1"/>
  <c r="J35" i="151"/>
  <c r="G16" i="151"/>
  <c r="H6" i="151"/>
  <c r="G30" i="151"/>
  <c r="G70" i="149"/>
  <c r="G70" i="151" s="1"/>
  <c r="G35" i="151"/>
  <c r="J29" i="151"/>
  <c r="I29" i="151"/>
  <c r="I70" i="149"/>
  <c r="I70" i="151" s="1"/>
  <c r="I35" i="151"/>
  <c r="G23" i="151"/>
  <c r="C28" i="151"/>
  <c r="F11" i="151"/>
  <c r="E23" i="151"/>
  <c r="E24" i="151"/>
  <c r="C16" i="151"/>
  <c r="D8" i="151"/>
  <c r="D10" i="151"/>
  <c r="C10" i="151"/>
  <c r="D12" i="151"/>
  <c r="D28" i="151"/>
  <c r="F23" i="151"/>
  <c r="F12" i="151"/>
  <c r="D27" i="151"/>
  <c r="C12" i="151"/>
  <c r="D24" i="151"/>
  <c r="F9" i="151"/>
  <c r="E15" i="151"/>
  <c r="C15" i="151"/>
  <c r="D9" i="151"/>
  <c r="D13" i="151"/>
  <c r="C21" i="151"/>
  <c r="E27" i="151"/>
  <c r="E13" i="151"/>
  <c r="C9" i="151"/>
  <c r="D16" i="151"/>
  <c r="C24" i="151"/>
  <c r="D20" i="151"/>
  <c r="F8" i="151"/>
  <c r="F21" i="151"/>
  <c r="C27" i="151"/>
  <c r="C11" i="151"/>
  <c r="C23" i="151"/>
  <c r="C22" i="151"/>
  <c r="C20" i="151"/>
  <c r="D23" i="151"/>
  <c r="F27" i="151"/>
  <c r="D26" i="151"/>
  <c r="F16" i="151"/>
  <c r="F13" i="151"/>
  <c r="C26" i="151"/>
  <c r="E9" i="151"/>
  <c r="E22" i="151"/>
  <c r="E28" i="151"/>
  <c r="D22" i="151"/>
  <c r="F15" i="151"/>
  <c r="D15" i="151"/>
  <c r="C14" i="151"/>
  <c r="D14" i="151"/>
  <c r="F22" i="151"/>
  <c r="D21" i="151"/>
  <c r="E21" i="151"/>
  <c r="C8" i="151"/>
  <c r="F20" i="151"/>
  <c r="D11" i="151"/>
  <c r="E20" i="151"/>
  <c r="E16" i="151"/>
  <c r="C13" i="151"/>
  <c r="F10" i="151"/>
  <c r="F24" i="151"/>
  <c r="E12" i="151"/>
  <c r="F28" i="151"/>
  <c r="F26" i="151"/>
  <c r="E8" i="151"/>
  <c r="M31" i="151" l="1"/>
  <c r="M30" i="151"/>
  <c r="L20" i="151"/>
  <c r="M70" i="149"/>
  <c r="M70" i="151" s="1"/>
  <c r="M35" i="151"/>
  <c r="L24" i="151"/>
  <c r="L30" i="151"/>
  <c r="M6" i="151"/>
  <c r="M29" i="151"/>
  <c r="N27" i="151"/>
  <c r="N23" i="151"/>
  <c r="N70" i="149"/>
  <c r="N70" i="151" s="1"/>
  <c r="N35" i="151"/>
  <c r="K29" i="151"/>
  <c r="L70" i="149"/>
  <c r="L70" i="151" s="1"/>
  <c r="L35" i="151"/>
  <c r="K70" i="149"/>
  <c r="K70" i="151" s="1"/>
  <c r="K35" i="151"/>
  <c r="K31" i="151"/>
  <c r="L29" i="151"/>
  <c r="M14" i="151"/>
  <c r="N31" i="151"/>
  <c r="N24" i="151"/>
  <c r="N20" i="151"/>
  <c r="N26" i="151"/>
  <c r="K30" i="151"/>
  <c r="M9" i="151"/>
  <c r="N30" i="151"/>
  <c r="N29" i="151"/>
  <c r="L26" i="151"/>
  <c r="M22" i="151"/>
  <c r="L31" i="151"/>
  <c r="G18" i="151"/>
  <c r="G15" i="151"/>
  <c r="J15" i="151"/>
  <c r="J19" i="151"/>
  <c r="H26" i="151"/>
  <c r="G10" i="151"/>
  <c r="H21" i="151"/>
  <c r="J6" i="151"/>
  <c r="H27" i="151"/>
  <c r="J22" i="151"/>
  <c r="I6" i="151"/>
  <c r="I16" i="151"/>
  <c r="H16" i="151"/>
  <c r="H24" i="151"/>
  <c r="G11" i="151"/>
  <c r="I28" i="151"/>
  <c r="I7" i="151"/>
  <c r="H22" i="151"/>
  <c r="J10" i="151"/>
  <c r="G14" i="151"/>
  <c r="G6" i="151"/>
  <c r="I26" i="151"/>
  <c r="I23" i="151"/>
  <c r="G5" i="151"/>
  <c r="J5" i="151"/>
  <c r="I5" i="151"/>
  <c r="J14" i="151"/>
  <c r="H14" i="151"/>
  <c r="I11" i="151"/>
  <c r="G24" i="151"/>
  <c r="I13" i="151"/>
  <c r="G27" i="151"/>
  <c r="H23" i="151"/>
  <c r="H10" i="151"/>
  <c r="G7" i="151"/>
  <c r="J25" i="151"/>
  <c r="G20" i="151"/>
  <c r="I20" i="151"/>
  <c r="I12" i="151"/>
  <c r="I14" i="151"/>
  <c r="G26" i="151"/>
  <c r="I9" i="151"/>
  <c r="H19" i="151"/>
  <c r="H28" i="151"/>
  <c r="I19" i="151"/>
  <c r="G19" i="151"/>
  <c r="H5" i="151"/>
  <c r="J9" i="151"/>
  <c r="G8" i="151"/>
  <c r="I10" i="151"/>
  <c r="I21" i="151"/>
  <c r="I25" i="151"/>
  <c r="G9" i="151"/>
  <c r="J16" i="151"/>
  <c r="J26" i="151"/>
  <c r="J21" i="151"/>
  <c r="J12" i="151"/>
  <c r="H11" i="151"/>
  <c r="J23" i="151"/>
  <c r="I27" i="151"/>
  <c r="H7" i="151"/>
  <c r="G22" i="151"/>
  <c r="J7" i="151"/>
  <c r="G25" i="151"/>
  <c r="G28" i="151"/>
  <c r="I15" i="151"/>
  <c r="H15" i="151"/>
  <c r="H8" i="151"/>
  <c r="G13" i="151"/>
  <c r="J24" i="151"/>
  <c r="J8" i="151"/>
  <c r="G21" i="151"/>
  <c r="I24" i="151"/>
  <c r="I8" i="151"/>
  <c r="J13" i="151"/>
  <c r="H25" i="151"/>
  <c r="H9" i="151"/>
  <c r="H13" i="151"/>
  <c r="G12" i="151"/>
  <c r="H20" i="151"/>
  <c r="J28" i="151"/>
  <c r="J11" i="151"/>
  <c r="I22" i="151"/>
  <c r="H12" i="151"/>
  <c r="J20" i="151"/>
  <c r="J27" i="151"/>
  <c r="F17" i="151"/>
  <c r="D17" i="151"/>
  <c r="C17" i="151"/>
  <c r="E17" i="151"/>
  <c r="H37" i="151"/>
  <c r="G37" i="151"/>
  <c r="J37" i="151"/>
  <c r="G36" i="151"/>
  <c r="J36" i="151"/>
  <c r="I36" i="151"/>
  <c r="H36" i="151"/>
  <c r="I37" i="151"/>
  <c r="P31" i="151" l="1"/>
  <c r="Q29" i="151"/>
  <c r="P29" i="151"/>
  <c r="Q5" i="151"/>
  <c r="Q13" i="151"/>
  <c r="P70" i="149"/>
  <c r="P70" i="151" s="1"/>
  <c r="P35" i="151"/>
  <c r="Q31" i="151"/>
  <c r="P9" i="151"/>
  <c r="P24" i="151"/>
  <c r="P30" i="151"/>
  <c r="R31" i="151"/>
  <c r="P11" i="151"/>
  <c r="Q70" i="149"/>
  <c r="Q70" i="151" s="1"/>
  <c r="Q35" i="151"/>
  <c r="P21" i="151"/>
  <c r="O29" i="151"/>
  <c r="O70" i="149"/>
  <c r="O70" i="151" s="1"/>
  <c r="O35" i="151"/>
  <c r="R6" i="151"/>
  <c r="R70" i="149"/>
  <c r="R70" i="151" s="1"/>
  <c r="R35" i="151"/>
  <c r="R29" i="151"/>
  <c r="O31" i="151"/>
  <c r="O30" i="151"/>
  <c r="P27" i="151"/>
  <c r="P7" i="151"/>
  <c r="Q30" i="151"/>
  <c r="P25" i="151"/>
  <c r="P5" i="151"/>
  <c r="R30" i="151"/>
  <c r="P23" i="151"/>
  <c r="K28" i="151"/>
  <c r="L28" i="151"/>
  <c r="M19" i="151"/>
  <c r="N13" i="151"/>
  <c r="N16" i="151"/>
  <c r="N11" i="151"/>
  <c r="K23" i="151"/>
  <c r="L11" i="151"/>
  <c r="M23" i="151"/>
  <c r="M16" i="151"/>
  <c r="K6" i="151"/>
  <c r="K20" i="151"/>
  <c r="L9" i="151"/>
  <c r="L6" i="151"/>
  <c r="M11" i="151"/>
  <c r="M28" i="151"/>
  <c r="N19" i="151"/>
  <c r="K15" i="151"/>
  <c r="N28" i="151"/>
  <c r="N7" i="151"/>
  <c r="L22" i="151"/>
  <c r="L25" i="151"/>
  <c r="N12" i="151"/>
  <c r="K22" i="151"/>
  <c r="L16" i="151"/>
  <c r="M25" i="151"/>
  <c r="M24" i="151"/>
  <c r="M26" i="151"/>
  <c r="K16" i="151"/>
  <c r="K24" i="151"/>
  <c r="L13" i="151"/>
  <c r="N25" i="151"/>
  <c r="L19" i="151"/>
  <c r="K18" i="151"/>
  <c r="K11" i="151"/>
  <c r="M7" i="151"/>
  <c r="M8" i="151"/>
  <c r="K8" i="151"/>
  <c r="N6" i="151"/>
  <c r="K27" i="151"/>
  <c r="L27" i="151"/>
  <c r="K13" i="151"/>
  <c r="N8" i="151"/>
  <c r="M10" i="151"/>
  <c r="L10" i="151"/>
  <c r="N21" i="151"/>
  <c r="K9" i="151"/>
  <c r="L14" i="151"/>
  <c r="L23" i="151"/>
  <c r="N9" i="151"/>
  <c r="L21" i="151"/>
  <c r="L15" i="151"/>
  <c r="K5" i="151"/>
  <c r="M15" i="151"/>
  <c r="L5" i="151"/>
  <c r="M5" i="151"/>
  <c r="N5" i="151"/>
  <c r="N15" i="151"/>
  <c r="K19" i="151"/>
  <c r="K7" i="151"/>
  <c r="M21" i="151"/>
  <c r="N14" i="151"/>
  <c r="K14" i="151"/>
  <c r="K21" i="151"/>
  <c r="K25" i="151"/>
  <c r="M20" i="151"/>
  <c r="M27" i="151"/>
  <c r="K10" i="151"/>
  <c r="M13" i="151"/>
  <c r="L8" i="151"/>
  <c r="L7" i="151"/>
  <c r="K12" i="151"/>
  <c r="K26" i="151"/>
  <c r="N10" i="151"/>
  <c r="L12" i="151"/>
  <c r="N22" i="151"/>
  <c r="M12" i="151"/>
  <c r="G32" i="151"/>
  <c r="G17" i="151"/>
  <c r="I18" i="151"/>
  <c r="H18" i="151"/>
  <c r="J17" i="151"/>
  <c r="G33" i="151"/>
  <c r="J18" i="151"/>
  <c r="H17" i="151"/>
  <c r="I17" i="151"/>
  <c r="K36" i="151"/>
  <c r="L37" i="151"/>
  <c r="M36" i="151"/>
  <c r="L36" i="151"/>
  <c r="N36" i="151"/>
  <c r="M37" i="151"/>
  <c r="N37" i="151"/>
  <c r="K37" i="151"/>
  <c r="P37" i="151"/>
  <c r="V30" i="151" l="1"/>
  <c r="T31" i="151"/>
  <c r="T5" i="151"/>
  <c r="T12" i="151"/>
  <c r="U27" i="151"/>
  <c r="T30" i="151"/>
  <c r="T29" i="151"/>
  <c r="U31" i="151"/>
  <c r="S21" i="151"/>
  <c r="V13" i="151"/>
  <c r="S31" i="151"/>
  <c r="V31" i="151"/>
  <c r="U70" i="149"/>
  <c r="U70" i="151" s="1"/>
  <c r="U35" i="151"/>
  <c r="S20" i="151"/>
  <c r="V70" i="149"/>
  <c r="V70" i="151" s="1"/>
  <c r="V35" i="151"/>
  <c r="S29" i="151"/>
  <c r="V29" i="151"/>
  <c r="T10" i="151"/>
  <c r="V5" i="151"/>
  <c r="T13" i="151"/>
  <c r="S30" i="151"/>
  <c r="S70" i="149"/>
  <c r="S70" i="151" s="1"/>
  <c r="S35" i="151"/>
  <c r="T70" i="149"/>
  <c r="T70" i="151" s="1"/>
  <c r="T35" i="151"/>
  <c r="U22" i="151"/>
  <c r="U30" i="151"/>
  <c r="U29" i="151"/>
  <c r="V9" i="151"/>
  <c r="V6" i="151"/>
  <c r="O15" i="151"/>
  <c r="O5" i="151"/>
  <c r="R5" i="151"/>
  <c r="P15" i="151"/>
  <c r="O8" i="151"/>
  <c r="Q6" i="151"/>
  <c r="P26" i="151"/>
  <c r="P16" i="151"/>
  <c r="Q25" i="151"/>
  <c r="Q14" i="151"/>
  <c r="R24" i="151"/>
  <c r="P13" i="151"/>
  <c r="R20" i="151"/>
  <c r="O6" i="151"/>
  <c r="O26" i="151"/>
  <c r="R7" i="151"/>
  <c r="P14" i="151"/>
  <c r="R12" i="151"/>
  <c r="O9" i="151"/>
  <c r="Q28" i="151"/>
  <c r="O28" i="151"/>
  <c r="R15" i="151"/>
  <c r="P19" i="151"/>
  <c r="R28" i="151"/>
  <c r="Q11" i="151"/>
  <c r="Q9" i="151"/>
  <c r="O21" i="151"/>
  <c r="Q23" i="151"/>
  <c r="O22" i="151"/>
  <c r="R23" i="151"/>
  <c r="R11" i="151"/>
  <c r="P22" i="151"/>
  <c r="O11" i="151"/>
  <c r="P12" i="151"/>
  <c r="O25" i="151"/>
  <c r="Q10" i="151"/>
  <c r="R27" i="151"/>
  <c r="P8" i="151"/>
  <c r="P20" i="151"/>
  <c r="P10" i="151"/>
  <c r="O19" i="151"/>
  <c r="Q15" i="151"/>
  <c r="Q19" i="151"/>
  <c r="R19" i="151"/>
  <c r="O13" i="151"/>
  <c r="O27" i="151"/>
  <c r="O20" i="151"/>
  <c r="O24" i="151"/>
  <c r="R16" i="151"/>
  <c r="O14" i="151"/>
  <c r="Q8" i="151"/>
  <c r="Q26" i="151"/>
  <c r="R10" i="151"/>
  <c r="O7" i="151"/>
  <c r="P6" i="151"/>
  <c r="O23" i="151"/>
  <c r="Q7" i="151"/>
  <c r="Q24" i="151"/>
  <c r="R14" i="151"/>
  <c r="Q27" i="151"/>
  <c r="O10" i="151"/>
  <c r="Q12" i="151"/>
  <c r="R8" i="151"/>
  <c r="P28" i="151"/>
  <c r="Q16" i="151"/>
  <c r="R25" i="151"/>
  <c r="Q21" i="151"/>
  <c r="Q22" i="151"/>
  <c r="O12" i="151"/>
  <c r="R9" i="151"/>
  <c r="R13" i="151"/>
  <c r="R26" i="151"/>
  <c r="O16" i="151"/>
  <c r="R22" i="151"/>
  <c r="Q20" i="151"/>
  <c r="R21" i="151"/>
  <c r="N18" i="151"/>
  <c r="K33" i="151"/>
  <c r="M17" i="151"/>
  <c r="M18" i="151"/>
  <c r="K32" i="151"/>
  <c r="L18" i="151"/>
  <c r="N17" i="151"/>
  <c r="L17" i="151"/>
  <c r="K17" i="151"/>
  <c r="I32" i="151"/>
  <c r="H33" i="151"/>
  <c r="J33" i="151"/>
  <c r="J32" i="151"/>
  <c r="I33" i="151"/>
  <c r="H32" i="151"/>
  <c r="O36" i="151"/>
  <c r="P36" i="151"/>
  <c r="R37" i="151"/>
  <c r="R36" i="151"/>
  <c r="Q37" i="151"/>
  <c r="O37" i="151"/>
  <c r="Q36" i="151"/>
  <c r="U15" i="151" l="1"/>
  <c r="V15" i="151"/>
  <c r="S5" i="151"/>
  <c r="S15" i="151"/>
  <c r="S19" i="151"/>
  <c r="S14" i="151"/>
  <c r="U7" i="151"/>
  <c r="T28" i="151"/>
  <c r="S25" i="151"/>
  <c r="S7" i="151"/>
  <c r="U12" i="151"/>
  <c r="U21" i="151"/>
  <c r="T25" i="151"/>
  <c r="V10" i="151"/>
  <c r="S9" i="151"/>
  <c r="V20" i="151"/>
  <c r="U23" i="151"/>
  <c r="T20" i="151"/>
  <c r="U16" i="151"/>
  <c r="S16" i="151"/>
  <c r="T11" i="151"/>
  <c r="T7" i="151"/>
  <c r="V28" i="151"/>
  <c r="V14" i="151"/>
  <c r="V27" i="151"/>
  <c r="S8" i="151"/>
  <c r="T24" i="151"/>
  <c r="U6" i="151"/>
  <c r="V12" i="151"/>
  <c r="T6" i="151"/>
  <c r="V7" i="151"/>
  <c r="S26" i="151"/>
  <c r="U14" i="151"/>
  <c r="V16" i="151"/>
  <c r="T27" i="151"/>
  <c r="T26" i="151"/>
  <c r="V19" i="151"/>
  <c r="T15" i="151"/>
  <c r="T19" i="151"/>
  <c r="S28" i="151"/>
  <c r="T16" i="151"/>
  <c r="U13" i="151"/>
  <c r="V21" i="151"/>
  <c r="V22" i="151"/>
  <c r="V24" i="151"/>
  <c r="S27" i="151"/>
  <c r="V8" i="151"/>
  <c r="T23" i="151"/>
  <c r="S23" i="151"/>
  <c r="U10" i="151"/>
  <c r="U25" i="151"/>
  <c r="U28" i="151"/>
  <c r="S13" i="151"/>
  <c r="T14" i="151"/>
  <c r="T22" i="151"/>
  <c r="S24" i="151"/>
  <c r="T21" i="151"/>
  <c r="U5" i="151"/>
  <c r="S6" i="151"/>
  <c r="U11" i="151"/>
  <c r="U9" i="151"/>
  <c r="U19" i="151"/>
  <c r="S11" i="151"/>
  <c r="U26" i="151"/>
  <c r="V26" i="151"/>
  <c r="V23" i="151"/>
  <c r="V11" i="151"/>
  <c r="T9" i="151"/>
  <c r="U24" i="151"/>
  <c r="V25" i="151"/>
  <c r="S12" i="151"/>
  <c r="S10" i="151"/>
  <c r="U20" i="151"/>
  <c r="T8" i="151"/>
  <c r="U8" i="151"/>
  <c r="S22" i="151"/>
  <c r="P18" i="151"/>
  <c r="P17" i="151"/>
  <c r="R17" i="151"/>
  <c r="O18" i="151"/>
  <c r="R18" i="151"/>
  <c r="O17" i="151"/>
  <c r="Q18" i="151"/>
  <c r="Q17" i="151"/>
  <c r="L32" i="151"/>
  <c r="L33" i="151"/>
  <c r="N33" i="151"/>
  <c r="M33" i="151"/>
  <c r="N32" i="151"/>
  <c r="M32" i="151"/>
  <c r="T36" i="151"/>
  <c r="V37" i="151"/>
  <c r="S36" i="151"/>
  <c r="U36" i="151"/>
  <c r="V36" i="151"/>
  <c r="U37" i="151"/>
  <c r="S37" i="151"/>
  <c r="T37" i="151"/>
  <c r="W31" i="151" l="1"/>
  <c r="Z31" i="151"/>
  <c r="Y28" i="151"/>
  <c r="Y20" i="151"/>
  <c r="W29" i="151"/>
  <c r="Y70" i="149"/>
  <c r="Y70" i="151" s="1"/>
  <c r="Y35" i="151"/>
  <c r="Y24" i="151"/>
  <c r="W13" i="151"/>
  <c r="Z29" i="151"/>
  <c r="Z16" i="151"/>
  <c r="W30" i="151"/>
  <c r="X70" i="149"/>
  <c r="X70" i="151" s="1"/>
  <c r="X35" i="151"/>
  <c r="Z30" i="151"/>
  <c r="Z7" i="151"/>
  <c r="Y30" i="151"/>
  <c r="Y29" i="151"/>
  <c r="Z10" i="151"/>
  <c r="X7" i="151"/>
  <c r="Z70" i="149"/>
  <c r="Z70" i="151" s="1"/>
  <c r="Z35" i="151"/>
  <c r="W70" i="149"/>
  <c r="W70" i="151" s="1"/>
  <c r="W35" i="151"/>
  <c r="Z11" i="151"/>
  <c r="X31" i="151"/>
  <c r="X30" i="151"/>
  <c r="X29" i="151"/>
  <c r="Y31" i="151"/>
  <c r="Z15" i="151"/>
  <c r="Z9" i="151"/>
  <c r="Z14" i="151"/>
  <c r="Z13" i="151"/>
  <c r="Y26" i="151"/>
  <c r="T18" i="151"/>
  <c r="U18" i="151"/>
  <c r="T17" i="151"/>
  <c r="V18" i="151"/>
  <c r="S17" i="151"/>
  <c r="U17" i="151"/>
  <c r="S18" i="151"/>
  <c r="V17" i="151"/>
  <c r="P33" i="151"/>
  <c r="O32" i="151"/>
  <c r="R33" i="151"/>
  <c r="Q33" i="151"/>
  <c r="R32" i="151"/>
  <c r="P32" i="151"/>
  <c r="O33" i="151"/>
  <c r="Q32" i="151"/>
  <c r="AD30" i="151" l="1"/>
  <c r="AA29" i="151"/>
  <c r="AA70" i="149"/>
  <c r="AA70" i="151" s="1"/>
  <c r="AA35" i="151"/>
  <c r="AA31" i="151"/>
  <c r="AD25" i="151"/>
  <c r="AB31" i="151"/>
  <c r="AB29" i="151"/>
  <c r="AD29" i="151"/>
  <c r="AB70" i="149"/>
  <c r="AB70" i="151" s="1"/>
  <c r="AB35" i="151"/>
  <c r="AC70" i="149"/>
  <c r="AC70" i="151" s="1"/>
  <c r="AC35" i="151"/>
  <c r="AC29" i="151"/>
  <c r="AD31" i="151"/>
  <c r="AC30" i="151"/>
  <c r="AD20" i="151"/>
  <c r="AA30" i="151"/>
  <c r="AD70" i="149"/>
  <c r="AD70" i="151" s="1"/>
  <c r="AD35" i="151"/>
  <c r="AC31" i="151"/>
  <c r="AB30" i="151"/>
  <c r="AD24" i="151"/>
  <c r="Y15" i="151"/>
  <c r="Z5" i="151"/>
  <c r="W12" i="151"/>
  <c r="Y6" i="151"/>
  <c r="W21" i="151"/>
  <c r="W8" i="151"/>
  <c r="X11" i="151"/>
  <c r="Z21" i="151"/>
  <c r="X6" i="151"/>
  <c r="W16" i="151"/>
  <c r="Z24" i="151"/>
  <c r="W20" i="151"/>
  <c r="W23" i="151"/>
  <c r="W6" i="151"/>
  <c r="Z12" i="151"/>
  <c r="Z20" i="151"/>
  <c r="X15" i="151"/>
  <c r="X19" i="151"/>
  <c r="Z28" i="151"/>
  <c r="Y19" i="151"/>
  <c r="X28" i="151"/>
  <c r="Y21" i="151"/>
  <c r="W24" i="151"/>
  <c r="Y14" i="151"/>
  <c r="X10" i="151"/>
  <c r="Y27" i="151"/>
  <c r="W10" i="151"/>
  <c r="Y25" i="151"/>
  <c r="W22" i="151"/>
  <c r="Z23" i="151"/>
  <c r="Y13" i="151"/>
  <c r="X12" i="151"/>
  <c r="Y16" i="151"/>
  <c r="X16" i="151"/>
  <c r="Z26" i="151"/>
  <c r="W14" i="151"/>
  <c r="W18" i="151"/>
  <c r="W28" i="151"/>
  <c r="Y5" i="151"/>
  <c r="Z27" i="151"/>
  <c r="X21" i="151"/>
  <c r="W9" i="151"/>
  <c r="Y8" i="151"/>
  <c r="X25" i="151"/>
  <c r="W27" i="151"/>
  <c r="Y7" i="151"/>
  <c r="X20" i="151"/>
  <c r="Y10" i="151"/>
  <c r="X8" i="151"/>
  <c r="Z22" i="151"/>
  <c r="Y12" i="151"/>
  <c r="X9" i="151"/>
  <c r="X24" i="151"/>
  <c r="X27" i="151"/>
  <c r="X5" i="151"/>
  <c r="W5" i="151"/>
  <c r="W15" i="151"/>
  <c r="W19" i="151"/>
  <c r="Z17" i="151"/>
  <c r="Z19" i="151"/>
  <c r="Y9" i="151"/>
  <c r="Z6" i="151"/>
  <c r="X22" i="151"/>
  <c r="Y11" i="151"/>
  <c r="Y23" i="151"/>
  <c r="X13" i="151"/>
  <c r="X14" i="151"/>
  <c r="X23" i="151"/>
  <c r="X26" i="151"/>
  <c r="W11" i="151"/>
  <c r="Z25" i="151"/>
  <c r="W26" i="151"/>
  <c r="W25" i="151"/>
  <c r="W7" i="151"/>
  <c r="Z8" i="151"/>
  <c r="Y22" i="151"/>
  <c r="S33" i="151"/>
  <c r="S32" i="151"/>
  <c r="U32" i="151"/>
  <c r="U33" i="151"/>
  <c r="V32" i="151"/>
  <c r="T32" i="151"/>
  <c r="T33" i="151"/>
  <c r="V33" i="151"/>
  <c r="Z36" i="151"/>
  <c r="X37" i="151"/>
  <c r="Y36" i="151"/>
  <c r="W36" i="151"/>
  <c r="Y37" i="151"/>
  <c r="X36" i="151"/>
  <c r="Z37" i="151"/>
  <c r="W37" i="151"/>
  <c r="AC26" i="151" l="1"/>
  <c r="AB26" i="151"/>
  <c r="AC24" i="151"/>
  <c r="AA20" i="151"/>
  <c r="AB20" i="151"/>
  <c r="AB22" i="151"/>
  <c r="AD21" i="151"/>
  <c r="AA21" i="151"/>
  <c r="AA28" i="151"/>
  <c r="AA19" i="151"/>
  <c r="AD19" i="151"/>
  <c r="AC20" i="151"/>
  <c r="AB21" i="151"/>
  <c r="AB27" i="151"/>
  <c r="AB25" i="151"/>
  <c r="AC23" i="151"/>
  <c r="AC28" i="151"/>
  <c r="AB28" i="151"/>
  <c r="AA25" i="151"/>
  <c r="AC27" i="151"/>
  <c r="AD28" i="151"/>
  <c r="AB19" i="151"/>
  <c r="AA22" i="151"/>
  <c r="AD27" i="151"/>
  <c r="AC21" i="151"/>
  <c r="AB23" i="151"/>
  <c r="AD23" i="151"/>
  <c r="AD26" i="151"/>
  <c r="AA23" i="151"/>
  <c r="AB24" i="151"/>
  <c r="AC25" i="151"/>
  <c r="AC19" i="151"/>
  <c r="AA24" i="151"/>
  <c r="AA26" i="151"/>
  <c r="AA27" i="151"/>
  <c r="AC22" i="151"/>
  <c r="AD22" i="151"/>
  <c r="Y17" i="151"/>
  <c r="W33" i="151"/>
  <c r="X18" i="151"/>
  <c r="Y18" i="151"/>
  <c r="W17" i="151"/>
  <c r="W32" i="151"/>
  <c r="X17" i="151"/>
  <c r="Z18" i="151"/>
  <c r="AE31" i="151" l="1"/>
  <c r="AE30" i="151"/>
  <c r="AG70" i="149"/>
  <c r="AG70" i="151" s="1"/>
  <c r="AG35" i="151"/>
  <c r="AH30" i="151"/>
  <c r="AH29" i="151"/>
  <c r="AG31" i="151"/>
  <c r="AG30" i="151"/>
  <c r="AE70" i="149"/>
  <c r="AE70" i="151" s="1"/>
  <c r="AE35" i="151"/>
  <c r="AG29" i="151"/>
  <c r="AF29" i="151"/>
  <c r="AE29" i="151"/>
  <c r="AF31" i="151"/>
  <c r="AF30" i="151"/>
  <c r="AH70" i="149"/>
  <c r="AH70" i="151" s="1"/>
  <c r="AH35" i="151"/>
  <c r="AH31" i="151"/>
  <c r="AF70" i="149"/>
  <c r="AF70" i="151" s="1"/>
  <c r="AF35" i="151"/>
  <c r="AD18" i="151"/>
  <c r="AC18" i="151"/>
  <c r="AB18" i="151"/>
  <c r="AA18" i="151"/>
  <c r="Y32" i="151"/>
  <c r="Y33" i="151"/>
  <c r="X33" i="151"/>
  <c r="Z32" i="151"/>
  <c r="X32" i="151"/>
  <c r="Z33" i="151"/>
  <c r="AG36" i="151"/>
  <c r="AE36" i="151"/>
  <c r="AE19" i="151" l="1"/>
  <c r="AF17" i="151"/>
  <c r="AE25" i="151"/>
  <c r="AE10" i="151"/>
  <c r="AH10" i="151"/>
  <c r="AF21" i="151"/>
  <c r="AG11" i="151"/>
  <c r="AE14" i="151"/>
  <c r="AE24" i="151"/>
  <c r="AF9" i="151"/>
  <c r="AE12" i="151"/>
  <c r="AF26" i="151"/>
  <c r="AG20" i="151"/>
  <c r="AF24" i="151"/>
  <c r="AF10" i="151"/>
  <c r="AE15" i="151"/>
  <c r="AG9" i="151"/>
  <c r="AH24" i="151"/>
  <c r="AH12" i="151"/>
  <c r="AH16" i="151"/>
  <c r="AG25" i="151"/>
  <c r="AE26" i="151"/>
  <c r="AG21" i="151"/>
  <c r="AH21" i="151"/>
  <c r="AF28" i="151"/>
  <c r="AH15" i="151"/>
  <c r="AF12" i="151"/>
  <c r="AG19" i="151"/>
  <c r="AG28" i="151"/>
  <c r="AG10" i="151"/>
  <c r="AF15" i="151"/>
  <c r="AH9" i="151"/>
  <c r="AG16" i="151"/>
  <c r="AE21" i="151"/>
  <c r="AG5" i="151"/>
  <c r="AG22" i="151"/>
  <c r="AE23" i="151"/>
  <c r="AE11" i="151"/>
  <c r="AH23" i="151"/>
  <c r="AG7" i="151"/>
  <c r="AF13" i="151"/>
  <c r="AG24" i="151"/>
  <c r="AE8" i="151"/>
  <c r="AE20" i="151"/>
  <c r="AG27" i="151"/>
  <c r="AE9" i="151"/>
  <c r="AE27" i="151"/>
  <c r="AF6" i="151"/>
  <c r="AF5" i="151"/>
  <c r="AH8" i="151"/>
  <c r="AG8" i="151"/>
  <c r="AF16" i="151"/>
  <c r="AH27" i="151"/>
  <c r="AF8" i="151"/>
  <c r="AH20" i="151"/>
  <c r="AH22" i="151"/>
  <c r="AE7" i="151"/>
  <c r="AF20" i="151"/>
  <c r="AG26" i="151"/>
  <c r="AF7" i="151"/>
  <c r="AF11" i="151"/>
  <c r="AG14" i="151"/>
  <c r="AF25" i="151"/>
  <c r="AG17" i="151"/>
  <c r="AH19" i="151"/>
  <c r="AF14" i="151"/>
  <c r="AG15" i="151"/>
  <c r="AH28" i="151"/>
  <c r="AF19" i="151"/>
  <c r="AE28" i="151"/>
  <c r="AG12" i="151"/>
  <c r="AE13" i="151"/>
  <c r="AH11" i="151"/>
  <c r="AE22" i="151"/>
  <c r="AG13" i="151"/>
  <c r="AH6" i="151"/>
  <c r="AG6" i="151"/>
  <c r="AH13" i="151"/>
  <c r="AG23" i="151"/>
  <c r="AF22" i="151"/>
  <c r="AH26" i="151"/>
  <c r="AH14" i="151"/>
  <c r="AE5" i="151"/>
  <c r="AE6" i="151"/>
  <c r="AH25" i="151"/>
  <c r="AH7" i="151"/>
  <c r="AE16" i="151"/>
  <c r="AH5" i="151"/>
  <c r="AF27" i="151"/>
  <c r="AF23" i="151"/>
  <c r="AE37" i="151"/>
  <c r="AH37" i="151"/>
  <c r="AG37" i="151"/>
  <c r="AF36" i="151"/>
  <c r="AH36" i="151"/>
  <c r="AF37" i="151"/>
  <c r="AE17" i="151" l="1"/>
  <c r="AE18" i="151"/>
  <c r="AG18" i="151"/>
  <c r="AH17" i="151"/>
  <c r="AE33" i="151"/>
  <c r="AH18" i="151"/>
  <c r="AF18" i="151"/>
  <c r="AF33" i="151"/>
  <c r="AF32" i="151" l="1"/>
  <c r="AG33" i="151"/>
  <c r="AG32" i="151"/>
  <c r="AE32" i="151"/>
  <c r="AH33" i="151"/>
  <c r="AH32" i="151"/>
  <c r="AP70" i="149" l="1"/>
  <c r="AP70" i="151" s="1"/>
  <c r="AP35" i="151"/>
  <c r="AO70" i="149"/>
  <c r="AO70" i="151" s="1"/>
  <c r="AO35" i="151"/>
  <c r="AN29" i="151"/>
  <c r="AN31" i="151"/>
  <c r="AM29" i="151"/>
  <c r="AP29" i="151"/>
  <c r="AO29" i="151"/>
  <c r="AP31" i="151"/>
  <c r="AO30" i="151"/>
  <c r="AN30" i="151"/>
  <c r="AM30" i="151"/>
  <c r="AM70" i="149"/>
  <c r="AM70" i="151" s="1"/>
  <c r="AM35" i="151"/>
  <c r="AM31" i="151"/>
  <c r="AN70" i="149"/>
  <c r="AN70" i="151" s="1"/>
  <c r="AN35" i="151"/>
  <c r="AP30" i="151"/>
  <c r="AO31" i="151"/>
  <c r="AM28" i="151" l="1"/>
  <c r="AN28" i="151"/>
  <c r="AP28" i="151"/>
  <c r="AO28" i="151"/>
  <c r="AM18" i="151" l="1"/>
  <c r="AP18" i="151"/>
  <c r="AN18" i="151"/>
  <c r="AO18" i="151"/>
  <c r="AN12" i="151" l="1"/>
  <c r="AM12" i="151"/>
  <c r="AP12" i="151"/>
  <c r="AO12" i="151"/>
  <c r="AN9" i="151" l="1"/>
  <c r="AO8" i="151"/>
  <c r="AP11" i="151"/>
  <c r="AO11" i="151"/>
  <c r="AP9" i="151"/>
  <c r="AM9" i="151"/>
  <c r="AN11" i="151"/>
  <c r="AN8" i="151"/>
  <c r="AO9" i="151"/>
  <c r="AP8" i="151"/>
  <c r="AP16" i="151" l="1"/>
  <c r="AO16" i="151"/>
  <c r="AM16" i="151"/>
  <c r="AO14" i="151"/>
  <c r="AN14" i="151"/>
  <c r="AP14" i="151"/>
  <c r="AM8" i="151"/>
  <c r="AN16" i="151"/>
  <c r="AM11" i="151"/>
  <c r="AN7" i="151" l="1"/>
  <c r="AO7" i="151"/>
  <c r="AM14" i="151"/>
  <c r="AM7" i="151"/>
  <c r="AP7" i="151"/>
  <c r="AN15" i="151" l="1"/>
  <c r="AM15" i="151"/>
  <c r="AP15" i="151"/>
  <c r="AO15" i="151"/>
  <c r="AN13" i="151" l="1"/>
  <c r="AP17" i="151"/>
  <c r="AP13" i="151"/>
  <c r="AM17" i="151"/>
  <c r="AM13" i="151"/>
  <c r="AN17" i="151"/>
  <c r="AO13" i="151"/>
  <c r="AO17" i="151"/>
  <c r="AM21" i="151" l="1"/>
  <c r="AP21" i="151"/>
  <c r="AO21" i="151"/>
  <c r="AN21" i="151"/>
  <c r="AN22" i="151" l="1"/>
  <c r="AM23" i="151"/>
  <c r="AM10" i="151"/>
  <c r="AN23" i="151"/>
  <c r="AN24" i="151"/>
  <c r="AM24" i="151"/>
  <c r="AP23" i="151"/>
  <c r="AO22" i="151"/>
  <c r="AN10" i="151"/>
  <c r="AP22" i="151"/>
  <c r="AO10" i="151"/>
  <c r="AP24" i="151"/>
  <c r="AO23" i="151"/>
  <c r="AP10" i="151"/>
  <c r="AM22" i="151"/>
  <c r="AO24" i="151"/>
  <c r="AM5" i="151" l="1"/>
  <c r="AM27" i="151"/>
  <c r="AP25" i="151"/>
  <c r="AP26" i="151"/>
  <c r="AM26" i="151"/>
  <c r="AM6" i="151"/>
  <c r="AN5" i="151"/>
  <c r="AO6" i="151"/>
  <c r="AO27" i="151"/>
  <c r="AP6" i="151"/>
  <c r="AN6" i="151"/>
  <c r="AP5" i="151"/>
  <c r="AP20" i="151"/>
  <c r="AO26" i="151"/>
  <c r="AM20" i="151"/>
  <c r="AN25" i="151"/>
  <c r="AN20" i="151"/>
  <c r="AM25" i="151"/>
  <c r="AO5" i="151"/>
  <c r="AN26" i="151"/>
  <c r="AO20" i="151" l="1"/>
  <c r="AN19" i="151"/>
  <c r="AM19" i="151"/>
  <c r="AP27" i="151"/>
  <c r="AP19" i="151"/>
  <c r="AN27" i="151"/>
  <c r="AO25" i="151"/>
  <c r="AM36" i="151"/>
  <c r="AP36" i="151"/>
  <c r="AN36" i="151"/>
  <c r="AN37" i="151"/>
  <c r="AP37" i="151"/>
  <c r="AM37" i="151"/>
  <c r="AO37" i="151"/>
  <c r="AO36" i="151"/>
  <c r="AO19" i="151" l="1"/>
  <c r="AM33" i="151" l="1"/>
  <c r="AM32" i="151"/>
  <c r="AO32" i="151"/>
  <c r="AP33" i="151"/>
  <c r="AN33" i="151"/>
  <c r="AN32" i="151"/>
  <c r="AO33" i="151"/>
  <c r="AP32" i="151"/>
  <c r="M38" i="129" l="1"/>
  <c r="M37" i="129" l="1"/>
  <c r="AI21" i="151" l="1"/>
  <c r="AJ21" i="151"/>
  <c r="AK22" i="151"/>
  <c r="AI22" i="151"/>
  <c r="AJ22" i="151"/>
  <c r="AK21" i="151"/>
  <c r="AL22" i="151"/>
  <c r="AL21" i="151"/>
  <c r="AJ12" i="151" l="1"/>
  <c r="AI12" i="151"/>
  <c r="AL12" i="151"/>
  <c r="AK12" i="151"/>
  <c r="AJ30" i="151" l="1"/>
  <c r="AI30" i="151"/>
  <c r="AL30" i="151"/>
  <c r="AK30" i="151"/>
  <c r="AJ9" i="151" l="1"/>
  <c r="AL11" i="151"/>
  <c r="AI9" i="151"/>
  <c r="AJ11" i="151"/>
  <c r="AL16" i="151"/>
  <c r="AK8" i="151"/>
  <c r="AJ16" i="151"/>
  <c r="AJ8" i="151"/>
  <c r="AK11" i="151"/>
  <c r="AK9" i="151"/>
  <c r="AK16" i="151"/>
  <c r="AL8" i="151"/>
  <c r="AL9" i="151"/>
  <c r="AI8" i="151" l="1"/>
  <c r="AI11" i="151"/>
  <c r="AI16" i="151"/>
  <c r="AK14" i="151"/>
  <c r="AJ14" i="151"/>
  <c r="AL14" i="151"/>
  <c r="AI14" i="151" l="1"/>
  <c r="AL7" i="151"/>
  <c r="AI7" i="151"/>
  <c r="AK7" i="151"/>
  <c r="AJ7" i="151"/>
  <c r="AK15" i="151" l="1"/>
  <c r="AJ15" i="151"/>
  <c r="AL15" i="151"/>
  <c r="AI15" i="151"/>
  <c r="AJ17" i="151" l="1"/>
  <c r="AK17" i="151"/>
  <c r="AI17" i="151"/>
  <c r="AL17" i="151"/>
  <c r="AI10" i="151" l="1"/>
  <c r="AL31" i="151"/>
  <c r="AJ31" i="151"/>
  <c r="AK10" i="151"/>
  <c r="AI31" i="151"/>
  <c r="AJ10" i="151"/>
  <c r="AK31" i="151"/>
  <c r="AL10" i="151"/>
  <c r="AJ70" i="149" l="1"/>
  <c r="AJ70" i="151" s="1"/>
  <c r="AJ35" i="151"/>
  <c r="AJ23" i="151"/>
  <c r="AJ6" i="151"/>
  <c r="AJ24" i="151"/>
  <c r="AI70" i="149"/>
  <c r="AI70" i="151" s="1"/>
  <c r="AI35" i="151"/>
  <c r="AI6" i="151"/>
  <c r="AK6" i="151"/>
  <c r="AI24" i="151"/>
  <c r="AK70" i="149"/>
  <c r="AK70" i="151" s="1"/>
  <c r="AK35" i="151"/>
  <c r="AK24" i="151"/>
  <c r="AL6" i="151"/>
  <c r="AI23" i="151"/>
  <c r="AL23" i="151"/>
  <c r="AK23" i="151"/>
  <c r="AL24" i="151"/>
  <c r="AL70" i="149" l="1"/>
  <c r="AL70" i="151" s="1"/>
  <c r="AL35" i="151"/>
  <c r="AJ26" i="151"/>
  <c r="AL29" i="151"/>
  <c r="AJ29" i="151"/>
  <c r="AI29" i="151"/>
  <c r="AI26" i="151"/>
  <c r="AK29" i="151"/>
  <c r="AL26" i="151"/>
  <c r="AK26" i="151"/>
  <c r="AI27" i="151" l="1"/>
  <c r="AJ27" i="151"/>
  <c r="AK27" i="151"/>
  <c r="AL27" i="151"/>
  <c r="AL25" i="151" l="1"/>
  <c r="AI25" i="151"/>
  <c r="AJ25" i="151"/>
  <c r="AK25" i="151"/>
  <c r="AL28" i="151" l="1"/>
  <c r="AK28" i="151"/>
  <c r="AJ28" i="151"/>
  <c r="AI28" i="151"/>
  <c r="AJ5" i="151" l="1"/>
  <c r="AJ19" i="151"/>
  <c r="AL13" i="151"/>
  <c r="AL20" i="151"/>
  <c r="AK20" i="151"/>
  <c r="AJ20" i="151"/>
  <c r="AK19" i="151"/>
  <c r="AL5" i="151"/>
  <c r="AK5" i="151"/>
  <c r="AL19" i="151"/>
  <c r="AK13" i="151"/>
  <c r="AJ13" i="151"/>
  <c r="AJ37" i="151"/>
  <c r="AJ36" i="151"/>
  <c r="AK36" i="151"/>
  <c r="AL37" i="151"/>
  <c r="AL36" i="151"/>
  <c r="AK37" i="151"/>
  <c r="AJ18" i="151" l="1"/>
  <c r="AI13" i="151"/>
  <c r="AI5" i="151"/>
  <c r="AK18" i="151"/>
  <c r="AL18" i="151"/>
  <c r="AI19" i="151"/>
  <c r="AI20" i="151"/>
  <c r="AI36" i="151"/>
  <c r="AI37" i="151"/>
  <c r="AI18" i="151" l="1"/>
  <c r="AK33" i="151"/>
  <c r="AL33" i="151"/>
  <c r="AK32" i="151"/>
  <c r="AL32" i="151"/>
  <c r="AJ32" i="151"/>
  <c r="AJ33" i="151"/>
  <c r="AI32" i="151" l="1"/>
  <c r="AI33" i="151"/>
  <c r="AD12" i="151" l="1"/>
  <c r="AC12" i="151"/>
  <c r="AA12" i="151"/>
  <c r="AB12" i="151"/>
  <c r="AB8" i="151" l="1"/>
  <c r="AC16" i="151"/>
  <c r="AB16" i="151"/>
  <c r="AA9" i="151"/>
  <c r="AD16" i="151"/>
  <c r="AB11" i="151"/>
  <c r="AD8" i="151"/>
  <c r="AC9" i="151"/>
  <c r="AC8" i="151"/>
  <c r="AD9" i="151"/>
  <c r="AC11" i="151"/>
  <c r="AD11" i="151"/>
  <c r="AB9" i="151"/>
  <c r="AC14" i="151" l="1"/>
  <c r="AA16" i="151"/>
  <c r="AB14" i="151"/>
  <c r="AD14" i="151"/>
  <c r="AA8" i="151"/>
  <c r="AA11" i="151"/>
  <c r="AB7" i="151" l="1"/>
  <c r="AC7" i="151"/>
  <c r="AD7" i="151"/>
  <c r="AA14" i="151"/>
  <c r="AA7" i="151"/>
  <c r="AD15" i="151" l="1"/>
  <c r="AA15" i="151"/>
  <c r="AB15" i="151"/>
  <c r="AC15" i="151"/>
  <c r="AA13" i="151" l="1"/>
  <c r="AC17" i="151"/>
  <c r="AD13" i="151"/>
  <c r="AB13" i="151"/>
  <c r="AB17" i="151"/>
  <c r="AA17" i="151"/>
  <c r="AC13" i="151"/>
  <c r="AD17" i="151"/>
  <c r="AC10" i="151" l="1"/>
  <c r="AD10" i="151"/>
  <c r="AB10" i="151"/>
  <c r="AA10" i="151"/>
  <c r="AD6" i="151" l="1"/>
  <c r="AA6" i="151"/>
  <c r="AC6" i="151"/>
  <c r="AB6" i="151"/>
  <c r="AB5" i="151" l="1"/>
  <c r="AA5" i="151"/>
  <c r="AC5" i="151"/>
  <c r="AD5" i="151"/>
  <c r="AD37" i="151"/>
  <c r="AA36" i="151"/>
  <c r="AB37" i="151"/>
  <c r="AB36" i="151"/>
  <c r="AC36" i="151"/>
  <c r="AD36" i="151"/>
  <c r="AC37" i="151"/>
  <c r="AA37" i="151"/>
  <c r="AB33" i="151" l="1"/>
  <c r="AD33" i="151"/>
  <c r="AC32" i="151"/>
  <c r="AD32" i="151"/>
  <c r="AB32" i="151"/>
  <c r="AA33" i="151"/>
  <c r="AC33" i="151"/>
  <c r="AA32" i="151"/>
  <c r="AR22" i="151" l="1"/>
  <c r="AS22" i="151"/>
  <c r="AR21" i="151"/>
  <c r="AQ21" i="151"/>
  <c r="AQ22" i="151"/>
  <c r="AS21" i="151"/>
  <c r="M16" i="129" l="1"/>
  <c r="M35" i="129"/>
  <c r="M34" i="129"/>
  <c r="M14" i="129"/>
  <c r="M32" i="129"/>
  <c r="M56" i="129"/>
  <c r="M31" i="129"/>
  <c r="M17" i="129"/>
  <c r="M60" i="129"/>
  <c r="M15" i="129"/>
  <c r="AQ12" i="151"/>
  <c r="AR12" i="151" l="1"/>
  <c r="AS12" i="151"/>
  <c r="M98" i="124" l="1"/>
  <c r="M80" i="124"/>
  <c r="M93" i="124"/>
  <c r="M79" i="124"/>
  <c r="M100" i="124"/>
  <c r="M97" i="124"/>
  <c r="M71" i="129"/>
  <c r="M72" i="129"/>
  <c r="M82" i="124"/>
  <c r="M103" i="124"/>
  <c r="M74" i="129"/>
  <c r="M96" i="124"/>
  <c r="M73" i="129"/>
  <c r="M90" i="124"/>
  <c r="M91" i="124"/>
  <c r="M83" i="124"/>
  <c r="M104" i="124"/>
  <c r="M76" i="124"/>
  <c r="M70" i="124"/>
  <c r="M102" i="124"/>
  <c r="M92" i="124"/>
  <c r="M77" i="124"/>
  <c r="M99" i="124"/>
  <c r="M94" i="124"/>
  <c r="M152" i="115" l="1"/>
  <c r="M69" i="124"/>
  <c r="CL33" i="113"/>
  <c r="M69" i="129"/>
  <c r="CL32" i="113"/>
  <c r="M68" i="129"/>
  <c r="M155" i="115"/>
  <c r="M154" i="115"/>
  <c r="M153" i="115"/>
  <c r="AS30" i="151" l="1"/>
  <c r="AQ30" i="151"/>
  <c r="AR30" i="151"/>
  <c r="M174" i="116"/>
  <c r="M175" i="116"/>
  <c r="CL34" i="113"/>
  <c r="M70" i="129"/>
  <c r="M176" i="116" l="1"/>
  <c r="AS8" i="151" l="1"/>
  <c r="AR8" i="151"/>
  <c r="AS16" i="151"/>
  <c r="AR9" i="151"/>
  <c r="AR16" i="151"/>
  <c r="AS9" i="151"/>
  <c r="AS11" i="151"/>
  <c r="AR11" i="151"/>
  <c r="AQ9" i="151"/>
  <c r="AQ11" i="151"/>
  <c r="AR14" i="151" l="1"/>
  <c r="AQ8" i="151"/>
  <c r="AS14" i="151"/>
  <c r="AQ16" i="151"/>
  <c r="AQ7" i="151" l="1"/>
  <c r="AS7" i="151"/>
  <c r="AQ14" i="151"/>
  <c r="AR7" i="151"/>
  <c r="M101" i="124" l="1"/>
  <c r="M78" i="124"/>
  <c r="M75" i="124"/>
  <c r="M85" i="124" l="1"/>
  <c r="AS15" i="151" l="1"/>
  <c r="AQ15" i="151"/>
  <c r="AR15" i="151"/>
  <c r="AR17" i="151" l="1"/>
  <c r="M95" i="124"/>
  <c r="AQ17" i="151"/>
  <c r="AS17" i="151"/>
  <c r="AQ10" i="151" l="1"/>
  <c r="AR31" i="151"/>
  <c r="AS10" i="151"/>
  <c r="AQ31" i="151"/>
  <c r="AS31" i="151"/>
  <c r="AR10" i="151"/>
  <c r="AS23" i="151" l="1"/>
  <c r="AR6" i="151"/>
  <c r="AS35" i="151"/>
  <c r="AS70" i="149"/>
  <c r="AS70" i="151" s="1"/>
  <c r="AQ70" i="149"/>
  <c r="AQ70" i="151" s="1"/>
  <c r="AQ35" i="151"/>
  <c r="AQ23" i="151"/>
  <c r="AS24" i="151"/>
  <c r="AS6" i="151"/>
  <c r="AQ6" i="151"/>
  <c r="AR70" i="149"/>
  <c r="AR70" i="151" s="1"/>
  <c r="AR35" i="151"/>
  <c r="AR23" i="151"/>
  <c r="AR24" i="151"/>
  <c r="AQ24" i="151"/>
  <c r="AQ26" i="151" l="1"/>
  <c r="AS26" i="151"/>
  <c r="AR29" i="151"/>
  <c r="AQ29" i="151"/>
  <c r="AS29" i="151"/>
  <c r="AR26" i="151"/>
  <c r="AS27" i="151"/>
  <c r="AR27" i="151"/>
  <c r="M54" i="129" l="1"/>
  <c r="M57" i="129"/>
  <c r="AQ27" i="151"/>
  <c r="M13" i="129"/>
  <c r="M33" i="129" l="1"/>
  <c r="AS25" i="151"/>
  <c r="AQ25" i="151"/>
  <c r="M30" i="129"/>
  <c r="AR25" i="151"/>
  <c r="AQ28" i="151" l="1"/>
  <c r="AS28" i="151"/>
  <c r="M66" i="129"/>
  <c r="M67" i="129"/>
  <c r="AR28" i="151"/>
  <c r="M64" i="129"/>
  <c r="M65" i="129"/>
  <c r="M55" i="129" l="1"/>
  <c r="CL31" i="113" l="1"/>
  <c r="M63" i="129"/>
  <c r="AS20" i="151" l="1"/>
  <c r="AR13" i="151"/>
  <c r="M173" i="116"/>
  <c r="AS19" i="151"/>
  <c r="AR20" i="151"/>
  <c r="AS13" i="151"/>
  <c r="AR19" i="151"/>
  <c r="AS5" i="151"/>
  <c r="AR5" i="151"/>
  <c r="AR37" i="151"/>
  <c r="AS37" i="151"/>
  <c r="AS36" i="151"/>
  <c r="M73" i="124" l="1"/>
  <c r="AR18" i="151"/>
  <c r="AR36" i="151"/>
  <c r="M18" i="129"/>
  <c r="AS18" i="151"/>
  <c r="AQ36" i="151"/>
  <c r="AQ37" i="151"/>
  <c r="AS32" i="151" l="1"/>
  <c r="AR32" i="151"/>
  <c r="AR33" i="151"/>
  <c r="AS33" i="151"/>
  <c r="AQ5" i="151"/>
  <c r="AQ19" i="151"/>
  <c r="AQ20" i="151"/>
  <c r="AQ13" i="151"/>
  <c r="AQ18" i="151" l="1"/>
  <c r="AQ32" i="151" l="1"/>
  <c r="AQ33" i="151"/>
  <c r="F7" i="151" l="1"/>
  <c r="D7" i="151"/>
  <c r="C7" i="151"/>
  <c r="E7" i="151"/>
  <c r="E5" i="151" l="1"/>
  <c r="C6" i="151"/>
  <c r="D5" i="151"/>
  <c r="C5" i="151"/>
  <c r="E6" i="151"/>
  <c r="F6" i="151"/>
  <c r="D6" i="151"/>
  <c r="F5" i="151"/>
  <c r="D37" i="151"/>
  <c r="C19" i="151" l="1"/>
  <c r="C25" i="151"/>
  <c r="E19" i="151"/>
  <c r="F19" i="151"/>
  <c r="D25" i="151"/>
  <c r="F25" i="151"/>
  <c r="E25" i="151"/>
  <c r="D19" i="151"/>
  <c r="E36" i="151"/>
  <c r="E37" i="151"/>
  <c r="F18" i="151" l="1"/>
  <c r="C36" i="151"/>
  <c r="F36" i="151"/>
  <c r="E18" i="151"/>
  <c r="D36" i="151"/>
  <c r="C18" i="151"/>
  <c r="D18" i="151"/>
  <c r="C37" i="151"/>
  <c r="F37" i="151"/>
  <c r="F32" i="151" l="1"/>
  <c r="F33" i="151"/>
  <c r="D32" i="151"/>
  <c r="C33" i="151"/>
  <c r="D33" i="151"/>
  <c r="E33" i="151"/>
  <c r="C32" i="151"/>
  <c r="E32" i="151"/>
  <c r="M83" i="122" l="1"/>
  <c r="M82" i="122" l="1"/>
  <c r="M9" i="122" l="1"/>
  <c r="M9" i="138" s="1"/>
  <c r="CI11" i="131"/>
  <c r="M21" i="122"/>
  <c r="M21" i="138" s="1"/>
  <c r="CI23" i="131"/>
  <c r="M28" i="122"/>
  <c r="M28" i="138" s="1"/>
  <c r="CI30" i="131"/>
  <c r="M35" i="122"/>
  <c r="M35" i="138" s="1"/>
  <c r="CI37" i="131"/>
  <c r="M40" i="122"/>
  <c r="M40" i="138" s="1"/>
  <c r="CI42" i="131"/>
  <c r="CI51" i="131"/>
  <c r="M49" i="122"/>
  <c r="M49" i="138" s="1"/>
  <c r="M55" i="122"/>
  <c r="M55" i="138" s="1"/>
  <c r="CI57" i="131"/>
  <c r="M59" i="122"/>
  <c r="M59" i="138" s="1"/>
  <c r="CI61" i="131"/>
  <c r="M65" i="122"/>
  <c r="M65" i="138" s="1"/>
  <c r="CI67" i="131"/>
  <c r="CI73" i="101"/>
  <c r="M70" i="122"/>
  <c r="M70" i="138" s="1"/>
  <c r="CI72" i="131"/>
  <c r="M8" i="122"/>
  <c r="M8" i="138" s="1"/>
  <c r="CI10" i="131"/>
  <c r="M19" i="122"/>
  <c r="M19" i="138" s="1"/>
  <c r="CI21" i="131"/>
  <c r="CI22" i="131"/>
  <c r="M20" i="122"/>
  <c r="M20" i="138" s="1"/>
  <c r="M29" i="122"/>
  <c r="M29" i="138" s="1"/>
  <c r="CI31" i="131"/>
  <c r="M37" i="122"/>
  <c r="M37" i="138" s="1"/>
  <c r="CI39" i="131"/>
  <c r="M41" i="122"/>
  <c r="M41" i="138" s="1"/>
  <c r="CI43" i="131"/>
  <c r="M46" i="122"/>
  <c r="M46" i="138" s="1"/>
  <c r="CI48" i="131"/>
  <c r="M51" i="122"/>
  <c r="M51" i="138" s="1"/>
  <c r="CI53" i="131"/>
  <c r="M56" i="122"/>
  <c r="M56" i="138" s="1"/>
  <c r="CI58" i="131"/>
  <c r="M60" i="122"/>
  <c r="M60" i="138" s="1"/>
  <c r="CI62" i="131"/>
  <c r="M66" i="122"/>
  <c r="M66" i="138" s="1"/>
  <c r="CI68" i="131"/>
  <c r="M77" i="122"/>
  <c r="M77" i="138" s="1"/>
  <c r="CI79" i="131"/>
  <c r="CI16" i="131"/>
  <c r="M14" i="122"/>
  <c r="CI10" i="113"/>
  <c r="CI10" i="132" s="1"/>
  <c r="M23" i="122"/>
  <c r="M23" i="138" s="1"/>
  <c r="CI25" i="131"/>
  <c r="CI35" i="131"/>
  <c r="M33" i="122"/>
  <c r="M33" i="138" s="1"/>
  <c r="M38" i="122"/>
  <c r="M38" i="138" s="1"/>
  <c r="CI40" i="131"/>
  <c r="M42" i="122"/>
  <c r="M42" i="138" s="1"/>
  <c r="CI44" i="131"/>
  <c r="M47" i="122"/>
  <c r="M47" i="138" s="1"/>
  <c r="CI49" i="131"/>
  <c r="CI54" i="131"/>
  <c r="M52" i="122"/>
  <c r="M52" i="138" s="1"/>
  <c r="M57" i="122"/>
  <c r="M57" i="138" s="1"/>
  <c r="CI59" i="131"/>
  <c r="M67" i="122"/>
  <c r="M67" i="138" s="1"/>
  <c r="CI69" i="131"/>
  <c r="M79" i="122"/>
  <c r="M79" i="138" s="1"/>
  <c r="CI81" i="131"/>
  <c r="M13" i="122"/>
  <c r="M13" i="138" s="1"/>
  <c r="CI15" i="131"/>
  <c r="M22" i="122"/>
  <c r="M22" i="138" s="1"/>
  <c r="CI24" i="131"/>
  <c r="M26" i="122"/>
  <c r="M26" i="138" s="1"/>
  <c r="CI28" i="131"/>
  <c r="M34" i="122"/>
  <c r="M34" i="138" s="1"/>
  <c r="CI36" i="131"/>
  <c r="M39" i="122"/>
  <c r="M39" i="138" s="1"/>
  <c r="CI41" i="131"/>
  <c r="M43" i="122"/>
  <c r="M43" i="138" s="1"/>
  <c r="CI45" i="131"/>
  <c r="M48" i="122"/>
  <c r="M48" i="138" s="1"/>
  <c r="CI50" i="131"/>
  <c r="M53" i="122"/>
  <c r="M53" i="138" s="1"/>
  <c r="CI55" i="131"/>
  <c r="M58" i="122"/>
  <c r="M58" i="138" s="1"/>
  <c r="CI60" i="131"/>
  <c r="M64" i="122"/>
  <c r="M64" i="138" s="1"/>
  <c r="CI66" i="131"/>
  <c r="M69" i="122"/>
  <c r="M69" i="138" s="1"/>
  <c r="CI71" i="131"/>
  <c r="M80" i="122"/>
  <c r="M80" i="138" s="1"/>
  <c r="CI82" i="131"/>
  <c r="M44" i="122" l="1"/>
  <c r="M44" i="138" s="1"/>
  <c r="CI46" i="131"/>
  <c r="M71" i="122"/>
  <c r="M71" i="138" s="1"/>
  <c r="CI73" i="131"/>
  <c r="CI70" i="131"/>
  <c r="M68" i="122"/>
  <c r="M68" i="138" s="1"/>
  <c r="CI38" i="131"/>
  <c r="M36" i="122"/>
  <c r="M36" i="138" s="1"/>
  <c r="M18" i="122"/>
  <c r="M18" i="138" s="1"/>
  <c r="CI20" i="131"/>
  <c r="M32" i="122"/>
  <c r="M32" i="138" s="1"/>
  <c r="CI34" i="131"/>
  <c r="M80" i="116"/>
  <c r="M14" i="138"/>
  <c r="CI56" i="131"/>
  <c r="CI13" i="113"/>
  <c r="CI13" i="132" s="1"/>
  <c r="M54" i="122"/>
  <c r="M78" i="122"/>
  <c r="M78" i="138" s="1"/>
  <c r="CI80" i="131"/>
  <c r="M63" i="122"/>
  <c r="M63" i="138" s="1"/>
  <c r="CI65" i="131"/>
  <c r="M50" i="122"/>
  <c r="M50" i="138" s="1"/>
  <c r="CI52" i="131"/>
  <c r="M27" i="122"/>
  <c r="M27" i="138" s="1"/>
  <c r="CI29" i="131"/>
  <c r="M80" i="135" l="1"/>
  <c r="M24" i="122"/>
  <c r="M24" i="138" s="1"/>
  <c r="CI26" i="131"/>
  <c r="M25" i="122"/>
  <c r="M25" i="138" s="1"/>
  <c r="CI27" i="131"/>
  <c r="CI19" i="131"/>
  <c r="M17" i="122"/>
  <c r="CI11" i="113"/>
  <c r="CI11" i="132" s="1"/>
  <c r="CI64" i="131"/>
  <c r="CI15" i="113"/>
  <c r="CI15" i="132" s="1"/>
  <c r="M62" i="122"/>
  <c r="M54" i="138"/>
  <c r="M83" i="116"/>
  <c r="M75" i="122"/>
  <c r="M75" i="138" s="1"/>
  <c r="CI77" i="131"/>
  <c r="M83" i="135" l="1"/>
  <c r="M85" i="116"/>
  <c r="M62" i="138"/>
  <c r="M31" i="122"/>
  <c r="M31" i="138" s="1"/>
  <c r="CI33" i="131"/>
  <c r="M81" i="116"/>
  <c r="M17" i="138"/>
  <c r="CI32" i="131"/>
  <c r="CI12" i="113"/>
  <c r="CI12" i="132" s="1"/>
  <c r="M30" i="122"/>
  <c r="M85" i="135" l="1"/>
  <c r="M81" i="135"/>
  <c r="M30" i="138"/>
  <c r="M82" i="116"/>
  <c r="M82" i="135" l="1"/>
  <c r="CI9" i="131" l="1"/>
  <c r="CI9" i="113"/>
  <c r="CI9" i="132" s="1"/>
  <c r="M7" i="122"/>
  <c r="M7" i="138" l="1"/>
  <c r="M79" i="116"/>
  <c r="CI8" i="131"/>
  <c r="CI8" i="113"/>
  <c r="CI8" i="132" s="1"/>
  <c r="M6" i="122"/>
  <c r="M79" i="135" l="1"/>
  <c r="M78" i="116"/>
  <c r="M6" i="138"/>
  <c r="M73" i="127"/>
  <c r="M73" i="143" s="1"/>
  <c r="CI75" i="133"/>
  <c r="CI32" i="113"/>
  <c r="CI32" i="132" s="1"/>
  <c r="CI70" i="133"/>
  <c r="M68" i="127"/>
  <c r="M74" i="127"/>
  <c r="M74" i="143" s="1"/>
  <c r="CI76" i="133"/>
  <c r="M72" i="127"/>
  <c r="M72" i="143" s="1"/>
  <c r="CI74" i="133"/>
  <c r="CI71" i="133"/>
  <c r="CI33" i="113"/>
  <c r="CI33" i="132" s="1"/>
  <c r="M69" i="127"/>
  <c r="M78" i="135" l="1"/>
  <c r="CI72" i="133"/>
  <c r="M70" i="127"/>
  <c r="CI34" i="113"/>
  <c r="CI34" i="132" s="1"/>
  <c r="M103" i="116"/>
  <c r="M103" i="135" s="1"/>
  <c r="M69" i="143"/>
  <c r="M68" i="143"/>
  <c r="M102" i="116"/>
  <c r="M102" i="135" s="1"/>
  <c r="M71" i="127"/>
  <c r="M71" i="143" s="1"/>
  <c r="CI73" i="133"/>
  <c r="M77" i="127" l="1"/>
  <c r="M77" i="143" s="1"/>
  <c r="CI79" i="133"/>
  <c r="M104" i="116"/>
  <c r="M104" i="135" s="1"/>
  <c r="M70" i="143"/>
  <c r="J77" i="127" l="1"/>
  <c r="J77" i="143" s="1"/>
  <c r="BK79" i="133"/>
  <c r="BS79" i="133"/>
  <c r="K77" i="127"/>
  <c r="K77" i="143" s="1"/>
  <c r="I77" i="127" l="1"/>
  <c r="I77" i="143" s="1"/>
  <c r="BC79" i="133"/>
  <c r="H77" i="127" l="1"/>
  <c r="H77" i="143" s="1"/>
  <c r="AU79" i="133"/>
  <c r="G77" i="127" l="1"/>
  <c r="G77" i="143" s="1"/>
  <c r="AM79" i="133"/>
  <c r="F77" i="127" l="1"/>
  <c r="F77" i="143" s="1"/>
  <c r="AE79" i="133"/>
  <c r="E77" i="127" l="1"/>
  <c r="E77" i="143" s="1"/>
  <c r="W79" i="133"/>
  <c r="D77" i="127" l="1"/>
  <c r="D77" i="143" s="1"/>
  <c r="O79" i="133"/>
  <c r="CI41" i="133" l="1"/>
  <c r="M39" i="127"/>
  <c r="CI28" i="113"/>
  <c r="CI28" i="132" s="1"/>
  <c r="M39" i="143" l="1"/>
  <c r="M98" i="116"/>
  <c r="M98" i="135" l="1"/>
  <c r="L77" i="127"/>
  <c r="L77" i="143" s="1"/>
  <c r="CA79" i="133"/>
  <c r="J43" i="122" l="1"/>
  <c r="J43" i="138" s="1"/>
  <c r="BK45" i="131"/>
  <c r="J8" i="122"/>
  <c r="J8" i="138" s="1"/>
  <c r="BK10" i="131"/>
  <c r="BK15" i="131"/>
  <c r="J13" i="122"/>
  <c r="J13" i="138" s="1"/>
  <c r="BK24" i="131"/>
  <c r="J22" i="122"/>
  <c r="J22" i="138" s="1"/>
  <c r="BK39" i="131"/>
  <c r="J37" i="122"/>
  <c r="J37" i="138" s="1"/>
  <c r="BK44" i="131"/>
  <c r="J42" i="122"/>
  <c r="J42" i="138" s="1"/>
  <c r="BK49" i="131"/>
  <c r="J47" i="122"/>
  <c r="J47" i="138" s="1"/>
  <c r="BK57" i="131"/>
  <c r="J55" i="122"/>
  <c r="J55" i="138" s="1"/>
  <c r="BK61" i="131"/>
  <c r="J59" i="122"/>
  <c r="J59" i="138" s="1"/>
  <c r="BK68" i="131"/>
  <c r="J66" i="122"/>
  <c r="J66" i="138" s="1"/>
  <c r="J77" i="122"/>
  <c r="J77" i="138" s="1"/>
  <c r="BK79" i="131"/>
  <c r="BK98" i="131"/>
  <c r="J96" i="122"/>
  <c r="J96" i="138" s="1"/>
  <c r="BS15" i="131"/>
  <c r="K13" i="122"/>
  <c r="K13" i="138" s="1"/>
  <c r="K22" i="122"/>
  <c r="K22" i="138" s="1"/>
  <c r="BS24" i="131"/>
  <c r="BS37" i="131"/>
  <c r="K35" i="122"/>
  <c r="K35" i="138" s="1"/>
  <c r="BS43" i="131"/>
  <c r="K41" i="122"/>
  <c r="K41" i="138" s="1"/>
  <c r="K46" i="122"/>
  <c r="K46" i="138" s="1"/>
  <c r="BS48" i="131"/>
  <c r="BS55" i="131"/>
  <c r="K53" i="122"/>
  <c r="K53" i="138" s="1"/>
  <c r="K58" i="122"/>
  <c r="K58" i="138" s="1"/>
  <c r="BS60" i="131"/>
  <c r="BS66" i="131"/>
  <c r="K64" i="122"/>
  <c r="K64" i="138" s="1"/>
  <c r="BS94" i="131"/>
  <c r="K92" i="122"/>
  <c r="K92" i="138" s="1"/>
  <c r="CA10" i="131"/>
  <c r="L8" i="122"/>
  <c r="L8" i="138" s="1"/>
  <c r="CA21" i="131"/>
  <c r="L19" i="122"/>
  <c r="L19" i="138" s="1"/>
  <c r="CA25" i="131"/>
  <c r="L23" i="122"/>
  <c r="L23" i="138" s="1"/>
  <c r="CA31" i="131"/>
  <c r="L29" i="122"/>
  <c r="L29" i="138" s="1"/>
  <c r="CA41" i="131"/>
  <c r="L39" i="122"/>
  <c r="L39" i="138" s="1"/>
  <c r="CA45" i="131"/>
  <c r="L43" i="122"/>
  <c r="L43" i="138" s="1"/>
  <c r="CA50" i="131"/>
  <c r="L48" i="122"/>
  <c r="L48" i="138" s="1"/>
  <c r="CA55" i="131"/>
  <c r="L53" i="122"/>
  <c r="L53" i="138" s="1"/>
  <c r="CA60" i="131"/>
  <c r="L58" i="122"/>
  <c r="L58" i="138" s="1"/>
  <c r="CA66" i="131"/>
  <c r="L64" i="122"/>
  <c r="L64" i="138" s="1"/>
  <c r="CA81" i="131"/>
  <c r="L79" i="122"/>
  <c r="L79" i="138" s="1"/>
  <c r="CA94" i="131"/>
  <c r="L92" i="122"/>
  <c r="L92" i="138" s="1"/>
  <c r="CA99" i="131"/>
  <c r="L97" i="122"/>
  <c r="L97" i="138" s="1"/>
  <c r="CA106" i="131"/>
  <c r="L104" i="122"/>
  <c r="L104" i="138" s="1"/>
  <c r="CA35" i="131"/>
  <c r="L33" i="122"/>
  <c r="L33" i="138" s="1"/>
  <c r="BK40" i="131"/>
  <c r="J38" i="122"/>
  <c r="J38" i="138" s="1"/>
  <c r="J60" i="122"/>
  <c r="J60" i="138" s="1"/>
  <c r="BK62" i="131"/>
  <c r="J67" i="122"/>
  <c r="J67" i="138" s="1"/>
  <c r="BK69" i="131"/>
  <c r="BK93" i="131"/>
  <c r="J91" i="122"/>
  <c r="J91" i="138" s="1"/>
  <c r="BK101" i="131"/>
  <c r="J99" i="122"/>
  <c r="J99" i="138" s="1"/>
  <c r="BS16" i="131"/>
  <c r="BS10" i="113"/>
  <c r="BS10" i="132" s="1"/>
  <c r="K14" i="122"/>
  <c r="BS25" i="131"/>
  <c r="K23" i="122"/>
  <c r="K23" i="138" s="1"/>
  <c r="BS39" i="131"/>
  <c r="K37" i="122"/>
  <c r="K37" i="138" s="1"/>
  <c r="K42" i="122"/>
  <c r="K42" i="138" s="1"/>
  <c r="BS44" i="131"/>
  <c r="BS49" i="131"/>
  <c r="K47" i="122"/>
  <c r="K47" i="138" s="1"/>
  <c r="BS57" i="131"/>
  <c r="K55" i="122"/>
  <c r="K55" i="138" s="1"/>
  <c r="BS61" i="131"/>
  <c r="K59" i="122"/>
  <c r="K59" i="138" s="1"/>
  <c r="BS67" i="131"/>
  <c r="K65" i="122"/>
  <c r="K65" i="138" s="1"/>
  <c r="BS96" i="131"/>
  <c r="K94" i="122"/>
  <c r="K94" i="138" s="1"/>
  <c r="CA11" i="131"/>
  <c r="L9" i="122"/>
  <c r="L9" i="138" s="1"/>
  <c r="CA22" i="131"/>
  <c r="L20" i="122"/>
  <c r="L20" i="138" s="1"/>
  <c r="CA27" i="131"/>
  <c r="L25" i="122"/>
  <c r="L25" i="138" s="1"/>
  <c r="CA37" i="131"/>
  <c r="L35" i="122"/>
  <c r="L35" i="138" s="1"/>
  <c r="CA42" i="131"/>
  <c r="L40" i="122"/>
  <c r="L40" i="138" s="1"/>
  <c r="CA51" i="131"/>
  <c r="L49" i="122"/>
  <c r="L49" i="138" s="1"/>
  <c r="CA57" i="131"/>
  <c r="L55" i="122"/>
  <c r="L55" i="138" s="1"/>
  <c r="CA61" i="131"/>
  <c r="L59" i="122"/>
  <c r="L59" i="138" s="1"/>
  <c r="CA67" i="131"/>
  <c r="L65" i="122"/>
  <c r="L65" i="138" s="1"/>
  <c r="CA82" i="131"/>
  <c r="L80" i="122"/>
  <c r="L80" i="138" s="1"/>
  <c r="CA95" i="131"/>
  <c r="L93" i="122"/>
  <c r="L93" i="138" s="1"/>
  <c r="CA101" i="131"/>
  <c r="L99" i="122"/>
  <c r="L99" i="138" s="1"/>
  <c r="BS106" i="131"/>
  <c r="K104" i="122"/>
  <c r="K104" i="138" s="1"/>
  <c r="BS35" i="131"/>
  <c r="K33" i="122"/>
  <c r="K33" i="138" s="1"/>
  <c r="BK16" i="131"/>
  <c r="BK10" i="113"/>
  <c r="BK10" i="132" s="1"/>
  <c r="J14" i="122"/>
  <c r="J48" i="122"/>
  <c r="J48" i="138" s="1"/>
  <c r="BK50" i="131"/>
  <c r="J20" i="122"/>
  <c r="J20" i="138" s="1"/>
  <c r="BK22" i="131"/>
  <c r="J40" i="122"/>
  <c r="J40" i="138" s="1"/>
  <c r="BK42" i="131"/>
  <c r="BK53" i="131"/>
  <c r="J51" i="122"/>
  <c r="J51" i="138" s="1"/>
  <c r="BK59" i="131"/>
  <c r="J57" i="122"/>
  <c r="J57" i="138" s="1"/>
  <c r="J64" i="122"/>
  <c r="J64" i="138" s="1"/>
  <c r="BK66" i="131"/>
  <c r="BK94" i="131"/>
  <c r="J92" i="122"/>
  <c r="J92" i="138" s="1"/>
  <c r="BS10" i="131"/>
  <c r="K8" i="122"/>
  <c r="K8" i="138" s="1"/>
  <c r="BS22" i="131"/>
  <c r="K20" i="122"/>
  <c r="K20" i="138" s="1"/>
  <c r="K26" i="122"/>
  <c r="K26" i="138" s="1"/>
  <c r="BS28" i="131"/>
  <c r="K38" i="122"/>
  <c r="K38" i="138" s="1"/>
  <c r="BS40" i="131"/>
  <c r="BS45" i="131"/>
  <c r="K43" i="122"/>
  <c r="K43" i="138" s="1"/>
  <c r="BS50" i="131"/>
  <c r="K48" i="122"/>
  <c r="K48" i="138" s="1"/>
  <c r="BS58" i="131"/>
  <c r="K56" i="122"/>
  <c r="K56" i="138" s="1"/>
  <c r="BS62" i="131"/>
  <c r="K60" i="122"/>
  <c r="K60" i="138" s="1"/>
  <c r="K66" i="122"/>
  <c r="K66" i="138" s="1"/>
  <c r="BS68" i="131"/>
  <c r="BS79" i="131"/>
  <c r="K77" i="122"/>
  <c r="K77" i="138" s="1"/>
  <c r="K96" i="122"/>
  <c r="K96" i="138" s="1"/>
  <c r="BS98" i="131"/>
  <c r="CA15" i="131"/>
  <c r="L13" i="122"/>
  <c r="L13" i="138" s="1"/>
  <c r="CA23" i="131"/>
  <c r="L21" i="122"/>
  <c r="L21" i="138" s="1"/>
  <c r="CA28" i="131"/>
  <c r="L26" i="122"/>
  <c r="L26" i="138" s="1"/>
  <c r="CA39" i="131"/>
  <c r="L37" i="122"/>
  <c r="L37" i="138" s="1"/>
  <c r="CA43" i="131"/>
  <c r="L41" i="122"/>
  <c r="L41" i="138" s="1"/>
  <c r="CA48" i="131"/>
  <c r="L46" i="122"/>
  <c r="L46" i="138" s="1"/>
  <c r="CA53" i="131"/>
  <c r="L51" i="122"/>
  <c r="L51" i="138" s="1"/>
  <c r="CA58" i="131"/>
  <c r="L56" i="122"/>
  <c r="L56" i="138" s="1"/>
  <c r="CA62" i="131"/>
  <c r="L60" i="122"/>
  <c r="L60" i="138" s="1"/>
  <c r="CA68" i="131"/>
  <c r="L66" i="122"/>
  <c r="L66" i="138" s="1"/>
  <c r="CA92" i="131"/>
  <c r="L90" i="122"/>
  <c r="L90" i="138" s="1"/>
  <c r="CA96" i="131"/>
  <c r="L94" i="122"/>
  <c r="L94" i="138" s="1"/>
  <c r="CA102" i="131"/>
  <c r="L100" i="122"/>
  <c r="L100" i="138" s="1"/>
  <c r="BK106" i="131"/>
  <c r="J104" i="122"/>
  <c r="J104" i="138" s="1"/>
  <c r="BK35" i="131"/>
  <c r="J33" i="122"/>
  <c r="J33" i="138" s="1"/>
  <c r="J23" i="122"/>
  <c r="J23" i="138" s="1"/>
  <c r="BK25" i="131"/>
  <c r="BK58" i="131"/>
  <c r="J56" i="122"/>
  <c r="J56" i="138" s="1"/>
  <c r="BK31" i="131"/>
  <c r="J29" i="122"/>
  <c r="J29" i="138" s="1"/>
  <c r="BK11" i="131"/>
  <c r="J9" i="122"/>
  <c r="J9" i="138" s="1"/>
  <c r="BK23" i="131"/>
  <c r="J21" i="122"/>
  <c r="J21" i="138" s="1"/>
  <c r="BK37" i="131"/>
  <c r="J35" i="122"/>
  <c r="J35" i="138" s="1"/>
  <c r="BK43" i="131"/>
  <c r="J41" i="122"/>
  <c r="J41" i="138" s="1"/>
  <c r="BK48" i="131"/>
  <c r="J46" i="122"/>
  <c r="J46" i="138" s="1"/>
  <c r="BK55" i="131"/>
  <c r="J53" i="122"/>
  <c r="J53" i="138" s="1"/>
  <c r="BK60" i="131"/>
  <c r="J58" i="122"/>
  <c r="J58" i="138" s="1"/>
  <c r="BK67" i="131"/>
  <c r="J65" i="122"/>
  <c r="J65" i="138" s="1"/>
  <c r="BK96" i="131"/>
  <c r="J94" i="122"/>
  <c r="J94" i="138" s="1"/>
  <c r="BS11" i="131"/>
  <c r="K9" i="122"/>
  <c r="K9" i="138" s="1"/>
  <c r="BS23" i="131"/>
  <c r="K21" i="122"/>
  <c r="K21" i="138" s="1"/>
  <c r="BS31" i="131"/>
  <c r="K29" i="122"/>
  <c r="K29" i="138" s="1"/>
  <c r="BS42" i="131"/>
  <c r="K40" i="122"/>
  <c r="K40" i="138" s="1"/>
  <c r="BS53" i="131"/>
  <c r="K51" i="122"/>
  <c r="K51" i="138" s="1"/>
  <c r="BS59" i="131"/>
  <c r="K57" i="122"/>
  <c r="K57" i="138" s="1"/>
  <c r="BS69" i="131"/>
  <c r="K67" i="122"/>
  <c r="K67" i="138" s="1"/>
  <c r="K91" i="122"/>
  <c r="K91" i="138" s="1"/>
  <c r="BS93" i="131"/>
  <c r="BS101" i="131"/>
  <c r="K99" i="122"/>
  <c r="K99" i="138" s="1"/>
  <c r="L14" i="122"/>
  <c r="CA16" i="131"/>
  <c r="CA10" i="113"/>
  <c r="CA10" i="132" s="1"/>
  <c r="CA24" i="131"/>
  <c r="L22" i="122"/>
  <c r="L22" i="138" s="1"/>
  <c r="L28" i="122"/>
  <c r="L28" i="138" s="1"/>
  <c r="CA30" i="131"/>
  <c r="CA40" i="131"/>
  <c r="L38" i="122"/>
  <c r="L38" i="138" s="1"/>
  <c r="L42" i="122"/>
  <c r="L42" i="138" s="1"/>
  <c r="CA44" i="131"/>
  <c r="CA49" i="131"/>
  <c r="L47" i="122"/>
  <c r="L47" i="138" s="1"/>
  <c r="CA59" i="131"/>
  <c r="L57" i="122"/>
  <c r="L57" i="138" s="1"/>
  <c r="L67" i="122"/>
  <c r="L67" i="138" s="1"/>
  <c r="CA69" i="131"/>
  <c r="CA79" i="131"/>
  <c r="L77" i="122"/>
  <c r="L77" i="138" s="1"/>
  <c r="L91" i="122"/>
  <c r="L91" i="138" s="1"/>
  <c r="CA93" i="131"/>
  <c r="CA98" i="131"/>
  <c r="L96" i="122"/>
  <c r="L96" i="138" s="1"/>
  <c r="L34" i="122"/>
  <c r="L34" i="138" s="1"/>
  <c r="CA36" i="131"/>
  <c r="BC35" i="131"/>
  <c r="I33" i="122"/>
  <c r="I33" i="138" s="1"/>
  <c r="BC36" i="131" l="1"/>
  <c r="I34" i="122"/>
  <c r="I34" i="138" s="1"/>
  <c r="L75" i="122"/>
  <c r="L75" i="138" s="1"/>
  <c r="CA77" i="131"/>
  <c r="BS51" i="131"/>
  <c r="K49" i="122"/>
  <c r="K49" i="138" s="1"/>
  <c r="BK92" i="131"/>
  <c r="J90" i="122"/>
  <c r="J90" i="138" s="1"/>
  <c r="L63" i="122"/>
  <c r="L63" i="138" s="1"/>
  <c r="CA65" i="131"/>
  <c r="BS30" i="131"/>
  <c r="K28" i="122"/>
  <c r="K28" i="138" s="1"/>
  <c r="K79" i="122"/>
  <c r="K79" i="138" s="1"/>
  <c r="BS81" i="131"/>
  <c r="BS92" i="131"/>
  <c r="K90" i="122"/>
  <c r="K90" i="138" s="1"/>
  <c r="BS99" i="131"/>
  <c r="K97" i="122"/>
  <c r="K97" i="138" s="1"/>
  <c r="CA31" i="113"/>
  <c r="CA65" i="133"/>
  <c r="L63" i="127"/>
  <c r="K80" i="116"/>
  <c r="K14" i="138"/>
  <c r="BK82" i="131"/>
  <c r="J80" i="122"/>
  <c r="J80" i="138" s="1"/>
  <c r="BS9" i="131"/>
  <c r="BS9" i="113"/>
  <c r="BS9" i="132" s="1"/>
  <c r="K7" i="122"/>
  <c r="BK65" i="131"/>
  <c r="J63" i="122"/>
  <c r="J63" i="138" s="1"/>
  <c r="L52" i="122"/>
  <c r="L52" i="138" s="1"/>
  <c r="CA54" i="131"/>
  <c r="L80" i="116"/>
  <c r="L14" i="138"/>
  <c r="J14" i="138"/>
  <c r="J80" i="116"/>
  <c r="CA72" i="131"/>
  <c r="L70" i="122"/>
  <c r="L70" i="138" s="1"/>
  <c r="J93" i="122"/>
  <c r="J93" i="138" s="1"/>
  <c r="BK95" i="131"/>
  <c r="J49" i="122"/>
  <c r="J49" i="138" s="1"/>
  <c r="BK51" i="131"/>
  <c r="BS82" i="131"/>
  <c r="K80" i="122"/>
  <c r="K80" i="138" s="1"/>
  <c r="K93" i="122"/>
  <c r="K93" i="138" s="1"/>
  <c r="BS95" i="131"/>
  <c r="BK77" i="131"/>
  <c r="J75" i="122"/>
  <c r="J75" i="138" s="1"/>
  <c r="BS77" i="131"/>
  <c r="K75" i="122"/>
  <c r="K75" i="138" s="1"/>
  <c r="BS65" i="131"/>
  <c r="K63" i="122"/>
  <c r="K63" i="138" s="1"/>
  <c r="L50" i="122"/>
  <c r="L50" i="138" s="1"/>
  <c r="CA52" i="131"/>
  <c r="BS102" i="131"/>
  <c r="K100" i="122"/>
  <c r="K100" i="138" s="1"/>
  <c r="CA9" i="131"/>
  <c r="CA9" i="113"/>
  <c r="CA9" i="132" s="1"/>
  <c r="L7" i="122"/>
  <c r="J28" i="122"/>
  <c r="J28" i="138" s="1"/>
  <c r="BK30" i="131"/>
  <c r="BK81" i="131"/>
  <c r="J79" i="122"/>
  <c r="J79" i="138" s="1"/>
  <c r="J97" i="122"/>
  <c r="J97" i="138" s="1"/>
  <c r="BK99" i="131"/>
  <c r="BK9" i="131"/>
  <c r="BK9" i="113"/>
  <c r="BK9" i="132" s="1"/>
  <c r="J7" i="122"/>
  <c r="J80" i="135" l="1"/>
  <c r="L80" i="135"/>
  <c r="K80" i="135"/>
  <c r="J25" i="122"/>
  <c r="J25" i="138" s="1"/>
  <c r="BK27" i="131"/>
  <c r="BK28" i="131"/>
  <c r="J26" i="122"/>
  <c r="J26" i="138" s="1"/>
  <c r="CA19" i="131"/>
  <c r="CA11" i="113"/>
  <c r="CA11" i="132" s="1"/>
  <c r="L17" i="122"/>
  <c r="CA26" i="131"/>
  <c r="L24" i="122"/>
  <c r="L24" i="138" s="1"/>
  <c r="CA34" i="131"/>
  <c r="L32" i="122"/>
  <c r="L32" i="138" s="1"/>
  <c r="L101" i="116"/>
  <c r="L63" i="143"/>
  <c r="J39" i="122"/>
  <c r="J39" i="138" s="1"/>
  <c r="BK41" i="131"/>
  <c r="K25" i="122"/>
  <c r="K25" i="138" s="1"/>
  <c r="BS27" i="131"/>
  <c r="K34" i="122"/>
  <c r="K34" i="138" s="1"/>
  <c r="BS36" i="131"/>
  <c r="L31" i="122"/>
  <c r="L31" i="138" s="1"/>
  <c r="CA33" i="131"/>
  <c r="J50" i="122"/>
  <c r="J50" i="138" s="1"/>
  <c r="BK52" i="131"/>
  <c r="K50" i="122"/>
  <c r="K50" i="138" s="1"/>
  <c r="BS52" i="131"/>
  <c r="CA20" i="131"/>
  <c r="L18" i="122"/>
  <c r="L18" i="138" s="1"/>
  <c r="BK21" i="131"/>
  <c r="J19" i="122"/>
  <c r="J19" i="138" s="1"/>
  <c r="CA38" i="131"/>
  <c r="L36" i="122"/>
  <c r="L36" i="138" s="1"/>
  <c r="CA80" i="131"/>
  <c r="L78" i="122"/>
  <c r="L78" i="138" s="1"/>
  <c r="L79" i="116"/>
  <c r="L7" i="138"/>
  <c r="K7" i="138"/>
  <c r="K79" i="116"/>
  <c r="CA31" i="132"/>
  <c r="CA38" i="113"/>
  <c r="CA38" i="132" s="1"/>
  <c r="J52" i="122"/>
  <c r="J52" i="138" s="1"/>
  <c r="BK54" i="131"/>
  <c r="BS41" i="131"/>
  <c r="K39" i="122"/>
  <c r="K39" i="138" s="1"/>
  <c r="BK102" i="131"/>
  <c r="J100" i="122"/>
  <c r="J100" i="138" s="1"/>
  <c r="K19" i="122"/>
  <c r="K19" i="138" s="1"/>
  <c r="BS21" i="131"/>
  <c r="BK36" i="131"/>
  <c r="J34" i="122"/>
  <c r="J34" i="138" s="1"/>
  <c r="L68" i="122"/>
  <c r="L68" i="138" s="1"/>
  <c r="CA70" i="131"/>
  <c r="J7" i="138"/>
  <c r="J79" i="116"/>
  <c r="CA71" i="131"/>
  <c r="L69" i="122"/>
  <c r="L69" i="138" s="1"/>
  <c r="CA29" i="131"/>
  <c r="L27" i="122"/>
  <c r="L27" i="138" s="1"/>
  <c r="CA46" i="131"/>
  <c r="L44" i="122"/>
  <c r="L44" i="138" s="1"/>
  <c r="BS54" i="131"/>
  <c r="K52" i="122"/>
  <c r="K52" i="138" s="1"/>
  <c r="J79" i="135" l="1"/>
  <c r="L79" i="135"/>
  <c r="K79" i="135"/>
  <c r="BS70" i="131"/>
  <c r="K68" i="122"/>
  <c r="K68" i="138" s="1"/>
  <c r="CA32" i="131"/>
  <c r="CA12" i="113"/>
  <c r="CA12" i="132" s="1"/>
  <c r="L30" i="122"/>
  <c r="J44" i="122"/>
  <c r="J44" i="138" s="1"/>
  <c r="BK46" i="131"/>
  <c r="J78" i="122"/>
  <c r="J78" i="138" s="1"/>
  <c r="BK80" i="131"/>
  <c r="BC34" i="131"/>
  <c r="I32" i="122"/>
  <c r="I32" i="138" s="1"/>
  <c r="BS80" i="131"/>
  <c r="K78" i="122"/>
  <c r="K78" i="138" s="1"/>
  <c r="BS46" i="131"/>
  <c r="K44" i="122"/>
  <c r="K44" i="138" s="1"/>
  <c r="K70" i="122"/>
  <c r="K70" i="138" s="1"/>
  <c r="BS72" i="131"/>
  <c r="J70" i="122"/>
  <c r="J70" i="138" s="1"/>
  <c r="BK72" i="131"/>
  <c r="BS29" i="131"/>
  <c r="K27" i="122"/>
  <c r="K27" i="138" s="1"/>
  <c r="K69" i="122"/>
  <c r="K69" i="138" s="1"/>
  <c r="BS71" i="131"/>
  <c r="L101" i="135"/>
  <c r="L108" i="116"/>
  <c r="L108" i="135" s="1"/>
  <c r="J68" i="122"/>
  <c r="J68" i="138" s="1"/>
  <c r="BK70" i="131"/>
  <c r="CA64" i="131"/>
  <c r="CA15" i="113"/>
  <c r="CA15" i="132" s="1"/>
  <c r="L62" i="122"/>
  <c r="BK71" i="131"/>
  <c r="J69" i="122"/>
  <c r="J69" i="138" s="1"/>
  <c r="J27" i="122"/>
  <c r="J27" i="138" s="1"/>
  <c r="BK29" i="131"/>
  <c r="L17" i="138"/>
  <c r="L81" i="116"/>
  <c r="L81" i="135" l="1"/>
  <c r="BK33" i="131"/>
  <c r="J31" i="122"/>
  <c r="J31" i="138" s="1"/>
  <c r="BK26" i="131"/>
  <c r="J24" i="122"/>
  <c r="J24" i="138" s="1"/>
  <c r="L82" i="116"/>
  <c r="L30" i="138"/>
  <c r="K36" i="122"/>
  <c r="K36" i="138" s="1"/>
  <c r="BS38" i="131"/>
  <c r="J32" i="122"/>
  <c r="J32" i="138" s="1"/>
  <c r="BK34" i="131"/>
  <c r="BS64" i="131"/>
  <c r="BS15" i="113"/>
  <c r="BS15" i="132" s="1"/>
  <c r="K62" i="122"/>
  <c r="BK11" i="113"/>
  <c r="BK11" i="132" s="1"/>
  <c r="J17" i="122"/>
  <c r="BK19" i="131"/>
  <c r="BS11" i="113"/>
  <c r="BS11" i="132" s="1"/>
  <c r="K17" i="122"/>
  <c r="BS19" i="131"/>
  <c r="L62" i="138"/>
  <c r="L85" i="116"/>
  <c r="K18" i="122"/>
  <c r="K18" i="138" s="1"/>
  <c r="BS20" i="131"/>
  <c r="BK20" i="131"/>
  <c r="J18" i="122"/>
  <c r="J18" i="138" s="1"/>
  <c r="BS31" i="113"/>
  <c r="BS65" i="133"/>
  <c r="K63" i="127"/>
  <c r="K24" i="122"/>
  <c r="K24" i="138" s="1"/>
  <c r="BS26" i="131"/>
  <c r="BK64" i="131"/>
  <c r="BK15" i="113"/>
  <c r="BK15" i="132" s="1"/>
  <c r="J62" i="122"/>
  <c r="BS33" i="131"/>
  <c r="K31" i="122"/>
  <c r="K31" i="138" s="1"/>
  <c r="J36" i="122"/>
  <c r="J36" i="138" s="1"/>
  <c r="BK38" i="131"/>
  <c r="BS34" i="131"/>
  <c r="K32" i="122"/>
  <c r="K32" i="138" s="1"/>
  <c r="L85" i="135" l="1"/>
  <c r="L82" i="135"/>
  <c r="BS32" i="131"/>
  <c r="K30" i="122"/>
  <c r="BS12" i="113"/>
  <c r="BS12" i="132" s="1"/>
  <c r="BS31" i="132"/>
  <c r="BS38" i="113"/>
  <c r="BS38" i="132" s="1"/>
  <c r="K81" i="116"/>
  <c r="K17" i="138"/>
  <c r="J81" i="116"/>
  <c r="J17" i="138"/>
  <c r="K85" i="116"/>
  <c r="K62" i="138"/>
  <c r="J30" i="122"/>
  <c r="BK12" i="113"/>
  <c r="BK12" i="132" s="1"/>
  <c r="BK32" i="131"/>
  <c r="J85" i="116"/>
  <c r="J62" i="138"/>
  <c r="K101" i="116"/>
  <c r="K63" i="143"/>
  <c r="BK65" i="133"/>
  <c r="J63" i="127"/>
  <c r="BK31" i="113"/>
  <c r="K81" i="135" l="1"/>
  <c r="J85" i="135"/>
  <c r="J81" i="135"/>
  <c r="K85" i="135"/>
  <c r="J30" i="138"/>
  <c r="J82" i="116"/>
  <c r="BK38" i="113"/>
  <c r="BK38" i="132" s="1"/>
  <c r="BK31" i="132"/>
  <c r="K101" i="135"/>
  <c r="K108" i="116"/>
  <c r="K108" i="135" s="1"/>
  <c r="K82" i="116"/>
  <c r="K30" i="138"/>
  <c r="J101" i="116"/>
  <c r="J63" i="143"/>
  <c r="K82" i="135" l="1"/>
  <c r="J82" i="135"/>
  <c r="J108" i="116"/>
  <c r="J108" i="135" s="1"/>
  <c r="J101" i="135"/>
  <c r="BC95" i="131" l="1"/>
  <c r="I93" i="122"/>
  <c r="I93" i="138" s="1"/>
  <c r="BC10" i="131"/>
  <c r="I8" i="122"/>
  <c r="I8" i="138" s="1"/>
  <c r="BC40" i="131"/>
  <c r="I38" i="122"/>
  <c r="I38" i="138" s="1"/>
  <c r="I56" i="122"/>
  <c r="I56" i="138" s="1"/>
  <c r="BC58" i="131"/>
  <c r="BC82" i="131"/>
  <c r="I80" i="122"/>
  <c r="I80" i="138" s="1"/>
  <c r="I25" i="122"/>
  <c r="I25" i="138" s="1"/>
  <c r="BC27" i="131"/>
  <c r="I13" i="122"/>
  <c r="I13" i="138" s="1"/>
  <c r="BC15" i="131"/>
  <c r="BC45" i="131"/>
  <c r="I43" i="122"/>
  <c r="I43" i="138" s="1"/>
  <c r="I64" i="122"/>
  <c r="I64" i="138" s="1"/>
  <c r="BC66" i="131"/>
  <c r="BC102" i="131"/>
  <c r="I100" i="122"/>
  <c r="I100" i="138" s="1"/>
  <c r="I37" i="122"/>
  <c r="I37" i="138" s="1"/>
  <c r="BC39" i="131"/>
  <c r="I55" i="122"/>
  <c r="I55" i="138" s="1"/>
  <c r="BC57" i="131"/>
  <c r="BC81" i="131"/>
  <c r="I79" i="122"/>
  <c r="I79" i="138" s="1"/>
  <c r="BC21" i="131"/>
  <c r="I19" i="122"/>
  <c r="I19" i="138" s="1"/>
  <c r="I39" i="122"/>
  <c r="I39" i="138" s="1"/>
  <c r="BC41" i="131"/>
  <c r="BC59" i="131"/>
  <c r="I57" i="122"/>
  <c r="I57" i="138" s="1"/>
  <c r="BC92" i="131"/>
  <c r="I90" i="122"/>
  <c r="I90" i="138" s="1"/>
  <c r="I21" i="122"/>
  <c r="I21" i="138" s="1"/>
  <c r="BC23" i="131"/>
  <c r="BC50" i="131"/>
  <c r="I48" i="122"/>
  <c r="I48" i="138" s="1"/>
  <c r="BC79" i="131"/>
  <c r="I77" i="122"/>
  <c r="I77" i="138" s="1"/>
  <c r="BC16" i="131"/>
  <c r="BC10" i="113"/>
  <c r="BC10" i="132" s="1"/>
  <c r="I14" i="122"/>
  <c r="I40" i="122"/>
  <c r="I40" i="138" s="1"/>
  <c r="BC42" i="131"/>
  <c r="BC61" i="131"/>
  <c r="I59" i="122"/>
  <c r="I59" i="138" s="1"/>
  <c r="I92" i="122"/>
  <c r="I92" i="138" s="1"/>
  <c r="BC94" i="131"/>
  <c r="I41" i="122"/>
  <c r="I41" i="138" s="1"/>
  <c r="BC43" i="131"/>
  <c r="I23" i="122"/>
  <c r="I23" i="138" s="1"/>
  <c r="BC25" i="131"/>
  <c r="I46" i="122"/>
  <c r="I46" i="138" s="1"/>
  <c r="BC48" i="131"/>
  <c r="BC68" i="131"/>
  <c r="I66" i="122"/>
  <c r="I66" i="138" s="1"/>
  <c r="BC11" i="131"/>
  <c r="I9" i="122"/>
  <c r="I9" i="138" s="1"/>
  <c r="BC44" i="131"/>
  <c r="I42" i="122"/>
  <c r="I42" i="138" s="1"/>
  <c r="I94" i="122"/>
  <c r="I94" i="138" s="1"/>
  <c r="BC96" i="131"/>
  <c r="BC28" i="131"/>
  <c r="I26" i="122"/>
  <c r="I26" i="138" s="1"/>
  <c r="BC55" i="131"/>
  <c r="I53" i="122"/>
  <c r="I53" i="138" s="1"/>
  <c r="I91" i="122"/>
  <c r="I91" i="138" s="1"/>
  <c r="BC93" i="131"/>
  <c r="I22" i="122"/>
  <c r="I22" i="138" s="1"/>
  <c r="BC24" i="131"/>
  <c r="I65" i="122"/>
  <c r="I65" i="138" s="1"/>
  <c r="BC67" i="131"/>
  <c r="I97" i="122"/>
  <c r="I97" i="138" s="1"/>
  <c r="BC99" i="131"/>
  <c r="BC62" i="131"/>
  <c r="I60" i="122"/>
  <c r="I60" i="138" s="1"/>
  <c r="BC31" i="131"/>
  <c r="I29" i="122"/>
  <c r="I29" i="138" s="1"/>
  <c r="BC53" i="131"/>
  <c r="I51" i="122"/>
  <c r="I51" i="138" s="1"/>
  <c r="I20" i="122"/>
  <c r="I20" i="138" s="1"/>
  <c r="BC22" i="131"/>
  <c r="I47" i="122"/>
  <c r="I47" i="138" s="1"/>
  <c r="BC49" i="131"/>
  <c r="I67" i="122"/>
  <c r="I67" i="138" s="1"/>
  <c r="BC69" i="131"/>
  <c r="BC101" i="131"/>
  <c r="I99" i="122"/>
  <c r="I99" i="138" s="1"/>
  <c r="I35" i="122"/>
  <c r="I35" i="138" s="1"/>
  <c r="BC37" i="131"/>
  <c r="BC60" i="131"/>
  <c r="I58" i="122"/>
  <c r="I58" i="138" s="1"/>
  <c r="BC98" i="131"/>
  <c r="I96" i="122"/>
  <c r="I96" i="138" s="1"/>
  <c r="BC30" i="131"/>
  <c r="I28" i="122"/>
  <c r="I28" i="138" s="1"/>
  <c r="I49" i="122"/>
  <c r="I49" i="138" s="1"/>
  <c r="BC51" i="131"/>
  <c r="I104" i="122"/>
  <c r="I104" i="138" s="1"/>
  <c r="BC106" i="131"/>
  <c r="I50" i="122" l="1"/>
  <c r="I50" i="138" s="1"/>
  <c r="BC52" i="131"/>
  <c r="BC72" i="131"/>
  <c r="I70" i="122"/>
  <c r="I70" i="138" s="1"/>
  <c r="BC54" i="131"/>
  <c r="I52" i="122"/>
  <c r="I52" i="138" s="1"/>
  <c r="BC9" i="131"/>
  <c r="BC9" i="113"/>
  <c r="BC9" i="132" s="1"/>
  <c r="I7" i="122"/>
  <c r="BC65" i="131"/>
  <c r="I63" i="122"/>
  <c r="I63" i="138" s="1"/>
  <c r="BC77" i="131"/>
  <c r="I75" i="122"/>
  <c r="I75" i="138" s="1"/>
  <c r="I14" i="138"/>
  <c r="I80" i="116"/>
  <c r="I80" i="135" l="1"/>
  <c r="I31" i="122"/>
  <c r="I31" i="138" s="1"/>
  <c r="BC33" i="131"/>
  <c r="BC31" i="113"/>
  <c r="BC65" i="133"/>
  <c r="I63" i="127"/>
  <c r="I79" i="116"/>
  <c r="I7" i="138"/>
  <c r="I44" i="122"/>
  <c r="I44" i="138" s="1"/>
  <c r="BC46" i="131"/>
  <c r="I18" i="122"/>
  <c r="I18" i="138" s="1"/>
  <c r="BC20" i="131"/>
  <c r="BC11" i="113"/>
  <c r="BC11" i="132" s="1"/>
  <c r="I17" i="122"/>
  <c r="BC19" i="131"/>
  <c r="I24" i="122"/>
  <c r="I24" i="138" s="1"/>
  <c r="BC26" i="131"/>
  <c r="BC80" i="131"/>
  <c r="I78" i="122"/>
  <c r="I78" i="138" s="1"/>
  <c r="BC70" i="131"/>
  <c r="I68" i="122"/>
  <c r="I68" i="138" s="1"/>
  <c r="BC29" i="131"/>
  <c r="I27" i="122"/>
  <c r="I27" i="138" s="1"/>
  <c r="I69" i="122"/>
  <c r="I69" i="138" s="1"/>
  <c r="BC71" i="131"/>
  <c r="BC38" i="131"/>
  <c r="I36" i="122"/>
  <c r="I36" i="138" s="1"/>
  <c r="I79" i="135" l="1"/>
  <c r="BC31" i="132"/>
  <c r="BC38" i="113"/>
  <c r="BC38" i="132" s="1"/>
  <c r="I101" i="116"/>
  <c r="I63" i="143"/>
  <c r="BC64" i="131"/>
  <c r="BC15" i="113"/>
  <c r="BC15" i="132" s="1"/>
  <c r="I62" i="122"/>
  <c r="BC32" i="131"/>
  <c r="BC12" i="113"/>
  <c r="BC12" i="132" s="1"/>
  <c r="I30" i="122"/>
  <c r="I81" i="116"/>
  <c r="I17" i="138"/>
  <c r="I81" i="135" l="1"/>
  <c r="I30" i="138"/>
  <c r="I82" i="116"/>
  <c r="I62" i="138"/>
  <c r="I85" i="116"/>
  <c r="I108" i="116"/>
  <c r="I108" i="135" s="1"/>
  <c r="I101" i="135"/>
  <c r="I85" i="135" l="1"/>
  <c r="I82" i="135"/>
  <c r="I67" i="127" l="1"/>
  <c r="I67" i="143" s="1"/>
  <c r="BC69" i="133"/>
  <c r="J67" i="127"/>
  <c r="J67" i="143" s="1"/>
  <c r="BK69" i="133"/>
  <c r="J64" i="127"/>
  <c r="J64" i="143" s="1"/>
  <c r="BK66" i="133"/>
  <c r="I66" i="127"/>
  <c r="I66" i="143" s="1"/>
  <c r="BC68" i="133"/>
  <c r="BK67" i="133"/>
  <c r="J65" i="127"/>
  <c r="J65" i="143" s="1"/>
  <c r="I65" i="127"/>
  <c r="I65" i="143" s="1"/>
  <c r="BC67" i="133"/>
  <c r="I64" i="127"/>
  <c r="I64" i="143" s="1"/>
  <c r="BC66" i="133"/>
  <c r="J66" i="127"/>
  <c r="J66" i="143" s="1"/>
  <c r="BK68" i="133"/>
  <c r="BC13" i="113" l="1"/>
  <c r="BC13" i="132" s="1"/>
  <c r="I54" i="122"/>
  <c r="BC56" i="131"/>
  <c r="CA56" i="131"/>
  <c r="CA13" i="113"/>
  <c r="CA13" i="132" s="1"/>
  <c r="L54" i="122"/>
  <c r="J54" i="122"/>
  <c r="BK56" i="131"/>
  <c r="BK13" i="113"/>
  <c r="BK13" i="132" s="1"/>
  <c r="BS56" i="131"/>
  <c r="BS13" i="113"/>
  <c r="BS13" i="132" s="1"/>
  <c r="K54" i="122"/>
  <c r="BS8" i="131" l="1"/>
  <c r="BS8" i="113"/>
  <c r="BS8" i="132" s="1"/>
  <c r="K6" i="122"/>
  <c r="CA8" i="131"/>
  <c r="CA8" i="113"/>
  <c r="CA8" i="132" s="1"/>
  <c r="L6" i="122"/>
  <c r="K83" i="116"/>
  <c r="K54" i="138"/>
  <c r="L83" i="116"/>
  <c r="L54" i="138"/>
  <c r="BC8" i="113"/>
  <c r="BC8" i="132" s="1"/>
  <c r="I6" i="122"/>
  <c r="BC8" i="131"/>
  <c r="I83" i="116"/>
  <c r="I54" i="138"/>
  <c r="J6" i="122"/>
  <c r="BK8" i="131"/>
  <c r="BK8" i="113"/>
  <c r="BK8" i="132" s="1"/>
  <c r="J54" i="138"/>
  <c r="J83" i="116"/>
  <c r="J83" i="135" l="1"/>
  <c r="L83" i="135"/>
  <c r="I83" i="135"/>
  <c r="K83" i="135"/>
  <c r="L78" i="116"/>
  <c r="L6" i="138"/>
  <c r="K78" i="116"/>
  <c r="K6" i="138"/>
  <c r="I78" i="116"/>
  <c r="I6" i="138"/>
  <c r="J78" i="116"/>
  <c r="J6" i="138"/>
  <c r="J78" i="135" l="1"/>
  <c r="K78" i="135"/>
  <c r="L78" i="135"/>
  <c r="I78" i="135"/>
  <c r="BS75" i="133" l="1"/>
  <c r="K73" i="127"/>
  <c r="K73" i="143" s="1"/>
  <c r="BK74" i="133"/>
  <c r="J72" i="127"/>
  <c r="J72" i="143" s="1"/>
  <c r="J73" i="127"/>
  <c r="J73" i="143" s="1"/>
  <c r="BK75" i="133"/>
  <c r="I72" i="127"/>
  <c r="I72" i="143" s="1"/>
  <c r="BC74" i="133"/>
  <c r="BC71" i="133"/>
  <c r="BC33" i="113"/>
  <c r="BC33" i="132" s="1"/>
  <c r="I69" i="127"/>
  <c r="CA75" i="133"/>
  <c r="L73" i="127"/>
  <c r="L73" i="143" s="1"/>
  <c r="BK76" i="133"/>
  <c r="J74" i="127"/>
  <c r="J74" i="143" s="1"/>
  <c r="I73" i="127"/>
  <c r="I73" i="143" s="1"/>
  <c r="BC75" i="133"/>
  <c r="BK33" i="113"/>
  <c r="BK33" i="132" s="1"/>
  <c r="J69" i="127"/>
  <c r="BK71" i="133"/>
  <c r="CA76" i="133"/>
  <c r="L74" i="127"/>
  <c r="L74" i="143" s="1"/>
  <c r="K74" i="127"/>
  <c r="K74" i="143" s="1"/>
  <c r="BS76" i="133"/>
  <c r="BC76" i="133"/>
  <c r="I74" i="127"/>
  <c r="I74" i="143" s="1"/>
  <c r="CA74" i="133"/>
  <c r="L72" i="127"/>
  <c r="L72" i="143" s="1"/>
  <c r="CA71" i="133"/>
  <c r="L69" i="127"/>
  <c r="CA33" i="113"/>
  <c r="CA33" i="132" s="1"/>
  <c r="BS74" i="133"/>
  <c r="K72" i="127"/>
  <c r="K72" i="143" s="1"/>
  <c r="BS71" i="133"/>
  <c r="BS33" i="113"/>
  <c r="BS33" i="132" s="1"/>
  <c r="K69" i="127"/>
  <c r="BC73" i="133" l="1"/>
  <c r="I71" i="127"/>
  <c r="I71" i="143" s="1"/>
  <c r="CA73" i="133"/>
  <c r="L71" i="127"/>
  <c r="L71" i="143" s="1"/>
  <c r="K71" i="127"/>
  <c r="K71" i="143" s="1"/>
  <c r="BS73" i="133"/>
  <c r="BS70" i="133"/>
  <c r="K68" i="127"/>
  <c r="BS32" i="113"/>
  <c r="BS32" i="132" s="1"/>
  <c r="J69" i="143"/>
  <c r="J103" i="116"/>
  <c r="J103" i="135" s="1"/>
  <c r="I69" i="143"/>
  <c r="I103" i="116"/>
  <c r="I103" i="135" s="1"/>
  <c r="BK70" i="133"/>
  <c r="J68" i="127"/>
  <c r="BK32" i="113"/>
  <c r="BK32" i="132" s="1"/>
  <c r="J71" i="127"/>
  <c r="J71" i="143" s="1"/>
  <c r="BK73" i="133"/>
  <c r="BC32" i="113"/>
  <c r="BC32" i="132" s="1"/>
  <c r="BC70" i="133"/>
  <c r="I68" i="127"/>
  <c r="CA32" i="113"/>
  <c r="CA32" i="132" s="1"/>
  <c r="L68" i="127"/>
  <c r="CA70" i="133"/>
  <c r="K69" i="143"/>
  <c r="K103" i="116"/>
  <c r="K103" i="135" s="1"/>
  <c r="L69" i="143"/>
  <c r="L103" i="116"/>
  <c r="L103" i="135" s="1"/>
  <c r="I102" i="116" l="1"/>
  <c r="I102" i="135" s="1"/>
  <c r="I68" i="143"/>
  <c r="L102" i="116"/>
  <c r="L102" i="135" s="1"/>
  <c r="L68" i="143"/>
  <c r="K68" i="143"/>
  <c r="K102" i="116"/>
  <c r="K102" i="135" s="1"/>
  <c r="J102" i="116"/>
  <c r="J102" i="135" s="1"/>
  <c r="J68" i="143"/>
  <c r="BS34" i="113" l="1"/>
  <c r="BS34" i="132" s="1"/>
  <c r="K70" i="127"/>
  <c r="BS72" i="133"/>
  <c r="BC72" i="133"/>
  <c r="BC34" i="113"/>
  <c r="BC34" i="132" s="1"/>
  <c r="I70" i="127"/>
  <c r="L62" i="127"/>
  <c r="CA64" i="133"/>
  <c r="CA30" i="113"/>
  <c r="CA30" i="132" s="1"/>
  <c r="L70" i="127"/>
  <c r="CA34" i="113"/>
  <c r="CA34" i="132" s="1"/>
  <c r="CA72" i="133"/>
  <c r="BK30" i="113"/>
  <c r="BK30" i="132" s="1"/>
  <c r="BK64" i="133"/>
  <c r="J62" i="127"/>
  <c r="K62" i="127"/>
  <c r="BS64" i="133"/>
  <c r="BS30" i="113"/>
  <c r="BS30" i="132" s="1"/>
  <c r="I62" i="127"/>
  <c r="BC64" i="133"/>
  <c r="BC30" i="113"/>
  <c r="BC30" i="132" s="1"/>
  <c r="BK72" i="133"/>
  <c r="BK34" i="113"/>
  <c r="BK34" i="132" s="1"/>
  <c r="J70" i="127"/>
  <c r="K104" i="116" l="1"/>
  <c r="K104" i="135" s="1"/>
  <c r="K70" i="143"/>
  <c r="L104" i="116"/>
  <c r="L104" i="135" s="1"/>
  <c r="L70" i="143"/>
  <c r="J104" i="116"/>
  <c r="J104" i="135" s="1"/>
  <c r="J70" i="143"/>
  <c r="I100" i="116"/>
  <c r="I62" i="143"/>
  <c r="K100" i="116"/>
  <c r="K62" i="143"/>
  <c r="J62" i="143"/>
  <c r="J100" i="116"/>
  <c r="L100" i="116"/>
  <c r="L62" i="143"/>
  <c r="I104" i="116"/>
  <c r="I104" i="135" s="1"/>
  <c r="I70" i="143"/>
  <c r="J100" i="135" l="1"/>
  <c r="I100" i="135"/>
  <c r="L100" i="135"/>
  <c r="K100" i="135"/>
  <c r="CA69" i="133"/>
  <c r="L67" i="127"/>
  <c r="L67" i="143" s="1"/>
  <c r="K64" i="127"/>
  <c r="K64" i="143" s="1"/>
  <c r="BS66" i="133"/>
  <c r="CA66" i="133"/>
  <c r="L64" i="127"/>
  <c r="L64" i="143" s="1"/>
  <c r="CA67" i="133"/>
  <c r="L65" i="127"/>
  <c r="L65" i="143" s="1"/>
  <c r="K65" i="127"/>
  <c r="K65" i="143" s="1"/>
  <c r="BS67" i="133"/>
  <c r="BS69" i="133"/>
  <c r="K67" i="127"/>
  <c r="K67" i="143" s="1"/>
  <c r="L66" i="127"/>
  <c r="L66" i="143" s="1"/>
  <c r="CA68" i="133"/>
  <c r="K66" i="127"/>
  <c r="K66" i="143" s="1"/>
  <c r="BS68" i="133"/>
  <c r="AU24" i="131" l="1"/>
  <c r="H22" i="122"/>
  <c r="H22" i="138" s="1"/>
  <c r="AU48" i="131"/>
  <c r="H46" i="122"/>
  <c r="H46" i="138" s="1"/>
  <c r="AU11" i="131"/>
  <c r="H9" i="122"/>
  <c r="H9" i="138" s="1"/>
  <c r="H14" i="122"/>
  <c r="AU16" i="131"/>
  <c r="AU10" i="113"/>
  <c r="AU10" i="132" s="1"/>
  <c r="H57" i="122"/>
  <c r="H57" i="138" s="1"/>
  <c r="AU59" i="131"/>
  <c r="AU15" i="131"/>
  <c r="H13" i="122"/>
  <c r="H13" i="138" s="1"/>
  <c r="H49" i="122"/>
  <c r="H49" i="138" s="1"/>
  <c r="AU51" i="131"/>
  <c r="H48" i="122"/>
  <c r="H48" i="138" s="1"/>
  <c r="AU50" i="131"/>
  <c r="AU31" i="131"/>
  <c r="H29" i="122"/>
  <c r="H29" i="138" s="1"/>
  <c r="H34" i="122"/>
  <c r="H34" i="138" s="1"/>
  <c r="AU36" i="131"/>
  <c r="AU49" i="131"/>
  <c r="H47" i="122"/>
  <c r="H47" i="138" s="1"/>
  <c r="H41" i="122"/>
  <c r="H41" i="138" s="1"/>
  <c r="AU43" i="131"/>
  <c r="H93" i="122"/>
  <c r="H93" i="138" s="1"/>
  <c r="AU95" i="131"/>
  <c r="AU94" i="131"/>
  <c r="H92" i="122"/>
  <c r="H92" i="138" s="1"/>
  <c r="AU32" i="113"/>
  <c r="AU32" i="132" s="1"/>
  <c r="H68" i="127"/>
  <c r="AU70" i="133"/>
  <c r="AU55" i="131"/>
  <c r="H53" i="122"/>
  <c r="H53" i="138" s="1"/>
  <c r="AU37" i="131"/>
  <c r="H35" i="122"/>
  <c r="H35" i="138" s="1"/>
  <c r="AU44" i="131"/>
  <c r="H42" i="122"/>
  <c r="H42" i="138" s="1"/>
  <c r="AU60" i="131"/>
  <c r="H58" i="122"/>
  <c r="H58" i="138" s="1"/>
  <c r="AU68" i="131"/>
  <c r="H66" i="122"/>
  <c r="H66" i="138" s="1"/>
  <c r="AU45" i="131"/>
  <c r="H43" i="122"/>
  <c r="H43" i="138" s="1"/>
  <c r="AU40" i="131"/>
  <c r="H38" i="122"/>
  <c r="H38" i="138" s="1"/>
  <c r="AU22" i="131"/>
  <c r="H20" i="122"/>
  <c r="H20" i="138" s="1"/>
  <c r="H23" i="122"/>
  <c r="H23" i="138" s="1"/>
  <c r="AU25" i="131"/>
  <c r="AU96" i="131"/>
  <c r="H94" i="122"/>
  <c r="H94" i="138" s="1"/>
  <c r="H100" i="122"/>
  <c r="H100" i="138" s="1"/>
  <c r="AU102" i="131"/>
  <c r="AU93" i="131"/>
  <c r="H91" i="122"/>
  <c r="H91" i="138" s="1"/>
  <c r="AU23" i="131"/>
  <c r="H21" i="122"/>
  <c r="H21" i="138" s="1"/>
  <c r="AU106" i="131"/>
  <c r="H104" i="122"/>
  <c r="H104" i="138" s="1"/>
  <c r="AU62" i="131"/>
  <c r="H60" i="122"/>
  <c r="H60" i="138" s="1"/>
  <c r="H39" i="122"/>
  <c r="H39" i="138" s="1"/>
  <c r="AU41" i="131"/>
  <c r="AU101" i="131"/>
  <c r="H99" i="122"/>
  <c r="H99" i="138" s="1"/>
  <c r="AU67" i="131"/>
  <c r="H65" i="122"/>
  <c r="H65" i="138" s="1"/>
  <c r="AU79" i="131"/>
  <c r="H77" i="122"/>
  <c r="H77" i="138" s="1"/>
  <c r="AU61" i="131"/>
  <c r="H59" i="122"/>
  <c r="H59" i="138" s="1"/>
  <c r="AU28" i="131"/>
  <c r="H26" i="122"/>
  <c r="H26" i="138" s="1"/>
  <c r="H80" i="122"/>
  <c r="H80" i="138" s="1"/>
  <c r="AU82" i="131"/>
  <c r="AU42" i="131"/>
  <c r="H40" i="122"/>
  <c r="H40" i="138" s="1"/>
  <c r="AU69" i="131"/>
  <c r="H67" i="122"/>
  <c r="H67" i="138" s="1"/>
  <c r="H97" i="122"/>
  <c r="H97" i="138" s="1"/>
  <c r="AU99" i="131"/>
  <c r="AU58" i="131"/>
  <c r="H56" i="122"/>
  <c r="H56" i="138" s="1"/>
  <c r="G49" i="122" l="1"/>
  <c r="G49" i="138" s="1"/>
  <c r="AM51" i="131"/>
  <c r="G57" i="122"/>
  <c r="G57" i="138" s="1"/>
  <c r="AM59" i="131"/>
  <c r="AE51" i="131"/>
  <c r="F49" i="122"/>
  <c r="F49" i="138" s="1"/>
  <c r="W42" i="131"/>
  <c r="E40" i="122"/>
  <c r="E40" i="138" s="1"/>
  <c r="G31" i="131"/>
  <c r="C29" i="122"/>
  <c r="C29" i="138" s="1"/>
  <c r="AU21" i="131"/>
  <c r="H19" i="122"/>
  <c r="H19" i="138" s="1"/>
  <c r="AM96" i="131"/>
  <c r="G94" i="122"/>
  <c r="G94" i="138" s="1"/>
  <c r="W37" i="131"/>
  <c r="E35" i="122"/>
  <c r="E35" i="138" s="1"/>
  <c r="H71" i="127"/>
  <c r="H71" i="143" s="1"/>
  <c r="AU73" i="133"/>
  <c r="AM79" i="131"/>
  <c r="G77" i="122"/>
  <c r="G77" i="138" s="1"/>
  <c r="G22" i="131"/>
  <c r="C20" i="122"/>
  <c r="C20" i="138" s="1"/>
  <c r="F9" i="122"/>
  <c r="F9" i="138" s="1"/>
  <c r="AE11" i="131"/>
  <c r="W11" i="131"/>
  <c r="E9" i="122"/>
  <c r="E9" i="138" s="1"/>
  <c r="G55" i="131"/>
  <c r="C53" i="122"/>
  <c r="C53" i="138" s="1"/>
  <c r="O36" i="131"/>
  <c r="D34" i="122"/>
  <c r="D34" i="138" s="1"/>
  <c r="AE50" i="131"/>
  <c r="F48" i="122"/>
  <c r="F48" i="138" s="1"/>
  <c r="AM24" i="131"/>
  <c r="G22" i="122"/>
  <c r="G22" i="138" s="1"/>
  <c r="G43" i="122"/>
  <c r="G43" i="138" s="1"/>
  <c r="AM45" i="131"/>
  <c r="AE99" i="131"/>
  <c r="F97" i="122"/>
  <c r="F97" i="138" s="1"/>
  <c r="G58" i="131"/>
  <c r="C56" i="122"/>
  <c r="C56" i="138" s="1"/>
  <c r="AM68" i="131"/>
  <c r="G66" i="122"/>
  <c r="G66" i="138" s="1"/>
  <c r="W58" i="131"/>
  <c r="E56" i="122"/>
  <c r="E56" i="138" s="1"/>
  <c r="O60" i="131"/>
  <c r="D58" i="122"/>
  <c r="D58" i="138" s="1"/>
  <c r="AM25" i="131"/>
  <c r="G23" i="122"/>
  <c r="G23" i="138" s="1"/>
  <c r="O58" i="131"/>
  <c r="D56" i="122"/>
  <c r="D56" i="138" s="1"/>
  <c r="G60" i="131"/>
  <c r="C58" i="122"/>
  <c r="C58" i="138" s="1"/>
  <c r="G61" i="131"/>
  <c r="C59" i="122"/>
  <c r="C59" i="138" s="1"/>
  <c r="W70" i="133"/>
  <c r="W32" i="113"/>
  <c r="W32" i="132" s="1"/>
  <c r="E68" i="127"/>
  <c r="C34" i="122"/>
  <c r="C34" i="138" s="1"/>
  <c r="G36" i="131"/>
  <c r="G79" i="131"/>
  <c r="C77" i="122"/>
  <c r="C77" i="138" s="1"/>
  <c r="W25" i="131"/>
  <c r="E23" i="122"/>
  <c r="E23" i="138" s="1"/>
  <c r="E49" i="122"/>
  <c r="E49" i="138" s="1"/>
  <c r="W51" i="131"/>
  <c r="O11" i="131"/>
  <c r="D9" i="122"/>
  <c r="D9" i="138" s="1"/>
  <c r="F47" i="122"/>
  <c r="F47" i="138" s="1"/>
  <c r="AE49" i="131"/>
  <c r="E39" i="122"/>
  <c r="E39" i="138" s="1"/>
  <c r="W41" i="131"/>
  <c r="E60" i="122"/>
  <c r="E60" i="138" s="1"/>
  <c r="W62" i="131"/>
  <c r="W28" i="131"/>
  <c r="E26" i="122"/>
  <c r="E26" i="138" s="1"/>
  <c r="C94" i="122"/>
  <c r="C94" i="138" s="1"/>
  <c r="G96" i="131"/>
  <c r="D100" i="122"/>
  <c r="D100" i="138" s="1"/>
  <c r="O102" i="131"/>
  <c r="E48" i="122"/>
  <c r="E48" i="138" s="1"/>
  <c r="W50" i="131"/>
  <c r="G93" i="131"/>
  <c r="C91" i="122"/>
  <c r="C91" i="138" s="1"/>
  <c r="F13" i="122"/>
  <c r="F13" i="138" s="1"/>
  <c r="AE15" i="131"/>
  <c r="W93" i="131"/>
  <c r="E91" i="122"/>
  <c r="E91" i="138" s="1"/>
  <c r="C65" i="122"/>
  <c r="C65" i="138" s="1"/>
  <c r="G67" i="131"/>
  <c r="W94" i="131"/>
  <c r="E92" i="122"/>
  <c r="E92" i="138" s="1"/>
  <c r="G91" i="122"/>
  <c r="G91" i="138" s="1"/>
  <c r="AM93" i="131"/>
  <c r="AU10" i="131"/>
  <c r="H8" i="122"/>
  <c r="H8" i="138" s="1"/>
  <c r="AE96" i="131"/>
  <c r="F94" i="122"/>
  <c r="F94" i="138" s="1"/>
  <c r="AE28" i="131"/>
  <c r="F26" i="122"/>
  <c r="F26" i="138" s="1"/>
  <c r="F80" i="122"/>
  <c r="F80" i="138" s="1"/>
  <c r="AE82" i="131"/>
  <c r="AM16" i="131"/>
  <c r="AM10" i="113"/>
  <c r="AM10" i="132" s="1"/>
  <c r="G14" i="122"/>
  <c r="D40" i="122"/>
  <c r="D40" i="138" s="1"/>
  <c r="O42" i="131"/>
  <c r="W79" i="131"/>
  <c r="E77" i="122"/>
  <c r="E77" i="138" s="1"/>
  <c r="AM58" i="131"/>
  <c r="G56" i="122"/>
  <c r="G56" i="138" s="1"/>
  <c r="AM67" i="131"/>
  <c r="G65" i="122"/>
  <c r="G65" i="138" s="1"/>
  <c r="O25" i="131"/>
  <c r="D23" i="122"/>
  <c r="D23" i="138" s="1"/>
  <c r="H33" i="122"/>
  <c r="H33" i="138" s="1"/>
  <c r="AU35" i="131"/>
  <c r="H80" i="116"/>
  <c r="H14" i="138"/>
  <c r="W95" i="131"/>
  <c r="E93" i="122"/>
  <c r="E93" i="138" s="1"/>
  <c r="AE43" i="131"/>
  <c r="F41" i="122"/>
  <c r="F41" i="138" s="1"/>
  <c r="G67" i="122"/>
  <c r="G67" i="138" s="1"/>
  <c r="AM69" i="131"/>
  <c r="E38" i="122"/>
  <c r="E38" i="138" s="1"/>
  <c r="W40" i="131"/>
  <c r="O95" i="131"/>
  <c r="D93" i="122"/>
  <c r="D93" i="138" s="1"/>
  <c r="F53" i="122"/>
  <c r="F53" i="138" s="1"/>
  <c r="AE55" i="131"/>
  <c r="AE101" i="131"/>
  <c r="F99" i="122"/>
  <c r="F99" i="138" s="1"/>
  <c r="AE22" i="131"/>
  <c r="F20" i="122"/>
  <c r="F20" i="138" s="1"/>
  <c r="G59" i="122"/>
  <c r="G59" i="138" s="1"/>
  <c r="AM61" i="131"/>
  <c r="AE95" i="131"/>
  <c r="F93" i="122"/>
  <c r="F93" i="138" s="1"/>
  <c r="W22" i="131"/>
  <c r="E20" i="122"/>
  <c r="E20" i="138" s="1"/>
  <c r="G24" i="131"/>
  <c r="C22" i="122"/>
  <c r="C22" i="138" s="1"/>
  <c r="G16" i="131"/>
  <c r="C14" i="122"/>
  <c r="G10" i="113"/>
  <c r="G10" i="132" s="1"/>
  <c r="D59" i="122"/>
  <c r="D59" i="138" s="1"/>
  <c r="O61" i="131"/>
  <c r="AU74" i="133"/>
  <c r="H72" i="127"/>
  <c r="H72" i="143" s="1"/>
  <c r="W43" i="131"/>
  <c r="E41" i="122"/>
  <c r="E41" i="138" s="1"/>
  <c r="D39" i="122"/>
  <c r="D39" i="138" s="1"/>
  <c r="O41" i="131"/>
  <c r="G99" i="131"/>
  <c r="C97" i="122"/>
  <c r="C97" i="138" s="1"/>
  <c r="E99" i="122"/>
  <c r="E99" i="138" s="1"/>
  <c r="W101" i="131"/>
  <c r="E97" i="122"/>
  <c r="E97" i="138" s="1"/>
  <c r="W99" i="131"/>
  <c r="G29" i="122"/>
  <c r="G29" i="138" s="1"/>
  <c r="AM31" i="131"/>
  <c r="AE25" i="131"/>
  <c r="F23" i="122"/>
  <c r="F23" i="138" s="1"/>
  <c r="O10" i="113"/>
  <c r="O10" i="132" s="1"/>
  <c r="D14" i="122"/>
  <c r="O16" i="131"/>
  <c r="G37" i="131"/>
  <c r="C35" i="122"/>
  <c r="C35" i="138" s="1"/>
  <c r="G46" i="122"/>
  <c r="G46" i="138" s="1"/>
  <c r="AM48" i="131"/>
  <c r="O68" i="131"/>
  <c r="D66" i="122"/>
  <c r="D66" i="138" s="1"/>
  <c r="O44" i="131"/>
  <c r="D42" i="122"/>
  <c r="D42" i="138" s="1"/>
  <c r="AM49" i="131"/>
  <c r="G47" i="122"/>
  <c r="G47" i="138" s="1"/>
  <c r="AE44" i="131"/>
  <c r="F42" i="122"/>
  <c r="F42" i="138" s="1"/>
  <c r="AE36" i="131"/>
  <c r="F34" i="122"/>
  <c r="F34" i="138" s="1"/>
  <c r="AU66" i="131"/>
  <c r="H64" i="122"/>
  <c r="H64" i="138" s="1"/>
  <c r="G25" i="131"/>
  <c r="C23" i="122"/>
  <c r="C23" i="138" s="1"/>
  <c r="W45" i="131"/>
  <c r="E43" i="122"/>
  <c r="E43" i="138" s="1"/>
  <c r="G32" i="113"/>
  <c r="G32" i="132" s="1"/>
  <c r="G70" i="133"/>
  <c r="C68" i="127"/>
  <c r="W96" i="131"/>
  <c r="E94" i="122"/>
  <c r="E94" i="138" s="1"/>
  <c r="H51" i="122"/>
  <c r="H51" i="138" s="1"/>
  <c r="AU53" i="131"/>
  <c r="AE40" i="131"/>
  <c r="F38" i="122"/>
  <c r="F38" i="138" s="1"/>
  <c r="E53" i="122"/>
  <c r="E53" i="138" s="1"/>
  <c r="W55" i="131"/>
  <c r="O23" i="131"/>
  <c r="D21" i="122"/>
  <c r="D21" i="138" s="1"/>
  <c r="F58" i="122"/>
  <c r="F58" i="138" s="1"/>
  <c r="AE60" i="131"/>
  <c r="D41" i="122"/>
  <c r="D41" i="138" s="1"/>
  <c r="O43" i="131"/>
  <c r="C100" i="122"/>
  <c r="C100" i="138" s="1"/>
  <c r="G102" i="131"/>
  <c r="AU98" i="131"/>
  <c r="H96" i="122"/>
  <c r="H96" i="138" s="1"/>
  <c r="G58" i="122"/>
  <c r="G58" i="138" s="1"/>
  <c r="AM60" i="131"/>
  <c r="F104" i="122"/>
  <c r="F104" i="138" s="1"/>
  <c r="AE106" i="131"/>
  <c r="AU76" i="133"/>
  <c r="H74" i="127"/>
  <c r="H74" i="143" s="1"/>
  <c r="AM41" i="131"/>
  <c r="G39" i="122"/>
  <c r="G39" i="138" s="1"/>
  <c r="O59" i="131"/>
  <c r="D57" i="122"/>
  <c r="D57" i="138" s="1"/>
  <c r="F59" i="122"/>
  <c r="F59" i="138" s="1"/>
  <c r="AE61" i="131"/>
  <c r="E66" i="122"/>
  <c r="E66" i="138" s="1"/>
  <c r="W68" i="131"/>
  <c r="AE16" i="131"/>
  <c r="AE10" i="113"/>
  <c r="AE10" i="132" s="1"/>
  <c r="F14" i="122"/>
  <c r="G50" i="131"/>
  <c r="C48" i="122"/>
  <c r="C48" i="138" s="1"/>
  <c r="O55" i="131"/>
  <c r="D53" i="122"/>
  <c r="D53" i="138" s="1"/>
  <c r="G35" i="122"/>
  <c r="G35" i="138" s="1"/>
  <c r="AM37" i="131"/>
  <c r="O48" i="131"/>
  <c r="D46" i="122"/>
  <c r="D46" i="138" s="1"/>
  <c r="G59" i="131"/>
  <c r="C57" i="122"/>
  <c r="C57" i="138" s="1"/>
  <c r="AU72" i="131"/>
  <c r="H70" i="122"/>
  <c r="H70" i="138" s="1"/>
  <c r="H102" i="116"/>
  <c r="H102" i="135" s="1"/>
  <c r="H68" i="143"/>
  <c r="AU77" i="131"/>
  <c r="H75" i="122"/>
  <c r="H75" i="138" s="1"/>
  <c r="AE59" i="131"/>
  <c r="F57" i="122"/>
  <c r="F57" i="138" s="1"/>
  <c r="W69" i="131"/>
  <c r="E67" i="122"/>
  <c r="E67" i="138" s="1"/>
  <c r="AU81" i="131"/>
  <c r="H79" i="122"/>
  <c r="H79" i="138" s="1"/>
  <c r="AM70" i="133"/>
  <c r="AM32" i="113"/>
  <c r="AM32" i="132" s="1"/>
  <c r="G68" i="127"/>
  <c r="C41" i="122"/>
  <c r="C41" i="138" s="1"/>
  <c r="G43" i="131"/>
  <c r="W44" i="131"/>
  <c r="E42" i="122"/>
  <c r="E42" i="138" s="1"/>
  <c r="E29" i="122"/>
  <c r="E29" i="138" s="1"/>
  <c r="W31" i="131"/>
  <c r="W15" i="131"/>
  <c r="E13" i="122"/>
  <c r="E13" i="138" s="1"/>
  <c r="C21" i="122"/>
  <c r="C21" i="138" s="1"/>
  <c r="G23" i="131"/>
  <c r="AM99" i="131"/>
  <c r="G97" i="122"/>
  <c r="G97" i="138" s="1"/>
  <c r="AM43" i="131"/>
  <c r="G41" i="122"/>
  <c r="G41" i="138" s="1"/>
  <c r="D60" i="122"/>
  <c r="D60" i="138" s="1"/>
  <c r="O62" i="131"/>
  <c r="D67" i="122"/>
  <c r="D67" i="138" s="1"/>
  <c r="O69" i="131"/>
  <c r="AM22" i="131"/>
  <c r="G20" i="122"/>
  <c r="G20" i="138" s="1"/>
  <c r="AU92" i="131"/>
  <c r="H90" i="122"/>
  <c r="H90" i="138" s="1"/>
  <c r="AM23" i="131"/>
  <c r="G21" i="122"/>
  <c r="G21" i="138" s="1"/>
  <c r="C46" i="122"/>
  <c r="C46" i="138" s="1"/>
  <c r="G48" i="131"/>
  <c r="O50" i="131"/>
  <c r="D48" i="122"/>
  <c r="D48" i="138" s="1"/>
  <c r="O32" i="113"/>
  <c r="O32" i="132" s="1"/>
  <c r="D68" i="127"/>
  <c r="O70" i="133"/>
  <c r="AU30" i="131"/>
  <c r="H28" i="122"/>
  <c r="H28" i="138" s="1"/>
  <c r="O28" i="131"/>
  <c r="D26" i="122"/>
  <c r="D26" i="138" s="1"/>
  <c r="AE62" i="131"/>
  <c r="F60" i="122"/>
  <c r="F60" i="138" s="1"/>
  <c r="G28" i="131"/>
  <c r="C26" i="122"/>
  <c r="C26" i="138" s="1"/>
  <c r="G45" i="131"/>
  <c r="C43" i="122"/>
  <c r="C43" i="138" s="1"/>
  <c r="F67" i="122"/>
  <c r="F67" i="138" s="1"/>
  <c r="AE69" i="131"/>
  <c r="AE48" i="131"/>
  <c r="F46" i="122"/>
  <c r="F46" i="138" s="1"/>
  <c r="W67" i="131"/>
  <c r="E65" i="122"/>
  <c r="E65" i="138" s="1"/>
  <c r="AM42" i="131"/>
  <c r="G40" i="122"/>
  <c r="G40" i="138" s="1"/>
  <c r="W36" i="131"/>
  <c r="E34" i="122"/>
  <c r="E34" i="138" s="1"/>
  <c r="W48" i="131"/>
  <c r="E46" i="122"/>
  <c r="E46" i="138" s="1"/>
  <c r="G62" i="131"/>
  <c r="C60" i="122"/>
  <c r="C60" i="138" s="1"/>
  <c r="G95" i="131"/>
  <c r="C93" i="122"/>
  <c r="C93" i="138" s="1"/>
  <c r="G100" i="122"/>
  <c r="G100" i="138" s="1"/>
  <c r="AM102" i="131"/>
  <c r="AU56" i="131"/>
  <c r="AU13" i="113"/>
  <c r="AU13" i="132" s="1"/>
  <c r="H54" i="122"/>
  <c r="D94" i="122"/>
  <c r="D94" i="138" s="1"/>
  <c r="O96" i="131"/>
  <c r="G92" i="122"/>
  <c r="G92" i="138" s="1"/>
  <c r="AM94" i="131"/>
  <c r="E22" i="122"/>
  <c r="E22" i="138" s="1"/>
  <c r="W24" i="131"/>
  <c r="O37" i="131"/>
  <c r="D35" i="122"/>
  <c r="D35" i="138" s="1"/>
  <c r="AE67" i="131"/>
  <c r="F65" i="122"/>
  <c r="F65" i="138" s="1"/>
  <c r="O31" i="131"/>
  <c r="D29" i="122"/>
  <c r="D29" i="138" s="1"/>
  <c r="AE37" i="131"/>
  <c r="F35" i="122"/>
  <c r="F35" i="138" s="1"/>
  <c r="F56" i="122"/>
  <c r="F56" i="138" s="1"/>
  <c r="AE58" i="131"/>
  <c r="G42" i="122"/>
  <c r="G42" i="138" s="1"/>
  <c r="AM44" i="131"/>
  <c r="AE41" i="131"/>
  <c r="F39" i="122"/>
  <c r="F39" i="138" s="1"/>
  <c r="C66" i="122"/>
  <c r="C66" i="138" s="1"/>
  <c r="G68" i="131"/>
  <c r="G94" i="131"/>
  <c r="C92" i="122"/>
  <c r="C92" i="138" s="1"/>
  <c r="G106" i="131"/>
  <c r="C104" i="122"/>
  <c r="C104" i="138" s="1"/>
  <c r="O15" i="131"/>
  <c r="D13" i="122"/>
  <c r="D13" i="138" s="1"/>
  <c r="F77" i="122"/>
  <c r="F77" i="138" s="1"/>
  <c r="AE79" i="131"/>
  <c r="E57" i="122"/>
  <c r="E57" i="138" s="1"/>
  <c r="W59" i="131"/>
  <c r="O93" i="131"/>
  <c r="D91" i="122"/>
  <c r="D91" i="138" s="1"/>
  <c r="G49" i="131"/>
  <c r="C47" i="122"/>
  <c r="C47" i="138" s="1"/>
  <c r="H25" i="122"/>
  <c r="H25" i="138" s="1"/>
  <c r="AU27" i="131"/>
  <c r="O40" i="131"/>
  <c r="D38" i="122"/>
  <c r="D38" i="138" s="1"/>
  <c r="O45" i="131"/>
  <c r="D43" i="122"/>
  <c r="D43" i="138" s="1"/>
  <c r="AM36" i="131"/>
  <c r="G34" i="122"/>
  <c r="G34" i="138" s="1"/>
  <c r="AU54" i="131"/>
  <c r="H52" i="122"/>
  <c r="H52" i="138" s="1"/>
  <c r="AM95" i="131"/>
  <c r="G93" i="122"/>
  <c r="G93" i="138" s="1"/>
  <c r="AM101" i="131"/>
  <c r="G99" i="122"/>
  <c r="G99" i="138" s="1"/>
  <c r="F29" i="122"/>
  <c r="F29" i="138" s="1"/>
  <c r="AE31" i="131"/>
  <c r="O22" i="131"/>
  <c r="D20" i="122"/>
  <c r="D20" i="138" s="1"/>
  <c r="G104" i="122"/>
  <c r="G104" i="138" s="1"/>
  <c r="AM106" i="131"/>
  <c r="G101" i="131"/>
  <c r="C99" i="122"/>
  <c r="C99" i="138" s="1"/>
  <c r="AM11" i="131"/>
  <c r="G9" i="122"/>
  <c r="G9" i="138" s="1"/>
  <c r="W60" i="131"/>
  <c r="E58" i="122"/>
  <c r="E58" i="138" s="1"/>
  <c r="G51" i="131"/>
  <c r="C49" i="122"/>
  <c r="C49" i="138" s="1"/>
  <c r="W23" i="131"/>
  <c r="E21" i="122"/>
  <c r="E21" i="138" s="1"/>
  <c r="W61" i="131"/>
  <c r="E59" i="122"/>
  <c r="E59" i="138" s="1"/>
  <c r="AM50" i="131"/>
  <c r="G48" i="122"/>
  <c r="G48" i="138" s="1"/>
  <c r="AM62" i="131"/>
  <c r="G60" i="122"/>
  <c r="G60" i="138" s="1"/>
  <c r="AU39" i="131"/>
  <c r="H37" i="122"/>
  <c r="H37" i="138" s="1"/>
  <c r="AE93" i="131"/>
  <c r="F91" i="122"/>
  <c r="F91" i="138" s="1"/>
  <c r="O49" i="131"/>
  <c r="D47" i="122"/>
  <c r="D47" i="138" s="1"/>
  <c r="G11" i="131"/>
  <c r="C9" i="122"/>
  <c r="C9" i="138" s="1"/>
  <c r="G13" i="122"/>
  <c r="G13" i="138" s="1"/>
  <c r="AM15" i="131"/>
  <c r="G41" i="131"/>
  <c r="C39" i="122"/>
  <c r="C39" i="138" s="1"/>
  <c r="E47" i="122"/>
  <c r="E47" i="138" s="1"/>
  <c r="W49" i="131"/>
  <c r="D49" i="122"/>
  <c r="D49" i="138" s="1"/>
  <c r="O51" i="131"/>
  <c r="O94" i="131"/>
  <c r="D92" i="122"/>
  <c r="D92" i="138" s="1"/>
  <c r="AE24" i="131"/>
  <c r="F22" i="122"/>
  <c r="F22" i="138" s="1"/>
  <c r="W16" i="131"/>
  <c r="W10" i="113"/>
  <c r="W10" i="132" s="1"/>
  <c r="E14" i="122"/>
  <c r="D65" i="122"/>
  <c r="D65" i="138" s="1"/>
  <c r="O67" i="131"/>
  <c r="O24" i="131"/>
  <c r="D22" i="122"/>
  <c r="D22" i="138" s="1"/>
  <c r="AE42" i="131"/>
  <c r="F40" i="122"/>
  <c r="F40" i="138" s="1"/>
  <c r="W106" i="131"/>
  <c r="E104" i="122"/>
  <c r="E104" i="138" s="1"/>
  <c r="AE70" i="133"/>
  <c r="AE32" i="113"/>
  <c r="AE32" i="132" s="1"/>
  <c r="F68" i="127"/>
  <c r="F43" i="122"/>
  <c r="F43" i="138" s="1"/>
  <c r="AE45" i="131"/>
  <c r="W102" i="131"/>
  <c r="E100" i="122"/>
  <c r="E100" i="138" s="1"/>
  <c r="AE68" i="131"/>
  <c r="F66" i="122"/>
  <c r="F66" i="138" s="1"/>
  <c r="AE102" i="131"/>
  <c r="F100" i="122"/>
  <c r="F100" i="138" s="1"/>
  <c r="H55" i="122"/>
  <c r="H55" i="138" s="1"/>
  <c r="AU57" i="131"/>
  <c r="D74" i="127"/>
  <c r="D74" i="143" s="1"/>
  <c r="O76" i="133"/>
  <c r="F92" i="122"/>
  <c r="F92" i="138" s="1"/>
  <c r="AE94" i="131"/>
  <c r="O79" i="131"/>
  <c r="D77" i="122"/>
  <c r="D77" i="138" s="1"/>
  <c r="O33" i="113"/>
  <c r="O33" i="132" s="1"/>
  <c r="D69" i="127"/>
  <c r="O71" i="133"/>
  <c r="G42" i="131"/>
  <c r="C40" i="122"/>
  <c r="C40" i="138" s="1"/>
  <c r="D72" i="127"/>
  <c r="D72" i="143" s="1"/>
  <c r="O74" i="133"/>
  <c r="AM82" i="131"/>
  <c r="G80" i="122"/>
  <c r="G80" i="138" s="1"/>
  <c r="E80" i="122"/>
  <c r="E80" i="138" s="1"/>
  <c r="W82" i="131"/>
  <c r="D71" i="127"/>
  <c r="D71" i="143" s="1"/>
  <c r="O73" i="133"/>
  <c r="O106" i="131"/>
  <c r="D104" i="122"/>
  <c r="D104" i="138" s="1"/>
  <c r="G40" i="131"/>
  <c r="C38" i="122"/>
  <c r="C38" i="138" s="1"/>
  <c r="O82" i="131"/>
  <c r="D80" i="122"/>
  <c r="D80" i="138" s="1"/>
  <c r="O101" i="131"/>
  <c r="D99" i="122"/>
  <c r="D99" i="138" s="1"/>
  <c r="AM55" i="131"/>
  <c r="G53" i="122"/>
  <c r="G53" i="138" s="1"/>
  <c r="AM28" i="131"/>
  <c r="G26" i="122"/>
  <c r="G26" i="138" s="1"/>
  <c r="G44" i="131"/>
  <c r="C42" i="122"/>
  <c r="C42" i="138" s="1"/>
  <c r="G15" i="131"/>
  <c r="C13" i="122"/>
  <c r="C13" i="138" s="1"/>
  <c r="G69" i="131"/>
  <c r="C67" i="122"/>
  <c r="C67" i="138" s="1"/>
  <c r="G82" i="131"/>
  <c r="C80" i="122"/>
  <c r="C80" i="138" s="1"/>
  <c r="F21" i="122"/>
  <c r="F21" i="138" s="1"/>
  <c r="AE23" i="131"/>
  <c r="AM40" i="131"/>
  <c r="G38" i="122"/>
  <c r="G38" i="138" s="1"/>
  <c r="O99" i="131"/>
  <c r="D97" i="122"/>
  <c r="D97" i="138" s="1"/>
  <c r="D73" i="127"/>
  <c r="D73" i="143" s="1"/>
  <c r="O75" i="133"/>
  <c r="H80" i="135" l="1"/>
  <c r="AM71" i="133"/>
  <c r="AM33" i="113"/>
  <c r="AM33" i="132" s="1"/>
  <c r="G69" i="127"/>
  <c r="AE10" i="131"/>
  <c r="F8" i="122"/>
  <c r="F8" i="138" s="1"/>
  <c r="G78" i="131"/>
  <c r="C76" i="122"/>
  <c r="C76" i="138" s="1"/>
  <c r="F90" i="122"/>
  <c r="F90" i="138" s="1"/>
  <c r="AE92" i="131"/>
  <c r="AE53" i="131"/>
  <c r="F51" i="122"/>
  <c r="F51" i="138" s="1"/>
  <c r="E28" i="122"/>
  <c r="E28" i="138" s="1"/>
  <c r="W30" i="131"/>
  <c r="E73" i="127"/>
  <c r="E73" i="143" s="1"/>
  <c r="W75" i="133"/>
  <c r="G56" i="131"/>
  <c r="C54" i="122"/>
  <c r="G13" i="113"/>
  <c r="G13" i="132" s="1"/>
  <c r="O81" i="131"/>
  <c r="D79" i="122"/>
  <c r="D79" i="138" s="1"/>
  <c r="W39" i="131"/>
  <c r="E37" i="122"/>
  <c r="E37" i="138" s="1"/>
  <c r="G73" i="127"/>
  <c r="G73" i="143" s="1"/>
  <c r="AM75" i="133"/>
  <c r="H73" i="127"/>
  <c r="H73" i="143" s="1"/>
  <c r="AU75" i="133"/>
  <c r="E55" i="122"/>
  <c r="E55" i="138" s="1"/>
  <c r="W57" i="131"/>
  <c r="AE30" i="131"/>
  <c r="F28" i="122"/>
  <c r="F28" i="138" s="1"/>
  <c r="AM98" i="131"/>
  <c r="G96" i="122"/>
  <c r="G96" i="138" s="1"/>
  <c r="AM10" i="131"/>
  <c r="G8" i="122"/>
  <c r="G8" i="138" s="1"/>
  <c r="AM57" i="131"/>
  <c r="G55" i="122"/>
  <c r="G55" i="138" s="1"/>
  <c r="G53" i="131"/>
  <c r="C51" i="122"/>
  <c r="C51" i="138" s="1"/>
  <c r="AE98" i="131"/>
  <c r="F96" i="122"/>
  <c r="F96" i="138" s="1"/>
  <c r="E74" i="127"/>
  <c r="E74" i="143" s="1"/>
  <c r="W76" i="133"/>
  <c r="G19" i="122"/>
  <c r="G19" i="138" s="1"/>
  <c r="AM21" i="131"/>
  <c r="G98" i="131"/>
  <c r="C96" i="122"/>
  <c r="C96" i="138" s="1"/>
  <c r="AM66" i="131"/>
  <c r="G64" i="122"/>
  <c r="G64" i="138" s="1"/>
  <c r="G90" i="122"/>
  <c r="G90" i="138" s="1"/>
  <c r="AM92" i="131"/>
  <c r="AU52" i="131"/>
  <c r="H50" i="122"/>
  <c r="H50" i="138" s="1"/>
  <c r="H67" i="127"/>
  <c r="H67" i="143" s="1"/>
  <c r="AU69" i="133"/>
  <c r="G63" i="131"/>
  <c r="C61" i="122"/>
  <c r="G14" i="113"/>
  <c r="G14" i="132" s="1"/>
  <c r="G54" i="131"/>
  <c r="C52" i="122"/>
  <c r="C52" i="138" s="1"/>
  <c r="AU31" i="113"/>
  <c r="H63" i="127"/>
  <c r="AU65" i="133"/>
  <c r="G102" i="116"/>
  <c r="G102" i="135" s="1"/>
  <c r="G68" i="143"/>
  <c r="D14" i="138"/>
  <c r="D80" i="116"/>
  <c r="G80" i="116"/>
  <c r="G14" i="138"/>
  <c r="AE54" i="131"/>
  <c r="F52" i="122"/>
  <c r="F52" i="138" s="1"/>
  <c r="E102" i="116"/>
  <c r="E102" i="135" s="1"/>
  <c r="E68" i="143"/>
  <c r="O30" i="131"/>
  <c r="D28" i="122"/>
  <c r="D28" i="138" s="1"/>
  <c r="D70" i="127"/>
  <c r="O72" i="133"/>
  <c r="O34" i="113"/>
  <c r="O34" i="132" s="1"/>
  <c r="G30" i="131"/>
  <c r="C28" i="122"/>
  <c r="C28" i="138" s="1"/>
  <c r="AM53" i="131"/>
  <c r="G51" i="122"/>
  <c r="G51" i="138" s="1"/>
  <c r="G92" i="131"/>
  <c r="C90" i="122"/>
  <c r="C90" i="138" s="1"/>
  <c r="W10" i="131"/>
  <c r="E8" i="122"/>
  <c r="E8" i="138" s="1"/>
  <c r="AE21" i="131"/>
  <c r="F19" i="122"/>
  <c r="F19" i="138" s="1"/>
  <c r="AU72" i="133"/>
  <c r="AU34" i="113"/>
  <c r="AU34" i="132" s="1"/>
  <c r="H70" i="127"/>
  <c r="F72" i="127"/>
  <c r="F72" i="143" s="1"/>
  <c r="AE74" i="133"/>
  <c r="F54" i="122"/>
  <c r="AE56" i="131"/>
  <c r="AE13" i="113"/>
  <c r="AE13" i="132" s="1"/>
  <c r="G10" i="131"/>
  <c r="C8" i="122"/>
  <c r="C8" i="138" s="1"/>
  <c r="W74" i="133"/>
  <c r="E72" i="127"/>
  <c r="E72" i="143" s="1"/>
  <c r="O27" i="131"/>
  <c r="D25" i="122"/>
  <c r="D25" i="138" s="1"/>
  <c r="G39" i="131"/>
  <c r="C37" i="122"/>
  <c r="C37" i="138" s="1"/>
  <c r="D8" i="122"/>
  <c r="D8" i="138" s="1"/>
  <c r="O10" i="131"/>
  <c r="AE27" i="131"/>
  <c r="F25" i="122"/>
  <c r="F25" i="138" s="1"/>
  <c r="C45" i="122"/>
  <c r="C45" i="138" s="1"/>
  <c r="G47" i="131"/>
  <c r="AE66" i="131"/>
  <c r="F64" i="122"/>
  <c r="F64" i="138" s="1"/>
  <c r="E90" i="122"/>
  <c r="E90" i="138" s="1"/>
  <c r="W92" i="131"/>
  <c r="O39" i="131"/>
  <c r="D37" i="122"/>
  <c r="D37" i="138" s="1"/>
  <c r="C19" i="122"/>
  <c r="C19" i="138" s="1"/>
  <c r="G21" i="131"/>
  <c r="AM81" i="131"/>
  <c r="G79" i="122"/>
  <c r="G79" i="138" s="1"/>
  <c r="H68" i="122"/>
  <c r="H68" i="138" s="1"/>
  <c r="AU70" i="131"/>
  <c r="AU9" i="131"/>
  <c r="AU9" i="113"/>
  <c r="AU9" i="132" s="1"/>
  <c r="H7" i="122"/>
  <c r="E14" i="138"/>
  <c r="E80" i="116"/>
  <c r="F80" i="116"/>
  <c r="F14" i="138"/>
  <c r="C68" i="143"/>
  <c r="C102" i="116"/>
  <c r="C102" i="135" s="1"/>
  <c r="O54" i="131"/>
  <c r="D52" i="122"/>
  <c r="D52" i="138" s="1"/>
  <c r="G57" i="131"/>
  <c r="C55" i="122"/>
  <c r="C55" i="138" s="1"/>
  <c r="O66" i="131"/>
  <c r="D64" i="122"/>
  <c r="D64" i="138" s="1"/>
  <c r="H69" i="127"/>
  <c r="AU71" i="133"/>
  <c r="AU33" i="113"/>
  <c r="AU33" i="132" s="1"/>
  <c r="G27" i="131"/>
  <c r="C25" i="122"/>
  <c r="C25" i="138" s="1"/>
  <c r="AE81" i="131"/>
  <c r="F79" i="122"/>
  <c r="F79" i="138" s="1"/>
  <c r="W21" i="131"/>
  <c r="E19" i="122"/>
  <c r="E19" i="138" s="1"/>
  <c r="D96" i="122"/>
  <c r="D96" i="138" s="1"/>
  <c r="O98" i="131"/>
  <c r="F55" i="122"/>
  <c r="F55" i="138" s="1"/>
  <c r="AE57" i="131"/>
  <c r="G76" i="133"/>
  <c r="C74" i="127"/>
  <c r="C74" i="143" s="1"/>
  <c r="O21" i="131"/>
  <c r="D19" i="122"/>
  <c r="D19" i="138" s="1"/>
  <c r="AE39" i="131"/>
  <c r="F37" i="122"/>
  <c r="F37" i="138" s="1"/>
  <c r="O77" i="131"/>
  <c r="D75" i="122"/>
  <c r="D75" i="138" s="1"/>
  <c r="F73" i="127"/>
  <c r="F73" i="143" s="1"/>
  <c r="AE75" i="133"/>
  <c r="G66" i="131"/>
  <c r="C64" i="122"/>
  <c r="C64" i="138" s="1"/>
  <c r="E25" i="122"/>
  <c r="E25" i="138" s="1"/>
  <c r="W27" i="131"/>
  <c r="AE33" i="113"/>
  <c r="AE33" i="132" s="1"/>
  <c r="F69" i="127"/>
  <c r="AE71" i="133"/>
  <c r="G35" i="131"/>
  <c r="C33" i="122"/>
  <c r="C33" i="138" s="1"/>
  <c r="O53" i="131"/>
  <c r="D51" i="122"/>
  <c r="D51" i="138" s="1"/>
  <c r="W53" i="131"/>
  <c r="E51" i="122"/>
  <c r="E51" i="138" s="1"/>
  <c r="O56" i="131"/>
  <c r="O13" i="113"/>
  <c r="O13" i="132" s="1"/>
  <c r="D54" i="122"/>
  <c r="H65" i="127"/>
  <c r="H65" i="143" s="1"/>
  <c r="AU67" i="133"/>
  <c r="H64" i="127"/>
  <c r="H64" i="143" s="1"/>
  <c r="AU66" i="133"/>
  <c r="D69" i="143"/>
  <c r="D103" i="116"/>
  <c r="D103" i="135" s="1"/>
  <c r="AU71" i="131"/>
  <c r="H69" i="122"/>
  <c r="H69" i="138" s="1"/>
  <c r="W54" i="131"/>
  <c r="E52" i="122"/>
  <c r="E52" i="138" s="1"/>
  <c r="H54" i="138"/>
  <c r="H83" i="116"/>
  <c r="AM54" i="131"/>
  <c r="G52" i="122"/>
  <c r="G52" i="138" s="1"/>
  <c r="W77" i="131"/>
  <c r="E75" i="122"/>
  <c r="E75" i="138" s="1"/>
  <c r="G73" i="133"/>
  <c r="C71" i="127"/>
  <c r="C71" i="143" s="1"/>
  <c r="G75" i="122"/>
  <c r="G75" i="138" s="1"/>
  <c r="AM77" i="131"/>
  <c r="W66" i="131"/>
  <c r="E64" i="122"/>
  <c r="E64" i="138" s="1"/>
  <c r="AE35" i="131"/>
  <c r="F33" i="122"/>
  <c r="F33" i="138" s="1"/>
  <c r="D90" i="122"/>
  <c r="D90" i="138" s="1"/>
  <c r="O92" i="131"/>
  <c r="W13" i="113"/>
  <c r="W13" i="132" s="1"/>
  <c r="E54" i="122"/>
  <c r="W56" i="131"/>
  <c r="G33" i="122"/>
  <c r="G33" i="138" s="1"/>
  <c r="AM35" i="131"/>
  <c r="W35" i="131"/>
  <c r="E33" i="122"/>
  <c r="E33" i="138" s="1"/>
  <c r="D33" i="122"/>
  <c r="D33" i="138" s="1"/>
  <c r="O35" i="131"/>
  <c r="G54" i="122"/>
  <c r="AM56" i="131"/>
  <c r="AM13" i="113"/>
  <c r="AM13" i="132" s="1"/>
  <c r="G81" i="131"/>
  <c r="C79" i="122"/>
  <c r="C79" i="138" s="1"/>
  <c r="G28" i="122"/>
  <c r="G28" i="138" s="1"/>
  <c r="AM30" i="131"/>
  <c r="AE77" i="131"/>
  <c r="F75" i="122"/>
  <c r="F75" i="138" s="1"/>
  <c r="AM76" i="133"/>
  <c r="G74" i="127"/>
  <c r="G74" i="143" s="1"/>
  <c r="C73" i="127"/>
  <c r="C73" i="143" s="1"/>
  <c r="G75" i="133"/>
  <c r="G71" i="127"/>
  <c r="G71" i="143" s="1"/>
  <c r="AM73" i="133"/>
  <c r="W81" i="131"/>
  <c r="E79" i="122"/>
  <c r="E79" i="138" s="1"/>
  <c r="F74" i="127"/>
  <c r="F74" i="143" s="1"/>
  <c r="AE76" i="133"/>
  <c r="E96" i="122"/>
  <c r="E96" i="138" s="1"/>
  <c r="W98" i="131"/>
  <c r="AM39" i="131"/>
  <c r="G37" i="122"/>
  <c r="G37" i="138" s="1"/>
  <c r="AM27" i="131"/>
  <c r="G25" i="122"/>
  <c r="G25" i="138" s="1"/>
  <c r="O57" i="131"/>
  <c r="D55" i="122"/>
  <c r="D55" i="138" s="1"/>
  <c r="H63" i="122"/>
  <c r="H63" i="138" s="1"/>
  <c r="AU65" i="131"/>
  <c r="H66" i="127"/>
  <c r="H66" i="143" s="1"/>
  <c r="AU68" i="133"/>
  <c r="F102" i="116"/>
  <c r="F102" i="135" s="1"/>
  <c r="F68" i="143"/>
  <c r="H44" i="122"/>
  <c r="H44" i="138" s="1"/>
  <c r="AU46" i="131"/>
  <c r="D102" i="116"/>
  <c r="D102" i="135" s="1"/>
  <c r="D68" i="143"/>
  <c r="C80" i="116"/>
  <c r="C14" i="138"/>
  <c r="H83" i="135" l="1"/>
  <c r="F80" i="135"/>
  <c r="G80" i="135"/>
  <c r="E80" i="135"/>
  <c r="D80" i="135"/>
  <c r="C80" i="135"/>
  <c r="C72" i="127"/>
  <c r="C72" i="143" s="1"/>
  <c r="G74" i="133"/>
  <c r="G9" i="131"/>
  <c r="C7" i="122"/>
  <c r="G9" i="113"/>
  <c r="G9" i="132" s="1"/>
  <c r="D7" i="122"/>
  <c r="O9" i="131"/>
  <c r="O9" i="113"/>
  <c r="O9" i="132" s="1"/>
  <c r="F63" i="122"/>
  <c r="F63" i="138" s="1"/>
  <c r="AE65" i="131"/>
  <c r="E65" i="127"/>
  <c r="E65" i="143" s="1"/>
  <c r="W67" i="133"/>
  <c r="E64" i="127"/>
  <c r="E64" i="143" s="1"/>
  <c r="W66" i="133"/>
  <c r="G70" i="122"/>
  <c r="G70" i="138" s="1"/>
  <c r="AM72" i="131"/>
  <c r="D54" i="138"/>
  <c r="D83" i="116"/>
  <c r="G71" i="131"/>
  <c r="C69" i="122"/>
  <c r="C69" i="138" s="1"/>
  <c r="AM31" i="113"/>
  <c r="AM65" i="133"/>
  <c r="G63" i="127"/>
  <c r="O72" i="131"/>
  <c r="D70" i="122"/>
  <c r="D70" i="138" s="1"/>
  <c r="H101" i="116"/>
  <c r="H63" i="143"/>
  <c r="C84" i="116"/>
  <c r="C61" i="138"/>
  <c r="AE71" i="131"/>
  <c r="F69" i="122"/>
  <c r="F69" i="138" s="1"/>
  <c r="C83" i="116"/>
  <c r="C54" i="138"/>
  <c r="W34" i="113"/>
  <c r="W34" i="132" s="1"/>
  <c r="E70" i="127"/>
  <c r="W72" i="133"/>
  <c r="E50" i="122"/>
  <c r="E50" i="138" s="1"/>
  <c r="W52" i="131"/>
  <c r="G68" i="133"/>
  <c r="C66" i="127"/>
  <c r="C66" i="143" s="1"/>
  <c r="G77" i="131"/>
  <c r="C75" i="122"/>
  <c r="C75" i="138" s="1"/>
  <c r="F71" i="127"/>
  <c r="F71" i="143" s="1"/>
  <c r="AE73" i="133"/>
  <c r="O70" i="131"/>
  <c r="D68" i="122"/>
  <c r="D68" i="138" s="1"/>
  <c r="G63" i="122"/>
  <c r="G63" i="138" s="1"/>
  <c r="AM65" i="131"/>
  <c r="F65" i="127"/>
  <c r="F65" i="143" s="1"/>
  <c r="AE67" i="133"/>
  <c r="G65" i="127"/>
  <c r="G65" i="143" s="1"/>
  <c r="AM67" i="133"/>
  <c r="AU20" i="131"/>
  <c r="H18" i="122"/>
  <c r="H18" i="138" s="1"/>
  <c r="G83" i="116"/>
  <c r="G54" i="138"/>
  <c r="E83" i="116"/>
  <c r="E54" i="138"/>
  <c r="AU34" i="131"/>
  <c r="H32" i="122"/>
  <c r="H32" i="138" s="1"/>
  <c r="W72" i="131"/>
  <c r="E70" i="122"/>
  <c r="E70" i="138" s="1"/>
  <c r="AE46" i="131"/>
  <c r="F44" i="122"/>
  <c r="F44" i="138" s="1"/>
  <c r="F64" i="127"/>
  <c r="F64" i="143" s="1"/>
  <c r="AE66" i="133"/>
  <c r="F54" i="138"/>
  <c r="F83" i="116"/>
  <c r="D70" i="143"/>
  <c r="D104" i="116"/>
  <c r="D104" i="135" s="1"/>
  <c r="AU38" i="113"/>
  <c r="AU38" i="132" s="1"/>
  <c r="AU31" i="132"/>
  <c r="D64" i="127"/>
  <c r="D64" i="143" s="1"/>
  <c r="O66" i="133"/>
  <c r="AU38" i="131"/>
  <c r="H36" i="122"/>
  <c r="H36" i="138" s="1"/>
  <c r="G69" i="122"/>
  <c r="G69" i="138" s="1"/>
  <c r="AM71" i="131"/>
  <c r="C68" i="122"/>
  <c r="C68" i="138" s="1"/>
  <c r="G70" i="131"/>
  <c r="AM70" i="131"/>
  <c r="G68" i="122"/>
  <c r="G68" i="138" s="1"/>
  <c r="AE9" i="131"/>
  <c r="AE9" i="113"/>
  <c r="AE9" i="132" s="1"/>
  <c r="F7" i="122"/>
  <c r="AU11" i="113"/>
  <c r="AU11" i="132" s="1"/>
  <c r="H17" i="122"/>
  <c r="AU19" i="131"/>
  <c r="D67" i="127"/>
  <c r="D67" i="143" s="1"/>
  <c r="O69" i="133"/>
  <c r="W71" i="133"/>
  <c r="W33" i="113"/>
  <c r="W33" i="132" s="1"/>
  <c r="E69" i="127"/>
  <c r="E68" i="122"/>
  <c r="E68" i="138" s="1"/>
  <c r="W70" i="131"/>
  <c r="C63" i="122"/>
  <c r="C63" i="138" s="1"/>
  <c r="G65" i="131"/>
  <c r="W9" i="113"/>
  <c r="W9" i="132" s="1"/>
  <c r="E7" i="122"/>
  <c r="W9" i="131"/>
  <c r="E63" i="122"/>
  <c r="E63" i="138" s="1"/>
  <c r="W65" i="131"/>
  <c r="AM9" i="131"/>
  <c r="AM9" i="113"/>
  <c r="AM9" i="132" s="1"/>
  <c r="G7" i="122"/>
  <c r="H31" i="122"/>
  <c r="H31" i="138" s="1"/>
  <c r="AU33" i="131"/>
  <c r="AU15" i="113"/>
  <c r="AU15" i="132" s="1"/>
  <c r="H62" i="122"/>
  <c r="AU64" i="131"/>
  <c r="G67" i="133"/>
  <c r="C65" i="127"/>
  <c r="C65" i="143" s="1"/>
  <c r="E67" i="127"/>
  <c r="E67" i="143" s="1"/>
  <c r="W69" i="133"/>
  <c r="F66" i="127"/>
  <c r="F66" i="143" s="1"/>
  <c r="AE68" i="133"/>
  <c r="G67" i="127"/>
  <c r="G67" i="143" s="1"/>
  <c r="AM69" i="133"/>
  <c r="G66" i="133"/>
  <c r="C64" i="127"/>
  <c r="C64" i="143" s="1"/>
  <c r="F103" i="116"/>
  <c r="F103" i="135" s="1"/>
  <c r="F69" i="143"/>
  <c r="H79" i="116"/>
  <c r="H7" i="138"/>
  <c r="W71" i="131"/>
  <c r="E69" i="122"/>
  <c r="E69" i="138" s="1"/>
  <c r="H104" i="116"/>
  <c r="H104" i="135" s="1"/>
  <c r="H70" i="143"/>
  <c r="AM46" i="131"/>
  <c r="G44" i="122"/>
  <c r="G44" i="138" s="1"/>
  <c r="O71" i="131"/>
  <c r="D69" i="122"/>
  <c r="D69" i="138" s="1"/>
  <c r="O65" i="131"/>
  <c r="D63" i="122"/>
  <c r="D63" i="138" s="1"/>
  <c r="AE52" i="131"/>
  <c r="F50" i="122"/>
  <c r="F50" i="138" s="1"/>
  <c r="G50" i="122"/>
  <c r="G50" i="138" s="1"/>
  <c r="AM52" i="131"/>
  <c r="O67" i="133"/>
  <c r="D65" i="127"/>
  <c r="D65" i="143" s="1"/>
  <c r="AM68" i="133"/>
  <c r="G66" i="127"/>
  <c r="G66" i="143" s="1"/>
  <c r="G34" i="113"/>
  <c r="G34" i="132" s="1"/>
  <c r="G72" i="133"/>
  <c r="C70" i="127"/>
  <c r="G52" i="131"/>
  <c r="C50" i="122"/>
  <c r="C50" i="138" s="1"/>
  <c r="AE70" i="131"/>
  <c r="F68" i="122"/>
  <c r="F68" i="138" s="1"/>
  <c r="G69" i="133"/>
  <c r="C67" i="127"/>
  <c r="C67" i="143" s="1"/>
  <c r="AM74" i="133"/>
  <c r="G72" i="127"/>
  <c r="G72" i="143" s="1"/>
  <c r="G71" i="133"/>
  <c r="C69" i="127"/>
  <c r="G33" i="113"/>
  <c r="G33" i="132" s="1"/>
  <c r="E71" i="127"/>
  <c r="E71" i="143" s="1"/>
  <c r="W73" i="133"/>
  <c r="O52" i="131"/>
  <c r="D50" i="122"/>
  <c r="D50" i="138" s="1"/>
  <c r="D66" i="127"/>
  <c r="D66" i="143" s="1"/>
  <c r="O68" i="133"/>
  <c r="W68" i="133"/>
  <c r="E66" i="127"/>
  <c r="E66" i="143" s="1"/>
  <c r="F67" i="127"/>
  <c r="F67" i="143" s="1"/>
  <c r="AE69" i="133"/>
  <c r="AM66" i="133"/>
  <c r="G64" i="127"/>
  <c r="G64" i="143" s="1"/>
  <c r="H24" i="122"/>
  <c r="H24" i="138" s="1"/>
  <c r="AU26" i="131"/>
  <c r="AU29" i="131"/>
  <c r="H27" i="122"/>
  <c r="H27" i="138" s="1"/>
  <c r="H78" i="122"/>
  <c r="H78" i="138" s="1"/>
  <c r="AU80" i="131"/>
  <c r="H69" i="143"/>
  <c r="H103" i="116"/>
  <c r="H103" i="135" s="1"/>
  <c r="AU64" i="133"/>
  <c r="AU30" i="113"/>
  <c r="AU30" i="132" s="1"/>
  <c r="H62" i="127"/>
  <c r="D44" i="122"/>
  <c r="D44" i="138" s="1"/>
  <c r="O46" i="131"/>
  <c r="AE72" i="131"/>
  <c r="F70" i="122"/>
  <c r="F70" i="138" s="1"/>
  <c r="G72" i="131"/>
  <c r="C70" i="122"/>
  <c r="C70" i="138" s="1"/>
  <c r="W46" i="131"/>
  <c r="E44" i="122"/>
  <c r="E44" i="138" s="1"/>
  <c r="G69" i="143"/>
  <c r="G103" i="116"/>
  <c r="G103" i="135" s="1"/>
  <c r="F83" i="135" l="1"/>
  <c r="E83" i="135"/>
  <c r="G83" i="135"/>
  <c r="D83" i="135"/>
  <c r="C83" i="135"/>
  <c r="H79" i="135"/>
  <c r="C84" i="135"/>
  <c r="E17" i="122"/>
  <c r="W19" i="131"/>
  <c r="W11" i="113"/>
  <c r="W11" i="132" s="1"/>
  <c r="H62" i="143"/>
  <c r="H100" i="116"/>
  <c r="G80" i="131"/>
  <c r="C78" i="122"/>
  <c r="C78" i="138" s="1"/>
  <c r="C77" i="127"/>
  <c r="C77" i="143" s="1"/>
  <c r="G79" i="133"/>
  <c r="AM26" i="131"/>
  <c r="G24" i="122"/>
  <c r="G24" i="138" s="1"/>
  <c r="F27" i="122"/>
  <c r="F27" i="138" s="1"/>
  <c r="AE29" i="131"/>
  <c r="E69" i="143"/>
  <c r="E103" i="116"/>
  <c r="E103" i="135" s="1"/>
  <c r="H17" i="138"/>
  <c r="H81" i="116"/>
  <c r="W80" i="131"/>
  <c r="E78" i="122"/>
  <c r="E78" i="138" s="1"/>
  <c r="O80" i="131"/>
  <c r="D78" i="122"/>
  <c r="D78" i="138" s="1"/>
  <c r="G26" i="131"/>
  <c r="C24" i="122"/>
  <c r="C24" i="138" s="1"/>
  <c r="W34" i="131"/>
  <c r="E32" i="122"/>
  <c r="E32" i="138" s="1"/>
  <c r="O65" i="133"/>
  <c r="D63" i="127"/>
  <c r="O31" i="113"/>
  <c r="F63" i="127"/>
  <c r="AE65" i="133"/>
  <c r="AE31" i="113"/>
  <c r="G101" i="116"/>
  <c r="G63" i="143"/>
  <c r="D79" i="116"/>
  <c r="D7" i="138"/>
  <c r="O19" i="131"/>
  <c r="O11" i="113"/>
  <c r="O11" i="132" s="1"/>
  <c r="D17" i="122"/>
  <c r="AM33" i="131"/>
  <c r="G31" i="122"/>
  <c r="G31" i="138" s="1"/>
  <c r="AM15" i="113"/>
  <c r="AM15" i="132" s="1"/>
  <c r="G62" i="122"/>
  <c r="AM64" i="131"/>
  <c r="AE64" i="131"/>
  <c r="AE15" i="113"/>
  <c r="AE15" i="132" s="1"/>
  <c r="F62" i="122"/>
  <c r="G36" i="122"/>
  <c r="G36" i="138" s="1"/>
  <c r="AM38" i="131"/>
  <c r="F36" i="122"/>
  <c r="F36" i="138" s="1"/>
  <c r="AE38" i="131"/>
  <c r="E27" i="122"/>
  <c r="E27" i="138" s="1"/>
  <c r="W29" i="131"/>
  <c r="H85" i="116"/>
  <c r="H62" i="138"/>
  <c r="G79" i="116"/>
  <c r="G7" i="138"/>
  <c r="W20" i="131"/>
  <c r="E18" i="122"/>
  <c r="E18" i="138" s="1"/>
  <c r="E7" i="138"/>
  <c r="E79" i="116"/>
  <c r="D18" i="122"/>
  <c r="D18" i="138" s="1"/>
  <c r="O20" i="131"/>
  <c r="F79" i="116"/>
  <c r="F7" i="138"/>
  <c r="D24" i="122"/>
  <c r="D24" i="138" s="1"/>
  <c r="O26" i="131"/>
  <c r="G65" i="133"/>
  <c r="C63" i="127"/>
  <c r="G31" i="113"/>
  <c r="G38" i="131"/>
  <c r="C36" i="122"/>
  <c r="C36" i="138" s="1"/>
  <c r="D62" i="127"/>
  <c r="O64" i="133"/>
  <c r="O30" i="113"/>
  <c r="O30" i="132" s="1"/>
  <c r="G33" i="131"/>
  <c r="C31" i="122"/>
  <c r="C31" i="138" s="1"/>
  <c r="AE11" i="113"/>
  <c r="AE11" i="132" s="1"/>
  <c r="F17" i="122"/>
  <c r="AE19" i="131"/>
  <c r="E63" i="127"/>
  <c r="W65" i="133"/>
  <c r="W31" i="113"/>
  <c r="D32" i="122"/>
  <c r="D32" i="138" s="1"/>
  <c r="O34" i="131"/>
  <c r="C32" i="122"/>
  <c r="C32" i="138" s="1"/>
  <c r="G34" i="131"/>
  <c r="C70" i="143"/>
  <c r="C104" i="116"/>
  <c r="C104" i="135" s="1"/>
  <c r="G78" i="122"/>
  <c r="G78" i="138" s="1"/>
  <c r="AM80" i="131"/>
  <c r="AE20" i="131"/>
  <c r="F18" i="122"/>
  <c r="F18" i="138" s="1"/>
  <c r="G29" i="131"/>
  <c r="C27" i="122"/>
  <c r="C27" i="138" s="1"/>
  <c r="AE26" i="131"/>
  <c r="F24" i="122"/>
  <c r="F24" i="138" s="1"/>
  <c r="W26" i="131"/>
  <c r="E24" i="122"/>
  <c r="E24" i="138" s="1"/>
  <c r="O38" i="131"/>
  <c r="D36" i="122"/>
  <c r="D36" i="138" s="1"/>
  <c r="G64" i="133"/>
  <c r="C62" i="127"/>
  <c r="G30" i="113"/>
  <c r="G30" i="132" s="1"/>
  <c r="AM31" i="132"/>
  <c r="AM38" i="113"/>
  <c r="AM38" i="132" s="1"/>
  <c r="G18" i="122"/>
  <c r="G18" i="138" s="1"/>
  <c r="AM20" i="131"/>
  <c r="AE72" i="133"/>
  <c r="AE34" i="113"/>
  <c r="AE34" i="132" s="1"/>
  <c r="F70" i="127"/>
  <c r="AE33" i="131"/>
  <c r="F31" i="122"/>
  <c r="F31" i="138" s="1"/>
  <c r="G64" i="131"/>
  <c r="C62" i="122"/>
  <c r="G15" i="113"/>
  <c r="G15" i="132" s="1"/>
  <c r="D31" i="122"/>
  <c r="D31" i="138" s="1"/>
  <c r="O33" i="131"/>
  <c r="G19" i="131"/>
  <c r="C17" i="122"/>
  <c r="G11" i="113"/>
  <c r="G11" i="132" s="1"/>
  <c r="W15" i="113"/>
  <c r="W15" i="132" s="1"/>
  <c r="E62" i="122"/>
  <c r="W64" i="131"/>
  <c r="E31" i="122"/>
  <c r="E31" i="138" s="1"/>
  <c r="W33" i="131"/>
  <c r="AM19" i="131"/>
  <c r="AM11" i="113"/>
  <c r="AM11" i="132" s="1"/>
  <c r="G17" i="122"/>
  <c r="O64" i="131"/>
  <c r="D62" i="122"/>
  <c r="O15" i="113"/>
  <c r="O15" i="132" s="1"/>
  <c r="E62" i="127"/>
  <c r="W64" i="133"/>
  <c r="W30" i="113"/>
  <c r="W30" i="132" s="1"/>
  <c r="G27" i="122"/>
  <c r="G27" i="138" s="1"/>
  <c r="AM29" i="131"/>
  <c r="AE34" i="131"/>
  <c r="F32" i="122"/>
  <c r="F32" i="138" s="1"/>
  <c r="F78" i="122"/>
  <c r="F78" i="138" s="1"/>
  <c r="AE80" i="131"/>
  <c r="C103" i="116"/>
  <c r="C103" i="135" s="1"/>
  <c r="C69" i="143"/>
  <c r="O29" i="131"/>
  <c r="D27" i="122"/>
  <c r="D27" i="138" s="1"/>
  <c r="G46" i="131"/>
  <c r="C44" i="122"/>
  <c r="C44" i="138" s="1"/>
  <c r="AM34" i="131"/>
  <c r="G32" i="122"/>
  <c r="G32" i="138" s="1"/>
  <c r="G20" i="131"/>
  <c r="C18" i="122"/>
  <c r="C18" i="138" s="1"/>
  <c r="E70" i="143"/>
  <c r="E104" i="116"/>
  <c r="E104" i="135" s="1"/>
  <c r="H101" i="135"/>
  <c r="H108" i="116"/>
  <c r="H108" i="135" s="1"/>
  <c r="E36" i="122"/>
  <c r="E36" i="138" s="1"/>
  <c r="W38" i="131"/>
  <c r="C79" i="116"/>
  <c r="C7" i="138"/>
  <c r="G79" i="135" l="1"/>
  <c r="H100" i="135"/>
  <c r="C79" i="135"/>
  <c r="F79" i="135"/>
  <c r="E79" i="135"/>
  <c r="H85" i="135"/>
  <c r="D79" i="135"/>
  <c r="H81" i="135"/>
  <c r="W32" i="131"/>
  <c r="W12" i="113"/>
  <c r="W12" i="132" s="1"/>
  <c r="E30" i="122"/>
  <c r="E100" i="116"/>
  <c r="E62" i="143"/>
  <c r="D85" i="116"/>
  <c r="D62" i="138"/>
  <c r="C85" i="116"/>
  <c r="C62" i="138"/>
  <c r="C62" i="143"/>
  <c r="C100" i="116"/>
  <c r="E101" i="116"/>
  <c r="E63" i="143"/>
  <c r="D81" i="116"/>
  <c r="D17" i="138"/>
  <c r="F101" i="116"/>
  <c r="F63" i="143"/>
  <c r="W8" i="113"/>
  <c r="W8" i="132" s="1"/>
  <c r="E6" i="122"/>
  <c r="W8" i="131"/>
  <c r="AM64" i="133"/>
  <c r="G62" i="127"/>
  <c r="AM30" i="113"/>
  <c r="AM30" i="132" s="1"/>
  <c r="F81" i="116"/>
  <c r="F17" i="138"/>
  <c r="G31" i="132"/>
  <c r="G38" i="113"/>
  <c r="G38" i="132" s="1"/>
  <c r="F85" i="116"/>
  <c r="F62" i="138"/>
  <c r="O32" i="131"/>
  <c r="D30" i="122"/>
  <c r="O12" i="113"/>
  <c r="O12" i="132" s="1"/>
  <c r="F30" i="122"/>
  <c r="AE32" i="131"/>
  <c r="AE12" i="113"/>
  <c r="AE12" i="132" s="1"/>
  <c r="AM72" i="133"/>
  <c r="AM34" i="113"/>
  <c r="AM34" i="132" s="1"/>
  <c r="G70" i="127"/>
  <c r="F104" i="116"/>
  <c r="F104" i="135" s="1"/>
  <c r="F70" i="143"/>
  <c r="W31" i="132"/>
  <c r="W38" i="113"/>
  <c r="W38" i="132" s="1"/>
  <c r="F62" i="127"/>
  <c r="AE64" i="133"/>
  <c r="AE30" i="113"/>
  <c r="AE30" i="132" s="1"/>
  <c r="C63" i="143"/>
  <c r="C101" i="116"/>
  <c r="H30" i="122"/>
  <c r="AU32" i="131"/>
  <c r="AU12" i="113"/>
  <c r="AU12" i="132" s="1"/>
  <c r="G62" i="138"/>
  <c r="G85" i="116"/>
  <c r="G108" i="116"/>
  <c r="G108" i="135" s="1"/>
  <c r="G101" i="135"/>
  <c r="AE38" i="113"/>
  <c r="AE38" i="132" s="1"/>
  <c r="AE31" i="132"/>
  <c r="O31" i="132"/>
  <c r="O38" i="113"/>
  <c r="O38" i="132" s="1"/>
  <c r="G12" i="113"/>
  <c r="G12" i="132" s="1"/>
  <c r="G32" i="131"/>
  <c r="C30" i="122"/>
  <c r="G81" i="116"/>
  <c r="G17" i="138"/>
  <c r="E62" i="138"/>
  <c r="E85" i="116"/>
  <c r="C81" i="116"/>
  <c r="C17" i="138"/>
  <c r="D100" i="116"/>
  <c r="D62" i="143"/>
  <c r="H6" i="122"/>
  <c r="AU8" i="131"/>
  <c r="AU8" i="113"/>
  <c r="AU8" i="132" s="1"/>
  <c r="D101" i="116"/>
  <c r="D63" i="143"/>
  <c r="E81" i="116"/>
  <c r="E17" i="138"/>
  <c r="D100" i="135" l="1"/>
  <c r="C100" i="135"/>
  <c r="C85" i="135"/>
  <c r="E81" i="135"/>
  <c r="F81" i="135"/>
  <c r="C81" i="135"/>
  <c r="G81" i="135"/>
  <c r="D85" i="135"/>
  <c r="E100" i="135"/>
  <c r="E85" i="135"/>
  <c r="G85" i="135"/>
  <c r="F85" i="135"/>
  <c r="D81" i="135"/>
  <c r="AE8" i="113"/>
  <c r="AE8" i="132" s="1"/>
  <c r="AE8" i="131"/>
  <c r="F6" i="122"/>
  <c r="D108" i="116"/>
  <c r="D108" i="135" s="1"/>
  <c r="D101" i="135"/>
  <c r="F62" i="143"/>
  <c r="F100" i="116"/>
  <c r="G70" i="143"/>
  <c r="G104" i="116"/>
  <c r="G104" i="135" s="1"/>
  <c r="F108" i="116"/>
  <c r="F108" i="135" s="1"/>
  <c r="F101" i="135"/>
  <c r="O8" i="131"/>
  <c r="O8" i="113"/>
  <c r="O8" i="132" s="1"/>
  <c r="D6" i="122"/>
  <c r="D82" i="116"/>
  <c r="D30" i="138"/>
  <c r="G100" i="116"/>
  <c r="G62" i="143"/>
  <c r="E108" i="116"/>
  <c r="E108" i="135" s="1"/>
  <c r="E101" i="135"/>
  <c r="E82" i="116"/>
  <c r="E30" i="138"/>
  <c r="G8" i="131"/>
  <c r="C6" i="122"/>
  <c r="G8" i="113"/>
  <c r="G8" i="132" s="1"/>
  <c r="C82" i="116"/>
  <c r="C30" i="138"/>
  <c r="H82" i="116"/>
  <c r="H30" i="138"/>
  <c r="F82" i="116"/>
  <c r="F30" i="138"/>
  <c r="AM12" i="113"/>
  <c r="AM12" i="132" s="1"/>
  <c r="G30" i="122"/>
  <c r="AM32" i="131"/>
  <c r="E78" i="116"/>
  <c r="E6" i="138"/>
  <c r="H78" i="116"/>
  <c r="H6" i="138"/>
  <c r="C108" i="116"/>
  <c r="C108" i="135" s="1"/>
  <c r="C101" i="135"/>
  <c r="G6" i="122"/>
  <c r="AM8" i="131"/>
  <c r="AM8" i="113"/>
  <c r="AM8" i="132" s="1"/>
  <c r="F82" i="135" l="1"/>
  <c r="H82" i="135"/>
  <c r="E82" i="135"/>
  <c r="F100" i="135"/>
  <c r="C82" i="135"/>
  <c r="D82" i="135"/>
  <c r="H78" i="135"/>
  <c r="E78" i="135"/>
  <c r="G100" i="135"/>
  <c r="D78" i="116"/>
  <c r="D6" i="138"/>
  <c r="G78" i="116"/>
  <c r="G6" i="138"/>
  <c r="C78" i="116"/>
  <c r="C6" i="138"/>
  <c r="F6" i="138"/>
  <c r="F78" i="116"/>
  <c r="G30" i="138"/>
  <c r="G82" i="116"/>
  <c r="G78" i="135" l="1"/>
  <c r="D78" i="135"/>
  <c r="G82" i="135"/>
  <c r="F78" i="135"/>
  <c r="C78" i="135"/>
  <c r="CI65" i="133" l="1"/>
  <c r="M62" i="127" l="1"/>
  <c r="M62" i="143" s="1"/>
  <c r="CI30" i="113"/>
  <c r="CI30" i="132" s="1"/>
  <c r="CI66" i="133"/>
  <c r="M64" i="127"/>
  <c r="M64" i="143" s="1"/>
  <c r="CI67" i="133"/>
  <c r="M65" i="127"/>
  <c r="M65" i="143" s="1"/>
  <c r="CI68" i="133"/>
  <c r="M66" i="127"/>
  <c r="M66" i="143" s="1"/>
  <c r="CI64" i="133"/>
  <c r="M63" i="127"/>
  <c r="CI31" i="113"/>
  <c r="M100" i="116" l="1"/>
  <c r="M101" i="116"/>
  <c r="M63" i="143"/>
  <c r="CI31" i="132"/>
  <c r="CI38" i="113"/>
  <c r="CI38" i="132" s="1"/>
  <c r="CI69" i="133"/>
  <c r="M67" i="127"/>
  <c r="M67" i="143" s="1"/>
  <c r="M100" i="135" l="1"/>
  <c r="M108" i="116"/>
  <c r="M108" i="135" s="1"/>
  <c r="M101" i="135"/>
  <c r="CK31" i="102" l="1"/>
  <c r="CK38" i="133"/>
  <c r="CK26" i="134"/>
  <c r="CK21" i="114"/>
  <c r="CK27" i="113" l="1"/>
  <c r="CK27" i="132" s="1"/>
  <c r="CK31" i="133"/>
  <c r="CK8" i="102"/>
  <c r="CK20" i="114"/>
  <c r="CK20" i="134" s="1"/>
  <c r="CK21" i="134"/>
  <c r="CK7" i="102" l="1"/>
  <c r="CK21" i="113"/>
  <c r="CK21" i="132" s="1"/>
  <c r="CK8" i="133"/>
  <c r="CK20" i="113" l="1"/>
  <c r="CK20" i="132" s="1"/>
  <c r="CK7" i="133"/>
  <c r="L46" i="128" l="1"/>
  <c r="L46" i="144" s="1"/>
  <c r="CB48" i="133"/>
  <c r="K46" i="128"/>
  <c r="K46" i="144" s="1"/>
  <c r="BT48" i="133"/>
  <c r="CB49" i="133"/>
  <c r="L47" i="128"/>
  <c r="L47" i="144" s="1"/>
  <c r="BT49" i="133"/>
  <c r="K47" i="128"/>
  <c r="K47" i="144" s="1"/>
  <c r="BT43" i="131" l="1"/>
  <c r="K41" i="123"/>
  <c r="K41" i="139" s="1"/>
  <c r="BT45" i="131"/>
  <c r="K43" i="123"/>
  <c r="K43" i="139" s="1"/>
  <c r="CB55" i="131"/>
  <c r="L53" i="123"/>
  <c r="L53" i="139" s="1"/>
  <c r="K51" i="123"/>
  <c r="K51" i="139" s="1"/>
  <c r="BT53" i="131"/>
  <c r="K53" i="123"/>
  <c r="K53" i="139" s="1"/>
  <c r="BT55" i="131"/>
  <c r="L41" i="123"/>
  <c r="L41" i="139" s="1"/>
  <c r="CB43" i="131"/>
  <c r="BT34" i="131"/>
  <c r="K32" i="123"/>
  <c r="K32" i="139" s="1"/>
  <c r="K42" i="123"/>
  <c r="K42" i="139" s="1"/>
  <c r="BT44" i="131"/>
  <c r="CB37" i="131"/>
  <c r="L35" i="123"/>
  <c r="L35" i="139" s="1"/>
  <c r="L51" i="123"/>
  <c r="L51" i="139" s="1"/>
  <c r="CB53" i="131"/>
  <c r="CB34" i="131"/>
  <c r="L32" i="123"/>
  <c r="L32" i="139" s="1"/>
  <c r="K35" i="123"/>
  <c r="K35" i="139" s="1"/>
  <c r="BT37" i="131"/>
  <c r="CB45" i="131"/>
  <c r="L43" i="123"/>
  <c r="L43" i="139" s="1"/>
  <c r="CB44" i="131"/>
  <c r="L42" i="123"/>
  <c r="L42" i="139" s="1"/>
  <c r="CB74" i="131" l="1"/>
  <c r="L72" i="123"/>
  <c r="L72" i="139" s="1"/>
  <c r="BT74" i="131"/>
  <c r="K72" i="123"/>
  <c r="K72" i="139" s="1"/>
  <c r="CB24" i="133" l="1"/>
  <c r="L22" i="128"/>
  <c r="L22" i="144" s="1"/>
  <c r="D24" i="128"/>
  <c r="D24" i="144" s="1"/>
  <c r="P26" i="133"/>
  <c r="H24" i="128"/>
  <c r="H24" i="144" s="1"/>
  <c r="AV26" i="133"/>
  <c r="L24" i="128"/>
  <c r="L24" i="144" s="1"/>
  <c r="CB26" i="133"/>
  <c r="BT50" i="133"/>
  <c r="K48" i="128"/>
  <c r="K48" i="144" s="1"/>
  <c r="BT73" i="131"/>
  <c r="K71" i="123"/>
  <c r="K71" i="139" s="1"/>
  <c r="H22" i="128"/>
  <c r="H22" i="144" s="1"/>
  <c r="AV24" i="133"/>
  <c r="BL25" i="133"/>
  <c r="J23" i="128"/>
  <c r="J23" i="144" s="1"/>
  <c r="I22" i="128"/>
  <c r="I22" i="144" s="1"/>
  <c r="BD24" i="133"/>
  <c r="G23" i="128"/>
  <c r="G23" i="144" s="1"/>
  <c r="AN25" i="133"/>
  <c r="X26" i="133"/>
  <c r="E24" i="128"/>
  <c r="E24" i="144" s="1"/>
  <c r="CB50" i="133"/>
  <c r="L48" i="128"/>
  <c r="L48" i="144" s="1"/>
  <c r="D22" i="128"/>
  <c r="D22" i="144" s="1"/>
  <c r="P24" i="133"/>
  <c r="F23" i="128"/>
  <c r="F23" i="144" s="1"/>
  <c r="AF25" i="133"/>
  <c r="E22" i="128"/>
  <c r="E22" i="144" s="1"/>
  <c r="X24" i="133"/>
  <c r="C23" i="128"/>
  <c r="C23" i="144" s="1"/>
  <c r="H25" i="133"/>
  <c r="K23" i="128"/>
  <c r="K23" i="144" s="1"/>
  <c r="BT25" i="133"/>
  <c r="I24" i="128"/>
  <c r="I24" i="144" s="1"/>
  <c r="BD26" i="133"/>
  <c r="AV25" i="133"/>
  <c r="H23" i="128"/>
  <c r="H23" i="144" s="1"/>
  <c r="CB73" i="131"/>
  <c r="L71" i="123"/>
  <c r="L71" i="139" s="1"/>
  <c r="F22" i="128"/>
  <c r="F22" i="144" s="1"/>
  <c r="AF24" i="133"/>
  <c r="J22" i="128"/>
  <c r="J22" i="144" s="1"/>
  <c r="BL24" i="133"/>
  <c r="D23" i="128"/>
  <c r="D23" i="144" s="1"/>
  <c r="P25" i="133"/>
  <c r="L23" i="128"/>
  <c r="L23" i="144" s="1"/>
  <c r="CB25" i="133"/>
  <c r="AF26" i="133"/>
  <c r="F24" i="128"/>
  <c r="F24" i="144" s="1"/>
  <c r="J24" i="128"/>
  <c r="J24" i="144" s="1"/>
  <c r="BL26" i="133"/>
  <c r="C22" i="128"/>
  <c r="C22" i="144" s="1"/>
  <c r="H24" i="133"/>
  <c r="AN24" i="133"/>
  <c r="G22" i="128"/>
  <c r="G22" i="144" s="1"/>
  <c r="K22" i="128"/>
  <c r="K22" i="144" s="1"/>
  <c r="BT24" i="133"/>
  <c r="E23" i="128"/>
  <c r="E23" i="144" s="1"/>
  <c r="X25" i="133"/>
  <c r="I23" i="128"/>
  <c r="I23" i="144" s="1"/>
  <c r="BD25" i="133"/>
  <c r="H26" i="133"/>
  <c r="C24" i="128"/>
  <c r="C24" i="144" s="1"/>
  <c r="G24" i="128"/>
  <c r="G24" i="144" s="1"/>
  <c r="AN26" i="133"/>
  <c r="K24" i="128"/>
  <c r="K24" i="144" s="1"/>
  <c r="BT26" i="133"/>
  <c r="C21" i="128" l="1"/>
  <c r="H25" i="113"/>
  <c r="H25" i="132" s="1"/>
  <c r="H23" i="133"/>
  <c r="BD25" i="113"/>
  <c r="BD25" i="132" s="1"/>
  <c r="I21" i="128"/>
  <c r="BD23" i="133"/>
  <c r="F13" i="128"/>
  <c r="F13" i="144" s="1"/>
  <c r="AF15" i="133"/>
  <c r="J13" i="128"/>
  <c r="J13" i="144" s="1"/>
  <c r="BL15" i="133"/>
  <c r="D26" i="128"/>
  <c r="D26" i="144" s="1"/>
  <c r="P28" i="133"/>
  <c r="H26" i="128"/>
  <c r="H26" i="144" s="1"/>
  <c r="AV28" i="133"/>
  <c r="L26" i="128"/>
  <c r="L26" i="144" s="1"/>
  <c r="CB28" i="133"/>
  <c r="AF29" i="133"/>
  <c r="F27" i="128"/>
  <c r="F27" i="144" s="1"/>
  <c r="BL29" i="133"/>
  <c r="J27" i="128"/>
  <c r="J27" i="144" s="1"/>
  <c r="P30" i="133"/>
  <c r="D28" i="128"/>
  <c r="D28" i="144" s="1"/>
  <c r="H28" i="128"/>
  <c r="H28" i="144" s="1"/>
  <c r="AV30" i="133"/>
  <c r="L28" i="128"/>
  <c r="L28" i="144" s="1"/>
  <c r="CB30" i="133"/>
  <c r="F31" i="128"/>
  <c r="F31" i="144" s="1"/>
  <c r="AF33" i="133"/>
  <c r="BL33" i="133"/>
  <c r="J31" i="128"/>
  <c r="J31" i="144" s="1"/>
  <c r="D32" i="128"/>
  <c r="D32" i="144" s="1"/>
  <c r="P34" i="133"/>
  <c r="H32" i="128"/>
  <c r="H32" i="144" s="1"/>
  <c r="AV34" i="133"/>
  <c r="CB34" i="133"/>
  <c r="L32" i="128"/>
  <c r="L32" i="144" s="1"/>
  <c r="F34" i="128"/>
  <c r="F34" i="144" s="1"/>
  <c r="AF36" i="133"/>
  <c r="BL36" i="133"/>
  <c r="J34" i="128"/>
  <c r="J34" i="144" s="1"/>
  <c r="P37" i="133"/>
  <c r="D35" i="128"/>
  <c r="D35" i="144" s="1"/>
  <c r="H35" i="128"/>
  <c r="H35" i="144" s="1"/>
  <c r="AV37" i="133"/>
  <c r="L35" i="128"/>
  <c r="L35" i="144" s="1"/>
  <c r="CB37" i="133"/>
  <c r="AF42" i="133"/>
  <c r="F40" i="128"/>
  <c r="F40" i="144" s="1"/>
  <c r="BL42" i="133"/>
  <c r="J40" i="128"/>
  <c r="J40" i="144" s="1"/>
  <c r="D56" i="128"/>
  <c r="D56" i="144" s="1"/>
  <c r="P58" i="133"/>
  <c r="AV58" i="133"/>
  <c r="H56" i="128"/>
  <c r="H56" i="144" s="1"/>
  <c r="CB58" i="133"/>
  <c r="L56" i="128"/>
  <c r="L56" i="144" s="1"/>
  <c r="AF59" i="133"/>
  <c r="F57" i="128"/>
  <c r="F57" i="144" s="1"/>
  <c r="BL59" i="133"/>
  <c r="J57" i="128"/>
  <c r="J57" i="144" s="1"/>
  <c r="D61" i="128"/>
  <c r="D61" i="144" s="1"/>
  <c r="P63" i="133"/>
  <c r="AV63" i="133"/>
  <c r="H61" i="128"/>
  <c r="H61" i="144" s="1"/>
  <c r="CB63" i="133"/>
  <c r="L61" i="128"/>
  <c r="L61" i="144" s="1"/>
  <c r="AN44" i="131"/>
  <c r="G42" i="123"/>
  <c r="G42" i="139" s="1"/>
  <c r="BD45" i="131"/>
  <c r="I43" i="123"/>
  <c r="I43" i="139" s="1"/>
  <c r="G41" i="123"/>
  <c r="G41" i="139" s="1"/>
  <c r="AN43" i="131"/>
  <c r="X37" i="131"/>
  <c r="E35" i="123"/>
  <c r="E35" i="139" s="1"/>
  <c r="D53" i="123"/>
  <c r="D53" i="139" s="1"/>
  <c r="P55" i="131"/>
  <c r="I42" i="123"/>
  <c r="I42" i="139" s="1"/>
  <c r="BD44" i="131"/>
  <c r="D42" i="123"/>
  <c r="D42" i="139" s="1"/>
  <c r="P44" i="131"/>
  <c r="H72" i="123"/>
  <c r="H72" i="139" s="1"/>
  <c r="AV74" i="131"/>
  <c r="I72" i="123"/>
  <c r="I72" i="139" s="1"/>
  <c r="BD74" i="131"/>
  <c r="CB46" i="131"/>
  <c r="L44" i="123"/>
  <c r="L44" i="139" s="1"/>
  <c r="BL48" i="133"/>
  <c r="J46" i="128"/>
  <c r="J46" i="144" s="1"/>
  <c r="I48" i="128"/>
  <c r="I48" i="144" s="1"/>
  <c r="BD50" i="133"/>
  <c r="AF50" i="133"/>
  <c r="F48" i="128"/>
  <c r="F48" i="144" s="1"/>
  <c r="G48" i="128"/>
  <c r="G48" i="144" s="1"/>
  <c r="AN50" i="133"/>
  <c r="P50" i="133"/>
  <c r="D48" i="128"/>
  <c r="D48" i="144" s="1"/>
  <c r="P48" i="133"/>
  <c r="D46" i="128"/>
  <c r="D46" i="144" s="1"/>
  <c r="P23" i="133"/>
  <c r="D21" i="128"/>
  <c r="P25" i="113"/>
  <c r="P25" i="132" s="1"/>
  <c r="X25" i="113"/>
  <c r="X25" i="132" s="1"/>
  <c r="X23" i="133"/>
  <c r="E21" i="128"/>
  <c r="J21" i="128"/>
  <c r="BL25" i="113"/>
  <c r="BL25" i="132" s="1"/>
  <c r="BL23" i="133"/>
  <c r="C13" i="128"/>
  <c r="C13" i="144" s="1"/>
  <c r="H15" i="133"/>
  <c r="AN15" i="133"/>
  <c r="G13" i="128"/>
  <c r="G13" i="144" s="1"/>
  <c r="BT15" i="133"/>
  <c r="K13" i="128"/>
  <c r="K13" i="144" s="1"/>
  <c r="X28" i="133"/>
  <c r="E26" i="128"/>
  <c r="E26" i="144" s="1"/>
  <c r="BD28" i="133"/>
  <c r="I26" i="128"/>
  <c r="I26" i="144" s="1"/>
  <c r="H29" i="133"/>
  <c r="C27" i="128"/>
  <c r="C27" i="144" s="1"/>
  <c r="AN29" i="133"/>
  <c r="G27" i="128"/>
  <c r="G27" i="144" s="1"/>
  <c r="BT29" i="133"/>
  <c r="K27" i="128"/>
  <c r="K27" i="144" s="1"/>
  <c r="E28" i="128"/>
  <c r="E28" i="144" s="1"/>
  <c r="X30" i="133"/>
  <c r="I28" i="128"/>
  <c r="I28" i="144" s="1"/>
  <c r="BD30" i="133"/>
  <c r="C31" i="128"/>
  <c r="C31" i="144" s="1"/>
  <c r="H33" i="133"/>
  <c r="AN33" i="133"/>
  <c r="G31" i="128"/>
  <c r="G31" i="144" s="1"/>
  <c r="BT33" i="133"/>
  <c r="K31" i="128"/>
  <c r="K31" i="144" s="1"/>
  <c r="E32" i="128"/>
  <c r="E32" i="144" s="1"/>
  <c r="X34" i="133"/>
  <c r="BD34" i="133"/>
  <c r="I32" i="128"/>
  <c r="I32" i="144" s="1"/>
  <c r="H36" i="133"/>
  <c r="C34" i="128"/>
  <c r="C34" i="144" s="1"/>
  <c r="G34" i="128"/>
  <c r="G34" i="144" s="1"/>
  <c r="AN36" i="133"/>
  <c r="BT36" i="133"/>
  <c r="K34" i="128"/>
  <c r="K34" i="144" s="1"/>
  <c r="E35" i="128"/>
  <c r="E35" i="144" s="1"/>
  <c r="X37" i="133"/>
  <c r="BD37" i="133"/>
  <c r="I35" i="128"/>
  <c r="I35" i="144" s="1"/>
  <c r="C40" i="128"/>
  <c r="C40" i="144" s="1"/>
  <c r="H42" i="133"/>
  <c r="AN42" i="133"/>
  <c r="G40" i="128"/>
  <c r="G40" i="144" s="1"/>
  <c r="BT42" i="133"/>
  <c r="K40" i="128"/>
  <c r="K40" i="144" s="1"/>
  <c r="E56" i="128"/>
  <c r="E56" i="144" s="1"/>
  <c r="X58" i="133"/>
  <c r="BD58" i="133"/>
  <c r="I56" i="128"/>
  <c r="I56" i="144" s="1"/>
  <c r="H59" i="133"/>
  <c r="C57" i="128"/>
  <c r="C57" i="144" s="1"/>
  <c r="G57" i="128"/>
  <c r="G57" i="144" s="1"/>
  <c r="AN59" i="133"/>
  <c r="BT59" i="133"/>
  <c r="K57" i="128"/>
  <c r="K57" i="144" s="1"/>
  <c r="X63" i="133"/>
  <c r="E61" i="128"/>
  <c r="E61" i="144" s="1"/>
  <c r="BD63" i="133"/>
  <c r="I61" i="128"/>
  <c r="I61" i="144" s="1"/>
  <c r="AV43" i="131"/>
  <c r="H41" i="123"/>
  <c r="H41" i="139" s="1"/>
  <c r="BL37" i="131"/>
  <c r="J35" i="123"/>
  <c r="J35" i="139" s="1"/>
  <c r="BD55" i="131"/>
  <c r="I53" i="123"/>
  <c r="I53" i="139" s="1"/>
  <c r="X45" i="131"/>
  <c r="E43" i="123"/>
  <c r="E43" i="139" s="1"/>
  <c r="BL55" i="131"/>
  <c r="J53" i="123"/>
  <c r="J53" i="139" s="1"/>
  <c r="X44" i="131"/>
  <c r="E42" i="123"/>
  <c r="E42" i="139" s="1"/>
  <c r="H35" i="123"/>
  <c r="H35" i="139" s="1"/>
  <c r="AV37" i="131"/>
  <c r="I41" i="123"/>
  <c r="I41" i="139" s="1"/>
  <c r="BD43" i="131"/>
  <c r="G35" i="123"/>
  <c r="G35" i="139" s="1"/>
  <c r="AN37" i="131"/>
  <c r="C72" i="123"/>
  <c r="C72" i="139" s="1"/>
  <c r="H74" i="131"/>
  <c r="P74" i="131"/>
  <c r="D72" i="123"/>
  <c r="D72" i="139" s="1"/>
  <c r="BL74" i="131"/>
  <c r="J72" i="123"/>
  <c r="J72" i="139" s="1"/>
  <c r="AN48" i="133"/>
  <c r="G46" i="128"/>
  <c r="G46" i="144" s="1"/>
  <c r="F46" i="128"/>
  <c r="F46" i="144" s="1"/>
  <c r="AF48" i="133"/>
  <c r="C47" i="128"/>
  <c r="C47" i="144" s="1"/>
  <c r="H49" i="133"/>
  <c r="H48" i="133"/>
  <c r="C46" i="128"/>
  <c r="C46" i="144" s="1"/>
  <c r="H47" i="128"/>
  <c r="H47" i="144" s="1"/>
  <c r="AV49" i="133"/>
  <c r="H48" i="128"/>
  <c r="H48" i="144" s="1"/>
  <c r="AV50" i="133"/>
  <c r="AV23" i="133"/>
  <c r="AV25" i="113"/>
  <c r="AV25" i="132" s="1"/>
  <c r="H21" i="128"/>
  <c r="AF23" i="133"/>
  <c r="AF25" i="113"/>
  <c r="AF25" i="132" s="1"/>
  <c r="F21" i="128"/>
  <c r="BT23" i="133"/>
  <c r="K21" i="128"/>
  <c r="BT25" i="113"/>
  <c r="BT25" i="132" s="1"/>
  <c r="P15" i="133"/>
  <c r="D13" i="128"/>
  <c r="D13" i="144" s="1"/>
  <c r="AV15" i="133"/>
  <c r="H13" i="128"/>
  <c r="H13" i="144" s="1"/>
  <c r="CB15" i="133"/>
  <c r="L13" i="128"/>
  <c r="L13" i="144" s="1"/>
  <c r="AF28" i="133"/>
  <c r="F26" i="128"/>
  <c r="F26" i="144" s="1"/>
  <c r="J26" i="128"/>
  <c r="J26" i="144" s="1"/>
  <c r="BL28" i="133"/>
  <c r="D27" i="128"/>
  <c r="D27" i="144" s="1"/>
  <c r="P29" i="133"/>
  <c r="AV29" i="133"/>
  <c r="H27" i="128"/>
  <c r="H27" i="144" s="1"/>
  <c r="CB29" i="133"/>
  <c r="L27" i="128"/>
  <c r="L27" i="144" s="1"/>
  <c r="F28" i="128"/>
  <c r="F28" i="144" s="1"/>
  <c r="AF30" i="133"/>
  <c r="BL30" i="133"/>
  <c r="J28" i="128"/>
  <c r="J28" i="144" s="1"/>
  <c r="D31" i="128"/>
  <c r="D31" i="144" s="1"/>
  <c r="P33" i="133"/>
  <c r="H31" i="128"/>
  <c r="H31" i="144" s="1"/>
  <c r="AV33" i="133"/>
  <c r="CB33" i="133"/>
  <c r="L31" i="128"/>
  <c r="L31" i="144" s="1"/>
  <c r="F32" i="128"/>
  <c r="F32" i="144" s="1"/>
  <c r="AF34" i="133"/>
  <c r="BL34" i="133"/>
  <c r="J32" i="128"/>
  <c r="J32" i="144" s="1"/>
  <c r="D34" i="128"/>
  <c r="D34" i="144" s="1"/>
  <c r="P36" i="133"/>
  <c r="H34" i="128"/>
  <c r="H34" i="144" s="1"/>
  <c r="AV36" i="133"/>
  <c r="CB36" i="133"/>
  <c r="L34" i="128"/>
  <c r="L34" i="144" s="1"/>
  <c r="F35" i="128"/>
  <c r="F35" i="144" s="1"/>
  <c r="AF37" i="133"/>
  <c r="J35" i="128"/>
  <c r="J35" i="144" s="1"/>
  <c r="BL37" i="133"/>
  <c r="D40" i="128"/>
  <c r="D40" i="144" s="1"/>
  <c r="P42" i="133"/>
  <c r="AV42" i="133"/>
  <c r="H40" i="128"/>
  <c r="H40" i="144" s="1"/>
  <c r="CB42" i="133"/>
  <c r="L40" i="128"/>
  <c r="L40" i="144" s="1"/>
  <c r="AF58" i="133"/>
  <c r="F56" i="128"/>
  <c r="F56" i="144" s="1"/>
  <c r="J56" i="128"/>
  <c r="J56" i="144" s="1"/>
  <c r="BL58" i="133"/>
  <c r="P59" i="133"/>
  <c r="D57" i="128"/>
  <c r="D57" i="144" s="1"/>
  <c r="H57" i="128"/>
  <c r="H57" i="144" s="1"/>
  <c r="AV59" i="133"/>
  <c r="L57" i="128"/>
  <c r="L57" i="144" s="1"/>
  <c r="CB59" i="133"/>
  <c r="AF63" i="133"/>
  <c r="F61" i="128"/>
  <c r="F61" i="144" s="1"/>
  <c r="BL63" i="133"/>
  <c r="J61" i="128"/>
  <c r="J61" i="144" s="1"/>
  <c r="G53" i="123"/>
  <c r="G53" i="139" s="1"/>
  <c r="AN55" i="131"/>
  <c r="J43" i="123"/>
  <c r="J43" i="139" s="1"/>
  <c r="BL45" i="131"/>
  <c r="P43" i="131"/>
  <c r="D41" i="123"/>
  <c r="D41" i="139" s="1"/>
  <c r="F35" i="123"/>
  <c r="F35" i="139" s="1"/>
  <c r="AF37" i="131"/>
  <c r="X55" i="131"/>
  <c r="E53" i="123"/>
  <c r="E53" i="139" s="1"/>
  <c r="BL44" i="131"/>
  <c r="J42" i="123"/>
  <c r="J42" i="139" s="1"/>
  <c r="F53" i="123"/>
  <c r="F53" i="139" s="1"/>
  <c r="AF55" i="131"/>
  <c r="AV45" i="131"/>
  <c r="H43" i="123"/>
  <c r="H43" i="139" s="1"/>
  <c r="J41" i="123"/>
  <c r="J41" i="139" s="1"/>
  <c r="BL43" i="131"/>
  <c r="P37" i="131"/>
  <c r="D35" i="123"/>
  <c r="D35" i="139" s="1"/>
  <c r="AN45" i="131"/>
  <c r="G43" i="123"/>
  <c r="G43" i="139" s="1"/>
  <c r="E41" i="123"/>
  <c r="E41" i="139" s="1"/>
  <c r="X43" i="131"/>
  <c r="AF74" i="131"/>
  <c r="F72" i="123"/>
  <c r="F72" i="139" s="1"/>
  <c r="K44" i="123"/>
  <c r="K44" i="139" s="1"/>
  <c r="BT46" i="131"/>
  <c r="BL50" i="133"/>
  <c r="J48" i="128"/>
  <c r="J48" i="144" s="1"/>
  <c r="X48" i="133"/>
  <c r="E46" i="128"/>
  <c r="E46" i="144" s="1"/>
  <c r="BL49" i="133"/>
  <c r="J47" i="128"/>
  <c r="J47" i="144" s="1"/>
  <c r="E47" i="128"/>
  <c r="E47" i="144" s="1"/>
  <c r="X49" i="133"/>
  <c r="P49" i="133"/>
  <c r="D47" i="128"/>
  <c r="D47" i="144" s="1"/>
  <c r="G47" i="128"/>
  <c r="G47" i="144" s="1"/>
  <c r="AN49" i="133"/>
  <c r="L21" i="128"/>
  <c r="CB23" i="133"/>
  <c r="CB25" i="113"/>
  <c r="CB25" i="132" s="1"/>
  <c r="G21" i="128"/>
  <c r="AN23" i="133"/>
  <c r="AN25" i="113"/>
  <c r="AN25" i="132" s="1"/>
  <c r="X15" i="133"/>
  <c r="E13" i="128"/>
  <c r="E13" i="144" s="1"/>
  <c r="BD15" i="133"/>
  <c r="I13" i="128"/>
  <c r="I13" i="144" s="1"/>
  <c r="H28" i="133"/>
  <c r="C26" i="128"/>
  <c r="C26" i="144" s="1"/>
  <c r="G26" i="128"/>
  <c r="G26" i="144" s="1"/>
  <c r="AN28" i="133"/>
  <c r="K26" i="128"/>
  <c r="K26" i="144" s="1"/>
  <c r="BT28" i="133"/>
  <c r="X29" i="133"/>
  <c r="E27" i="128"/>
  <c r="E27" i="144" s="1"/>
  <c r="I27" i="128"/>
  <c r="I27" i="144" s="1"/>
  <c r="BD29" i="133"/>
  <c r="H30" i="133"/>
  <c r="C28" i="128"/>
  <c r="C28" i="144" s="1"/>
  <c r="G28" i="128"/>
  <c r="G28" i="144" s="1"/>
  <c r="AN30" i="133"/>
  <c r="BT30" i="133"/>
  <c r="K28" i="128"/>
  <c r="K28" i="144" s="1"/>
  <c r="X33" i="133"/>
  <c r="E31" i="128"/>
  <c r="E31" i="144" s="1"/>
  <c r="BD33" i="133"/>
  <c r="I31" i="128"/>
  <c r="I31" i="144" s="1"/>
  <c r="C32" i="128"/>
  <c r="C32" i="144" s="1"/>
  <c r="H34" i="133"/>
  <c r="G32" i="128"/>
  <c r="G32" i="144" s="1"/>
  <c r="AN34" i="133"/>
  <c r="K32" i="128"/>
  <c r="K32" i="144" s="1"/>
  <c r="BT34" i="133"/>
  <c r="E34" i="128"/>
  <c r="E34" i="144" s="1"/>
  <c r="X36" i="133"/>
  <c r="BD36" i="133"/>
  <c r="I34" i="128"/>
  <c r="I34" i="144" s="1"/>
  <c r="H37" i="133"/>
  <c r="C35" i="128"/>
  <c r="C35" i="144" s="1"/>
  <c r="AN37" i="133"/>
  <c r="G35" i="128"/>
  <c r="G35" i="144" s="1"/>
  <c r="BT37" i="133"/>
  <c r="K35" i="128"/>
  <c r="K35" i="144" s="1"/>
  <c r="E40" i="128"/>
  <c r="E40" i="144" s="1"/>
  <c r="X42" i="133"/>
  <c r="BD42" i="133"/>
  <c r="I40" i="128"/>
  <c r="I40" i="144" s="1"/>
  <c r="H58" i="133"/>
  <c r="C56" i="128"/>
  <c r="C56" i="144" s="1"/>
  <c r="AN58" i="133"/>
  <c r="G56" i="128"/>
  <c r="G56" i="144" s="1"/>
  <c r="K56" i="128"/>
  <c r="K56" i="144" s="1"/>
  <c r="BT58" i="133"/>
  <c r="E57" i="128"/>
  <c r="E57" i="144" s="1"/>
  <c r="X59" i="133"/>
  <c r="BD59" i="133"/>
  <c r="I57" i="128"/>
  <c r="I57" i="144" s="1"/>
  <c r="C61" i="128"/>
  <c r="C61" i="144" s="1"/>
  <c r="H63" i="133"/>
  <c r="AN63" i="133"/>
  <c r="G61" i="128"/>
  <c r="G61" i="144" s="1"/>
  <c r="BT63" i="133"/>
  <c r="K61" i="128"/>
  <c r="K61" i="144" s="1"/>
  <c r="AF45" i="131"/>
  <c r="F43" i="123"/>
  <c r="F43" i="139" s="1"/>
  <c r="AF44" i="131"/>
  <c r="F42" i="123"/>
  <c r="F42" i="139" s="1"/>
  <c r="I35" i="123"/>
  <c r="I35" i="139" s="1"/>
  <c r="BD37" i="131"/>
  <c r="H53" i="123"/>
  <c r="H53" i="139" s="1"/>
  <c r="AV55" i="131"/>
  <c r="D43" i="123"/>
  <c r="D43" i="139" s="1"/>
  <c r="P45" i="131"/>
  <c r="AF43" i="131"/>
  <c r="F41" i="123"/>
  <c r="F41" i="139" s="1"/>
  <c r="H42" i="123"/>
  <c r="H42" i="139" s="1"/>
  <c r="AV44" i="131"/>
  <c r="X74" i="131"/>
  <c r="E72" i="123"/>
  <c r="E72" i="139" s="1"/>
  <c r="AN74" i="131"/>
  <c r="G72" i="123"/>
  <c r="G72" i="139" s="1"/>
  <c r="BD49" i="133"/>
  <c r="I47" i="128"/>
  <c r="I47" i="144" s="1"/>
  <c r="X50" i="133"/>
  <c r="E48" i="128"/>
  <c r="E48" i="144" s="1"/>
  <c r="AF49" i="133"/>
  <c r="F47" i="128"/>
  <c r="F47" i="144" s="1"/>
  <c r="H50" i="133"/>
  <c r="C48" i="128"/>
  <c r="C48" i="144" s="1"/>
  <c r="I46" i="128"/>
  <c r="I46" i="144" s="1"/>
  <c r="BD48" i="133"/>
  <c r="AV48" i="133"/>
  <c r="H46" i="128"/>
  <c r="H46" i="144" s="1"/>
  <c r="C55" i="128" l="1"/>
  <c r="C55" i="144" s="1"/>
  <c r="H57" i="133"/>
  <c r="D55" i="128"/>
  <c r="D55" i="144" s="1"/>
  <c r="P57" i="133"/>
  <c r="F55" i="128"/>
  <c r="F55" i="144" s="1"/>
  <c r="AF57" i="133"/>
  <c r="F100" i="123"/>
  <c r="F100" i="139" s="1"/>
  <c r="AF102" i="131"/>
  <c r="BD56" i="133"/>
  <c r="I54" i="128"/>
  <c r="I54" i="144" s="1"/>
  <c r="BT32" i="133"/>
  <c r="K30" i="128"/>
  <c r="K30" i="144" s="1"/>
  <c r="H56" i="133"/>
  <c r="C54" i="128"/>
  <c r="C54" i="144" s="1"/>
  <c r="BL32" i="133"/>
  <c r="J30" i="128"/>
  <c r="J30" i="144" s="1"/>
  <c r="I30" i="128"/>
  <c r="I30" i="144" s="1"/>
  <c r="BD32" i="133"/>
  <c r="D30" i="128"/>
  <c r="D30" i="144" s="1"/>
  <c r="P32" i="133"/>
  <c r="AV106" i="131"/>
  <c r="H104" i="123"/>
  <c r="H104" i="139" s="1"/>
  <c r="L99" i="123"/>
  <c r="L99" i="139" s="1"/>
  <c r="CB101" i="131"/>
  <c r="H97" i="123"/>
  <c r="H97" i="139" s="1"/>
  <c r="AV99" i="131"/>
  <c r="L94" i="123"/>
  <c r="L94" i="139" s="1"/>
  <c r="CB96" i="131"/>
  <c r="F93" i="123"/>
  <c r="F93" i="139" s="1"/>
  <c r="AF95" i="131"/>
  <c r="J91" i="123"/>
  <c r="J91" i="139" s="1"/>
  <c r="BL93" i="131"/>
  <c r="D90" i="123"/>
  <c r="D90" i="139" s="1"/>
  <c r="P92" i="131"/>
  <c r="AV81" i="131"/>
  <c r="H79" i="123"/>
  <c r="H79" i="139" s="1"/>
  <c r="L76" i="123"/>
  <c r="L76" i="139" s="1"/>
  <c r="CB78" i="131"/>
  <c r="L67" i="123"/>
  <c r="L67" i="139" s="1"/>
  <c r="CB69" i="131"/>
  <c r="F66" i="123"/>
  <c r="F66" i="139" s="1"/>
  <c r="AF68" i="131"/>
  <c r="J64" i="123"/>
  <c r="J64" i="139" s="1"/>
  <c r="BL66" i="131"/>
  <c r="D61" i="123"/>
  <c r="P63" i="131"/>
  <c r="P14" i="113"/>
  <c r="P14" i="132" s="1"/>
  <c r="AV61" i="131"/>
  <c r="H59" i="123"/>
  <c r="H59" i="139" s="1"/>
  <c r="CB59" i="131"/>
  <c r="L57" i="123"/>
  <c r="L57" i="139" s="1"/>
  <c r="F56" i="123"/>
  <c r="F56" i="139" s="1"/>
  <c r="AF58" i="131"/>
  <c r="BL29" i="131"/>
  <c r="J27" i="123"/>
  <c r="J27" i="139" s="1"/>
  <c r="P28" i="131"/>
  <c r="D26" i="123"/>
  <c r="D26" i="139" s="1"/>
  <c r="AV25" i="131"/>
  <c r="H23" i="123"/>
  <c r="H23" i="139" s="1"/>
  <c r="D14" i="123"/>
  <c r="P16" i="131"/>
  <c r="P10" i="113"/>
  <c r="P10" i="132" s="1"/>
  <c r="H9" i="123"/>
  <c r="H9" i="139" s="1"/>
  <c r="AV11" i="131"/>
  <c r="G104" i="123"/>
  <c r="G104" i="139" s="1"/>
  <c r="AN106" i="131"/>
  <c r="BT101" i="131"/>
  <c r="K99" i="123"/>
  <c r="K99" i="139" s="1"/>
  <c r="G97" i="123"/>
  <c r="G97" i="139" s="1"/>
  <c r="AN99" i="131"/>
  <c r="BT96" i="131"/>
  <c r="K94" i="123"/>
  <c r="K94" i="139" s="1"/>
  <c r="X95" i="131"/>
  <c r="E93" i="123"/>
  <c r="E93" i="139" s="1"/>
  <c r="BD93" i="131"/>
  <c r="I91" i="123"/>
  <c r="I91" i="139" s="1"/>
  <c r="H92" i="131"/>
  <c r="C90" i="123"/>
  <c r="C90" i="139" s="1"/>
  <c r="G79" i="123"/>
  <c r="G79" i="139" s="1"/>
  <c r="AN81" i="131"/>
  <c r="G76" i="123"/>
  <c r="G76" i="139" s="1"/>
  <c r="AN78" i="131"/>
  <c r="H69" i="131"/>
  <c r="C67" i="123"/>
  <c r="C67" i="139" s="1"/>
  <c r="AN67" i="131"/>
  <c r="G65" i="123"/>
  <c r="G65" i="139" s="1"/>
  <c r="BT63" i="131"/>
  <c r="BT14" i="113"/>
  <c r="BT14" i="132" s="1"/>
  <c r="K61" i="123"/>
  <c r="X62" i="131"/>
  <c r="E60" i="123"/>
  <c r="E60" i="139" s="1"/>
  <c r="BD60" i="131"/>
  <c r="I58" i="123"/>
  <c r="I58" i="139" s="1"/>
  <c r="H59" i="131"/>
  <c r="C57" i="123"/>
  <c r="C57" i="139" s="1"/>
  <c r="AN57" i="131"/>
  <c r="G55" i="123"/>
  <c r="G55" i="139" s="1"/>
  <c r="C32" i="123"/>
  <c r="C32" i="139" s="1"/>
  <c r="H34" i="131"/>
  <c r="G26" i="123"/>
  <c r="G26" i="139" s="1"/>
  <c r="AN28" i="131"/>
  <c r="K23" i="123"/>
  <c r="K23" i="139" s="1"/>
  <c r="BT25" i="131"/>
  <c r="AN10" i="113"/>
  <c r="AN10" i="132" s="1"/>
  <c r="G14" i="123"/>
  <c r="AN16" i="131"/>
  <c r="BT11" i="131"/>
  <c r="K9" i="123"/>
  <c r="K9" i="139" s="1"/>
  <c r="E8" i="123"/>
  <c r="E8" i="139" s="1"/>
  <c r="X10" i="131"/>
  <c r="BL106" i="131"/>
  <c r="J104" i="123"/>
  <c r="J104" i="139" s="1"/>
  <c r="P102" i="131"/>
  <c r="D100" i="123"/>
  <c r="D100" i="139" s="1"/>
  <c r="F97" i="123"/>
  <c r="F97" i="139" s="1"/>
  <c r="AF99" i="131"/>
  <c r="F94" i="123"/>
  <c r="F94" i="139" s="1"/>
  <c r="AF96" i="131"/>
  <c r="J92" i="123"/>
  <c r="J92" i="139" s="1"/>
  <c r="BL94" i="131"/>
  <c r="D91" i="123"/>
  <c r="D91" i="139" s="1"/>
  <c r="P93" i="131"/>
  <c r="AV82" i="131"/>
  <c r="H80" i="123"/>
  <c r="H80" i="139" s="1"/>
  <c r="L77" i="123"/>
  <c r="L77" i="139" s="1"/>
  <c r="CB79" i="131"/>
  <c r="AF78" i="131"/>
  <c r="F76" i="123"/>
  <c r="F76" i="139" s="1"/>
  <c r="F67" i="123"/>
  <c r="F67" i="139" s="1"/>
  <c r="AF69" i="131"/>
  <c r="J65" i="123"/>
  <c r="J65" i="139" s="1"/>
  <c r="BL67" i="131"/>
  <c r="D64" i="123"/>
  <c r="D64" i="139" s="1"/>
  <c r="P66" i="131"/>
  <c r="AV62" i="131"/>
  <c r="H60" i="123"/>
  <c r="H60" i="139" s="1"/>
  <c r="L58" i="123"/>
  <c r="L58" i="139" s="1"/>
  <c r="CB60" i="131"/>
  <c r="F57" i="123"/>
  <c r="F57" i="139" s="1"/>
  <c r="AF59" i="131"/>
  <c r="J55" i="123"/>
  <c r="J55" i="139" s="1"/>
  <c r="BL57" i="131"/>
  <c r="D27" i="123"/>
  <c r="D27" i="139" s="1"/>
  <c r="P29" i="131"/>
  <c r="H24" i="123"/>
  <c r="H24" i="139" s="1"/>
  <c r="AV26" i="131"/>
  <c r="BL16" i="131"/>
  <c r="BL10" i="113"/>
  <c r="BL10" i="132" s="1"/>
  <c r="J14" i="123"/>
  <c r="P15" i="131"/>
  <c r="D13" i="123"/>
  <c r="D13" i="139" s="1"/>
  <c r="AV10" i="131"/>
  <c r="H8" i="123"/>
  <c r="H8" i="139" s="1"/>
  <c r="K100" i="123"/>
  <c r="K100" i="139" s="1"/>
  <c r="BT102" i="131"/>
  <c r="E99" i="123"/>
  <c r="E99" i="139" s="1"/>
  <c r="X101" i="131"/>
  <c r="AN98" i="131"/>
  <c r="G96" i="123"/>
  <c r="G96" i="139" s="1"/>
  <c r="BT95" i="131"/>
  <c r="K93" i="123"/>
  <c r="K93" i="139" s="1"/>
  <c r="E92" i="123"/>
  <c r="E92" i="139" s="1"/>
  <c r="X94" i="131"/>
  <c r="BD92" i="131"/>
  <c r="I90" i="123"/>
  <c r="I90" i="139" s="1"/>
  <c r="H82" i="131"/>
  <c r="C80" i="123"/>
  <c r="C80" i="139" s="1"/>
  <c r="G77" i="123"/>
  <c r="G77" i="139" s="1"/>
  <c r="AN79" i="131"/>
  <c r="BT68" i="131"/>
  <c r="K66" i="123"/>
  <c r="K66" i="139" s="1"/>
  <c r="X67" i="131"/>
  <c r="E65" i="123"/>
  <c r="E65" i="139" s="1"/>
  <c r="BD14" i="113"/>
  <c r="BD14" i="132" s="1"/>
  <c r="I61" i="123"/>
  <c r="BD63" i="131"/>
  <c r="C60" i="123"/>
  <c r="C60" i="139" s="1"/>
  <c r="H62" i="131"/>
  <c r="G58" i="123"/>
  <c r="G58" i="139" s="1"/>
  <c r="AN60" i="131"/>
  <c r="K56" i="123"/>
  <c r="K56" i="139" s="1"/>
  <c r="BT58" i="131"/>
  <c r="X57" i="131"/>
  <c r="E55" i="123"/>
  <c r="E55" i="139" s="1"/>
  <c r="H43" i="131"/>
  <c r="C41" i="123"/>
  <c r="C41" i="139" s="1"/>
  <c r="H29" i="131"/>
  <c r="C27" i="123"/>
  <c r="C27" i="139" s="1"/>
  <c r="G24" i="123"/>
  <c r="G24" i="139" s="1"/>
  <c r="AN26" i="131"/>
  <c r="BD10" i="113"/>
  <c r="BD10" i="132" s="1"/>
  <c r="I14" i="123"/>
  <c r="BD16" i="131"/>
  <c r="H15" i="131"/>
  <c r="C13" i="123"/>
  <c r="C13" i="139" s="1"/>
  <c r="AN10" i="131"/>
  <c r="G8" i="123"/>
  <c r="G8" i="139" s="1"/>
  <c r="P98" i="131"/>
  <c r="D96" i="123"/>
  <c r="D96" i="139" s="1"/>
  <c r="CB11" i="133"/>
  <c r="L9" i="128"/>
  <c r="L9" i="144" s="1"/>
  <c r="G9" i="128"/>
  <c r="G9" i="144" s="1"/>
  <c r="AN11" i="133"/>
  <c r="D36" i="123"/>
  <c r="D36" i="139" s="1"/>
  <c r="P38" i="131"/>
  <c r="AV38" i="131"/>
  <c r="H36" i="123"/>
  <c r="H36" i="139" s="1"/>
  <c r="J71" i="123"/>
  <c r="J71" i="139" s="1"/>
  <c r="BL73" i="131"/>
  <c r="AN38" i="131"/>
  <c r="G36" i="123"/>
  <c r="G36" i="139" s="1"/>
  <c r="E36" i="123"/>
  <c r="E36" i="139" s="1"/>
  <c r="X38" i="131"/>
  <c r="BL46" i="131"/>
  <c r="J44" i="123"/>
  <c r="J44" i="139" s="1"/>
  <c r="I32" i="123"/>
  <c r="I32" i="139" s="1"/>
  <c r="BD34" i="131"/>
  <c r="D44" i="123"/>
  <c r="D44" i="139" s="1"/>
  <c r="P46" i="131"/>
  <c r="K50" i="123"/>
  <c r="K50" i="139" s="1"/>
  <c r="BT52" i="131"/>
  <c r="L52" i="123"/>
  <c r="L52" i="139" s="1"/>
  <c r="CB54" i="131"/>
  <c r="G49" i="128"/>
  <c r="G49" i="144" s="1"/>
  <c r="AN51" i="133"/>
  <c r="BD23" i="113"/>
  <c r="BD23" i="132" s="1"/>
  <c r="I19" i="128"/>
  <c r="BD21" i="133"/>
  <c r="AN10" i="133"/>
  <c r="G8" i="128"/>
  <c r="G8" i="144" s="1"/>
  <c r="BL10" i="133"/>
  <c r="J8" i="128"/>
  <c r="J8" i="144" s="1"/>
  <c r="E49" i="128"/>
  <c r="E49" i="144" s="1"/>
  <c r="X51" i="133"/>
  <c r="G19" i="128"/>
  <c r="AN21" i="133"/>
  <c r="AN23" i="113"/>
  <c r="AN23" i="132" s="1"/>
  <c r="E21" i="144"/>
  <c r="E131" i="116"/>
  <c r="E131" i="135" s="1"/>
  <c r="D21" i="144"/>
  <c r="D131" i="116"/>
  <c r="D131" i="135" s="1"/>
  <c r="CB51" i="133"/>
  <c r="L49" i="128"/>
  <c r="L49" i="144" s="1"/>
  <c r="D49" i="128"/>
  <c r="D49" i="144" s="1"/>
  <c r="P51" i="133"/>
  <c r="AF21" i="133"/>
  <c r="AF23" i="113"/>
  <c r="AF23" i="132" s="1"/>
  <c r="F19" i="128"/>
  <c r="CB10" i="133"/>
  <c r="L8" i="128"/>
  <c r="L8" i="144" s="1"/>
  <c r="P10" i="133"/>
  <c r="D8" i="128"/>
  <c r="D8" i="144" s="1"/>
  <c r="D54" i="128"/>
  <c r="D54" i="144" s="1"/>
  <c r="P56" i="133"/>
  <c r="E30" i="128"/>
  <c r="E30" i="144" s="1"/>
  <c r="X32" i="133"/>
  <c r="C79" i="123"/>
  <c r="C79" i="139" s="1"/>
  <c r="H81" i="131"/>
  <c r="J54" i="128"/>
  <c r="J54" i="144" s="1"/>
  <c r="BL56" i="133"/>
  <c r="X56" i="133"/>
  <c r="E54" i="128"/>
  <c r="E54" i="144" s="1"/>
  <c r="CB56" i="133"/>
  <c r="L54" i="128"/>
  <c r="L54" i="144" s="1"/>
  <c r="CB57" i="133"/>
  <c r="L55" i="128"/>
  <c r="L55" i="144" s="1"/>
  <c r="AF32" i="133"/>
  <c r="F30" i="128"/>
  <c r="F30" i="144" s="1"/>
  <c r="E55" i="128"/>
  <c r="E55" i="144" s="1"/>
  <c r="X57" i="133"/>
  <c r="BD57" i="133"/>
  <c r="I55" i="128"/>
  <c r="I55" i="144" s="1"/>
  <c r="P106" i="131"/>
  <c r="D104" i="123"/>
  <c r="D104" i="139" s="1"/>
  <c r="H99" i="123"/>
  <c r="H99" i="139" s="1"/>
  <c r="AV101" i="131"/>
  <c r="D97" i="123"/>
  <c r="D97" i="139" s="1"/>
  <c r="P99" i="131"/>
  <c r="H94" i="123"/>
  <c r="H94" i="139" s="1"/>
  <c r="AV96" i="131"/>
  <c r="CB94" i="131"/>
  <c r="L92" i="123"/>
  <c r="L92" i="139" s="1"/>
  <c r="AF93" i="131"/>
  <c r="F91" i="123"/>
  <c r="F91" i="139" s="1"/>
  <c r="J80" i="123"/>
  <c r="J80" i="139" s="1"/>
  <c r="BL82" i="131"/>
  <c r="D79" i="123"/>
  <c r="D79" i="139" s="1"/>
  <c r="P81" i="131"/>
  <c r="AV78" i="131"/>
  <c r="H76" i="123"/>
  <c r="H76" i="139" s="1"/>
  <c r="AV69" i="131"/>
  <c r="H67" i="123"/>
  <c r="H67" i="139" s="1"/>
  <c r="L65" i="123"/>
  <c r="L65" i="139" s="1"/>
  <c r="CB67" i="131"/>
  <c r="F64" i="123"/>
  <c r="F64" i="139" s="1"/>
  <c r="AF66" i="131"/>
  <c r="J60" i="123"/>
  <c r="J60" i="139" s="1"/>
  <c r="BL62" i="131"/>
  <c r="P61" i="131"/>
  <c r="D59" i="123"/>
  <c r="D59" i="139" s="1"/>
  <c r="AV59" i="131"/>
  <c r="H57" i="123"/>
  <c r="H57" i="139" s="1"/>
  <c r="L55" i="123"/>
  <c r="L55" i="139" s="1"/>
  <c r="CB57" i="131"/>
  <c r="AF29" i="131"/>
  <c r="F27" i="123"/>
  <c r="F27" i="139" s="1"/>
  <c r="BL26" i="131"/>
  <c r="J24" i="123"/>
  <c r="J24" i="139" s="1"/>
  <c r="P25" i="131"/>
  <c r="D23" i="123"/>
  <c r="D23" i="139" s="1"/>
  <c r="BL15" i="131"/>
  <c r="J13" i="123"/>
  <c r="J13" i="139" s="1"/>
  <c r="P11" i="131"/>
  <c r="D9" i="123"/>
  <c r="D9" i="139" s="1"/>
  <c r="C104" i="123"/>
  <c r="C104" i="139" s="1"/>
  <c r="H106" i="131"/>
  <c r="AN101" i="131"/>
  <c r="G99" i="123"/>
  <c r="G99" i="139" s="1"/>
  <c r="C97" i="123"/>
  <c r="C97" i="139" s="1"/>
  <c r="H99" i="131"/>
  <c r="AN96" i="131"/>
  <c r="G94" i="123"/>
  <c r="G94" i="139" s="1"/>
  <c r="BT94" i="131"/>
  <c r="K92" i="123"/>
  <c r="K92" i="139" s="1"/>
  <c r="E91" i="123"/>
  <c r="E91" i="139" s="1"/>
  <c r="X93" i="131"/>
  <c r="BD82" i="131"/>
  <c r="I80" i="123"/>
  <c r="I80" i="139" s="1"/>
  <c r="I77" i="123"/>
  <c r="I77" i="139" s="1"/>
  <c r="BD79" i="131"/>
  <c r="H78" i="131"/>
  <c r="C76" i="123"/>
  <c r="C76" i="139" s="1"/>
  <c r="I66" i="123"/>
  <c r="I66" i="139" s="1"/>
  <c r="BD68" i="131"/>
  <c r="H67" i="131"/>
  <c r="C65" i="123"/>
  <c r="C65" i="139" s="1"/>
  <c r="G61" i="123"/>
  <c r="AN63" i="131"/>
  <c r="AN14" i="113"/>
  <c r="AN14" i="132" s="1"/>
  <c r="BT61" i="131"/>
  <c r="K59" i="123"/>
  <c r="K59" i="139" s="1"/>
  <c r="X60" i="131"/>
  <c r="E58" i="123"/>
  <c r="E58" i="139" s="1"/>
  <c r="BD58" i="131"/>
  <c r="I56" i="123"/>
  <c r="I56" i="139" s="1"/>
  <c r="H57" i="131"/>
  <c r="C55" i="123"/>
  <c r="C55" i="139" s="1"/>
  <c r="I27" i="123"/>
  <c r="I27" i="139" s="1"/>
  <c r="BD29" i="131"/>
  <c r="H28" i="131"/>
  <c r="C26" i="123"/>
  <c r="C26" i="139" s="1"/>
  <c r="AN25" i="131"/>
  <c r="G23" i="123"/>
  <c r="G23" i="139" s="1"/>
  <c r="H10" i="113"/>
  <c r="H10" i="132" s="1"/>
  <c r="H16" i="131"/>
  <c r="C14" i="123"/>
  <c r="AN11" i="131"/>
  <c r="G9" i="123"/>
  <c r="G9" i="139" s="1"/>
  <c r="AF106" i="131"/>
  <c r="F104" i="123"/>
  <c r="F104" i="139" s="1"/>
  <c r="BL101" i="131"/>
  <c r="J99" i="123"/>
  <c r="J99" i="139" s="1"/>
  <c r="L96" i="123"/>
  <c r="L96" i="139" s="1"/>
  <c r="CB98" i="131"/>
  <c r="L93" i="123"/>
  <c r="L93" i="139" s="1"/>
  <c r="CB95" i="131"/>
  <c r="AF94" i="131"/>
  <c r="F92" i="123"/>
  <c r="F92" i="139" s="1"/>
  <c r="BL92" i="131"/>
  <c r="J90" i="123"/>
  <c r="J90" i="139" s="1"/>
  <c r="P82" i="131"/>
  <c r="D80" i="123"/>
  <c r="D80" i="139" s="1"/>
  <c r="AV79" i="131"/>
  <c r="H77" i="123"/>
  <c r="H77" i="139" s="1"/>
  <c r="CB68" i="131"/>
  <c r="L66" i="123"/>
  <c r="L66" i="139" s="1"/>
  <c r="F65" i="123"/>
  <c r="F65" i="139" s="1"/>
  <c r="AF67" i="131"/>
  <c r="BL14" i="113"/>
  <c r="BL14" i="132" s="1"/>
  <c r="J61" i="123"/>
  <c r="BL63" i="131"/>
  <c r="D60" i="123"/>
  <c r="D60" i="139" s="1"/>
  <c r="P62" i="131"/>
  <c r="H58" i="123"/>
  <c r="H58" i="139" s="1"/>
  <c r="AV60" i="131"/>
  <c r="CB58" i="131"/>
  <c r="L56" i="123"/>
  <c r="L56" i="139" s="1"/>
  <c r="F55" i="123"/>
  <c r="F55" i="139" s="1"/>
  <c r="AF57" i="131"/>
  <c r="BL28" i="131"/>
  <c r="J26" i="123"/>
  <c r="J26" i="139" s="1"/>
  <c r="D24" i="123"/>
  <c r="D24" i="139" s="1"/>
  <c r="P26" i="131"/>
  <c r="AF10" i="113"/>
  <c r="AF10" i="132" s="1"/>
  <c r="F14" i="123"/>
  <c r="AF16" i="131"/>
  <c r="J9" i="123"/>
  <c r="J9" i="139" s="1"/>
  <c r="BL11" i="131"/>
  <c r="P10" i="131"/>
  <c r="D8" i="123"/>
  <c r="D8" i="139" s="1"/>
  <c r="G100" i="123"/>
  <c r="G100" i="139" s="1"/>
  <c r="AN102" i="131"/>
  <c r="BD99" i="131"/>
  <c r="I97" i="123"/>
  <c r="I97" i="139" s="1"/>
  <c r="H98" i="131"/>
  <c r="C96" i="123"/>
  <c r="C96" i="139" s="1"/>
  <c r="AN95" i="131"/>
  <c r="G93" i="123"/>
  <c r="G93" i="139" s="1"/>
  <c r="BT93" i="131"/>
  <c r="K91" i="123"/>
  <c r="K91" i="139" s="1"/>
  <c r="X92" i="131"/>
  <c r="E90" i="123"/>
  <c r="E90" i="139" s="1"/>
  <c r="I79" i="123"/>
  <c r="I79" i="139" s="1"/>
  <c r="BD81" i="131"/>
  <c r="C77" i="123"/>
  <c r="C77" i="139" s="1"/>
  <c r="H79" i="131"/>
  <c r="AN68" i="131"/>
  <c r="G66" i="123"/>
  <c r="G66" i="139" s="1"/>
  <c r="BT66" i="131"/>
  <c r="K64" i="123"/>
  <c r="K64" i="139" s="1"/>
  <c r="X63" i="131"/>
  <c r="X14" i="113"/>
  <c r="X14" i="132" s="1"/>
  <c r="E61" i="123"/>
  <c r="BD61" i="131"/>
  <c r="I59" i="123"/>
  <c r="I59" i="139" s="1"/>
  <c r="H60" i="131"/>
  <c r="C58" i="123"/>
  <c r="C58" i="139" s="1"/>
  <c r="AN58" i="131"/>
  <c r="G56" i="123"/>
  <c r="G56" i="139" s="1"/>
  <c r="H55" i="131"/>
  <c r="C53" i="123"/>
  <c r="C53" i="139" s="1"/>
  <c r="H37" i="131"/>
  <c r="C35" i="123"/>
  <c r="C35" i="139" s="1"/>
  <c r="I26" i="123"/>
  <c r="I26" i="139" s="1"/>
  <c r="BD28" i="131"/>
  <c r="C24" i="123"/>
  <c r="C24" i="139" s="1"/>
  <c r="H26" i="131"/>
  <c r="E14" i="123"/>
  <c r="X16" i="131"/>
  <c r="X10" i="113"/>
  <c r="X10" i="132" s="1"/>
  <c r="BD11" i="131"/>
  <c r="I9" i="123"/>
  <c r="I9" i="139" s="1"/>
  <c r="H10" i="131"/>
  <c r="C8" i="123"/>
  <c r="C8" i="139" s="1"/>
  <c r="H11" i="133"/>
  <c r="C9" i="128"/>
  <c r="C9" i="144" s="1"/>
  <c r="H9" i="128"/>
  <c r="H9" i="144" s="1"/>
  <c r="AV11" i="133"/>
  <c r="J9" i="128"/>
  <c r="J9" i="144" s="1"/>
  <c r="BL11" i="133"/>
  <c r="H32" i="123"/>
  <c r="H32" i="139" s="1"/>
  <c r="AV34" i="131"/>
  <c r="AV53" i="131"/>
  <c r="H51" i="123"/>
  <c r="H51" i="139" s="1"/>
  <c r="AF73" i="131"/>
  <c r="F71" i="123"/>
  <c r="F71" i="139" s="1"/>
  <c r="E44" i="123"/>
  <c r="E44" i="139" s="1"/>
  <c r="X46" i="131"/>
  <c r="F36" i="123"/>
  <c r="F36" i="139" s="1"/>
  <c r="AF38" i="131"/>
  <c r="F51" i="123"/>
  <c r="F51" i="139" s="1"/>
  <c r="AF53" i="131"/>
  <c r="X53" i="131"/>
  <c r="E51" i="123"/>
  <c r="E51" i="139" s="1"/>
  <c r="I51" i="123"/>
  <c r="I51" i="139" s="1"/>
  <c r="BD53" i="131"/>
  <c r="BD46" i="131"/>
  <c r="I44" i="123"/>
  <c r="I44" i="139" s="1"/>
  <c r="AN73" i="131"/>
  <c r="G71" i="123"/>
  <c r="G71" i="139" s="1"/>
  <c r="P34" i="131"/>
  <c r="D32" i="123"/>
  <c r="D32" i="139" s="1"/>
  <c r="AF20" i="131"/>
  <c r="F18" i="123"/>
  <c r="F18" i="139" s="1"/>
  <c r="I36" i="123"/>
  <c r="I36" i="139" s="1"/>
  <c r="BD38" i="131"/>
  <c r="CB52" i="131"/>
  <c r="L50" i="123"/>
  <c r="L50" i="139" s="1"/>
  <c r="L131" i="116"/>
  <c r="L131" i="135" s="1"/>
  <c r="L21" i="144"/>
  <c r="BL51" i="133"/>
  <c r="J49" i="128"/>
  <c r="J49" i="144" s="1"/>
  <c r="CB21" i="133"/>
  <c r="L19" i="128"/>
  <c r="CB23" i="113"/>
  <c r="CB23" i="132" s="1"/>
  <c r="P21" i="133"/>
  <c r="D19" i="128"/>
  <c r="P23" i="113"/>
  <c r="P23" i="132" s="1"/>
  <c r="K21" i="144"/>
  <c r="K131" i="116"/>
  <c r="K131" i="135" s="1"/>
  <c r="I8" i="128"/>
  <c r="I8" i="144" s="1"/>
  <c r="BD10" i="133"/>
  <c r="G54" i="128"/>
  <c r="G54" i="144" s="1"/>
  <c r="AN56" i="133"/>
  <c r="AV32" i="133"/>
  <c r="H30" i="128"/>
  <c r="H30" i="144" s="1"/>
  <c r="K55" i="128"/>
  <c r="K55" i="144" s="1"/>
  <c r="BT57" i="133"/>
  <c r="AN32" i="133"/>
  <c r="G30" i="128"/>
  <c r="G30" i="144" s="1"/>
  <c r="F54" i="128"/>
  <c r="F54" i="144" s="1"/>
  <c r="AF56" i="133"/>
  <c r="AN57" i="133"/>
  <c r="G55" i="128"/>
  <c r="G55" i="144" s="1"/>
  <c r="H32" i="133"/>
  <c r="C30" i="128"/>
  <c r="C30" i="144" s="1"/>
  <c r="H54" i="128"/>
  <c r="H54" i="144" s="1"/>
  <c r="AV56" i="133"/>
  <c r="BT56" i="133"/>
  <c r="K54" i="128"/>
  <c r="K54" i="144" s="1"/>
  <c r="H55" i="128"/>
  <c r="H55" i="144" s="1"/>
  <c r="AV57" i="133"/>
  <c r="J55" i="128"/>
  <c r="J55" i="144" s="1"/>
  <c r="BL57" i="133"/>
  <c r="J100" i="123"/>
  <c r="J100" i="139" s="1"/>
  <c r="BL102" i="131"/>
  <c r="P101" i="131"/>
  <c r="D99" i="123"/>
  <c r="D99" i="139" s="1"/>
  <c r="BL98" i="131"/>
  <c r="J96" i="123"/>
  <c r="J96" i="139" s="1"/>
  <c r="P96" i="131"/>
  <c r="D94" i="123"/>
  <c r="D94" i="139" s="1"/>
  <c r="H92" i="123"/>
  <c r="H92" i="139" s="1"/>
  <c r="AV94" i="131"/>
  <c r="L90" i="123"/>
  <c r="L90" i="139" s="1"/>
  <c r="CB92" i="131"/>
  <c r="F80" i="123"/>
  <c r="F80" i="139" s="1"/>
  <c r="AF82" i="131"/>
  <c r="BL79" i="131"/>
  <c r="J77" i="123"/>
  <c r="J77" i="139" s="1"/>
  <c r="D76" i="123"/>
  <c r="D76" i="139" s="1"/>
  <c r="P78" i="131"/>
  <c r="D67" i="123"/>
  <c r="D67" i="139" s="1"/>
  <c r="P69" i="131"/>
  <c r="AV67" i="131"/>
  <c r="H65" i="123"/>
  <c r="H65" i="139" s="1"/>
  <c r="CB63" i="131"/>
  <c r="CB14" i="113"/>
  <c r="CB14" i="132" s="1"/>
  <c r="L61" i="123"/>
  <c r="F60" i="123"/>
  <c r="F60" i="139" s="1"/>
  <c r="AF62" i="131"/>
  <c r="J58" i="123"/>
  <c r="J58" i="139" s="1"/>
  <c r="BL60" i="131"/>
  <c r="D57" i="123"/>
  <c r="D57" i="139" s="1"/>
  <c r="P59" i="131"/>
  <c r="AV57" i="131"/>
  <c r="H55" i="123"/>
  <c r="H55" i="139" s="1"/>
  <c r="L26" i="123"/>
  <c r="L26" i="139" s="1"/>
  <c r="CB28" i="131"/>
  <c r="F24" i="123"/>
  <c r="F24" i="139" s="1"/>
  <c r="AF26" i="131"/>
  <c r="L14" i="123"/>
  <c r="CB16" i="131"/>
  <c r="CB10" i="113"/>
  <c r="CB10" i="132" s="1"/>
  <c r="F13" i="123"/>
  <c r="F13" i="139" s="1"/>
  <c r="AF15" i="131"/>
  <c r="J8" i="123"/>
  <c r="J8" i="139" s="1"/>
  <c r="BL10" i="131"/>
  <c r="I100" i="123"/>
  <c r="I100" i="139" s="1"/>
  <c r="BD102" i="131"/>
  <c r="H101" i="131"/>
  <c r="C99" i="123"/>
  <c r="C99" i="139" s="1"/>
  <c r="BD98" i="131"/>
  <c r="I96" i="123"/>
  <c r="I96" i="139" s="1"/>
  <c r="H96" i="131"/>
  <c r="C94" i="123"/>
  <c r="C94" i="139" s="1"/>
  <c r="AN94" i="131"/>
  <c r="G92" i="123"/>
  <c r="G92" i="139" s="1"/>
  <c r="K90" i="123"/>
  <c r="K90" i="139" s="1"/>
  <c r="BT92" i="131"/>
  <c r="E80" i="123"/>
  <c r="E80" i="139" s="1"/>
  <c r="X82" i="131"/>
  <c r="X79" i="131"/>
  <c r="E77" i="123"/>
  <c r="E77" i="139" s="1"/>
  <c r="K67" i="123"/>
  <c r="K67" i="139" s="1"/>
  <c r="BT69" i="131"/>
  <c r="X68" i="131"/>
  <c r="E66" i="123"/>
  <c r="E66" i="139" s="1"/>
  <c r="I64" i="123"/>
  <c r="I64" i="139" s="1"/>
  <c r="BD66" i="131"/>
  <c r="C61" i="123"/>
  <c r="H14" i="113"/>
  <c r="H14" i="132" s="1"/>
  <c r="H63" i="131"/>
  <c r="AN61" i="131"/>
  <c r="G59" i="123"/>
  <c r="G59" i="139" s="1"/>
  <c r="K57" i="123"/>
  <c r="K57" i="139" s="1"/>
  <c r="BT59" i="131"/>
  <c r="E56" i="123"/>
  <c r="E56" i="139" s="1"/>
  <c r="X58" i="131"/>
  <c r="E27" i="123"/>
  <c r="E27" i="139" s="1"/>
  <c r="X29" i="131"/>
  <c r="BD26" i="131"/>
  <c r="I24" i="123"/>
  <c r="I24" i="139" s="1"/>
  <c r="C23" i="123"/>
  <c r="C23" i="139" s="1"/>
  <c r="H25" i="131"/>
  <c r="BD15" i="131"/>
  <c r="I13" i="123"/>
  <c r="I13" i="139" s="1"/>
  <c r="C9" i="123"/>
  <c r="C9" i="139" s="1"/>
  <c r="H11" i="131"/>
  <c r="CB102" i="131"/>
  <c r="L100" i="123"/>
  <c r="L100" i="139" s="1"/>
  <c r="F99" i="123"/>
  <c r="F99" i="139" s="1"/>
  <c r="AF101" i="131"/>
  <c r="H96" i="123"/>
  <c r="H96" i="139" s="1"/>
  <c r="AV98" i="131"/>
  <c r="H93" i="123"/>
  <c r="H93" i="139" s="1"/>
  <c r="AV95" i="131"/>
  <c r="CB93" i="131"/>
  <c r="L91" i="123"/>
  <c r="L91" i="139" s="1"/>
  <c r="F90" i="123"/>
  <c r="F90" i="139" s="1"/>
  <c r="AF92" i="131"/>
  <c r="J79" i="123"/>
  <c r="J79" i="139" s="1"/>
  <c r="BL81" i="131"/>
  <c r="P79" i="131"/>
  <c r="D77" i="123"/>
  <c r="D77" i="139" s="1"/>
  <c r="AV68" i="131"/>
  <c r="H66" i="123"/>
  <c r="H66" i="139" s="1"/>
  <c r="L64" i="123"/>
  <c r="L64" i="139" s="1"/>
  <c r="CB66" i="131"/>
  <c r="AF63" i="131"/>
  <c r="AF14" i="113"/>
  <c r="AF14" i="132" s="1"/>
  <c r="F61" i="123"/>
  <c r="BL61" i="131"/>
  <c r="J59" i="123"/>
  <c r="J59" i="139" s="1"/>
  <c r="P60" i="131"/>
  <c r="D58" i="123"/>
  <c r="D58" i="139" s="1"/>
  <c r="AV58" i="131"/>
  <c r="H56" i="123"/>
  <c r="H56" i="139" s="1"/>
  <c r="L27" i="123"/>
  <c r="L27" i="139" s="1"/>
  <c r="CB29" i="131"/>
  <c r="AF28" i="131"/>
  <c r="F26" i="123"/>
  <c r="F26" i="139" s="1"/>
  <c r="J23" i="123"/>
  <c r="J23" i="139" s="1"/>
  <c r="BL25" i="131"/>
  <c r="CB15" i="131"/>
  <c r="L13" i="123"/>
  <c r="L13" i="139" s="1"/>
  <c r="F9" i="123"/>
  <c r="F9" i="139" s="1"/>
  <c r="AF11" i="131"/>
  <c r="I104" i="123"/>
  <c r="I104" i="139" s="1"/>
  <c r="BD106" i="131"/>
  <c r="H102" i="131"/>
  <c r="C100" i="123"/>
  <c r="C100" i="139" s="1"/>
  <c r="X99" i="131"/>
  <c r="E97" i="123"/>
  <c r="E97" i="139" s="1"/>
  <c r="BD96" i="131"/>
  <c r="I94" i="123"/>
  <c r="I94" i="139" s="1"/>
  <c r="C93" i="123"/>
  <c r="C93" i="139" s="1"/>
  <c r="H95" i="131"/>
  <c r="G91" i="123"/>
  <c r="G91" i="139" s="1"/>
  <c r="AN93" i="131"/>
  <c r="K80" i="123"/>
  <c r="K80" i="139" s="1"/>
  <c r="BT82" i="131"/>
  <c r="E79" i="123"/>
  <c r="E79" i="139" s="1"/>
  <c r="X81" i="131"/>
  <c r="BD78" i="131"/>
  <c r="I76" i="123"/>
  <c r="I76" i="139" s="1"/>
  <c r="BD69" i="131"/>
  <c r="I67" i="123"/>
  <c r="I67" i="139" s="1"/>
  <c r="H68" i="131"/>
  <c r="C66" i="123"/>
  <c r="C66" i="139" s="1"/>
  <c r="AN66" i="131"/>
  <c r="G64" i="123"/>
  <c r="G64" i="139" s="1"/>
  <c r="BT62" i="131"/>
  <c r="K60" i="123"/>
  <c r="K60" i="139" s="1"/>
  <c r="X61" i="131"/>
  <c r="E59" i="123"/>
  <c r="E59" i="139" s="1"/>
  <c r="I57" i="123"/>
  <c r="I57" i="139" s="1"/>
  <c r="BD59" i="131"/>
  <c r="C56" i="123"/>
  <c r="C56" i="139" s="1"/>
  <c r="H58" i="131"/>
  <c r="C51" i="123"/>
  <c r="C51" i="139" s="1"/>
  <c r="H53" i="131"/>
  <c r="K27" i="123"/>
  <c r="K27" i="139" s="1"/>
  <c r="BT29" i="131"/>
  <c r="X28" i="131"/>
  <c r="E26" i="123"/>
  <c r="E26" i="139" s="1"/>
  <c r="BD25" i="131"/>
  <c r="I23" i="123"/>
  <c r="I23" i="139" s="1"/>
  <c r="BT15" i="131"/>
  <c r="K13" i="123"/>
  <c r="K13" i="139" s="1"/>
  <c r="X11" i="131"/>
  <c r="E9" i="123"/>
  <c r="E9" i="139" s="1"/>
  <c r="BD11" i="133"/>
  <c r="I9" i="128"/>
  <c r="I9" i="144" s="1"/>
  <c r="P11" i="133"/>
  <c r="D9" i="128"/>
  <c r="D9" i="144" s="1"/>
  <c r="AF11" i="133"/>
  <c r="F9" i="128"/>
  <c r="F9" i="144" s="1"/>
  <c r="F32" i="123"/>
  <c r="F32" i="139" s="1"/>
  <c r="AF34" i="131"/>
  <c r="H44" i="123"/>
  <c r="H44" i="139" s="1"/>
  <c r="AV46" i="131"/>
  <c r="G44" i="123"/>
  <c r="G44" i="139" s="1"/>
  <c r="AN46" i="131"/>
  <c r="AF46" i="131"/>
  <c r="F44" i="123"/>
  <c r="F44" i="139" s="1"/>
  <c r="H71" i="123"/>
  <c r="H71" i="139" s="1"/>
  <c r="AV73" i="131"/>
  <c r="X34" i="131"/>
  <c r="E32" i="123"/>
  <c r="E32" i="139" s="1"/>
  <c r="BL53" i="131"/>
  <c r="J51" i="123"/>
  <c r="J51" i="139" s="1"/>
  <c r="L39" i="128"/>
  <c r="CB28" i="113"/>
  <c r="CB28" i="132" s="1"/>
  <c r="CB41" i="133"/>
  <c r="K49" i="128"/>
  <c r="K49" i="144" s="1"/>
  <c r="BT51" i="133"/>
  <c r="C49" i="128"/>
  <c r="C49" i="144" s="1"/>
  <c r="H51" i="133"/>
  <c r="X23" i="113"/>
  <c r="X23" i="132" s="1"/>
  <c r="E19" i="128"/>
  <c r="X21" i="133"/>
  <c r="BT10" i="133"/>
  <c r="K8" i="128"/>
  <c r="K8" i="144" s="1"/>
  <c r="H10" i="133"/>
  <c r="C8" i="128"/>
  <c r="C8" i="144" s="1"/>
  <c r="G21" i="144"/>
  <c r="G131" i="116"/>
  <c r="G131" i="135" s="1"/>
  <c r="CB47" i="133"/>
  <c r="L45" i="128"/>
  <c r="L45" i="144" s="1"/>
  <c r="F8" i="128"/>
  <c r="F8" i="144" s="1"/>
  <c r="AF10" i="133"/>
  <c r="H21" i="144"/>
  <c r="H131" i="116"/>
  <c r="H131" i="135" s="1"/>
  <c r="I49" i="128"/>
  <c r="I49" i="144" s="1"/>
  <c r="BD51" i="133"/>
  <c r="K19" i="128"/>
  <c r="BT21" i="133"/>
  <c r="BT23" i="113"/>
  <c r="BT23" i="132" s="1"/>
  <c r="C19" i="128"/>
  <c r="H23" i="113"/>
  <c r="H23" i="132" s="1"/>
  <c r="H21" i="133"/>
  <c r="AV51" i="133"/>
  <c r="H49" i="128"/>
  <c r="H49" i="144" s="1"/>
  <c r="BL21" i="133"/>
  <c r="J19" i="128"/>
  <c r="BL23" i="113"/>
  <c r="BL23" i="132" s="1"/>
  <c r="H8" i="128"/>
  <c r="H8" i="144" s="1"/>
  <c r="AV10" i="133"/>
  <c r="CB32" i="133"/>
  <c r="L30" i="128"/>
  <c r="L30" i="144" s="1"/>
  <c r="L104" i="123"/>
  <c r="L104" i="139" s="1"/>
  <c r="CB106" i="131"/>
  <c r="L97" i="123"/>
  <c r="L97" i="139" s="1"/>
  <c r="CB99" i="131"/>
  <c r="AF98" i="131"/>
  <c r="F96" i="123"/>
  <c r="F96" i="139" s="1"/>
  <c r="BL95" i="131"/>
  <c r="J93" i="123"/>
  <c r="J93" i="139" s="1"/>
  <c r="P94" i="131"/>
  <c r="D92" i="123"/>
  <c r="D92" i="139" s="1"/>
  <c r="AV92" i="131"/>
  <c r="H90" i="123"/>
  <c r="H90" i="139" s="1"/>
  <c r="CB81" i="131"/>
  <c r="L79" i="123"/>
  <c r="L79" i="139" s="1"/>
  <c r="F77" i="123"/>
  <c r="F77" i="139" s="1"/>
  <c r="AF79" i="131"/>
  <c r="J66" i="123"/>
  <c r="J66" i="139" s="1"/>
  <c r="BL68" i="131"/>
  <c r="P67" i="131"/>
  <c r="D65" i="123"/>
  <c r="D65" i="139" s="1"/>
  <c r="H61" i="123"/>
  <c r="AV63" i="131"/>
  <c r="AV14" i="113"/>
  <c r="AV14" i="132" s="1"/>
  <c r="CB61" i="131"/>
  <c r="L59" i="123"/>
  <c r="L59" i="139" s="1"/>
  <c r="F58" i="123"/>
  <c r="F58" i="139" s="1"/>
  <c r="AF60" i="131"/>
  <c r="J56" i="123"/>
  <c r="J56" i="139" s="1"/>
  <c r="BL58" i="131"/>
  <c r="D55" i="123"/>
  <c r="D55" i="139" s="1"/>
  <c r="P57" i="131"/>
  <c r="H26" i="123"/>
  <c r="H26" i="139" s="1"/>
  <c r="AV28" i="131"/>
  <c r="L23" i="123"/>
  <c r="L23" i="139" s="1"/>
  <c r="CB25" i="131"/>
  <c r="AV10" i="113"/>
  <c r="AV10" i="132" s="1"/>
  <c r="H14" i="123"/>
  <c r="AV16" i="131"/>
  <c r="L9" i="123"/>
  <c r="L9" i="139" s="1"/>
  <c r="CB11" i="131"/>
  <c r="F8" i="123"/>
  <c r="F8" i="139" s="1"/>
  <c r="AF10" i="131"/>
  <c r="K104" i="123"/>
  <c r="K104" i="139" s="1"/>
  <c r="BT106" i="131"/>
  <c r="X102" i="131"/>
  <c r="E100" i="123"/>
  <c r="E100" i="139" s="1"/>
  <c r="BT99" i="131"/>
  <c r="K97" i="123"/>
  <c r="K97" i="139" s="1"/>
  <c r="E96" i="123"/>
  <c r="E96" i="139" s="1"/>
  <c r="X98" i="131"/>
  <c r="I93" i="123"/>
  <c r="I93" i="139" s="1"/>
  <c r="BD95" i="131"/>
  <c r="H94" i="131"/>
  <c r="C92" i="123"/>
  <c r="C92" i="139" s="1"/>
  <c r="AN92" i="131"/>
  <c r="G90" i="123"/>
  <c r="G90" i="139" s="1"/>
  <c r="K79" i="123"/>
  <c r="K79" i="139" s="1"/>
  <c r="BT81" i="131"/>
  <c r="BT78" i="131"/>
  <c r="K76" i="123"/>
  <c r="K76" i="139" s="1"/>
  <c r="G67" i="123"/>
  <c r="G67" i="139" s="1"/>
  <c r="AN69" i="131"/>
  <c r="BT67" i="131"/>
  <c r="K65" i="123"/>
  <c r="K65" i="139" s="1"/>
  <c r="X66" i="131"/>
  <c r="E64" i="123"/>
  <c r="E64" i="139" s="1"/>
  <c r="I60" i="123"/>
  <c r="I60" i="139" s="1"/>
  <c r="BD62" i="131"/>
  <c r="H61" i="131"/>
  <c r="C59" i="123"/>
  <c r="C59" i="139" s="1"/>
  <c r="AN59" i="131"/>
  <c r="G57" i="123"/>
  <c r="G57" i="139" s="1"/>
  <c r="K55" i="123"/>
  <c r="K55" i="139" s="1"/>
  <c r="BT57" i="131"/>
  <c r="H44" i="131"/>
  <c r="C42" i="123"/>
  <c r="C42" i="139" s="1"/>
  <c r="BT28" i="131"/>
  <c r="K26" i="123"/>
  <c r="K26" i="139" s="1"/>
  <c r="E24" i="123"/>
  <c r="E24" i="139" s="1"/>
  <c r="X26" i="131"/>
  <c r="BT16" i="131"/>
  <c r="BT10" i="113"/>
  <c r="BT10" i="132" s="1"/>
  <c r="K14" i="123"/>
  <c r="E13" i="123"/>
  <c r="E13" i="139" s="1"/>
  <c r="X15" i="131"/>
  <c r="I8" i="123"/>
  <c r="I8" i="139" s="1"/>
  <c r="BD10" i="131"/>
  <c r="AV102" i="131"/>
  <c r="H100" i="123"/>
  <c r="H100" i="139" s="1"/>
  <c r="BL99" i="131"/>
  <c r="J97" i="123"/>
  <c r="J97" i="139" s="1"/>
  <c r="J94" i="123"/>
  <c r="J94" i="139" s="1"/>
  <c r="BL96" i="131"/>
  <c r="P95" i="131"/>
  <c r="D93" i="123"/>
  <c r="D93" i="139" s="1"/>
  <c r="H91" i="123"/>
  <c r="H91" i="139" s="1"/>
  <c r="AV93" i="131"/>
  <c r="CB82" i="131"/>
  <c r="L80" i="123"/>
  <c r="L80" i="139" s="1"/>
  <c r="F79" i="123"/>
  <c r="F79" i="139" s="1"/>
  <c r="AF81" i="131"/>
  <c r="BL78" i="131"/>
  <c r="J76" i="123"/>
  <c r="J76" i="139" s="1"/>
  <c r="J67" i="123"/>
  <c r="J67" i="139" s="1"/>
  <c r="BL69" i="131"/>
  <c r="P68" i="131"/>
  <c r="D66" i="123"/>
  <c r="D66" i="139" s="1"/>
  <c r="H64" i="123"/>
  <c r="H64" i="139" s="1"/>
  <c r="AV66" i="131"/>
  <c r="L60" i="123"/>
  <c r="L60" i="139" s="1"/>
  <c r="CB62" i="131"/>
  <c r="AF61" i="131"/>
  <c r="F59" i="123"/>
  <c r="F59" i="139" s="1"/>
  <c r="J57" i="123"/>
  <c r="J57" i="139" s="1"/>
  <c r="BL59" i="131"/>
  <c r="D56" i="123"/>
  <c r="D56" i="139" s="1"/>
  <c r="P58" i="131"/>
  <c r="AV29" i="131"/>
  <c r="H27" i="123"/>
  <c r="H27" i="139" s="1"/>
  <c r="CB26" i="131"/>
  <c r="L24" i="123"/>
  <c r="L24" i="139" s="1"/>
  <c r="AF25" i="131"/>
  <c r="F23" i="123"/>
  <c r="F23" i="139" s="1"/>
  <c r="H13" i="123"/>
  <c r="H13" i="139" s="1"/>
  <c r="AV15" i="131"/>
  <c r="L8" i="123"/>
  <c r="L8" i="139" s="1"/>
  <c r="CB10" i="131"/>
  <c r="X106" i="131"/>
  <c r="E104" i="123"/>
  <c r="E104" i="139" s="1"/>
  <c r="I99" i="123"/>
  <c r="I99" i="139" s="1"/>
  <c r="BD101" i="131"/>
  <c r="K96" i="123"/>
  <c r="K96" i="139" s="1"/>
  <c r="BT98" i="131"/>
  <c r="E94" i="123"/>
  <c r="E94" i="139" s="1"/>
  <c r="X96" i="131"/>
  <c r="I92" i="123"/>
  <c r="I92" i="139" s="1"/>
  <c r="BD94" i="131"/>
  <c r="H93" i="131"/>
  <c r="C91" i="123"/>
  <c r="C91" i="139" s="1"/>
  <c r="AN82" i="131"/>
  <c r="G80" i="123"/>
  <c r="G80" i="139" s="1"/>
  <c r="BT79" i="131"/>
  <c r="K77" i="123"/>
  <c r="K77" i="139" s="1"/>
  <c r="X78" i="131"/>
  <c r="E76" i="123"/>
  <c r="E76" i="139" s="1"/>
  <c r="X69" i="131"/>
  <c r="E67" i="123"/>
  <c r="E67" i="139" s="1"/>
  <c r="BD67" i="131"/>
  <c r="I65" i="123"/>
  <c r="I65" i="139" s="1"/>
  <c r="H66" i="131"/>
  <c r="C64" i="123"/>
  <c r="C64" i="139" s="1"/>
  <c r="AN62" i="131"/>
  <c r="G60" i="123"/>
  <c r="G60" i="139" s="1"/>
  <c r="BT60" i="131"/>
  <c r="K58" i="123"/>
  <c r="K58" i="139" s="1"/>
  <c r="X59" i="131"/>
  <c r="E57" i="123"/>
  <c r="E57" i="139" s="1"/>
  <c r="I55" i="123"/>
  <c r="I55" i="139" s="1"/>
  <c r="BD57" i="131"/>
  <c r="C43" i="123"/>
  <c r="C43" i="139" s="1"/>
  <c r="H45" i="131"/>
  <c r="G27" i="123"/>
  <c r="G27" i="139" s="1"/>
  <c r="AN29" i="131"/>
  <c r="BT26" i="131"/>
  <c r="K24" i="123"/>
  <c r="K24" i="139" s="1"/>
  <c r="X25" i="131"/>
  <c r="E23" i="123"/>
  <c r="E23" i="139" s="1"/>
  <c r="AN15" i="131"/>
  <c r="G13" i="123"/>
  <c r="G13" i="139" s="1"/>
  <c r="BT10" i="131"/>
  <c r="K8" i="123"/>
  <c r="K8" i="139" s="1"/>
  <c r="E9" i="128"/>
  <c r="E9" i="144" s="1"/>
  <c r="X11" i="133"/>
  <c r="K9" i="128"/>
  <c r="K9" i="144" s="1"/>
  <c r="BT11" i="133"/>
  <c r="I71" i="123"/>
  <c r="I71" i="139" s="1"/>
  <c r="BD73" i="131"/>
  <c r="D71" i="123"/>
  <c r="D71" i="139" s="1"/>
  <c r="P73" i="131"/>
  <c r="J32" i="123"/>
  <c r="J32" i="139" s="1"/>
  <c r="BL34" i="131"/>
  <c r="AN53" i="131"/>
  <c r="G51" i="123"/>
  <c r="G51" i="139" s="1"/>
  <c r="H73" i="131"/>
  <c r="C71" i="123"/>
  <c r="C71" i="139" s="1"/>
  <c r="AN20" i="131"/>
  <c r="G18" i="123"/>
  <c r="G18" i="139" s="1"/>
  <c r="H46" i="131"/>
  <c r="C44" i="123"/>
  <c r="C44" i="139" s="1"/>
  <c r="E71" i="123"/>
  <c r="E71" i="139" s="1"/>
  <c r="X73" i="131"/>
  <c r="J36" i="123"/>
  <c r="J36" i="139" s="1"/>
  <c r="BL38" i="131"/>
  <c r="AN34" i="131"/>
  <c r="G32" i="123"/>
  <c r="G32" i="139" s="1"/>
  <c r="P53" i="131"/>
  <c r="D51" i="123"/>
  <c r="D51" i="139" s="1"/>
  <c r="BT28" i="113"/>
  <c r="BT28" i="132" s="1"/>
  <c r="K39" i="128"/>
  <c r="BT41" i="133"/>
  <c r="K48" i="123"/>
  <c r="K48" i="139" s="1"/>
  <c r="BT50" i="131"/>
  <c r="F49" i="128"/>
  <c r="F49" i="144" s="1"/>
  <c r="AF51" i="133"/>
  <c r="H19" i="128"/>
  <c r="AV23" i="113"/>
  <c r="AV23" i="132" s="1"/>
  <c r="AV21" i="133"/>
  <c r="F21" i="144"/>
  <c r="F131" i="116"/>
  <c r="F131" i="135" s="1"/>
  <c r="K45" i="128"/>
  <c r="K45" i="144" s="1"/>
  <c r="BT47" i="133"/>
  <c r="CB50" i="131"/>
  <c r="L48" i="123"/>
  <c r="L48" i="139" s="1"/>
  <c r="E8" i="128"/>
  <c r="E8" i="144" s="1"/>
  <c r="X10" i="133"/>
  <c r="J131" i="116"/>
  <c r="J131" i="135" s="1"/>
  <c r="J21" i="144"/>
  <c r="BT54" i="131"/>
  <c r="K52" i="123"/>
  <c r="K52" i="139" s="1"/>
  <c r="I131" i="116"/>
  <c r="I131" i="135" s="1"/>
  <c r="I21" i="144"/>
  <c r="C131" i="116"/>
  <c r="C131" i="135" s="1"/>
  <c r="C21" i="144"/>
  <c r="AV87" i="131" l="1"/>
  <c r="H85" i="123"/>
  <c r="H85" i="139" s="1"/>
  <c r="J63" i="123"/>
  <c r="J63" i="139" s="1"/>
  <c r="BL65" i="131"/>
  <c r="K85" i="123"/>
  <c r="K85" i="139" s="1"/>
  <c r="BT87" i="131"/>
  <c r="H65" i="131"/>
  <c r="C63" i="123"/>
  <c r="C63" i="139" s="1"/>
  <c r="BT56" i="131"/>
  <c r="BT13" i="113"/>
  <c r="BT13" i="132" s="1"/>
  <c r="K54" i="123"/>
  <c r="C7" i="128"/>
  <c r="H22" i="113"/>
  <c r="H22" i="132" s="1"/>
  <c r="H9" i="133"/>
  <c r="I7" i="128"/>
  <c r="BD9" i="133"/>
  <c r="BD22" i="113"/>
  <c r="BD22" i="132" s="1"/>
  <c r="I31" i="123"/>
  <c r="I31" i="139" s="1"/>
  <c r="BD33" i="131"/>
  <c r="CB87" i="131"/>
  <c r="L85" i="123"/>
  <c r="L85" i="139" s="1"/>
  <c r="AF87" i="131"/>
  <c r="F85" i="123"/>
  <c r="F85" i="139" s="1"/>
  <c r="H54" i="123"/>
  <c r="AV56" i="131"/>
  <c r="AV13" i="113"/>
  <c r="AV13" i="132" s="1"/>
  <c r="AV77" i="131"/>
  <c r="H75" i="123"/>
  <c r="H75" i="139" s="1"/>
  <c r="H7" i="123"/>
  <c r="AV9" i="131"/>
  <c r="AV9" i="113"/>
  <c r="AV9" i="132" s="1"/>
  <c r="C85" i="123"/>
  <c r="C85" i="139" s="1"/>
  <c r="H87" i="131"/>
  <c r="H13" i="113"/>
  <c r="H13" i="132" s="1"/>
  <c r="H56" i="131"/>
  <c r="C54" i="123"/>
  <c r="G75" i="123"/>
  <c r="G75" i="139" s="1"/>
  <c r="AN77" i="131"/>
  <c r="AN56" i="131"/>
  <c r="AN13" i="113"/>
  <c r="AN13" i="132" s="1"/>
  <c r="G54" i="123"/>
  <c r="BD65" i="131"/>
  <c r="I63" i="123"/>
  <c r="I63" i="139" s="1"/>
  <c r="CB77" i="131"/>
  <c r="L75" i="123"/>
  <c r="L75" i="139" s="1"/>
  <c r="K75" i="123"/>
  <c r="K75" i="139" s="1"/>
  <c r="BT77" i="131"/>
  <c r="BT22" i="113"/>
  <c r="BT22" i="132" s="1"/>
  <c r="BT9" i="133"/>
  <c r="K7" i="128"/>
  <c r="BL22" i="113"/>
  <c r="BL22" i="132" s="1"/>
  <c r="BL9" i="133"/>
  <c r="J7" i="128"/>
  <c r="K68" i="123"/>
  <c r="K68" i="139" s="1"/>
  <c r="BT70" i="131"/>
  <c r="AN11" i="113"/>
  <c r="AN11" i="132" s="1"/>
  <c r="G17" i="123"/>
  <c r="AN19" i="131"/>
  <c r="D31" i="123"/>
  <c r="D31" i="139" s="1"/>
  <c r="P33" i="131"/>
  <c r="CB38" i="131"/>
  <c r="L36" i="123"/>
  <c r="L36" i="139" s="1"/>
  <c r="F31" i="123"/>
  <c r="F31" i="139" s="1"/>
  <c r="AF33" i="131"/>
  <c r="I18" i="123"/>
  <c r="I18" i="139" s="1"/>
  <c r="BD20" i="131"/>
  <c r="C36" i="123"/>
  <c r="C36" i="139" s="1"/>
  <c r="H38" i="131"/>
  <c r="D50" i="123"/>
  <c r="D50" i="139" s="1"/>
  <c r="P52" i="131"/>
  <c r="AV52" i="131"/>
  <c r="H50" i="123"/>
  <c r="H50" i="139" s="1"/>
  <c r="P20" i="131"/>
  <c r="D18" i="123"/>
  <c r="D18" i="139" s="1"/>
  <c r="F39" i="128"/>
  <c r="AF28" i="113"/>
  <c r="AF28" i="132" s="1"/>
  <c r="AF41" i="133"/>
  <c r="AV28" i="113"/>
  <c r="AV28" i="132" s="1"/>
  <c r="H39" i="128"/>
  <c r="AV41" i="133"/>
  <c r="AN54" i="131"/>
  <c r="G52" i="123"/>
  <c r="G52" i="139" s="1"/>
  <c r="J20" i="123"/>
  <c r="J20" i="139" s="1"/>
  <c r="BL22" i="131"/>
  <c r="C45" i="128"/>
  <c r="C45" i="144" s="1"/>
  <c r="H47" i="133"/>
  <c r="K134" i="116"/>
  <c r="K39" i="144"/>
  <c r="D48" i="123"/>
  <c r="D48" i="139" s="1"/>
  <c r="P50" i="131"/>
  <c r="J48" i="123"/>
  <c r="J48" i="139" s="1"/>
  <c r="BL50" i="131"/>
  <c r="P41" i="131"/>
  <c r="D39" i="123"/>
  <c r="D39" i="139" s="1"/>
  <c r="BT71" i="131"/>
  <c r="K69" i="123"/>
  <c r="K69" i="139" s="1"/>
  <c r="K116" i="116"/>
  <c r="K14" i="139"/>
  <c r="F69" i="123"/>
  <c r="F69" i="139" s="1"/>
  <c r="AF71" i="131"/>
  <c r="C129" i="116"/>
  <c r="C19" i="144"/>
  <c r="K19" i="144"/>
  <c r="K129" i="116"/>
  <c r="E129" i="116"/>
  <c r="E19" i="144"/>
  <c r="H52" i="123"/>
  <c r="H52" i="139" s="1"/>
  <c r="AV54" i="131"/>
  <c r="P22" i="131"/>
  <c r="D20" i="123"/>
  <c r="D20" i="139" s="1"/>
  <c r="E45" i="128"/>
  <c r="E45" i="144" s="1"/>
  <c r="X47" i="133"/>
  <c r="AF21" i="131"/>
  <c r="F19" i="123"/>
  <c r="F19" i="139" s="1"/>
  <c r="G12" i="128"/>
  <c r="G12" i="144" s="1"/>
  <c r="AN14" i="133"/>
  <c r="BD14" i="133"/>
  <c r="I12" i="128"/>
  <c r="I12" i="144" s="1"/>
  <c r="L14" i="139"/>
  <c r="L116" i="116"/>
  <c r="D129" i="116"/>
  <c r="D19" i="144"/>
  <c r="L129" i="116"/>
  <c r="L19" i="144"/>
  <c r="AV41" i="131"/>
  <c r="H39" i="123"/>
  <c r="H39" i="139" s="1"/>
  <c r="AN50" i="131"/>
  <c r="G48" i="123"/>
  <c r="G48" i="139" s="1"/>
  <c r="H48" i="123"/>
  <c r="H48" i="139" s="1"/>
  <c r="AV50" i="131"/>
  <c r="H12" i="128"/>
  <c r="H12" i="144" s="1"/>
  <c r="AV14" i="133"/>
  <c r="G61" i="139"/>
  <c r="G120" i="116"/>
  <c r="CB72" i="131"/>
  <c r="L70" i="123"/>
  <c r="L70" i="139" s="1"/>
  <c r="I52" i="123"/>
  <c r="I52" i="139" s="1"/>
  <c r="BD54" i="131"/>
  <c r="H20" i="123"/>
  <c r="H20" i="139" s="1"/>
  <c r="AV22" i="131"/>
  <c r="F45" i="128"/>
  <c r="F45" i="144" s="1"/>
  <c r="AF47" i="133"/>
  <c r="AF41" i="131"/>
  <c r="F39" i="123"/>
  <c r="F39" i="139" s="1"/>
  <c r="P21" i="131"/>
  <c r="D19" i="123"/>
  <c r="D19" i="139" s="1"/>
  <c r="AF14" i="133"/>
  <c r="F12" i="128"/>
  <c r="F12" i="144" s="1"/>
  <c r="I14" i="139"/>
  <c r="I116" i="116"/>
  <c r="CB71" i="131"/>
  <c r="L69" i="123"/>
  <c r="L69" i="139" s="1"/>
  <c r="CB26" i="113"/>
  <c r="CB26" i="132" s="1"/>
  <c r="L25" i="128"/>
  <c r="CB27" i="133"/>
  <c r="P26" i="113"/>
  <c r="P26" i="132" s="1"/>
  <c r="D25" i="128"/>
  <c r="P27" i="133"/>
  <c r="G25" i="128"/>
  <c r="AN26" i="113"/>
  <c r="AN26" i="132" s="1"/>
  <c r="AN27" i="133"/>
  <c r="P77" i="131"/>
  <c r="D75" i="123"/>
  <c r="D75" i="139" s="1"/>
  <c r="I85" i="123"/>
  <c r="I85" i="139" s="1"/>
  <c r="BD87" i="131"/>
  <c r="G85" i="123"/>
  <c r="G85" i="139" s="1"/>
  <c r="AN87" i="131"/>
  <c r="P13" i="113"/>
  <c r="P13" i="132" s="1"/>
  <c r="D54" i="123"/>
  <c r="P56" i="131"/>
  <c r="X65" i="131"/>
  <c r="E63" i="123"/>
  <c r="E63" i="139" s="1"/>
  <c r="X87" i="131"/>
  <c r="E85" i="123"/>
  <c r="E85" i="139" s="1"/>
  <c r="BL56" i="131"/>
  <c r="J54" i="123"/>
  <c r="BL13" i="113"/>
  <c r="BL13" i="132" s="1"/>
  <c r="BD9" i="113"/>
  <c r="BD9" i="132" s="1"/>
  <c r="I7" i="123"/>
  <c r="BD9" i="131"/>
  <c r="I54" i="123"/>
  <c r="BD56" i="131"/>
  <c r="BD13" i="113"/>
  <c r="BD13" i="132" s="1"/>
  <c r="AF9" i="131"/>
  <c r="AF9" i="113"/>
  <c r="AF9" i="132" s="1"/>
  <c r="F7" i="123"/>
  <c r="J7" i="123"/>
  <c r="BL9" i="113"/>
  <c r="BL9" i="132" s="1"/>
  <c r="BL9" i="131"/>
  <c r="X9" i="113"/>
  <c r="X9" i="132" s="1"/>
  <c r="E7" i="123"/>
  <c r="X9" i="131"/>
  <c r="H77" i="131"/>
  <c r="C75" i="123"/>
  <c r="C75" i="139" s="1"/>
  <c r="X9" i="133"/>
  <c r="X22" i="113"/>
  <c r="X22" i="132" s="1"/>
  <c r="E7" i="128"/>
  <c r="AN22" i="113"/>
  <c r="AN22" i="132" s="1"/>
  <c r="G7" i="128"/>
  <c r="AN9" i="133"/>
  <c r="C50" i="123"/>
  <c r="C50" i="139" s="1"/>
  <c r="H52" i="131"/>
  <c r="CB70" i="131"/>
  <c r="L68" i="123"/>
  <c r="L68" i="139" s="1"/>
  <c r="AF11" i="113"/>
  <c r="AF11" i="132" s="1"/>
  <c r="F17" i="123"/>
  <c r="AF19" i="131"/>
  <c r="BT20" i="131"/>
  <c r="K18" i="123"/>
  <c r="K18" i="139" s="1"/>
  <c r="J18" i="123"/>
  <c r="J18" i="139" s="1"/>
  <c r="BL20" i="131"/>
  <c r="E50" i="123"/>
  <c r="E50" i="139" s="1"/>
  <c r="X52" i="131"/>
  <c r="I50" i="123"/>
  <c r="I50" i="139" s="1"/>
  <c r="BD52" i="131"/>
  <c r="C39" i="128"/>
  <c r="H28" i="113"/>
  <c r="H28" i="132" s="1"/>
  <c r="H41" i="133"/>
  <c r="BD41" i="133"/>
  <c r="I39" i="128"/>
  <c r="BD28" i="113"/>
  <c r="BD28" i="132" s="1"/>
  <c r="H19" i="144"/>
  <c r="H129" i="116"/>
  <c r="J12" i="128"/>
  <c r="J12" i="144" s="1"/>
  <c r="BL14" i="133"/>
  <c r="BT72" i="131"/>
  <c r="K70" i="123"/>
  <c r="K70" i="139" s="1"/>
  <c r="H61" i="139"/>
  <c r="H120" i="116"/>
  <c r="X27" i="133"/>
  <c r="X26" i="113"/>
  <c r="X26" i="132" s="1"/>
  <c r="E25" i="128"/>
  <c r="BT26" i="113"/>
  <c r="BT26" i="132" s="1"/>
  <c r="K25" i="128"/>
  <c r="BT27" i="133"/>
  <c r="J19" i="144"/>
  <c r="J129" i="116"/>
  <c r="J39" i="123"/>
  <c r="J39" i="139" s="1"/>
  <c r="BL41" i="131"/>
  <c r="F61" i="139"/>
  <c r="F120" i="116"/>
  <c r="C61" i="139"/>
  <c r="C120" i="116"/>
  <c r="J69" i="123"/>
  <c r="J69" i="139" s="1"/>
  <c r="BL71" i="131"/>
  <c r="BD26" i="113"/>
  <c r="BD26" i="132" s="1"/>
  <c r="I25" i="128"/>
  <c r="BD27" i="133"/>
  <c r="AF27" i="133"/>
  <c r="AF26" i="113"/>
  <c r="AF26" i="132" s="1"/>
  <c r="F25" i="128"/>
  <c r="H26" i="113"/>
  <c r="H26" i="132" s="1"/>
  <c r="H27" i="133"/>
  <c r="C25" i="128"/>
  <c r="F52" i="123"/>
  <c r="F52" i="139" s="1"/>
  <c r="AF54" i="131"/>
  <c r="AF22" i="131"/>
  <c r="F20" i="123"/>
  <c r="F20" i="139" s="1"/>
  <c r="BL47" i="133"/>
  <c r="J45" i="128"/>
  <c r="J45" i="144" s="1"/>
  <c r="E61" i="139"/>
  <c r="E120" i="116"/>
  <c r="F14" i="139"/>
  <c r="F116" i="116"/>
  <c r="C116" i="116"/>
  <c r="C14" i="139"/>
  <c r="BD35" i="133"/>
  <c r="I33" i="128"/>
  <c r="I33" i="144" s="1"/>
  <c r="G33" i="128"/>
  <c r="G33" i="144" s="1"/>
  <c r="AN35" i="133"/>
  <c r="I129" i="116"/>
  <c r="I19" i="144"/>
  <c r="H50" i="131"/>
  <c r="C48" i="123"/>
  <c r="C48" i="139" s="1"/>
  <c r="H19" i="123"/>
  <c r="H19" i="139" s="1"/>
  <c r="AV21" i="131"/>
  <c r="I61" i="139"/>
  <c r="I120" i="116"/>
  <c r="G69" i="123"/>
  <c r="G69" i="139" s="1"/>
  <c r="AN71" i="131"/>
  <c r="G14" i="139"/>
  <c r="G116" i="116"/>
  <c r="K120" i="116"/>
  <c r="K61" i="139"/>
  <c r="D14" i="139"/>
  <c r="D116" i="116"/>
  <c r="BL77" i="131"/>
  <c r="J75" i="123"/>
  <c r="J75" i="139" s="1"/>
  <c r="D85" i="123"/>
  <c r="D85" i="139" s="1"/>
  <c r="P87" i="131"/>
  <c r="AV65" i="131"/>
  <c r="H63" i="123"/>
  <c r="H63" i="139" s="1"/>
  <c r="AF56" i="131"/>
  <c r="AF13" i="113"/>
  <c r="AF13" i="132" s="1"/>
  <c r="F54" i="123"/>
  <c r="BT65" i="131"/>
  <c r="K63" i="123"/>
  <c r="K63" i="139" s="1"/>
  <c r="X56" i="131"/>
  <c r="X13" i="113"/>
  <c r="X13" i="132" s="1"/>
  <c r="E54" i="123"/>
  <c r="D63" i="123"/>
  <c r="D63" i="139" s="1"/>
  <c r="P65" i="131"/>
  <c r="AN65" i="131"/>
  <c r="G63" i="123"/>
  <c r="G63" i="139" s="1"/>
  <c r="CB56" i="131"/>
  <c r="CB13" i="113"/>
  <c r="CB13" i="132" s="1"/>
  <c r="L54" i="123"/>
  <c r="H9" i="113"/>
  <c r="H9" i="132" s="1"/>
  <c r="H9" i="131"/>
  <c r="C7" i="123"/>
  <c r="CB65" i="131"/>
  <c r="L63" i="123"/>
  <c r="L63" i="139" s="1"/>
  <c r="AF77" i="131"/>
  <c r="F75" i="123"/>
  <c r="F75" i="139" s="1"/>
  <c r="BT9" i="113"/>
  <c r="BT9" i="132" s="1"/>
  <c r="K7" i="123"/>
  <c r="BT9" i="131"/>
  <c r="CB22" i="113"/>
  <c r="CB22" i="132" s="1"/>
  <c r="CB9" i="133"/>
  <c r="L7" i="128"/>
  <c r="AF22" i="113"/>
  <c r="AF22" i="132" s="1"/>
  <c r="AF9" i="133"/>
  <c r="F7" i="128"/>
  <c r="E75" i="123"/>
  <c r="E75" i="139" s="1"/>
  <c r="X77" i="131"/>
  <c r="F68" i="123"/>
  <c r="F68" i="139" s="1"/>
  <c r="AF70" i="131"/>
  <c r="G31" i="123"/>
  <c r="G31" i="139" s="1"/>
  <c r="AN33" i="131"/>
  <c r="BT38" i="131"/>
  <c r="K36" i="123"/>
  <c r="K36" i="139" s="1"/>
  <c r="X33" i="131"/>
  <c r="E31" i="123"/>
  <c r="E31" i="139" s="1"/>
  <c r="H20" i="131"/>
  <c r="C18" i="123"/>
  <c r="C18" i="139" s="1"/>
  <c r="AV20" i="131"/>
  <c r="H18" i="123"/>
  <c r="H18" i="139" s="1"/>
  <c r="CB20" i="131"/>
  <c r="L18" i="123"/>
  <c r="L18" i="139" s="1"/>
  <c r="F50" i="123"/>
  <c r="F50" i="139" s="1"/>
  <c r="AF52" i="131"/>
  <c r="J31" i="123"/>
  <c r="J31" i="139" s="1"/>
  <c r="BL33" i="131"/>
  <c r="D39" i="128"/>
  <c r="P41" i="133"/>
  <c r="P28" i="113"/>
  <c r="P28" i="132" s="1"/>
  <c r="J39" i="128"/>
  <c r="BL41" i="133"/>
  <c r="BL28" i="113"/>
  <c r="BL28" i="132" s="1"/>
  <c r="J52" i="123"/>
  <c r="J52" i="139" s="1"/>
  <c r="BL54" i="131"/>
  <c r="I20" i="123"/>
  <c r="I20" i="139" s="1"/>
  <c r="BD22" i="131"/>
  <c r="G45" i="128"/>
  <c r="G45" i="144" s="1"/>
  <c r="AN47" i="133"/>
  <c r="X41" i="131"/>
  <c r="E39" i="123"/>
  <c r="E39" i="139" s="1"/>
  <c r="AN41" i="131"/>
  <c r="G39" i="123"/>
  <c r="G39" i="139" s="1"/>
  <c r="X21" i="131"/>
  <c r="E19" i="123"/>
  <c r="E19" i="139" s="1"/>
  <c r="H14" i="139"/>
  <c r="H116" i="116"/>
  <c r="X54" i="131"/>
  <c r="E52" i="123"/>
  <c r="E52" i="139" s="1"/>
  <c r="E20" i="123"/>
  <c r="E20" i="139" s="1"/>
  <c r="X22" i="131"/>
  <c r="I45" i="128"/>
  <c r="I45" i="144" s="1"/>
  <c r="BD47" i="133"/>
  <c r="P14" i="133"/>
  <c r="D12" i="128"/>
  <c r="D12" i="144" s="1"/>
  <c r="P71" i="131"/>
  <c r="D69" i="123"/>
  <c r="D69" i="139" s="1"/>
  <c r="P35" i="133"/>
  <c r="D33" i="128"/>
  <c r="D33" i="144" s="1"/>
  <c r="F48" i="123"/>
  <c r="F48" i="139" s="1"/>
  <c r="AF50" i="131"/>
  <c r="H21" i="131"/>
  <c r="C19" i="123"/>
  <c r="C19" i="139" s="1"/>
  <c r="K12" i="128"/>
  <c r="K12" i="144" s="1"/>
  <c r="BT14" i="133"/>
  <c r="F19" i="144"/>
  <c r="F129" i="116"/>
  <c r="G129" i="116"/>
  <c r="G19" i="144"/>
  <c r="D52" i="123"/>
  <c r="D52" i="139" s="1"/>
  <c r="P54" i="131"/>
  <c r="G20" i="123"/>
  <c r="G20" i="139" s="1"/>
  <c r="AN22" i="131"/>
  <c r="H22" i="131"/>
  <c r="C20" i="123"/>
  <c r="C20" i="139" s="1"/>
  <c r="D45" i="128"/>
  <c r="D45" i="144" s="1"/>
  <c r="P47" i="133"/>
  <c r="BL21" i="131"/>
  <c r="J19" i="123"/>
  <c r="J19" i="139" s="1"/>
  <c r="CB14" i="133"/>
  <c r="L12" i="128"/>
  <c r="L12" i="144" s="1"/>
  <c r="J14" i="139"/>
  <c r="J116" i="116"/>
  <c r="BD71" i="131"/>
  <c r="I69" i="123"/>
  <c r="I69" i="139" s="1"/>
  <c r="K33" i="128"/>
  <c r="K33" i="144" s="1"/>
  <c r="BT35" i="133"/>
  <c r="J85" i="123"/>
  <c r="J85" i="139" s="1"/>
  <c r="BL87" i="131"/>
  <c r="I75" i="123"/>
  <c r="I75" i="139" s="1"/>
  <c r="BD77" i="131"/>
  <c r="AN9" i="131"/>
  <c r="AN9" i="113"/>
  <c r="AN9" i="132" s="1"/>
  <c r="G7" i="123"/>
  <c r="F63" i="123"/>
  <c r="F63" i="139" s="1"/>
  <c r="AF65" i="131"/>
  <c r="D7" i="123"/>
  <c r="P9" i="131"/>
  <c r="P9" i="113"/>
  <c r="P9" i="132" s="1"/>
  <c r="CB9" i="131"/>
  <c r="CB9" i="113"/>
  <c r="CB9" i="132" s="1"/>
  <c r="L7" i="123"/>
  <c r="AV22" i="113"/>
  <c r="AV22" i="132" s="1"/>
  <c r="H7" i="128"/>
  <c r="AV9" i="133"/>
  <c r="P9" i="133"/>
  <c r="P22" i="113"/>
  <c r="P22" i="132" s="1"/>
  <c r="D7" i="128"/>
  <c r="AV33" i="131"/>
  <c r="H31" i="123"/>
  <c r="H31" i="139" s="1"/>
  <c r="X20" i="131"/>
  <c r="E18" i="123"/>
  <c r="E18" i="139" s="1"/>
  <c r="G50" i="123"/>
  <c r="G50" i="139" s="1"/>
  <c r="AN52" i="131"/>
  <c r="BL52" i="131"/>
  <c r="J50" i="123"/>
  <c r="J50" i="139" s="1"/>
  <c r="E39" i="128"/>
  <c r="X28" i="113"/>
  <c r="X28" i="132" s="1"/>
  <c r="X41" i="133"/>
  <c r="G39" i="128"/>
  <c r="AN28" i="113"/>
  <c r="AN28" i="132" s="1"/>
  <c r="AN41" i="133"/>
  <c r="K39" i="123"/>
  <c r="K39" i="139" s="1"/>
  <c r="BT41" i="131"/>
  <c r="I19" i="123"/>
  <c r="I19" i="139" s="1"/>
  <c r="BD21" i="131"/>
  <c r="BT21" i="131"/>
  <c r="K19" i="123"/>
  <c r="K19" i="139" s="1"/>
  <c r="H14" i="133"/>
  <c r="C12" i="128"/>
  <c r="C12" i="144" s="1"/>
  <c r="E12" i="128"/>
  <c r="E12" i="144" s="1"/>
  <c r="X14" i="133"/>
  <c r="H25" i="128"/>
  <c r="AV26" i="113"/>
  <c r="AV26" i="132" s="1"/>
  <c r="AV27" i="133"/>
  <c r="F33" i="128"/>
  <c r="F33" i="144" s="1"/>
  <c r="AF35" i="133"/>
  <c r="L134" i="116"/>
  <c r="L39" i="144"/>
  <c r="I48" i="123"/>
  <c r="I48" i="139" s="1"/>
  <c r="BD50" i="131"/>
  <c r="H41" i="131"/>
  <c r="C39" i="123"/>
  <c r="C39" i="139" s="1"/>
  <c r="F70" i="123"/>
  <c r="F70" i="139" s="1"/>
  <c r="AF72" i="131"/>
  <c r="C52" i="123"/>
  <c r="C52" i="139" s="1"/>
  <c r="H54" i="131"/>
  <c r="L61" i="139"/>
  <c r="L120" i="116"/>
  <c r="E33" i="128"/>
  <c r="E33" i="144" s="1"/>
  <c r="X35" i="133"/>
  <c r="H35" i="133"/>
  <c r="C33" i="128"/>
  <c r="C33" i="144" s="1"/>
  <c r="J33" i="128"/>
  <c r="J33" i="144" s="1"/>
  <c r="BL35" i="133"/>
  <c r="J25" i="128"/>
  <c r="BL27" i="133"/>
  <c r="BL26" i="113"/>
  <c r="BL26" i="132" s="1"/>
  <c r="L20" i="123"/>
  <c r="L20" i="139" s="1"/>
  <c r="CB22" i="131"/>
  <c r="BT22" i="131"/>
  <c r="K20" i="123"/>
  <c r="K20" i="139" s="1"/>
  <c r="AV47" i="133"/>
  <c r="H45" i="128"/>
  <c r="H45" i="144" s="1"/>
  <c r="L19" i="123"/>
  <c r="L19" i="139" s="1"/>
  <c r="CB21" i="131"/>
  <c r="CB41" i="131"/>
  <c r="L39" i="123"/>
  <c r="L39" i="139" s="1"/>
  <c r="E14" i="139"/>
  <c r="E116" i="116"/>
  <c r="H71" i="131"/>
  <c r="C69" i="123"/>
  <c r="C69" i="139" s="1"/>
  <c r="J120" i="116"/>
  <c r="J61" i="139"/>
  <c r="H69" i="123"/>
  <c r="H69" i="139" s="1"/>
  <c r="AV71" i="131"/>
  <c r="E69" i="123"/>
  <c r="E69" i="139" s="1"/>
  <c r="X71" i="131"/>
  <c r="H33" i="128"/>
  <c r="H33" i="144" s="1"/>
  <c r="AV35" i="133"/>
  <c r="BD41" i="131"/>
  <c r="I39" i="123"/>
  <c r="I39" i="139" s="1"/>
  <c r="G19" i="123"/>
  <c r="G19" i="139" s="1"/>
  <c r="AN21" i="131"/>
  <c r="X50" i="131"/>
  <c r="E48" i="123"/>
  <c r="E48" i="139" s="1"/>
  <c r="D120" i="116"/>
  <c r="D61" i="139"/>
  <c r="CB35" i="133"/>
  <c r="L33" i="128"/>
  <c r="L33" i="144" s="1"/>
  <c r="D120" i="135" l="1"/>
  <c r="L134" i="135"/>
  <c r="D116" i="135"/>
  <c r="G116" i="135"/>
  <c r="I120" i="135"/>
  <c r="E120" i="135"/>
  <c r="I116" i="135"/>
  <c r="L116" i="135"/>
  <c r="E116" i="135"/>
  <c r="F120" i="135"/>
  <c r="H129" i="135"/>
  <c r="L129" i="135"/>
  <c r="K116" i="135"/>
  <c r="K134" i="135"/>
  <c r="J120" i="135"/>
  <c r="G129" i="135"/>
  <c r="F116" i="135"/>
  <c r="E129" i="135"/>
  <c r="C129" i="135"/>
  <c r="L120" i="135"/>
  <c r="J116" i="135"/>
  <c r="F129" i="135"/>
  <c r="H116" i="135"/>
  <c r="K120" i="135"/>
  <c r="I129" i="135"/>
  <c r="C116" i="135"/>
  <c r="C120" i="135"/>
  <c r="J129" i="135"/>
  <c r="H120" i="135"/>
  <c r="G120" i="135"/>
  <c r="D129" i="135"/>
  <c r="K129" i="135"/>
  <c r="C68" i="123"/>
  <c r="C68" i="139" s="1"/>
  <c r="H70" i="131"/>
  <c r="BL11" i="113"/>
  <c r="BL11" i="132" s="1"/>
  <c r="J17" i="123"/>
  <c r="BL19" i="131"/>
  <c r="P12" i="113"/>
  <c r="P12" i="132" s="1"/>
  <c r="P32" i="131"/>
  <c r="D30" i="123"/>
  <c r="G68" i="123"/>
  <c r="G68" i="139" s="1"/>
  <c r="AN70" i="131"/>
  <c r="I68" i="123"/>
  <c r="I68" i="139" s="1"/>
  <c r="BD70" i="131"/>
  <c r="K17" i="123"/>
  <c r="BT19" i="131"/>
  <c r="BT11" i="113"/>
  <c r="BT11" i="132" s="1"/>
  <c r="J30" i="123"/>
  <c r="BL32" i="131"/>
  <c r="BL12" i="113"/>
  <c r="BL12" i="132" s="1"/>
  <c r="H68" i="123"/>
  <c r="H68" i="139" s="1"/>
  <c r="AV70" i="131"/>
  <c r="G134" i="116"/>
  <c r="G39" i="144"/>
  <c r="E39" i="144"/>
  <c r="E134" i="116"/>
  <c r="L7" i="139"/>
  <c r="L115" i="116"/>
  <c r="I78" i="123"/>
  <c r="I78" i="139" s="1"/>
  <c r="BD80" i="131"/>
  <c r="E119" i="116"/>
  <c r="E54" i="139"/>
  <c r="C132" i="116"/>
  <c r="C25" i="144"/>
  <c r="I132" i="116"/>
  <c r="I25" i="144"/>
  <c r="I39" i="144"/>
  <c r="I134" i="116"/>
  <c r="G128" i="116"/>
  <c r="G7" i="144"/>
  <c r="I54" i="139"/>
  <c r="I119" i="116"/>
  <c r="D119" i="116"/>
  <c r="D54" i="139"/>
  <c r="G119" i="116"/>
  <c r="G54" i="139"/>
  <c r="BT80" i="131"/>
  <c r="K78" i="123"/>
  <c r="K78" i="139" s="1"/>
  <c r="H54" i="139"/>
  <c r="H119" i="116"/>
  <c r="P80" i="131"/>
  <c r="D78" i="123"/>
  <c r="D78" i="139" s="1"/>
  <c r="X55" i="133"/>
  <c r="X29" i="113"/>
  <c r="X29" i="132" s="1"/>
  <c r="E53" i="128"/>
  <c r="BT15" i="113"/>
  <c r="BT15" i="132" s="1"/>
  <c r="K62" i="123"/>
  <c r="BT64" i="131"/>
  <c r="L31" i="123"/>
  <c r="L31" i="139" s="1"/>
  <c r="CB33" i="131"/>
  <c r="H11" i="113"/>
  <c r="H11" i="132" s="1"/>
  <c r="H19" i="131"/>
  <c r="C17" i="123"/>
  <c r="F62" i="123"/>
  <c r="AF64" i="131"/>
  <c r="AF15" i="113"/>
  <c r="AF15" i="132" s="1"/>
  <c r="H33" i="131"/>
  <c r="C31" i="123"/>
  <c r="C31" i="139" s="1"/>
  <c r="X70" i="131"/>
  <c r="E68" i="123"/>
  <c r="E68" i="139" s="1"/>
  <c r="AN32" i="131"/>
  <c r="G30" i="123"/>
  <c r="AN12" i="113"/>
  <c r="AN12" i="132" s="1"/>
  <c r="BD12" i="113"/>
  <c r="BD12" i="132" s="1"/>
  <c r="BD32" i="131"/>
  <c r="I30" i="123"/>
  <c r="K31" i="123"/>
  <c r="K31" i="139" s="1"/>
  <c r="BT33" i="131"/>
  <c r="D17" i="123"/>
  <c r="P19" i="131"/>
  <c r="P11" i="113"/>
  <c r="P11" i="132" s="1"/>
  <c r="H132" i="116"/>
  <c r="H25" i="144"/>
  <c r="H7" i="144"/>
  <c r="H128" i="116"/>
  <c r="H70" i="123"/>
  <c r="H70" i="139" s="1"/>
  <c r="AV72" i="131"/>
  <c r="F128" i="116"/>
  <c r="F7" i="144"/>
  <c r="L128" i="116"/>
  <c r="L7" i="144"/>
  <c r="F119" i="116"/>
  <c r="F54" i="139"/>
  <c r="C76" i="128"/>
  <c r="C76" i="144" s="1"/>
  <c r="H78" i="133"/>
  <c r="H29" i="113"/>
  <c r="H29" i="132" s="1"/>
  <c r="H55" i="133"/>
  <c r="C53" i="128"/>
  <c r="BT29" i="113"/>
  <c r="BT29" i="132" s="1"/>
  <c r="BT55" i="133"/>
  <c r="K53" i="128"/>
  <c r="C78" i="123"/>
  <c r="C78" i="139" s="1"/>
  <c r="H80" i="131"/>
  <c r="E76" i="128"/>
  <c r="E76" i="144" s="1"/>
  <c r="X78" i="133"/>
  <c r="AN29" i="113"/>
  <c r="AN29" i="132" s="1"/>
  <c r="AN55" i="133"/>
  <c r="G53" i="128"/>
  <c r="F25" i="144"/>
  <c r="F132" i="116"/>
  <c r="C39" i="144"/>
  <c r="C134" i="116"/>
  <c r="BD72" i="131"/>
  <c r="I70" i="123"/>
  <c r="I70" i="139" s="1"/>
  <c r="X80" i="131"/>
  <c r="E78" i="123"/>
  <c r="E78" i="139" s="1"/>
  <c r="E7" i="139"/>
  <c r="E115" i="116"/>
  <c r="CB79" i="133"/>
  <c r="L77" i="128"/>
  <c r="L77" i="144" s="1"/>
  <c r="BD78" i="133"/>
  <c r="I76" i="128"/>
  <c r="I76" i="144" s="1"/>
  <c r="D25" i="144"/>
  <c r="D132" i="116"/>
  <c r="L132" i="116"/>
  <c r="L25" i="144"/>
  <c r="H134" i="116"/>
  <c r="H39" i="144"/>
  <c r="G17" i="139"/>
  <c r="G117" i="116"/>
  <c r="J78" i="123"/>
  <c r="J78" i="139" s="1"/>
  <c r="BL80" i="131"/>
  <c r="AF29" i="113"/>
  <c r="AF29" i="132" s="1"/>
  <c r="AF55" i="133"/>
  <c r="F53" i="128"/>
  <c r="G76" i="128"/>
  <c r="G76" i="144" s="1"/>
  <c r="AN78" i="133"/>
  <c r="X72" i="131"/>
  <c r="E70" i="123"/>
  <c r="E70" i="139" s="1"/>
  <c r="I7" i="144"/>
  <c r="I128" i="116"/>
  <c r="C7" i="144"/>
  <c r="C128" i="116"/>
  <c r="K54" i="139"/>
  <c r="K119" i="116"/>
  <c r="E30" i="123"/>
  <c r="X12" i="113"/>
  <c r="X12" i="132" s="1"/>
  <c r="X32" i="131"/>
  <c r="BD11" i="113"/>
  <c r="BD11" i="132" s="1"/>
  <c r="I17" i="123"/>
  <c r="BD19" i="131"/>
  <c r="C70" i="123"/>
  <c r="C70" i="139" s="1"/>
  <c r="H72" i="131"/>
  <c r="D7" i="139"/>
  <c r="D115" i="116"/>
  <c r="AN80" i="131"/>
  <c r="G78" i="123"/>
  <c r="G78" i="139" s="1"/>
  <c r="J134" i="116"/>
  <c r="J39" i="144"/>
  <c r="D134" i="116"/>
  <c r="D39" i="144"/>
  <c r="C115" i="116"/>
  <c r="C7" i="139"/>
  <c r="L119" i="116"/>
  <c r="L54" i="139"/>
  <c r="K132" i="116"/>
  <c r="K25" i="144"/>
  <c r="E25" i="144"/>
  <c r="E132" i="116"/>
  <c r="J70" i="123"/>
  <c r="J70" i="139" s="1"/>
  <c r="BL72" i="131"/>
  <c r="F17" i="139"/>
  <c r="F117" i="116"/>
  <c r="J7" i="139"/>
  <c r="J115" i="116"/>
  <c r="F7" i="139"/>
  <c r="F115" i="116"/>
  <c r="G25" i="144"/>
  <c r="G132" i="116"/>
  <c r="F134" i="116"/>
  <c r="F39" i="144"/>
  <c r="J128" i="116"/>
  <c r="J7" i="144"/>
  <c r="K7" i="144"/>
  <c r="K128" i="116"/>
  <c r="L78" i="123"/>
  <c r="L78" i="139" s="1"/>
  <c r="CB80" i="131"/>
  <c r="AV55" i="133"/>
  <c r="AV29" i="113"/>
  <c r="AV29" i="132" s="1"/>
  <c r="H53" i="128"/>
  <c r="CB64" i="131"/>
  <c r="CB15" i="113"/>
  <c r="CB15" i="132" s="1"/>
  <c r="L62" i="123"/>
  <c r="AV11" i="113"/>
  <c r="AV11" i="132" s="1"/>
  <c r="AV19" i="131"/>
  <c r="H17" i="123"/>
  <c r="D68" i="123"/>
  <c r="D68" i="139" s="1"/>
  <c r="P70" i="131"/>
  <c r="F30" i="123"/>
  <c r="AF32" i="131"/>
  <c r="AF12" i="113"/>
  <c r="AF12" i="132" s="1"/>
  <c r="AV32" i="131"/>
  <c r="H30" i="123"/>
  <c r="AV12" i="113"/>
  <c r="AV12" i="132" s="1"/>
  <c r="BL70" i="131"/>
  <c r="J68" i="123"/>
  <c r="J68" i="139" s="1"/>
  <c r="CB19" i="131"/>
  <c r="CB11" i="113"/>
  <c r="CB11" i="132" s="1"/>
  <c r="L17" i="123"/>
  <c r="X19" i="131"/>
  <c r="X11" i="113"/>
  <c r="X11" i="132" s="1"/>
  <c r="E17" i="123"/>
  <c r="J132" i="116"/>
  <c r="J25" i="144"/>
  <c r="D128" i="116"/>
  <c r="D7" i="144"/>
  <c r="G7" i="139"/>
  <c r="G115" i="116"/>
  <c r="AN72" i="131"/>
  <c r="G70" i="123"/>
  <c r="G70" i="139" s="1"/>
  <c r="K115" i="116"/>
  <c r="K7" i="139"/>
  <c r="H78" i="123"/>
  <c r="H78" i="139" s="1"/>
  <c r="AV80" i="131"/>
  <c r="K76" i="128"/>
  <c r="K76" i="144" s="1"/>
  <c r="BT78" i="133"/>
  <c r="P29" i="113"/>
  <c r="P29" i="132" s="1"/>
  <c r="D53" i="128"/>
  <c r="P55" i="133"/>
  <c r="BT79" i="133"/>
  <c r="K77" i="128"/>
  <c r="K77" i="144" s="1"/>
  <c r="AF78" i="133"/>
  <c r="F76" i="128"/>
  <c r="F76" i="144" s="1"/>
  <c r="J76" i="128"/>
  <c r="J76" i="144" s="1"/>
  <c r="BL78" i="133"/>
  <c r="L76" i="128"/>
  <c r="L76" i="144" s="1"/>
  <c r="CB78" i="133"/>
  <c r="P72" i="131"/>
  <c r="D70" i="123"/>
  <c r="D70" i="139" s="1"/>
  <c r="E7" i="144"/>
  <c r="E128" i="116"/>
  <c r="AF80" i="131"/>
  <c r="F78" i="123"/>
  <c r="F78" i="139" s="1"/>
  <c r="I7" i="139"/>
  <c r="I115" i="116"/>
  <c r="J119" i="116"/>
  <c r="J54" i="139"/>
  <c r="L53" i="128"/>
  <c r="CB55" i="133"/>
  <c r="CB29" i="113"/>
  <c r="CB29" i="132" s="1"/>
  <c r="P78" i="133"/>
  <c r="D76" i="128"/>
  <c r="D76" i="144" s="1"/>
  <c r="C119" i="116"/>
  <c r="C54" i="139"/>
  <c r="H115" i="116"/>
  <c r="H7" i="139"/>
  <c r="BD29" i="113"/>
  <c r="BD29" i="132" s="1"/>
  <c r="BD55" i="133"/>
  <c r="I53" i="128"/>
  <c r="BL55" i="133"/>
  <c r="J53" i="128"/>
  <c r="BL29" i="113"/>
  <c r="BL29" i="132" s="1"/>
  <c r="AV78" i="133"/>
  <c r="H76" i="128"/>
  <c r="H76" i="144" s="1"/>
  <c r="D128" i="135" l="1"/>
  <c r="J132" i="135"/>
  <c r="F134" i="135"/>
  <c r="F115" i="135"/>
  <c r="F117" i="135"/>
  <c r="D115" i="135"/>
  <c r="K119" i="135"/>
  <c r="I128" i="135"/>
  <c r="G117" i="135"/>
  <c r="C134" i="135"/>
  <c r="F119" i="135"/>
  <c r="D119" i="135"/>
  <c r="G128" i="135"/>
  <c r="E134" i="135"/>
  <c r="H115" i="135"/>
  <c r="G115" i="135"/>
  <c r="G132" i="135"/>
  <c r="K132" i="135"/>
  <c r="C115" i="135"/>
  <c r="J134" i="135"/>
  <c r="L132" i="135"/>
  <c r="L128" i="135"/>
  <c r="H132" i="135"/>
  <c r="I119" i="135"/>
  <c r="C132" i="135"/>
  <c r="J119" i="135"/>
  <c r="E128" i="135"/>
  <c r="J128" i="135"/>
  <c r="J115" i="135"/>
  <c r="E132" i="135"/>
  <c r="C128" i="135"/>
  <c r="D132" i="135"/>
  <c r="E115" i="135"/>
  <c r="F132" i="135"/>
  <c r="H128" i="135"/>
  <c r="H119" i="135"/>
  <c r="E119" i="135"/>
  <c r="C119" i="135"/>
  <c r="I115" i="135"/>
  <c r="K115" i="135"/>
  <c r="K128" i="135"/>
  <c r="L119" i="135"/>
  <c r="D134" i="135"/>
  <c r="H134" i="135"/>
  <c r="F128" i="135"/>
  <c r="G119" i="135"/>
  <c r="I134" i="135"/>
  <c r="I132" i="135"/>
  <c r="L115" i="135"/>
  <c r="G134" i="135"/>
  <c r="BT32" i="131"/>
  <c r="BT12" i="113"/>
  <c r="BT12" i="132" s="1"/>
  <c r="K30" i="123"/>
  <c r="E6" i="123"/>
  <c r="X8" i="131"/>
  <c r="X8" i="113"/>
  <c r="X8" i="132" s="1"/>
  <c r="BD15" i="113"/>
  <c r="BD15" i="132" s="1"/>
  <c r="I62" i="123"/>
  <c r="BD64" i="131"/>
  <c r="AF8" i="131"/>
  <c r="AF8" i="113"/>
  <c r="AF8" i="132" s="1"/>
  <c r="F6" i="123"/>
  <c r="I135" i="116"/>
  <c r="I53" i="144"/>
  <c r="J77" i="128"/>
  <c r="J77" i="144" s="1"/>
  <c r="BL79" i="133"/>
  <c r="K135" i="116"/>
  <c r="K53" i="144"/>
  <c r="C53" i="144"/>
  <c r="C135" i="116"/>
  <c r="G30" i="139"/>
  <c r="G118" i="116"/>
  <c r="H79" i="133"/>
  <c r="C77" i="128"/>
  <c r="C77" i="144" s="1"/>
  <c r="CB32" i="131"/>
  <c r="CB12" i="113"/>
  <c r="CB12" i="132" s="1"/>
  <c r="L30" i="123"/>
  <c r="BD8" i="131"/>
  <c r="BD8" i="113"/>
  <c r="BD8" i="132" s="1"/>
  <c r="I6" i="123"/>
  <c r="AN15" i="113"/>
  <c r="AN15" i="132" s="1"/>
  <c r="AN64" i="131"/>
  <c r="G62" i="123"/>
  <c r="P64" i="131"/>
  <c r="P15" i="113"/>
  <c r="P15" i="132" s="1"/>
  <c r="D62" i="123"/>
  <c r="D77" i="128"/>
  <c r="D77" i="144" s="1"/>
  <c r="P79" i="133"/>
  <c r="F135" i="116"/>
  <c r="F53" i="144"/>
  <c r="F121" i="116"/>
  <c r="F62" i="139"/>
  <c r="C117" i="116"/>
  <c r="C17" i="139"/>
  <c r="K121" i="116"/>
  <c r="K62" i="139"/>
  <c r="AF79" i="133"/>
  <c r="F77" i="128"/>
  <c r="F77" i="144" s="1"/>
  <c r="H32" i="131"/>
  <c r="C30" i="123"/>
  <c r="H12" i="113"/>
  <c r="H12" i="132" s="1"/>
  <c r="H6" i="123"/>
  <c r="AV8" i="131"/>
  <c r="AV8" i="113"/>
  <c r="AV8" i="132" s="1"/>
  <c r="G6" i="123"/>
  <c r="AN8" i="113"/>
  <c r="AN8" i="132" s="1"/>
  <c r="AN8" i="131"/>
  <c r="P8" i="113"/>
  <c r="P8" i="132" s="1"/>
  <c r="P8" i="131"/>
  <c r="D6" i="123"/>
  <c r="AV64" i="131"/>
  <c r="AV15" i="113"/>
  <c r="AV15" i="132" s="1"/>
  <c r="H62" i="123"/>
  <c r="J53" i="144"/>
  <c r="J135" i="116"/>
  <c r="L53" i="144"/>
  <c r="L135" i="116"/>
  <c r="E117" i="116"/>
  <c r="E17" i="139"/>
  <c r="L17" i="139"/>
  <c r="L117" i="116"/>
  <c r="H30" i="139"/>
  <c r="H118" i="116"/>
  <c r="H17" i="139"/>
  <c r="H117" i="116"/>
  <c r="L121" i="116"/>
  <c r="L62" i="139"/>
  <c r="H135" i="116"/>
  <c r="H53" i="144"/>
  <c r="I117" i="116"/>
  <c r="I17" i="139"/>
  <c r="G53" i="144"/>
  <c r="G135" i="116"/>
  <c r="D17" i="139"/>
  <c r="D117" i="116"/>
  <c r="H77" i="128"/>
  <c r="H77" i="144" s="1"/>
  <c r="AV79" i="133"/>
  <c r="J30" i="139"/>
  <c r="J118" i="116"/>
  <c r="K17" i="139"/>
  <c r="K117" i="116"/>
  <c r="D30" i="139"/>
  <c r="D118" i="116"/>
  <c r="C62" i="123"/>
  <c r="H15" i="113"/>
  <c r="H15" i="132" s="1"/>
  <c r="H64" i="131"/>
  <c r="J6" i="123"/>
  <c r="BL8" i="131"/>
  <c r="BL8" i="113"/>
  <c r="BL8" i="132" s="1"/>
  <c r="E62" i="123"/>
  <c r="X64" i="131"/>
  <c r="X15" i="113"/>
  <c r="X15" i="132" s="1"/>
  <c r="J62" i="123"/>
  <c r="BL64" i="131"/>
  <c r="BL15" i="113"/>
  <c r="BL15" i="132" s="1"/>
  <c r="D53" i="144"/>
  <c r="D135" i="116"/>
  <c r="F30" i="139"/>
  <c r="F118" i="116"/>
  <c r="AN79" i="133"/>
  <c r="G77" i="128"/>
  <c r="G77" i="144" s="1"/>
  <c r="E77" i="128"/>
  <c r="E77" i="144" s="1"/>
  <c r="X79" i="133"/>
  <c r="E30" i="139"/>
  <c r="E118" i="116"/>
  <c r="I30" i="139"/>
  <c r="I118" i="116"/>
  <c r="E135" i="116"/>
  <c r="E53" i="144"/>
  <c r="I77" i="128"/>
  <c r="I77" i="144" s="1"/>
  <c r="BD79" i="133"/>
  <c r="J17" i="139"/>
  <c r="J117" i="116"/>
  <c r="F118" i="135" l="1"/>
  <c r="D135" i="135"/>
  <c r="I117" i="135"/>
  <c r="L121" i="135"/>
  <c r="E117" i="135"/>
  <c r="C117" i="135"/>
  <c r="J117" i="135"/>
  <c r="E135" i="135"/>
  <c r="I118" i="135"/>
  <c r="J118" i="135"/>
  <c r="D117" i="135"/>
  <c r="G135" i="135"/>
  <c r="H117" i="135"/>
  <c r="L117" i="135"/>
  <c r="E118" i="135"/>
  <c r="H135" i="135"/>
  <c r="L135" i="135"/>
  <c r="J135" i="135"/>
  <c r="K121" i="135"/>
  <c r="F121" i="135"/>
  <c r="F135" i="135"/>
  <c r="K135" i="135"/>
  <c r="D118" i="135"/>
  <c r="K117" i="135"/>
  <c r="H118" i="135"/>
  <c r="G118" i="135"/>
  <c r="C135" i="135"/>
  <c r="I135" i="135"/>
  <c r="K115" i="115"/>
  <c r="K115" i="146" s="1"/>
  <c r="BT24" i="134"/>
  <c r="H62" i="139"/>
  <c r="H121" i="116"/>
  <c r="D114" i="116"/>
  <c r="D6" i="139"/>
  <c r="C115" i="115"/>
  <c r="C115" i="146" s="1"/>
  <c r="H24" i="134"/>
  <c r="BL24" i="134"/>
  <c r="J115" i="115"/>
  <c r="J115" i="146" s="1"/>
  <c r="BT8" i="113"/>
  <c r="BT8" i="132" s="1"/>
  <c r="K6" i="123"/>
  <c r="BT8" i="131"/>
  <c r="J121" i="116"/>
  <c r="J62" i="139"/>
  <c r="E121" i="116"/>
  <c r="E62" i="139"/>
  <c r="J6" i="139"/>
  <c r="J114" i="116"/>
  <c r="C121" i="116"/>
  <c r="C62" i="139"/>
  <c r="C118" i="116"/>
  <c r="C30" i="139"/>
  <c r="F6" i="139"/>
  <c r="F114" i="116"/>
  <c r="K30" i="139"/>
  <c r="K118" i="116"/>
  <c r="AV24" i="134"/>
  <c r="H115" i="115"/>
  <c r="H115" i="146" s="1"/>
  <c r="F115" i="115"/>
  <c r="F115" i="146" s="1"/>
  <c r="AF24" i="134"/>
  <c r="L6" i="123"/>
  <c r="CB8" i="113"/>
  <c r="CB8" i="132" s="1"/>
  <c r="CB8" i="131"/>
  <c r="G6" i="139"/>
  <c r="G114" i="116"/>
  <c r="H114" i="116"/>
  <c r="H6" i="139"/>
  <c r="D62" i="139"/>
  <c r="D121" i="116"/>
  <c r="G62" i="139"/>
  <c r="G121" i="116"/>
  <c r="I6" i="139"/>
  <c r="I114" i="116"/>
  <c r="L30" i="139"/>
  <c r="L118" i="116"/>
  <c r="I121" i="116"/>
  <c r="I62" i="139"/>
  <c r="H8" i="113"/>
  <c r="H8" i="132" s="1"/>
  <c r="H8" i="131"/>
  <c r="C6" i="123"/>
  <c r="E115" i="115"/>
  <c r="E115" i="146" s="1"/>
  <c r="X24" i="134"/>
  <c r="D115" i="115"/>
  <c r="D115" i="146" s="1"/>
  <c r="P24" i="134"/>
  <c r="AN24" i="134"/>
  <c r="G115" i="115"/>
  <c r="G115" i="146" s="1"/>
  <c r="L115" i="115"/>
  <c r="L115" i="146" s="1"/>
  <c r="CB24" i="134"/>
  <c r="I115" i="115"/>
  <c r="I115" i="146" s="1"/>
  <c r="BD24" i="134"/>
  <c r="E6" i="139"/>
  <c r="E114" i="116"/>
  <c r="I114" i="135" l="1"/>
  <c r="D121" i="135"/>
  <c r="G114" i="135"/>
  <c r="K118" i="135"/>
  <c r="H121" i="135"/>
  <c r="E114" i="135"/>
  <c r="C118" i="135"/>
  <c r="C121" i="135"/>
  <c r="E121" i="135"/>
  <c r="L118" i="135"/>
  <c r="G121" i="135"/>
  <c r="F114" i="135"/>
  <c r="J114" i="135"/>
  <c r="I121" i="135"/>
  <c r="H114" i="135"/>
  <c r="J121" i="135"/>
  <c r="D114" i="135"/>
  <c r="K114" i="116"/>
  <c r="K6" i="139"/>
  <c r="C6" i="139"/>
  <c r="C114" i="116"/>
  <c r="L6" i="139"/>
  <c r="L114" i="116"/>
  <c r="L114" i="135" l="1"/>
  <c r="K114" i="135"/>
  <c r="C114" i="135"/>
  <c r="CB27" i="134"/>
  <c r="L118" i="115"/>
  <c r="BL25" i="134"/>
  <c r="J116" i="115"/>
  <c r="K118" i="115"/>
  <c r="BT27" i="134"/>
  <c r="J118" i="115"/>
  <c r="BL27" i="134"/>
  <c r="K116" i="115"/>
  <c r="BT25" i="134"/>
  <c r="L116" i="115"/>
  <c r="CB25" i="134"/>
  <c r="L118" i="146" l="1"/>
  <c r="J118" i="146"/>
  <c r="J116" i="146"/>
  <c r="L116" i="146"/>
  <c r="K116" i="146"/>
  <c r="K118" i="146"/>
  <c r="L101" i="115"/>
  <c r="CB10" i="134"/>
  <c r="K105" i="115"/>
  <c r="BT14" i="134"/>
  <c r="K122" i="115"/>
  <c r="K122" i="146" s="1"/>
  <c r="BT31" i="134"/>
  <c r="BL32" i="134"/>
  <c r="J123" i="115"/>
  <c r="J123" i="146" s="1"/>
  <c r="H72" i="128"/>
  <c r="H72" i="144" s="1"/>
  <c r="AV74" i="133"/>
  <c r="K73" i="128"/>
  <c r="K73" i="144" s="1"/>
  <c r="BT75" i="133"/>
  <c r="BD70" i="133"/>
  <c r="I68" i="128"/>
  <c r="BD32" i="113"/>
  <c r="BD32" i="132" s="1"/>
  <c r="BL74" i="133"/>
  <c r="J72" i="128"/>
  <c r="J72" i="144" s="1"/>
  <c r="AF31" i="134"/>
  <c r="F122" i="115"/>
  <c r="F122" i="146" s="1"/>
  <c r="K72" i="128"/>
  <c r="K72" i="144" s="1"/>
  <c r="BT74" i="133"/>
  <c r="X76" i="133"/>
  <c r="E74" i="128"/>
  <c r="E74" i="144" s="1"/>
  <c r="AV70" i="133"/>
  <c r="AV32" i="113"/>
  <c r="AV32" i="132" s="1"/>
  <c r="H68" i="128"/>
  <c r="AN71" i="133"/>
  <c r="AN33" i="113"/>
  <c r="AN33" i="132" s="1"/>
  <c r="G69" i="128"/>
  <c r="AN76" i="133"/>
  <c r="G74" i="128"/>
  <c r="G74" i="144" s="1"/>
  <c r="E122" i="115"/>
  <c r="E122" i="146" s="1"/>
  <c r="X31" i="134"/>
  <c r="F72" i="128"/>
  <c r="F72" i="144" s="1"/>
  <c r="AF74" i="133"/>
  <c r="BD33" i="113"/>
  <c r="BD33" i="132" s="1"/>
  <c r="I69" i="128"/>
  <c r="BD71" i="133"/>
  <c r="L117" i="115"/>
  <c r="CB26" i="134"/>
  <c r="H123" i="115"/>
  <c r="H123" i="146" s="1"/>
  <c r="AV32" i="134"/>
  <c r="I123" i="115"/>
  <c r="I123" i="146" s="1"/>
  <c r="BD32" i="134"/>
  <c r="D123" i="115"/>
  <c r="D123" i="146" s="1"/>
  <c r="P32" i="134"/>
  <c r="K117" i="115"/>
  <c r="BT26" i="134"/>
  <c r="BL40" i="133"/>
  <c r="J38" i="128"/>
  <c r="J38" i="144" s="1"/>
  <c r="BM40" i="133"/>
  <c r="L37" i="128"/>
  <c r="L37" i="144" s="1"/>
  <c r="CB39" i="133"/>
  <c r="K38" i="128"/>
  <c r="K38" i="144" s="1"/>
  <c r="BT40" i="133"/>
  <c r="BU40" i="133"/>
  <c r="H23" i="134"/>
  <c r="C114" i="115"/>
  <c r="K101" i="115"/>
  <c r="BT10" i="134"/>
  <c r="J105" i="115"/>
  <c r="BL14" i="134"/>
  <c r="AN70" i="133"/>
  <c r="G68" i="128"/>
  <c r="AN32" i="113"/>
  <c r="AN32" i="132" s="1"/>
  <c r="F69" i="128"/>
  <c r="AF71" i="133"/>
  <c r="AF33" i="113"/>
  <c r="AF33" i="132" s="1"/>
  <c r="CB74" i="133"/>
  <c r="L72" i="128"/>
  <c r="L72" i="144" s="1"/>
  <c r="CB71" i="133"/>
  <c r="CB33" i="113"/>
  <c r="CB33" i="132" s="1"/>
  <c r="L69" i="128"/>
  <c r="X33" i="113"/>
  <c r="X33" i="132" s="1"/>
  <c r="E69" i="128"/>
  <c r="X71" i="133"/>
  <c r="I74" i="128"/>
  <c r="I74" i="144" s="1"/>
  <c r="BD76" i="133"/>
  <c r="H122" i="115"/>
  <c r="H122" i="146" s="1"/>
  <c r="AV31" i="134"/>
  <c r="AN32" i="134"/>
  <c r="G123" i="115"/>
  <c r="G123" i="146" s="1"/>
  <c r="E72" i="128"/>
  <c r="E72" i="144" s="1"/>
  <c r="X74" i="133"/>
  <c r="AV75" i="133"/>
  <c r="H73" i="128"/>
  <c r="H73" i="144" s="1"/>
  <c r="P71" i="133"/>
  <c r="D69" i="128"/>
  <c r="P33" i="113"/>
  <c r="P33" i="132" s="1"/>
  <c r="E73" i="128"/>
  <c r="E73" i="144" s="1"/>
  <c r="X75" i="133"/>
  <c r="AV76" i="133"/>
  <c r="H74" i="128"/>
  <c r="H74" i="144" s="1"/>
  <c r="AN74" i="133"/>
  <c r="G72" i="128"/>
  <c r="G72" i="144" s="1"/>
  <c r="F118" i="115"/>
  <c r="AF27" i="134"/>
  <c r="G118" i="115"/>
  <c r="AN27" i="134"/>
  <c r="E118" i="115"/>
  <c r="X27" i="134"/>
  <c r="BT23" i="134"/>
  <c r="K114" i="115"/>
  <c r="X23" i="134"/>
  <c r="E114" i="115"/>
  <c r="CB28" i="134"/>
  <c r="L119" i="115"/>
  <c r="L114" i="115"/>
  <c r="CB23" i="134"/>
  <c r="AF23" i="134"/>
  <c r="F114" i="115"/>
  <c r="G114" i="115"/>
  <c r="AN23" i="134"/>
  <c r="BL10" i="134"/>
  <c r="J101" i="115"/>
  <c r="I105" i="115"/>
  <c r="BD14" i="134"/>
  <c r="G122" i="115"/>
  <c r="G122" i="146" s="1"/>
  <c r="AN31" i="134"/>
  <c r="F123" i="115"/>
  <c r="F123" i="146" s="1"/>
  <c r="AF32" i="134"/>
  <c r="P74" i="133"/>
  <c r="D72" i="128"/>
  <c r="D72" i="144" s="1"/>
  <c r="AF76" i="133"/>
  <c r="F74" i="128"/>
  <c r="F74" i="144" s="1"/>
  <c r="CB32" i="134"/>
  <c r="L123" i="115"/>
  <c r="L123" i="146" s="1"/>
  <c r="I73" i="128"/>
  <c r="I73" i="144" s="1"/>
  <c r="BD75" i="133"/>
  <c r="X32" i="134"/>
  <c r="E123" i="115"/>
  <c r="E123" i="146" s="1"/>
  <c r="BL75" i="133"/>
  <c r="J73" i="128"/>
  <c r="J73" i="144" s="1"/>
  <c r="L68" i="128"/>
  <c r="CB70" i="133"/>
  <c r="CB32" i="113"/>
  <c r="CB32" i="132" s="1"/>
  <c r="K69" i="128"/>
  <c r="BT71" i="133"/>
  <c r="BT33" i="113"/>
  <c r="BT33" i="132" s="1"/>
  <c r="I72" i="128"/>
  <c r="I72" i="144" s="1"/>
  <c r="BD74" i="133"/>
  <c r="CB75" i="133"/>
  <c r="L73" i="128"/>
  <c r="L73" i="144" s="1"/>
  <c r="BT76" i="133"/>
  <c r="K74" i="128"/>
  <c r="K74" i="144" s="1"/>
  <c r="AV33" i="113"/>
  <c r="AV33" i="132" s="1"/>
  <c r="H69" i="128"/>
  <c r="AV71" i="133"/>
  <c r="J68" i="128"/>
  <c r="BL70" i="133"/>
  <c r="BL32" i="113"/>
  <c r="BL32" i="132" s="1"/>
  <c r="F73" i="128"/>
  <c r="F73" i="144" s="1"/>
  <c r="AF75" i="133"/>
  <c r="AV27" i="134"/>
  <c r="H118" i="115"/>
  <c r="P31" i="134"/>
  <c r="D122" i="115"/>
  <c r="D122" i="146" s="1"/>
  <c r="BT28" i="134"/>
  <c r="K119" i="115"/>
  <c r="BL23" i="134"/>
  <c r="J114" i="115"/>
  <c r="P23" i="134"/>
  <c r="D114" i="115"/>
  <c r="K37" i="128"/>
  <c r="K37" i="144" s="1"/>
  <c r="BT39" i="133"/>
  <c r="BD10" i="134"/>
  <c r="I101" i="115"/>
  <c r="CB14" i="134"/>
  <c r="L105" i="115"/>
  <c r="BT32" i="113"/>
  <c r="BT32" i="132" s="1"/>
  <c r="K68" i="128"/>
  <c r="BT70" i="133"/>
  <c r="J69" i="128"/>
  <c r="BL71" i="133"/>
  <c r="BL33" i="113"/>
  <c r="BL33" i="132" s="1"/>
  <c r="G73" i="128"/>
  <c r="G73" i="144" s="1"/>
  <c r="AN75" i="133"/>
  <c r="J74" i="128"/>
  <c r="J74" i="144" s="1"/>
  <c r="BL76" i="133"/>
  <c r="L74" i="128"/>
  <c r="L74" i="144" s="1"/>
  <c r="CB76" i="133"/>
  <c r="AF70" i="133"/>
  <c r="F68" i="128"/>
  <c r="AF32" i="113"/>
  <c r="AF32" i="132" s="1"/>
  <c r="P70" i="133"/>
  <c r="P32" i="113"/>
  <c r="P32" i="132" s="1"/>
  <c r="D68" i="128"/>
  <c r="L122" i="115"/>
  <c r="L122" i="146" s="1"/>
  <c r="CB31" i="134"/>
  <c r="BT32" i="134"/>
  <c r="K123" i="115"/>
  <c r="K123" i="146" s="1"/>
  <c r="P75" i="133"/>
  <c r="D73" i="128"/>
  <c r="D73" i="144" s="1"/>
  <c r="X32" i="113"/>
  <c r="X32" i="132" s="1"/>
  <c r="X70" i="133"/>
  <c r="E68" i="128"/>
  <c r="P76" i="133"/>
  <c r="D74" i="128"/>
  <c r="D74" i="144" s="1"/>
  <c r="J122" i="115"/>
  <c r="J122" i="146" s="1"/>
  <c r="BL31" i="134"/>
  <c r="C118" i="115"/>
  <c r="H27" i="134"/>
  <c r="P27" i="134"/>
  <c r="D118" i="115"/>
  <c r="BD31" i="134"/>
  <c r="I122" i="115"/>
  <c r="I122" i="146" s="1"/>
  <c r="I118" i="115"/>
  <c r="BD27" i="134"/>
  <c r="J117" i="115"/>
  <c r="BL26" i="134"/>
  <c r="H114" i="115"/>
  <c r="AV23" i="134"/>
  <c r="L38" i="128"/>
  <c r="L38" i="144" s="1"/>
  <c r="CB40" i="133"/>
  <c r="BD23" i="134"/>
  <c r="I114" i="115"/>
  <c r="BL39" i="133"/>
  <c r="J37" i="128"/>
  <c r="J37" i="144" s="1"/>
  <c r="J119" i="115"/>
  <c r="BL28" i="134"/>
  <c r="I118" i="146" l="1"/>
  <c r="D114" i="146"/>
  <c r="G118" i="146"/>
  <c r="J105" i="146"/>
  <c r="C114" i="146"/>
  <c r="L117" i="146"/>
  <c r="J119" i="146"/>
  <c r="J101" i="146"/>
  <c r="G114" i="146"/>
  <c r="F114" i="146"/>
  <c r="L114" i="146"/>
  <c r="K114" i="146"/>
  <c r="L101" i="146"/>
  <c r="L105" i="146"/>
  <c r="I101" i="146"/>
  <c r="J114" i="146"/>
  <c r="E114" i="146"/>
  <c r="E118" i="146"/>
  <c r="F118" i="146"/>
  <c r="K101" i="146"/>
  <c r="K105" i="146"/>
  <c r="I114" i="146"/>
  <c r="H114" i="146"/>
  <c r="J117" i="146"/>
  <c r="D118" i="146"/>
  <c r="C118" i="146"/>
  <c r="K119" i="146"/>
  <c r="H118" i="146"/>
  <c r="I105" i="146"/>
  <c r="L119" i="146"/>
  <c r="K117" i="146"/>
  <c r="BD9" i="134"/>
  <c r="I100" i="115"/>
  <c r="BL73" i="133"/>
  <c r="J71" i="128"/>
  <c r="J71" i="144" s="1"/>
  <c r="BL30" i="134"/>
  <c r="J121" i="115"/>
  <c r="J121" i="146" s="1"/>
  <c r="D117" i="115"/>
  <c r="P26" i="134"/>
  <c r="H22" i="134"/>
  <c r="C113" i="115"/>
  <c r="G113" i="115"/>
  <c r="AN22" i="134"/>
  <c r="CB9" i="134"/>
  <c r="L100" i="115"/>
  <c r="L71" i="128"/>
  <c r="L71" i="144" s="1"/>
  <c r="CB73" i="133"/>
  <c r="I71" i="128"/>
  <c r="I71" i="144" s="1"/>
  <c r="BD73" i="133"/>
  <c r="L121" i="115"/>
  <c r="L121" i="146" s="1"/>
  <c r="CB30" i="134"/>
  <c r="J124" i="115"/>
  <c r="J124" i="146" s="1"/>
  <c r="BL33" i="134"/>
  <c r="K124" i="115"/>
  <c r="K124" i="146" s="1"/>
  <c r="BT33" i="134"/>
  <c r="BT31" i="133"/>
  <c r="BT27" i="113"/>
  <c r="BT27" i="132" s="1"/>
  <c r="K29" i="128"/>
  <c r="X22" i="134"/>
  <c r="E113" i="115"/>
  <c r="BD22" i="134"/>
  <c r="I113" i="115"/>
  <c r="D138" i="116"/>
  <c r="D138" i="135" s="1"/>
  <c r="D68" i="144"/>
  <c r="BD40" i="133"/>
  <c r="I38" i="128"/>
  <c r="I38" i="144" s="1"/>
  <c r="BE40" i="133"/>
  <c r="L36" i="128"/>
  <c r="L36" i="144" s="1"/>
  <c r="CB38" i="133"/>
  <c r="AN40" i="133"/>
  <c r="G38" i="128"/>
  <c r="G38" i="144" s="1"/>
  <c r="AO40" i="133"/>
  <c r="H37" i="128"/>
  <c r="H37" i="144" s="1"/>
  <c r="AV39" i="133"/>
  <c r="D69" i="144"/>
  <c r="D139" i="116"/>
  <c r="D139" i="135" s="1"/>
  <c r="J36" i="128"/>
  <c r="J36" i="144" s="1"/>
  <c r="BL38" i="133"/>
  <c r="C38" i="128"/>
  <c r="C38" i="144" s="1"/>
  <c r="H40" i="133"/>
  <c r="E37" i="128"/>
  <c r="E37" i="144" s="1"/>
  <c r="X39" i="133"/>
  <c r="P39" i="133"/>
  <c r="D37" i="128"/>
  <c r="D37" i="144" s="1"/>
  <c r="I68" i="144"/>
  <c r="I138" i="116"/>
  <c r="I138" i="135" s="1"/>
  <c r="E124" i="115"/>
  <c r="E124" i="146" s="1"/>
  <c r="X33" i="134"/>
  <c r="D71" i="128"/>
  <c r="D71" i="144" s="1"/>
  <c r="P73" i="133"/>
  <c r="H124" i="115"/>
  <c r="H124" i="146" s="1"/>
  <c r="AV33" i="134"/>
  <c r="K71" i="128"/>
  <c r="K71" i="144" s="1"/>
  <c r="BT73" i="133"/>
  <c r="F121" i="115"/>
  <c r="F121" i="146" s="1"/>
  <c r="AF30" i="134"/>
  <c r="BD30" i="134"/>
  <c r="I121" i="115"/>
  <c r="I121" i="146" s="1"/>
  <c r="D121" i="115"/>
  <c r="D121" i="146" s="1"/>
  <c r="P30" i="134"/>
  <c r="CB33" i="134"/>
  <c r="L124" i="115"/>
  <c r="L124" i="146" s="1"/>
  <c r="BD26" i="134"/>
  <c r="I117" i="115"/>
  <c r="H117" i="115"/>
  <c r="AV26" i="134"/>
  <c r="J29" i="128"/>
  <c r="BL31" i="133"/>
  <c r="BL27" i="113"/>
  <c r="BL27" i="132" s="1"/>
  <c r="L102" i="115"/>
  <c r="CB11" i="134"/>
  <c r="AF22" i="134"/>
  <c r="F113" i="115"/>
  <c r="C37" i="128"/>
  <c r="C37" i="144" s="1"/>
  <c r="H39" i="133"/>
  <c r="F138" i="116"/>
  <c r="F138" i="135" s="1"/>
  <c r="F68" i="144"/>
  <c r="BD25" i="134"/>
  <c r="I116" i="115"/>
  <c r="H69" i="144"/>
  <c r="H139" i="116"/>
  <c r="H139" i="135" s="1"/>
  <c r="G37" i="128"/>
  <c r="G37" i="144" s="1"/>
  <c r="AN39" i="133"/>
  <c r="BL13" i="134"/>
  <c r="J104" i="115"/>
  <c r="AN33" i="134"/>
  <c r="G124" i="115"/>
  <c r="G124" i="146" s="1"/>
  <c r="I124" i="115"/>
  <c r="I124" i="146" s="1"/>
  <c r="BD33" i="134"/>
  <c r="X26" i="134"/>
  <c r="E117" i="115"/>
  <c r="L29" i="128"/>
  <c r="CB27" i="113"/>
  <c r="CB27" i="132" s="1"/>
  <c r="CB31" i="133"/>
  <c r="CC40" i="133"/>
  <c r="X40" i="133"/>
  <c r="E38" i="128"/>
  <c r="E38" i="144" s="1"/>
  <c r="Y40" i="133"/>
  <c r="BD39" i="133"/>
  <c r="I37" i="128"/>
  <c r="I37" i="144" s="1"/>
  <c r="K138" i="116"/>
  <c r="K138" i="135" s="1"/>
  <c r="K68" i="144"/>
  <c r="K36" i="128"/>
  <c r="K36" i="144" s="1"/>
  <c r="BT38" i="133"/>
  <c r="P40" i="133"/>
  <c r="D38" i="128"/>
  <c r="D38" i="144" s="1"/>
  <c r="Q40" i="133"/>
  <c r="J68" i="144"/>
  <c r="J138" i="116"/>
  <c r="J138" i="135" s="1"/>
  <c r="H38" i="128"/>
  <c r="H38" i="144" s="1"/>
  <c r="AV40" i="133"/>
  <c r="AW40" i="133"/>
  <c r="L139" i="116"/>
  <c r="L139" i="135" s="1"/>
  <c r="L69" i="144"/>
  <c r="G68" i="144"/>
  <c r="G138" i="116"/>
  <c r="G138" i="135" s="1"/>
  <c r="F38" i="128"/>
  <c r="F38" i="144" s="1"/>
  <c r="AF40" i="133"/>
  <c r="AV25" i="134"/>
  <c r="H116" i="115"/>
  <c r="K104" i="115"/>
  <c r="BT13" i="134"/>
  <c r="AN73" i="133"/>
  <c r="G71" i="128"/>
  <c r="G71" i="144" s="1"/>
  <c r="AF33" i="134"/>
  <c r="F124" i="115"/>
  <c r="F124" i="146" s="1"/>
  <c r="AN26" i="134"/>
  <c r="G117" i="115"/>
  <c r="CB13" i="134"/>
  <c r="L104" i="115"/>
  <c r="BD13" i="134"/>
  <c r="I104" i="115"/>
  <c r="J100" i="115"/>
  <c r="BL9" i="134"/>
  <c r="BT9" i="134"/>
  <c r="K100" i="115"/>
  <c r="H71" i="128"/>
  <c r="H71" i="144" s="1"/>
  <c r="AV73" i="133"/>
  <c r="E71" i="128"/>
  <c r="E71" i="144" s="1"/>
  <c r="X73" i="133"/>
  <c r="F71" i="128"/>
  <c r="F71" i="144" s="1"/>
  <c r="AF73" i="133"/>
  <c r="K121" i="115"/>
  <c r="K121" i="146" s="1"/>
  <c r="BT30" i="134"/>
  <c r="H121" i="115"/>
  <c r="H121" i="146" s="1"/>
  <c r="AV30" i="134"/>
  <c r="AF26" i="134"/>
  <c r="F117" i="115"/>
  <c r="C117" i="115"/>
  <c r="H26" i="134"/>
  <c r="D113" i="115"/>
  <c r="P22" i="134"/>
  <c r="H113" i="115"/>
  <c r="AV22" i="134"/>
  <c r="C116" i="115"/>
  <c r="H25" i="134"/>
  <c r="P25" i="134"/>
  <c r="D116" i="115"/>
  <c r="E138" i="116"/>
  <c r="E138" i="135" s="1"/>
  <c r="E68" i="144"/>
  <c r="J69" i="144"/>
  <c r="J139" i="116"/>
  <c r="J139" i="135" s="1"/>
  <c r="AF25" i="134"/>
  <c r="F116" i="115"/>
  <c r="E116" i="115"/>
  <c r="X25" i="134"/>
  <c r="K139" i="116"/>
  <c r="K139" i="135" s="1"/>
  <c r="K69" i="144"/>
  <c r="L138" i="116"/>
  <c r="L138" i="135" s="1"/>
  <c r="L68" i="144"/>
  <c r="AF39" i="133"/>
  <c r="F37" i="128"/>
  <c r="F37" i="144" s="1"/>
  <c r="E69" i="144"/>
  <c r="E139" i="116"/>
  <c r="E139" i="135" s="1"/>
  <c r="F69" i="144"/>
  <c r="F139" i="116"/>
  <c r="F139" i="135" s="1"/>
  <c r="G116" i="115"/>
  <c r="AN25" i="134"/>
  <c r="I139" i="116"/>
  <c r="I139" i="135" s="1"/>
  <c r="I69" i="144"/>
  <c r="G139" i="116"/>
  <c r="G139" i="135" s="1"/>
  <c r="G69" i="144"/>
  <c r="H138" i="116"/>
  <c r="H138" i="135" s="1"/>
  <c r="H68" i="144"/>
  <c r="I40" i="133" l="1"/>
  <c r="G116" i="146"/>
  <c r="F117" i="146"/>
  <c r="C113" i="146"/>
  <c r="I100" i="146"/>
  <c r="E116" i="146"/>
  <c r="C117" i="146"/>
  <c r="J100" i="146"/>
  <c r="K104" i="146"/>
  <c r="E117" i="146"/>
  <c r="I117" i="146"/>
  <c r="L100" i="146"/>
  <c r="G113" i="146"/>
  <c r="D117" i="146"/>
  <c r="F116" i="146"/>
  <c r="D116" i="146"/>
  <c r="C116" i="146"/>
  <c r="K100" i="146"/>
  <c r="J104" i="146"/>
  <c r="I116" i="146"/>
  <c r="F113" i="146"/>
  <c r="H117" i="146"/>
  <c r="H113" i="146"/>
  <c r="D113" i="146"/>
  <c r="I104" i="146"/>
  <c r="L104" i="146"/>
  <c r="G117" i="146"/>
  <c r="H116" i="146"/>
  <c r="L102" i="146"/>
  <c r="I113" i="146"/>
  <c r="E113" i="146"/>
  <c r="BL72" i="133"/>
  <c r="J70" i="128"/>
  <c r="BL34" i="113"/>
  <c r="BL34" i="132" s="1"/>
  <c r="AN72" i="133"/>
  <c r="AN34" i="113"/>
  <c r="AN34" i="132" s="1"/>
  <c r="G70" i="128"/>
  <c r="CB12" i="134"/>
  <c r="L103" i="115"/>
  <c r="L6" i="128"/>
  <c r="CB8" i="133"/>
  <c r="CB21" i="113"/>
  <c r="CB21" i="132" s="1"/>
  <c r="BL8" i="133"/>
  <c r="BL21" i="113"/>
  <c r="BL21" i="132" s="1"/>
  <c r="J6" i="128"/>
  <c r="L113" i="115"/>
  <c r="CB22" i="134"/>
  <c r="H36" i="128"/>
  <c r="H36" i="144" s="1"/>
  <c r="AV38" i="133"/>
  <c r="CC39" i="133"/>
  <c r="H38" i="133"/>
  <c r="C36" i="128"/>
  <c r="C36" i="144" s="1"/>
  <c r="C119" i="115"/>
  <c r="H28" i="134"/>
  <c r="AN38" i="133"/>
  <c r="G36" i="128"/>
  <c r="G36" i="144" s="1"/>
  <c r="P28" i="134"/>
  <c r="D119" i="115"/>
  <c r="D36" i="128"/>
  <c r="D36" i="144" s="1"/>
  <c r="P38" i="133"/>
  <c r="H112" i="115"/>
  <c r="AV20" i="114"/>
  <c r="AV21" i="134"/>
  <c r="AF72" i="133"/>
  <c r="AF34" i="113"/>
  <c r="AF34" i="132" s="1"/>
  <c r="F70" i="128"/>
  <c r="L120" i="115"/>
  <c r="CB29" i="134"/>
  <c r="E70" i="128"/>
  <c r="X34" i="113"/>
  <c r="X34" i="132" s="1"/>
  <c r="X72" i="133"/>
  <c r="AN30" i="134"/>
  <c r="G121" i="115"/>
  <c r="G121" i="146" s="1"/>
  <c r="BD20" i="114"/>
  <c r="I112" i="115"/>
  <c r="BD21" i="134"/>
  <c r="BT8" i="133"/>
  <c r="K6" i="128"/>
  <c r="BT21" i="113"/>
  <c r="BT21" i="132" s="1"/>
  <c r="BD27" i="113"/>
  <c r="BD27" i="132" s="1"/>
  <c r="BD31" i="133"/>
  <c r="I29" i="128"/>
  <c r="K113" i="115"/>
  <c r="BT22" i="134"/>
  <c r="AV28" i="134"/>
  <c r="H119" i="115"/>
  <c r="AF28" i="134"/>
  <c r="F119" i="115"/>
  <c r="BU21" i="114"/>
  <c r="BU26" i="134"/>
  <c r="L133" i="116"/>
  <c r="L29" i="144"/>
  <c r="G119" i="115"/>
  <c r="AN28" i="134"/>
  <c r="K29" i="144"/>
  <c r="K133" i="116"/>
  <c r="L106" i="115"/>
  <c r="CB15" i="134"/>
  <c r="J120" i="115"/>
  <c r="BL29" i="134"/>
  <c r="BD29" i="134"/>
  <c r="I120" i="115"/>
  <c r="D112" i="115"/>
  <c r="P21" i="134"/>
  <c r="AF20" i="114"/>
  <c r="F112" i="115"/>
  <c r="AF21" i="134"/>
  <c r="P34" i="113"/>
  <c r="P34" i="132" s="1"/>
  <c r="D70" i="128"/>
  <c r="P72" i="133"/>
  <c r="H70" i="128"/>
  <c r="AV34" i="113"/>
  <c r="AV34" i="132" s="1"/>
  <c r="AV72" i="133"/>
  <c r="D124" i="115"/>
  <c r="D124" i="146" s="1"/>
  <c r="P33" i="134"/>
  <c r="X21" i="134"/>
  <c r="E112" i="115"/>
  <c r="C29" i="128"/>
  <c r="H27" i="113"/>
  <c r="H27" i="132" s="1"/>
  <c r="H31" i="133"/>
  <c r="G29" i="128"/>
  <c r="AN27" i="113"/>
  <c r="AN27" i="132" s="1"/>
  <c r="AN31" i="133"/>
  <c r="D29" i="128"/>
  <c r="P27" i="113"/>
  <c r="P27" i="132" s="1"/>
  <c r="P31" i="133"/>
  <c r="J113" i="115"/>
  <c r="BL22" i="134"/>
  <c r="AG38" i="102"/>
  <c r="BM21" i="114"/>
  <c r="BM26" i="134"/>
  <c r="BD28" i="134"/>
  <c r="I119" i="115"/>
  <c r="BU39" i="133"/>
  <c r="BU38" i="102"/>
  <c r="AF38" i="133"/>
  <c r="F36" i="128"/>
  <c r="F36" i="144" s="1"/>
  <c r="X28" i="134"/>
  <c r="E119" i="115"/>
  <c r="BD38" i="133"/>
  <c r="I36" i="128"/>
  <c r="I36" i="144" s="1"/>
  <c r="E36" i="128"/>
  <c r="E36" i="144" s="1"/>
  <c r="X38" i="133"/>
  <c r="H120" i="115"/>
  <c r="AV29" i="134"/>
  <c r="F120" i="115"/>
  <c r="AF29" i="134"/>
  <c r="BT29" i="134"/>
  <c r="K120" i="115"/>
  <c r="G112" i="115"/>
  <c r="AN21" i="134"/>
  <c r="K70" i="128"/>
  <c r="BT72" i="133"/>
  <c r="BT34" i="113"/>
  <c r="BT34" i="132" s="1"/>
  <c r="L70" i="128"/>
  <c r="CB34" i="113"/>
  <c r="CB34" i="132" s="1"/>
  <c r="CB72" i="133"/>
  <c r="BD34" i="113"/>
  <c r="BD34" i="132" s="1"/>
  <c r="I70" i="128"/>
  <c r="BD72" i="133"/>
  <c r="E121" i="115"/>
  <c r="E121" i="146" s="1"/>
  <c r="X30" i="134"/>
  <c r="C112" i="115"/>
  <c r="H21" i="134"/>
  <c r="H29" i="128"/>
  <c r="AV31" i="133"/>
  <c r="AV27" i="113"/>
  <c r="AV27" i="132" s="1"/>
  <c r="X27" i="113"/>
  <c r="X27" i="132" s="1"/>
  <c r="X31" i="133"/>
  <c r="E29" i="128"/>
  <c r="F29" i="128"/>
  <c r="AF31" i="133"/>
  <c r="AF27" i="113"/>
  <c r="AF27" i="132" s="1"/>
  <c r="BM38" i="102"/>
  <c r="BM39" i="133"/>
  <c r="AG40" i="133"/>
  <c r="CC38" i="102"/>
  <c r="CC26" i="134"/>
  <c r="CC21" i="114"/>
  <c r="J133" i="116"/>
  <c r="J29" i="144"/>
  <c r="X20" i="114"/>
  <c r="BL7" i="102"/>
  <c r="H120" i="146" l="1"/>
  <c r="E119" i="146"/>
  <c r="I119" i="146"/>
  <c r="E112" i="146"/>
  <c r="G119" i="146"/>
  <c r="L133" i="135"/>
  <c r="I112" i="146"/>
  <c r="K120" i="146"/>
  <c r="F120" i="146"/>
  <c r="J113" i="146"/>
  <c r="D112" i="146"/>
  <c r="L106" i="146"/>
  <c r="K133" i="135"/>
  <c r="F119" i="146"/>
  <c r="H119" i="146"/>
  <c r="C112" i="146"/>
  <c r="F112" i="146"/>
  <c r="H112" i="146"/>
  <c r="C119" i="146"/>
  <c r="L103" i="146"/>
  <c r="J133" i="135"/>
  <c r="G112" i="146"/>
  <c r="I120" i="146"/>
  <c r="J120" i="146"/>
  <c r="K113" i="146"/>
  <c r="L120" i="146"/>
  <c r="D119" i="146"/>
  <c r="L113" i="146"/>
  <c r="BL20" i="113"/>
  <c r="BL20" i="132" s="1"/>
  <c r="J5" i="128"/>
  <c r="BL7" i="133"/>
  <c r="E111" i="115"/>
  <c r="X20" i="134"/>
  <c r="AV30" i="113"/>
  <c r="AV30" i="132" s="1"/>
  <c r="H62" i="128"/>
  <c r="AV64" i="133"/>
  <c r="CC20" i="114"/>
  <c r="CC20" i="134" s="1"/>
  <c r="CC21" i="134"/>
  <c r="CC38" i="133"/>
  <c r="CC31" i="102"/>
  <c r="E29" i="144"/>
  <c r="E133" i="116"/>
  <c r="L70" i="144"/>
  <c r="L140" i="116"/>
  <c r="L140" i="135" s="1"/>
  <c r="K140" i="116"/>
  <c r="K140" i="135" s="1"/>
  <c r="K70" i="144"/>
  <c r="BE21" i="114"/>
  <c r="BE26" i="134"/>
  <c r="AW38" i="102"/>
  <c r="AW39" i="133"/>
  <c r="AO38" i="102"/>
  <c r="AO39" i="133"/>
  <c r="BU20" i="114"/>
  <c r="BU20" i="134" s="1"/>
  <c r="BU21" i="134"/>
  <c r="Q21" i="114"/>
  <c r="Q26" i="134"/>
  <c r="L127" i="116"/>
  <c r="L6" i="144"/>
  <c r="P8" i="133"/>
  <c r="D6" i="128"/>
  <c r="P21" i="113"/>
  <c r="P21" i="132" s="1"/>
  <c r="P7" i="102"/>
  <c r="BT64" i="133"/>
  <c r="BT30" i="113"/>
  <c r="BT30" i="132" s="1"/>
  <c r="K62" i="128"/>
  <c r="BE39" i="133"/>
  <c r="BE38" i="102"/>
  <c r="AG21" i="114"/>
  <c r="AG26" i="134"/>
  <c r="D133" i="116"/>
  <c r="D29" i="144"/>
  <c r="G29" i="144"/>
  <c r="G133" i="116"/>
  <c r="C133" i="116"/>
  <c r="C29" i="144"/>
  <c r="BT7" i="102"/>
  <c r="Q39" i="133"/>
  <c r="Q38" i="102"/>
  <c r="G70" i="144"/>
  <c r="G140" i="116"/>
  <c r="G140" i="135" s="1"/>
  <c r="P64" i="133"/>
  <c r="P30" i="113"/>
  <c r="P30" i="132" s="1"/>
  <c r="D62" i="128"/>
  <c r="CB20" i="114"/>
  <c r="CB21" i="134"/>
  <c r="L112" i="115"/>
  <c r="CB7" i="102"/>
  <c r="CB64" i="133"/>
  <c r="CB30" i="113"/>
  <c r="CB30" i="132" s="1"/>
  <c r="L62" i="128"/>
  <c r="AN8" i="133"/>
  <c r="G6" i="128"/>
  <c r="AN7" i="102"/>
  <c r="AN21" i="113"/>
  <c r="AN21" i="132" s="1"/>
  <c r="AF30" i="113"/>
  <c r="AF30" i="132" s="1"/>
  <c r="AF64" i="133"/>
  <c r="F62" i="128"/>
  <c r="X7" i="102"/>
  <c r="X21" i="113"/>
  <c r="X21" i="132" s="1"/>
  <c r="X8" i="133"/>
  <c r="E6" i="128"/>
  <c r="P29" i="134"/>
  <c r="D120" i="115"/>
  <c r="BL21" i="134"/>
  <c r="BL20" i="114"/>
  <c r="J112" i="115"/>
  <c r="BM38" i="133"/>
  <c r="BM31" i="102"/>
  <c r="F133" i="116"/>
  <c r="F29" i="144"/>
  <c r="H29" i="144"/>
  <c r="H133" i="116"/>
  <c r="I21" i="114"/>
  <c r="I26" i="134"/>
  <c r="BU31" i="102"/>
  <c r="BU38" i="133"/>
  <c r="BM21" i="134"/>
  <c r="BM20" i="114"/>
  <c r="BM20" i="134" s="1"/>
  <c r="AG39" i="133"/>
  <c r="D140" i="116"/>
  <c r="D140" i="135" s="1"/>
  <c r="D70" i="144"/>
  <c r="F111" i="115"/>
  <c r="AF20" i="134"/>
  <c r="I29" i="144"/>
  <c r="I133" i="116"/>
  <c r="E70" i="144"/>
  <c r="E140" i="116"/>
  <c r="E140" i="135" s="1"/>
  <c r="Y21" i="114"/>
  <c r="Y26" i="134"/>
  <c r="J140" i="116"/>
  <c r="J140" i="135" s="1"/>
  <c r="J70" i="144"/>
  <c r="AF8" i="133"/>
  <c r="AF7" i="102"/>
  <c r="AF21" i="113"/>
  <c r="AF21" i="132" s="1"/>
  <c r="F6" i="128"/>
  <c r="AN20" i="114"/>
  <c r="G120" i="115"/>
  <c r="AN29" i="134"/>
  <c r="BD8" i="133"/>
  <c r="BD21" i="113"/>
  <c r="BD21" i="132" s="1"/>
  <c r="I6" i="128"/>
  <c r="BD7" i="102"/>
  <c r="L99" i="115"/>
  <c r="CB8" i="134"/>
  <c r="X30" i="113"/>
  <c r="X30" i="132" s="1"/>
  <c r="E62" i="128"/>
  <c r="X64" i="133"/>
  <c r="AN30" i="113"/>
  <c r="AN30" i="132" s="1"/>
  <c r="AN64" i="133"/>
  <c r="G62" i="128"/>
  <c r="BD30" i="113"/>
  <c r="BD30" i="132" s="1"/>
  <c r="BD64" i="133"/>
  <c r="I62" i="128"/>
  <c r="J62" i="128"/>
  <c r="BL64" i="133"/>
  <c r="BL30" i="113"/>
  <c r="BL30" i="132" s="1"/>
  <c r="C6" i="128"/>
  <c r="H21" i="113"/>
  <c r="H21" i="132" s="1"/>
  <c r="H8" i="133"/>
  <c r="AV8" i="133"/>
  <c r="AV21" i="113"/>
  <c r="AV21" i="132" s="1"/>
  <c r="AV7" i="102"/>
  <c r="H6" i="128"/>
  <c r="X29" i="134"/>
  <c r="E120" i="115"/>
  <c r="BT20" i="114"/>
  <c r="K112" i="115"/>
  <c r="BT21" i="134"/>
  <c r="AG31" i="102"/>
  <c r="AG38" i="133"/>
  <c r="I140" i="116"/>
  <c r="I140" i="135" s="1"/>
  <c r="I70" i="144"/>
  <c r="I38" i="102"/>
  <c r="I39" i="133"/>
  <c r="H140" i="116"/>
  <c r="H140" i="135" s="1"/>
  <c r="H70" i="144"/>
  <c r="P20" i="114"/>
  <c r="AW26" i="134"/>
  <c r="AW21" i="114"/>
  <c r="AO21" i="114"/>
  <c r="AO26" i="134"/>
  <c r="K127" i="116"/>
  <c r="K6" i="144"/>
  <c r="I111" i="115"/>
  <c r="BD20" i="134"/>
  <c r="F140" i="116"/>
  <c r="F140" i="135" s="1"/>
  <c r="F70" i="144"/>
  <c r="H111" i="115"/>
  <c r="AV20" i="134"/>
  <c r="Y39" i="133"/>
  <c r="Y38" i="102"/>
  <c r="J127" i="116"/>
  <c r="J6" i="144"/>
  <c r="K127" i="135" l="1"/>
  <c r="G120" i="146"/>
  <c r="I133" i="135"/>
  <c r="H133" i="135"/>
  <c r="L112" i="146"/>
  <c r="H111" i="146"/>
  <c r="E120" i="146"/>
  <c r="L99" i="146"/>
  <c r="J112" i="146"/>
  <c r="D120" i="146"/>
  <c r="J127" i="135"/>
  <c r="I111" i="146"/>
  <c r="C133" i="135"/>
  <c r="D133" i="135"/>
  <c r="E133" i="135"/>
  <c r="E111" i="146"/>
  <c r="K112" i="146"/>
  <c r="F111" i="146"/>
  <c r="F133" i="135"/>
  <c r="G133" i="135"/>
  <c r="L127" i="135"/>
  <c r="I63" i="128"/>
  <c r="BD65" i="133"/>
  <c r="BD31" i="113"/>
  <c r="AF65" i="133"/>
  <c r="F63" i="128"/>
  <c r="AF31" i="113"/>
  <c r="K63" i="128"/>
  <c r="BT31" i="113"/>
  <c r="BT65" i="133"/>
  <c r="AO20" i="114"/>
  <c r="AO20" i="134" s="1"/>
  <c r="AO21" i="134"/>
  <c r="D111" i="115"/>
  <c r="P20" i="134"/>
  <c r="AG8" i="102"/>
  <c r="AG27" i="113"/>
  <c r="AG27" i="132" s="1"/>
  <c r="AG31" i="133"/>
  <c r="C127" i="116"/>
  <c r="C6" i="144"/>
  <c r="J136" i="116"/>
  <c r="J62" i="144"/>
  <c r="I5" i="128"/>
  <c r="BD20" i="113"/>
  <c r="BD20" i="132" s="1"/>
  <c r="BD7" i="133"/>
  <c r="F127" i="116"/>
  <c r="F6" i="144"/>
  <c r="Y20" i="114"/>
  <c r="Y20" i="134" s="1"/>
  <c r="Y21" i="134"/>
  <c r="BU31" i="133"/>
  <c r="BU27" i="113"/>
  <c r="BU27" i="132" s="1"/>
  <c r="BU8" i="102"/>
  <c r="J111" i="115"/>
  <c r="BL20" i="134"/>
  <c r="E5" i="128"/>
  <c r="X7" i="133"/>
  <c r="X20" i="113"/>
  <c r="X20" i="132" s="1"/>
  <c r="L111" i="115"/>
  <c r="CB20" i="134"/>
  <c r="Q38" i="133"/>
  <c r="Q31" i="102"/>
  <c r="K5" i="128"/>
  <c r="BT7" i="133"/>
  <c r="BT20" i="113"/>
  <c r="BT20" i="132" s="1"/>
  <c r="D127" i="116"/>
  <c r="D6" i="144"/>
  <c r="Q20" i="114"/>
  <c r="Q20" i="134" s="1"/>
  <c r="Q21" i="134"/>
  <c r="D63" i="128"/>
  <c r="P65" i="133"/>
  <c r="P31" i="113"/>
  <c r="X31" i="113"/>
  <c r="E63" i="128"/>
  <c r="X65" i="133"/>
  <c r="BL65" i="133"/>
  <c r="BL31" i="113"/>
  <c r="J63" i="128"/>
  <c r="G63" i="128"/>
  <c r="AN65" i="133"/>
  <c r="AN31" i="113"/>
  <c r="CB65" i="133"/>
  <c r="L63" i="128"/>
  <c r="CB31" i="113"/>
  <c r="I31" i="102"/>
  <c r="I38" i="133"/>
  <c r="BT20" i="134"/>
  <c r="K111" i="115"/>
  <c r="H127" i="116"/>
  <c r="H6" i="144"/>
  <c r="I127" i="116"/>
  <c r="I6" i="144"/>
  <c r="E6" i="144"/>
  <c r="E127" i="116"/>
  <c r="CB20" i="113"/>
  <c r="CB20" i="132" s="1"/>
  <c r="CB7" i="133"/>
  <c r="L5" i="128"/>
  <c r="AG21" i="134"/>
  <c r="AG20" i="114"/>
  <c r="AG20" i="134" s="1"/>
  <c r="BE31" i="102"/>
  <c r="BE38" i="133"/>
  <c r="CC27" i="113"/>
  <c r="CC27" i="132" s="1"/>
  <c r="CC8" i="102"/>
  <c r="CC31" i="133"/>
  <c r="H62" i="144"/>
  <c r="H136" i="116"/>
  <c r="AV31" i="113"/>
  <c r="H63" i="128"/>
  <c r="AV65" i="133"/>
  <c r="AW20" i="114"/>
  <c r="AW20" i="134" s="1"/>
  <c r="AW21" i="134"/>
  <c r="H5" i="128"/>
  <c r="AV7" i="133"/>
  <c r="AV20" i="113"/>
  <c r="AV20" i="132" s="1"/>
  <c r="I62" i="144"/>
  <c r="I136" i="116"/>
  <c r="G62" i="144"/>
  <c r="G136" i="116"/>
  <c r="AF20" i="113"/>
  <c r="AF20" i="132" s="1"/>
  <c r="F5" i="128"/>
  <c r="AF7" i="133"/>
  <c r="F62" i="144"/>
  <c r="F136" i="116"/>
  <c r="AN20" i="113"/>
  <c r="AN20" i="132" s="1"/>
  <c r="G5" i="128"/>
  <c r="AN7" i="133"/>
  <c r="L62" i="144"/>
  <c r="L136" i="116"/>
  <c r="D62" i="144"/>
  <c r="D136" i="116"/>
  <c r="P7" i="133"/>
  <c r="P20" i="113"/>
  <c r="P20" i="132" s="1"/>
  <c r="D5" i="128"/>
  <c r="AW38" i="133"/>
  <c r="AW31" i="102"/>
  <c r="J5" i="144"/>
  <c r="J126" i="116"/>
  <c r="BD11" i="134"/>
  <c r="I102" i="115"/>
  <c r="Y31" i="102"/>
  <c r="Y38" i="133"/>
  <c r="E136" i="116"/>
  <c r="E62" i="144"/>
  <c r="AN20" i="134"/>
  <c r="G111" i="115"/>
  <c r="I21" i="134"/>
  <c r="I20" i="114"/>
  <c r="I20" i="134" s="1"/>
  <c r="BM31" i="133"/>
  <c r="BM27" i="113"/>
  <c r="BM27" i="132" s="1"/>
  <c r="BM8" i="102"/>
  <c r="G6" i="144"/>
  <c r="G127" i="116"/>
  <c r="K136" i="116"/>
  <c r="K62" i="144"/>
  <c r="AO38" i="133"/>
  <c r="AO31" i="102"/>
  <c r="BE20" i="114"/>
  <c r="BE20" i="134" s="1"/>
  <c r="BE21" i="134"/>
  <c r="J126" i="135" l="1"/>
  <c r="F136" i="135"/>
  <c r="I127" i="135"/>
  <c r="E136" i="135"/>
  <c r="I102" i="146"/>
  <c r="D136" i="135"/>
  <c r="I136" i="135"/>
  <c r="L111" i="146"/>
  <c r="J136" i="135"/>
  <c r="D111" i="146"/>
  <c r="G127" i="135"/>
  <c r="G111" i="146"/>
  <c r="H136" i="135"/>
  <c r="H127" i="135"/>
  <c r="J111" i="146"/>
  <c r="F127" i="135"/>
  <c r="K136" i="135"/>
  <c r="L136" i="135"/>
  <c r="G136" i="135"/>
  <c r="E127" i="135"/>
  <c r="K111" i="146"/>
  <c r="D127" i="135"/>
  <c r="C127" i="135"/>
  <c r="C101" i="115"/>
  <c r="H10" i="134"/>
  <c r="E105" i="115"/>
  <c r="X14" i="134"/>
  <c r="AV10" i="134"/>
  <c r="H101" i="115"/>
  <c r="C105" i="115"/>
  <c r="H14" i="134"/>
  <c r="P14" i="134"/>
  <c r="D105" i="115"/>
  <c r="G105" i="115"/>
  <c r="AN14" i="134"/>
  <c r="P10" i="134"/>
  <c r="D101" i="115"/>
  <c r="BL68" i="133"/>
  <c r="J66" i="128"/>
  <c r="J66" i="144" s="1"/>
  <c r="D66" i="128"/>
  <c r="D66" i="144" s="1"/>
  <c r="P68" i="133"/>
  <c r="AF67" i="133"/>
  <c r="F65" i="128"/>
  <c r="F65" i="144" s="1"/>
  <c r="G65" i="128"/>
  <c r="G65" i="144" s="1"/>
  <c r="AN67" i="133"/>
  <c r="BD67" i="133"/>
  <c r="I65" i="128"/>
  <c r="I65" i="144" s="1"/>
  <c r="I66" i="128"/>
  <c r="I66" i="144" s="1"/>
  <c r="BD68" i="133"/>
  <c r="L67" i="128"/>
  <c r="L67" i="144" s="1"/>
  <c r="CB69" i="133"/>
  <c r="AN68" i="133"/>
  <c r="G66" i="128"/>
  <c r="G66" i="144" s="1"/>
  <c r="D64" i="128"/>
  <c r="D64" i="144" s="1"/>
  <c r="P66" i="133"/>
  <c r="Y27" i="113"/>
  <c r="Y27" i="132" s="1"/>
  <c r="Y31" i="133"/>
  <c r="Y8" i="102"/>
  <c r="H63" i="144"/>
  <c r="H137" i="116"/>
  <c r="BE27" i="113"/>
  <c r="BE27" i="132" s="1"/>
  <c r="BE8" i="102"/>
  <c r="BE31" i="133"/>
  <c r="K5" i="144"/>
  <c r="K126" i="116"/>
  <c r="E5" i="144"/>
  <c r="E126" i="116"/>
  <c r="BU7" i="102"/>
  <c r="BU21" i="113"/>
  <c r="BU21" i="132" s="1"/>
  <c r="BU8" i="133"/>
  <c r="AF14" i="134"/>
  <c r="F105" i="115"/>
  <c r="BL11" i="134"/>
  <c r="J102" i="115"/>
  <c r="BL67" i="133"/>
  <c r="J65" i="128"/>
  <c r="J65" i="144" s="1"/>
  <c r="D65" i="128"/>
  <c r="D65" i="144" s="1"/>
  <c r="P67" i="133"/>
  <c r="G67" i="128"/>
  <c r="G67" i="144" s="1"/>
  <c r="AN69" i="133"/>
  <c r="X68" i="133"/>
  <c r="E66" i="128"/>
  <c r="E66" i="144" s="1"/>
  <c r="BD69" i="133"/>
  <c r="I67" i="128"/>
  <c r="I67" i="144" s="1"/>
  <c r="BT69" i="133"/>
  <c r="K67" i="128"/>
  <c r="K67" i="144" s="1"/>
  <c r="E67" i="128"/>
  <c r="E67" i="144" s="1"/>
  <c r="X69" i="133"/>
  <c r="BD66" i="133"/>
  <c r="I64" i="128"/>
  <c r="I64" i="144" s="1"/>
  <c r="BT66" i="133"/>
  <c r="K64" i="128"/>
  <c r="K64" i="144" s="1"/>
  <c r="K103" i="115"/>
  <c r="BT12" i="134"/>
  <c r="BM21" i="113"/>
  <c r="BM21" i="132" s="1"/>
  <c r="BM7" i="102"/>
  <c r="BM8" i="133"/>
  <c r="AW31" i="133"/>
  <c r="AW8" i="102"/>
  <c r="AW27" i="113"/>
  <c r="AW27" i="132" s="1"/>
  <c r="H126" i="116"/>
  <c r="H5" i="144"/>
  <c r="AV31" i="132"/>
  <c r="AV38" i="113"/>
  <c r="AV38" i="132" s="1"/>
  <c r="CB31" i="132"/>
  <c r="CB38" i="113"/>
  <c r="CB38" i="132" s="1"/>
  <c r="AN31" i="132"/>
  <c r="AN38" i="113"/>
  <c r="AN38" i="132" s="1"/>
  <c r="J63" i="144"/>
  <c r="J137" i="116"/>
  <c r="P38" i="113"/>
  <c r="P38" i="132" s="1"/>
  <c r="P31" i="132"/>
  <c r="AF38" i="113"/>
  <c r="AF38" i="132" s="1"/>
  <c r="AF31" i="132"/>
  <c r="BD31" i="132"/>
  <c r="BD38" i="113"/>
  <c r="BD38" i="132" s="1"/>
  <c r="E101" i="115"/>
  <c r="X10" i="134"/>
  <c r="J64" i="128"/>
  <c r="J64" i="144" s="1"/>
  <c r="BL66" i="133"/>
  <c r="F67" i="128"/>
  <c r="F67" i="144" s="1"/>
  <c r="AF69" i="133"/>
  <c r="G64" i="128"/>
  <c r="G64" i="144" s="1"/>
  <c r="AN66" i="133"/>
  <c r="CB67" i="133"/>
  <c r="L65" i="128"/>
  <c r="L65" i="144" s="1"/>
  <c r="AV67" i="133"/>
  <c r="H65" i="128"/>
  <c r="H65" i="144" s="1"/>
  <c r="BT67" i="133"/>
  <c r="K65" i="128"/>
  <c r="K65" i="144" s="1"/>
  <c r="H67" i="128"/>
  <c r="H67" i="144" s="1"/>
  <c r="AV69" i="133"/>
  <c r="X66" i="133"/>
  <c r="E64" i="128"/>
  <c r="E64" i="144" s="1"/>
  <c r="AF68" i="133"/>
  <c r="F66" i="128"/>
  <c r="F66" i="144" s="1"/>
  <c r="AO31" i="133"/>
  <c r="AO8" i="102"/>
  <c r="AO27" i="113"/>
  <c r="AO27" i="132" s="1"/>
  <c r="G5" i="144"/>
  <c r="G126" i="116"/>
  <c r="CC21" i="113"/>
  <c r="CC21" i="132" s="1"/>
  <c r="CC8" i="133"/>
  <c r="CC7" i="102"/>
  <c r="L126" i="116"/>
  <c r="L5" i="144"/>
  <c r="L63" i="144"/>
  <c r="L137" i="116"/>
  <c r="BL38" i="113"/>
  <c r="BL38" i="132" s="1"/>
  <c r="BL31" i="132"/>
  <c r="E63" i="144"/>
  <c r="E137" i="116"/>
  <c r="Q8" i="102"/>
  <c r="Q27" i="113"/>
  <c r="Q27" i="132" s="1"/>
  <c r="Q31" i="133"/>
  <c r="BT38" i="113"/>
  <c r="BT38" i="132" s="1"/>
  <c r="BT31" i="132"/>
  <c r="F137" i="116"/>
  <c r="F63" i="144"/>
  <c r="F101" i="115"/>
  <c r="AF10" i="134"/>
  <c r="G101" i="115"/>
  <c r="AN10" i="134"/>
  <c r="H105" i="115"/>
  <c r="AV14" i="134"/>
  <c r="K102" i="115"/>
  <c r="BT11" i="134"/>
  <c r="J67" i="128"/>
  <c r="J67" i="144" s="1"/>
  <c r="BL69" i="133"/>
  <c r="D67" i="128"/>
  <c r="D67" i="144" s="1"/>
  <c r="P69" i="133"/>
  <c r="F64" i="128"/>
  <c r="F64" i="144" s="1"/>
  <c r="AF66" i="133"/>
  <c r="E65" i="128"/>
  <c r="E65" i="144" s="1"/>
  <c r="X67" i="133"/>
  <c r="L66" i="128"/>
  <c r="L66" i="144" s="1"/>
  <c r="CB68" i="133"/>
  <c r="H66" i="128"/>
  <c r="H66" i="144" s="1"/>
  <c r="AV68" i="133"/>
  <c r="BT68" i="133"/>
  <c r="K66" i="128"/>
  <c r="K66" i="144" s="1"/>
  <c r="CB66" i="133"/>
  <c r="L64" i="128"/>
  <c r="L64" i="144" s="1"/>
  <c r="AV66" i="133"/>
  <c r="H64" i="128"/>
  <c r="H64" i="144" s="1"/>
  <c r="I103" i="115"/>
  <c r="BD12" i="134"/>
  <c r="D5" i="144"/>
  <c r="D126" i="116"/>
  <c r="F126" i="116"/>
  <c r="F5" i="144"/>
  <c r="I27" i="113"/>
  <c r="I27" i="132" s="1"/>
  <c r="I8" i="102"/>
  <c r="I31" i="133"/>
  <c r="G137" i="116"/>
  <c r="G63" i="144"/>
  <c r="X31" i="132"/>
  <c r="X38" i="113"/>
  <c r="X38" i="132" s="1"/>
  <c r="D63" i="144"/>
  <c r="D137" i="116"/>
  <c r="I126" i="116"/>
  <c r="I5" i="144"/>
  <c r="AG8" i="133"/>
  <c r="AG7" i="102"/>
  <c r="AG21" i="113"/>
  <c r="AG21" i="132" s="1"/>
  <c r="K63" i="144"/>
  <c r="K137" i="116"/>
  <c r="I63" i="144"/>
  <c r="I137" i="116"/>
  <c r="H126" i="135" l="1"/>
  <c r="K103" i="146"/>
  <c r="F105" i="146"/>
  <c r="K126" i="135"/>
  <c r="C105" i="146"/>
  <c r="D126" i="135"/>
  <c r="K102" i="146"/>
  <c r="D101" i="146"/>
  <c r="G105" i="146"/>
  <c r="C101" i="146"/>
  <c r="F126" i="135"/>
  <c r="F101" i="146"/>
  <c r="L126" i="135"/>
  <c r="E101" i="146"/>
  <c r="J102" i="146"/>
  <c r="E126" i="135"/>
  <c r="H101" i="146"/>
  <c r="E105" i="146"/>
  <c r="I126" i="135"/>
  <c r="I103" i="146"/>
  <c r="H105" i="146"/>
  <c r="G101" i="146"/>
  <c r="G126" i="135"/>
  <c r="D105" i="146"/>
  <c r="AN13" i="134"/>
  <c r="G104" i="115"/>
  <c r="G100" i="115"/>
  <c r="AN9" i="134"/>
  <c r="H102" i="115"/>
  <c r="AV11" i="134"/>
  <c r="H13" i="134"/>
  <c r="C104" i="115"/>
  <c r="X13" i="134"/>
  <c r="E104" i="115"/>
  <c r="F100" i="115"/>
  <c r="AF9" i="134"/>
  <c r="H100" i="115"/>
  <c r="AV9" i="134"/>
  <c r="H32" i="113"/>
  <c r="H32" i="132" s="1"/>
  <c r="H70" i="133"/>
  <c r="C68" i="128"/>
  <c r="J106" i="115"/>
  <c r="BL15" i="134"/>
  <c r="D102" i="115"/>
  <c r="P11" i="134"/>
  <c r="Q7" i="102"/>
  <c r="Q8" i="133"/>
  <c r="Q21" i="113"/>
  <c r="Q21" i="132" s="1"/>
  <c r="BM20" i="113"/>
  <c r="BM20" i="132" s="1"/>
  <c r="BM7" i="133"/>
  <c r="C122" i="115"/>
  <c r="C122" i="146" s="1"/>
  <c r="H31" i="134"/>
  <c r="C74" i="128"/>
  <c r="C74" i="144" s="1"/>
  <c r="H76" i="133"/>
  <c r="H11" i="134"/>
  <c r="C102" i="115"/>
  <c r="I99" i="115"/>
  <c r="BD8" i="134"/>
  <c r="I137" i="135"/>
  <c r="I144" i="116"/>
  <c r="I144" i="135" s="1"/>
  <c r="D137" i="135"/>
  <c r="D144" i="116"/>
  <c r="D144" i="135" s="1"/>
  <c r="I8" i="133"/>
  <c r="I7" i="102"/>
  <c r="I21" i="113"/>
  <c r="I21" i="132" s="1"/>
  <c r="E144" i="116"/>
  <c r="E144" i="135" s="1"/>
  <c r="E137" i="135"/>
  <c r="L137" i="135"/>
  <c r="L144" i="116"/>
  <c r="L144" i="135" s="1"/>
  <c r="AO21" i="113"/>
  <c r="AO21" i="132" s="1"/>
  <c r="AO8" i="133"/>
  <c r="AO7" i="102"/>
  <c r="J137" i="135"/>
  <c r="J144" i="116"/>
  <c r="J144" i="135" s="1"/>
  <c r="AW8" i="133"/>
  <c r="AW7" i="102"/>
  <c r="AW21" i="113"/>
  <c r="AW21" i="132" s="1"/>
  <c r="BE21" i="113"/>
  <c r="BE21" i="132" s="1"/>
  <c r="BE7" i="102"/>
  <c r="BE8" i="133"/>
  <c r="AG20" i="113"/>
  <c r="AG20" i="132" s="1"/>
  <c r="AG7" i="133"/>
  <c r="G144" i="116"/>
  <c r="G144" i="135" s="1"/>
  <c r="G137" i="135"/>
  <c r="F137" i="135"/>
  <c r="F144" i="116"/>
  <c r="F144" i="135" s="1"/>
  <c r="H144" i="116"/>
  <c r="H144" i="135" s="1"/>
  <c r="H137" i="135"/>
  <c r="F104" i="115"/>
  <c r="AF13" i="134"/>
  <c r="K99" i="115"/>
  <c r="BT8" i="134"/>
  <c r="C69" i="128"/>
  <c r="H33" i="113"/>
  <c r="H33" i="132" s="1"/>
  <c r="H71" i="133"/>
  <c r="F102" i="115"/>
  <c r="AF11" i="134"/>
  <c r="I106" i="115"/>
  <c r="BD15" i="134"/>
  <c r="H9" i="134"/>
  <c r="C100" i="115"/>
  <c r="E100" i="115"/>
  <c r="X9" i="134"/>
  <c r="P13" i="134"/>
  <c r="D104" i="115"/>
  <c r="AV13" i="134"/>
  <c r="H104" i="115"/>
  <c r="D100" i="115"/>
  <c r="P9" i="134"/>
  <c r="C72" i="128"/>
  <c r="C72" i="144" s="1"/>
  <c r="H74" i="133"/>
  <c r="C73" i="128"/>
  <c r="C73" i="144" s="1"/>
  <c r="H75" i="133"/>
  <c r="C123" i="115"/>
  <c r="C123" i="146" s="1"/>
  <c r="H32" i="134"/>
  <c r="K106" i="115"/>
  <c r="BT15" i="134"/>
  <c r="AN11" i="134"/>
  <c r="G102" i="115"/>
  <c r="E102" i="115"/>
  <c r="X11" i="134"/>
  <c r="K144" i="116"/>
  <c r="K144" i="135" s="1"/>
  <c r="K137" i="135"/>
  <c r="CC20" i="113"/>
  <c r="CC20" i="132" s="1"/>
  <c r="CC7" i="133"/>
  <c r="BU20" i="113"/>
  <c r="BU20" i="132" s="1"/>
  <c r="BU7" i="133"/>
  <c r="Y7" i="102"/>
  <c r="Y8" i="133"/>
  <c r="Y21" i="113"/>
  <c r="Y21" i="132" s="1"/>
  <c r="K106" i="146" l="1"/>
  <c r="C100" i="146"/>
  <c r="I106" i="146"/>
  <c r="F104" i="146"/>
  <c r="D102" i="146"/>
  <c r="J106" i="146"/>
  <c r="G102" i="146"/>
  <c r="D100" i="146"/>
  <c r="D104" i="146"/>
  <c r="C102" i="146"/>
  <c r="F100" i="146"/>
  <c r="E100" i="146"/>
  <c r="F102" i="146"/>
  <c r="K99" i="146"/>
  <c r="C104" i="146"/>
  <c r="G100" i="146"/>
  <c r="E102" i="146"/>
  <c r="H104" i="146"/>
  <c r="I99" i="146"/>
  <c r="H100" i="146"/>
  <c r="E104" i="146"/>
  <c r="H102" i="146"/>
  <c r="G104" i="146"/>
  <c r="C106" i="115"/>
  <c r="H15" i="134"/>
  <c r="H12" i="134"/>
  <c r="C103" i="115"/>
  <c r="Y20" i="113"/>
  <c r="Y20" i="132" s="1"/>
  <c r="Y7" i="133"/>
  <c r="C138" i="116"/>
  <c r="C138" i="135" s="1"/>
  <c r="C68" i="144"/>
  <c r="D106" i="115"/>
  <c r="P15" i="134"/>
  <c r="E106" i="115"/>
  <c r="X15" i="134"/>
  <c r="C124" i="115"/>
  <c r="C124" i="146" s="1"/>
  <c r="H33" i="134"/>
  <c r="E103" i="115"/>
  <c r="X12" i="134"/>
  <c r="P12" i="134"/>
  <c r="D103" i="115"/>
  <c r="H106" i="115"/>
  <c r="AV15" i="134"/>
  <c r="C71" i="128"/>
  <c r="C71" i="144" s="1"/>
  <c r="H73" i="133"/>
  <c r="AF15" i="134"/>
  <c r="F106" i="115"/>
  <c r="J103" i="115"/>
  <c r="BL12" i="134"/>
  <c r="F103" i="115"/>
  <c r="AF12" i="134"/>
  <c r="C69" i="144"/>
  <c r="C139" i="116"/>
  <c r="C139" i="135" s="1"/>
  <c r="AW7" i="133"/>
  <c r="AW20" i="113"/>
  <c r="AW20" i="132" s="1"/>
  <c r="AO20" i="113"/>
  <c r="AO20" i="132" s="1"/>
  <c r="AO7" i="133"/>
  <c r="G106" i="115"/>
  <c r="AN15" i="134"/>
  <c r="C121" i="115"/>
  <c r="C121" i="146" s="1"/>
  <c r="H30" i="134"/>
  <c r="H103" i="115"/>
  <c r="AV12" i="134"/>
  <c r="G103" i="115"/>
  <c r="AN12" i="134"/>
  <c r="BE20" i="113"/>
  <c r="BE20" i="132" s="1"/>
  <c r="BE7" i="133"/>
  <c r="I20" i="113"/>
  <c r="I20" i="132" s="1"/>
  <c r="I7" i="133"/>
  <c r="Q20" i="113"/>
  <c r="Q20" i="132" s="1"/>
  <c r="Q7" i="133"/>
  <c r="D103" i="146" l="1"/>
  <c r="C106" i="146"/>
  <c r="G103" i="146"/>
  <c r="H103" i="146"/>
  <c r="J103" i="146"/>
  <c r="E103" i="146"/>
  <c r="F103" i="146"/>
  <c r="E106" i="146"/>
  <c r="D106" i="146"/>
  <c r="G106" i="146"/>
  <c r="F106" i="146"/>
  <c r="H106" i="146"/>
  <c r="C103" i="146"/>
  <c r="C99" i="115"/>
  <c r="H8" i="134"/>
  <c r="G99" i="115"/>
  <c r="AN8" i="134"/>
  <c r="C120" i="115"/>
  <c r="H29" i="134"/>
  <c r="H20" i="114"/>
  <c r="P8" i="134"/>
  <c r="D99" i="115"/>
  <c r="AV8" i="134"/>
  <c r="H99" i="115"/>
  <c r="E99" i="115"/>
  <c r="X8" i="134"/>
  <c r="J99" i="115"/>
  <c r="BL8" i="134"/>
  <c r="C70" i="128"/>
  <c r="H34" i="113"/>
  <c r="H34" i="132" s="1"/>
  <c r="H72" i="133"/>
  <c r="F99" i="115"/>
  <c r="AF8" i="134"/>
  <c r="E99" i="146" l="1"/>
  <c r="D99" i="146"/>
  <c r="J99" i="146"/>
  <c r="C120" i="146"/>
  <c r="F99" i="146"/>
  <c r="H99" i="146"/>
  <c r="G99" i="146"/>
  <c r="C99" i="146"/>
  <c r="C111" i="115"/>
  <c r="H20" i="134"/>
  <c r="H64" i="133"/>
  <c r="C62" i="128"/>
  <c r="H30" i="113"/>
  <c r="H30" i="132" s="1"/>
  <c r="H7" i="102"/>
  <c r="C140" i="116"/>
  <c r="C140" i="135" s="1"/>
  <c r="C70" i="144"/>
  <c r="C111" i="146" l="1"/>
  <c r="C63" i="128"/>
  <c r="H31" i="113"/>
  <c r="H65" i="133"/>
  <c r="C5" i="128"/>
  <c r="H7" i="133"/>
  <c r="H20" i="113"/>
  <c r="H20" i="132" s="1"/>
  <c r="C136" i="116"/>
  <c r="C62" i="144"/>
  <c r="C136" i="135" l="1"/>
  <c r="C64" i="128"/>
  <c r="C64" i="144" s="1"/>
  <c r="H66" i="133"/>
  <c r="H69" i="133"/>
  <c r="C67" i="128"/>
  <c r="C67" i="144" s="1"/>
  <c r="C65" i="128"/>
  <c r="C65" i="144" s="1"/>
  <c r="H67" i="133"/>
  <c r="H31" i="132"/>
  <c r="H38" i="113"/>
  <c r="H38" i="132" s="1"/>
  <c r="H68" i="133"/>
  <c r="C66" i="128"/>
  <c r="C66" i="144" s="1"/>
  <c r="C126" i="116"/>
  <c r="C5" i="144"/>
  <c r="C137" i="116"/>
  <c r="C63" i="144"/>
  <c r="C126" i="135" l="1"/>
  <c r="C137" i="135"/>
  <c r="C144" i="116"/>
  <c r="C144" i="135" s="1"/>
  <c r="K83" i="123"/>
  <c r="K83" i="139" s="1"/>
  <c r="BT85" i="131"/>
  <c r="BL85" i="131" l="1"/>
  <c r="J83" i="123"/>
  <c r="J83" i="139" s="1"/>
  <c r="L83" i="123"/>
  <c r="L83" i="139" s="1"/>
  <c r="CB85" i="131"/>
  <c r="CB100" i="131" l="1"/>
  <c r="L98" i="123"/>
  <c r="L98" i="139" s="1"/>
  <c r="L103" i="123"/>
  <c r="L103" i="139" s="1"/>
  <c r="CB105" i="131"/>
  <c r="BT84" i="131"/>
  <c r="K82" i="123"/>
  <c r="K82" i="139" s="1"/>
  <c r="J82" i="123"/>
  <c r="J82" i="139" s="1"/>
  <c r="BL84" i="131"/>
  <c r="K102" i="123"/>
  <c r="K102" i="139" s="1"/>
  <c r="BT104" i="131"/>
  <c r="BL105" i="131"/>
  <c r="J103" i="123"/>
  <c r="J103" i="139" s="1"/>
  <c r="L102" i="123"/>
  <c r="L102" i="139" s="1"/>
  <c r="CB104" i="131"/>
  <c r="BT105" i="131"/>
  <c r="K103" i="123"/>
  <c r="K103" i="139" s="1"/>
  <c r="BT100" i="131"/>
  <c r="K98" i="123"/>
  <c r="K98" i="139" s="1"/>
  <c r="J102" i="123"/>
  <c r="J102" i="139" s="1"/>
  <c r="BL104" i="131"/>
  <c r="L82" i="123"/>
  <c r="L82" i="139" s="1"/>
  <c r="CB84" i="131"/>
  <c r="BL100" i="131"/>
  <c r="J98" i="123"/>
  <c r="J98" i="139" s="1"/>
  <c r="BL103" i="131" l="1"/>
  <c r="J101" i="123"/>
  <c r="J101" i="139" s="1"/>
  <c r="CB16" i="134"/>
  <c r="L107" i="115"/>
  <c r="CB97" i="131"/>
  <c r="L95" i="123"/>
  <c r="L95" i="139" s="1"/>
  <c r="L101" i="123"/>
  <c r="L101" i="139" s="1"/>
  <c r="CB103" i="131"/>
  <c r="BT97" i="131"/>
  <c r="K95" i="123"/>
  <c r="K95" i="139" s="1"/>
  <c r="BT103" i="131"/>
  <c r="K101" i="123"/>
  <c r="K101" i="139" s="1"/>
  <c r="J107" i="115"/>
  <c r="BL16" i="134"/>
  <c r="BL97" i="131"/>
  <c r="J95" i="123"/>
  <c r="J95" i="139" s="1"/>
  <c r="K107" i="115"/>
  <c r="BT16" i="134"/>
  <c r="K107" i="146" l="1"/>
  <c r="J107" i="146"/>
  <c r="L107" i="146"/>
  <c r="BT83" i="131"/>
  <c r="K81" i="123"/>
  <c r="K81" i="139" s="1"/>
  <c r="J108" i="115"/>
  <c r="BL19" i="114"/>
  <c r="BL17" i="134"/>
  <c r="L108" i="115"/>
  <c r="CB19" i="114"/>
  <c r="CB17" i="134"/>
  <c r="J74" i="123"/>
  <c r="BL16" i="113"/>
  <c r="BL16" i="132" s="1"/>
  <c r="BL76" i="131"/>
  <c r="CB76" i="131"/>
  <c r="L74" i="123"/>
  <c r="CB16" i="113"/>
  <c r="CB16" i="132" s="1"/>
  <c r="BT7" i="134"/>
  <c r="BT34" i="114"/>
  <c r="K98" i="115"/>
  <c r="BT35" i="114"/>
  <c r="BT76" i="131"/>
  <c r="BT16" i="113"/>
  <c r="BT16" i="132" s="1"/>
  <c r="K74" i="123"/>
  <c r="BT19" i="114"/>
  <c r="K108" i="115"/>
  <c r="BT17" i="134"/>
  <c r="BL83" i="131"/>
  <c r="J81" i="123"/>
  <c r="J81" i="139" s="1"/>
  <c r="L81" i="123"/>
  <c r="L81" i="139" s="1"/>
  <c r="CB83" i="131"/>
  <c r="BL7" i="134"/>
  <c r="BL35" i="114"/>
  <c r="BL34" i="114"/>
  <c r="J98" i="115"/>
  <c r="L98" i="115"/>
  <c r="CB34" i="114"/>
  <c r="CB7" i="134"/>
  <c r="CB35" i="114"/>
  <c r="L98" i="146" l="1"/>
  <c r="K108" i="146"/>
  <c r="J108" i="146"/>
  <c r="J98" i="146"/>
  <c r="L108" i="146"/>
  <c r="K98" i="146"/>
  <c r="J5" i="123"/>
  <c r="BL7" i="113"/>
  <c r="BL7" i="131"/>
  <c r="CB34" i="134"/>
  <c r="L125" i="115"/>
  <c r="BL35" i="134"/>
  <c r="J126" i="115"/>
  <c r="BT86" i="131"/>
  <c r="BT17" i="113"/>
  <c r="K84" i="123"/>
  <c r="BT34" i="134"/>
  <c r="K125" i="115"/>
  <c r="J110" i="115"/>
  <c r="BL19" i="134"/>
  <c r="CB7" i="113"/>
  <c r="CB7" i="131"/>
  <c r="L5" i="123"/>
  <c r="L110" i="115"/>
  <c r="CB19" i="134"/>
  <c r="CB35" i="134"/>
  <c r="L126" i="115"/>
  <c r="L84" i="123"/>
  <c r="CB86" i="131"/>
  <c r="CB17" i="113"/>
  <c r="BL86" i="131"/>
  <c r="J84" i="123"/>
  <c r="BL17" i="113"/>
  <c r="BT19" i="134"/>
  <c r="K110" i="115"/>
  <c r="BT35" i="134"/>
  <c r="K126" i="115"/>
  <c r="BT7" i="131"/>
  <c r="K5" i="123"/>
  <c r="BT7" i="113"/>
  <c r="BL34" i="134"/>
  <c r="J125" i="115"/>
  <c r="K122" i="116"/>
  <c r="K74" i="139"/>
  <c r="L122" i="116"/>
  <c r="L74" i="139"/>
  <c r="J122" i="116"/>
  <c r="J74" i="139"/>
  <c r="L110" i="146" l="1"/>
  <c r="J122" i="135"/>
  <c r="K122" i="135"/>
  <c r="K110" i="146"/>
  <c r="L126" i="146"/>
  <c r="J110" i="146"/>
  <c r="L125" i="146"/>
  <c r="J125" i="146"/>
  <c r="K125" i="146"/>
  <c r="L122" i="135"/>
  <c r="K126" i="146"/>
  <c r="J126" i="146"/>
  <c r="CB17" i="132"/>
  <c r="CB19" i="113"/>
  <c r="CB19" i="132" s="1"/>
  <c r="BL17" i="132"/>
  <c r="BL19" i="113"/>
  <c r="BL19" i="132" s="1"/>
  <c r="CB36" i="113"/>
  <c r="CB36" i="132" s="1"/>
  <c r="CB39" i="113"/>
  <c r="CB39" i="132" s="1"/>
  <c r="CB40" i="113"/>
  <c r="CB40" i="132" s="1"/>
  <c r="CB7" i="132"/>
  <c r="CB35" i="113"/>
  <c r="CB35" i="132" s="1"/>
  <c r="I83" i="123"/>
  <c r="I83" i="139" s="1"/>
  <c r="BD85" i="131"/>
  <c r="BT39" i="113"/>
  <c r="BT39" i="132" s="1"/>
  <c r="BT36" i="113"/>
  <c r="BT36" i="132" s="1"/>
  <c r="BT7" i="132"/>
  <c r="BT35" i="113"/>
  <c r="BT35" i="132" s="1"/>
  <c r="BT40" i="113"/>
  <c r="BT40" i="132" s="1"/>
  <c r="J123" i="116"/>
  <c r="J84" i="139"/>
  <c r="L123" i="116"/>
  <c r="L84" i="139"/>
  <c r="K84" i="139"/>
  <c r="K123" i="116"/>
  <c r="BL39" i="113"/>
  <c r="BL39" i="132" s="1"/>
  <c r="BL7" i="132"/>
  <c r="BL40" i="113"/>
  <c r="BL40" i="132" s="1"/>
  <c r="BL35" i="113"/>
  <c r="BL35" i="132" s="1"/>
  <c r="BL36" i="113"/>
  <c r="BL36" i="132" s="1"/>
  <c r="K113" i="116"/>
  <c r="K5" i="139"/>
  <c r="L5" i="139"/>
  <c r="L113" i="116"/>
  <c r="BT19" i="113"/>
  <c r="BT19" i="132" s="1"/>
  <c r="BT17" i="132"/>
  <c r="J113" i="116"/>
  <c r="J5" i="139"/>
  <c r="L145" i="116" l="1"/>
  <c r="L141" i="116"/>
  <c r="L146" i="116"/>
  <c r="L142" i="116"/>
  <c r="L113" i="135"/>
  <c r="L123" i="135"/>
  <c r="L125" i="116"/>
  <c r="J141" i="116"/>
  <c r="J145" i="116"/>
  <c r="J142" i="116"/>
  <c r="J113" i="135"/>
  <c r="J146" i="116"/>
  <c r="K123" i="135"/>
  <c r="K125" i="116"/>
  <c r="J125" i="116"/>
  <c r="J123" i="135"/>
  <c r="K113" i="135"/>
  <c r="K141" i="116"/>
  <c r="K142" i="116"/>
  <c r="K145" i="116"/>
  <c r="K146" i="116"/>
  <c r="K146" i="135" l="1"/>
  <c r="J145" i="135"/>
  <c r="L142" i="135"/>
  <c r="K145" i="135"/>
  <c r="J125" i="135"/>
  <c r="J146" i="135"/>
  <c r="J141" i="135"/>
  <c r="L125" i="135"/>
  <c r="L146" i="135"/>
  <c r="K142" i="135"/>
  <c r="L141" i="135"/>
  <c r="K141" i="135"/>
  <c r="K125" i="135"/>
  <c r="J142" i="135"/>
  <c r="L145" i="135"/>
  <c r="BD105" i="131"/>
  <c r="I103" i="123"/>
  <c r="I103" i="139" s="1"/>
  <c r="BD104" i="131"/>
  <c r="I102" i="123"/>
  <c r="I102" i="139" s="1"/>
  <c r="BD100" i="131"/>
  <c r="I98" i="123"/>
  <c r="I98" i="139" s="1"/>
  <c r="BD84" i="131"/>
  <c r="I82" i="123"/>
  <c r="I82" i="139" s="1"/>
  <c r="BD103" i="131" l="1"/>
  <c r="I101" i="123"/>
  <c r="I101" i="139" s="1"/>
  <c r="I95" i="123"/>
  <c r="I95" i="139" s="1"/>
  <c r="BD97" i="131"/>
  <c r="BD16" i="134"/>
  <c r="I107" i="115"/>
  <c r="I107" i="146" l="1"/>
  <c r="I98" i="115"/>
  <c r="BD35" i="114"/>
  <c r="BD7" i="134"/>
  <c r="BD34" i="114"/>
  <c r="I74" i="123"/>
  <c r="BD16" i="113"/>
  <c r="BD16" i="132" s="1"/>
  <c r="BD76" i="131"/>
  <c r="BD19" i="114"/>
  <c r="BD17" i="134"/>
  <c r="I108" i="115"/>
  <c r="I81" i="123"/>
  <c r="I81" i="139" s="1"/>
  <c r="BD83" i="131"/>
  <c r="I98" i="146" l="1"/>
  <c r="I108" i="146"/>
  <c r="G83" i="123"/>
  <c r="G83" i="139" s="1"/>
  <c r="AN85" i="131"/>
  <c r="BD34" i="134"/>
  <c r="I125" i="115"/>
  <c r="AV85" i="131"/>
  <c r="H83" i="123"/>
  <c r="H83" i="139" s="1"/>
  <c r="BD19" i="134"/>
  <c r="I110" i="115"/>
  <c r="BD35" i="134"/>
  <c r="I126" i="115"/>
  <c r="I5" i="123"/>
  <c r="BD7" i="113"/>
  <c r="BD7" i="131"/>
  <c r="I84" i="123"/>
  <c r="BD86" i="131"/>
  <c r="BD17" i="113"/>
  <c r="I74" i="139"/>
  <c r="I122" i="116"/>
  <c r="I122" i="135" l="1"/>
  <c r="I126" i="146"/>
  <c r="I110" i="146"/>
  <c r="I125" i="146"/>
  <c r="BD17" i="132"/>
  <c r="BD19" i="113"/>
  <c r="BD19" i="132" s="1"/>
  <c r="BD36" i="113"/>
  <c r="BD36" i="132" s="1"/>
  <c r="BD7" i="132"/>
  <c r="BD35" i="113"/>
  <c r="BD35" i="132" s="1"/>
  <c r="BD40" i="113"/>
  <c r="BD40" i="132" s="1"/>
  <c r="BD39" i="113"/>
  <c r="BD39" i="132" s="1"/>
  <c r="I113" i="116"/>
  <c r="I5" i="139"/>
  <c r="I123" i="116"/>
  <c r="I84" i="139"/>
  <c r="E83" i="123"/>
  <c r="E83" i="139" s="1"/>
  <c r="X85" i="131"/>
  <c r="H85" i="131" l="1"/>
  <c r="C83" i="123"/>
  <c r="C83" i="139" s="1"/>
  <c r="I113" i="135"/>
  <c r="I145" i="116"/>
  <c r="I146" i="116"/>
  <c r="I141" i="116"/>
  <c r="I142" i="116"/>
  <c r="AF85" i="131"/>
  <c r="F83" i="123"/>
  <c r="F83" i="139" s="1"/>
  <c r="H103" i="123"/>
  <c r="H103" i="139" s="1"/>
  <c r="AV105" i="131"/>
  <c r="H98" i="123"/>
  <c r="H98" i="139" s="1"/>
  <c r="AV100" i="131"/>
  <c r="I123" i="135"/>
  <c r="I125" i="116"/>
  <c r="D83" i="123"/>
  <c r="D83" i="139" s="1"/>
  <c r="P85" i="131"/>
  <c r="H82" i="123"/>
  <c r="H82" i="139" s="1"/>
  <c r="AV84" i="131"/>
  <c r="H102" i="123"/>
  <c r="H102" i="139" s="1"/>
  <c r="AV104" i="131"/>
  <c r="I146" i="135" l="1"/>
  <c r="I145" i="135"/>
  <c r="I125" i="135"/>
  <c r="I142" i="135"/>
  <c r="I141" i="135"/>
  <c r="D103" i="123"/>
  <c r="D103" i="139" s="1"/>
  <c r="P105" i="131"/>
  <c r="AV16" i="134"/>
  <c r="H107" i="115"/>
  <c r="AV103" i="131"/>
  <c r="H101" i="123"/>
  <c r="H101" i="139" s="1"/>
  <c r="X104" i="131"/>
  <c r="E102" i="123"/>
  <c r="E102" i="139" s="1"/>
  <c r="AN84" i="131"/>
  <c r="G82" i="123"/>
  <c r="G82" i="139" s="1"/>
  <c r="X100" i="131"/>
  <c r="E98" i="123"/>
  <c r="E98" i="139" s="1"/>
  <c r="H95" i="123"/>
  <c r="H95" i="139" s="1"/>
  <c r="AV97" i="131"/>
  <c r="AN105" i="131"/>
  <c r="G103" i="123"/>
  <c r="G103" i="139" s="1"/>
  <c r="G102" i="123"/>
  <c r="G102" i="139" s="1"/>
  <c r="AN104" i="131"/>
  <c r="F98" i="123"/>
  <c r="F98" i="139" s="1"/>
  <c r="AF100" i="131"/>
  <c r="AN100" i="131"/>
  <c r="G98" i="123"/>
  <c r="G98" i="139" s="1"/>
  <c r="P100" i="131"/>
  <c r="D98" i="123"/>
  <c r="D98" i="139" s="1"/>
  <c r="F102" i="123"/>
  <c r="F102" i="139" s="1"/>
  <c r="AF104" i="131"/>
  <c r="AF105" i="131"/>
  <c r="F103" i="123"/>
  <c r="F103" i="139" s="1"/>
  <c r="D82" i="123"/>
  <c r="D82" i="139" s="1"/>
  <c r="P84" i="131"/>
  <c r="E103" i="123"/>
  <c r="E103" i="139" s="1"/>
  <c r="X105" i="131"/>
  <c r="D102" i="123"/>
  <c r="D102" i="139" s="1"/>
  <c r="P104" i="131"/>
  <c r="E82" i="123"/>
  <c r="E82" i="139" s="1"/>
  <c r="X84" i="131"/>
  <c r="F82" i="123"/>
  <c r="F82" i="139" s="1"/>
  <c r="AF84" i="131"/>
  <c r="H107" i="146" l="1"/>
  <c r="AF103" i="131"/>
  <c r="F101" i="123"/>
  <c r="F101" i="139" s="1"/>
  <c r="F95" i="123"/>
  <c r="F95" i="139" s="1"/>
  <c r="AF97" i="131"/>
  <c r="E107" i="115"/>
  <c r="X16" i="134"/>
  <c r="AV17" i="134"/>
  <c r="AV19" i="114"/>
  <c r="H108" i="115"/>
  <c r="H81" i="123"/>
  <c r="H81" i="139" s="1"/>
  <c r="AV83" i="131"/>
  <c r="AN103" i="131"/>
  <c r="G101" i="123"/>
  <c r="G101" i="139" s="1"/>
  <c r="P16" i="134"/>
  <c r="D107" i="115"/>
  <c r="G107" i="115"/>
  <c r="AN16" i="134"/>
  <c r="X97" i="131"/>
  <c r="E95" i="123"/>
  <c r="E95" i="139" s="1"/>
  <c r="D101" i="123"/>
  <c r="D101" i="139" s="1"/>
  <c r="P103" i="131"/>
  <c r="D95" i="123"/>
  <c r="D95" i="139" s="1"/>
  <c r="P97" i="131"/>
  <c r="AN97" i="131"/>
  <c r="G95" i="123"/>
  <c r="G95" i="139" s="1"/>
  <c r="AF16" i="134"/>
  <c r="F107" i="115"/>
  <c r="AV76" i="131"/>
  <c r="H74" i="123"/>
  <c r="AV16" i="113"/>
  <c r="AV16" i="132" s="1"/>
  <c r="X103" i="131"/>
  <c r="E101" i="123"/>
  <c r="E101" i="139" s="1"/>
  <c r="AV34" i="114"/>
  <c r="H98" i="115"/>
  <c r="AV7" i="134"/>
  <c r="AV35" i="114"/>
  <c r="H98" i="146" l="1"/>
  <c r="G107" i="146"/>
  <c r="D107" i="146"/>
  <c r="E107" i="146"/>
  <c r="F107" i="146"/>
  <c r="H108" i="146"/>
  <c r="P34" i="114"/>
  <c r="P35" i="114"/>
  <c r="P7" i="134"/>
  <c r="D98" i="115"/>
  <c r="E98" i="115"/>
  <c r="X7" i="134"/>
  <c r="X35" i="114"/>
  <c r="X34" i="114"/>
  <c r="H110" i="115"/>
  <c r="AV19" i="134"/>
  <c r="AN83" i="131"/>
  <c r="G81" i="123"/>
  <c r="G81" i="139" s="1"/>
  <c r="AF16" i="113"/>
  <c r="AF16" i="132" s="1"/>
  <c r="AF76" i="131"/>
  <c r="F74" i="123"/>
  <c r="AV34" i="134"/>
  <c r="H125" i="115"/>
  <c r="F108" i="115"/>
  <c r="AF17" i="134"/>
  <c r="AF19" i="114"/>
  <c r="F81" i="123"/>
  <c r="F81" i="139" s="1"/>
  <c r="AF83" i="131"/>
  <c r="D108" i="115"/>
  <c r="P17" i="134"/>
  <c r="P19" i="114"/>
  <c r="H126" i="115"/>
  <c r="AV35" i="134"/>
  <c r="E81" i="123"/>
  <c r="E81" i="139" s="1"/>
  <c r="X83" i="131"/>
  <c r="E108" i="115"/>
  <c r="X19" i="114"/>
  <c r="X17" i="134"/>
  <c r="D81" i="123"/>
  <c r="D81" i="139" s="1"/>
  <c r="P83" i="131"/>
  <c r="G108" i="115"/>
  <c r="AN17" i="134"/>
  <c r="AN19" i="114"/>
  <c r="G74" i="123"/>
  <c r="AN76" i="131"/>
  <c r="AN16" i="113"/>
  <c r="AN16" i="132" s="1"/>
  <c r="AN34" i="114"/>
  <c r="AN35" i="114"/>
  <c r="G98" i="115"/>
  <c r="AN7" i="134"/>
  <c r="AV7" i="113"/>
  <c r="AV7" i="131"/>
  <c r="H5" i="123"/>
  <c r="P76" i="131"/>
  <c r="P16" i="113"/>
  <c r="P16" i="132" s="1"/>
  <c r="D74" i="123"/>
  <c r="AF34" i="114"/>
  <c r="AF35" i="114"/>
  <c r="F98" i="115"/>
  <c r="AF7" i="134"/>
  <c r="X76" i="131"/>
  <c r="E74" i="123"/>
  <c r="X16" i="113"/>
  <c r="X16" i="132" s="1"/>
  <c r="H74" i="139"/>
  <c r="H122" i="116"/>
  <c r="H84" i="123"/>
  <c r="AV86" i="131"/>
  <c r="AV17" i="113"/>
  <c r="H122" i="135" l="1"/>
  <c r="G98" i="146"/>
  <c r="G108" i="146"/>
  <c r="H125" i="146"/>
  <c r="E108" i="146"/>
  <c r="H126" i="146"/>
  <c r="F98" i="146"/>
  <c r="D108" i="146"/>
  <c r="H110" i="146"/>
  <c r="E98" i="146"/>
  <c r="F108" i="146"/>
  <c r="D98" i="146"/>
  <c r="D5" i="123"/>
  <c r="P7" i="113"/>
  <c r="P7" i="131"/>
  <c r="AF7" i="113"/>
  <c r="AF7" i="131"/>
  <c r="F5" i="123"/>
  <c r="H123" i="116"/>
  <c r="H84" i="139"/>
  <c r="E122" i="116"/>
  <c r="E74" i="139"/>
  <c r="F126" i="115"/>
  <c r="AF35" i="134"/>
  <c r="E125" i="115"/>
  <c r="X34" i="134"/>
  <c r="F125" i="115"/>
  <c r="AF34" i="134"/>
  <c r="AF86" i="131"/>
  <c r="AF17" i="113"/>
  <c r="F84" i="123"/>
  <c r="AV36" i="113"/>
  <c r="AV36" i="132" s="1"/>
  <c r="AV7" i="132"/>
  <c r="AV39" i="113"/>
  <c r="AV39" i="132" s="1"/>
  <c r="AV35" i="113"/>
  <c r="AV35" i="132" s="1"/>
  <c r="AV40" i="113"/>
  <c r="AV40" i="132" s="1"/>
  <c r="X19" i="134"/>
  <c r="E110" i="115"/>
  <c r="P19" i="134"/>
  <c r="D110" i="115"/>
  <c r="X35" i="134"/>
  <c r="E126" i="115"/>
  <c r="E5" i="123"/>
  <c r="X7" i="131"/>
  <c r="X7" i="113"/>
  <c r="AV19" i="113"/>
  <c r="AV19" i="132" s="1"/>
  <c r="AV17" i="132"/>
  <c r="D74" i="139"/>
  <c r="D122" i="116"/>
  <c r="AN17" i="113"/>
  <c r="G84" i="123"/>
  <c r="AN86" i="131"/>
  <c r="G126" i="115"/>
  <c r="AN35" i="134"/>
  <c r="G74" i="139"/>
  <c r="G122" i="116"/>
  <c r="F110" i="115"/>
  <c r="AF19" i="134"/>
  <c r="P86" i="131"/>
  <c r="P17" i="113"/>
  <c r="D84" i="123"/>
  <c r="D126" i="115"/>
  <c r="P35" i="134"/>
  <c r="AN7" i="113"/>
  <c r="AN7" i="131"/>
  <c r="G5" i="123"/>
  <c r="H5" i="139"/>
  <c r="H113" i="116"/>
  <c r="G125" i="115"/>
  <c r="AN34" i="134"/>
  <c r="G110" i="115"/>
  <c r="AN19" i="134"/>
  <c r="X17" i="113"/>
  <c r="X86" i="131"/>
  <c r="E84" i="123"/>
  <c r="F74" i="139"/>
  <c r="F122" i="116"/>
  <c r="P34" i="134"/>
  <c r="D125" i="115"/>
  <c r="D125" i="146" l="1"/>
  <c r="G110" i="146"/>
  <c r="F125" i="146"/>
  <c r="F126" i="146"/>
  <c r="D126" i="146"/>
  <c r="E126" i="146"/>
  <c r="E110" i="146"/>
  <c r="F122" i="135"/>
  <c r="G125" i="146"/>
  <c r="F110" i="146"/>
  <c r="G126" i="146"/>
  <c r="D122" i="135"/>
  <c r="E125" i="146"/>
  <c r="E122" i="135"/>
  <c r="G122" i="135"/>
  <c r="D110" i="146"/>
  <c r="C102" i="123"/>
  <c r="C102" i="139" s="1"/>
  <c r="H104" i="131"/>
  <c r="H146" i="116"/>
  <c r="H113" i="135"/>
  <c r="H141" i="116"/>
  <c r="H145" i="116"/>
  <c r="H142" i="116"/>
  <c r="AN35" i="113"/>
  <c r="AN35" i="132" s="1"/>
  <c r="AN39" i="113"/>
  <c r="AN39" i="132" s="1"/>
  <c r="AN40" i="113"/>
  <c r="AN40" i="132" s="1"/>
  <c r="AN7" i="132"/>
  <c r="AN36" i="113"/>
  <c r="AN36" i="132" s="1"/>
  <c r="P19" i="113"/>
  <c r="P19" i="132" s="1"/>
  <c r="P17" i="132"/>
  <c r="AF7" i="132"/>
  <c r="AF39" i="113"/>
  <c r="AF39" i="132" s="1"/>
  <c r="AF36" i="113"/>
  <c r="AF36" i="132" s="1"/>
  <c r="AF40" i="113"/>
  <c r="AF40" i="132" s="1"/>
  <c r="AF35" i="113"/>
  <c r="AF35" i="132" s="1"/>
  <c r="E84" i="139"/>
  <c r="E123" i="116"/>
  <c r="G123" i="116"/>
  <c r="G84" i="139"/>
  <c r="E113" i="116"/>
  <c r="E5" i="139"/>
  <c r="F84" i="139"/>
  <c r="F123" i="116"/>
  <c r="H123" i="135"/>
  <c r="H125" i="116"/>
  <c r="C103" i="123"/>
  <c r="C103" i="139" s="1"/>
  <c r="H105" i="131"/>
  <c r="C82" i="123"/>
  <c r="C82" i="139" s="1"/>
  <c r="H84" i="131"/>
  <c r="G113" i="116"/>
  <c r="G5" i="139"/>
  <c r="AN17" i="132"/>
  <c r="AN19" i="113"/>
  <c r="AN19" i="132" s="1"/>
  <c r="AF17" i="132"/>
  <c r="AF19" i="113"/>
  <c r="AF19" i="132" s="1"/>
  <c r="F113" i="116"/>
  <c r="F5" i="139"/>
  <c r="P39" i="113"/>
  <c r="P39" i="132" s="1"/>
  <c r="P40" i="113"/>
  <c r="P40" i="132" s="1"/>
  <c r="P36" i="113"/>
  <c r="P36" i="132" s="1"/>
  <c r="P7" i="132"/>
  <c r="P35" i="113"/>
  <c r="P35" i="132" s="1"/>
  <c r="H100" i="131"/>
  <c r="C98" i="123"/>
  <c r="C98" i="139" s="1"/>
  <c r="X19" i="113"/>
  <c r="X19" i="132" s="1"/>
  <c r="X17" i="132"/>
  <c r="D84" i="139"/>
  <c r="D123" i="116"/>
  <c r="X39" i="113"/>
  <c r="X39" i="132" s="1"/>
  <c r="X7" i="132"/>
  <c r="X40" i="113"/>
  <c r="X40" i="132" s="1"/>
  <c r="X35" i="113"/>
  <c r="X35" i="132" s="1"/>
  <c r="X36" i="113"/>
  <c r="X36" i="132" s="1"/>
  <c r="D113" i="116"/>
  <c r="D5" i="139"/>
  <c r="H142" i="135" l="1"/>
  <c r="H146" i="135"/>
  <c r="H125" i="135"/>
  <c r="H145" i="135"/>
  <c r="H141" i="135"/>
  <c r="D125" i="116"/>
  <c r="D123" i="135"/>
  <c r="G142" i="116"/>
  <c r="G113" i="135"/>
  <c r="G146" i="116"/>
  <c r="G145" i="116"/>
  <c r="G141" i="116"/>
  <c r="E125" i="116"/>
  <c r="E123" i="135"/>
  <c r="E141" i="116"/>
  <c r="E113" i="135"/>
  <c r="E145" i="116"/>
  <c r="E146" i="116"/>
  <c r="E142" i="116"/>
  <c r="H97" i="131"/>
  <c r="C95" i="123"/>
  <c r="C95" i="139" s="1"/>
  <c r="H16" i="134"/>
  <c r="C107" i="115"/>
  <c r="C101" i="123"/>
  <c r="C101" i="139" s="1"/>
  <c r="H103" i="131"/>
  <c r="D145" i="116"/>
  <c r="D146" i="116"/>
  <c r="D141" i="116"/>
  <c r="D113" i="135"/>
  <c r="D142" i="116"/>
  <c r="F141" i="116"/>
  <c r="F146" i="116"/>
  <c r="F145" i="116"/>
  <c r="F113" i="135"/>
  <c r="F142" i="116"/>
  <c r="F125" i="116"/>
  <c r="F123" i="135"/>
  <c r="G125" i="116"/>
  <c r="G123" i="135"/>
  <c r="F142" i="135" l="1"/>
  <c r="F141" i="135"/>
  <c r="D146" i="135"/>
  <c r="E142" i="135"/>
  <c r="E141" i="135"/>
  <c r="G145" i="135"/>
  <c r="D142" i="135"/>
  <c r="D145" i="135"/>
  <c r="C107" i="146"/>
  <c r="E146" i="135"/>
  <c r="G146" i="135"/>
  <c r="D125" i="135"/>
  <c r="F145" i="135"/>
  <c r="E145" i="135"/>
  <c r="E125" i="135"/>
  <c r="G125" i="135"/>
  <c r="F125" i="135"/>
  <c r="F146" i="135"/>
  <c r="D141" i="135"/>
  <c r="G141" i="135"/>
  <c r="G142" i="135"/>
  <c r="C74" i="123"/>
  <c r="H76" i="131"/>
  <c r="H16" i="113"/>
  <c r="H16" i="132" s="1"/>
  <c r="C98" i="115"/>
  <c r="H34" i="114"/>
  <c r="H7" i="134"/>
  <c r="H35" i="114"/>
  <c r="C108" i="115"/>
  <c r="H17" i="134"/>
  <c r="H19" i="114"/>
  <c r="H83" i="131"/>
  <c r="C81" i="123"/>
  <c r="C81" i="139" s="1"/>
  <c r="C98" i="146" l="1"/>
  <c r="C108" i="146"/>
  <c r="H35" i="134"/>
  <c r="C126" i="115"/>
  <c r="H86" i="131"/>
  <c r="H17" i="113"/>
  <c r="C84" i="123"/>
  <c r="H34" i="134"/>
  <c r="C125" i="115"/>
  <c r="C5" i="123"/>
  <c r="H7" i="113"/>
  <c r="H7" i="131"/>
  <c r="C110" i="115"/>
  <c r="H19" i="134"/>
  <c r="C122" i="116"/>
  <c r="C74" i="139"/>
  <c r="C126" i="146" l="1"/>
  <c r="C122" i="135"/>
  <c r="C125" i="146"/>
  <c r="C110" i="146"/>
  <c r="H35" i="113"/>
  <c r="H35" i="132" s="1"/>
  <c r="H36" i="113"/>
  <c r="H36" i="132" s="1"/>
  <c r="H40" i="113"/>
  <c r="H40" i="132" s="1"/>
  <c r="H39" i="113"/>
  <c r="H39" i="132" s="1"/>
  <c r="H7" i="132"/>
  <c r="C84" i="139"/>
  <c r="C123" i="116"/>
  <c r="C5" i="139"/>
  <c r="C113" i="116"/>
  <c r="H17" i="132"/>
  <c r="H19" i="113"/>
  <c r="H19" i="132" s="1"/>
  <c r="C145" i="116" l="1"/>
  <c r="C113" i="135"/>
  <c r="C146" i="116"/>
  <c r="C142" i="116"/>
  <c r="C141" i="116"/>
  <c r="M23" i="128"/>
  <c r="M23" i="144" s="1"/>
  <c r="CJ25" i="133"/>
  <c r="C125" i="116"/>
  <c r="C123" i="135"/>
  <c r="M24" i="128"/>
  <c r="M24" i="144" s="1"/>
  <c r="CJ26" i="133"/>
  <c r="M22" i="128"/>
  <c r="M22" i="144" s="1"/>
  <c r="CJ24" i="133"/>
  <c r="C141" i="135" l="1"/>
  <c r="C145" i="135"/>
  <c r="C142" i="135"/>
  <c r="C125" i="135"/>
  <c r="C146" i="135"/>
  <c r="M115" i="115" l="1"/>
  <c r="M115" i="146" s="1"/>
  <c r="CJ24" i="134"/>
  <c r="M112" i="115"/>
  <c r="M112" i="146" s="1"/>
  <c r="CJ21" i="134"/>
  <c r="CJ20" i="114"/>
  <c r="M111" i="115" l="1"/>
  <c r="M111" i="146" s="1"/>
  <c r="CJ20" i="134"/>
  <c r="M21" i="128"/>
  <c r="CJ25" i="113"/>
  <c r="CJ25" i="132" s="1"/>
  <c r="CJ23" i="133"/>
  <c r="CJ21" i="113"/>
  <c r="M6" i="128"/>
  <c r="CJ7" i="102"/>
  <c r="CJ8" i="133"/>
  <c r="M107" i="115" l="1"/>
  <c r="M107" i="146" s="1"/>
  <c r="CJ16" i="134"/>
  <c r="CJ21" i="132"/>
  <c r="CJ7" i="133"/>
  <c r="M5" i="128"/>
  <c r="CJ20" i="113"/>
  <c r="M127" i="116"/>
  <c r="M6" i="144"/>
  <c r="M21" i="144"/>
  <c r="M131" i="116"/>
  <c r="M131" i="135" s="1"/>
  <c r="CJ17" i="113" l="1"/>
  <c r="M84" i="123"/>
  <c r="CJ86" i="131"/>
  <c r="M127" i="135"/>
  <c r="CJ20" i="132"/>
  <c r="M126" i="116"/>
  <c r="M5" i="144"/>
  <c r="CJ19" i="114" l="1"/>
  <c r="CJ17" i="134"/>
  <c r="M108" i="115"/>
  <c r="M108" i="146" s="1"/>
  <c r="M98" i="115"/>
  <c r="M98" i="146" s="1"/>
  <c r="CJ7" i="134"/>
  <c r="CJ34" i="114"/>
  <c r="CJ35" i="114"/>
  <c r="M123" i="116"/>
  <c r="M84" i="139"/>
  <c r="CJ76" i="131"/>
  <c r="CJ16" i="113"/>
  <c r="CJ16" i="132" s="1"/>
  <c r="CJ83" i="101"/>
  <c r="M74" i="123"/>
  <c r="CJ17" i="132"/>
  <c r="CJ19" i="113"/>
  <c r="CJ19" i="132" s="1"/>
  <c r="CJ7" i="113"/>
  <c r="CJ7" i="131"/>
  <c r="M5" i="123"/>
  <c r="M126" i="135"/>
  <c r="CJ7" i="132" l="1"/>
  <c r="CJ40" i="113"/>
  <c r="CJ40" i="132" s="1"/>
  <c r="CJ39" i="113"/>
  <c r="CJ39" i="132" s="1"/>
  <c r="CJ35" i="113"/>
  <c r="CJ35" i="132" s="1"/>
  <c r="CJ36" i="113"/>
  <c r="CJ36" i="132" s="1"/>
  <c r="CJ83" i="131"/>
  <c r="M81" i="123"/>
  <c r="M81" i="139" s="1"/>
  <c r="M123" i="135"/>
  <c r="M125" i="116"/>
  <c r="M125" i="135" s="1"/>
  <c r="M126" i="115"/>
  <c r="M126" i="146" s="1"/>
  <c r="CJ35" i="134"/>
  <c r="M5" i="139"/>
  <c r="M113" i="116"/>
  <c r="M125" i="115"/>
  <c r="M125" i="146" s="1"/>
  <c r="CJ34" i="134"/>
  <c r="M122" i="116"/>
  <c r="M122" i="135" s="1"/>
  <c r="M74" i="139"/>
  <c r="M110" i="115"/>
  <c r="M110" i="146" s="1"/>
  <c r="CJ19" i="134"/>
  <c r="M113" i="135" l="1"/>
  <c r="M145" i="116"/>
  <c r="M145" i="135" s="1"/>
  <c r="M146" i="116"/>
  <c r="M146" i="135" s="1"/>
  <c r="M142" i="116"/>
  <c r="M142" i="135" s="1"/>
  <c r="M141" i="116"/>
  <c r="M141" i="135" s="1"/>
  <c r="CK7" i="114" l="1"/>
  <c r="CK16" i="134"/>
  <c r="CK83" i="131"/>
  <c r="CK76" i="101"/>
  <c r="CK7" i="134" l="1"/>
  <c r="CK35" i="114"/>
  <c r="CK35" i="134" s="1"/>
  <c r="CK34" i="114"/>
  <c r="CK34" i="134" s="1"/>
  <c r="CK76" i="131"/>
  <c r="CK16" i="113"/>
  <c r="CK16" i="132" s="1"/>
  <c r="CK7" i="101"/>
  <c r="CK7" i="113" l="1"/>
  <c r="CK7" i="131"/>
  <c r="CK39" i="113" l="1"/>
  <c r="CK39" i="132" s="1"/>
  <c r="CK7" i="132"/>
  <c r="CK36" i="113"/>
  <c r="CK36" i="132" s="1"/>
  <c r="CK35" i="113"/>
  <c r="CK35" i="132" s="1"/>
  <c r="CK40" i="113"/>
  <c r="CK40" i="132" s="1"/>
  <c r="M87" i="122" l="1"/>
  <c r="M87" i="138" s="1"/>
  <c r="CI89" i="131"/>
  <c r="M89" i="122"/>
  <c r="M89" i="138" s="1"/>
  <c r="CI91" i="131"/>
  <c r="CI90" i="131"/>
  <c r="M88" i="122"/>
  <c r="M88" i="138" s="1"/>
  <c r="M86" i="122" l="1"/>
  <c r="CI88" i="131"/>
  <c r="CI18" i="113"/>
  <c r="CI18" i="132" s="1"/>
  <c r="M88" i="116" l="1"/>
  <c r="M88" i="135" s="1"/>
  <c r="M86" i="138"/>
  <c r="M22" i="127" l="1"/>
  <c r="M22" i="143" s="1"/>
  <c r="CI24" i="133"/>
  <c r="CI26" i="133"/>
  <c r="M24" i="127"/>
  <c r="M24" i="143" s="1"/>
  <c r="M23" i="127"/>
  <c r="M23" i="143" s="1"/>
  <c r="CI25" i="133"/>
  <c r="M21" i="127" l="1"/>
  <c r="CI23" i="133"/>
  <c r="CI25" i="113"/>
  <c r="CI25" i="132" s="1"/>
  <c r="CI21" i="113" l="1"/>
  <c r="CI21" i="132" s="1"/>
  <c r="CI8" i="133"/>
  <c r="M6" i="127"/>
  <c r="CI7" i="102"/>
  <c r="M21" i="143"/>
  <c r="M95" i="116"/>
  <c r="M95" i="135" s="1"/>
  <c r="CI20" i="113" l="1"/>
  <c r="CI20" i="132" s="1"/>
  <c r="M5" i="127"/>
  <c r="CI7" i="133"/>
  <c r="M6" i="143"/>
  <c r="M91" i="116"/>
  <c r="M91" i="135" s="1"/>
  <c r="M90" i="116" l="1"/>
  <c r="M90" i="135" s="1"/>
  <c r="M5" i="143"/>
  <c r="CI24" i="134" l="1"/>
  <c r="M84" i="115"/>
  <c r="M84" i="146" s="1"/>
  <c r="CI18" i="134"/>
  <c r="M78" i="115"/>
  <c r="M78" i="146" s="1"/>
  <c r="CI20" i="114" l="1"/>
  <c r="M81" i="115"/>
  <c r="M81" i="146" s="1"/>
  <c r="CI21" i="134"/>
  <c r="CI20" i="134" l="1"/>
  <c r="M80" i="115"/>
  <c r="M80" i="146" s="1"/>
  <c r="E22" i="127" l="1"/>
  <c r="E22" i="143" s="1"/>
  <c r="W24" i="133"/>
  <c r="I22" i="127"/>
  <c r="I22" i="143" s="1"/>
  <c r="BC24" i="133"/>
  <c r="G25" i="133"/>
  <c r="C23" i="127"/>
  <c r="C23" i="143" s="1"/>
  <c r="AM25" i="133"/>
  <c r="G23" i="127"/>
  <c r="G23" i="143" s="1"/>
  <c r="K23" i="127"/>
  <c r="K23" i="143" s="1"/>
  <c r="BS25" i="133"/>
  <c r="E24" i="127"/>
  <c r="E24" i="143" s="1"/>
  <c r="W26" i="133"/>
  <c r="BC26" i="133"/>
  <c r="I24" i="127"/>
  <c r="I24" i="143" s="1"/>
  <c r="G24" i="133"/>
  <c r="C22" i="127"/>
  <c r="C22" i="143" s="1"/>
  <c r="F22" i="127"/>
  <c r="F22" i="143" s="1"/>
  <c r="AE24" i="133"/>
  <c r="BK24" i="133"/>
  <c r="J22" i="127"/>
  <c r="J22" i="143" s="1"/>
  <c r="D23" i="127"/>
  <c r="D23" i="143" s="1"/>
  <c r="O25" i="133"/>
  <c r="AU25" i="133"/>
  <c r="H23" i="127"/>
  <c r="H23" i="143" s="1"/>
  <c r="CA25" i="133"/>
  <c r="L23" i="127"/>
  <c r="L23" i="143" s="1"/>
  <c r="F24" i="127"/>
  <c r="F24" i="143" s="1"/>
  <c r="AE26" i="133"/>
  <c r="BK26" i="133"/>
  <c r="J24" i="127"/>
  <c r="J24" i="143" s="1"/>
  <c r="G22" i="127"/>
  <c r="G22" i="143" s="1"/>
  <c r="AM24" i="133"/>
  <c r="BS24" i="133"/>
  <c r="K22" i="127"/>
  <c r="K22" i="143" s="1"/>
  <c r="E23" i="127"/>
  <c r="E23" i="143" s="1"/>
  <c r="W25" i="133"/>
  <c r="BC25" i="133"/>
  <c r="I23" i="127"/>
  <c r="I23" i="143" s="1"/>
  <c r="C24" i="127"/>
  <c r="C24" i="143" s="1"/>
  <c r="G26" i="133"/>
  <c r="G24" i="127"/>
  <c r="G24" i="143" s="1"/>
  <c r="AM26" i="133"/>
  <c r="K24" i="127"/>
  <c r="K24" i="143" s="1"/>
  <c r="BS26" i="133"/>
  <c r="D22" i="127"/>
  <c r="D22" i="143" s="1"/>
  <c r="O24" i="133"/>
  <c r="AU24" i="133"/>
  <c r="H22" i="127"/>
  <c r="H22" i="143" s="1"/>
  <c r="L22" i="127"/>
  <c r="L22" i="143" s="1"/>
  <c r="CA24" i="133"/>
  <c r="F23" i="127"/>
  <c r="F23" i="143" s="1"/>
  <c r="AE25" i="133"/>
  <c r="BK25" i="133"/>
  <c r="J23" i="127"/>
  <c r="J23" i="143" s="1"/>
  <c r="D24" i="127"/>
  <c r="D24" i="143" s="1"/>
  <c r="O26" i="133"/>
  <c r="H24" i="127"/>
  <c r="H24" i="143" s="1"/>
  <c r="AU26" i="133"/>
  <c r="CA26" i="133"/>
  <c r="L24" i="127"/>
  <c r="L24" i="143" s="1"/>
  <c r="I84" i="115" l="1"/>
  <c r="I84" i="146" s="1"/>
  <c r="BC24" i="134"/>
  <c r="K84" i="115"/>
  <c r="K84" i="146" s="1"/>
  <c r="BS24" i="134"/>
  <c r="AU24" i="134"/>
  <c r="H84" i="115"/>
  <c r="H84" i="146" s="1"/>
  <c r="D84" i="115"/>
  <c r="D84" i="146" s="1"/>
  <c r="O24" i="134"/>
  <c r="G84" i="115"/>
  <c r="G84" i="146" s="1"/>
  <c r="AM24" i="134"/>
  <c r="J84" i="115"/>
  <c r="J84" i="146" s="1"/>
  <c r="BK24" i="134"/>
  <c r="G24" i="134"/>
  <c r="C84" i="115"/>
  <c r="C84" i="146" s="1"/>
  <c r="L84" i="115"/>
  <c r="L84" i="146" s="1"/>
  <c r="CA24" i="134"/>
  <c r="F84" i="115"/>
  <c r="F84" i="146" s="1"/>
  <c r="AE24" i="134"/>
  <c r="W24" i="134"/>
  <c r="E84" i="115"/>
  <c r="E84" i="146" s="1"/>
  <c r="BK91" i="131" l="1"/>
  <c r="J89" i="122"/>
  <c r="J89" i="138" s="1"/>
  <c r="O91" i="131"/>
  <c r="D89" i="122"/>
  <c r="D89" i="138" s="1"/>
  <c r="W90" i="131"/>
  <c r="E88" i="122"/>
  <c r="E88" i="138" s="1"/>
  <c r="AE89" i="131"/>
  <c r="F87" i="122"/>
  <c r="F87" i="138" s="1"/>
  <c r="G87" i="122"/>
  <c r="G87" i="138" s="1"/>
  <c r="AM89" i="131"/>
  <c r="F88" i="122"/>
  <c r="F88" i="138" s="1"/>
  <c r="AE90" i="131"/>
  <c r="W91" i="131"/>
  <c r="E89" i="122"/>
  <c r="E89" i="138" s="1"/>
  <c r="G90" i="131"/>
  <c r="C88" i="122"/>
  <c r="C88" i="138" s="1"/>
  <c r="AU91" i="131"/>
  <c r="H89" i="122"/>
  <c r="H89" i="138" s="1"/>
  <c r="L88" i="122"/>
  <c r="L88" i="138" s="1"/>
  <c r="CA90" i="131"/>
  <c r="O90" i="131"/>
  <c r="D88" i="122"/>
  <c r="D88" i="138" s="1"/>
  <c r="E87" i="122"/>
  <c r="E87" i="138" s="1"/>
  <c r="W89" i="131"/>
  <c r="H87" i="122"/>
  <c r="H87" i="138" s="1"/>
  <c r="AU89" i="131"/>
  <c r="AM90" i="131"/>
  <c r="G88" i="122"/>
  <c r="G88" i="138" s="1"/>
  <c r="BC91" i="131"/>
  <c r="I89" i="122"/>
  <c r="I89" i="138" s="1"/>
  <c r="C87" i="122"/>
  <c r="C87" i="138" s="1"/>
  <c r="G89" i="131"/>
  <c r="L89" i="122"/>
  <c r="L89" i="138" s="1"/>
  <c r="CA91" i="131"/>
  <c r="G89" i="122"/>
  <c r="G89" i="138" s="1"/>
  <c r="AM91" i="131"/>
  <c r="I88" i="122"/>
  <c r="I88" i="138" s="1"/>
  <c r="BC90" i="131"/>
  <c r="J87" i="122"/>
  <c r="J87" i="138" s="1"/>
  <c r="BK89" i="131"/>
  <c r="C89" i="122"/>
  <c r="C89" i="138" s="1"/>
  <c r="G91" i="131"/>
  <c r="BS89" i="131"/>
  <c r="K87" i="122"/>
  <c r="K87" i="138" s="1"/>
  <c r="BK90" i="131"/>
  <c r="J88" i="122"/>
  <c r="J88" i="138" s="1"/>
  <c r="K89" i="122"/>
  <c r="K89" i="138" s="1"/>
  <c r="BS91" i="131"/>
  <c r="F89" i="122"/>
  <c r="F89" i="138" s="1"/>
  <c r="AE91" i="131"/>
  <c r="H88" i="122"/>
  <c r="H88" i="138" s="1"/>
  <c r="AU90" i="131"/>
  <c r="I87" i="122"/>
  <c r="I87" i="138" s="1"/>
  <c r="BC89" i="131"/>
  <c r="O89" i="131"/>
  <c r="D87" i="122"/>
  <c r="D87" i="138" s="1"/>
  <c r="L87" i="122"/>
  <c r="L87" i="138" s="1"/>
  <c r="CA89" i="131"/>
  <c r="BS90" i="131"/>
  <c r="K88" i="122"/>
  <c r="K88" i="138" s="1"/>
  <c r="I78" i="115" l="1"/>
  <c r="I78" i="146" s="1"/>
  <c r="BC18" i="134"/>
  <c r="D86" i="122"/>
  <c r="O88" i="131"/>
  <c r="O18" i="113"/>
  <c r="O18" i="132" s="1"/>
  <c r="BS18" i="134"/>
  <c r="K78" i="115"/>
  <c r="K78" i="146" s="1"/>
  <c r="W18" i="113"/>
  <c r="W18" i="132" s="1"/>
  <c r="W88" i="131"/>
  <c r="E86" i="122"/>
  <c r="CA18" i="113"/>
  <c r="CA18" i="132" s="1"/>
  <c r="L86" i="122"/>
  <c r="CA88" i="131"/>
  <c r="G18" i="134"/>
  <c r="C78" i="115"/>
  <c r="C78" i="146" s="1"/>
  <c r="BS18" i="113"/>
  <c r="BS18" i="132" s="1"/>
  <c r="K86" i="122"/>
  <c r="BS88" i="131"/>
  <c r="AE18" i="134"/>
  <c r="F78" i="115"/>
  <c r="F78" i="146" s="1"/>
  <c r="W18" i="134"/>
  <c r="E78" i="115"/>
  <c r="E78" i="146" s="1"/>
  <c r="CA18" i="134"/>
  <c r="L78" i="115"/>
  <c r="L78" i="146" s="1"/>
  <c r="I86" i="122"/>
  <c r="BC88" i="131"/>
  <c r="BC18" i="113"/>
  <c r="BC18" i="132" s="1"/>
  <c r="AM18" i="113"/>
  <c r="AM18" i="132" s="1"/>
  <c r="AM88" i="131"/>
  <c r="G86" i="122"/>
  <c r="BK18" i="134"/>
  <c r="J78" i="115"/>
  <c r="J78" i="146" s="1"/>
  <c r="H78" i="115"/>
  <c r="H78" i="146" s="1"/>
  <c r="AU18" i="134"/>
  <c r="F86" i="122"/>
  <c r="AE88" i="131"/>
  <c r="AE18" i="113"/>
  <c r="AE18" i="132" s="1"/>
  <c r="O18" i="134"/>
  <c r="D78" i="115"/>
  <c r="D78" i="146" s="1"/>
  <c r="BK88" i="131"/>
  <c r="BK18" i="113"/>
  <c r="BK18" i="132" s="1"/>
  <c r="J86" i="122"/>
  <c r="AU88" i="131"/>
  <c r="AU18" i="113"/>
  <c r="AU18" i="132" s="1"/>
  <c r="H86" i="122"/>
  <c r="AM18" i="134"/>
  <c r="G78" i="115"/>
  <c r="G78" i="146" s="1"/>
  <c r="L88" i="116" l="1"/>
  <c r="L88" i="135" s="1"/>
  <c r="L86" i="138"/>
  <c r="D88" i="116"/>
  <c r="D88" i="135" s="1"/>
  <c r="D86" i="138"/>
  <c r="H86" i="138"/>
  <c r="H88" i="116"/>
  <c r="H88" i="135" s="1"/>
  <c r="J88" i="116"/>
  <c r="J88" i="135" s="1"/>
  <c r="J86" i="138"/>
  <c r="I88" i="116"/>
  <c r="I88" i="135" s="1"/>
  <c r="I86" i="138"/>
  <c r="J81" i="115"/>
  <c r="J81" i="146" s="1"/>
  <c r="BK21" i="134"/>
  <c r="BK20" i="114"/>
  <c r="G86" i="138"/>
  <c r="G88" i="116"/>
  <c r="G88" i="135" s="1"/>
  <c r="K86" i="138"/>
  <c r="K88" i="116"/>
  <c r="K88" i="135" s="1"/>
  <c r="K81" i="115"/>
  <c r="K81" i="146" s="1"/>
  <c r="BS21" i="134"/>
  <c r="BS20" i="114"/>
  <c r="BC20" i="114"/>
  <c r="BC21" i="134"/>
  <c r="I81" i="115"/>
  <c r="I81" i="146" s="1"/>
  <c r="F88" i="116"/>
  <c r="F88" i="135" s="1"/>
  <c r="F86" i="138"/>
  <c r="E88" i="116"/>
  <c r="E88" i="135" s="1"/>
  <c r="E86" i="138"/>
  <c r="BS20" i="134" l="1"/>
  <c r="K80" i="115"/>
  <c r="K80" i="146" s="1"/>
  <c r="BK20" i="134"/>
  <c r="J80" i="115"/>
  <c r="J80" i="146" s="1"/>
  <c r="BC20" i="134"/>
  <c r="I80" i="115"/>
  <c r="I80" i="146" s="1"/>
  <c r="AE21" i="134" l="1"/>
  <c r="AE20" i="114"/>
  <c r="F81" i="115"/>
  <c r="F81" i="146" s="1"/>
  <c r="G81" i="115"/>
  <c r="G81" i="146" s="1"/>
  <c r="AM20" i="114"/>
  <c r="AM21" i="134"/>
  <c r="W21" i="134"/>
  <c r="E81" i="115"/>
  <c r="E81" i="146" s="1"/>
  <c r="W20" i="114"/>
  <c r="H81" i="115"/>
  <c r="H81" i="146" s="1"/>
  <c r="AU21" i="134"/>
  <c r="AU20" i="114"/>
  <c r="O20" i="114"/>
  <c r="D81" i="115"/>
  <c r="D81" i="146" s="1"/>
  <c r="O21" i="134"/>
  <c r="C81" i="115"/>
  <c r="C81" i="146" s="1"/>
  <c r="G20" i="114"/>
  <c r="G21" i="134"/>
  <c r="H80" i="115" l="1"/>
  <c r="H80" i="146" s="1"/>
  <c r="AU20" i="134"/>
  <c r="E80" i="115"/>
  <c r="E80" i="146" s="1"/>
  <c r="W20" i="134"/>
  <c r="C80" i="115"/>
  <c r="C80" i="146" s="1"/>
  <c r="G20" i="134"/>
  <c r="O20" i="134"/>
  <c r="D80" i="115"/>
  <c r="D80" i="146" s="1"/>
  <c r="G80" i="115"/>
  <c r="G80" i="146" s="1"/>
  <c r="AM20" i="134"/>
  <c r="AE20" i="134"/>
  <c r="F80" i="115"/>
  <c r="F80" i="146" s="1"/>
  <c r="K85" i="122" l="1"/>
  <c r="K85" i="138" s="1"/>
  <c r="BS87" i="131"/>
  <c r="J85" i="122"/>
  <c r="J85" i="138" s="1"/>
  <c r="BK87" i="131"/>
  <c r="I85" i="122" l="1"/>
  <c r="I85" i="138" s="1"/>
  <c r="BC87" i="131"/>
  <c r="G23" i="133" l="1"/>
  <c r="G25" i="113"/>
  <c r="G25" i="132" s="1"/>
  <c r="C21" i="127"/>
  <c r="I21" i="127"/>
  <c r="BC23" i="133"/>
  <c r="BC25" i="113"/>
  <c r="BC25" i="132" s="1"/>
  <c r="D21" i="127"/>
  <c r="O23" i="133"/>
  <c r="O25" i="113"/>
  <c r="O25" i="132" s="1"/>
  <c r="W25" i="113"/>
  <c r="W25" i="132" s="1"/>
  <c r="W23" i="133"/>
  <c r="E21" i="127"/>
  <c r="BK25" i="113"/>
  <c r="BK25" i="132" s="1"/>
  <c r="BK23" i="133"/>
  <c r="J21" i="127"/>
  <c r="AU25" i="113"/>
  <c r="AU25" i="132" s="1"/>
  <c r="AU23" i="133"/>
  <c r="H21" i="127"/>
  <c r="F21" i="127"/>
  <c r="AE23" i="133"/>
  <c r="AE25" i="113"/>
  <c r="AE25" i="132" s="1"/>
  <c r="BS25" i="113"/>
  <c r="BS25" i="132" s="1"/>
  <c r="K21" i="127"/>
  <c r="BS23" i="133"/>
  <c r="L21" i="127"/>
  <c r="CA23" i="133"/>
  <c r="CA25" i="113"/>
  <c r="CA25" i="132" s="1"/>
  <c r="G21" i="127"/>
  <c r="AM23" i="133"/>
  <c r="AM25" i="113"/>
  <c r="AM25" i="132" s="1"/>
  <c r="H21" i="143" l="1"/>
  <c r="H95" i="116"/>
  <c r="H95" i="135" s="1"/>
  <c r="J21" i="143"/>
  <c r="J95" i="116"/>
  <c r="J95" i="135" s="1"/>
  <c r="E95" i="116"/>
  <c r="E95" i="135" s="1"/>
  <c r="E21" i="143"/>
  <c r="K95" i="116"/>
  <c r="K95" i="135" s="1"/>
  <c r="K21" i="143"/>
  <c r="C95" i="116"/>
  <c r="C95" i="135" s="1"/>
  <c r="C21" i="143"/>
  <c r="G95" i="116"/>
  <c r="G95" i="135" s="1"/>
  <c r="G21" i="143"/>
  <c r="L95" i="116"/>
  <c r="L95" i="135" s="1"/>
  <c r="L21" i="143"/>
  <c r="F95" i="116"/>
  <c r="F95" i="135" s="1"/>
  <c r="F21" i="143"/>
  <c r="D95" i="116"/>
  <c r="D95" i="135" s="1"/>
  <c r="D21" i="143"/>
  <c r="I95" i="116"/>
  <c r="I95" i="135" s="1"/>
  <c r="I21" i="143"/>
  <c r="G21" i="113" l="1"/>
  <c r="G21" i="132" s="1"/>
  <c r="G8" i="133"/>
  <c r="C6" i="127"/>
  <c r="G7" i="102"/>
  <c r="D6" i="127"/>
  <c r="O8" i="133"/>
  <c r="O21" i="113"/>
  <c r="O21" i="132" s="1"/>
  <c r="O7" i="102"/>
  <c r="C6" i="143" l="1"/>
  <c r="C91" i="116"/>
  <c r="C91" i="135" s="1"/>
  <c r="D91" i="116"/>
  <c r="D91" i="135" s="1"/>
  <c r="D6" i="143"/>
  <c r="O7" i="133"/>
  <c r="O20" i="113"/>
  <c r="O20" i="132" s="1"/>
  <c r="D5" i="127"/>
  <c r="G7" i="133"/>
  <c r="G20" i="113"/>
  <c r="G20" i="132" s="1"/>
  <c r="C5" i="127"/>
  <c r="C5" i="143" l="1"/>
  <c r="C90" i="116"/>
  <c r="C90" i="135" s="1"/>
  <c r="D90" i="116"/>
  <c r="D90" i="135" s="1"/>
  <c r="D5" i="143"/>
  <c r="AU87" i="131" l="1"/>
  <c r="H85" i="122"/>
  <c r="H85" i="138" s="1"/>
  <c r="G18" i="113" l="1"/>
  <c r="G18" i="132" s="1"/>
  <c r="G88" i="131"/>
  <c r="C86" i="122"/>
  <c r="D85" i="122"/>
  <c r="D85" i="138" s="1"/>
  <c r="O87" i="131"/>
  <c r="E85" i="122"/>
  <c r="E85" i="138" s="1"/>
  <c r="W87" i="131"/>
  <c r="AM87" i="131"/>
  <c r="G85" i="122"/>
  <c r="G85" i="138" s="1"/>
  <c r="AE87" i="131"/>
  <c r="F85" i="122"/>
  <c r="F85" i="138" s="1"/>
  <c r="C86" i="138" l="1"/>
  <c r="C88" i="116"/>
  <c r="C88" i="135" s="1"/>
  <c r="G87" i="131"/>
  <c r="C85" i="122"/>
  <c r="C85" i="138" s="1"/>
  <c r="AU7" i="102" l="1"/>
  <c r="AU21" i="113"/>
  <c r="AU21" i="132" s="1"/>
  <c r="AU8" i="133"/>
  <c r="H6" i="127"/>
  <c r="AM8" i="133"/>
  <c r="AM21" i="113"/>
  <c r="AM21" i="132" s="1"/>
  <c r="AM7" i="102"/>
  <c r="G6" i="127"/>
  <c r="F6" i="127"/>
  <c r="AE7" i="102"/>
  <c r="AE8" i="133"/>
  <c r="AE21" i="113"/>
  <c r="AE21" i="132" s="1"/>
  <c r="BC8" i="133"/>
  <c r="BC21" i="113"/>
  <c r="BC21" i="132" s="1"/>
  <c r="BC7" i="102"/>
  <c r="I6" i="127"/>
  <c r="BK7" i="102"/>
  <c r="BK21" i="113"/>
  <c r="BK21" i="132" s="1"/>
  <c r="BK8" i="133"/>
  <c r="J6" i="127"/>
  <c r="F6" i="143" l="1"/>
  <c r="F91" i="116"/>
  <c r="F91" i="135" s="1"/>
  <c r="J5" i="127"/>
  <c r="BK7" i="133"/>
  <c r="BK20" i="113"/>
  <c r="BK20" i="132" s="1"/>
  <c r="I6" i="143"/>
  <c r="I91" i="116"/>
  <c r="I91" i="135" s="1"/>
  <c r="J6" i="143"/>
  <c r="J91" i="116"/>
  <c r="J91" i="135" s="1"/>
  <c r="BC20" i="113"/>
  <c r="BC20" i="132" s="1"/>
  <c r="BC7" i="133"/>
  <c r="I5" i="127"/>
  <c r="G6" i="143"/>
  <c r="G91" i="116"/>
  <c r="G91" i="135" s="1"/>
  <c r="AU7" i="133"/>
  <c r="AU20" i="113"/>
  <c r="AU20" i="132" s="1"/>
  <c r="H5" i="127"/>
  <c r="AE20" i="113"/>
  <c r="AE20" i="132" s="1"/>
  <c r="F5" i="127"/>
  <c r="AE7" i="133"/>
  <c r="AM7" i="133"/>
  <c r="AM20" i="113"/>
  <c r="AM20" i="132" s="1"/>
  <c r="G5" i="127"/>
  <c r="H91" i="116"/>
  <c r="H91" i="135" s="1"/>
  <c r="H6" i="143"/>
  <c r="F5" i="143" l="1"/>
  <c r="F90" i="116"/>
  <c r="F90" i="135" s="1"/>
  <c r="I5" i="143"/>
  <c r="I90" i="116"/>
  <c r="I90" i="135" s="1"/>
  <c r="J5" i="143"/>
  <c r="J90" i="116"/>
  <c r="J90" i="135" s="1"/>
  <c r="E6" i="127"/>
  <c r="W21" i="113"/>
  <c r="W21" i="132" s="1"/>
  <c r="W7" i="102"/>
  <c r="W8" i="133"/>
  <c r="G90" i="116"/>
  <c r="G90" i="135" s="1"/>
  <c r="G5" i="143"/>
  <c r="H90" i="116"/>
  <c r="H90" i="135" s="1"/>
  <c r="H5" i="143"/>
  <c r="E91" i="116" l="1"/>
  <c r="E91" i="135" s="1"/>
  <c r="E6" i="143"/>
  <c r="W7" i="133"/>
  <c r="W20" i="113"/>
  <c r="W20" i="132" s="1"/>
  <c r="E5" i="127"/>
  <c r="BS7" i="102"/>
  <c r="BS21" i="113"/>
  <c r="BS21" i="132" s="1"/>
  <c r="BS8" i="133"/>
  <c r="K6" i="127"/>
  <c r="BS7" i="133" l="1"/>
  <c r="BS20" i="113"/>
  <c r="BS20" i="132" s="1"/>
  <c r="K5" i="127"/>
  <c r="E5" i="143"/>
  <c r="E90" i="116"/>
  <c r="E90" i="135" s="1"/>
  <c r="K6" i="143"/>
  <c r="K91" i="116"/>
  <c r="K91" i="135" s="1"/>
  <c r="K90" i="116" l="1"/>
  <c r="K90" i="135" s="1"/>
  <c r="K5" i="143"/>
  <c r="M84" i="122" l="1"/>
  <c r="CI86" i="131"/>
  <c r="CI17" i="113"/>
  <c r="CI16" i="134" l="1"/>
  <c r="M76" i="115"/>
  <c r="M76" i="146" s="1"/>
  <c r="CI17" i="132"/>
  <c r="CI19" i="113"/>
  <c r="CI19" i="132" s="1"/>
  <c r="M87" i="116"/>
  <c r="M84" i="138"/>
  <c r="CI83" i="131" l="1"/>
  <c r="M81" i="122"/>
  <c r="M81" i="138" s="1"/>
  <c r="M87" i="135"/>
  <c r="M89" i="116"/>
  <c r="M89" i="135" s="1"/>
  <c r="CI76" i="131" l="1"/>
  <c r="M74" i="122"/>
  <c r="CI16" i="113"/>
  <c r="CI16" i="132" s="1"/>
  <c r="CI7" i="131"/>
  <c r="M5" i="122"/>
  <c r="CI7" i="113"/>
  <c r="K83" i="122"/>
  <c r="K83" i="138" s="1"/>
  <c r="BS85" i="131"/>
  <c r="M77" i="115"/>
  <c r="M77" i="146" s="1"/>
  <c r="CI17" i="134"/>
  <c r="CI19" i="114"/>
  <c r="CI39" i="113" l="1"/>
  <c r="CI39" i="132" s="1"/>
  <c r="CI36" i="113"/>
  <c r="CI36" i="132" s="1"/>
  <c r="CI35" i="113"/>
  <c r="CI35" i="132" s="1"/>
  <c r="CI40" i="113"/>
  <c r="CI40" i="132" s="1"/>
  <c r="CI7" i="132"/>
  <c r="M74" i="138"/>
  <c r="M86" i="116"/>
  <c r="M86" i="135" s="1"/>
  <c r="M77" i="116"/>
  <c r="M5" i="138"/>
  <c r="K82" i="122"/>
  <c r="K82" i="138" s="1"/>
  <c r="BS84" i="131"/>
  <c r="M67" i="115"/>
  <c r="M67" i="146" s="1"/>
  <c r="CI7" i="134"/>
  <c r="CI34" i="114"/>
  <c r="CI35" i="114"/>
  <c r="CI19" i="134"/>
  <c r="M79" i="115"/>
  <c r="M79" i="146" s="1"/>
  <c r="BK85" i="131"/>
  <c r="J83" i="122"/>
  <c r="J83" i="138" s="1"/>
  <c r="J82" i="122"/>
  <c r="J82" i="138" s="1"/>
  <c r="BK84" i="131"/>
  <c r="M110" i="116" l="1"/>
  <c r="M110" i="135" s="1"/>
  <c r="M106" i="116"/>
  <c r="M106" i="135" s="1"/>
  <c r="M77" i="135"/>
  <c r="M105" i="116"/>
  <c r="M105" i="135" s="1"/>
  <c r="M109" i="116"/>
  <c r="M109" i="135" s="1"/>
  <c r="K102" i="122"/>
  <c r="K102" i="138" s="1"/>
  <c r="BS104" i="131"/>
  <c r="BS100" i="131"/>
  <c r="K98" i="122"/>
  <c r="K98" i="138" s="1"/>
  <c r="BS16" i="134"/>
  <c r="K76" i="115"/>
  <c r="BU85" i="131"/>
  <c r="M94" i="115"/>
  <c r="M94" i="146" s="1"/>
  <c r="CI34" i="134"/>
  <c r="J98" i="122"/>
  <c r="J98" i="138" s="1"/>
  <c r="BK100" i="131"/>
  <c r="BS105" i="131"/>
  <c r="K103" i="122"/>
  <c r="K103" i="138" s="1"/>
  <c r="J102" i="122"/>
  <c r="J102" i="138" s="1"/>
  <c r="BK104" i="131"/>
  <c r="J103" i="122"/>
  <c r="J103" i="138" s="1"/>
  <c r="BK105" i="131"/>
  <c r="M95" i="115"/>
  <c r="M95" i="146" s="1"/>
  <c r="CI35" i="134"/>
  <c r="K76" i="146" l="1"/>
  <c r="BK97" i="131"/>
  <c r="J95" i="122"/>
  <c r="J95" i="138" s="1"/>
  <c r="BK83" i="131"/>
  <c r="J81" i="122"/>
  <c r="J81" i="138" s="1"/>
  <c r="BM85" i="131"/>
  <c r="BK103" i="131"/>
  <c r="J101" i="122"/>
  <c r="J101" i="138" s="1"/>
  <c r="BK16" i="134"/>
  <c r="J76" i="115"/>
  <c r="BS16" i="113"/>
  <c r="BS16" i="132" s="1"/>
  <c r="K74" i="122"/>
  <c r="BS76" i="131"/>
  <c r="J74" i="122"/>
  <c r="BK76" i="131"/>
  <c r="BK16" i="113"/>
  <c r="BK16" i="132" s="1"/>
  <c r="K81" i="122"/>
  <c r="K81" i="138" s="1"/>
  <c r="BS83" i="131"/>
  <c r="BU84" i="131"/>
  <c r="BU83" i="101"/>
  <c r="BS97" i="131"/>
  <c r="K95" i="122"/>
  <c r="K95" i="138" s="1"/>
  <c r="BS103" i="131"/>
  <c r="K101" i="122"/>
  <c r="K101" i="138" s="1"/>
  <c r="BM84" i="131"/>
  <c r="BM83" i="101"/>
  <c r="J76" i="146" l="1"/>
  <c r="K77" i="115"/>
  <c r="BS17" i="134"/>
  <c r="BS19" i="114"/>
  <c r="K86" i="116"/>
  <c r="K74" i="138"/>
  <c r="BM16" i="134"/>
  <c r="BM7" i="114"/>
  <c r="J86" i="116"/>
  <c r="J74" i="138"/>
  <c r="BU16" i="134"/>
  <c r="BU7" i="114"/>
  <c r="BM76" i="101"/>
  <c r="BM83" i="131"/>
  <c r="BU76" i="101"/>
  <c r="BU83" i="131"/>
  <c r="J77" i="115"/>
  <c r="BK17" i="134"/>
  <c r="BK19" i="114"/>
  <c r="J77" i="146" l="1"/>
  <c r="J86" i="135"/>
  <c r="K86" i="135"/>
  <c r="K77" i="146"/>
  <c r="BS7" i="134"/>
  <c r="K67" i="115"/>
  <c r="BS35" i="114"/>
  <c r="BS34" i="114"/>
  <c r="BM16" i="113"/>
  <c r="BM16" i="132" s="1"/>
  <c r="BM7" i="101"/>
  <c r="BM76" i="131"/>
  <c r="BS86" i="131"/>
  <c r="K84" i="122"/>
  <c r="BS17" i="113"/>
  <c r="J84" i="122"/>
  <c r="BK86" i="131"/>
  <c r="BK17" i="113"/>
  <c r="BU35" i="114"/>
  <c r="BU35" i="134" s="1"/>
  <c r="BU7" i="134"/>
  <c r="BU34" i="114"/>
  <c r="BU34" i="134" s="1"/>
  <c r="BM35" i="114"/>
  <c r="BM35" i="134" s="1"/>
  <c r="BM7" i="134"/>
  <c r="BM34" i="114"/>
  <c r="BM34" i="134" s="1"/>
  <c r="BS19" i="134"/>
  <c r="K79" i="115"/>
  <c r="BK34" i="114"/>
  <c r="J67" i="115"/>
  <c r="BK35" i="114"/>
  <c r="BK7" i="134"/>
  <c r="J5" i="122"/>
  <c r="BK7" i="113"/>
  <c r="BK7" i="131"/>
  <c r="J79" i="115"/>
  <c r="BK19" i="134"/>
  <c r="BU76" i="131"/>
  <c r="BU7" i="101"/>
  <c r="BU16" i="113"/>
  <c r="BU16" i="132" s="1"/>
  <c r="K79" i="146" l="1"/>
  <c r="K67" i="146"/>
  <c r="J79" i="146"/>
  <c r="J67" i="146"/>
  <c r="BK35" i="134"/>
  <c r="J95" i="115"/>
  <c r="J87" i="116"/>
  <c r="J84" i="138"/>
  <c r="K87" i="116"/>
  <c r="K84" i="138"/>
  <c r="BU7" i="131"/>
  <c r="BU7" i="113"/>
  <c r="BK7" i="132"/>
  <c r="BK35" i="113"/>
  <c r="BK35" i="132" s="1"/>
  <c r="BK39" i="113"/>
  <c r="BK39" i="132" s="1"/>
  <c r="BK36" i="113"/>
  <c r="BK36" i="132" s="1"/>
  <c r="BK40" i="113"/>
  <c r="BK40" i="132" s="1"/>
  <c r="BK19" i="113"/>
  <c r="BK19" i="132" s="1"/>
  <c r="BK17" i="132"/>
  <c r="BM7" i="113"/>
  <c r="BM7" i="131"/>
  <c r="J77" i="116"/>
  <c r="J5" i="138"/>
  <c r="J94" i="115"/>
  <c r="BK34" i="134"/>
  <c r="K94" i="115"/>
  <c r="BS34" i="134"/>
  <c r="BS7" i="131"/>
  <c r="BS7" i="113"/>
  <c r="K5" i="122"/>
  <c r="BS17" i="132"/>
  <c r="BS19" i="113"/>
  <c r="BS19" i="132" s="1"/>
  <c r="BS35" i="134"/>
  <c r="K95" i="115"/>
  <c r="K94" i="146" l="1"/>
  <c r="J95" i="146"/>
  <c r="K95" i="146"/>
  <c r="J94" i="146"/>
  <c r="BC84" i="131"/>
  <c r="I82" i="122"/>
  <c r="I82" i="138" s="1"/>
  <c r="K77" i="116"/>
  <c r="K5" i="138"/>
  <c r="J109" i="116"/>
  <c r="J106" i="116"/>
  <c r="J105" i="116"/>
  <c r="J110" i="116"/>
  <c r="J77" i="135"/>
  <c r="BU35" i="113"/>
  <c r="BU35" i="132" s="1"/>
  <c r="BU7" i="132"/>
  <c r="BU40" i="113"/>
  <c r="BU40" i="132" s="1"/>
  <c r="BU39" i="113"/>
  <c r="BU39" i="132" s="1"/>
  <c r="BU36" i="113"/>
  <c r="BU36" i="132" s="1"/>
  <c r="BS35" i="113"/>
  <c r="BS35" i="132" s="1"/>
  <c r="BS40" i="113"/>
  <c r="BS40" i="132" s="1"/>
  <c r="BS7" i="132"/>
  <c r="BS36" i="113"/>
  <c r="BS36" i="132" s="1"/>
  <c r="BS39" i="113"/>
  <c r="BS39" i="132" s="1"/>
  <c r="K89" i="116"/>
  <c r="K87" i="135"/>
  <c r="BM36" i="113"/>
  <c r="BM36" i="132" s="1"/>
  <c r="BM7" i="132"/>
  <c r="BM39" i="113"/>
  <c r="BM39" i="132" s="1"/>
  <c r="BM40" i="113"/>
  <c r="BM40" i="132" s="1"/>
  <c r="BM35" i="113"/>
  <c r="BM35" i="132" s="1"/>
  <c r="BC85" i="131"/>
  <c r="I83" i="122"/>
  <c r="I83" i="138" s="1"/>
  <c r="J87" i="135"/>
  <c r="J89" i="116"/>
  <c r="K89" i="135" l="1"/>
  <c r="J110" i="135"/>
  <c r="J105" i="135"/>
  <c r="J106" i="135"/>
  <c r="J89" i="135"/>
  <c r="J109" i="135"/>
  <c r="I103" i="122"/>
  <c r="I103" i="138" s="1"/>
  <c r="BC105" i="131"/>
  <c r="K110" i="116"/>
  <c r="K109" i="116"/>
  <c r="K105" i="116"/>
  <c r="K77" i="135"/>
  <c r="K106" i="116"/>
  <c r="BC104" i="131"/>
  <c r="I102" i="122"/>
  <c r="I102" i="138" s="1"/>
  <c r="BC100" i="131"/>
  <c r="I98" i="122"/>
  <c r="I98" i="138" s="1"/>
  <c r="K106" i="135" l="1"/>
  <c r="K110" i="135"/>
  <c r="K105" i="135"/>
  <c r="K109" i="135"/>
  <c r="BC16" i="134"/>
  <c r="I76" i="115"/>
  <c r="BC103" i="131"/>
  <c r="I101" i="122"/>
  <c r="I101" i="138" s="1"/>
  <c r="BC76" i="131"/>
  <c r="BC16" i="113"/>
  <c r="BC16" i="132" s="1"/>
  <c r="I74" i="122"/>
  <c r="BE85" i="131"/>
  <c r="BC97" i="131"/>
  <c r="I95" i="122"/>
  <c r="I95" i="138" s="1"/>
  <c r="I81" i="122"/>
  <c r="I81" i="138" s="1"/>
  <c r="BC83" i="131"/>
  <c r="BE84" i="131"/>
  <c r="BE83" i="101"/>
  <c r="I76" i="146" l="1"/>
  <c r="BE83" i="131"/>
  <c r="BE76" i="101"/>
  <c r="BC19" i="114"/>
  <c r="BC17" i="134"/>
  <c r="I77" i="115"/>
  <c r="BE16" i="134"/>
  <c r="BE7" i="114"/>
  <c r="I86" i="116"/>
  <c r="I74" i="138"/>
  <c r="I86" i="135" l="1"/>
  <c r="I77" i="146"/>
  <c r="BC7" i="113"/>
  <c r="BC7" i="131"/>
  <c r="I5" i="122"/>
  <c r="BE76" i="131"/>
  <c r="BE16" i="113"/>
  <c r="BE16" i="132" s="1"/>
  <c r="BE7" i="101"/>
  <c r="H83" i="122"/>
  <c r="H83" i="138" s="1"/>
  <c r="AU85" i="131"/>
  <c r="H82" i="122"/>
  <c r="H82" i="138" s="1"/>
  <c r="AU84" i="131"/>
  <c r="AM85" i="131"/>
  <c r="G83" i="122"/>
  <c r="G83" i="138" s="1"/>
  <c r="BC19" i="134"/>
  <c r="I79" i="115"/>
  <c r="BE35" i="114"/>
  <c r="BE35" i="134" s="1"/>
  <c r="BE34" i="114"/>
  <c r="BE34" i="134" s="1"/>
  <c r="BE7" i="134"/>
  <c r="I84" i="122"/>
  <c r="BC86" i="131"/>
  <c r="BC17" i="113"/>
  <c r="BC35" i="114"/>
  <c r="I67" i="115"/>
  <c r="BC7" i="134"/>
  <c r="BC34" i="114"/>
  <c r="I79" i="146" l="1"/>
  <c r="I67" i="146"/>
  <c r="H102" i="122"/>
  <c r="H102" i="138" s="1"/>
  <c r="AU104" i="131"/>
  <c r="AM84" i="131"/>
  <c r="G82" i="122"/>
  <c r="G82" i="138" s="1"/>
  <c r="AU105" i="131"/>
  <c r="H103" i="122"/>
  <c r="H103" i="138" s="1"/>
  <c r="O84" i="131"/>
  <c r="D82" i="122"/>
  <c r="D82" i="138" s="1"/>
  <c r="I94" i="115"/>
  <c r="BC34" i="134"/>
  <c r="BC17" i="132"/>
  <c r="BC19" i="113"/>
  <c r="BC19" i="132" s="1"/>
  <c r="BE7" i="131"/>
  <c r="BE7" i="113"/>
  <c r="C83" i="122"/>
  <c r="C83" i="138" s="1"/>
  <c r="G85" i="131"/>
  <c r="W84" i="131"/>
  <c r="E82" i="122"/>
  <c r="E82" i="138" s="1"/>
  <c r="AU100" i="131"/>
  <c r="H98" i="122"/>
  <c r="H98" i="138" s="1"/>
  <c r="I77" i="116"/>
  <c r="I5" i="138"/>
  <c r="D83" i="122"/>
  <c r="D83" i="138" s="1"/>
  <c r="O85" i="131"/>
  <c r="AE85" i="131"/>
  <c r="F83" i="122"/>
  <c r="F83" i="138" s="1"/>
  <c r="AE84" i="131"/>
  <c r="F82" i="122"/>
  <c r="F82" i="138" s="1"/>
  <c r="E83" i="122"/>
  <c r="E83" i="138" s="1"/>
  <c r="W85" i="131"/>
  <c r="BC35" i="134"/>
  <c r="I95" i="115"/>
  <c r="I84" i="138"/>
  <c r="I87" i="116"/>
  <c r="BC7" i="132"/>
  <c r="BC39" i="113"/>
  <c r="BC39" i="132" s="1"/>
  <c r="BC36" i="113"/>
  <c r="BC36" i="132" s="1"/>
  <c r="BC35" i="113"/>
  <c r="BC35" i="132" s="1"/>
  <c r="BC40" i="113"/>
  <c r="BC40" i="132" s="1"/>
  <c r="I94" i="146" l="1"/>
  <c r="I95" i="146"/>
  <c r="D103" i="122"/>
  <c r="D103" i="138" s="1"/>
  <c r="O105" i="131"/>
  <c r="F102" i="122"/>
  <c r="F102" i="138" s="1"/>
  <c r="AE104" i="131"/>
  <c r="W100" i="131"/>
  <c r="E98" i="122"/>
  <c r="E98" i="138" s="1"/>
  <c r="W16" i="134"/>
  <c r="E76" i="115"/>
  <c r="AU16" i="134"/>
  <c r="H76" i="115"/>
  <c r="BE39" i="113"/>
  <c r="BE39" i="132" s="1"/>
  <c r="BE35" i="113"/>
  <c r="BE35" i="132" s="1"/>
  <c r="BE36" i="113"/>
  <c r="BE36" i="132" s="1"/>
  <c r="BE40" i="113"/>
  <c r="BE40" i="132" s="1"/>
  <c r="BE7" i="132"/>
  <c r="G103" i="122"/>
  <c r="G103" i="138" s="1"/>
  <c r="AM105" i="131"/>
  <c r="O100" i="131"/>
  <c r="D98" i="122"/>
  <c r="D98" i="138" s="1"/>
  <c r="AU16" i="113"/>
  <c r="AU16" i="132" s="1"/>
  <c r="H74" i="122"/>
  <c r="AU76" i="131"/>
  <c r="H101" i="122"/>
  <c r="H101" i="138" s="1"/>
  <c r="AU103" i="131"/>
  <c r="E103" i="122"/>
  <c r="E103" i="138" s="1"/>
  <c r="W105" i="131"/>
  <c r="AM104" i="131"/>
  <c r="G102" i="122"/>
  <c r="G102" i="138" s="1"/>
  <c r="AW83" i="101"/>
  <c r="AW84" i="131"/>
  <c r="D102" i="122"/>
  <c r="D102" i="138" s="1"/>
  <c r="O104" i="131"/>
  <c r="G98" i="122"/>
  <c r="G98" i="138" s="1"/>
  <c r="AM100" i="131"/>
  <c r="AE100" i="131"/>
  <c r="F98" i="122"/>
  <c r="F98" i="138" s="1"/>
  <c r="F103" i="122"/>
  <c r="F103" i="138" s="1"/>
  <c r="AE105" i="131"/>
  <c r="I89" i="116"/>
  <c r="I87" i="135"/>
  <c r="I110" i="116"/>
  <c r="I106" i="116"/>
  <c r="I105" i="116"/>
  <c r="I77" i="135"/>
  <c r="I109" i="116"/>
  <c r="E102" i="122"/>
  <c r="E102" i="138" s="1"/>
  <c r="W104" i="131"/>
  <c r="AU97" i="131"/>
  <c r="H95" i="122"/>
  <c r="H95" i="138" s="1"/>
  <c r="AM16" i="134"/>
  <c r="G76" i="115"/>
  <c r="AW85" i="131"/>
  <c r="AO85" i="131"/>
  <c r="H81" i="122"/>
  <c r="H81" i="138" s="1"/>
  <c r="AU83" i="131"/>
  <c r="I109" i="135" l="1"/>
  <c r="I110" i="135"/>
  <c r="E76" i="146"/>
  <c r="I105" i="135"/>
  <c r="I89" i="135"/>
  <c r="H76" i="146"/>
  <c r="G76" i="146"/>
  <c r="I106" i="135"/>
  <c r="G95" i="122"/>
  <c r="G95" i="138" s="1"/>
  <c r="AM97" i="131"/>
  <c r="D101" i="122"/>
  <c r="D101" i="138" s="1"/>
  <c r="O103" i="131"/>
  <c r="F76" i="115"/>
  <c r="AE16" i="134"/>
  <c r="AM83" i="131"/>
  <c r="G81" i="122"/>
  <c r="G81" i="138" s="1"/>
  <c r="Y85" i="131"/>
  <c r="AW83" i="131"/>
  <c r="AW76" i="101"/>
  <c r="Q85" i="131"/>
  <c r="E81" i="122"/>
  <c r="E81" i="138" s="1"/>
  <c r="W83" i="131"/>
  <c r="Y83" i="101"/>
  <c r="Y84" i="131"/>
  <c r="O16" i="113"/>
  <c r="O16" i="132" s="1"/>
  <c r="O76" i="131"/>
  <c r="D74" i="122"/>
  <c r="AU35" i="114"/>
  <c r="H67" i="115"/>
  <c r="AU34" i="114"/>
  <c r="AU7" i="134"/>
  <c r="AU19" i="114"/>
  <c r="AU17" i="134"/>
  <c r="H77" i="115"/>
  <c r="AG84" i="131"/>
  <c r="AG83" i="101"/>
  <c r="AE83" i="131"/>
  <c r="F81" i="122"/>
  <c r="F81" i="138" s="1"/>
  <c r="I85" i="131"/>
  <c r="W16" i="113"/>
  <c r="W16" i="132" s="1"/>
  <c r="E74" i="122"/>
  <c r="W76" i="131"/>
  <c r="AM16" i="113"/>
  <c r="AM16" i="132" s="1"/>
  <c r="G74" i="122"/>
  <c r="AM76" i="131"/>
  <c r="F95" i="122"/>
  <c r="F95" i="138" s="1"/>
  <c r="AE97" i="131"/>
  <c r="AE16" i="113"/>
  <c r="AE16" i="132" s="1"/>
  <c r="AE76" i="131"/>
  <c r="F74" i="122"/>
  <c r="E95" i="122"/>
  <c r="E95" i="138" s="1"/>
  <c r="W97" i="131"/>
  <c r="O19" i="114"/>
  <c r="O17" i="134"/>
  <c r="D77" i="115"/>
  <c r="AG85" i="131"/>
  <c r="H74" i="138"/>
  <c r="H86" i="116"/>
  <c r="Q83" i="101"/>
  <c r="Q84" i="131"/>
  <c r="E101" i="122"/>
  <c r="E101" i="138" s="1"/>
  <c r="W103" i="131"/>
  <c r="D95" i="122"/>
  <c r="D95" i="138" s="1"/>
  <c r="O97" i="131"/>
  <c r="AM103" i="131"/>
  <c r="G101" i="122"/>
  <c r="G101" i="138" s="1"/>
  <c r="AE103" i="131"/>
  <c r="F101" i="122"/>
  <c r="F101" i="138" s="1"/>
  <c r="O35" i="114"/>
  <c r="D67" i="115"/>
  <c r="O7" i="134"/>
  <c r="O34" i="114"/>
  <c r="O16" i="134"/>
  <c r="D76" i="115"/>
  <c r="AO84" i="131"/>
  <c r="AO83" i="101"/>
  <c r="AW7" i="114"/>
  <c r="AW16" i="134"/>
  <c r="D81" i="122"/>
  <c r="D81" i="138" s="1"/>
  <c r="O83" i="131"/>
  <c r="H77" i="146" l="1"/>
  <c r="H86" i="135"/>
  <c r="D77" i="146"/>
  <c r="H67" i="146"/>
  <c r="D76" i="146"/>
  <c r="D67" i="146"/>
  <c r="F76" i="146"/>
  <c r="AU7" i="131"/>
  <c r="AU7" i="113"/>
  <c r="H5" i="122"/>
  <c r="AW7" i="134"/>
  <c r="AW35" i="114"/>
  <c r="AW35" i="134" s="1"/>
  <c r="AW34" i="114"/>
  <c r="AW34" i="134" s="1"/>
  <c r="Q76" i="101"/>
  <c r="Q83" i="131"/>
  <c r="D79" i="115"/>
  <c r="O19" i="134"/>
  <c r="Y76" i="101"/>
  <c r="Y83" i="131"/>
  <c r="AW76" i="131"/>
  <c r="AW16" i="113"/>
  <c r="AW16" i="132" s="1"/>
  <c r="AW7" i="101"/>
  <c r="Y7" i="114"/>
  <c r="Y16" i="134"/>
  <c r="AM19" i="114"/>
  <c r="G77" i="115"/>
  <c r="AM17" i="134"/>
  <c r="H84" i="122"/>
  <c r="AU86" i="131"/>
  <c r="AU17" i="113"/>
  <c r="W17" i="134"/>
  <c r="W19" i="114"/>
  <c r="E77" i="115"/>
  <c r="G86" i="116"/>
  <c r="G74" i="138"/>
  <c r="E86" i="116"/>
  <c r="E74" i="138"/>
  <c r="AU34" i="134"/>
  <c r="H94" i="115"/>
  <c r="D86" i="116"/>
  <c r="D74" i="138"/>
  <c r="AM34" i="114"/>
  <c r="AM35" i="114"/>
  <c r="G67" i="115"/>
  <c r="AM7" i="134"/>
  <c r="AG7" i="114"/>
  <c r="AG16" i="134"/>
  <c r="AO83" i="131"/>
  <c r="AO76" i="101"/>
  <c r="Q7" i="114"/>
  <c r="Q16" i="134"/>
  <c r="O34" i="134"/>
  <c r="D94" i="115"/>
  <c r="D95" i="115"/>
  <c r="O35" i="134"/>
  <c r="F77" i="115"/>
  <c r="AE19" i="114"/>
  <c r="AE17" i="134"/>
  <c r="F86" i="116"/>
  <c r="F74" i="138"/>
  <c r="AG76" i="101"/>
  <c r="AG83" i="131"/>
  <c r="H79" i="115"/>
  <c r="AU19" i="134"/>
  <c r="AO16" i="134"/>
  <c r="AO7" i="114"/>
  <c r="H95" i="115"/>
  <c r="AU35" i="134"/>
  <c r="H95" i="146" l="1"/>
  <c r="G67" i="146"/>
  <c r="E86" i="135"/>
  <c r="F86" i="135"/>
  <c r="D95" i="146"/>
  <c r="G77" i="146"/>
  <c r="D79" i="146"/>
  <c r="D94" i="146"/>
  <c r="D86" i="135"/>
  <c r="G86" i="135"/>
  <c r="H79" i="146"/>
  <c r="F77" i="146"/>
  <c r="H94" i="146"/>
  <c r="E77" i="146"/>
  <c r="AE7" i="131"/>
  <c r="F5" i="122"/>
  <c r="AE7" i="113"/>
  <c r="AG16" i="113"/>
  <c r="AG16" i="132" s="1"/>
  <c r="AG76" i="131"/>
  <c r="AG7" i="101"/>
  <c r="AE17" i="113"/>
  <c r="AE86" i="131"/>
  <c r="F84" i="122"/>
  <c r="AG7" i="134"/>
  <c r="AG34" i="114"/>
  <c r="AG34" i="134" s="1"/>
  <c r="AG35" i="114"/>
  <c r="AG35" i="134" s="1"/>
  <c r="AE35" i="114"/>
  <c r="AE7" i="134"/>
  <c r="F67" i="115"/>
  <c r="AE34" i="114"/>
  <c r="G95" i="115"/>
  <c r="AM35" i="134"/>
  <c r="W34" i="114"/>
  <c r="W7" i="134"/>
  <c r="E67" i="115"/>
  <c r="W35" i="114"/>
  <c r="AM86" i="131"/>
  <c r="G84" i="122"/>
  <c r="AM17" i="113"/>
  <c r="AU36" i="113"/>
  <c r="AU36" i="132" s="1"/>
  <c r="AU7" i="132"/>
  <c r="AU35" i="113"/>
  <c r="AU35" i="132" s="1"/>
  <c r="AU40" i="113"/>
  <c r="AU40" i="132" s="1"/>
  <c r="AU39" i="113"/>
  <c r="AU39" i="132" s="1"/>
  <c r="E5" i="122"/>
  <c r="W7" i="131"/>
  <c r="W7" i="113"/>
  <c r="AE19" i="134"/>
  <c r="F79" i="115"/>
  <c r="AO76" i="131"/>
  <c r="AO7" i="101"/>
  <c r="AO16" i="113"/>
  <c r="AO16" i="132" s="1"/>
  <c r="AM34" i="134"/>
  <c r="G94" i="115"/>
  <c r="H87" i="116"/>
  <c r="H84" i="138"/>
  <c r="G79" i="115"/>
  <c r="AM19" i="134"/>
  <c r="AO34" i="114"/>
  <c r="AO34" i="134" s="1"/>
  <c r="AO7" i="134"/>
  <c r="AO35" i="114"/>
  <c r="AO35" i="134" s="1"/>
  <c r="W86" i="131"/>
  <c r="E84" i="122"/>
  <c r="W17" i="113"/>
  <c r="Q35" i="114"/>
  <c r="Q35" i="134" s="1"/>
  <c r="Q7" i="134"/>
  <c r="Q34" i="114"/>
  <c r="Q34" i="134" s="1"/>
  <c r="AU19" i="113"/>
  <c r="AU19" i="132" s="1"/>
  <c r="AU17" i="132"/>
  <c r="Y34" i="114"/>
  <c r="Y34" i="134" s="1"/>
  <c r="Y35" i="114"/>
  <c r="Y35" i="134" s="1"/>
  <c r="Y7" i="134"/>
  <c r="O86" i="131"/>
  <c r="D84" i="122"/>
  <c r="O17" i="113"/>
  <c r="AW7" i="113"/>
  <c r="AW7" i="131"/>
  <c r="Y7" i="101"/>
  <c r="Y76" i="131"/>
  <c r="Y16" i="113"/>
  <c r="Y16" i="132" s="1"/>
  <c r="C82" i="122"/>
  <c r="C82" i="138" s="1"/>
  <c r="G84" i="131"/>
  <c r="G5" i="122"/>
  <c r="AM7" i="113"/>
  <c r="AM7" i="131"/>
  <c r="E79" i="115"/>
  <c r="W19" i="134"/>
  <c r="Q7" i="101"/>
  <c r="Q16" i="113"/>
  <c r="Q16" i="132" s="1"/>
  <c r="Q76" i="131"/>
  <c r="H77" i="116"/>
  <c r="H5" i="138"/>
  <c r="F79" i="146" l="1"/>
  <c r="E67" i="146"/>
  <c r="G95" i="146"/>
  <c r="E79" i="146"/>
  <c r="G79" i="146"/>
  <c r="G94" i="146"/>
  <c r="F67" i="146"/>
  <c r="G105" i="131"/>
  <c r="C103" i="122"/>
  <c r="C103" i="138" s="1"/>
  <c r="C102" i="122"/>
  <c r="C102" i="138" s="1"/>
  <c r="G104" i="131"/>
  <c r="D87" i="116"/>
  <c r="D84" i="138"/>
  <c r="E87" i="116"/>
  <c r="E84" i="138"/>
  <c r="W7" i="132"/>
  <c r="W35" i="113"/>
  <c r="W35" i="132" s="1"/>
  <c r="W36" i="113"/>
  <c r="W36" i="132" s="1"/>
  <c r="W40" i="113"/>
  <c r="W40" i="132" s="1"/>
  <c r="W39" i="113"/>
  <c r="W39" i="132" s="1"/>
  <c r="E95" i="115"/>
  <c r="W35" i="134"/>
  <c r="W34" i="134"/>
  <c r="E94" i="115"/>
  <c r="F87" i="116"/>
  <c r="F84" i="138"/>
  <c r="D5" i="122"/>
  <c r="O7" i="113"/>
  <c r="O7" i="131"/>
  <c r="H110" i="116"/>
  <c r="H109" i="116"/>
  <c r="H77" i="135"/>
  <c r="H105" i="116"/>
  <c r="H106" i="116"/>
  <c r="Q7" i="131"/>
  <c r="Q7" i="113"/>
  <c r="AW36" i="113"/>
  <c r="AW36" i="132" s="1"/>
  <c r="AW39" i="113"/>
  <c r="AW39" i="132" s="1"/>
  <c r="AW7" i="132"/>
  <c r="AW35" i="113"/>
  <c r="AW35" i="132" s="1"/>
  <c r="AW40" i="113"/>
  <c r="AW40" i="132" s="1"/>
  <c r="H87" i="135"/>
  <c r="H89" i="116"/>
  <c r="AM19" i="113"/>
  <c r="AM19" i="132" s="1"/>
  <c r="AM17" i="132"/>
  <c r="F95" i="115"/>
  <c r="AE35" i="134"/>
  <c r="AG7" i="113"/>
  <c r="AG7" i="131"/>
  <c r="AE7" i="132"/>
  <c r="AE35" i="113"/>
  <c r="AE35" i="132" s="1"/>
  <c r="AE40" i="113"/>
  <c r="AE40" i="132" s="1"/>
  <c r="AE39" i="113"/>
  <c r="AE39" i="132" s="1"/>
  <c r="AE36" i="113"/>
  <c r="AE36" i="132" s="1"/>
  <c r="G100" i="131"/>
  <c r="C98" i="122"/>
  <c r="C98" i="138" s="1"/>
  <c r="C76" i="115"/>
  <c r="G16" i="134"/>
  <c r="AM39" i="113"/>
  <c r="AM39" i="132" s="1"/>
  <c r="AM36" i="113"/>
  <c r="AM36" i="132" s="1"/>
  <c r="AM7" i="132"/>
  <c r="AM40" i="113"/>
  <c r="AM40" i="132" s="1"/>
  <c r="AM35" i="113"/>
  <c r="AM35" i="132" s="1"/>
  <c r="AO7" i="131"/>
  <c r="AO7" i="113"/>
  <c r="E5" i="138"/>
  <c r="E77" i="116"/>
  <c r="G84" i="138"/>
  <c r="G87" i="116"/>
  <c r="F94" i="115"/>
  <c r="AE34" i="134"/>
  <c r="F5" i="138"/>
  <c r="F77" i="116"/>
  <c r="G5" i="138"/>
  <c r="G77" i="116"/>
  <c r="Y7" i="113"/>
  <c r="Y7" i="131"/>
  <c r="O17" i="132"/>
  <c r="O19" i="113"/>
  <c r="O19" i="132" s="1"/>
  <c r="W17" i="132"/>
  <c r="W19" i="113"/>
  <c r="W19" i="132" s="1"/>
  <c r="AE17" i="132"/>
  <c r="AE19" i="113"/>
  <c r="AE19" i="132" s="1"/>
  <c r="H105" i="135" l="1"/>
  <c r="C76" i="146"/>
  <c r="H89" i="135"/>
  <c r="E95" i="146"/>
  <c r="F95" i="146"/>
  <c r="H109" i="135"/>
  <c r="E94" i="146"/>
  <c r="F94" i="146"/>
  <c r="H106" i="135"/>
  <c r="H110" i="135"/>
  <c r="G77" i="135"/>
  <c r="G110" i="116"/>
  <c r="G109" i="116"/>
  <c r="G105" i="116"/>
  <c r="G106" i="116"/>
  <c r="Q35" i="113"/>
  <c r="Q35" i="132" s="1"/>
  <c r="Q7" i="132"/>
  <c r="Q36" i="113"/>
  <c r="Q36" i="132" s="1"/>
  <c r="Q39" i="113"/>
  <c r="Q39" i="132" s="1"/>
  <c r="Q40" i="113"/>
  <c r="Q40" i="132" s="1"/>
  <c r="D77" i="116"/>
  <c r="D5" i="138"/>
  <c r="E89" i="116"/>
  <c r="E87" i="135"/>
  <c r="I83" i="101"/>
  <c r="I84" i="131"/>
  <c r="C95" i="122"/>
  <c r="C95" i="138" s="1"/>
  <c r="G97" i="131"/>
  <c r="E77" i="135"/>
  <c r="E109" i="116"/>
  <c r="E106" i="116"/>
  <c r="E110" i="116"/>
  <c r="E105" i="116"/>
  <c r="AG7" i="132"/>
  <c r="AG35" i="113"/>
  <c r="AG35" i="132" s="1"/>
  <c r="AG40" i="113"/>
  <c r="AG40" i="132" s="1"/>
  <c r="AG36" i="113"/>
  <c r="AG36" i="132" s="1"/>
  <c r="AG39" i="113"/>
  <c r="AG39" i="132" s="1"/>
  <c r="C101" i="122"/>
  <c r="C101" i="138" s="1"/>
  <c r="G103" i="131"/>
  <c r="D87" i="135"/>
  <c r="D89" i="116"/>
  <c r="G76" i="131"/>
  <c r="G16" i="113"/>
  <c r="G16" i="132" s="1"/>
  <c r="C74" i="122"/>
  <c r="Y35" i="113"/>
  <c r="Y35" i="132" s="1"/>
  <c r="Y39" i="113"/>
  <c r="Y39" i="132" s="1"/>
  <c r="Y36" i="113"/>
  <c r="Y36" i="132" s="1"/>
  <c r="Y7" i="132"/>
  <c r="Y40" i="113"/>
  <c r="Y40" i="132" s="1"/>
  <c r="F106" i="116"/>
  <c r="F77" i="135"/>
  <c r="F109" i="116"/>
  <c r="F105" i="116"/>
  <c r="F110" i="116"/>
  <c r="G87" i="135"/>
  <c r="G89" i="116"/>
  <c r="AO40" i="113"/>
  <c r="AO40" i="132" s="1"/>
  <c r="AO36" i="113"/>
  <c r="AO36" i="132" s="1"/>
  <c r="AO39" i="113"/>
  <c r="AO39" i="132" s="1"/>
  <c r="AO35" i="113"/>
  <c r="AO35" i="132" s="1"/>
  <c r="AO7" i="132"/>
  <c r="O36" i="113"/>
  <c r="O36" i="132" s="1"/>
  <c r="O40" i="113"/>
  <c r="O40" i="132" s="1"/>
  <c r="O35" i="113"/>
  <c r="O35" i="132" s="1"/>
  <c r="O7" i="132"/>
  <c r="O39" i="113"/>
  <c r="O39" i="132" s="1"/>
  <c r="F87" i="135"/>
  <c r="F89" i="116"/>
  <c r="C81" i="122"/>
  <c r="C81" i="138" s="1"/>
  <c r="G83" i="131"/>
  <c r="F110" i="135" l="1"/>
  <c r="F106" i="135"/>
  <c r="E106" i="135"/>
  <c r="G109" i="135"/>
  <c r="F89" i="135"/>
  <c r="F105" i="135"/>
  <c r="D89" i="135"/>
  <c r="E109" i="135"/>
  <c r="G110" i="135"/>
  <c r="G89" i="135"/>
  <c r="F109" i="135"/>
  <c r="E105" i="135"/>
  <c r="E89" i="135"/>
  <c r="G106" i="135"/>
  <c r="E110" i="135"/>
  <c r="G105" i="135"/>
  <c r="I16" i="134"/>
  <c r="I7" i="114"/>
  <c r="C77" i="115"/>
  <c r="G19" i="114"/>
  <c r="G17" i="134"/>
  <c r="C74" i="138"/>
  <c r="C86" i="116"/>
  <c r="I76" i="101"/>
  <c r="I83" i="131"/>
  <c r="D106" i="116"/>
  <c r="D105" i="116"/>
  <c r="D109" i="116"/>
  <c r="D77" i="135"/>
  <c r="D110" i="116"/>
  <c r="C67" i="115"/>
  <c r="G34" i="114"/>
  <c r="G7" i="134"/>
  <c r="G35" i="114"/>
  <c r="D109" i="135" l="1"/>
  <c r="D105" i="135"/>
  <c r="D110" i="135"/>
  <c r="D106" i="135"/>
  <c r="C86" i="135"/>
  <c r="C67" i="146"/>
  <c r="C77" i="146"/>
  <c r="G7" i="113"/>
  <c r="G7" i="131"/>
  <c r="C5" i="122"/>
  <c r="G86" i="131"/>
  <c r="G17" i="113"/>
  <c r="C84" i="122"/>
  <c r="G34" i="134"/>
  <c r="C94" i="115"/>
  <c r="G19" i="134"/>
  <c r="C79" i="115"/>
  <c r="I34" i="114"/>
  <c r="I34" i="134" s="1"/>
  <c r="I7" i="134"/>
  <c r="I35" i="114"/>
  <c r="I35" i="134" s="1"/>
  <c r="C95" i="115"/>
  <c r="G35" i="134"/>
  <c r="I7" i="101"/>
  <c r="I76" i="131"/>
  <c r="I16" i="113"/>
  <c r="I16" i="132" s="1"/>
  <c r="C95" i="146" l="1"/>
  <c r="C94" i="146"/>
  <c r="C79" i="146"/>
  <c r="C84" i="138"/>
  <c r="C87" i="116"/>
  <c r="I7" i="131"/>
  <c r="I7" i="113"/>
  <c r="C77" i="116"/>
  <c r="C5" i="138"/>
  <c r="G17" i="132"/>
  <c r="G19" i="113"/>
  <c r="G19" i="132" s="1"/>
  <c r="G36" i="113"/>
  <c r="G36" i="132" s="1"/>
  <c r="G39" i="113"/>
  <c r="G39" i="132" s="1"/>
  <c r="G40" i="113"/>
  <c r="G40" i="132" s="1"/>
  <c r="G7" i="132"/>
  <c r="G35" i="113"/>
  <c r="G35" i="132" s="1"/>
  <c r="C77" i="135" l="1"/>
  <c r="C105" i="116"/>
  <c r="C110" i="116"/>
  <c r="C109" i="116"/>
  <c r="C106" i="116"/>
  <c r="I40" i="113"/>
  <c r="I40" i="132" s="1"/>
  <c r="I7" i="132"/>
  <c r="I35" i="113"/>
  <c r="I35" i="132" s="1"/>
  <c r="I36" i="113"/>
  <c r="I36" i="132" s="1"/>
  <c r="I39" i="113"/>
  <c r="I39" i="132" s="1"/>
  <c r="C89" i="116"/>
  <c r="C87" i="135"/>
  <c r="C110" i="135" l="1"/>
  <c r="C89" i="135"/>
  <c r="C105" i="135"/>
  <c r="C106" i="135"/>
  <c r="C109" i="135"/>
  <c r="L83" i="122"/>
  <c r="L83" i="138" s="1"/>
  <c r="CA85" i="131"/>
  <c r="L98" i="122"/>
  <c r="L98" i="138" s="1"/>
  <c r="CA100" i="131"/>
  <c r="L103" i="122"/>
  <c r="L103" i="138" s="1"/>
  <c r="CA105" i="131"/>
  <c r="CA97" i="131" l="1"/>
  <c r="L95" i="122"/>
  <c r="L95" i="138" s="1"/>
  <c r="CA87" i="131"/>
  <c r="L85" i="122"/>
  <c r="L85" i="138" s="1"/>
  <c r="CC85" i="131" l="1"/>
  <c r="CA104" i="131"/>
  <c r="L102" i="122"/>
  <c r="L102" i="138" s="1"/>
  <c r="L76" i="115"/>
  <c r="CA16" i="134"/>
  <c r="L101" i="122"/>
  <c r="L101" i="138" s="1"/>
  <c r="CA103" i="131"/>
  <c r="CA16" i="113"/>
  <c r="CA16" i="132" s="1"/>
  <c r="L74" i="122"/>
  <c r="CA76" i="131"/>
  <c r="CA84" i="131"/>
  <c r="L82" i="122"/>
  <c r="L82" i="138" s="1"/>
  <c r="L76" i="146" l="1"/>
  <c r="L81" i="122"/>
  <c r="L81" i="138" s="1"/>
  <c r="CA83" i="131"/>
  <c r="CA7" i="131"/>
  <c r="CA7" i="113"/>
  <c r="L5" i="122"/>
  <c r="CA17" i="134"/>
  <c r="CA19" i="114"/>
  <c r="L77" i="115"/>
  <c r="CA86" i="131"/>
  <c r="CA17" i="113"/>
  <c r="L84" i="122"/>
  <c r="L74" i="138"/>
  <c r="L86" i="116"/>
  <c r="L86" i="135" l="1"/>
  <c r="L77" i="146"/>
  <c r="CC84" i="131"/>
  <c r="CC83" i="101"/>
  <c r="L5" i="138"/>
  <c r="L77" i="116"/>
  <c r="CA7" i="132"/>
  <c r="L84" i="138"/>
  <c r="L87" i="116"/>
  <c r="CA17" i="132"/>
  <c r="CA19" i="113"/>
  <c r="CA19" i="132" s="1"/>
  <c r="CA19" i="134"/>
  <c r="L79" i="115"/>
  <c r="L79" i="146" l="1"/>
  <c r="L87" i="135"/>
  <c r="L89" i="116"/>
  <c r="L77" i="135"/>
  <c r="CC7" i="114"/>
  <c r="CC16" i="134"/>
  <c r="CC76" i="101"/>
  <c r="CC83" i="131"/>
  <c r="L89" i="135" l="1"/>
  <c r="CC16" i="113"/>
  <c r="CC16" i="132" s="1"/>
  <c r="CC76" i="131"/>
  <c r="CC7" i="101"/>
  <c r="CC7" i="134"/>
  <c r="CC34" i="114"/>
  <c r="CC34" i="134" s="1"/>
  <c r="CC35" i="114"/>
  <c r="CC35" i="134" s="1"/>
  <c r="CC7" i="113" l="1"/>
  <c r="CC7" i="131"/>
  <c r="CC39" i="113" l="1"/>
  <c r="CC39" i="132" s="1"/>
  <c r="CC35" i="113"/>
  <c r="CC35" i="132" s="1"/>
  <c r="CC40" i="113"/>
  <c r="CC40" i="132" s="1"/>
  <c r="CC36" i="113"/>
  <c r="CC36" i="132" s="1"/>
  <c r="CC7" i="132"/>
  <c r="CA7" i="102" l="1"/>
  <c r="L6" i="127"/>
  <c r="CA21" i="113"/>
  <c r="CA8" i="133"/>
  <c r="CA21" i="132" l="1"/>
  <c r="CA39" i="113"/>
  <c r="CA39" i="132" s="1"/>
  <c r="CA40" i="113"/>
  <c r="CA40" i="132" s="1"/>
  <c r="L6" i="143"/>
  <c r="L91" i="116"/>
  <c r="CA7" i="134"/>
  <c r="L67" i="115"/>
  <c r="CA21" i="134"/>
  <c r="CA20" i="114"/>
  <c r="L81" i="115"/>
  <c r="L81" i="146" s="1"/>
  <c r="L5" i="127"/>
  <c r="CA7" i="133"/>
  <c r="CA20" i="113"/>
  <c r="L67" i="146" l="1"/>
  <c r="L80" i="115"/>
  <c r="L80" i="146" s="1"/>
  <c r="CA20" i="134"/>
  <c r="L5" i="143"/>
  <c r="L90" i="116"/>
  <c r="CA35" i="114"/>
  <c r="CA20" i="132"/>
  <c r="CA36" i="113"/>
  <c r="CA36" i="132" s="1"/>
  <c r="CA35" i="113"/>
  <c r="CA35" i="132" s="1"/>
  <c r="CA34" i="114"/>
  <c r="L91" i="135"/>
  <c r="L109" i="116"/>
  <c r="L110" i="116"/>
  <c r="L110" i="135" l="1"/>
  <c r="L109" i="135"/>
  <c r="L95" i="115"/>
  <c r="CA35" i="134"/>
  <c r="CA34" i="134"/>
  <c r="L94" i="115"/>
  <c r="L90" i="135"/>
  <c r="L105" i="116"/>
  <c r="L106" i="116"/>
  <c r="L106" i="135" l="1"/>
  <c r="L95" i="146"/>
  <c r="L94" i="146"/>
  <c r="L105" i="135"/>
  <c r="I94" i="152" l="1"/>
  <c r="J94" i="152"/>
  <c r="K94" i="152"/>
  <c r="L94" i="152"/>
  <c r="M94" i="152"/>
  <c r="N94" i="152"/>
  <c r="O94" i="152"/>
  <c r="P94" i="152"/>
  <c r="Q94" i="152"/>
  <c r="R94" i="152"/>
  <c r="S94" i="152"/>
  <c r="T94" i="152"/>
  <c r="U94" i="152"/>
  <c r="V94" i="152"/>
  <c r="W94" i="152"/>
  <c r="X94" i="152"/>
  <c r="Y94" i="152"/>
  <c r="Z94" i="152"/>
  <c r="AA94" i="152"/>
  <c r="AB94" i="152"/>
  <c r="AC94" i="152"/>
  <c r="AD94" i="152"/>
  <c r="AE94" i="152"/>
  <c r="AF94" i="152"/>
  <c r="AG94" i="152"/>
  <c r="AH94" i="152"/>
  <c r="AI94" i="152"/>
  <c r="AJ94" i="152"/>
  <c r="AK94" i="152"/>
  <c r="AL94" i="152"/>
  <c r="AM94" i="152"/>
  <c r="AN94" i="152"/>
  <c r="AO94" i="152"/>
  <c r="AP94" i="152"/>
  <c r="AQ94" i="152"/>
  <c r="AR94" i="152"/>
  <c r="AS94" i="152"/>
  <c r="I95" i="152"/>
  <c r="J95" i="152"/>
  <c r="K95" i="152"/>
  <c r="L95" i="152"/>
  <c r="M95" i="152"/>
  <c r="N95" i="152"/>
  <c r="O95" i="152"/>
  <c r="P95" i="152"/>
  <c r="Q95" i="152"/>
  <c r="R95" i="152"/>
  <c r="S95" i="152"/>
  <c r="T95" i="152"/>
  <c r="U95" i="152"/>
  <c r="V95" i="152"/>
  <c r="W95" i="152"/>
  <c r="X95" i="152"/>
  <c r="Y95" i="152"/>
  <c r="Z95" i="152"/>
  <c r="AA95" i="152"/>
  <c r="AB95" i="152"/>
  <c r="AC95" i="152"/>
  <c r="AD95" i="152"/>
  <c r="AE95" i="152"/>
  <c r="AF95" i="152"/>
  <c r="AG95" i="152"/>
  <c r="AH95" i="152"/>
  <c r="AI95" i="152"/>
  <c r="AJ95" i="152"/>
  <c r="AK95" i="152"/>
  <c r="AL95" i="152"/>
  <c r="AM95" i="152"/>
  <c r="AN95" i="152"/>
  <c r="AO95" i="152"/>
  <c r="AP95" i="152"/>
  <c r="AQ95" i="152"/>
  <c r="AR95" i="152"/>
  <c r="AS95" i="152"/>
  <c r="AQ96" i="152"/>
  <c r="AR96" i="152"/>
  <c r="AS96" i="152"/>
  <c r="AQ98" i="152"/>
  <c r="AR98" i="152"/>
  <c r="AS98" i="152"/>
  <c r="I99" i="152"/>
  <c r="J99" i="152"/>
  <c r="K99" i="152"/>
  <c r="L99" i="152"/>
  <c r="M99" i="152"/>
  <c r="N99" i="152"/>
  <c r="O99" i="152"/>
  <c r="P99" i="152"/>
  <c r="Q99" i="152"/>
  <c r="R99" i="152"/>
  <c r="S99" i="152"/>
  <c r="T99" i="152"/>
  <c r="U99" i="152"/>
  <c r="V99" i="152"/>
  <c r="W99" i="152"/>
  <c r="X99" i="152"/>
  <c r="Y99" i="152"/>
  <c r="Z99" i="152"/>
  <c r="AA99" i="152"/>
  <c r="AB99" i="152"/>
  <c r="AC99" i="152"/>
  <c r="AD99" i="152"/>
  <c r="AE99" i="152"/>
  <c r="AF99" i="152"/>
  <c r="AG99" i="152"/>
  <c r="AH99" i="152"/>
  <c r="AI99" i="152"/>
  <c r="AJ99" i="152"/>
  <c r="AK99" i="152"/>
  <c r="AL99" i="152"/>
  <c r="AM99" i="152"/>
  <c r="AN99" i="152"/>
  <c r="AO99" i="152"/>
  <c r="AP99" i="152"/>
  <c r="AQ99" i="152"/>
  <c r="AR99" i="152"/>
  <c r="AS99" i="152"/>
  <c r="AQ100" i="152"/>
  <c r="AR100" i="152"/>
  <c r="AS100" i="152"/>
  <c r="D103" i="152"/>
  <c r="E103" i="152"/>
  <c r="F103" i="152"/>
  <c r="G103" i="152"/>
  <c r="H103" i="152"/>
  <c r="I103" i="152"/>
  <c r="J103" i="152"/>
  <c r="K103" i="152"/>
  <c r="L103" i="152"/>
  <c r="M103" i="152"/>
  <c r="N103" i="152"/>
  <c r="O103" i="152"/>
  <c r="P103" i="152"/>
  <c r="Q103" i="152"/>
  <c r="R103" i="152"/>
  <c r="S103" i="152"/>
  <c r="T103" i="152"/>
  <c r="U103" i="152"/>
  <c r="V103" i="152"/>
  <c r="W103" i="152"/>
  <c r="X103" i="152"/>
  <c r="Y103" i="152"/>
  <c r="Z103" i="152"/>
  <c r="AA103" i="152"/>
  <c r="AB103" i="152"/>
  <c r="AC103" i="152"/>
  <c r="AD103" i="152"/>
  <c r="AE103" i="152"/>
  <c r="AF103" i="152"/>
  <c r="AG103" i="152"/>
  <c r="AH103" i="152"/>
  <c r="AI103" i="152"/>
  <c r="AJ103" i="152"/>
  <c r="AK103" i="152"/>
  <c r="AL103" i="152"/>
  <c r="AM103" i="152"/>
  <c r="AN103" i="152"/>
  <c r="AO103" i="152"/>
  <c r="AP103" i="152"/>
  <c r="AQ103" i="152"/>
  <c r="AR103" i="152"/>
  <c r="AS103" i="152"/>
  <c r="AQ107" i="152"/>
  <c r="AR107" i="152"/>
  <c r="AS107" i="152"/>
  <c r="AQ108" i="152"/>
  <c r="AR108" i="152"/>
  <c r="AS108" i="152"/>
  <c r="AQ110" i="152"/>
  <c r="AR110" i="152"/>
  <c r="AS110" i="152"/>
  <c r="AQ111" i="152"/>
  <c r="AR111" i="152"/>
  <c r="AS111" i="152"/>
  <c r="AQ112" i="152"/>
  <c r="AR112" i="152"/>
  <c r="AS112" i="152"/>
  <c r="AQ113" i="152"/>
  <c r="AR113" i="152"/>
  <c r="AS113" i="152"/>
  <c r="AQ116" i="152"/>
  <c r="AR116" i="152"/>
  <c r="AS116" i="152"/>
  <c r="C103" i="152"/>
  <c r="H13" i="148" l="1"/>
  <c r="AT98" i="152"/>
  <c r="AT96" i="152"/>
  <c r="H11" i="148"/>
  <c r="AT95" i="152"/>
  <c r="H10" i="148"/>
  <c r="H15" i="148"/>
  <c r="AT100" i="152"/>
  <c r="H14" i="148"/>
  <c r="AT99" i="152"/>
  <c r="AT94" i="152"/>
  <c r="H9" i="148"/>
  <c r="H31" i="148"/>
  <c r="AT116" i="152"/>
  <c r="H28" i="148"/>
  <c r="AT113" i="152"/>
  <c r="H27" i="148"/>
  <c r="AT112" i="152"/>
  <c r="H26" i="148"/>
  <c r="AT111" i="152"/>
  <c r="AT110" i="152"/>
  <c r="H25" i="148"/>
  <c r="AT108" i="152"/>
  <c r="H23" i="148"/>
  <c r="AT107" i="152"/>
  <c r="H22" i="148"/>
  <c r="AT103" i="152"/>
  <c r="H18" i="148"/>
  <c r="AQ111" i="151"/>
  <c r="AR111" i="151"/>
  <c r="AS111" i="151"/>
  <c r="D112" i="151"/>
  <c r="E112" i="151"/>
  <c r="F112" i="151"/>
  <c r="H112" i="151"/>
  <c r="I112" i="151"/>
  <c r="J112" i="151"/>
  <c r="K112" i="151"/>
  <c r="L112" i="151"/>
  <c r="M112" i="151"/>
  <c r="N112" i="151"/>
  <c r="O112" i="151"/>
  <c r="P112" i="151"/>
  <c r="Q112" i="151"/>
  <c r="R112" i="151"/>
  <c r="S112" i="151"/>
  <c r="T112" i="151"/>
  <c r="U112" i="151"/>
  <c r="V112" i="151"/>
  <c r="W112" i="151"/>
  <c r="X112" i="151"/>
  <c r="Y112" i="151"/>
  <c r="Z112" i="151"/>
  <c r="AA112" i="151"/>
  <c r="AB112" i="151"/>
  <c r="AC112" i="151"/>
  <c r="AD112" i="151"/>
  <c r="AE112" i="151"/>
  <c r="AF112" i="151"/>
  <c r="AG112" i="151"/>
  <c r="AH112" i="151"/>
  <c r="AI112" i="151"/>
  <c r="AJ112" i="151"/>
  <c r="AK112" i="151"/>
  <c r="AL112" i="151"/>
  <c r="AM112" i="151"/>
  <c r="AN112" i="151"/>
  <c r="AO112" i="151"/>
  <c r="AP112" i="151"/>
  <c r="AQ112" i="151"/>
  <c r="AR112" i="151"/>
  <c r="AS112" i="151"/>
  <c r="D113" i="151"/>
  <c r="E113" i="151"/>
  <c r="F113" i="151"/>
  <c r="H113" i="151"/>
  <c r="I113" i="151"/>
  <c r="J113" i="151"/>
  <c r="K113" i="151"/>
  <c r="L113" i="151"/>
  <c r="M113" i="151"/>
  <c r="N113" i="151"/>
  <c r="O113" i="151"/>
  <c r="P113" i="151"/>
  <c r="Q113" i="151"/>
  <c r="R113" i="151"/>
  <c r="S113" i="151"/>
  <c r="T113" i="151"/>
  <c r="U113" i="151"/>
  <c r="V113" i="151"/>
  <c r="W113" i="151"/>
  <c r="X113" i="151"/>
  <c r="Y113" i="151"/>
  <c r="Z113" i="151"/>
  <c r="AA113" i="151"/>
  <c r="AB113" i="151"/>
  <c r="AC113" i="151"/>
  <c r="AD113" i="151"/>
  <c r="AE113" i="151"/>
  <c r="AF113" i="151"/>
  <c r="AG113" i="151"/>
  <c r="AH113" i="151"/>
  <c r="AI113" i="151"/>
  <c r="AJ113" i="151"/>
  <c r="AK113" i="151"/>
  <c r="AL113" i="151"/>
  <c r="AM113" i="151"/>
  <c r="AN113" i="151"/>
  <c r="AO113" i="151"/>
  <c r="AP113" i="151"/>
  <c r="AQ113" i="151"/>
  <c r="AR113" i="151"/>
  <c r="AS113" i="151"/>
  <c r="AQ114" i="151"/>
  <c r="AR114" i="151"/>
  <c r="AS114" i="151"/>
  <c r="AQ115" i="151"/>
  <c r="AR115" i="151"/>
  <c r="AS115" i="151"/>
  <c r="D116" i="151"/>
  <c r="E116" i="151"/>
  <c r="F116" i="151"/>
  <c r="H116" i="151"/>
  <c r="I116" i="151"/>
  <c r="J116" i="151"/>
  <c r="K116" i="151"/>
  <c r="L116" i="151"/>
  <c r="M116" i="151"/>
  <c r="N116" i="151"/>
  <c r="O116" i="151"/>
  <c r="P116" i="151"/>
  <c r="Q116" i="151"/>
  <c r="R116" i="151"/>
  <c r="S116" i="151"/>
  <c r="T116" i="151"/>
  <c r="U116" i="151"/>
  <c r="V116" i="151"/>
  <c r="W116" i="151"/>
  <c r="X116" i="151"/>
  <c r="Y116" i="151"/>
  <c r="Z116" i="151"/>
  <c r="AA116" i="151"/>
  <c r="AB116" i="151"/>
  <c r="AC116" i="151"/>
  <c r="AD116" i="151"/>
  <c r="AE116" i="151"/>
  <c r="AF116" i="151"/>
  <c r="AG116" i="151"/>
  <c r="AH116" i="151"/>
  <c r="AI116" i="151"/>
  <c r="AJ116" i="151"/>
  <c r="AK116" i="151"/>
  <c r="AL116" i="151"/>
  <c r="AM116" i="151"/>
  <c r="AN116" i="151"/>
  <c r="AO116" i="151"/>
  <c r="AP116" i="151"/>
  <c r="AQ116" i="151"/>
  <c r="AR116" i="151"/>
  <c r="AS116" i="151"/>
  <c r="D117" i="151"/>
  <c r="E117" i="151"/>
  <c r="F117" i="151"/>
  <c r="H117" i="151"/>
  <c r="I117" i="151"/>
  <c r="J117" i="151"/>
  <c r="K117" i="151"/>
  <c r="L117" i="151"/>
  <c r="M117" i="151"/>
  <c r="N117" i="151"/>
  <c r="O117" i="151"/>
  <c r="P117" i="151"/>
  <c r="Q117" i="151"/>
  <c r="R117" i="151"/>
  <c r="S117" i="151"/>
  <c r="T117" i="151"/>
  <c r="U117" i="151"/>
  <c r="V117" i="151"/>
  <c r="W117" i="151"/>
  <c r="X117" i="151"/>
  <c r="Y117" i="151"/>
  <c r="Z117" i="151"/>
  <c r="AA117" i="151"/>
  <c r="AB117" i="151"/>
  <c r="AC117" i="151"/>
  <c r="AD117" i="151"/>
  <c r="AE117" i="151"/>
  <c r="AF117" i="151"/>
  <c r="AG117" i="151"/>
  <c r="AH117" i="151"/>
  <c r="AI117" i="151"/>
  <c r="AJ117" i="151"/>
  <c r="AK117" i="151"/>
  <c r="AL117" i="151"/>
  <c r="AM117" i="151"/>
  <c r="AN117" i="151"/>
  <c r="AO117" i="151"/>
  <c r="AP117" i="151"/>
  <c r="AQ117" i="151"/>
  <c r="AR117" i="151"/>
  <c r="AS117" i="151"/>
  <c r="AQ118" i="151"/>
  <c r="AR118" i="151"/>
  <c r="AS118" i="151"/>
  <c r="D121" i="151"/>
  <c r="E121" i="151"/>
  <c r="F121" i="151"/>
  <c r="G121" i="151"/>
  <c r="H121" i="151"/>
  <c r="I121" i="151"/>
  <c r="J121" i="151"/>
  <c r="K121" i="151"/>
  <c r="L121" i="151"/>
  <c r="M121" i="151"/>
  <c r="N121" i="151"/>
  <c r="O121" i="151"/>
  <c r="P121" i="151"/>
  <c r="Q121" i="151"/>
  <c r="R121" i="151"/>
  <c r="S121" i="151"/>
  <c r="T121" i="151"/>
  <c r="U121" i="151"/>
  <c r="V121" i="151"/>
  <c r="W121" i="151"/>
  <c r="X121" i="151"/>
  <c r="Y121" i="151"/>
  <c r="Z121" i="151"/>
  <c r="AA121" i="151"/>
  <c r="AB121" i="151"/>
  <c r="AC121" i="151"/>
  <c r="AD121" i="151"/>
  <c r="AE121" i="151"/>
  <c r="AF121" i="151"/>
  <c r="AG121" i="151"/>
  <c r="AH121" i="151"/>
  <c r="AI121" i="151"/>
  <c r="AJ121" i="151"/>
  <c r="AK121" i="151"/>
  <c r="AL121" i="151"/>
  <c r="AM121" i="151"/>
  <c r="AN121" i="151"/>
  <c r="AO121" i="151"/>
  <c r="AP121" i="151"/>
  <c r="AQ121" i="151"/>
  <c r="AR121" i="151"/>
  <c r="AS121" i="151"/>
  <c r="AQ125" i="151"/>
  <c r="AR125" i="151"/>
  <c r="AS125" i="151"/>
  <c r="AQ126" i="151"/>
  <c r="AR126" i="151"/>
  <c r="AS126" i="151"/>
  <c r="AQ129" i="151"/>
  <c r="AR129" i="151"/>
  <c r="AS129" i="151"/>
  <c r="AQ131" i="151"/>
  <c r="AR131" i="151"/>
  <c r="AS131" i="151"/>
  <c r="AQ132" i="151"/>
  <c r="AR132" i="151"/>
  <c r="AS132" i="151"/>
  <c r="AQ135" i="151"/>
  <c r="AR135" i="151"/>
  <c r="AS135" i="151"/>
  <c r="C112" i="151"/>
  <c r="C113" i="151"/>
  <c r="C116" i="151"/>
  <c r="C117" i="151"/>
  <c r="C121" i="151"/>
  <c r="AT118" i="151" l="1"/>
  <c r="H15" i="147"/>
  <c r="AT117" i="151"/>
  <c r="H14" i="147"/>
  <c r="AT115" i="151"/>
  <c r="H12" i="147"/>
  <c r="AT114" i="151"/>
  <c r="H11" i="147"/>
  <c r="AT113" i="151"/>
  <c r="H10" i="147"/>
  <c r="AT111" i="151"/>
  <c r="H8" i="147"/>
  <c r="AT135" i="151"/>
  <c r="H32" i="147"/>
  <c r="AT132" i="151"/>
  <c r="H29" i="147"/>
  <c r="AT131" i="151"/>
  <c r="H28" i="147"/>
  <c r="AT129" i="151"/>
  <c r="H26" i="147"/>
  <c r="AT126" i="151"/>
  <c r="H23" i="147"/>
  <c r="AT125" i="151"/>
  <c r="H22" i="147"/>
  <c r="AT121" i="151"/>
  <c r="H18" i="147"/>
  <c r="AT116" i="151"/>
  <c r="H13" i="147"/>
  <c r="AT112" i="151"/>
  <c r="H9" i="147"/>
  <c r="G116" i="151" l="1"/>
  <c r="G113" i="151"/>
  <c r="G112" i="151"/>
  <c r="G117" i="151" l="1"/>
  <c r="AQ134" i="151" l="1"/>
  <c r="AR134" i="151"/>
  <c r="AS134" i="151"/>
  <c r="AT134" i="151" l="1"/>
  <c r="H31" i="147"/>
  <c r="AS115" i="152"/>
  <c r="AR115" i="152"/>
  <c r="AQ115" i="152"/>
  <c r="H30" i="148" l="1"/>
  <c r="AT115" i="152"/>
  <c r="AR114" i="152"/>
  <c r="AQ114" i="152"/>
  <c r="AS114" i="152"/>
  <c r="H29" i="148" l="1"/>
  <c r="AT114" i="152"/>
  <c r="C127" i="151" l="1"/>
  <c r="K127" i="151"/>
  <c r="AA127" i="151"/>
  <c r="AQ127" i="151"/>
  <c r="D127" i="151"/>
  <c r="H127" i="151"/>
  <c r="L127" i="151"/>
  <c r="P127" i="151"/>
  <c r="T127" i="151"/>
  <c r="X127" i="151"/>
  <c r="AB127" i="151"/>
  <c r="AF127" i="151"/>
  <c r="AJ127" i="151"/>
  <c r="AN127" i="151"/>
  <c r="AR127" i="151"/>
  <c r="O127" i="151"/>
  <c r="W127" i="151"/>
  <c r="AI127" i="151"/>
  <c r="E127" i="151"/>
  <c r="I127" i="151"/>
  <c r="M127" i="151"/>
  <c r="Q127" i="151"/>
  <c r="U127" i="151"/>
  <c r="Y127" i="151"/>
  <c r="AC127" i="151"/>
  <c r="AG127" i="151"/>
  <c r="AK127" i="151"/>
  <c r="AO127" i="151"/>
  <c r="AS127" i="151"/>
  <c r="G127" i="151"/>
  <c r="S127" i="151"/>
  <c r="AE127" i="151"/>
  <c r="AM127" i="151"/>
  <c r="F127" i="151"/>
  <c r="J127" i="151"/>
  <c r="N127" i="151"/>
  <c r="R127" i="151"/>
  <c r="V127" i="151"/>
  <c r="Z127" i="151"/>
  <c r="AD127" i="151"/>
  <c r="AH127" i="151"/>
  <c r="AL127" i="151"/>
  <c r="AP127" i="151"/>
  <c r="H24" i="147" l="1"/>
  <c r="AT127" i="151"/>
  <c r="AP136" i="151"/>
  <c r="AH136" i="151"/>
  <c r="Z136" i="151"/>
  <c r="R136" i="151"/>
  <c r="J136" i="151"/>
  <c r="AM136" i="151"/>
  <c r="S136" i="151"/>
  <c r="AS136" i="151"/>
  <c r="AK136" i="151"/>
  <c r="AC136" i="151"/>
  <c r="U136" i="151"/>
  <c r="M136" i="151"/>
  <c r="E136" i="151"/>
  <c r="W136" i="151"/>
  <c r="AR136" i="151"/>
  <c r="AJ136" i="151"/>
  <c r="AB136" i="151"/>
  <c r="T136" i="151"/>
  <c r="L136" i="151"/>
  <c r="D136" i="151"/>
  <c r="AA136" i="151"/>
  <c r="C136" i="151"/>
  <c r="AL136" i="151"/>
  <c r="AD136" i="151"/>
  <c r="V136" i="151"/>
  <c r="N136" i="151"/>
  <c r="F136" i="151"/>
  <c r="AE136" i="151"/>
  <c r="G136" i="151"/>
  <c r="AO136" i="151"/>
  <c r="AG136" i="151"/>
  <c r="Y136" i="151"/>
  <c r="Q136" i="151"/>
  <c r="I136" i="151"/>
  <c r="AI136" i="151"/>
  <c r="O136" i="151"/>
  <c r="AN136" i="151"/>
  <c r="AF136" i="151"/>
  <c r="X136" i="151"/>
  <c r="P136" i="151"/>
  <c r="H136" i="151"/>
  <c r="AQ136" i="151"/>
  <c r="K136" i="151"/>
  <c r="AT136" i="151" l="1"/>
  <c r="H33" i="147"/>
  <c r="AN98" i="152"/>
  <c r="AJ98" i="152"/>
  <c r="AF98" i="152"/>
  <c r="AB98" i="152"/>
  <c r="X98" i="152"/>
  <c r="T98" i="152"/>
  <c r="P98" i="152"/>
  <c r="AM98" i="152"/>
  <c r="AI98" i="152"/>
  <c r="AE98" i="152"/>
  <c r="AA98" i="152"/>
  <c r="W98" i="152"/>
  <c r="S98" i="152"/>
  <c r="O98" i="152"/>
  <c r="AP98" i="152"/>
  <c r="AL98" i="152"/>
  <c r="AH98" i="152"/>
  <c r="AD98" i="152"/>
  <c r="Z98" i="152"/>
  <c r="V98" i="152"/>
  <c r="R98" i="152"/>
  <c r="N98" i="152"/>
  <c r="AO98" i="152"/>
  <c r="AK98" i="152"/>
  <c r="AG98" i="152"/>
  <c r="AC98" i="152"/>
  <c r="Y98" i="152"/>
  <c r="U98" i="152"/>
  <c r="Q98" i="152"/>
  <c r="M98" i="152"/>
  <c r="AR133" i="151"/>
  <c r="AS133" i="151"/>
  <c r="AQ133" i="151"/>
  <c r="AT133" i="151" l="1"/>
  <c r="H30" i="147"/>
  <c r="AS130" i="151"/>
  <c r="AR130" i="151" l="1"/>
  <c r="AQ130" i="151"/>
  <c r="AT97" i="152" l="1"/>
  <c r="H12" i="148"/>
  <c r="AT130" i="151"/>
  <c r="H27" i="147"/>
  <c r="AR93" i="152"/>
  <c r="AR97" i="152"/>
  <c r="AQ93" i="152"/>
  <c r="AQ97" i="152"/>
  <c r="L98" i="152"/>
  <c r="H98" i="152"/>
  <c r="D98" i="152"/>
  <c r="E95" i="152"/>
  <c r="H94" i="152"/>
  <c r="D94" i="152"/>
  <c r="K98" i="152"/>
  <c r="G98" i="152"/>
  <c r="H95" i="152"/>
  <c r="D95" i="152"/>
  <c r="G94" i="152"/>
  <c r="J98" i="152"/>
  <c r="F98" i="152"/>
  <c r="G95" i="152"/>
  <c r="F94" i="152"/>
  <c r="I98" i="152"/>
  <c r="E98" i="152"/>
  <c r="F95" i="152"/>
  <c r="E94" i="152"/>
  <c r="AT93" i="152" l="1"/>
  <c r="H8" i="148"/>
  <c r="AS93" i="152"/>
  <c r="AS97" i="152"/>
  <c r="C94" i="152"/>
  <c r="C98" i="152"/>
  <c r="D99" i="152"/>
  <c r="H99" i="152"/>
  <c r="F99" i="152"/>
  <c r="C99" i="152"/>
  <c r="C95" i="152"/>
  <c r="G99" i="152"/>
  <c r="E99" i="152"/>
  <c r="AF128" i="151" l="1"/>
  <c r="AH128" i="151"/>
  <c r="AL128" i="151"/>
  <c r="K128" i="151"/>
  <c r="AA128" i="151"/>
  <c r="P128" i="151"/>
  <c r="AP128" i="151"/>
  <c r="Z128" i="151"/>
  <c r="J128" i="151"/>
  <c r="L109" i="152"/>
  <c r="H25" i="147" l="1"/>
  <c r="AT128" i="151"/>
  <c r="AQ128" i="151"/>
  <c r="AD128" i="151"/>
  <c r="V128" i="151"/>
  <c r="R128" i="151"/>
  <c r="N128" i="151"/>
  <c r="F128" i="151"/>
  <c r="E128" i="151"/>
  <c r="C128" i="151"/>
  <c r="AS128" i="151"/>
  <c r="AO128" i="151"/>
  <c r="AK128" i="151"/>
  <c r="AG128" i="151"/>
  <c r="AC128" i="151"/>
  <c r="Y128" i="151"/>
  <c r="U128" i="151"/>
  <c r="Q128" i="151"/>
  <c r="M128" i="151"/>
  <c r="I128" i="151"/>
  <c r="AR128" i="151"/>
  <c r="AN128" i="151"/>
  <c r="AJ128" i="151"/>
  <c r="AB128" i="151"/>
  <c r="X128" i="151"/>
  <c r="T128" i="151"/>
  <c r="L128" i="151"/>
  <c r="H128" i="151"/>
  <c r="D128" i="151"/>
  <c r="AM128" i="151"/>
  <c r="AI128" i="151"/>
  <c r="AE128" i="151"/>
  <c r="W128" i="151"/>
  <c r="S128" i="151"/>
  <c r="O128" i="151"/>
  <c r="G128" i="151"/>
  <c r="AF109" i="152"/>
  <c r="P109" i="152"/>
  <c r="AR109" i="152"/>
  <c r="AN109" i="152"/>
  <c r="AJ109" i="152"/>
  <c r="AB109" i="152"/>
  <c r="X109" i="152"/>
  <c r="T109" i="152"/>
  <c r="H109" i="152"/>
  <c r="D109" i="152"/>
  <c r="AM109" i="152"/>
  <c r="AI109" i="152"/>
  <c r="AE109" i="152"/>
  <c r="AA109" i="152"/>
  <c r="W109" i="152"/>
  <c r="S109" i="152"/>
  <c r="O109" i="152"/>
  <c r="K109" i="152"/>
  <c r="G109" i="152"/>
  <c r="AP109" i="152"/>
  <c r="AL109" i="152"/>
  <c r="AH109" i="152"/>
  <c r="AD109" i="152"/>
  <c r="Z109" i="152"/>
  <c r="V109" i="152"/>
  <c r="R109" i="152"/>
  <c r="N109" i="152"/>
  <c r="J109" i="152"/>
  <c r="F109" i="152"/>
  <c r="AS109" i="152"/>
  <c r="AO109" i="152"/>
  <c r="AK109" i="152"/>
  <c r="AG109" i="152"/>
  <c r="AC109" i="152"/>
  <c r="Y109" i="152"/>
  <c r="U109" i="152"/>
  <c r="Q109" i="152"/>
  <c r="M109" i="152"/>
  <c r="I109" i="152"/>
  <c r="E109" i="152"/>
  <c r="AT109" i="152" l="1"/>
  <c r="H24" i="148"/>
  <c r="AQ109" i="152"/>
  <c r="AQ106" i="152" l="1"/>
  <c r="AS106" i="152"/>
  <c r="AR106" i="152"/>
  <c r="AT106" i="152" l="1"/>
  <c r="H21" i="148"/>
  <c r="AS123" i="151"/>
  <c r="AS124" i="151"/>
  <c r="AQ124" i="151"/>
  <c r="AS105" i="152"/>
  <c r="AR105" i="152"/>
  <c r="AQ105" i="152"/>
  <c r="H20" i="148" l="1"/>
  <c r="AT105" i="152"/>
  <c r="AT124" i="151"/>
  <c r="H21" i="147"/>
  <c r="AR124" i="151"/>
  <c r="AR123" i="151"/>
  <c r="AQ123" i="151" l="1"/>
  <c r="H20" i="147" l="1"/>
  <c r="AT123" i="151"/>
  <c r="C109" i="152"/>
  <c r="AR101" i="152" l="1"/>
  <c r="AQ101" i="152"/>
  <c r="AR120" i="151"/>
  <c r="AR102" i="152"/>
  <c r="AS101" i="152"/>
  <c r="AS120" i="151"/>
  <c r="AS102" i="152"/>
  <c r="AT101" i="152" l="1"/>
  <c r="H16" i="148"/>
  <c r="H17" i="148"/>
  <c r="AT102" i="152"/>
  <c r="AT120" i="151"/>
  <c r="H17" i="147"/>
  <c r="AS92" i="152"/>
  <c r="AS104" i="152"/>
  <c r="AS119" i="151"/>
  <c r="AR104" i="152"/>
  <c r="AS122" i="151"/>
  <c r="AR122" i="151"/>
  <c r="AQ119" i="151"/>
  <c r="AR92" i="152"/>
  <c r="AQ120" i="151"/>
  <c r="AR119" i="151"/>
  <c r="H19" i="148" l="1"/>
  <c r="AT104" i="152"/>
  <c r="AT92" i="152"/>
  <c r="H7" i="148"/>
  <c r="AT122" i="151"/>
  <c r="H19" i="147"/>
  <c r="AT119" i="151"/>
  <c r="H16" i="147"/>
  <c r="AQ92" i="152"/>
  <c r="AQ102" i="152"/>
  <c r="AQ122" i="151"/>
  <c r="AQ104" i="152"/>
  <c r="AR118" i="152"/>
  <c r="AS118" i="152"/>
  <c r="AS117" i="152"/>
  <c r="AQ118" i="152"/>
  <c r="AT118" i="152" l="1"/>
  <c r="H33" i="148"/>
  <c r="AR110" i="151"/>
  <c r="AR141" i="149"/>
  <c r="AR141" i="151" s="1"/>
  <c r="AR142" i="149"/>
  <c r="AR142" i="151" s="1"/>
  <c r="AQ110" i="151"/>
  <c r="AQ141" i="149"/>
  <c r="AQ141" i="151" s="1"/>
  <c r="AQ142" i="149"/>
  <c r="AQ142" i="151" s="1"/>
  <c r="AT117" i="152"/>
  <c r="H32" i="148"/>
  <c r="AT110" i="151"/>
  <c r="AT142" i="149"/>
  <c r="AT141" i="149"/>
  <c r="H7" i="147"/>
  <c r="AS110" i="151"/>
  <c r="AS141" i="149"/>
  <c r="AS141" i="151" s="1"/>
  <c r="AS142" i="149"/>
  <c r="AS142" i="151" s="1"/>
  <c r="AQ117" i="152"/>
  <c r="AR117" i="152"/>
  <c r="AS138" i="151"/>
  <c r="AR138" i="151"/>
  <c r="AQ138" i="151"/>
  <c r="AQ137" i="151"/>
  <c r="AT142" i="151" l="1"/>
  <c r="H39" i="147"/>
  <c r="AT137" i="151"/>
  <c r="H34" i="147"/>
  <c r="AT138" i="151"/>
  <c r="H35" i="147"/>
  <c r="H38" i="147"/>
  <c r="AT141" i="151"/>
  <c r="AR137" i="151"/>
  <c r="AS137" i="151"/>
  <c r="W126" i="151" l="1"/>
  <c r="AE126" i="151"/>
  <c r="C126" i="151"/>
  <c r="S126" i="151"/>
  <c r="AI126" i="151"/>
  <c r="G126" i="151"/>
  <c r="AM126" i="151"/>
  <c r="K126" i="151"/>
  <c r="AA126" i="151"/>
  <c r="AM131" i="151" l="1"/>
  <c r="O126" i="151"/>
  <c r="AI115" i="151"/>
  <c r="C131" i="151"/>
  <c r="AI129" i="151"/>
  <c r="W129" i="151"/>
  <c r="K129" i="151"/>
  <c r="S131" i="151"/>
  <c r="P126" i="151"/>
  <c r="S129" i="151"/>
  <c r="G129" i="151"/>
  <c r="AM129" i="151"/>
  <c r="G131" i="151"/>
  <c r="O131" i="151"/>
  <c r="L126" i="151"/>
  <c r="X126" i="151"/>
  <c r="AI131" i="151"/>
  <c r="AJ126" i="151"/>
  <c r="D126" i="151"/>
  <c r="C129" i="151"/>
  <c r="AE129" i="151"/>
  <c r="AM115" i="151"/>
  <c r="W131" i="151"/>
  <c r="AE131" i="151"/>
  <c r="AN126" i="151"/>
  <c r="H126" i="151"/>
  <c r="O129" i="151"/>
  <c r="AA129" i="151"/>
  <c r="AA131" i="151"/>
  <c r="K131" i="151"/>
  <c r="AB126" i="151"/>
  <c r="T126" i="151"/>
  <c r="AF126" i="151"/>
  <c r="AE115" i="151" l="1"/>
  <c r="AJ131" i="151"/>
  <c r="AM135" i="151"/>
  <c r="AE118" i="151"/>
  <c r="AA118" i="151"/>
  <c r="W118" i="151"/>
  <c r="C118" i="151"/>
  <c r="AI118" i="151"/>
  <c r="S132" i="151"/>
  <c r="K118" i="151"/>
  <c r="AC126" i="151"/>
  <c r="AD126" i="151"/>
  <c r="AE132" i="151"/>
  <c r="O132" i="151"/>
  <c r="AA132" i="151"/>
  <c r="AH126" i="151"/>
  <c r="AG126" i="151"/>
  <c r="L131" i="151"/>
  <c r="G125" i="151"/>
  <c r="AP126" i="151"/>
  <c r="AO126" i="151"/>
  <c r="AF131" i="151"/>
  <c r="W125" i="151"/>
  <c r="Z126" i="151"/>
  <c r="Y126" i="151"/>
  <c r="N126" i="151"/>
  <c r="M126" i="151"/>
  <c r="P131" i="151"/>
  <c r="AA115" i="151"/>
  <c r="D131" i="151"/>
  <c r="L129" i="151"/>
  <c r="AB131" i="151"/>
  <c r="AA125" i="151"/>
  <c r="X131" i="151"/>
  <c r="W115" i="151"/>
  <c r="AI125" i="151"/>
  <c r="AF129" i="151"/>
  <c r="O125" i="151"/>
  <c r="AN129" i="151"/>
  <c r="S115" i="151"/>
  <c r="C125" i="151"/>
  <c r="K125" i="151"/>
  <c r="AJ129" i="151"/>
  <c r="AM132" i="151"/>
  <c r="AI135" i="151"/>
  <c r="G118" i="151"/>
  <c r="G132" i="151"/>
  <c r="S118" i="151"/>
  <c r="V126" i="151"/>
  <c r="U126" i="151"/>
  <c r="C115" i="151"/>
  <c r="S125" i="151"/>
  <c r="AB129" i="151"/>
  <c r="I126" i="151"/>
  <c r="J126" i="151"/>
  <c r="X115" i="151"/>
  <c r="C114" i="151"/>
  <c r="D129" i="151"/>
  <c r="AK126" i="151"/>
  <c r="AL126" i="151"/>
  <c r="H131" i="151"/>
  <c r="O115" i="151"/>
  <c r="H129" i="151"/>
  <c r="Q126" i="151"/>
  <c r="R126" i="151"/>
  <c r="AO131" i="151"/>
  <c r="T131" i="151"/>
  <c r="AJ118" i="151"/>
  <c r="O118" i="151"/>
  <c r="W132" i="151"/>
  <c r="K132" i="151"/>
  <c r="O114" i="151"/>
  <c r="P129" i="151"/>
  <c r="AN115" i="151"/>
  <c r="E126" i="151"/>
  <c r="F126" i="151"/>
  <c r="AM125" i="151"/>
  <c r="AM118" i="151"/>
  <c r="T129" i="151"/>
  <c r="AL131" i="151"/>
  <c r="AN131" i="151"/>
  <c r="K115" i="151"/>
  <c r="AJ115" i="151"/>
  <c r="G115" i="151"/>
  <c r="AE125" i="151"/>
  <c r="X129" i="151"/>
  <c r="C132" i="151" l="1"/>
  <c r="AI132" i="151"/>
  <c r="AK131" i="151"/>
  <c r="AN118" i="151"/>
  <c r="AP131" i="151"/>
  <c r="P115" i="151"/>
  <c r="AE111" i="151"/>
  <c r="AE114" i="151"/>
  <c r="AM111" i="151"/>
  <c r="AM114" i="151"/>
  <c r="S111" i="151"/>
  <c r="S114" i="151"/>
  <c r="P118" i="151"/>
  <c r="G135" i="151"/>
  <c r="V129" i="151"/>
  <c r="U129" i="151"/>
  <c r="X132" i="151"/>
  <c r="AF125" i="151"/>
  <c r="H115" i="151"/>
  <c r="H132" i="151"/>
  <c r="H118" i="151"/>
  <c r="AN132" i="151"/>
  <c r="AL129" i="151"/>
  <c r="AK129" i="151"/>
  <c r="AP129" i="151"/>
  <c r="AO129" i="151"/>
  <c r="AB115" i="151"/>
  <c r="AG129" i="151"/>
  <c r="AH129" i="151"/>
  <c r="AN135" i="151"/>
  <c r="M129" i="151"/>
  <c r="N129" i="151"/>
  <c r="D125" i="151"/>
  <c r="S134" i="151"/>
  <c r="D118" i="151"/>
  <c r="AA134" i="151"/>
  <c r="K134" i="151"/>
  <c r="AO115" i="151"/>
  <c r="AP115" i="151"/>
  <c r="K135" i="151"/>
  <c r="AA135" i="151"/>
  <c r="O135" i="151"/>
  <c r="Y129" i="151"/>
  <c r="Z129" i="151"/>
  <c r="AL115" i="151"/>
  <c r="AK115" i="151"/>
  <c r="X125" i="151"/>
  <c r="O111" i="151"/>
  <c r="L115" i="151"/>
  <c r="I131" i="151"/>
  <c r="J131" i="151"/>
  <c r="C111" i="151"/>
  <c r="C134" i="151"/>
  <c r="D132" i="151"/>
  <c r="AJ132" i="151"/>
  <c r="AF118" i="151"/>
  <c r="AJ135" i="151"/>
  <c r="AE134" i="151"/>
  <c r="T115" i="151"/>
  <c r="F131" i="151"/>
  <c r="E131" i="151"/>
  <c r="P125" i="151"/>
  <c r="R131" i="151"/>
  <c r="Q131" i="151"/>
  <c r="P132" i="151"/>
  <c r="AE135" i="151"/>
  <c r="W135" i="151"/>
  <c r="C135" i="151"/>
  <c r="Q129" i="151"/>
  <c r="R129" i="151"/>
  <c r="L132" i="151"/>
  <c r="V131" i="151"/>
  <c r="U131" i="151"/>
  <c r="AN125" i="151"/>
  <c r="AJ125" i="151"/>
  <c r="Z115" i="151"/>
  <c r="X118" i="151"/>
  <c r="Z131" i="151"/>
  <c r="Y131" i="151"/>
  <c r="T125" i="151"/>
  <c r="AF115" i="151"/>
  <c r="AB118" i="151"/>
  <c r="L125" i="151"/>
  <c r="N131" i="151"/>
  <c r="M131" i="151"/>
  <c r="AB132" i="151"/>
  <c r="AF132" i="151"/>
  <c r="L118" i="151"/>
  <c r="T132" i="151"/>
  <c r="H125" i="151"/>
  <c r="I129" i="151"/>
  <c r="J129" i="151"/>
  <c r="F129" i="151"/>
  <c r="E129" i="151"/>
  <c r="AC129" i="151"/>
  <c r="AD129" i="151"/>
  <c r="AB125" i="151"/>
  <c r="T118" i="151"/>
  <c r="D115" i="151"/>
  <c r="AC131" i="151"/>
  <c r="AD131" i="151"/>
  <c r="AH131" i="151"/>
  <c r="AG131" i="151"/>
  <c r="Q118" i="151" l="1"/>
  <c r="S135" i="151"/>
  <c r="Y115" i="151"/>
  <c r="M114" i="151"/>
  <c r="R118" i="151"/>
  <c r="G111" i="151"/>
  <c r="G114" i="151"/>
  <c r="AM134" i="151"/>
  <c r="AF111" i="151"/>
  <c r="AF114" i="151"/>
  <c r="H111" i="151"/>
  <c r="H114" i="151"/>
  <c r="AI134" i="151"/>
  <c r="AA111" i="151"/>
  <c r="AA114" i="151"/>
  <c r="K111" i="151"/>
  <c r="K114" i="151"/>
  <c r="AI111" i="151"/>
  <c r="AI114" i="151"/>
  <c r="G134" i="151"/>
  <c r="W134" i="151"/>
  <c r="AJ111" i="151"/>
  <c r="AJ114" i="151"/>
  <c r="O134" i="151"/>
  <c r="W111" i="151"/>
  <c r="W114" i="151"/>
  <c r="AN111" i="151"/>
  <c r="AN114" i="151"/>
  <c r="U118" i="151"/>
  <c r="V118" i="151"/>
  <c r="AG125" i="151"/>
  <c r="N118" i="151"/>
  <c r="M118" i="151"/>
  <c r="U114" i="151"/>
  <c r="D134" i="151"/>
  <c r="AD125" i="151"/>
  <c r="D135" i="151"/>
  <c r="AF135" i="151"/>
  <c r="M125" i="151"/>
  <c r="AG115" i="151"/>
  <c r="AC114" i="151"/>
  <c r="AH118" i="151"/>
  <c r="AG118" i="151"/>
  <c r="F132" i="151"/>
  <c r="E132" i="151"/>
  <c r="AO125" i="151"/>
  <c r="AK118" i="151"/>
  <c r="P135" i="151"/>
  <c r="Q125" i="151"/>
  <c r="V115" i="151"/>
  <c r="F115" i="151"/>
  <c r="AO132" i="151"/>
  <c r="AP132" i="151"/>
  <c r="J118" i="151"/>
  <c r="I118" i="151"/>
  <c r="Z125" i="151"/>
  <c r="X134" i="151"/>
  <c r="J114" i="151"/>
  <c r="F125" i="151"/>
  <c r="AH125" i="151"/>
  <c r="U132" i="151"/>
  <c r="V132" i="151"/>
  <c r="AG132" i="151"/>
  <c r="AH132" i="151"/>
  <c r="M115" i="151"/>
  <c r="J125" i="151"/>
  <c r="Q115" i="151"/>
  <c r="X135" i="151"/>
  <c r="L134" i="151"/>
  <c r="U125" i="151"/>
  <c r="AL132" i="151"/>
  <c r="AK132" i="151"/>
  <c r="AP125" i="151"/>
  <c r="T135" i="151"/>
  <c r="E118" i="151"/>
  <c r="F118" i="151"/>
  <c r="R125" i="151"/>
  <c r="U115" i="151"/>
  <c r="E115" i="151"/>
  <c r="AP118" i="151"/>
  <c r="Z132" i="151"/>
  <c r="Y132" i="151"/>
  <c r="H134" i="151"/>
  <c r="E125" i="151"/>
  <c r="AL125" i="151"/>
  <c r="I115" i="151"/>
  <c r="AD132" i="151"/>
  <c r="AC132" i="151"/>
  <c r="AC118" i="151"/>
  <c r="AD118" i="151"/>
  <c r="Y118" i="151"/>
  <c r="Z118" i="151"/>
  <c r="N115" i="151"/>
  <c r="I125" i="151"/>
  <c r="R115" i="151"/>
  <c r="R132" i="151"/>
  <c r="Q132" i="151"/>
  <c r="V125" i="151"/>
  <c r="AC115" i="151"/>
  <c r="AL135" i="151"/>
  <c r="AK135" i="151"/>
  <c r="AB135" i="151"/>
  <c r="L135" i="151"/>
  <c r="I132" i="151"/>
  <c r="J132" i="151"/>
  <c r="AO118" i="151"/>
  <c r="AK125" i="151"/>
  <c r="J115" i="151"/>
  <c r="AC125" i="151"/>
  <c r="N132" i="151"/>
  <c r="M132" i="151"/>
  <c r="AB134" i="151"/>
  <c r="N125" i="151"/>
  <c r="AH115" i="151"/>
  <c r="AD115" i="151"/>
  <c r="AD114" i="151"/>
  <c r="AL118" i="151"/>
  <c r="AO135" i="151"/>
  <c r="AP135" i="151"/>
  <c r="Y125" i="151"/>
  <c r="H135" i="151"/>
  <c r="S133" i="151" l="1"/>
  <c r="T111" i="151"/>
  <c r="T114" i="151"/>
  <c r="N111" i="151"/>
  <c r="N114" i="151"/>
  <c r="L111" i="151"/>
  <c r="L114" i="151"/>
  <c r="AA133" i="151"/>
  <c r="G133" i="151"/>
  <c r="AI133" i="151"/>
  <c r="T134" i="151"/>
  <c r="P111" i="151"/>
  <c r="P114" i="151"/>
  <c r="Q111" i="151"/>
  <c r="Q114" i="151"/>
  <c r="P134" i="151"/>
  <c r="I111" i="151"/>
  <c r="I114" i="151"/>
  <c r="D111" i="151"/>
  <c r="D114" i="151"/>
  <c r="X111" i="151"/>
  <c r="X114" i="151"/>
  <c r="O133" i="151"/>
  <c r="AM133" i="151"/>
  <c r="K133" i="151"/>
  <c r="C133" i="151"/>
  <c r="AF134" i="151"/>
  <c r="AJ134" i="151"/>
  <c r="AB111" i="151"/>
  <c r="AB114" i="151"/>
  <c r="AN134" i="151"/>
  <c r="V111" i="151"/>
  <c r="V114" i="151"/>
  <c r="W133" i="151"/>
  <c r="AE133" i="151"/>
  <c r="AD111" i="151"/>
  <c r="I135" i="151"/>
  <c r="J135" i="151"/>
  <c r="N134" i="151"/>
  <c r="Z134" i="151"/>
  <c r="AH134" i="151"/>
  <c r="J111" i="151"/>
  <c r="I134" i="151"/>
  <c r="AD134" i="151"/>
  <c r="E135" i="151"/>
  <c r="F135" i="151"/>
  <c r="E134" i="151"/>
  <c r="N135" i="151"/>
  <c r="M135" i="151"/>
  <c r="Y134" i="151"/>
  <c r="V135" i="151"/>
  <c r="U135" i="151"/>
  <c r="M111" i="151"/>
  <c r="Y135" i="151"/>
  <c r="Z135" i="151"/>
  <c r="AC134" i="151"/>
  <c r="U111" i="151"/>
  <c r="F134" i="151"/>
  <c r="AD135" i="151"/>
  <c r="AC135" i="151"/>
  <c r="Q134" i="151"/>
  <c r="AC111" i="151"/>
  <c r="AH135" i="151"/>
  <c r="AG135" i="151"/>
  <c r="R134" i="151"/>
  <c r="AG134" i="151"/>
  <c r="R135" i="151"/>
  <c r="Q135" i="151"/>
  <c r="U134" i="151"/>
  <c r="J134" i="151" l="1"/>
  <c r="M134" i="151"/>
  <c r="X133" i="151"/>
  <c r="R111" i="151"/>
  <c r="R114" i="151"/>
  <c r="E111" i="151"/>
  <c r="E114" i="151"/>
  <c r="H133" i="151"/>
  <c r="AK134" i="151"/>
  <c r="AP134" i="151"/>
  <c r="AB133" i="151"/>
  <c r="Y111" i="151"/>
  <c r="Y114" i="151"/>
  <c r="AL111" i="151"/>
  <c r="AL114" i="151"/>
  <c r="AO134" i="151"/>
  <c r="AK111" i="151"/>
  <c r="AK114" i="151"/>
  <c r="AH111" i="151"/>
  <c r="AH114" i="151"/>
  <c r="L133" i="151"/>
  <c r="AL134" i="151"/>
  <c r="AN133" i="151"/>
  <c r="Z111" i="151"/>
  <c r="Z114" i="151"/>
  <c r="AG111" i="151"/>
  <c r="AG114" i="151"/>
  <c r="AP111" i="151"/>
  <c r="AP114" i="151"/>
  <c r="AF133" i="151"/>
  <c r="T133" i="151"/>
  <c r="V134" i="151"/>
  <c r="F111" i="151"/>
  <c r="F114" i="151"/>
  <c r="AO111" i="151"/>
  <c r="AO114" i="151"/>
  <c r="AJ133" i="151"/>
  <c r="D133" i="151"/>
  <c r="P133" i="151" l="1"/>
  <c r="Y133" i="151"/>
  <c r="U133" i="151"/>
  <c r="E133" i="151"/>
  <c r="V133" i="151"/>
  <c r="M133" i="151"/>
  <c r="AC133" i="151"/>
  <c r="F133" i="151"/>
  <c r="AH133" i="151"/>
  <c r="R133" i="151"/>
  <c r="N133" i="151"/>
  <c r="AG133" i="151"/>
  <c r="AO133" i="151"/>
  <c r="AP133" i="151"/>
  <c r="AK133" i="151"/>
  <c r="J133" i="151"/>
  <c r="AD133" i="151"/>
  <c r="Z133" i="151"/>
  <c r="Q133" i="151"/>
  <c r="I133" i="151"/>
  <c r="AL133" i="151"/>
  <c r="AE110" i="152"/>
  <c r="AI110" i="152"/>
  <c r="AM110" i="152"/>
  <c r="AN110" i="152" l="1"/>
  <c r="S108" i="152"/>
  <c r="AE111" i="152"/>
  <c r="AI112" i="152"/>
  <c r="AI113" i="152"/>
  <c r="K108" i="152"/>
  <c r="AM115" i="152"/>
  <c r="AA108" i="152"/>
  <c r="AE108" i="152"/>
  <c r="AF112" i="152"/>
  <c r="AI115" i="152"/>
  <c r="G108" i="152"/>
  <c r="C108" i="152"/>
  <c r="AF110" i="152"/>
  <c r="O108" i="152"/>
  <c r="S112" i="152"/>
  <c r="G112" i="152"/>
  <c r="AJ110" i="152"/>
  <c r="AI108" i="152"/>
  <c r="AE115" i="152"/>
  <c r="AM112" i="152"/>
  <c r="AE113" i="152"/>
  <c r="AM111" i="152"/>
  <c r="W108" i="152"/>
  <c r="AE112" i="152"/>
  <c r="AM113" i="152"/>
  <c r="AM108" i="152"/>
  <c r="AN111" i="152" l="1"/>
  <c r="AM100" i="152"/>
  <c r="K116" i="152"/>
  <c r="G116" i="152"/>
  <c r="AI111" i="152"/>
  <c r="AN112" i="152"/>
  <c r="AK110" i="152"/>
  <c r="T112" i="152"/>
  <c r="AP110" i="152"/>
  <c r="W110" i="152"/>
  <c r="D112" i="152"/>
  <c r="AB112" i="152"/>
  <c r="K112" i="152"/>
  <c r="C110" i="152"/>
  <c r="AA112" i="152"/>
  <c r="AA96" i="152"/>
  <c r="O110" i="152"/>
  <c r="AG110" i="152"/>
  <c r="AJ113" i="152"/>
  <c r="W112" i="152"/>
  <c r="AL110" i="152"/>
  <c r="AO110" i="152"/>
  <c r="K107" i="152"/>
  <c r="O96" i="152"/>
  <c r="AP112" i="152"/>
  <c r="AE96" i="152"/>
  <c r="O107" i="152"/>
  <c r="AJ112" i="152"/>
  <c r="AJ108" i="152"/>
  <c r="G107" i="152"/>
  <c r="AM96" i="152"/>
  <c r="AH110" i="152"/>
  <c r="L112" i="152"/>
  <c r="C107" i="152"/>
  <c r="K96" i="152"/>
  <c r="S96" i="152"/>
  <c r="W96" i="152"/>
  <c r="AN113" i="152"/>
  <c r="AF113" i="152"/>
  <c r="AA111" i="152"/>
  <c r="G96" i="152"/>
  <c r="G110" i="152"/>
  <c r="AF108" i="152"/>
  <c r="T108" i="152"/>
  <c r="C96" i="152"/>
  <c r="W107" i="152"/>
  <c r="AA110" i="152"/>
  <c r="AJ115" i="152"/>
  <c r="P112" i="152"/>
  <c r="AF115" i="152"/>
  <c r="C112" i="152"/>
  <c r="L108" i="152"/>
  <c r="H112" i="152"/>
  <c r="S110" i="152"/>
  <c r="O112" i="152"/>
  <c r="AN108" i="152"/>
  <c r="AA107" i="152"/>
  <c r="AB108" i="152"/>
  <c r="AN115" i="152"/>
  <c r="P108" i="152"/>
  <c r="X108" i="152"/>
  <c r="D108" i="152"/>
  <c r="AI96" i="152"/>
  <c r="S107" i="152"/>
  <c r="H108" i="152" l="1"/>
  <c r="K110" i="152"/>
  <c r="AO112" i="152"/>
  <c r="AE124" i="151"/>
  <c r="AE130" i="151"/>
  <c r="AM93" i="152"/>
  <c r="AM97" i="152"/>
  <c r="AI124" i="151"/>
  <c r="AI130" i="151"/>
  <c r="AM124" i="151"/>
  <c r="AM130" i="151"/>
  <c r="AP96" i="152"/>
  <c r="W116" i="152"/>
  <c r="S116" i="152"/>
  <c r="AL115" i="152"/>
  <c r="I108" i="152"/>
  <c r="X107" i="152"/>
  <c r="AO111" i="152"/>
  <c r="D107" i="152"/>
  <c r="S115" i="152"/>
  <c r="Z108" i="152"/>
  <c r="AL112" i="152"/>
  <c r="AH111" i="152"/>
  <c r="AP108" i="152"/>
  <c r="L110" i="152"/>
  <c r="AF111" i="152"/>
  <c r="X112" i="152"/>
  <c r="AO115" i="152"/>
  <c r="AH112" i="152"/>
  <c r="L107" i="152"/>
  <c r="M108" i="152"/>
  <c r="K113" i="152"/>
  <c r="AM116" i="152"/>
  <c r="AL113" i="152"/>
  <c r="AA115" i="152"/>
  <c r="O116" i="152"/>
  <c r="AG112" i="152"/>
  <c r="AP111" i="152"/>
  <c r="X96" i="152"/>
  <c r="L96" i="152"/>
  <c r="N112" i="152"/>
  <c r="AA113" i="152"/>
  <c r="AJ96" i="152"/>
  <c r="Y108" i="152"/>
  <c r="Q108" i="152"/>
  <c r="AK108" i="152"/>
  <c r="O111" i="152"/>
  <c r="AF96" i="152"/>
  <c r="AO108" i="152"/>
  <c r="AG108" i="152"/>
  <c r="P111" i="152"/>
  <c r="AB111" i="152"/>
  <c r="H107" i="152"/>
  <c r="AP115" i="152"/>
  <c r="AJ111" i="152"/>
  <c r="P96" i="152"/>
  <c r="N108" i="152"/>
  <c r="O115" i="152"/>
  <c r="L116" i="152"/>
  <c r="AK113" i="152"/>
  <c r="J108" i="152"/>
  <c r="AO96" i="152"/>
  <c r="AB110" i="152"/>
  <c r="D110" i="152"/>
  <c r="W111" i="152"/>
  <c r="M112" i="152"/>
  <c r="C113" i="152"/>
  <c r="S111" i="152"/>
  <c r="F108" i="152"/>
  <c r="R108" i="152"/>
  <c r="AL108" i="152"/>
  <c r="P107" i="152"/>
  <c r="T110" i="152"/>
  <c r="U108" i="152"/>
  <c r="AH108" i="152"/>
  <c r="H96" i="152"/>
  <c r="AH113" i="152"/>
  <c r="X110" i="152"/>
  <c r="C111" i="152"/>
  <c r="AD108" i="152"/>
  <c r="AB107" i="152"/>
  <c r="AG115" i="152"/>
  <c r="G113" i="152"/>
  <c r="H116" i="152"/>
  <c r="AA116" i="152"/>
  <c r="AK115" i="152"/>
  <c r="D96" i="152"/>
  <c r="AK112" i="152"/>
  <c r="AO113" i="152"/>
  <c r="AN97" i="152"/>
  <c r="G111" i="152"/>
  <c r="AA106" i="152"/>
  <c r="AP113" i="152"/>
  <c r="T96" i="152"/>
  <c r="T107" i="152"/>
  <c r="E108" i="152"/>
  <c r="AG111" i="152"/>
  <c r="W115" i="152"/>
  <c r="G115" i="152"/>
  <c r="K111" i="152"/>
  <c r="P110" i="152"/>
  <c r="AB96" i="152"/>
  <c r="V108" i="152"/>
  <c r="H110" i="152"/>
  <c r="AG113" i="152"/>
  <c r="AN96" i="152"/>
  <c r="AC108" i="152"/>
  <c r="AN100" i="152"/>
  <c r="AH115" i="152"/>
  <c r="W113" i="152"/>
  <c r="C115" i="152"/>
  <c r="S113" i="152"/>
  <c r="X111" i="152" l="1"/>
  <c r="AO100" i="152"/>
  <c r="AP100" i="152"/>
  <c r="AF124" i="151"/>
  <c r="AF130" i="151"/>
  <c r="K124" i="151"/>
  <c r="K130" i="151"/>
  <c r="K115" i="152"/>
  <c r="AM123" i="151"/>
  <c r="S124" i="151"/>
  <c r="S130" i="151"/>
  <c r="C124" i="151"/>
  <c r="C130" i="151"/>
  <c r="G124" i="151"/>
  <c r="G130" i="151"/>
  <c r="AA124" i="151"/>
  <c r="AA130" i="151"/>
  <c r="AJ124" i="151"/>
  <c r="AJ130" i="151"/>
  <c r="AM107" i="152"/>
  <c r="AE116" i="152"/>
  <c r="AI116" i="152"/>
  <c r="AI106" i="152"/>
  <c r="AI107" i="152"/>
  <c r="O113" i="152"/>
  <c r="AE106" i="152"/>
  <c r="AE107" i="152"/>
  <c r="W124" i="151"/>
  <c r="W130" i="151"/>
  <c r="O124" i="151"/>
  <c r="O130" i="151"/>
  <c r="AI123" i="151"/>
  <c r="AN124" i="151"/>
  <c r="AN130" i="151"/>
  <c r="N111" i="152"/>
  <c r="W106" i="152"/>
  <c r="AC107" i="152"/>
  <c r="E112" i="152"/>
  <c r="J96" i="152"/>
  <c r="U110" i="152"/>
  <c r="D113" i="152"/>
  <c r="F110" i="152"/>
  <c r="Y107" i="152"/>
  <c r="T113" i="152"/>
  <c r="D115" i="152"/>
  <c r="I107" i="152"/>
  <c r="AD112" i="152"/>
  <c r="AC96" i="152"/>
  <c r="D111" i="152"/>
  <c r="AK96" i="152"/>
  <c r="Z96" i="152"/>
  <c r="L111" i="152"/>
  <c r="M110" i="152"/>
  <c r="Y112" i="152"/>
  <c r="J111" i="152"/>
  <c r="U96" i="152"/>
  <c r="I112" i="152"/>
  <c r="V110" i="152"/>
  <c r="F107" i="152"/>
  <c r="E110" i="152"/>
  <c r="X113" i="152"/>
  <c r="R111" i="152"/>
  <c r="R110" i="152"/>
  <c r="AL96" i="152"/>
  <c r="Y96" i="152"/>
  <c r="AB115" i="152"/>
  <c r="N107" i="152"/>
  <c r="Q112" i="152"/>
  <c r="AC112" i="152"/>
  <c r="N110" i="152"/>
  <c r="AC110" i="152"/>
  <c r="P116" i="152"/>
  <c r="J110" i="152"/>
  <c r="X115" i="152"/>
  <c r="AH96" i="152"/>
  <c r="V107" i="152"/>
  <c r="T116" i="152"/>
  <c r="H113" i="152"/>
  <c r="Y110" i="152"/>
  <c r="Q107" i="152"/>
  <c r="E107" i="152"/>
  <c r="AN93" i="152"/>
  <c r="AB116" i="152"/>
  <c r="I116" i="152"/>
  <c r="J116" i="152"/>
  <c r="Q111" i="152"/>
  <c r="Q110" i="152"/>
  <c r="M96" i="152"/>
  <c r="E96" i="152"/>
  <c r="N116" i="152"/>
  <c r="M116" i="152"/>
  <c r="M107" i="152"/>
  <c r="U112" i="152"/>
  <c r="AD110" i="152"/>
  <c r="K106" i="152"/>
  <c r="Q96" i="152"/>
  <c r="R112" i="152"/>
  <c r="F112" i="152"/>
  <c r="I110" i="152"/>
  <c r="J112" i="152"/>
  <c r="AG96" i="152"/>
  <c r="U107" i="152"/>
  <c r="AJ116" i="152"/>
  <c r="Z110" i="152"/>
  <c r="Z112" i="152"/>
  <c r="AD107" i="152"/>
  <c r="AL111" i="152"/>
  <c r="I96" i="152"/>
  <c r="R107" i="152"/>
  <c r="Z107" i="152"/>
  <c r="J107" i="152"/>
  <c r="AK111" i="152"/>
  <c r="AD96" i="152"/>
  <c r="N96" i="152"/>
  <c r="F96" i="152"/>
  <c r="AN116" i="152"/>
  <c r="R96" i="152"/>
  <c r="I111" i="152"/>
  <c r="V112" i="152"/>
  <c r="H115" i="152"/>
  <c r="V96" i="152"/>
  <c r="X116" i="152"/>
  <c r="AE123" i="151" l="1"/>
  <c r="AJ123" i="151"/>
  <c r="AA114" i="152"/>
  <c r="AB124" i="151"/>
  <c r="AB130" i="151"/>
  <c r="W114" i="152"/>
  <c r="AI105" i="152"/>
  <c r="O114" i="152"/>
  <c r="AN107" i="152"/>
  <c r="AG124" i="151"/>
  <c r="AG130" i="151"/>
  <c r="AL124" i="151"/>
  <c r="AL130" i="151"/>
  <c r="S114" i="152"/>
  <c r="P115" i="152"/>
  <c r="G123" i="151"/>
  <c r="AO124" i="151"/>
  <c r="AO130" i="151"/>
  <c r="AE114" i="152"/>
  <c r="P124" i="151"/>
  <c r="P130" i="151"/>
  <c r="W123" i="151"/>
  <c r="AP124" i="151"/>
  <c r="AP130" i="151"/>
  <c r="D106" i="152"/>
  <c r="L124" i="151"/>
  <c r="L130" i="151"/>
  <c r="AM114" i="152"/>
  <c r="D124" i="151"/>
  <c r="D130" i="151"/>
  <c r="L115" i="152"/>
  <c r="H124" i="151"/>
  <c r="H130" i="151"/>
  <c r="S106" i="152"/>
  <c r="X106" i="152"/>
  <c r="AB113" i="152"/>
  <c r="T115" i="152"/>
  <c r="H106" i="152"/>
  <c r="H111" i="152"/>
  <c r="C123" i="151"/>
  <c r="AF123" i="151"/>
  <c r="L106" i="152"/>
  <c r="L113" i="152"/>
  <c r="P106" i="152"/>
  <c r="P113" i="152"/>
  <c r="O123" i="151"/>
  <c r="AN123" i="151"/>
  <c r="AA123" i="151"/>
  <c r="AJ107" i="152"/>
  <c r="K123" i="151"/>
  <c r="T124" i="151"/>
  <c r="T130" i="151"/>
  <c r="AF116" i="152"/>
  <c r="O106" i="152"/>
  <c r="T106" i="152"/>
  <c r="T111" i="152"/>
  <c r="AH124" i="151"/>
  <c r="AH130" i="151"/>
  <c r="AK124" i="151"/>
  <c r="AK130" i="151"/>
  <c r="X124" i="151"/>
  <c r="X130" i="151"/>
  <c r="AF106" i="152"/>
  <c r="AF107" i="152"/>
  <c r="S123" i="151"/>
  <c r="C106" i="152"/>
  <c r="G114" i="152"/>
  <c r="G106" i="152"/>
  <c r="AI114" i="152"/>
  <c r="AM106" i="152"/>
  <c r="K114" i="152"/>
  <c r="F115" i="152"/>
  <c r="I113" i="152"/>
  <c r="AD113" i="152"/>
  <c r="Y111" i="152"/>
  <c r="Q115" i="152"/>
  <c r="V111" i="152"/>
  <c r="U115" i="152"/>
  <c r="F111" i="152"/>
  <c r="AD115" i="152"/>
  <c r="I106" i="152"/>
  <c r="Z113" i="152"/>
  <c r="U113" i="152"/>
  <c r="AC113" i="152"/>
  <c r="R115" i="152"/>
  <c r="AC116" i="152"/>
  <c r="AD116" i="152"/>
  <c r="AD111" i="152"/>
  <c r="R116" i="152"/>
  <c r="Q116" i="152"/>
  <c r="E111" i="152"/>
  <c r="V115" i="152"/>
  <c r="Y113" i="152"/>
  <c r="U111" i="152"/>
  <c r="V113" i="152"/>
  <c r="M111" i="152"/>
  <c r="AH116" i="152"/>
  <c r="Y115" i="152"/>
  <c r="Y116" i="152"/>
  <c r="Z116" i="152"/>
  <c r="E115" i="152"/>
  <c r="J115" i="152"/>
  <c r="U116" i="152"/>
  <c r="V116" i="152"/>
  <c r="Z111" i="152"/>
  <c r="AG116" i="152"/>
  <c r="AE105" i="152" l="1"/>
  <c r="Z115" i="152"/>
  <c r="AO106" i="152"/>
  <c r="AO107" i="152"/>
  <c r="M106" i="152"/>
  <c r="M113" i="152"/>
  <c r="AO116" i="152"/>
  <c r="R124" i="151"/>
  <c r="R130" i="151"/>
  <c r="AC106" i="152"/>
  <c r="AC111" i="152"/>
  <c r="AJ114" i="152"/>
  <c r="M115" i="152"/>
  <c r="N106" i="152"/>
  <c r="N113" i="152"/>
  <c r="AC124" i="151"/>
  <c r="AC130" i="151"/>
  <c r="Q124" i="151"/>
  <c r="Q130" i="151"/>
  <c r="X123" i="151"/>
  <c r="F124" i="151"/>
  <c r="F130" i="151"/>
  <c r="Z124" i="151"/>
  <c r="Z130" i="151"/>
  <c r="AG123" i="151"/>
  <c r="AO93" i="152"/>
  <c r="AO97" i="152"/>
  <c r="P105" i="152"/>
  <c r="G105" i="152"/>
  <c r="AJ106" i="152"/>
  <c r="T114" i="152"/>
  <c r="AB106" i="152"/>
  <c r="AC115" i="152"/>
  <c r="Y124" i="151"/>
  <c r="Y130" i="151"/>
  <c r="K105" i="152"/>
  <c r="J113" i="152"/>
  <c r="AP123" i="151"/>
  <c r="AL106" i="152"/>
  <c r="AL107" i="152"/>
  <c r="F113" i="152"/>
  <c r="M124" i="151"/>
  <c r="M130" i="151"/>
  <c r="J124" i="151"/>
  <c r="J130" i="151"/>
  <c r="AK116" i="152"/>
  <c r="AH107" i="152"/>
  <c r="N115" i="152"/>
  <c r="T105" i="152"/>
  <c r="S105" i="152"/>
  <c r="O105" i="152"/>
  <c r="T123" i="151"/>
  <c r="H123" i="151"/>
  <c r="AF105" i="152"/>
  <c r="AD124" i="151"/>
  <c r="AD130" i="151"/>
  <c r="AH123" i="151"/>
  <c r="Q106" i="152"/>
  <c r="Q113" i="152"/>
  <c r="AL116" i="152"/>
  <c r="L123" i="151"/>
  <c r="X114" i="152"/>
  <c r="AP116" i="152"/>
  <c r="AN114" i="152"/>
  <c r="D123" i="151"/>
  <c r="AK123" i="151"/>
  <c r="I124" i="151"/>
  <c r="I130" i="151"/>
  <c r="AL123" i="151"/>
  <c r="I115" i="152"/>
  <c r="AB123" i="151"/>
  <c r="AF114" i="152"/>
  <c r="L114" i="152"/>
  <c r="AM105" i="152"/>
  <c r="W105" i="152"/>
  <c r="E113" i="152"/>
  <c r="AB114" i="152"/>
  <c r="N124" i="151"/>
  <c r="N130" i="151"/>
  <c r="AO123" i="151"/>
  <c r="AP106" i="152"/>
  <c r="AP107" i="152"/>
  <c r="AG107" i="152"/>
  <c r="AA105" i="152"/>
  <c r="V124" i="151"/>
  <c r="V130" i="151"/>
  <c r="H114" i="152"/>
  <c r="AK106" i="152"/>
  <c r="AK107" i="152"/>
  <c r="AP93" i="152"/>
  <c r="AP97" i="152"/>
  <c r="U124" i="151"/>
  <c r="U130" i="151"/>
  <c r="E124" i="151"/>
  <c r="E130" i="151"/>
  <c r="R113" i="152"/>
  <c r="P123" i="151"/>
  <c r="L105" i="152"/>
  <c r="P114" i="152"/>
  <c r="AN106" i="152"/>
  <c r="V106" i="152"/>
  <c r="AA100" i="152"/>
  <c r="Z106" i="152"/>
  <c r="AE100" i="152"/>
  <c r="G100" i="152"/>
  <c r="K100" i="152"/>
  <c r="AI100" i="152"/>
  <c r="C100" i="152" l="1"/>
  <c r="J123" i="151"/>
  <c r="M105" i="152"/>
  <c r="U114" i="152"/>
  <c r="R123" i="151"/>
  <c r="M123" i="151"/>
  <c r="AD114" i="152"/>
  <c r="Z123" i="151"/>
  <c r="R114" i="152"/>
  <c r="F123" i="151"/>
  <c r="AL105" i="152"/>
  <c r="N105" i="152"/>
  <c r="AN105" i="152"/>
  <c r="X105" i="152"/>
  <c r="N114" i="152"/>
  <c r="AH106" i="152"/>
  <c r="F106" i="152"/>
  <c r="J106" i="152"/>
  <c r="I105" i="152"/>
  <c r="H105" i="152"/>
  <c r="AK105" i="152"/>
  <c r="AA93" i="152"/>
  <c r="AA97" i="152"/>
  <c r="AP105" i="152"/>
  <c r="J114" i="152"/>
  <c r="Y106" i="152"/>
  <c r="AG106" i="152"/>
  <c r="AB105" i="152"/>
  <c r="AL114" i="152"/>
  <c r="M114" i="152"/>
  <c r="AO114" i="152"/>
  <c r="AC123" i="151"/>
  <c r="Y123" i="151"/>
  <c r="AG114" i="152"/>
  <c r="V123" i="151"/>
  <c r="Q114" i="152"/>
  <c r="U123" i="151"/>
  <c r="N123" i="151"/>
  <c r="U106" i="152"/>
  <c r="I114" i="152"/>
  <c r="AP114" i="152"/>
  <c r="AK114" i="152"/>
  <c r="V114" i="152"/>
  <c r="Q123" i="151"/>
  <c r="AH114" i="152"/>
  <c r="E123" i="151"/>
  <c r="Y114" i="152"/>
  <c r="AE93" i="152"/>
  <c r="AE97" i="152"/>
  <c r="AC105" i="152"/>
  <c r="AD123" i="151"/>
  <c r="AO105" i="152"/>
  <c r="AI93" i="152"/>
  <c r="AI97" i="152"/>
  <c r="I123" i="151"/>
  <c r="AD106" i="152"/>
  <c r="R106" i="152"/>
  <c r="E106" i="152"/>
  <c r="AC114" i="152"/>
  <c r="AJ105" i="152"/>
  <c r="Z114" i="152"/>
  <c r="S100" i="152"/>
  <c r="W100" i="152"/>
  <c r="AJ100" i="152"/>
  <c r="O100" i="152"/>
  <c r="H100" i="152"/>
  <c r="AF100" i="152"/>
  <c r="AB100" i="152"/>
  <c r="T100" i="152" l="1"/>
  <c r="D100" i="152"/>
  <c r="AJ93" i="152"/>
  <c r="AJ97" i="152"/>
  <c r="AF93" i="152"/>
  <c r="AF97" i="152"/>
  <c r="O93" i="152"/>
  <c r="O97" i="152"/>
  <c r="V105" i="152"/>
  <c r="W93" i="152"/>
  <c r="W97" i="152"/>
  <c r="C93" i="152"/>
  <c r="C97" i="152"/>
  <c r="G93" i="152"/>
  <c r="G97" i="152"/>
  <c r="Z105" i="152"/>
  <c r="Q105" i="152"/>
  <c r="U105" i="152"/>
  <c r="AG105" i="152"/>
  <c r="R105" i="152"/>
  <c r="AD105" i="152"/>
  <c r="K93" i="152"/>
  <c r="K97" i="152"/>
  <c r="S93" i="152"/>
  <c r="S97" i="152"/>
  <c r="AB93" i="152"/>
  <c r="AB97" i="152"/>
  <c r="Y105" i="152"/>
  <c r="AH105" i="152"/>
  <c r="J105" i="152"/>
  <c r="L100" i="152"/>
  <c r="AC100" i="152"/>
  <c r="AD100" i="152"/>
  <c r="AG100" i="152"/>
  <c r="AH100" i="152"/>
  <c r="P100" i="152"/>
  <c r="AL100" i="152"/>
  <c r="AK100" i="152"/>
  <c r="Y100" i="152"/>
  <c r="X100" i="152"/>
  <c r="N100" i="152" l="1"/>
  <c r="Z100" i="152"/>
  <c r="AH93" i="152"/>
  <c r="AH97" i="152"/>
  <c r="AC93" i="152"/>
  <c r="AC97" i="152"/>
  <c r="H93" i="152"/>
  <c r="H97" i="152"/>
  <c r="AG93" i="152"/>
  <c r="AG97" i="152"/>
  <c r="AD93" i="152"/>
  <c r="AD97" i="152"/>
  <c r="D93" i="152"/>
  <c r="D97" i="152"/>
  <c r="T93" i="152"/>
  <c r="T97" i="152"/>
  <c r="L93" i="152"/>
  <c r="L97" i="152"/>
  <c r="X93" i="152"/>
  <c r="X97" i="152"/>
  <c r="P93" i="152"/>
  <c r="P97" i="152"/>
  <c r="AK93" i="152"/>
  <c r="AK97" i="152"/>
  <c r="AL93" i="152"/>
  <c r="AL97" i="152"/>
  <c r="E100" i="152"/>
  <c r="M100" i="152"/>
  <c r="Q100" i="152"/>
  <c r="U100" i="152"/>
  <c r="F100" i="152"/>
  <c r="R100" i="152"/>
  <c r="I100" i="152"/>
  <c r="J100" i="152"/>
  <c r="C116" i="152"/>
  <c r="V100" i="152"/>
  <c r="N93" i="152" l="1"/>
  <c r="N97" i="152"/>
  <c r="E93" i="152"/>
  <c r="E97" i="152"/>
  <c r="I93" i="152"/>
  <c r="I97" i="152"/>
  <c r="F93" i="152"/>
  <c r="F97" i="152"/>
  <c r="U93" i="152"/>
  <c r="U97" i="152"/>
  <c r="Z93" i="152"/>
  <c r="Z97" i="152"/>
  <c r="V93" i="152"/>
  <c r="V97" i="152"/>
  <c r="Q93" i="152"/>
  <c r="Q97" i="152"/>
  <c r="M93" i="152"/>
  <c r="M97" i="152"/>
  <c r="Y93" i="152"/>
  <c r="Y97" i="152"/>
  <c r="J93" i="152"/>
  <c r="J97" i="152"/>
  <c r="R93" i="152"/>
  <c r="R97" i="152"/>
  <c r="D116" i="152"/>
  <c r="C114" i="152" l="1"/>
  <c r="F116" i="152"/>
  <c r="E116" i="152"/>
  <c r="C105" i="152" l="1"/>
  <c r="D114" i="152"/>
  <c r="E114" i="152" l="1"/>
  <c r="D105" i="152"/>
  <c r="F114" i="152"/>
  <c r="F105" i="152" l="1"/>
  <c r="E105" i="152"/>
  <c r="AE101" i="152" l="1"/>
  <c r="AI92" i="152" l="1"/>
  <c r="AI101" i="152"/>
  <c r="AM104" i="152"/>
  <c r="AM102" i="152"/>
  <c r="AM92" i="152"/>
  <c r="AM101" i="152"/>
  <c r="AE104" i="152"/>
  <c r="AE102" i="152"/>
  <c r="AI104" i="152"/>
  <c r="AI102" i="152"/>
  <c r="AM119" i="151"/>
  <c r="AI119" i="151"/>
  <c r="AF101" i="152"/>
  <c r="AJ101" i="152"/>
  <c r="AE92" i="152"/>
  <c r="AM118" i="152"/>
  <c r="AI118" i="152" l="1"/>
  <c r="AE119" i="151"/>
  <c r="AJ104" i="152"/>
  <c r="AJ102" i="152"/>
  <c r="AI122" i="151"/>
  <c r="AI120" i="151"/>
  <c r="AI117" i="152"/>
  <c r="AE122" i="151"/>
  <c r="AE120" i="151"/>
  <c r="AN104" i="152"/>
  <c r="AN102" i="152"/>
  <c r="AF104" i="152"/>
  <c r="AF102" i="152"/>
  <c r="AM117" i="152"/>
  <c r="AN92" i="152"/>
  <c r="AN101" i="152"/>
  <c r="AM122" i="151"/>
  <c r="AM120" i="151"/>
  <c r="AJ119" i="151"/>
  <c r="AO101" i="152"/>
  <c r="AE118" i="152"/>
  <c r="AJ92" i="152"/>
  <c r="AP101" i="152"/>
  <c r="AG101" i="152"/>
  <c r="AF119" i="151"/>
  <c r="AH101" i="152"/>
  <c r="AN119" i="151"/>
  <c r="AF92" i="152"/>
  <c r="AE110" i="151" l="1"/>
  <c r="AE141" i="149"/>
  <c r="AE141" i="151" s="1"/>
  <c r="AE142" i="149"/>
  <c r="AE142" i="151" s="1"/>
  <c r="AM110" i="151"/>
  <c r="AM141" i="149"/>
  <c r="AM141" i="151" s="1"/>
  <c r="AM142" i="149"/>
  <c r="AM142" i="151" s="1"/>
  <c r="AI142" i="149"/>
  <c r="AI142" i="151" s="1"/>
  <c r="AI141" i="149"/>
  <c r="AI141" i="151" s="1"/>
  <c r="AI110" i="151"/>
  <c r="AE138" i="151"/>
  <c r="AN118" i="152"/>
  <c r="AN122" i="151"/>
  <c r="AN120" i="151"/>
  <c r="AE137" i="151"/>
  <c r="AP104" i="152"/>
  <c r="AP102" i="152"/>
  <c r="AF122" i="151"/>
  <c r="AF120" i="151"/>
  <c r="AK104" i="152"/>
  <c r="AK102" i="152"/>
  <c r="AH104" i="152"/>
  <c r="AH102" i="152"/>
  <c r="AE117" i="152"/>
  <c r="AL104" i="152"/>
  <c r="AL102" i="152"/>
  <c r="AO104" i="152"/>
  <c r="AO102" i="152"/>
  <c r="AG104" i="152"/>
  <c r="AG102" i="152"/>
  <c r="AL92" i="152"/>
  <c r="AL101" i="152"/>
  <c r="AK92" i="152"/>
  <c r="AK101" i="152"/>
  <c r="AJ122" i="151"/>
  <c r="AJ120" i="151"/>
  <c r="AN117" i="152"/>
  <c r="AG119" i="151"/>
  <c r="AO119" i="151"/>
  <c r="AL119" i="151"/>
  <c r="AH119" i="151"/>
  <c r="AI138" i="151"/>
  <c r="AG92" i="152"/>
  <c r="AH92" i="152"/>
  <c r="AM138" i="151"/>
  <c r="AP92" i="152"/>
  <c r="AJ118" i="152"/>
  <c r="AF118" i="152"/>
  <c r="AP119" i="151"/>
  <c r="AO92" i="152"/>
  <c r="AF142" i="149" l="1"/>
  <c r="AF142" i="151" s="1"/>
  <c r="AF110" i="151"/>
  <c r="AF141" i="149"/>
  <c r="AF141" i="151" s="1"/>
  <c r="AJ142" i="149"/>
  <c r="AJ142" i="151" s="1"/>
  <c r="AJ110" i="151"/>
  <c r="AJ141" i="149"/>
  <c r="AJ141" i="151" s="1"/>
  <c r="AN141" i="149"/>
  <c r="AN141" i="151" s="1"/>
  <c r="AN110" i="151"/>
  <c r="AN142" i="149"/>
  <c r="AN142" i="151" s="1"/>
  <c r="AK118" i="152"/>
  <c r="AL118" i="152"/>
  <c r="AP122" i="151"/>
  <c r="AP120" i="151"/>
  <c r="AI137" i="151"/>
  <c r="AJ117" i="152"/>
  <c r="AH122" i="151"/>
  <c r="AH120" i="151"/>
  <c r="AK119" i="151"/>
  <c r="AK117" i="152"/>
  <c r="AK122" i="151"/>
  <c r="AK120" i="151"/>
  <c r="AF117" i="152"/>
  <c r="AG122" i="151"/>
  <c r="AG120" i="151"/>
  <c r="AL122" i="151"/>
  <c r="AL120" i="151"/>
  <c r="AO122" i="151"/>
  <c r="AO120" i="151"/>
  <c r="AM137" i="151"/>
  <c r="AJ138" i="151"/>
  <c r="AF138" i="151"/>
  <c r="AG118" i="152"/>
  <c r="AP118" i="152"/>
  <c r="AO118" i="152"/>
  <c r="AN138" i="151"/>
  <c r="AH118" i="152"/>
  <c r="AK141" i="149" l="1"/>
  <c r="AK141" i="151" s="1"/>
  <c r="AK110" i="151"/>
  <c r="AK142" i="149"/>
  <c r="AK142" i="151" s="1"/>
  <c r="AG110" i="151"/>
  <c r="AG142" i="149"/>
  <c r="AG142" i="151" s="1"/>
  <c r="AG141" i="149"/>
  <c r="AG141" i="151" s="1"/>
  <c r="AH110" i="151"/>
  <c r="AH141" i="149"/>
  <c r="AH141" i="151" s="1"/>
  <c r="AH142" i="149"/>
  <c r="AH142" i="151" s="1"/>
  <c r="AP142" i="149"/>
  <c r="AP142" i="151" s="1"/>
  <c r="AP110" i="151"/>
  <c r="AP141" i="149"/>
  <c r="AP141" i="151" s="1"/>
  <c r="AL141" i="149"/>
  <c r="AL141" i="151" s="1"/>
  <c r="AL110" i="151"/>
  <c r="AL142" i="149"/>
  <c r="AL142" i="151" s="1"/>
  <c r="AO110" i="151"/>
  <c r="AO142" i="149"/>
  <c r="AO142" i="151" s="1"/>
  <c r="AO141" i="149"/>
  <c r="AO141" i="151" s="1"/>
  <c r="AK138" i="151"/>
  <c r="AG117" i="152"/>
  <c r="AO117" i="152"/>
  <c r="AK137" i="151"/>
  <c r="AL117" i="152"/>
  <c r="AJ137" i="151"/>
  <c r="AH117" i="152"/>
  <c r="AN137" i="151"/>
  <c r="AP117" i="152"/>
  <c r="AF137" i="151"/>
  <c r="AH138" i="151"/>
  <c r="AO138" i="151"/>
  <c r="AG138" i="151"/>
  <c r="AL138" i="151"/>
  <c r="AP137" i="151"/>
  <c r="AP138" i="151"/>
  <c r="AL137" i="151" l="1"/>
  <c r="AO137" i="151"/>
  <c r="AG137" i="151"/>
  <c r="AH137" i="151"/>
  <c r="AA101" i="152"/>
  <c r="AA104" i="152" l="1"/>
  <c r="AA102" i="152"/>
  <c r="AA119" i="151"/>
  <c r="AA92" i="152"/>
  <c r="AB101" i="152"/>
  <c r="AA122" i="151" l="1"/>
  <c r="AA120" i="151"/>
  <c r="AB104" i="152"/>
  <c r="AB102" i="152"/>
  <c r="AB119" i="151"/>
  <c r="AC101" i="152"/>
  <c r="AA118" i="152"/>
  <c r="AD101" i="152"/>
  <c r="AB92" i="152"/>
  <c r="AA110" i="151" l="1"/>
  <c r="AA142" i="149"/>
  <c r="AA142" i="151" s="1"/>
  <c r="AA141" i="149"/>
  <c r="AA141" i="151" s="1"/>
  <c r="AD104" i="152"/>
  <c r="AD102" i="152"/>
  <c r="AA117" i="152"/>
  <c r="AC104" i="152"/>
  <c r="AC102" i="152"/>
  <c r="AB122" i="151"/>
  <c r="AB120" i="151"/>
  <c r="AD119" i="151"/>
  <c r="AC119" i="151"/>
  <c r="AD92" i="152"/>
  <c r="AA138" i="151"/>
  <c r="AB118" i="152"/>
  <c r="AC92" i="152"/>
  <c r="AB110" i="151" l="1"/>
  <c r="AB142" i="149"/>
  <c r="AB142" i="151" s="1"/>
  <c r="AB141" i="149"/>
  <c r="AB141" i="151" s="1"/>
  <c r="AD122" i="151"/>
  <c r="AD120" i="151"/>
  <c r="AA137" i="151"/>
  <c r="AB117" i="152"/>
  <c r="AC122" i="151"/>
  <c r="AC120" i="151"/>
  <c r="AD118" i="152"/>
  <c r="AB138" i="151"/>
  <c r="AC118" i="152"/>
  <c r="AC142" i="149" l="1"/>
  <c r="AC142" i="151" s="1"/>
  <c r="AC141" i="149"/>
  <c r="AC141" i="151" s="1"/>
  <c r="AC110" i="151"/>
  <c r="AD110" i="151"/>
  <c r="AD141" i="149"/>
  <c r="AD141" i="151" s="1"/>
  <c r="AD142" i="149"/>
  <c r="AD142" i="151" s="1"/>
  <c r="AC117" i="152"/>
  <c r="AB137" i="151"/>
  <c r="AD117" i="152"/>
  <c r="AC138" i="151"/>
  <c r="AD138" i="151"/>
  <c r="W101" i="152"/>
  <c r="W104" i="152" l="1"/>
  <c r="W102" i="152"/>
  <c r="AD137" i="151"/>
  <c r="AC137" i="151"/>
  <c r="X101" i="152"/>
  <c r="G101" i="152"/>
  <c r="O101" i="152"/>
  <c r="W119" i="151"/>
  <c r="W92" i="152"/>
  <c r="O104" i="152" l="1"/>
  <c r="G104" i="152"/>
  <c r="G102" i="152"/>
  <c r="W122" i="151"/>
  <c r="W120" i="151"/>
  <c r="O102" i="152"/>
  <c r="X104" i="152"/>
  <c r="X102" i="152"/>
  <c r="S92" i="152"/>
  <c r="S101" i="152"/>
  <c r="K104" i="152"/>
  <c r="K102" i="152"/>
  <c r="S104" i="152"/>
  <c r="S102" i="152"/>
  <c r="K92" i="152"/>
  <c r="K101" i="152"/>
  <c r="X119" i="151"/>
  <c r="G119" i="151"/>
  <c r="T101" i="152"/>
  <c r="H101" i="152"/>
  <c r="G92" i="152"/>
  <c r="O119" i="151"/>
  <c r="S118" i="152"/>
  <c r="W118" i="152"/>
  <c r="K118" i="152"/>
  <c r="K119" i="151"/>
  <c r="O92" i="152"/>
  <c r="X92" i="152"/>
  <c r="W142" i="149" l="1"/>
  <c r="W142" i="151" s="1"/>
  <c r="W110" i="151"/>
  <c r="W141" i="149"/>
  <c r="W141" i="151" s="1"/>
  <c r="O120" i="151"/>
  <c r="G122" i="151"/>
  <c r="G120" i="151"/>
  <c r="Y92" i="152"/>
  <c r="Y101" i="152"/>
  <c r="L92" i="152"/>
  <c r="L101" i="152"/>
  <c r="T104" i="152"/>
  <c r="T102" i="152"/>
  <c r="Z92" i="152"/>
  <c r="Z101" i="152"/>
  <c r="H104" i="152"/>
  <c r="H102" i="152"/>
  <c r="Y104" i="152"/>
  <c r="Y102" i="152"/>
  <c r="K122" i="151"/>
  <c r="K120" i="151"/>
  <c r="S122" i="151"/>
  <c r="S120" i="151"/>
  <c r="L104" i="152"/>
  <c r="L102" i="152"/>
  <c r="P92" i="152"/>
  <c r="P101" i="152"/>
  <c r="X122" i="151"/>
  <c r="X120" i="151"/>
  <c r="S119" i="151"/>
  <c r="K117" i="152"/>
  <c r="Z104" i="152"/>
  <c r="Z102" i="152"/>
  <c r="W117" i="152"/>
  <c r="S117" i="152"/>
  <c r="P104" i="152"/>
  <c r="P102" i="152"/>
  <c r="W138" i="151"/>
  <c r="L119" i="151"/>
  <c r="Y119" i="151"/>
  <c r="U101" i="152"/>
  <c r="H92" i="152"/>
  <c r="I101" i="152"/>
  <c r="H119" i="151"/>
  <c r="J101" i="152"/>
  <c r="X118" i="152"/>
  <c r="Q101" i="152"/>
  <c r="G118" i="152"/>
  <c r="N101" i="152"/>
  <c r="T119" i="151"/>
  <c r="O118" i="152"/>
  <c r="P118" i="152"/>
  <c r="S138" i="151"/>
  <c r="R101" i="152"/>
  <c r="T92" i="152"/>
  <c r="M101" i="152"/>
  <c r="G142" i="149" l="1"/>
  <c r="G142" i="151" s="1"/>
  <c r="G110" i="151"/>
  <c r="G141" i="149"/>
  <c r="G141" i="151" s="1"/>
  <c r="S110" i="151"/>
  <c r="S142" i="149"/>
  <c r="S142" i="151" s="1"/>
  <c r="S141" i="149"/>
  <c r="S141" i="151" s="1"/>
  <c r="X142" i="149"/>
  <c r="X142" i="151" s="1"/>
  <c r="X141" i="149"/>
  <c r="X141" i="151" s="1"/>
  <c r="X110" i="151"/>
  <c r="K110" i="151"/>
  <c r="K141" i="149"/>
  <c r="K141" i="151" s="1"/>
  <c r="K142" i="149"/>
  <c r="K142" i="151" s="1"/>
  <c r="L118" i="152"/>
  <c r="O122" i="151"/>
  <c r="Z118" i="152"/>
  <c r="S137" i="151"/>
  <c r="P117" i="152"/>
  <c r="Y117" i="152"/>
  <c r="Q104" i="152"/>
  <c r="Q102" i="152"/>
  <c r="Z122" i="151"/>
  <c r="Z120" i="151"/>
  <c r="G117" i="152"/>
  <c r="X117" i="152"/>
  <c r="Z117" i="152"/>
  <c r="H122" i="151"/>
  <c r="H120" i="151"/>
  <c r="Y118" i="152"/>
  <c r="J104" i="152"/>
  <c r="J102" i="152"/>
  <c r="I104" i="152"/>
  <c r="I102" i="152"/>
  <c r="U104" i="152"/>
  <c r="U102" i="152"/>
  <c r="Z119" i="151"/>
  <c r="L122" i="151"/>
  <c r="L120" i="151"/>
  <c r="O117" i="152"/>
  <c r="Y122" i="151"/>
  <c r="Y120" i="151"/>
  <c r="V92" i="152"/>
  <c r="V101" i="152"/>
  <c r="W137" i="151"/>
  <c r="R104" i="152"/>
  <c r="R102" i="152"/>
  <c r="N104" i="152"/>
  <c r="N102" i="152"/>
  <c r="T122" i="151"/>
  <c r="T120" i="151"/>
  <c r="M104" i="152"/>
  <c r="M102" i="152"/>
  <c r="P119" i="151"/>
  <c r="O138" i="151"/>
  <c r="L117" i="152"/>
  <c r="P122" i="151"/>
  <c r="P120" i="151"/>
  <c r="V104" i="152"/>
  <c r="V102" i="152"/>
  <c r="Q119" i="151"/>
  <c r="U119" i="151"/>
  <c r="N92" i="152"/>
  <c r="M119" i="151"/>
  <c r="H118" i="152"/>
  <c r="R92" i="152"/>
  <c r="M92" i="152"/>
  <c r="X138" i="151"/>
  <c r="G138" i="151"/>
  <c r="P138" i="151"/>
  <c r="J92" i="152"/>
  <c r="K138" i="151"/>
  <c r="I92" i="152"/>
  <c r="T118" i="152"/>
  <c r="I119" i="151"/>
  <c r="Q92" i="152"/>
  <c r="V118" i="152"/>
  <c r="J119" i="151"/>
  <c r="U92" i="152"/>
  <c r="H141" i="149" l="1"/>
  <c r="H141" i="151" s="1"/>
  <c r="H110" i="151"/>
  <c r="H142" i="149"/>
  <c r="H142" i="151" s="1"/>
  <c r="T110" i="151"/>
  <c r="T141" i="149"/>
  <c r="T141" i="151" s="1"/>
  <c r="T142" i="149"/>
  <c r="T142" i="151" s="1"/>
  <c r="Z141" i="149"/>
  <c r="Z141" i="151" s="1"/>
  <c r="Z110" i="151"/>
  <c r="Z142" i="149"/>
  <c r="Z142" i="151" s="1"/>
  <c r="P142" i="149"/>
  <c r="P142" i="151" s="1"/>
  <c r="P141" i="149"/>
  <c r="P141" i="151" s="1"/>
  <c r="P110" i="151"/>
  <c r="L110" i="151"/>
  <c r="L141" i="149"/>
  <c r="L141" i="151" s="1"/>
  <c r="L142" i="149"/>
  <c r="L142" i="151" s="1"/>
  <c r="Z138" i="151"/>
  <c r="G137" i="151"/>
  <c r="H117" i="152"/>
  <c r="R119" i="151"/>
  <c r="Y138" i="151"/>
  <c r="I122" i="151"/>
  <c r="I120" i="151"/>
  <c r="V117" i="152"/>
  <c r="N119" i="151"/>
  <c r="V119" i="151"/>
  <c r="U122" i="151"/>
  <c r="U120" i="151"/>
  <c r="Z137" i="151"/>
  <c r="Q122" i="151"/>
  <c r="Q120" i="151"/>
  <c r="N122" i="151"/>
  <c r="N120" i="151"/>
  <c r="P137" i="151"/>
  <c r="J122" i="151"/>
  <c r="J120" i="151"/>
  <c r="T117" i="152"/>
  <c r="K137" i="151"/>
  <c r="X137" i="151"/>
  <c r="V122" i="151"/>
  <c r="V120" i="151"/>
  <c r="R122" i="151"/>
  <c r="R120" i="151"/>
  <c r="M122" i="151"/>
  <c r="M120" i="151"/>
  <c r="O137" i="151"/>
  <c r="L138" i="151"/>
  <c r="U118" i="152"/>
  <c r="H138" i="151"/>
  <c r="T138" i="151"/>
  <c r="I118" i="152"/>
  <c r="M118" i="152"/>
  <c r="N118" i="152"/>
  <c r="Q118" i="152"/>
  <c r="J118" i="152"/>
  <c r="R118" i="152"/>
  <c r="C101" i="152"/>
  <c r="N142" i="149" l="1"/>
  <c r="N142" i="151" s="1"/>
  <c r="N110" i="151"/>
  <c r="N141" i="149"/>
  <c r="N141" i="151" s="1"/>
  <c r="M142" i="149"/>
  <c r="M142" i="151" s="1"/>
  <c r="M110" i="151"/>
  <c r="M141" i="149"/>
  <c r="M141" i="151" s="1"/>
  <c r="R110" i="151"/>
  <c r="R142" i="149"/>
  <c r="R142" i="151" s="1"/>
  <c r="R141" i="149"/>
  <c r="R141" i="151" s="1"/>
  <c r="O142" i="149"/>
  <c r="O142" i="151" s="1"/>
  <c r="O141" i="149"/>
  <c r="O141" i="151" s="1"/>
  <c r="O110" i="151"/>
  <c r="Q110" i="151"/>
  <c r="Q142" i="149"/>
  <c r="Q142" i="151" s="1"/>
  <c r="Q141" i="149"/>
  <c r="Q141" i="151" s="1"/>
  <c r="U142" i="149"/>
  <c r="U142" i="151" s="1"/>
  <c r="U110" i="151"/>
  <c r="U141" i="149"/>
  <c r="U141" i="151" s="1"/>
  <c r="V142" i="149"/>
  <c r="V142" i="151" s="1"/>
  <c r="V141" i="149"/>
  <c r="V141" i="151" s="1"/>
  <c r="V110" i="151"/>
  <c r="Y142" i="149"/>
  <c r="Y142" i="151" s="1"/>
  <c r="Y110" i="151"/>
  <c r="Y141" i="149"/>
  <c r="Y141" i="151" s="1"/>
  <c r="J142" i="149"/>
  <c r="J142" i="151" s="1"/>
  <c r="J141" i="149"/>
  <c r="J141" i="151" s="1"/>
  <c r="J110" i="151"/>
  <c r="R137" i="151"/>
  <c r="V138" i="151"/>
  <c r="R138" i="151"/>
  <c r="U138" i="151"/>
  <c r="N138" i="151"/>
  <c r="I137" i="151"/>
  <c r="N117" i="152"/>
  <c r="H137" i="151"/>
  <c r="Y137" i="151"/>
  <c r="C104" i="152"/>
  <c r="C102" i="152"/>
  <c r="R117" i="152"/>
  <c r="Q117" i="152"/>
  <c r="T137" i="151"/>
  <c r="U117" i="152"/>
  <c r="M117" i="152"/>
  <c r="I117" i="152"/>
  <c r="L137" i="151"/>
  <c r="J117" i="152"/>
  <c r="I138" i="151"/>
  <c r="C119" i="151"/>
  <c r="D101" i="152"/>
  <c r="Q138" i="151"/>
  <c r="M138" i="151"/>
  <c r="J138" i="151"/>
  <c r="C92" i="152"/>
  <c r="I110" i="151" l="1"/>
  <c r="I142" i="149"/>
  <c r="I142" i="151" s="1"/>
  <c r="I141" i="149"/>
  <c r="I141" i="151" s="1"/>
  <c r="N137" i="151"/>
  <c r="C122" i="151"/>
  <c r="U137" i="151"/>
  <c r="J137" i="151"/>
  <c r="M137" i="151"/>
  <c r="Q137" i="151"/>
  <c r="D104" i="152"/>
  <c r="D102" i="152"/>
  <c r="V137" i="151"/>
  <c r="D119" i="151"/>
  <c r="C118" i="152"/>
  <c r="E101" i="152"/>
  <c r="D92" i="152"/>
  <c r="F101" i="152"/>
  <c r="C142" i="149" l="1"/>
  <c r="C142" i="151" s="1"/>
  <c r="C141" i="149"/>
  <c r="C141" i="151" s="1"/>
  <c r="C110" i="151"/>
  <c r="C120" i="151"/>
  <c r="F104" i="152"/>
  <c r="F102" i="152"/>
  <c r="D122" i="151"/>
  <c r="D120" i="151"/>
  <c r="C117" i="152"/>
  <c r="E104" i="152"/>
  <c r="E102" i="152"/>
  <c r="F119" i="151"/>
  <c r="E119" i="151"/>
  <c r="C138" i="151"/>
  <c r="D118" i="152"/>
  <c r="E92" i="152"/>
  <c r="F92" i="152"/>
  <c r="D142" i="149" l="1"/>
  <c r="D142" i="151" s="1"/>
  <c r="D141" i="149"/>
  <c r="D141" i="151" s="1"/>
  <c r="D110" i="151"/>
  <c r="E122" i="151"/>
  <c r="E120" i="151"/>
  <c r="F122" i="151"/>
  <c r="F120" i="151"/>
  <c r="C137" i="151"/>
  <c r="D117" i="152"/>
  <c r="E118" i="152"/>
  <c r="F118" i="152"/>
  <c r="D138" i="151"/>
  <c r="E141" i="149" l="1"/>
  <c r="E141" i="151" s="1"/>
  <c r="E142" i="149"/>
  <c r="E142" i="151" s="1"/>
  <c r="E110" i="151"/>
  <c r="F141" i="149"/>
  <c r="F141" i="151" s="1"/>
  <c r="F142" i="149"/>
  <c r="F142" i="151" s="1"/>
  <c r="F110" i="151"/>
  <c r="D137" i="151"/>
  <c r="F117" i="152"/>
  <c r="E117" i="152"/>
  <c r="F138" i="151"/>
  <c r="E138" i="151"/>
  <c r="E137" i="151" l="1"/>
  <c r="F137" i="151"/>
  <c r="D92" i="151" l="1"/>
  <c r="E92" i="151"/>
  <c r="F92" i="151"/>
  <c r="G92" i="151"/>
  <c r="H92" i="151"/>
  <c r="I92" i="151"/>
  <c r="J92" i="151"/>
  <c r="K92" i="151"/>
  <c r="L92" i="151"/>
  <c r="M92" i="151"/>
  <c r="N92" i="151"/>
  <c r="O92" i="151"/>
  <c r="P92" i="151"/>
  <c r="Q92" i="151"/>
  <c r="R92" i="151"/>
  <c r="S92" i="151"/>
  <c r="T92" i="151"/>
  <c r="U92" i="151"/>
  <c r="V92" i="151"/>
  <c r="W92" i="151"/>
  <c r="X92" i="151"/>
  <c r="Y92" i="151"/>
  <c r="Z92" i="151"/>
  <c r="AA92" i="151"/>
  <c r="AB92" i="151"/>
  <c r="AC92" i="151"/>
  <c r="AD92" i="151"/>
  <c r="AE92" i="151"/>
  <c r="AF92" i="151"/>
  <c r="AG92" i="151"/>
  <c r="AH92" i="151"/>
  <c r="AI92" i="151"/>
  <c r="AJ92" i="151"/>
  <c r="AK92" i="151"/>
  <c r="AL92" i="151"/>
  <c r="AM92" i="151"/>
  <c r="AN92" i="151"/>
  <c r="AO92" i="151"/>
  <c r="AP92" i="151"/>
  <c r="AQ92" i="151"/>
  <c r="AR92" i="151"/>
  <c r="AS92" i="151"/>
  <c r="D101" i="151"/>
  <c r="E101" i="151"/>
  <c r="F101" i="151"/>
  <c r="G101" i="151"/>
  <c r="H101" i="151"/>
  <c r="I101" i="151"/>
  <c r="J101" i="151"/>
  <c r="K101" i="151"/>
  <c r="L101" i="151"/>
  <c r="M101" i="151"/>
  <c r="N101" i="151"/>
  <c r="O101" i="151"/>
  <c r="P101" i="151"/>
  <c r="Q101" i="151"/>
  <c r="R101" i="151"/>
  <c r="S101" i="151"/>
  <c r="T101" i="151"/>
  <c r="U101" i="151"/>
  <c r="V101" i="151"/>
  <c r="W101" i="151"/>
  <c r="X101" i="151"/>
  <c r="Y101" i="151"/>
  <c r="Z101" i="151"/>
  <c r="AA101" i="151"/>
  <c r="AB101" i="151"/>
  <c r="AC101" i="151"/>
  <c r="AD101" i="151"/>
  <c r="AE101" i="151"/>
  <c r="AF101" i="151"/>
  <c r="AG101" i="151"/>
  <c r="AH101" i="151"/>
  <c r="AI101" i="151"/>
  <c r="AJ101" i="151"/>
  <c r="AK101" i="151"/>
  <c r="AL101" i="151"/>
  <c r="AM101" i="151"/>
  <c r="AN101" i="151"/>
  <c r="AO101" i="151"/>
  <c r="AP101" i="151"/>
  <c r="AQ101" i="151"/>
  <c r="AR101" i="151"/>
  <c r="AS101" i="151"/>
  <c r="C92" i="151"/>
  <c r="C101" i="151"/>
  <c r="G24" i="147" l="1"/>
  <c r="AT92" i="151"/>
  <c r="AT101" i="151"/>
  <c r="G33" i="147"/>
  <c r="AQ66" i="152" l="1"/>
  <c r="AQ78" i="151"/>
  <c r="AS70" i="152" l="1"/>
  <c r="AS82" i="151"/>
  <c r="AR70" i="152"/>
  <c r="AR82" i="151"/>
  <c r="AS66" i="152"/>
  <c r="AS78" i="151"/>
  <c r="AR66" i="152"/>
  <c r="AR78" i="151"/>
  <c r="AQ82" i="151"/>
  <c r="AQ70" i="152"/>
  <c r="AT82" i="151" l="1"/>
  <c r="G14" i="147"/>
  <c r="G10" i="148"/>
  <c r="AT66" i="152"/>
  <c r="G14" i="148"/>
  <c r="AT70" i="152"/>
  <c r="AT78" i="151"/>
  <c r="G10" i="147"/>
  <c r="AQ87" i="152"/>
  <c r="AS69" i="152"/>
  <c r="AQ69" i="152"/>
  <c r="AR81" i="151"/>
  <c r="AQ81" i="151"/>
  <c r="AR69" i="152"/>
  <c r="AS87" i="152"/>
  <c r="AS81" i="151"/>
  <c r="AR87" i="152"/>
  <c r="AT87" i="152" l="1"/>
  <c r="G31" i="148"/>
  <c r="G13" i="147"/>
  <c r="AT81" i="151"/>
  <c r="AT69" i="152"/>
  <c r="G13" i="148"/>
  <c r="AS83" i="151"/>
  <c r="AS100" i="151"/>
  <c r="AQ71" i="152"/>
  <c r="AS65" i="152"/>
  <c r="AQ100" i="151"/>
  <c r="AR100" i="151"/>
  <c r="AR83" i="151"/>
  <c r="AQ80" i="151"/>
  <c r="AR79" i="151"/>
  <c r="AR80" i="151"/>
  <c r="AS79" i="151"/>
  <c r="AR77" i="151"/>
  <c r="AQ79" i="151"/>
  <c r="AQ83" i="151"/>
  <c r="AR67" i="152"/>
  <c r="AS67" i="152"/>
  <c r="AS80" i="151"/>
  <c r="AS77" i="151"/>
  <c r="AQ67" i="152"/>
  <c r="AQ65" i="152"/>
  <c r="AS68" i="152"/>
  <c r="AQ77" i="151"/>
  <c r="AR65" i="152"/>
  <c r="G9" i="148" l="1"/>
  <c r="AT65" i="152"/>
  <c r="AT77" i="151"/>
  <c r="G9" i="147"/>
  <c r="AT83" i="151"/>
  <c r="G15" i="147"/>
  <c r="G11" i="147"/>
  <c r="AT79" i="151"/>
  <c r="AT100" i="151"/>
  <c r="G32" i="147"/>
  <c r="AT67" i="152"/>
  <c r="G11" i="148"/>
  <c r="AT71" i="152"/>
  <c r="G15" i="148"/>
  <c r="AT68" i="152"/>
  <c r="G12" i="148"/>
  <c r="AS71" i="152"/>
  <c r="AQ68" i="152"/>
  <c r="AR71" i="152"/>
  <c r="AT80" i="151" l="1"/>
  <c r="G12" i="147"/>
  <c r="AS76" i="151"/>
  <c r="AS64" i="152"/>
  <c r="AR68" i="152"/>
  <c r="AR76" i="151"/>
  <c r="AQ76" i="151"/>
  <c r="AT64" i="152" l="1"/>
  <c r="G8" i="148"/>
  <c r="AT76" i="151"/>
  <c r="G8" i="147"/>
  <c r="AR64" i="152"/>
  <c r="AQ64" i="152"/>
  <c r="AS91" i="151"/>
  <c r="AR91" i="151"/>
  <c r="AS94" i="151"/>
  <c r="AQ91" i="151"/>
  <c r="AT91" i="151" l="1"/>
  <c r="G23" i="147"/>
  <c r="AQ94" i="151"/>
  <c r="AR94" i="151"/>
  <c r="AR96" i="151"/>
  <c r="G26" i="147" l="1"/>
  <c r="AT94" i="151"/>
  <c r="G29" i="147"/>
  <c r="AT97" i="151"/>
  <c r="AT96" i="151"/>
  <c r="G28" i="147"/>
  <c r="AR97" i="151"/>
  <c r="AQ97" i="151"/>
  <c r="AS96" i="151"/>
  <c r="AS97" i="151"/>
  <c r="AQ99" i="151"/>
  <c r="AR99" i="151"/>
  <c r="AS99" i="151"/>
  <c r="G31" i="147" l="1"/>
  <c r="AT99" i="151"/>
  <c r="AS90" i="151"/>
  <c r="AR90" i="151"/>
  <c r="AR98" i="151"/>
  <c r="AQ90" i="151"/>
  <c r="AT90" i="151" l="1"/>
  <c r="G22" i="147"/>
  <c r="AS98" i="151"/>
  <c r="AQ98" i="151"/>
  <c r="AQ96" i="151"/>
  <c r="AT98" i="151" l="1"/>
  <c r="G30" i="147"/>
  <c r="AR79" i="152"/>
  <c r="AQ79" i="152"/>
  <c r="AS79" i="152"/>
  <c r="AT79" i="152" l="1"/>
  <c r="G23" i="148"/>
  <c r="AQ84" i="152"/>
  <c r="AQ81" i="152"/>
  <c r="AR81" i="152"/>
  <c r="AS83" i="152"/>
  <c r="AS81" i="152"/>
  <c r="AR83" i="152"/>
  <c r="AT81" i="152" l="1"/>
  <c r="G25" i="148"/>
  <c r="AT83" i="152"/>
  <c r="G27" i="148"/>
  <c r="AS84" i="152"/>
  <c r="AR86" i="152"/>
  <c r="AR84" i="152"/>
  <c r="AQ83" i="152"/>
  <c r="AS86" i="152"/>
  <c r="AQ86" i="152"/>
  <c r="AT84" i="152" l="1"/>
  <c r="G28" i="148"/>
  <c r="AQ82" i="152"/>
  <c r="AR95" i="151"/>
  <c r="AS82" i="152"/>
  <c r="AS95" i="151"/>
  <c r="AQ95" i="151"/>
  <c r="AR82" i="152"/>
  <c r="AS85" i="152"/>
  <c r="AT95" i="151" l="1"/>
  <c r="G27" i="147"/>
  <c r="G30" i="148"/>
  <c r="AT86" i="152"/>
  <c r="G26" i="148"/>
  <c r="AT82" i="152"/>
  <c r="AR85" i="152"/>
  <c r="AR78" i="152"/>
  <c r="AS78" i="152"/>
  <c r="AQ85" i="152"/>
  <c r="AT78" i="152" l="1"/>
  <c r="G22" i="148"/>
  <c r="AT85" i="152"/>
  <c r="G29" i="148"/>
  <c r="AQ78" i="152"/>
  <c r="D86" i="152" l="1"/>
  <c r="E86" i="152"/>
  <c r="F86" i="152"/>
  <c r="C86" i="152"/>
  <c r="AS86" i="151" l="1"/>
  <c r="AR86" i="151"/>
  <c r="AQ86" i="151"/>
  <c r="AT86" i="151" l="1"/>
  <c r="G18" i="147"/>
  <c r="J86" i="151"/>
  <c r="N86" i="151"/>
  <c r="R86" i="151"/>
  <c r="V86" i="151"/>
  <c r="Z86" i="151"/>
  <c r="AD86" i="151"/>
  <c r="AH86" i="151"/>
  <c r="AL86" i="151"/>
  <c r="AP86" i="151"/>
  <c r="G86" i="151"/>
  <c r="L86" i="151"/>
  <c r="X86" i="151"/>
  <c r="AJ86" i="151"/>
  <c r="K86" i="151"/>
  <c r="O86" i="151"/>
  <c r="S86" i="151"/>
  <c r="W86" i="151"/>
  <c r="AA86" i="151"/>
  <c r="AE86" i="151"/>
  <c r="AI86" i="151"/>
  <c r="AM86" i="151"/>
  <c r="T86" i="151"/>
  <c r="AF86" i="151"/>
  <c r="AN86" i="151"/>
  <c r="P86" i="151"/>
  <c r="AB86" i="151"/>
  <c r="H86" i="151"/>
  <c r="I86" i="151"/>
  <c r="M86" i="151"/>
  <c r="Q86" i="151"/>
  <c r="U86" i="151"/>
  <c r="Y86" i="151"/>
  <c r="AC86" i="151"/>
  <c r="AG86" i="151"/>
  <c r="AK86" i="151"/>
  <c r="AO86" i="151"/>
  <c r="F86" i="151"/>
  <c r="E86" i="151"/>
  <c r="D86" i="151"/>
  <c r="C86" i="151"/>
  <c r="AO93" i="151" l="1"/>
  <c r="AN93" i="151"/>
  <c r="AN78" i="151" l="1"/>
  <c r="AP81" i="151"/>
  <c r="AP78" i="151"/>
  <c r="AO78" i="151"/>
  <c r="AM78" i="151"/>
  <c r="AO81" i="151" l="1"/>
  <c r="AP77" i="151"/>
  <c r="AO77" i="151"/>
  <c r="AM81" i="151"/>
  <c r="AN81" i="151"/>
  <c r="AM77" i="151"/>
  <c r="AN77" i="151"/>
  <c r="AR93" i="151" l="1"/>
  <c r="AQ93" i="151"/>
  <c r="AM93" i="151"/>
  <c r="AP93" i="151"/>
  <c r="AS93" i="151"/>
  <c r="C93" i="151"/>
  <c r="G93" i="151"/>
  <c r="K93" i="151"/>
  <c r="O93" i="151"/>
  <c r="S93" i="151"/>
  <c r="W93" i="151"/>
  <c r="AA93" i="151"/>
  <c r="AE93" i="151"/>
  <c r="AI93" i="151"/>
  <c r="D93" i="151"/>
  <c r="H93" i="151"/>
  <c r="L93" i="151"/>
  <c r="P93" i="151"/>
  <c r="T93" i="151"/>
  <c r="X93" i="151"/>
  <c r="AB93" i="151"/>
  <c r="AF93" i="151"/>
  <c r="AJ93" i="151"/>
  <c r="E93" i="151"/>
  <c r="I93" i="151"/>
  <c r="M93" i="151"/>
  <c r="Q93" i="151"/>
  <c r="U93" i="151"/>
  <c r="Y93" i="151"/>
  <c r="AC93" i="151"/>
  <c r="AG93" i="151"/>
  <c r="AK93" i="151"/>
  <c r="F93" i="151"/>
  <c r="J93" i="151"/>
  <c r="N93" i="151"/>
  <c r="R93" i="151"/>
  <c r="V93" i="151"/>
  <c r="Z93" i="151"/>
  <c r="AD93" i="151"/>
  <c r="AH93" i="151"/>
  <c r="AL93" i="151"/>
  <c r="AT93" i="151" l="1"/>
  <c r="G25" i="147"/>
  <c r="AL86" i="152"/>
  <c r="AI86" i="152"/>
  <c r="AJ86" i="152"/>
  <c r="AK86" i="152"/>
  <c r="I86" i="152"/>
  <c r="M86" i="152"/>
  <c r="Q86" i="152"/>
  <c r="U86" i="152"/>
  <c r="Y86" i="152"/>
  <c r="AC86" i="152"/>
  <c r="AG86" i="152"/>
  <c r="J86" i="152"/>
  <c r="N86" i="152"/>
  <c r="R86" i="152"/>
  <c r="V86" i="152"/>
  <c r="Z86" i="152"/>
  <c r="AD86" i="152"/>
  <c r="AH86" i="152"/>
  <c r="G86" i="152"/>
  <c r="K86" i="152"/>
  <c r="O86" i="152"/>
  <c r="S86" i="152"/>
  <c r="W86" i="152"/>
  <c r="AA86" i="152"/>
  <c r="AE86" i="152"/>
  <c r="H86" i="152"/>
  <c r="L86" i="152"/>
  <c r="P86" i="152"/>
  <c r="T86" i="152"/>
  <c r="X86" i="152"/>
  <c r="AB86" i="152"/>
  <c r="AF86" i="152"/>
  <c r="M99" i="151" l="1"/>
  <c r="AK99" i="151"/>
  <c r="E99" i="151"/>
  <c r="I99" i="151"/>
  <c r="Q99" i="151"/>
  <c r="U99" i="151"/>
  <c r="Y99" i="151"/>
  <c r="AC99" i="151"/>
  <c r="AG99" i="151"/>
  <c r="F99" i="151"/>
  <c r="J99" i="151"/>
  <c r="N99" i="151"/>
  <c r="R99" i="151"/>
  <c r="V99" i="151"/>
  <c r="Z99" i="151"/>
  <c r="AD99" i="151"/>
  <c r="AH99" i="151"/>
  <c r="AL99" i="151"/>
  <c r="C99" i="151"/>
  <c r="G99" i="151"/>
  <c r="K99" i="151"/>
  <c r="O99" i="151"/>
  <c r="S99" i="151"/>
  <c r="W99" i="151"/>
  <c r="AA99" i="151"/>
  <c r="AE99" i="151"/>
  <c r="AI99" i="151"/>
  <c r="D99" i="151"/>
  <c r="H99" i="151"/>
  <c r="L99" i="151"/>
  <c r="P99" i="151"/>
  <c r="T99" i="151"/>
  <c r="X99" i="151"/>
  <c r="AB99" i="151"/>
  <c r="AF99" i="151"/>
  <c r="AJ99" i="151"/>
  <c r="AL97" i="151" l="1"/>
  <c r="AK97" i="151"/>
  <c r="AJ97" i="151"/>
  <c r="AI97" i="151"/>
  <c r="AH97" i="151"/>
  <c r="AG97" i="151"/>
  <c r="AF97" i="151"/>
  <c r="AE97" i="151"/>
  <c r="AD97" i="151"/>
  <c r="AC97" i="151"/>
  <c r="AB97" i="151"/>
  <c r="AA97" i="151"/>
  <c r="Z97" i="151"/>
  <c r="Y97" i="151"/>
  <c r="X97" i="151"/>
  <c r="W97" i="151"/>
  <c r="V97" i="151"/>
  <c r="U97" i="151"/>
  <c r="T97" i="151"/>
  <c r="S97" i="151"/>
  <c r="R97" i="151"/>
  <c r="Q97" i="151"/>
  <c r="P97" i="151"/>
  <c r="O97" i="151"/>
  <c r="N97" i="151"/>
  <c r="M97" i="151"/>
  <c r="L97" i="151"/>
  <c r="K97" i="151"/>
  <c r="J97" i="151"/>
  <c r="I97" i="151"/>
  <c r="H97" i="151"/>
  <c r="G97" i="151"/>
  <c r="F97" i="151"/>
  <c r="E97" i="151"/>
  <c r="D97" i="151"/>
  <c r="C97" i="151"/>
  <c r="AL94" i="151"/>
  <c r="AK94" i="151"/>
  <c r="AJ94" i="151"/>
  <c r="AI94" i="151"/>
  <c r="AH94" i="151"/>
  <c r="AG94" i="151"/>
  <c r="AF94" i="151"/>
  <c r="AE94" i="151"/>
  <c r="AD94" i="151"/>
  <c r="AC94" i="151"/>
  <c r="AB94" i="151"/>
  <c r="AA94" i="151"/>
  <c r="Z94" i="151"/>
  <c r="Y94" i="151"/>
  <c r="X94" i="151"/>
  <c r="W94" i="151"/>
  <c r="V94" i="151"/>
  <c r="U94" i="151"/>
  <c r="T94" i="151"/>
  <c r="S94" i="151"/>
  <c r="R94" i="151"/>
  <c r="Q94" i="151"/>
  <c r="P94" i="151"/>
  <c r="O94" i="151"/>
  <c r="N94" i="151"/>
  <c r="M94" i="151"/>
  <c r="L94" i="151"/>
  <c r="K94" i="151"/>
  <c r="J94" i="151"/>
  <c r="I94" i="151"/>
  <c r="H94" i="151"/>
  <c r="G94" i="151"/>
  <c r="F94" i="151"/>
  <c r="E94" i="151"/>
  <c r="D94" i="151"/>
  <c r="C94" i="151"/>
  <c r="AL91" i="151"/>
  <c r="AK91" i="151"/>
  <c r="AJ91" i="151"/>
  <c r="AI91" i="151"/>
  <c r="AH91" i="151"/>
  <c r="AG91" i="151"/>
  <c r="AF91" i="151"/>
  <c r="AE91" i="151"/>
  <c r="AD91" i="151"/>
  <c r="AC91" i="151"/>
  <c r="AB91" i="151"/>
  <c r="AA91" i="151"/>
  <c r="Z91" i="151"/>
  <c r="Y91" i="151"/>
  <c r="X91" i="151"/>
  <c r="W91" i="151"/>
  <c r="V91" i="151"/>
  <c r="U91" i="151"/>
  <c r="T91" i="151"/>
  <c r="S91" i="151"/>
  <c r="R91" i="151"/>
  <c r="Q91" i="151"/>
  <c r="P91" i="151"/>
  <c r="O91" i="151"/>
  <c r="N91" i="151"/>
  <c r="M91" i="151"/>
  <c r="L91" i="151"/>
  <c r="K91" i="151"/>
  <c r="J91" i="151"/>
  <c r="I91" i="151"/>
  <c r="H91" i="151"/>
  <c r="G91" i="151"/>
  <c r="F91" i="151"/>
  <c r="E91" i="151"/>
  <c r="D91" i="151"/>
  <c r="C91" i="151"/>
  <c r="AL96" i="151" l="1"/>
  <c r="AH96" i="151"/>
  <c r="AD96" i="151"/>
  <c r="Z96" i="151"/>
  <c r="V96" i="151"/>
  <c r="R96" i="151"/>
  <c r="N96" i="151"/>
  <c r="J96" i="151"/>
  <c r="L96" i="151"/>
  <c r="AJ96" i="151"/>
  <c r="AI96" i="151"/>
  <c r="AF96" i="151"/>
  <c r="AE96" i="151"/>
  <c r="AB96" i="151"/>
  <c r="AA96" i="151"/>
  <c r="X96" i="151"/>
  <c r="W96" i="151"/>
  <c r="T96" i="151"/>
  <c r="S96" i="151"/>
  <c r="P96" i="151"/>
  <c r="O96" i="151"/>
  <c r="K96" i="151"/>
  <c r="H96" i="151"/>
  <c r="G96" i="151"/>
  <c r="I90" i="151"/>
  <c r="Q90" i="151"/>
  <c r="Y90" i="151"/>
  <c r="AG90" i="151"/>
  <c r="M90" i="151"/>
  <c r="U90" i="151"/>
  <c r="AC90" i="151"/>
  <c r="AK90" i="151"/>
  <c r="Q96" i="151"/>
  <c r="AK96" i="151"/>
  <c r="N90" i="151"/>
  <c r="Z90" i="151"/>
  <c r="H90" i="151"/>
  <c r="L90" i="151"/>
  <c r="P90" i="151"/>
  <c r="T90" i="151"/>
  <c r="X90" i="151"/>
  <c r="AB90" i="151"/>
  <c r="AF90" i="151"/>
  <c r="AJ90" i="151"/>
  <c r="D90" i="151"/>
  <c r="I96" i="151"/>
  <c r="M96" i="151"/>
  <c r="U96" i="151"/>
  <c r="AC96" i="151"/>
  <c r="J90" i="151"/>
  <c r="R90" i="151"/>
  <c r="AH90" i="151"/>
  <c r="K90" i="151"/>
  <c r="O90" i="151"/>
  <c r="S90" i="151"/>
  <c r="W90" i="151"/>
  <c r="AA90" i="151"/>
  <c r="AE90" i="151"/>
  <c r="AI90" i="151"/>
  <c r="F90" i="151"/>
  <c r="V90" i="151"/>
  <c r="AD90" i="151"/>
  <c r="AL90" i="151"/>
  <c r="E96" i="151"/>
  <c r="Y96" i="151"/>
  <c r="AG96" i="151"/>
  <c r="E90" i="151"/>
  <c r="D96" i="151"/>
  <c r="F96" i="151"/>
  <c r="G90" i="151"/>
  <c r="C90" i="151"/>
  <c r="C96" i="151"/>
  <c r="AL78" i="151"/>
  <c r="AK78" i="151"/>
  <c r="AJ78" i="151"/>
  <c r="AI78" i="151"/>
  <c r="AH78" i="151"/>
  <c r="AG78" i="151"/>
  <c r="AF78" i="151"/>
  <c r="AE78" i="151"/>
  <c r="AD78" i="151"/>
  <c r="AC78" i="151"/>
  <c r="AB78" i="151"/>
  <c r="AA78" i="151"/>
  <c r="Z78" i="151"/>
  <c r="Y78" i="151"/>
  <c r="X78" i="151"/>
  <c r="W78" i="151"/>
  <c r="V78" i="151"/>
  <c r="U78" i="151"/>
  <c r="T78" i="151"/>
  <c r="S78" i="151"/>
  <c r="R78" i="151"/>
  <c r="Q78" i="151"/>
  <c r="P78" i="151"/>
  <c r="O78" i="151"/>
  <c r="N78" i="151"/>
  <c r="M78" i="151"/>
  <c r="L78" i="151"/>
  <c r="K78" i="151"/>
  <c r="J78" i="151"/>
  <c r="I78" i="151"/>
  <c r="H78" i="151"/>
  <c r="G78" i="151"/>
  <c r="F78" i="151"/>
  <c r="E78" i="151"/>
  <c r="D78" i="151"/>
  <c r="C78" i="151"/>
  <c r="M66" i="152"/>
  <c r="N66" i="152"/>
  <c r="O66" i="152"/>
  <c r="P66" i="152"/>
  <c r="Q66" i="152"/>
  <c r="R66" i="152"/>
  <c r="S66" i="152"/>
  <c r="T66" i="152"/>
  <c r="U66" i="152"/>
  <c r="V66" i="152"/>
  <c r="W66" i="152"/>
  <c r="X66" i="152"/>
  <c r="Y66" i="152"/>
  <c r="Z66" i="152"/>
  <c r="AA66" i="152"/>
  <c r="AB66" i="152"/>
  <c r="AC66" i="152"/>
  <c r="AD66" i="152"/>
  <c r="AE66" i="152"/>
  <c r="AF66" i="152"/>
  <c r="AG66" i="152"/>
  <c r="AH66" i="152"/>
  <c r="AI66" i="152"/>
  <c r="AJ66" i="152"/>
  <c r="AK66" i="152"/>
  <c r="AL66" i="152"/>
  <c r="AM66" i="152"/>
  <c r="AN66" i="152"/>
  <c r="AO66" i="152"/>
  <c r="AP66" i="152"/>
  <c r="AG81" i="151" l="1"/>
  <c r="Y81" i="151"/>
  <c r="M81" i="151"/>
  <c r="J81" i="151"/>
  <c r="N81" i="151"/>
  <c r="R81" i="151"/>
  <c r="V81" i="151"/>
  <c r="Z81" i="151"/>
  <c r="AD81" i="151"/>
  <c r="AH81" i="151"/>
  <c r="AL81" i="151"/>
  <c r="H81" i="151"/>
  <c r="T81" i="151"/>
  <c r="X81" i="151"/>
  <c r="AJ81" i="151"/>
  <c r="J77" i="151"/>
  <c r="AM69" i="152"/>
  <c r="AI69" i="152"/>
  <c r="AE69" i="152"/>
  <c r="AA69" i="152"/>
  <c r="W69" i="152"/>
  <c r="S69" i="152"/>
  <c r="O69" i="152"/>
  <c r="AN65" i="152"/>
  <c r="AJ65" i="152"/>
  <c r="AF65" i="152"/>
  <c r="AB65" i="152"/>
  <c r="X65" i="152"/>
  <c r="T65" i="152"/>
  <c r="P65" i="152"/>
  <c r="AP69" i="152"/>
  <c r="AL69" i="152"/>
  <c r="AH69" i="152"/>
  <c r="AD69" i="152"/>
  <c r="Z69" i="152"/>
  <c r="V69" i="152"/>
  <c r="R69" i="152"/>
  <c r="N69" i="152"/>
  <c r="AM65" i="152"/>
  <c r="AI65" i="152"/>
  <c r="AE65" i="152"/>
  <c r="AA65" i="152"/>
  <c r="W65" i="152"/>
  <c r="S65" i="152"/>
  <c r="O65" i="152"/>
  <c r="AO69" i="152"/>
  <c r="AK69" i="152"/>
  <c r="AG69" i="152"/>
  <c r="AC69" i="152"/>
  <c r="Y69" i="152"/>
  <c r="U69" i="152"/>
  <c r="Q69" i="152"/>
  <c r="M69" i="152"/>
  <c r="AP65" i="152"/>
  <c r="AL65" i="152"/>
  <c r="AH65" i="152"/>
  <c r="AD65" i="152"/>
  <c r="Z65" i="152"/>
  <c r="V65" i="152"/>
  <c r="R65" i="152"/>
  <c r="N65" i="152"/>
  <c r="AN69" i="152"/>
  <c r="AJ69" i="152"/>
  <c r="AF69" i="152"/>
  <c r="AB69" i="152"/>
  <c r="X69" i="152"/>
  <c r="T69" i="152"/>
  <c r="P69" i="152"/>
  <c r="AO65" i="152"/>
  <c r="AK65" i="152"/>
  <c r="AG65" i="152"/>
  <c r="AC65" i="152"/>
  <c r="Y65" i="152"/>
  <c r="U65" i="152"/>
  <c r="Q65" i="152"/>
  <c r="M65" i="152"/>
  <c r="F77" i="151"/>
  <c r="D81" i="151"/>
  <c r="G81" i="151"/>
  <c r="K81" i="151"/>
  <c r="H77" i="151"/>
  <c r="L77" i="151"/>
  <c r="C77" i="151"/>
  <c r="G77" i="151"/>
  <c r="K77" i="151"/>
  <c r="F81" i="151"/>
  <c r="C81" i="151"/>
  <c r="L81" i="151"/>
  <c r="P81" i="151"/>
  <c r="AB81" i="151"/>
  <c r="AF81" i="151"/>
  <c r="E81" i="151"/>
  <c r="I81" i="151"/>
  <c r="Q81" i="151"/>
  <c r="U81" i="151"/>
  <c r="AC81" i="151"/>
  <c r="AK81" i="151"/>
  <c r="O81" i="151"/>
  <c r="S81" i="151"/>
  <c r="W81" i="151"/>
  <c r="AA81" i="151"/>
  <c r="AE81" i="151"/>
  <c r="AI81" i="151"/>
  <c r="AC80" i="152"/>
  <c r="W80" i="152"/>
  <c r="AM80" i="152"/>
  <c r="AN80" i="152"/>
  <c r="AF80" i="152"/>
  <c r="V80" i="152"/>
  <c r="Q80" i="152"/>
  <c r="AG80" i="152"/>
  <c r="K80" i="152"/>
  <c r="AA80" i="152"/>
  <c r="AQ80" i="152"/>
  <c r="X80" i="152"/>
  <c r="AR80" i="152"/>
  <c r="F80" i="152"/>
  <c r="AH80" i="152"/>
  <c r="AD80" i="152"/>
  <c r="M80" i="152"/>
  <c r="AS80" i="152"/>
  <c r="G80" i="152"/>
  <c r="T80" i="152"/>
  <c r="E80" i="152"/>
  <c r="U80" i="152"/>
  <c r="AK80" i="152"/>
  <c r="O80" i="152"/>
  <c r="AE80" i="152"/>
  <c r="D80" i="152"/>
  <c r="AB80" i="152"/>
  <c r="L80" i="152"/>
  <c r="N80" i="152"/>
  <c r="AP80" i="152"/>
  <c r="AL80" i="152"/>
  <c r="Z80" i="152"/>
  <c r="I80" i="152"/>
  <c r="Y80" i="152"/>
  <c r="AO80" i="152"/>
  <c r="S80" i="152"/>
  <c r="AI80" i="152"/>
  <c r="H80" i="152"/>
  <c r="AJ80" i="152"/>
  <c r="P80" i="152"/>
  <c r="R80" i="152"/>
  <c r="J80" i="152"/>
  <c r="AR74" i="152"/>
  <c r="AN74" i="152"/>
  <c r="AJ74" i="152"/>
  <c r="AF74" i="152"/>
  <c r="AB74" i="152"/>
  <c r="X74" i="152"/>
  <c r="T74" i="152"/>
  <c r="P74" i="152"/>
  <c r="AQ74" i="152"/>
  <c r="AM74" i="152"/>
  <c r="AI74" i="152"/>
  <c r="AE74" i="152"/>
  <c r="AA74" i="152"/>
  <c r="W74" i="152"/>
  <c r="S74" i="152"/>
  <c r="O74" i="152"/>
  <c r="AP74" i="152"/>
  <c r="AL74" i="152"/>
  <c r="AH74" i="152"/>
  <c r="AD74" i="152"/>
  <c r="Z74" i="152"/>
  <c r="V74" i="152"/>
  <c r="R74" i="152"/>
  <c r="N74" i="152"/>
  <c r="AS74" i="152"/>
  <c r="AO74" i="152"/>
  <c r="AK74" i="152"/>
  <c r="AG74" i="152"/>
  <c r="AC74" i="152"/>
  <c r="Y74" i="152"/>
  <c r="U74" i="152"/>
  <c r="Q74" i="152"/>
  <c r="M74" i="152"/>
  <c r="AT80" i="152" l="1"/>
  <c r="G24" i="148"/>
  <c r="G18" i="148"/>
  <c r="AT74" i="152"/>
  <c r="AH77" i="151"/>
  <c r="Z77" i="151"/>
  <c r="R77" i="151"/>
  <c r="AG77" i="151"/>
  <c r="Y77" i="151"/>
  <c r="Q77" i="151"/>
  <c r="I77" i="151"/>
  <c r="AJ77" i="151"/>
  <c r="AB77" i="151"/>
  <c r="T77" i="151"/>
  <c r="AI77" i="151"/>
  <c r="AA77" i="151"/>
  <c r="S77" i="151"/>
  <c r="AL77" i="151"/>
  <c r="AD77" i="151"/>
  <c r="V77" i="151"/>
  <c r="N77" i="151"/>
  <c r="AK77" i="151"/>
  <c r="AC77" i="151"/>
  <c r="U77" i="151"/>
  <c r="M77" i="151"/>
  <c r="E77" i="151"/>
  <c r="AF77" i="151"/>
  <c r="X77" i="151"/>
  <c r="P77" i="151"/>
  <c r="D77" i="151"/>
  <c r="AE77" i="151"/>
  <c r="W77" i="151"/>
  <c r="O77" i="151"/>
  <c r="D66" i="152" l="1"/>
  <c r="E66" i="152"/>
  <c r="F66" i="152"/>
  <c r="G66" i="152"/>
  <c r="H66" i="152"/>
  <c r="I66" i="152"/>
  <c r="J66" i="152"/>
  <c r="K66" i="152"/>
  <c r="L66" i="152"/>
  <c r="AL84" i="152"/>
  <c r="AK84" i="152"/>
  <c r="AJ84" i="152"/>
  <c r="AI84" i="152"/>
  <c r="AH84" i="152"/>
  <c r="AG84" i="152"/>
  <c r="AF84" i="152"/>
  <c r="AE84" i="152"/>
  <c r="AD84" i="152"/>
  <c r="AC84" i="152"/>
  <c r="AB84" i="152"/>
  <c r="AA84" i="152"/>
  <c r="Z84" i="152"/>
  <c r="Y84" i="152"/>
  <c r="X84" i="152"/>
  <c r="W84" i="152"/>
  <c r="V84" i="152"/>
  <c r="U84" i="152"/>
  <c r="T84" i="152"/>
  <c r="S84" i="152"/>
  <c r="R84" i="152"/>
  <c r="Q84" i="152"/>
  <c r="P84" i="152"/>
  <c r="O84" i="152"/>
  <c r="N84" i="152"/>
  <c r="M84" i="152"/>
  <c r="L84" i="152"/>
  <c r="K84" i="152"/>
  <c r="J84" i="152"/>
  <c r="I84" i="152"/>
  <c r="H84" i="152"/>
  <c r="G84" i="152"/>
  <c r="F84" i="152"/>
  <c r="E84" i="152"/>
  <c r="D84" i="152"/>
  <c r="C84" i="152"/>
  <c r="AL83" i="152"/>
  <c r="AK83" i="152"/>
  <c r="AJ83" i="152"/>
  <c r="AI83" i="152"/>
  <c r="AH83" i="152"/>
  <c r="AG83" i="152"/>
  <c r="AF83" i="152"/>
  <c r="AE83" i="152"/>
  <c r="AD83" i="152"/>
  <c r="AC83" i="152"/>
  <c r="AB83" i="152"/>
  <c r="AA83" i="152"/>
  <c r="Z83" i="152"/>
  <c r="Y83" i="152"/>
  <c r="X83" i="152"/>
  <c r="W83" i="152"/>
  <c r="V83" i="152"/>
  <c r="U83" i="152"/>
  <c r="T83" i="152"/>
  <c r="S83" i="152"/>
  <c r="R83" i="152"/>
  <c r="Q83" i="152"/>
  <c r="P83" i="152"/>
  <c r="O83" i="152"/>
  <c r="N83" i="152"/>
  <c r="M83" i="152"/>
  <c r="L83" i="152"/>
  <c r="K83" i="152"/>
  <c r="J83" i="152"/>
  <c r="I83" i="152"/>
  <c r="H83" i="152"/>
  <c r="F83" i="152"/>
  <c r="E83" i="152"/>
  <c r="D83" i="152"/>
  <c r="AL81" i="152"/>
  <c r="AK81" i="152"/>
  <c r="AJ81" i="152"/>
  <c r="AI81" i="152"/>
  <c r="AH81" i="152"/>
  <c r="AG81" i="152"/>
  <c r="AF81" i="152"/>
  <c r="AE81" i="152"/>
  <c r="AD81" i="152"/>
  <c r="AC81" i="152"/>
  <c r="AB81" i="152"/>
  <c r="AA81" i="152"/>
  <c r="Z81" i="152"/>
  <c r="Y81" i="152"/>
  <c r="X81" i="152"/>
  <c r="W81" i="152"/>
  <c r="V81" i="152"/>
  <c r="U81" i="152"/>
  <c r="T81" i="152"/>
  <c r="S81" i="152"/>
  <c r="R81" i="152"/>
  <c r="Q81" i="152"/>
  <c r="P81" i="152"/>
  <c r="O81" i="152"/>
  <c r="N81" i="152"/>
  <c r="M81" i="152"/>
  <c r="L81" i="152"/>
  <c r="K81" i="152"/>
  <c r="J81" i="152"/>
  <c r="I81" i="152"/>
  <c r="H81" i="152"/>
  <c r="G81" i="152"/>
  <c r="F81" i="152"/>
  <c r="E81" i="152"/>
  <c r="D81" i="152"/>
  <c r="C81" i="152"/>
  <c r="AL79" i="152"/>
  <c r="AK79" i="152"/>
  <c r="AJ79" i="152"/>
  <c r="AI79" i="152"/>
  <c r="AH79" i="152"/>
  <c r="AG79" i="152"/>
  <c r="AF79" i="152"/>
  <c r="AE79" i="152"/>
  <c r="AD79" i="152"/>
  <c r="AC79" i="152"/>
  <c r="AB79" i="152"/>
  <c r="AA79" i="152"/>
  <c r="Z79" i="152"/>
  <c r="Y79" i="152"/>
  <c r="X79" i="152"/>
  <c r="W79" i="152"/>
  <c r="V79" i="152"/>
  <c r="U79" i="152"/>
  <c r="T79" i="152"/>
  <c r="S79" i="152"/>
  <c r="R79" i="152"/>
  <c r="Q79" i="152"/>
  <c r="P79" i="152"/>
  <c r="O79" i="152"/>
  <c r="N79" i="152"/>
  <c r="M79" i="152"/>
  <c r="L79" i="152"/>
  <c r="K79" i="152"/>
  <c r="J79" i="152"/>
  <c r="I79" i="152"/>
  <c r="H79" i="152"/>
  <c r="G79" i="152"/>
  <c r="F79" i="152"/>
  <c r="E79" i="152"/>
  <c r="D79" i="152"/>
  <c r="C79" i="152"/>
  <c r="D78" i="152"/>
  <c r="AF78" i="152" l="1"/>
  <c r="AB78" i="152"/>
  <c r="X78" i="152"/>
  <c r="T78" i="152"/>
  <c r="P78" i="152"/>
  <c r="L78" i="152"/>
  <c r="H78" i="152"/>
  <c r="AJ78" i="152"/>
  <c r="G83" i="152"/>
  <c r="K78" i="152"/>
  <c r="O78" i="152"/>
  <c r="W78" i="152"/>
  <c r="G78" i="152"/>
  <c r="S78" i="152"/>
  <c r="AA78" i="152"/>
  <c r="AE78" i="152"/>
  <c r="AI78" i="152"/>
  <c r="I78" i="152"/>
  <c r="M78" i="152"/>
  <c r="Q78" i="152"/>
  <c r="U78" i="152"/>
  <c r="Y78" i="152"/>
  <c r="AC78" i="152"/>
  <c r="AG78" i="152"/>
  <c r="AK78" i="152"/>
  <c r="E78" i="152"/>
  <c r="F78" i="152"/>
  <c r="J78" i="152"/>
  <c r="N78" i="152"/>
  <c r="R78" i="152"/>
  <c r="V78" i="152"/>
  <c r="Z78" i="152"/>
  <c r="AD78" i="152"/>
  <c r="AH78" i="152"/>
  <c r="AL78" i="152"/>
  <c r="D82" i="152"/>
  <c r="H82" i="152"/>
  <c r="L82" i="152"/>
  <c r="P82" i="152"/>
  <c r="T82" i="152"/>
  <c r="X82" i="152"/>
  <c r="AB82" i="152"/>
  <c r="AF82" i="152"/>
  <c r="AJ82" i="152"/>
  <c r="L69" i="152"/>
  <c r="H69" i="152"/>
  <c r="D69" i="152"/>
  <c r="J65" i="152"/>
  <c r="F65" i="152"/>
  <c r="E82" i="152"/>
  <c r="I82" i="152"/>
  <c r="M82" i="152"/>
  <c r="Q82" i="152"/>
  <c r="U82" i="152"/>
  <c r="Y82" i="152"/>
  <c r="AC82" i="152"/>
  <c r="AG82" i="152"/>
  <c r="AK82" i="152"/>
  <c r="K69" i="152"/>
  <c r="G69" i="152"/>
  <c r="I65" i="152"/>
  <c r="E65" i="152"/>
  <c r="F82" i="152"/>
  <c r="J82" i="152"/>
  <c r="N82" i="152"/>
  <c r="R82" i="152"/>
  <c r="V82" i="152"/>
  <c r="Z82" i="152"/>
  <c r="AD82" i="152"/>
  <c r="AH82" i="152"/>
  <c r="AL82" i="152"/>
  <c r="J69" i="152"/>
  <c r="F69" i="152"/>
  <c r="L65" i="152"/>
  <c r="H65" i="152"/>
  <c r="D65" i="152"/>
  <c r="N77" i="152"/>
  <c r="C82" i="152"/>
  <c r="G82" i="152"/>
  <c r="K82" i="152"/>
  <c r="O82" i="152"/>
  <c r="S82" i="152"/>
  <c r="W82" i="152"/>
  <c r="AA82" i="152"/>
  <c r="AE82" i="152"/>
  <c r="AI82" i="152"/>
  <c r="I69" i="152"/>
  <c r="E69" i="152"/>
  <c r="K65" i="152"/>
  <c r="G65" i="152"/>
  <c r="C83" i="152"/>
  <c r="I74" i="152"/>
  <c r="L74" i="152"/>
  <c r="H74" i="152"/>
  <c r="K74" i="152"/>
  <c r="G74" i="152"/>
  <c r="J74" i="152"/>
  <c r="C66" i="152"/>
  <c r="AJ77" i="152" l="1"/>
  <c r="AF77" i="152"/>
  <c r="T77" i="152"/>
  <c r="S77" i="152"/>
  <c r="AH77" i="152"/>
  <c r="AB77" i="152"/>
  <c r="L77" i="152"/>
  <c r="AD77" i="152"/>
  <c r="R77" i="152"/>
  <c r="P77" i="152"/>
  <c r="AC77" i="152"/>
  <c r="X77" i="152"/>
  <c r="H77" i="152"/>
  <c r="AE77" i="152"/>
  <c r="AA77" i="152"/>
  <c r="Y77" i="152"/>
  <c r="W77" i="152"/>
  <c r="M77" i="152"/>
  <c r="O77" i="152"/>
  <c r="K77" i="152"/>
  <c r="I77" i="152"/>
  <c r="G77" i="152"/>
  <c r="AI77" i="152"/>
  <c r="AK77" i="152"/>
  <c r="U77" i="152"/>
  <c r="AG77" i="152"/>
  <c r="Q77" i="152"/>
  <c r="AL77" i="152"/>
  <c r="V77" i="152"/>
  <c r="D77" i="152"/>
  <c r="E74" i="152"/>
  <c r="F74" i="152"/>
  <c r="D74" i="152"/>
  <c r="C74" i="152"/>
  <c r="E77" i="152"/>
  <c r="F77" i="152"/>
  <c r="Z77" i="152"/>
  <c r="J77" i="152"/>
  <c r="C69" i="152"/>
  <c r="AG95" i="151"/>
  <c r="Y95" i="151"/>
  <c r="Q95" i="151"/>
  <c r="I95" i="151"/>
  <c r="AF95" i="151"/>
  <c r="X95" i="151"/>
  <c r="P95" i="151"/>
  <c r="H95" i="151"/>
  <c r="AI95" i="151"/>
  <c r="AA95" i="151"/>
  <c r="S95" i="151"/>
  <c r="K95" i="151"/>
  <c r="C95" i="151"/>
  <c r="AL95" i="151"/>
  <c r="AD95" i="151"/>
  <c r="V95" i="151"/>
  <c r="N95" i="151"/>
  <c r="F95" i="151"/>
  <c r="AK95" i="151"/>
  <c r="AC95" i="151"/>
  <c r="U95" i="151"/>
  <c r="M95" i="151"/>
  <c r="E95" i="151"/>
  <c r="AJ95" i="151"/>
  <c r="AB95" i="151"/>
  <c r="T95" i="151"/>
  <c r="L95" i="151"/>
  <c r="D95" i="151"/>
  <c r="AE95" i="151"/>
  <c r="W95" i="151"/>
  <c r="O95" i="151"/>
  <c r="G95" i="151"/>
  <c r="AH95" i="151"/>
  <c r="Z95" i="151"/>
  <c r="R95" i="151"/>
  <c r="J95" i="151"/>
  <c r="R89" i="151" l="1"/>
  <c r="G89" i="151"/>
  <c r="W89" i="151"/>
  <c r="AB89" i="151"/>
  <c r="AC89" i="151"/>
  <c r="Q89" i="151"/>
  <c r="K89" i="151"/>
  <c r="AA89" i="151"/>
  <c r="P89" i="151"/>
  <c r="AF89" i="151"/>
  <c r="AH89" i="151"/>
  <c r="L89" i="151"/>
  <c r="V89" i="151"/>
  <c r="J89" i="151"/>
  <c r="Z89" i="151"/>
  <c r="O89" i="151"/>
  <c r="AE89" i="151"/>
  <c r="T89" i="151"/>
  <c r="AJ89" i="151"/>
  <c r="U89" i="151"/>
  <c r="AK89" i="151"/>
  <c r="N89" i="151"/>
  <c r="AD89" i="151"/>
  <c r="I89" i="151"/>
  <c r="Y89" i="151"/>
  <c r="M89" i="151"/>
  <c r="AL89" i="151"/>
  <c r="AG89" i="151"/>
  <c r="S89" i="151"/>
  <c r="AI89" i="151"/>
  <c r="H89" i="151"/>
  <c r="X89" i="151"/>
  <c r="F89" i="151"/>
  <c r="D89" i="151"/>
  <c r="C89" i="151"/>
  <c r="E89" i="151"/>
  <c r="C65" i="152"/>
  <c r="C78" i="152"/>
  <c r="C80" i="152" l="1"/>
  <c r="C77" i="152" l="1"/>
  <c r="AS89" i="151" l="1"/>
  <c r="AR89" i="151"/>
  <c r="AQ89" i="151"/>
  <c r="AT89" i="151" l="1"/>
  <c r="G21" i="147"/>
  <c r="AR88" i="151"/>
  <c r="AQ88" i="151"/>
  <c r="AS88" i="151"/>
  <c r="AR77" i="152"/>
  <c r="AS77" i="152"/>
  <c r="G20" i="147" l="1"/>
  <c r="AT88" i="151"/>
  <c r="AT77" i="152"/>
  <c r="G21" i="148"/>
  <c r="AR76" i="152"/>
  <c r="AQ77" i="152"/>
  <c r="AS76" i="152"/>
  <c r="AT76" i="152" l="1"/>
  <c r="G20" i="148"/>
  <c r="AQ76" i="152"/>
  <c r="I38" i="147" l="1"/>
  <c r="I39" i="147"/>
  <c r="AS72" i="152"/>
  <c r="AR72" i="152"/>
  <c r="AQ72" i="152"/>
  <c r="G16" i="148" l="1"/>
  <c r="AT72" i="152"/>
  <c r="AR85" i="151"/>
  <c r="AQ85" i="151"/>
  <c r="AQ84" i="151"/>
  <c r="AR84" i="151"/>
  <c r="AS85" i="151"/>
  <c r="AS84" i="151"/>
  <c r="G16" i="147" l="1"/>
  <c r="AT84" i="151"/>
  <c r="G17" i="147"/>
  <c r="AT85" i="151"/>
  <c r="AQ87" i="151"/>
  <c r="AR87" i="151"/>
  <c r="AS87" i="151"/>
  <c r="AS73" i="152"/>
  <c r="AR73" i="152"/>
  <c r="AQ73" i="152"/>
  <c r="G7" i="147" l="1"/>
  <c r="AT107" i="149"/>
  <c r="AT75" i="151"/>
  <c r="AT106" i="149"/>
  <c r="AQ107" i="149"/>
  <c r="AQ107" i="151" s="1"/>
  <c r="AQ106" i="149"/>
  <c r="AQ106" i="151" s="1"/>
  <c r="AQ75" i="151"/>
  <c r="AT73" i="152"/>
  <c r="G17" i="148"/>
  <c r="AS106" i="149"/>
  <c r="AS106" i="151" s="1"/>
  <c r="AS75" i="151"/>
  <c r="AS107" i="149"/>
  <c r="AS107" i="151" s="1"/>
  <c r="AR107" i="149"/>
  <c r="AR107" i="151" s="1"/>
  <c r="AR75" i="151"/>
  <c r="AR106" i="149"/>
  <c r="AR106" i="151" s="1"/>
  <c r="AT87" i="151"/>
  <c r="G19" i="147"/>
  <c r="AR103" i="151"/>
  <c r="AR102" i="151"/>
  <c r="AS103" i="151"/>
  <c r="AS102" i="151"/>
  <c r="AQ102" i="151"/>
  <c r="AQ103" i="151"/>
  <c r="AR75" i="152"/>
  <c r="AR63" i="152"/>
  <c r="AQ75" i="152"/>
  <c r="AQ63" i="152"/>
  <c r="AS75" i="152"/>
  <c r="AS63" i="152"/>
  <c r="AT103" i="151" l="1"/>
  <c r="G35" i="147"/>
  <c r="G19" i="148"/>
  <c r="AT75" i="152"/>
  <c r="AT106" i="151"/>
  <c r="G38" i="147"/>
  <c r="AT107" i="151"/>
  <c r="G39" i="147"/>
  <c r="G34" i="147"/>
  <c r="AT102" i="151"/>
  <c r="G7" i="148"/>
  <c r="AT63" i="152"/>
  <c r="AR89" i="152"/>
  <c r="AR88" i="152"/>
  <c r="AQ88" i="152"/>
  <c r="AQ89" i="152"/>
  <c r="AS89" i="152"/>
  <c r="AS88" i="152"/>
  <c r="AT88" i="152" l="1"/>
  <c r="G32" i="148"/>
  <c r="G33" i="148"/>
  <c r="AT89" i="152"/>
  <c r="AI87" i="152" l="1"/>
  <c r="AE87" i="152"/>
  <c r="AI100" i="151"/>
  <c r="AE100" i="151"/>
  <c r="AF100" i="151" l="1"/>
  <c r="AF87" i="152"/>
  <c r="AA100" i="151"/>
  <c r="AJ87" i="152"/>
  <c r="AJ100" i="151"/>
  <c r="AA85" i="152" l="1"/>
  <c r="AA87" i="152"/>
  <c r="AE85" i="152"/>
  <c r="AI98" i="151"/>
  <c r="AI85" i="152"/>
  <c r="AE98" i="151"/>
  <c r="AK100" i="151"/>
  <c r="AG87" i="152"/>
  <c r="AL100" i="151"/>
  <c r="AH87" i="152"/>
  <c r="AK87" i="152"/>
  <c r="AB100" i="151"/>
  <c r="W100" i="151"/>
  <c r="AG100" i="151"/>
  <c r="AL87" i="152"/>
  <c r="W87" i="152"/>
  <c r="AH100" i="151"/>
  <c r="AJ98" i="151" l="1"/>
  <c r="AF85" i="152"/>
  <c r="AB85" i="152"/>
  <c r="AB87" i="152"/>
  <c r="AI88" i="151"/>
  <c r="AE76" i="152"/>
  <c r="AA76" i="152"/>
  <c r="AF98" i="151"/>
  <c r="AA98" i="151"/>
  <c r="AJ85" i="152"/>
  <c r="AE88" i="151"/>
  <c r="AI76" i="152"/>
  <c r="AC87" i="152"/>
  <c r="AD87" i="152"/>
  <c r="X87" i="152"/>
  <c r="S85" i="152" l="1"/>
  <c r="S87" i="152"/>
  <c r="AD98" i="151"/>
  <c r="AD100" i="151"/>
  <c r="AL85" i="152"/>
  <c r="S98" i="151"/>
  <c r="S100" i="151"/>
  <c r="AJ76" i="152"/>
  <c r="AB98" i="151"/>
  <c r="X98" i="151"/>
  <c r="X100" i="151"/>
  <c r="AJ88" i="151"/>
  <c r="AL98" i="151"/>
  <c r="AH98" i="151"/>
  <c r="AH85" i="152"/>
  <c r="AC98" i="151"/>
  <c r="AC100" i="151"/>
  <c r="AB76" i="152"/>
  <c r="W98" i="151"/>
  <c r="AA88" i="151"/>
  <c r="AF88" i="151"/>
  <c r="AK85" i="152"/>
  <c r="AG98" i="151"/>
  <c r="AG85" i="152"/>
  <c r="AK98" i="151"/>
  <c r="W85" i="152"/>
  <c r="AF76" i="152"/>
  <c r="Z87" i="152"/>
  <c r="O87" i="152"/>
  <c r="Y87" i="152"/>
  <c r="Z100" i="151"/>
  <c r="T87" i="152"/>
  <c r="T100" i="151"/>
  <c r="Y100" i="151"/>
  <c r="O100" i="151"/>
  <c r="X85" i="152" l="1"/>
  <c r="AD85" i="152"/>
  <c r="AD88" i="151"/>
  <c r="AH76" i="152"/>
  <c r="AL88" i="151"/>
  <c r="AK88" i="151"/>
  <c r="AG76" i="152"/>
  <c r="AK76" i="152"/>
  <c r="AB88" i="151"/>
  <c r="AL76" i="152"/>
  <c r="AC85" i="152"/>
  <c r="AC88" i="151"/>
  <c r="S76" i="152"/>
  <c r="W88" i="151"/>
  <c r="AH88" i="151"/>
  <c r="S88" i="151"/>
  <c r="X88" i="151"/>
  <c r="W76" i="152"/>
  <c r="AG88" i="151"/>
  <c r="P100" i="151"/>
  <c r="U87" i="152"/>
  <c r="V87" i="152"/>
  <c r="P87" i="152"/>
  <c r="U100" i="151"/>
  <c r="V100" i="151"/>
  <c r="K87" i="152"/>
  <c r="O85" i="152" l="1"/>
  <c r="Z85" i="152"/>
  <c r="T85" i="152"/>
  <c r="Y85" i="152"/>
  <c r="X76" i="152"/>
  <c r="T98" i="151"/>
  <c r="Y98" i="151"/>
  <c r="O98" i="151"/>
  <c r="K98" i="151"/>
  <c r="K100" i="151"/>
  <c r="Z98" i="151"/>
  <c r="AC76" i="152"/>
  <c r="AD76" i="152"/>
  <c r="L87" i="152"/>
  <c r="R100" i="151"/>
  <c r="R87" i="152"/>
  <c r="G87" i="152"/>
  <c r="G100" i="151"/>
  <c r="Q100" i="151"/>
  <c r="Q87" i="152"/>
  <c r="L100" i="151"/>
  <c r="T76" i="152" l="1"/>
  <c r="O76" i="152"/>
  <c r="V98" i="151"/>
  <c r="U85" i="152"/>
  <c r="K85" i="152"/>
  <c r="P85" i="152"/>
  <c r="V85" i="152"/>
  <c r="U98" i="151"/>
  <c r="Z88" i="151"/>
  <c r="O88" i="151"/>
  <c r="Y88" i="151"/>
  <c r="T88" i="151"/>
  <c r="P98" i="151"/>
  <c r="K88" i="151"/>
  <c r="Y76" i="152"/>
  <c r="Z76" i="152"/>
  <c r="N100" i="151"/>
  <c r="M87" i="152"/>
  <c r="H87" i="152"/>
  <c r="H100" i="151"/>
  <c r="M100" i="151"/>
  <c r="L98" i="151" l="1"/>
  <c r="K76" i="152"/>
  <c r="V88" i="151"/>
  <c r="R85" i="152"/>
  <c r="P88" i="151"/>
  <c r="G98" i="151"/>
  <c r="N85" i="152"/>
  <c r="N87" i="152"/>
  <c r="L85" i="152"/>
  <c r="Q98" i="151"/>
  <c r="R98" i="151"/>
  <c r="Q85" i="152"/>
  <c r="U88" i="151"/>
  <c r="V76" i="152"/>
  <c r="P76" i="152"/>
  <c r="U76" i="152"/>
  <c r="G85" i="152"/>
  <c r="I87" i="152"/>
  <c r="J87" i="152"/>
  <c r="I100" i="151"/>
  <c r="J100" i="151"/>
  <c r="M85" i="152" l="1"/>
  <c r="R76" i="152"/>
  <c r="G88" i="151"/>
  <c r="H98" i="151"/>
  <c r="Q76" i="152"/>
  <c r="M98" i="151"/>
  <c r="G76" i="152"/>
  <c r="N76" i="152"/>
  <c r="Q88" i="151"/>
  <c r="N98" i="151"/>
  <c r="H85" i="152"/>
  <c r="R88" i="151"/>
  <c r="L76" i="152"/>
  <c r="L88" i="151"/>
  <c r="H88" i="151" l="1"/>
  <c r="J85" i="152"/>
  <c r="H76" i="152"/>
  <c r="N88" i="151"/>
  <c r="M76" i="152"/>
  <c r="M88" i="151"/>
  <c r="I85" i="152"/>
  <c r="I98" i="151"/>
  <c r="J98" i="151"/>
  <c r="J76" i="152" l="1"/>
  <c r="J88" i="151"/>
  <c r="I88" i="151"/>
  <c r="I76" i="152"/>
  <c r="AI70" i="152" l="1"/>
  <c r="AI71" i="152"/>
  <c r="AE71" i="152"/>
  <c r="AE70" i="152"/>
  <c r="AJ71" i="152" l="1"/>
  <c r="AJ70" i="152"/>
  <c r="AF70" i="152"/>
  <c r="AF71" i="152"/>
  <c r="AE67" i="152" l="1"/>
  <c r="AL70" i="152"/>
  <c r="AK70" i="152"/>
  <c r="AI68" i="152"/>
  <c r="AE68" i="152"/>
  <c r="AH71" i="152"/>
  <c r="AG71" i="152"/>
  <c r="AG70" i="152"/>
  <c r="AH70" i="152"/>
  <c r="AL71" i="152"/>
  <c r="AK71" i="152"/>
  <c r="AF68" i="152"/>
  <c r="AI64" i="152" l="1"/>
  <c r="AI67" i="152"/>
  <c r="AJ68" i="152"/>
  <c r="AE64" i="152"/>
  <c r="AG68" i="152"/>
  <c r="AH68" i="152" l="1"/>
  <c r="AJ64" i="152"/>
  <c r="AJ67" i="152"/>
  <c r="AF64" i="152"/>
  <c r="AF67" i="152"/>
  <c r="AL68" i="152"/>
  <c r="AK68" i="152"/>
  <c r="AG64" i="152" l="1"/>
  <c r="AG67" i="152"/>
  <c r="AH64" i="152"/>
  <c r="AH67" i="152"/>
  <c r="AL64" i="152" l="1"/>
  <c r="AL67" i="152"/>
  <c r="AK64" i="152"/>
  <c r="AK67" i="152"/>
  <c r="AI82" i="151" l="1"/>
  <c r="AE82" i="151" l="1"/>
  <c r="AJ82" i="151"/>
  <c r="AF82" i="151" l="1"/>
  <c r="AE83" i="151"/>
  <c r="AL82" i="151"/>
  <c r="AK82" i="151"/>
  <c r="AJ83" i="151" l="1"/>
  <c r="AI83" i="151"/>
  <c r="AH82" i="151"/>
  <c r="AG82" i="151"/>
  <c r="AF83" i="151" l="1"/>
  <c r="AE80" i="151"/>
  <c r="AJ80" i="151"/>
  <c r="AI80" i="151"/>
  <c r="AF79" i="151" l="1"/>
  <c r="AH83" i="151"/>
  <c r="AG83" i="151"/>
  <c r="AF80" i="151"/>
  <c r="AK83" i="151"/>
  <c r="AL83" i="151"/>
  <c r="AJ76" i="151" l="1"/>
  <c r="AJ79" i="151"/>
  <c r="AI76" i="151"/>
  <c r="AI79" i="151"/>
  <c r="AE76" i="151"/>
  <c r="AE79" i="151"/>
  <c r="AK80" i="151"/>
  <c r="AG80" i="151"/>
  <c r="AL80" i="151"/>
  <c r="AH80" i="151"/>
  <c r="AL79" i="151"/>
  <c r="AH79" i="151"/>
  <c r="AF76" i="151"/>
  <c r="AK76" i="151" l="1"/>
  <c r="AK79" i="151"/>
  <c r="AH76" i="151"/>
  <c r="AL76" i="151"/>
  <c r="AG76" i="151" l="1"/>
  <c r="AG79" i="151"/>
  <c r="AA82" i="151"/>
  <c r="AA83" i="151" l="1"/>
  <c r="AB82" i="151"/>
  <c r="AB83" i="151" l="1"/>
  <c r="AC82" i="151"/>
  <c r="AD82" i="151"/>
  <c r="AB80" i="151"/>
  <c r="AA80" i="151"/>
  <c r="AC83" i="151" l="1"/>
  <c r="AD83" i="151"/>
  <c r="AA76" i="151" l="1"/>
  <c r="AA79" i="151"/>
  <c r="AD80" i="151"/>
  <c r="AC80" i="151"/>
  <c r="AC76" i="151" l="1"/>
  <c r="AC79" i="151"/>
  <c r="AB76" i="151"/>
  <c r="AB79" i="151"/>
  <c r="AD76" i="151" l="1"/>
  <c r="AD79" i="151"/>
  <c r="AA70" i="152" l="1"/>
  <c r="AA71" i="152" l="1"/>
  <c r="AB70" i="152"/>
  <c r="AB71" i="152" l="1"/>
  <c r="AD70" i="152"/>
  <c r="AC70" i="152"/>
  <c r="AB68" i="152"/>
  <c r="AA68" i="152"/>
  <c r="AC71" i="152" l="1"/>
  <c r="AD71" i="152"/>
  <c r="AA64" i="152" l="1"/>
  <c r="AA67" i="152"/>
  <c r="AC68" i="152"/>
  <c r="AD68" i="152"/>
  <c r="AB64" i="152" l="1"/>
  <c r="AB67" i="152"/>
  <c r="W70" i="152"/>
  <c r="W82" i="151"/>
  <c r="AD64" i="152" l="1"/>
  <c r="AD67" i="152"/>
  <c r="AC64" i="152"/>
  <c r="AC67" i="152"/>
  <c r="O70" i="152"/>
  <c r="G82" i="151"/>
  <c r="W83" i="151"/>
  <c r="C82" i="151"/>
  <c r="C70" i="152"/>
  <c r="X70" i="152"/>
  <c r="W71" i="152"/>
  <c r="S82" i="151"/>
  <c r="G70" i="152"/>
  <c r="K70" i="152"/>
  <c r="O82" i="151"/>
  <c r="K82" i="151"/>
  <c r="S70" i="152"/>
  <c r="X82" i="151"/>
  <c r="P82" i="151" l="1"/>
  <c r="O71" i="152"/>
  <c r="W68" i="152"/>
  <c r="L70" i="152"/>
  <c r="X71" i="152"/>
  <c r="D82" i="151"/>
  <c r="K71" i="152"/>
  <c r="Y82" i="151"/>
  <c r="Z82" i="151"/>
  <c r="Z70" i="152"/>
  <c r="Y70" i="152"/>
  <c r="P70" i="152"/>
  <c r="G71" i="152"/>
  <c r="C68" i="152"/>
  <c r="K68" i="152"/>
  <c r="C71" i="152"/>
  <c r="C83" i="151"/>
  <c r="S68" i="152"/>
  <c r="S71" i="152"/>
  <c r="T70" i="152"/>
  <c r="L82" i="151"/>
  <c r="H70" i="152"/>
  <c r="T82" i="151"/>
  <c r="D70" i="152"/>
  <c r="X83" i="151"/>
  <c r="H82" i="151"/>
  <c r="E70" i="152" l="1"/>
  <c r="F70" i="152"/>
  <c r="I70" i="152"/>
  <c r="J70" i="152"/>
  <c r="N82" i="151"/>
  <c r="M82" i="151"/>
  <c r="U70" i="152"/>
  <c r="V70" i="152"/>
  <c r="H71" i="152"/>
  <c r="Q70" i="152"/>
  <c r="R70" i="152"/>
  <c r="K83" i="151"/>
  <c r="E82" i="151"/>
  <c r="F82" i="151"/>
  <c r="Q82" i="151"/>
  <c r="R82" i="151"/>
  <c r="H83" i="151"/>
  <c r="K80" i="151"/>
  <c r="I82" i="151"/>
  <c r="J82" i="151"/>
  <c r="T71" i="152"/>
  <c r="X68" i="152"/>
  <c r="L71" i="152"/>
  <c r="S83" i="151"/>
  <c r="G83" i="151"/>
  <c r="V82" i="151"/>
  <c r="U82" i="151"/>
  <c r="D71" i="152"/>
  <c r="W79" i="151"/>
  <c r="T83" i="151"/>
  <c r="O83" i="151"/>
  <c r="H68" i="152"/>
  <c r="P68" i="152"/>
  <c r="C80" i="151"/>
  <c r="G80" i="151"/>
  <c r="Y83" i="151"/>
  <c r="Z83" i="151"/>
  <c r="T68" i="152"/>
  <c r="Y71" i="152"/>
  <c r="Z71" i="152"/>
  <c r="M70" i="152"/>
  <c r="N70" i="152"/>
  <c r="W80" i="151"/>
  <c r="P71" i="152"/>
  <c r="G68" i="152"/>
  <c r="O68" i="152"/>
  <c r="W64" i="152" l="1"/>
  <c r="W67" i="152"/>
  <c r="D67" i="152"/>
  <c r="P83" i="151"/>
  <c r="U71" i="152"/>
  <c r="V71" i="152"/>
  <c r="X80" i="151"/>
  <c r="J71" i="152"/>
  <c r="I71" i="152"/>
  <c r="Q71" i="152"/>
  <c r="R71" i="152"/>
  <c r="O80" i="151"/>
  <c r="W76" i="151"/>
  <c r="E71" i="152"/>
  <c r="F71" i="152"/>
  <c r="N71" i="152"/>
  <c r="M71" i="152"/>
  <c r="S80" i="151"/>
  <c r="V68" i="152"/>
  <c r="C100" i="151"/>
  <c r="R68" i="152"/>
  <c r="Q68" i="152"/>
  <c r="Y67" i="152"/>
  <c r="L83" i="151"/>
  <c r="C87" i="152"/>
  <c r="Y68" i="152"/>
  <c r="L68" i="152"/>
  <c r="L67" i="152"/>
  <c r="D68" i="152"/>
  <c r="D83" i="151"/>
  <c r="N83" i="151"/>
  <c r="M83" i="151"/>
  <c r="Z80" i="151"/>
  <c r="Y80" i="151"/>
  <c r="Z68" i="152"/>
  <c r="M68" i="152"/>
  <c r="N68" i="152"/>
  <c r="G76" i="151" l="1"/>
  <c r="G79" i="151"/>
  <c r="X76" i="151"/>
  <c r="X79" i="151"/>
  <c r="X64" i="152"/>
  <c r="X67" i="152"/>
  <c r="K64" i="152"/>
  <c r="K67" i="152"/>
  <c r="P64" i="152"/>
  <c r="P67" i="152"/>
  <c r="C64" i="152"/>
  <c r="C67" i="152"/>
  <c r="S76" i="151"/>
  <c r="S79" i="151"/>
  <c r="S64" i="152"/>
  <c r="S67" i="152"/>
  <c r="O76" i="151"/>
  <c r="O79" i="151"/>
  <c r="O64" i="152"/>
  <c r="O67" i="152"/>
  <c r="G64" i="152"/>
  <c r="G67" i="152"/>
  <c r="T64" i="152"/>
  <c r="T67" i="152"/>
  <c r="U68" i="152"/>
  <c r="L64" i="152"/>
  <c r="J83" i="151"/>
  <c r="D100" i="151"/>
  <c r="L79" i="151"/>
  <c r="U83" i="151"/>
  <c r="D87" i="152"/>
  <c r="H79" i="151"/>
  <c r="I68" i="152"/>
  <c r="F83" i="151"/>
  <c r="H80" i="151"/>
  <c r="I83" i="151"/>
  <c r="N80" i="151"/>
  <c r="R83" i="151"/>
  <c r="E68" i="152"/>
  <c r="E80" i="151"/>
  <c r="F80" i="151"/>
  <c r="D79" i="151"/>
  <c r="Y64" i="152"/>
  <c r="L80" i="151"/>
  <c r="Q83" i="151"/>
  <c r="V80" i="151"/>
  <c r="U80" i="151"/>
  <c r="F68" i="152"/>
  <c r="D80" i="151"/>
  <c r="R80" i="151"/>
  <c r="Q80" i="151"/>
  <c r="V83" i="151"/>
  <c r="J68" i="152"/>
  <c r="T80" i="151"/>
  <c r="E83" i="151"/>
  <c r="I80" i="151"/>
  <c r="J80" i="151"/>
  <c r="P80" i="151"/>
  <c r="D64" i="152"/>
  <c r="H64" i="152" l="1"/>
  <c r="H67" i="152"/>
  <c r="C85" i="152"/>
  <c r="C98" i="151"/>
  <c r="C76" i="151"/>
  <c r="C79" i="151"/>
  <c r="K76" i="151"/>
  <c r="K79" i="151"/>
  <c r="Z64" i="152"/>
  <c r="Z67" i="152"/>
  <c r="E100" i="151"/>
  <c r="D76" i="151"/>
  <c r="M80" i="151"/>
  <c r="H76" i="151"/>
  <c r="F100" i="151"/>
  <c r="L76" i="151"/>
  <c r="F87" i="152"/>
  <c r="I76" i="151" l="1"/>
  <c r="I79" i="151"/>
  <c r="Q64" i="152"/>
  <c r="Q67" i="152"/>
  <c r="T76" i="151"/>
  <c r="T79" i="151"/>
  <c r="V64" i="152"/>
  <c r="V67" i="152"/>
  <c r="M64" i="152"/>
  <c r="M67" i="152"/>
  <c r="Z76" i="151"/>
  <c r="Z79" i="151"/>
  <c r="F64" i="152"/>
  <c r="F67" i="152"/>
  <c r="C76" i="152"/>
  <c r="I64" i="152"/>
  <c r="I67" i="152"/>
  <c r="D85" i="152"/>
  <c r="E64" i="152"/>
  <c r="E67" i="152"/>
  <c r="E85" i="152"/>
  <c r="E87" i="152"/>
  <c r="R64" i="152"/>
  <c r="R67" i="152"/>
  <c r="U64" i="152"/>
  <c r="U67" i="152"/>
  <c r="Y76" i="151"/>
  <c r="Y79" i="151"/>
  <c r="P76" i="151"/>
  <c r="P79" i="151"/>
  <c r="J64" i="152"/>
  <c r="J67" i="152"/>
  <c r="D98" i="151"/>
  <c r="N64" i="152"/>
  <c r="N67" i="152"/>
  <c r="C88" i="151"/>
  <c r="R76" i="151" l="1"/>
  <c r="R79" i="151"/>
  <c r="U76" i="151"/>
  <c r="U79" i="151"/>
  <c r="V76" i="151"/>
  <c r="V79" i="151"/>
  <c r="D76" i="152"/>
  <c r="N76" i="151"/>
  <c r="N79" i="151"/>
  <c r="Q76" i="151"/>
  <c r="Q79" i="151"/>
  <c r="M76" i="151"/>
  <c r="M79" i="151"/>
  <c r="E76" i="151"/>
  <c r="E79" i="151"/>
  <c r="E98" i="151"/>
  <c r="F98" i="151"/>
  <c r="E76" i="152"/>
  <c r="F76" i="151"/>
  <c r="F79" i="151"/>
  <c r="F85" i="152"/>
  <c r="J76" i="151"/>
  <c r="J79" i="151"/>
  <c r="D88" i="151"/>
  <c r="F76" i="152" l="1"/>
  <c r="E88" i="151"/>
  <c r="F88" i="151"/>
  <c r="AI72" i="152" l="1"/>
  <c r="AE84" i="151" l="1"/>
  <c r="AJ72" i="152"/>
  <c r="AE72" i="152"/>
  <c r="AI84" i="151"/>
  <c r="AE75" i="152" l="1"/>
  <c r="AE73" i="152"/>
  <c r="AL72" i="152"/>
  <c r="AE63" i="152"/>
  <c r="AJ84" i="151"/>
  <c r="AK72" i="152"/>
  <c r="AF84" i="151"/>
  <c r="AI73" i="152"/>
  <c r="AF72" i="152"/>
  <c r="AF75" i="152" l="1"/>
  <c r="AF73" i="152"/>
  <c r="AL84" i="151"/>
  <c r="AI75" i="152"/>
  <c r="AI63" i="152"/>
  <c r="AJ73" i="152"/>
  <c r="AK84" i="151"/>
  <c r="AG72" i="152"/>
  <c r="AH72" i="152"/>
  <c r="AE89" i="152"/>
  <c r="AH84" i="151"/>
  <c r="AF63" i="152"/>
  <c r="AG84" i="151"/>
  <c r="AI85" i="151"/>
  <c r="AE85" i="151"/>
  <c r="AH75" i="152" l="1"/>
  <c r="AH73" i="152"/>
  <c r="AG75" i="152"/>
  <c r="AG73" i="152"/>
  <c r="AE88" i="152"/>
  <c r="AJ75" i="152"/>
  <c r="AJ63" i="152"/>
  <c r="AF85" i="151"/>
  <c r="AI89" i="152"/>
  <c r="AL73" i="152"/>
  <c r="AI87" i="151"/>
  <c r="AF89" i="152"/>
  <c r="AE87" i="151"/>
  <c r="AG63" i="152"/>
  <c r="AK73" i="152"/>
  <c r="AJ85" i="151"/>
  <c r="AH63" i="152"/>
  <c r="AI106" i="149" l="1"/>
  <c r="AI106" i="151" s="1"/>
  <c r="AI107" i="149"/>
  <c r="AI107" i="151" s="1"/>
  <c r="AI75" i="151"/>
  <c r="AE107" i="149"/>
  <c r="AE107" i="151" s="1"/>
  <c r="AE75" i="151"/>
  <c r="AE106" i="149"/>
  <c r="AE106" i="151" s="1"/>
  <c r="AI88" i="152"/>
  <c r="AF88" i="152"/>
  <c r="AL75" i="152"/>
  <c r="AL63" i="152"/>
  <c r="AK85" i="151"/>
  <c r="AH89" i="152"/>
  <c r="AK75" i="152"/>
  <c r="AK63" i="152"/>
  <c r="AI103" i="151"/>
  <c r="AF87" i="151"/>
  <c r="AL85" i="151"/>
  <c r="AG89" i="152"/>
  <c r="AG85" i="151"/>
  <c r="AJ87" i="151"/>
  <c r="AE103" i="151"/>
  <c r="AJ89" i="152"/>
  <c r="AH85" i="151"/>
  <c r="AF106" i="149" l="1"/>
  <c r="AF106" i="151" s="1"/>
  <c r="AF75" i="151"/>
  <c r="AF107" i="149"/>
  <c r="AF107" i="151" s="1"/>
  <c r="AJ106" i="149"/>
  <c r="AJ106" i="151" s="1"/>
  <c r="AJ107" i="149"/>
  <c r="AJ107" i="151" s="1"/>
  <c r="AJ75" i="151"/>
  <c r="AE102" i="151"/>
  <c r="AH88" i="152"/>
  <c r="AI102" i="151"/>
  <c r="AJ88" i="152"/>
  <c r="AG88" i="152"/>
  <c r="AH87" i="151"/>
  <c r="AL87" i="151"/>
  <c r="AG87" i="151"/>
  <c r="AF103" i="151"/>
  <c r="AK88" i="152"/>
  <c r="AK89" i="152"/>
  <c r="AK87" i="151"/>
  <c r="AJ103" i="151"/>
  <c r="AL89" i="152"/>
  <c r="AK75" i="151" l="1"/>
  <c r="AK107" i="149"/>
  <c r="AK107" i="151" s="1"/>
  <c r="AK106" i="149"/>
  <c r="AK106" i="151" s="1"/>
  <c r="AG107" i="149"/>
  <c r="AG107" i="151" s="1"/>
  <c r="AG106" i="149"/>
  <c r="AG106" i="151" s="1"/>
  <c r="AG75" i="151"/>
  <c r="AH106" i="149"/>
  <c r="AH106" i="151" s="1"/>
  <c r="AH107" i="149"/>
  <c r="AH107" i="151" s="1"/>
  <c r="AH75" i="151"/>
  <c r="AL107" i="149"/>
  <c r="AL107" i="151" s="1"/>
  <c r="AL75" i="151"/>
  <c r="AL106" i="149"/>
  <c r="AL106" i="151" s="1"/>
  <c r="AL88" i="152"/>
  <c r="AJ102" i="151"/>
  <c r="AF102" i="151"/>
  <c r="AL103" i="151"/>
  <c r="AA72" i="152"/>
  <c r="AK103" i="151"/>
  <c r="AG103" i="151"/>
  <c r="AG102" i="151"/>
  <c r="AH103" i="151"/>
  <c r="AA84" i="151"/>
  <c r="AK102" i="151" l="1"/>
  <c r="AL102" i="151"/>
  <c r="AH102" i="151"/>
  <c r="AA75" i="152"/>
  <c r="AA73" i="152"/>
  <c r="AB72" i="152"/>
  <c r="AB84" i="151"/>
  <c r="AA63" i="152"/>
  <c r="AB75" i="152" l="1"/>
  <c r="AB73" i="152"/>
  <c r="AD84" i="151"/>
  <c r="AC84" i="151"/>
  <c r="AB63" i="152"/>
  <c r="AA85" i="151"/>
  <c r="AC72" i="152"/>
  <c r="AA89" i="152"/>
  <c r="AC75" i="152" l="1"/>
  <c r="AC73" i="152"/>
  <c r="AD75" i="152"/>
  <c r="AD73" i="152"/>
  <c r="AA88" i="152"/>
  <c r="AD63" i="152"/>
  <c r="AD72" i="152"/>
  <c r="AD89" i="152"/>
  <c r="AA87" i="151"/>
  <c r="AB85" i="151"/>
  <c r="AB89" i="152"/>
  <c r="AC63" i="152"/>
  <c r="AA75" i="151" l="1"/>
  <c r="AA107" i="149"/>
  <c r="AA107" i="151" s="1"/>
  <c r="AA106" i="149"/>
  <c r="AA106" i="151" s="1"/>
  <c r="AB88" i="152"/>
  <c r="AD88" i="152"/>
  <c r="AC88" i="152"/>
  <c r="AC89" i="152"/>
  <c r="S72" i="152"/>
  <c r="AD85" i="151"/>
  <c r="AA103" i="151"/>
  <c r="AC85" i="151"/>
  <c r="AB87" i="151"/>
  <c r="W84" i="151"/>
  <c r="K72" i="152"/>
  <c r="AB106" i="149" l="1"/>
  <c r="AB106" i="151" s="1"/>
  <c r="AB75" i="151"/>
  <c r="AB107" i="149"/>
  <c r="AB107" i="151" s="1"/>
  <c r="AA102" i="151"/>
  <c r="W75" i="152"/>
  <c r="W73" i="152"/>
  <c r="W63" i="152"/>
  <c r="W72" i="152"/>
  <c r="G75" i="152"/>
  <c r="G73" i="152"/>
  <c r="AB103" i="151"/>
  <c r="G84" i="151"/>
  <c r="X84" i="151"/>
  <c r="S84" i="151"/>
  <c r="AC87" i="151"/>
  <c r="O84" i="151"/>
  <c r="T72" i="152"/>
  <c r="L72" i="152"/>
  <c r="K84" i="151"/>
  <c r="AD87" i="151"/>
  <c r="W89" i="152"/>
  <c r="X72" i="152"/>
  <c r="AD75" i="151" l="1"/>
  <c r="AD107" i="149"/>
  <c r="AD107" i="151" s="1"/>
  <c r="AD106" i="149"/>
  <c r="AD106" i="151" s="1"/>
  <c r="AC75" i="151"/>
  <c r="AC106" i="149"/>
  <c r="AC106" i="151" s="1"/>
  <c r="AC107" i="149"/>
  <c r="AC107" i="151" s="1"/>
  <c r="G63" i="152"/>
  <c r="G72" i="152"/>
  <c r="O63" i="152"/>
  <c r="O72" i="152"/>
  <c r="H75" i="152"/>
  <c r="H73" i="152"/>
  <c r="O75" i="152"/>
  <c r="O73" i="152"/>
  <c r="X75" i="152"/>
  <c r="X73" i="152"/>
  <c r="AB102" i="151"/>
  <c r="T84" i="151"/>
  <c r="M72" i="152"/>
  <c r="Z72" i="152"/>
  <c r="Y84" i="151"/>
  <c r="N72" i="152"/>
  <c r="O89" i="152"/>
  <c r="P72" i="152"/>
  <c r="U72" i="152"/>
  <c r="K73" i="152"/>
  <c r="H84" i="151"/>
  <c r="P84" i="151"/>
  <c r="W85" i="151"/>
  <c r="AC103" i="151"/>
  <c r="V72" i="152"/>
  <c r="G89" i="152"/>
  <c r="L84" i="151"/>
  <c r="X63" i="152"/>
  <c r="AD103" i="151"/>
  <c r="Y72" i="152"/>
  <c r="Z84" i="151"/>
  <c r="S73" i="152"/>
  <c r="W88" i="152" l="1"/>
  <c r="G88" i="152"/>
  <c r="O88" i="152"/>
  <c r="I75" i="152"/>
  <c r="I73" i="152"/>
  <c r="P75" i="152"/>
  <c r="P73" i="152"/>
  <c r="Z75" i="152"/>
  <c r="Z73" i="152"/>
  <c r="Y75" i="152"/>
  <c r="Y73" i="152"/>
  <c r="J75" i="152"/>
  <c r="J73" i="152"/>
  <c r="AD102" i="151"/>
  <c r="AC102" i="151"/>
  <c r="H63" i="152"/>
  <c r="H72" i="152"/>
  <c r="V84" i="151"/>
  <c r="X85" i="151"/>
  <c r="X89" i="152"/>
  <c r="K75" i="152"/>
  <c r="K63" i="152"/>
  <c r="P63" i="152"/>
  <c r="I84" i="151"/>
  <c r="T73" i="152"/>
  <c r="Z63" i="152"/>
  <c r="U84" i="151"/>
  <c r="K85" i="151"/>
  <c r="M84" i="151"/>
  <c r="J84" i="151"/>
  <c r="H89" i="152"/>
  <c r="S75" i="152"/>
  <c r="S63" i="152"/>
  <c r="L73" i="152"/>
  <c r="Y63" i="152"/>
  <c r="N84" i="151"/>
  <c r="Q84" i="151"/>
  <c r="S85" i="151"/>
  <c r="W87" i="151"/>
  <c r="O85" i="151"/>
  <c r="R84" i="151"/>
  <c r="G85" i="151"/>
  <c r="W75" i="151" l="1"/>
  <c r="W106" i="149"/>
  <c r="W106" i="151" s="1"/>
  <c r="W107" i="149"/>
  <c r="W107" i="151" s="1"/>
  <c r="I63" i="152"/>
  <c r="I72" i="152"/>
  <c r="X88" i="152"/>
  <c r="R63" i="152"/>
  <c r="R72" i="152"/>
  <c r="Q75" i="152"/>
  <c r="Q73" i="152"/>
  <c r="H88" i="152"/>
  <c r="R75" i="152"/>
  <c r="R73" i="152"/>
  <c r="J63" i="152"/>
  <c r="J72" i="152"/>
  <c r="Q63" i="152"/>
  <c r="Q72" i="152"/>
  <c r="G87" i="151"/>
  <c r="R89" i="152"/>
  <c r="R88" i="152"/>
  <c r="Y85" i="151"/>
  <c r="H85" i="151"/>
  <c r="M73" i="152"/>
  <c r="O87" i="151"/>
  <c r="I89" i="152"/>
  <c r="Y88" i="152"/>
  <c r="Y89" i="152"/>
  <c r="L75" i="152"/>
  <c r="L63" i="152"/>
  <c r="V73" i="152"/>
  <c r="Z89" i="152"/>
  <c r="N73" i="152"/>
  <c r="W103" i="151"/>
  <c r="S87" i="151"/>
  <c r="S89" i="152"/>
  <c r="U73" i="152"/>
  <c r="J88" i="152"/>
  <c r="J89" i="152"/>
  <c r="K87" i="151"/>
  <c r="P89" i="152"/>
  <c r="P85" i="151"/>
  <c r="Z85" i="151"/>
  <c r="Q89" i="152"/>
  <c r="Q88" i="152"/>
  <c r="T85" i="151"/>
  <c r="T75" i="152"/>
  <c r="T63" i="152"/>
  <c r="K89" i="152"/>
  <c r="L85" i="151"/>
  <c r="X87" i="151"/>
  <c r="C72" i="152"/>
  <c r="K106" i="149" l="1"/>
  <c r="K106" i="151" s="1"/>
  <c r="K75" i="151"/>
  <c r="K107" i="149"/>
  <c r="K107" i="151" s="1"/>
  <c r="G106" i="149"/>
  <c r="G106" i="151" s="1"/>
  <c r="G75" i="151"/>
  <c r="G107" i="149"/>
  <c r="G107" i="151" s="1"/>
  <c r="X75" i="151"/>
  <c r="X107" i="149"/>
  <c r="X107" i="151" s="1"/>
  <c r="X106" i="149"/>
  <c r="X106" i="151" s="1"/>
  <c r="O107" i="149"/>
  <c r="O107" i="151" s="1"/>
  <c r="O106" i="149"/>
  <c r="O106" i="151" s="1"/>
  <c r="O75" i="151"/>
  <c r="S107" i="149"/>
  <c r="S107" i="151" s="1"/>
  <c r="S75" i="151"/>
  <c r="S106" i="149"/>
  <c r="S106" i="151" s="1"/>
  <c r="K88" i="152"/>
  <c r="P88" i="152"/>
  <c r="S88" i="152"/>
  <c r="W102" i="151"/>
  <c r="I88" i="152"/>
  <c r="Z88" i="152"/>
  <c r="L87" i="151"/>
  <c r="T88" i="152"/>
  <c r="T89" i="152"/>
  <c r="D72" i="152"/>
  <c r="L89" i="152"/>
  <c r="M75" i="152"/>
  <c r="M63" i="152"/>
  <c r="Y87" i="151"/>
  <c r="P87" i="151"/>
  <c r="U85" i="151"/>
  <c r="N75" i="152"/>
  <c r="N63" i="152"/>
  <c r="J85" i="151"/>
  <c r="C84" i="151"/>
  <c r="V85" i="151"/>
  <c r="R85" i="151"/>
  <c r="I85" i="151"/>
  <c r="H87" i="151"/>
  <c r="G103" i="151"/>
  <c r="M85" i="151"/>
  <c r="X103" i="151"/>
  <c r="T87" i="151"/>
  <c r="Z87" i="151"/>
  <c r="N85" i="151"/>
  <c r="K103" i="151"/>
  <c r="U75" i="152"/>
  <c r="U63" i="152"/>
  <c r="S103" i="151"/>
  <c r="Q85" i="151"/>
  <c r="V75" i="152"/>
  <c r="V63" i="152"/>
  <c r="O103" i="151"/>
  <c r="O102" i="151"/>
  <c r="T106" i="149" l="1"/>
  <c r="T106" i="151" s="1"/>
  <c r="T75" i="151"/>
  <c r="T107" i="149"/>
  <c r="T107" i="151" s="1"/>
  <c r="H75" i="151"/>
  <c r="H106" i="149"/>
  <c r="H106" i="151" s="1"/>
  <c r="H107" i="149"/>
  <c r="H107" i="151" s="1"/>
  <c r="Y106" i="149"/>
  <c r="Y106" i="151" s="1"/>
  <c r="Y107" i="149"/>
  <c r="Y107" i="151" s="1"/>
  <c r="Y75" i="151"/>
  <c r="L107" i="149"/>
  <c r="L107" i="151" s="1"/>
  <c r="L106" i="149"/>
  <c r="L106" i="151" s="1"/>
  <c r="L75" i="151"/>
  <c r="Z106" i="149"/>
  <c r="Z106" i="151" s="1"/>
  <c r="Z107" i="149"/>
  <c r="Z107" i="151" s="1"/>
  <c r="Z75" i="151"/>
  <c r="P106" i="149"/>
  <c r="P106" i="151" s="1"/>
  <c r="P107" i="149"/>
  <c r="P107" i="151" s="1"/>
  <c r="P75" i="151"/>
  <c r="L88" i="152"/>
  <c r="S102" i="151"/>
  <c r="G102" i="151"/>
  <c r="K102" i="151"/>
  <c r="X102" i="151"/>
  <c r="D84" i="151"/>
  <c r="R87" i="151"/>
  <c r="J87" i="151"/>
  <c r="T102" i="151"/>
  <c r="T103" i="151"/>
  <c r="H103" i="151"/>
  <c r="N89" i="152"/>
  <c r="P103" i="151"/>
  <c r="Y103" i="151"/>
  <c r="C73" i="152"/>
  <c r="U87" i="151"/>
  <c r="Q87" i="151"/>
  <c r="V89" i="152"/>
  <c r="U89" i="152"/>
  <c r="N87" i="151"/>
  <c r="I87" i="151"/>
  <c r="V87" i="151"/>
  <c r="L102" i="151"/>
  <c r="L103" i="151"/>
  <c r="Z102" i="151"/>
  <c r="Z103" i="151"/>
  <c r="F72" i="152"/>
  <c r="M89" i="152"/>
  <c r="M87" i="151"/>
  <c r="E72" i="152"/>
  <c r="J106" i="149" l="1"/>
  <c r="J106" i="151" s="1"/>
  <c r="J107" i="149"/>
  <c r="J107" i="151" s="1"/>
  <c r="J75" i="151"/>
  <c r="Q106" i="149"/>
  <c r="Q106" i="151" s="1"/>
  <c r="Q75" i="151"/>
  <c r="Q107" i="149"/>
  <c r="Q107" i="151" s="1"/>
  <c r="V75" i="151"/>
  <c r="V107" i="149"/>
  <c r="V107" i="151" s="1"/>
  <c r="V106" i="149"/>
  <c r="V106" i="151" s="1"/>
  <c r="R75" i="151"/>
  <c r="R106" i="149"/>
  <c r="R106" i="151" s="1"/>
  <c r="R107" i="149"/>
  <c r="R107" i="151" s="1"/>
  <c r="M107" i="149"/>
  <c r="M107" i="151" s="1"/>
  <c r="M106" i="149"/>
  <c r="M106" i="151" s="1"/>
  <c r="M75" i="151"/>
  <c r="N107" i="149"/>
  <c r="N107" i="151" s="1"/>
  <c r="N106" i="149"/>
  <c r="N106" i="151" s="1"/>
  <c r="N75" i="151"/>
  <c r="I106" i="149"/>
  <c r="I106" i="151" s="1"/>
  <c r="I75" i="151"/>
  <c r="I107" i="149"/>
  <c r="I107" i="151" s="1"/>
  <c r="U106" i="149"/>
  <c r="U106" i="151" s="1"/>
  <c r="U75" i="151"/>
  <c r="U107" i="149"/>
  <c r="U107" i="151" s="1"/>
  <c r="Y102" i="151"/>
  <c r="M88" i="152"/>
  <c r="U88" i="152"/>
  <c r="V88" i="152"/>
  <c r="N88" i="152"/>
  <c r="H102" i="151"/>
  <c r="P102" i="151"/>
  <c r="D73" i="152"/>
  <c r="U103" i="151"/>
  <c r="R103" i="151"/>
  <c r="M103" i="151"/>
  <c r="C85" i="151"/>
  <c r="V103" i="151"/>
  <c r="N103" i="151"/>
  <c r="F84" i="151"/>
  <c r="Q103" i="151"/>
  <c r="J103" i="151"/>
  <c r="E84" i="151"/>
  <c r="I103" i="151"/>
  <c r="C75" i="152"/>
  <c r="C63" i="152"/>
  <c r="Q102" i="151" l="1"/>
  <c r="N102" i="151"/>
  <c r="U102" i="151"/>
  <c r="V102" i="151"/>
  <c r="J102" i="151"/>
  <c r="I102" i="151"/>
  <c r="M102" i="151"/>
  <c r="R102" i="151"/>
  <c r="C88" i="152"/>
  <c r="C89" i="152"/>
  <c r="F73" i="152"/>
  <c r="D85" i="151"/>
  <c r="E73" i="152"/>
  <c r="C87" i="151"/>
  <c r="D75" i="152"/>
  <c r="D63" i="152"/>
  <c r="C106" i="149" l="1"/>
  <c r="C106" i="151" s="1"/>
  <c r="C107" i="149"/>
  <c r="C107" i="151" s="1"/>
  <c r="C75" i="151"/>
  <c r="E75" i="152"/>
  <c r="E63" i="152"/>
  <c r="F75" i="152"/>
  <c r="F63" i="152"/>
  <c r="C103" i="151"/>
  <c r="E85" i="151"/>
  <c r="D87" i="151"/>
  <c r="F85" i="151"/>
  <c r="D89" i="152"/>
  <c r="D88" i="152"/>
  <c r="D107" i="149" l="1"/>
  <c r="D107" i="151" s="1"/>
  <c r="D106" i="149"/>
  <c r="D106" i="151" s="1"/>
  <c r="D75" i="151"/>
  <c r="C102" i="151"/>
  <c r="AM70" i="152"/>
  <c r="D103" i="151"/>
  <c r="F89" i="152"/>
  <c r="E89" i="152"/>
  <c r="AM82" i="151"/>
  <c r="F87" i="151"/>
  <c r="E87" i="151"/>
  <c r="F107" i="149" l="1"/>
  <c r="F107" i="151" s="1"/>
  <c r="F75" i="151"/>
  <c r="F106" i="149"/>
  <c r="F106" i="151" s="1"/>
  <c r="E107" i="149"/>
  <c r="E107" i="151" s="1"/>
  <c r="E75" i="151"/>
  <c r="E106" i="149"/>
  <c r="E106" i="151" s="1"/>
  <c r="D102" i="151"/>
  <c r="E88" i="152"/>
  <c r="F88" i="152"/>
  <c r="AM83" i="151"/>
  <c r="F103" i="151"/>
  <c r="AM72" i="152"/>
  <c r="AN70" i="152"/>
  <c r="AM68" i="152"/>
  <c r="E103" i="151"/>
  <c r="AN82" i="151"/>
  <c r="E102" i="151" l="1"/>
  <c r="F102" i="151"/>
  <c r="AO70" i="152"/>
  <c r="AP70" i="152"/>
  <c r="AM80" i="151"/>
  <c r="AM84" i="151"/>
  <c r="AM87" i="152"/>
  <c r="AM100" i="151"/>
  <c r="AN68" i="152"/>
  <c r="AN83" i="151"/>
  <c r="AO82" i="151"/>
  <c r="AP82" i="151"/>
  <c r="AM75" i="152" l="1"/>
  <c r="AM73" i="152"/>
  <c r="AN100" i="151"/>
  <c r="AN72" i="152"/>
  <c r="AN87" i="152"/>
  <c r="AP72" i="152"/>
  <c r="AO72" i="152"/>
  <c r="AO83" i="151"/>
  <c r="AP83" i="151"/>
  <c r="AN80" i="151"/>
  <c r="AN75" i="152" l="1"/>
  <c r="AN73" i="152"/>
  <c r="AM64" i="152"/>
  <c r="AM67" i="152"/>
  <c r="AM87" i="151"/>
  <c r="AM85" i="151"/>
  <c r="AM76" i="151"/>
  <c r="AM79" i="151"/>
  <c r="AN84" i="151"/>
  <c r="AO80" i="151"/>
  <c r="AO100" i="151"/>
  <c r="AP100" i="151"/>
  <c r="AP68" i="152"/>
  <c r="AO68" i="152"/>
  <c r="AP84" i="151"/>
  <c r="AP80" i="151"/>
  <c r="AO67" i="152"/>
  <c r="AP87" i="152"/>
  <c r="AO87" i="152"/>
  <c r="AP79" i="151"/>
  <c r="AM75" i="151" l="1"/>
  <c r="AN64" i="152"/>
  <c r="AN67" i="152"/>
  <c r="AN87" i="151"/>
  <c r="AN85" i="151"/>
  <c r="AP75" i="152"/>
  <c r="AP73" i="152"/>
  <c r="AP64" i="152"/>
  <c r="AP67" i="152"/>
  <c r="AO75" i="152"/>
  <c r="AO73" i="152"/>
  <c r="AN76" i="151"/>
  <c r="AN79" i="151"/>
  <c r="AO76" i="151"/>
  <c r="AO79" i="151"/>
  <c r="AO84" i="151"/>
  <c r="AM91" i="151"/>
  <c r="AP76" i="151"/>
  <c r="AO64" i="152"/>
  <c r="AN75" i="151" l="1"/>
  <c r="AO87" i="151"/>
  <c r="AO85" i="151"/>
  <c r="AP87" i="151"/>
  <c r="AP85" i="151"/>
  <c r="AM94" i="151"/>
  <c r="AN91" i="151"/>
  <c r="AP75" i="151" l="1"/>
  <c r="AO75" i="151"/>
  <c r="AM97" i="151"/>
  <c r="AM96" i="151"/>
  <c r="AP91" i="151"/>
  <c r="AO91" i="151"/>
  <c r="AN94" i="151"/>
  <c r="AM90" i="151" l="1"/>
  <c r="AN97" i="151"/>
  <c r="AN96" i="151"/>
  <c r="AM99" i="151"/>
  <c r="AP94" i="151"/>
  <c r="AO94" i="151"/>
  <c r="AP96" i="151" l="1"/>
  <c r="AO96" i="151"/>
  <c r="AM79" i="152"/>
  <c r="AO90" i="151"/>
  <c r="AM98" i="151"/>
  <c r="AN99" i="151"/>
  <c r="AO97" i="151"/>
  <c r="AP97" i="151"/>
  <c r="AN90" i="151"/>
  <c r="AO99" i="151" l="1"/>
  <c r="AM81" i="152"/>
  <c r="AM82" i="152"/>
  <c r="AP99" i="151"/>
  <c r="AN79" i="152"/>
  <c r="AP90" i="151"/>
  <c r="AN98" i="151" l="1"/>
  <c r="AM83" i="152"/>
  <c r="AP79" i="152"/>
  <c r="AO79" i="152"/>
  <c r="AM84" i="152"/>
  <c r="AN81" i="152"/>
  <c r="AM63" i="152" l="1"/>
  <c r="AM71" i="152"/>
  <c r="AP98" i="151"/>
  <c r="AM95" i="151"/>
  <c r="AO98" i="151"/>
  <c r="AO81" i="152"/>
  <c r="AP81" i="152"/>
  <c r="AN84" i="152"/>
  <c r="AM88" i="151"/>
  <c r="AM86" i="152"/>
  <c r="AN82" i="152"/>
  <c r="AN83" i="152"/>
  <c r="AM89" i="151" l="1"/>
  <c r="AM106" i="149"/>
  <c r="AM106" i="151" s="1"/>
  <c r="AM107" i="149"/>
  <c r="AM107" i="151" s="1"/>
  <c r="AN95" i="151"/>
  <c r="AN63" i="152"/>
  <c r="AN71" i="152"/>
  <c r="AO82" i="152"/>
  <c r="AM77" i="152"/>
  <c r="AM78" i="152"/>
  <c r="AP82" i="152"/>
  <c r="AP83" i="152"/>
  <c r="AO83" i="152"/>
  <c r="AM103" i="151"/>
  <c r="AN86" i="152"/>
  <c r="AM85" i="152"/>
  <c r="AO84" i="152"/>
  <c r="AP84" i="152"/>
  <c r="AN88" i="151"/>
  <c r="AM76" i="152"/>
  <c r="AN89" i="151" l="1"/>
  <c r="AN107" i="149"/>
  <c r="AN107" i="151" s="1"/>
  <c r="AN106" i="149"/>
  <c r="AN106" i="151" s="1"/>
  <c r="AN77" i="152"/>
  <c r="AN78" i="152"/>
  <c r="AP95" i="151"/>
  <c r="AM102" i="151"/>
  <c r="AP63" i="152"/>
  <c r="AP71" i="152"/>
  <c r="AO95" i="151"/>
  <c r="AO63" i="152"/>
  <c r="AO71" i="152"/>
  <c r="AN103" i="151"/>
  <c r="AP86" i="152"/>
  <c r="AP88" i="151"/>
  <c r="AO86" i="152"/>
  <c r="AM89" i="152"/>
  <c r="AO89" i="151" l="1"/>
  <c r="AO106" i="149"/>
  <c r="AO106" i="151" s="1"/>
  <c r="AO107" i="149"/>
  <c r="AO107" i="151" s="1"/>
  <c r="AP89" i="151"/>
  <c r="AP107" i="149"/>
  <c r="AP107" i="151" s="1"/>
  <c r="AP106" i="149"/>
  <c r="AP106" i="151" s="1"/>
  <c r="AM88" i="152"/>
  <c r="AN102" i="151"/>
  <c r="AO77" i="152"/>
  <c r="AO78" i="152"/>
  <c r="AN85" i="152"/>
  <c r="AP77" i="152"/>
  <c r="AP78" i="152"/>
  <c r="AO88" i="151"/>
  <c r="AO85" i="152"/>
  <c r="AN76" i="152"/>
  <c r="AP85" i="152"/>
  <c r="AO103" i="151"/>
  <c r="AO76" i="152"/>
  <c r="AP103" i="151"/>
  <c r="AP76" i="152" l="1"/>
  <c r="AO102" i="151"/>
  <c r="AP102" i="151"/>
  <c r="AO89" i="152"/>
  <c r="AN89" i="152"/>
  <c r="AP89" i="152"/>
  <c r="AO88" i="152" l="1"/>
  <c r="AP88" i="152"/>
  <c r="AN88" i="152"/>
  <c r="AI21" i="131" l="1"/>
  <c r="G19" i="120"/>
  <c r="G19" i="136" s="1"/>
  <c r="G28" i="120"/>
  <c r="G28" i="136" s="1"/>
  <c r="AI30" i="131"/>
  <c r="G48" i="120"/>
  <c r="G48" i="136" s="1"/>
  <c r="AI50" i="131"/>
  <c r="H25" i="120"/>
  <c r="H25" i="136" s="1"/>
  <c r="AQ27" i="131"/>
  <c r="AQ41" i="131"/>
  <c r="H39" i="120"/>
  <c r="H39" i="136" s="1"/>
  <c r="I22" i="120"/>
  <c r="I22" i="136" s="1"/>
  <c r="AY24" i="131"/>
  <c r="I34" i="120"/>
  <c r="I34" i="136" s="1"/>
  <c r="AY36" i="131"/>
  <c r="BG22" i="131"/>
  <c r="J20" i="120"/>
  <c r="J20" i="136" s="1"/>
  <c r="BG31" i="131"/>
  <c r="J29" i="120"/>
  <c r="J29" i="136" s="1"/>
  <c r="K19" i="120"/>
  <c r="K19" i="136" s="1"/>
  <c r="BO21" i="131"/>
  <c r="BO30" i="131"/>
  <c r="K28" i="120"/>
  <c r="K28" i="136" s="1"/>
  <c r="BO50" i="131"/>
  <c r="K48" i="120"/>
  <c r="K48" i="136" s="1"/>
  <c r="L25" i="120"/>
  <c r="L25" i="136" s="1"/>
  <c r="BW27" i="131"/>
  <c r="L39" i="120"/>
  <c r="L39" i="136" s="1"/>
  <c r="BW41" i="131"/>
  <c r="M22" i="120"/>
  <c r="M22" i="136" s="1"/>
  <c r="CE24" i="131"/>
  <c r="M34" i="120"/>
  <c r="M34" i="136" s="1"/>
  <c r="CE36" i="131"/>
  <c r="G20" i="120"/>
  <c r="G20" i="136" s="1"/>
  <c r="AI22" i="131"/>
  <c r="G29" i="120"/>
  <c r="G29" i="136" s="1"/>
  <c r="AI31" i="131"/>
  <c r="AQ21" i="131"/>
  <c r="H19" i="120"/>
  <c r="H19" i="136" s="1"/>
  <c r="AQ30" i="131"/>
  <c r="H28" i="120"/>
  <c r="H28" i="136" s="1"/>
  <c r="AQ50" i="131"/>
  <c r="H48" i="120"/>
  <c r="H48" i="136" s="1"/>
  <c r="AY27" i="131"/>
  <c r="I25" i="120"/>
  <c r="I25" i="136" s="1"/>
  <c r="I39" i="120"/>
  <c r="I39" i="136" s="1"/>
  <c r="AY41" i="131"/>
  <c r="J22" i="120"/>
  <c r="J22" i="136" s="1"/>
  <c r="BG24" i="131"/>
  <c r="J34" i="120"/>
  <c r="J34" i="136" s="1"/>
  <c r="BG36" i="131"/>
  <c r="BO22" i="131"/>
  <c r="K20" i="120"/>
  <c r="K20" i="136" s="1"/>
  <c r="BO31" i="131"/>
  <c r="K29" i="120"/>
  <c r="K29" i="136" s="1"/>
  <c r="L19" i="120"/>
  <c r="L19" i="136" s="1"/>
  <c r="BW21" i="131"/>
  <c r="BW30" i="131"/>
  <c r="L28" i="120"/>
  <c r="L28" i="136" s="1"/>
  <c r="BW50" i="131"/>
  <c r="L48" i="120"/>
  <c r="L48" i="136" s="1"/>
  <c r="M25" i="120"/>
  <c r="M25" i="136" s="1"/>
  <c r="CE27" i="131"/>
  <c r="CE41" i="131"/>
  <c r="M39" i="120"/>
  <c r="M39" i="136" s="1"/>
  <c r="AI24" i="131"/>
  <c r="G22" i="120"/>
  <c r="G22" i="136" s="1"/>
  <c r="AI36" i="131"/>
  <c r="G34" i="120"/>
  <c r="G34" i="136" s="1"/>
  <c r="AQ22" i="131"/>
  <c r="H20" i="120"/>
  <c r="H20" i="136" s="1"/>
  <c r="H29" i="120"/>
  <c r="H29" i="136" s="1"/>
  <c r="AQ31" i="131"/>
  <c r="I19" i="120"/>
  <c r="I19" i="136" s="1"/>
  <c r="AY21" i="131"/>
  <c r="AY30" i="131"/>
  <c r="I28" i="120"/>
  <c r="I28" i="136" s="1"/>
  <c r="AY50" i="131"/>
  <c r="I48" i="120"/>
  <c r="I48" i="136" s="1"/>
  <c r="BG27" i="131"/>
  <c r="J25" i="120"/>
  <c r="J25" i="136" s="1"/>
  <c r="J39" i="120"/>
  <c r="J39" i="136" s="1"/>
  <c r="BG41" i="131"/>
  <c r="K22" i="120"/>
  <c r="K22" i="136" s="1"/>
  <c r="BO24" i="131"/>
  <c r="K34" i="120"/>
  <c r="K34" i="136" s="1"/>
  <c r="BO36" i="131"/>
  <c r="BW22" i="131"/>
  <c r="L20" i="120"/>
  <c r="L20" i="136" s="1"/>
  <c r="L29" i="120"/>
  <c r="L29" i="136" s="1"/>
  <c r="BW31" i="131"/>
  <c r="CE21" i="131"/>
  <c r="M19" i="120"/>
  <c r="M19" i="136" s="1"/>
  <c r="CE30" i="131"/>
  <c r="M28" i="120"/>
  <c r="M28" i="136" s="1"/>
  <c r="CE50" i="131"/>
  <c r="M48" i="120"/>
  <c r="M48" i="136" s="1"/>
  <c r="K24" i="131"/>
  <c r="D22" i="120"/>
  <c r="D22" i="136" s="1"/>
  <c r="K41" i="131"/>
  <c r="D39" i="120"/>
  <c r="D39" i="136" s="1"/>
  <c r="E22" i="120"/>
  <c r="E22" i="136" s="1"/>
  <c r="S24" i="131"/>
  <c r="S36" i="131"/>
  <c r="E34" i="120"/>
  <c r="E34" i="136" s="1"/>
  <c r="F20" i="120"/>
  <c r="F20" i="136" s="1"/>
  <c r="AA22" i="131"/>
  <c r="AA31" i="131"/>
  <c r="F29" i="120"/>
  <c r="F29" i="136" s="1"/>
  <c r="K30" i="131"/>
  <c r="D28" i="120"/>
  <c r="D28" i="136" s="1"/>
  <c r="K50" i="131"/>
  <c r="D48" i="120"/>
  <c r="D48" i="136" s="1"/>
  <c r="S27" i="131"/>
  <c r="E25" i="120"/>
  <c r="E25" i="136" s="1"/>
  <c r="E39" i="120"/>
  <c r="E39" i="136" s="1"/>
  <c r="S41" i="131"/>
  <c r="AA24" i="131"/>
  <c r="F22" i="120"/>
  <c r="F22" i="136" s="1"/>
  <c r="AA36" i="131"/>
  <c r="F34" i="120"/>
  <c r="F34" i="136" s="1"/>
  <c r="D19" i="120"/>
  <c r="D19" i="136" s="1"/>
  <c r="K21" i="131"/>
  <c r="K31" i="131"/>
  <c r="D29" i="120"/>
  <c r="D29" i="136" s="1"/>
  <c r="S21" i="131"/>
  <c r="E19" i="120"/>
  <c r="E19" i="136" s="1"/>
  <c r="S30" i="131"/>
  <c r="E28" i="120"/>
  <c r="E28" i="136" s="1"/>
  <c r="S50" i="131"/>
  <c r="E48" i="120"/>
  <c r="E48" i="136" s="1"/>
  <c r="AA27" i="131"/>
  <c r="F25" i="120"/>
  <c r="F25" i="136" s="1"/>
  <c r="F39" i="120"/>
  <c r="F39" i="136" s="1"/>
  <c r="AA41" i="131"/>
  <c r="D20" i="120"/>
  <c r="D20" i="136" s="1"/>
  <c r="K22" i="131"/>
  <c r="K36" i="131"/>
  <c r="D34" i="120"/>
  <c r="D34" i="136" s="1"/>
  <c r="S22" i="131"/>
  <c r="E20" i="120"/>
  <c r="E20" i="136" s="1"/>
  <c r="S31" i="131"/>
  <c r="E29" i="120"/>
  <c r="E29" i="136" s="1"/>
  <c r="F19" i="120"/>
  <c r="F19" i="136" s="1"/>
  <c r="AA21" i="131"/>
  <c r="F28" i="120"/>
  <c r="F28" i="136" s="1"/>
  <c r="AA30" i="131"/>
  <c r="F48" i="120"/>
  <c r="F48" i="136" s="1"/>
  <c r="AA50" i="131"/>
  <c r="G25" i="120"/>
  <c r="G25" i="136" s="1"/>
  <c r="AI27" i="131"/>
  <c r="AI41" i="131"/>
  <c r="G39" i="120"/>
  <c r="G39" i="136" s="1"/>
  <c r="H22" i="120"/>
  <c r="H22" i="136" s="1"/>
  <c r="AQ24" i="131"/>
  <c r="H34" i="120"/>
  <c r="H34" i="136" s="1"/>
  <c r="AQ36" i="131"/>
  <c r="AY22" i="131"/>
  <c r="I20" i="120"/>
  <c r="I20" i="136" s="1"/>
  <c r="AY31" i="131"/>
  <c r="I29" i="120"/>
  <c r="I29" i="136" s="1"/>
  <c r="J19" i="120"/>
  <c r="J19" i="136" s="1"/>
  <c r="BG21" i="131"/>
  <c r="BG30" i="131"/>
  <c r="J28" i="120"/>
  <c r="J28" i="136" s="1"/>
  <c r="BG50" i="131"/>
  <c r="J48" i="120"/>
  <c r="J48" i="136" s="1"/>
  <c r="BO27" i="131"/>
  <c r="K25" i="120"/>
  <c r="K25" i="136" s="1"/>
  <c r="K39" i="120"/>
  <c r="K39" i="136" s="1"/>
  <c r="BO41" i="131"/>
  <c r="L22" i="120"/>
  <c r="L22" i="136" s="1"/>
  <c r="BW24" i="131"/>
  <c r="L34" i="120"/>
  <c r="L34" i="136" s="1"/>
  <c r="BW36" i="131"/>
  <c r="CE22" i="131"/>
  <c r="M20" i="120"/>
  <c r="M20" i="136" s="1"/>
  <c r="M29" i="120"/>
  <c r="M29" i="136" s="1"/>
  <c r="CE31" i="131"/>
  <c r="D25" i="120"/>
  <c r="D25" i="136" s="1"/>
  <c r="K27" i="131"/>
  <c r="C20" i="120" l="1"/>
  <c r="C20" i="136" s="1"/>
  <c r="C22" i="131"/>
  <c r="C31" i="131"/>
  <c r="C29" i="120"/>
  <c r="C29" i="136" s="1"/>
  <c r="C22" i="120"/>
  <c r="C22" i="136" s="1"/>
  <c r="C24" i="131"/>
  <c r="C36" i="131"/>
  <c r="C34" i="120"/>
  <c r="C34" i="136" s="1"/>
  <c r="C27" i="131"/>
  <c r="C25" i="120"/>
  <c r="C25" i="136" s="1"/>
  <c r="C39" i="120"/>
  <c r="C39" i="136" s="1"/>
  <c r="C41" i="131"/>
  <c r="C21" i="131"/>
  <c r="C19" i="120"/>
  <c r="C19" i="136" s="1"/>
  <c r="C28" i="120"/>
  <c r="C28" i="136" s="1"/>
  <c r="C30" i="131"/>
  <c r="C50" i="131"/>
  <c r="C48" i="120"/>
  <c r="C48" i="136" s="1"/>
  <c r="C25" i="121" l="1"/>
  <c r="C25" i="137" s="1"/>
  <c r="F27" i="131"/>
  <c r="J27" i="101"/>
  <c r="F41" i="131"/>
  <c r="C39" i="121"/>
  <c r="C39" i="137" s="1"/>
  <c r="J41" i="101"/>
  <c r="N24" i="131"/>
  <c r="D22" i="121"/>
  <c r="D22" i="137" s="1"/>
  <c r="R24" i="101"/>
  <c r="N36" i="131"/>
  <c r="D34" i="121"/>
  <c r="D34" i="137" s="1"/>
  <c r="R36" i="101"/>
  <c r="V22" i="131"/>
  <c r="E20" i="121"/>
  <c r="E20" i="137" s="1"/>
  <c r="Z22" i="101"/>
  <c r="V31" i="131"/>
  <c r="E29" i="121"/>
  <c r="E29" i="137" s="1"/>
  <c r="Z31" i="101"/>
  <c r="AD21" i="131"/>
  <c r="F19" i="121"/>
  <c r="F19" i="137" s="1"/>
  <c r="AH21" i="101"/>
  <c r="AD30" i="131"/>
  <c r="F28" i="121"/>
  <c r="F28" i="137" s="1"/>
  <c r="AH30" i="101"/>
  <c r="AD50" i="131"/>
  <c r="F48" i="121"/>
  <c r="F48" i="137" s="1"/>
  <c r="AH50" i="101"/>
  <c r="AL27" i="131"/>
  <c r="G25" i="121"/>
  <c r="G25" i="137" s="1"/>
  <c r="AP27" i="101"/>
  <c r="AL41" i="131"/>
  <c r="G39" i="121"/>
  <c r="G39" i="137" s="1"/>
  <c r="AP41" i="101"/>
  <c r="AT24" i="131"/>
  <c r="H22" i="121"/>
  <c r="H22" i="137" s="1"/>
  <c r="AX24" i="101"/>
  <c r="AT36" i="131"/>
  <c r="H34" i="121"/>
  <c r="H34" i="137" s="1"/>
  <c r="AX36" i="101"/>
  <c r="BB22" i="131"/>
  <c r="I20" i="121"/>
  <c r="I20" i="137" s="1"/>
  <c r="BF22" i="101"/>
  <c r="BB31" i="131"/>
  <c r="I29" i="121"/>
  <c r="I29" i="137" s="1"/>
  <c r="BF31" i="101"/>
  <c r="BJ21" i="131"/>
  <c r="J19" i="121"/>
  <c r="J19" i="137" s="1"/>
  <c r="BN21" i="101"/>
  <c r="BJ30" i="131"/>
  <c r="J28" i="121"/>
  <c r="J28" i="137" s="1"/>
  <c r="BN30" i="101"/>
  <c r="BJ50" i="131"/>
  <c r="J48" i="121"/>
  <c r="J48" i="137" s="1"/>
  <c r="BN50" i="101"/>
  <c r="BR27" i="131"/>
  <c r="K25" i="121"/>
  <c r="K25" i="137" s="1"/>
  <c r="BV27" i="101"/>
  <c r="BR41" i="131"/>
  <c r="K39" i="121"/>
  <c r="K39" i="137" s="1"/>
  <c r="BV41" i="101"/>
  <c r="BZ24" i="131"/>
  <c r="L22" i="121"/>
  <c r="L22" i="137" s="1"/>
  <c r="CD24" i="101"/>
  <c r="BZ36" i="131"/>
  <c r="L34" i="121"/>
  <c r="L34" i="137" s="1"/>
  <c r="CD36" i="101"/>
  <c r="CH22" i="131"/>
  <c r="M20" i="121"/>
  <c r="M20" i="137" s="1"/>
  <c r="CL22" i="101"/>
  <c r="CH31" i="131"/>
  <c r="M29" i="121"/>
  <c r="M29" i="137" s="1"/>
  <c r="CL31" i="101"/>
  <c r="C19" i="121"/>
  <c r="C19" i="137" s="1"/>
  <c r="F21" i="131"/>
  <c r="J21" i="101"/>
  <c r="C28" i="121"/>
  <c r="C28" i="137" s="1"/>
  <c r="F30" i="131"/>
  <c r="J30" i="101"/>
  <c r="C48" i="121"/>
  <c r="C48" i="137" s="1"/>
  <c r="F50" i="131"/>
  <c r="J50" i="101"/>
  <c r="D25" i="121"/>
  <c r="D25" i="137" s="1"/>
  <c r="N27" i="131"/>
  <c r="R27" i="101"/>
  <c r="N41" i="131"/>
  <c r="D39" i="121"/>
  <c r="D39" i="137" s="1"/>
  <c r="R41" i="101"/>
  <c r="E22" i="121"/>
  <c r="E22" i="137" s="1"/>
  <c r="V24" i="131"/>
  <c r="Z24" i="101"/>
  <c r="V36" i="131"/>
  <c r="E34" i="121"/>
  <c r="E34" i="137" s="1"/>
  <c r="Z36" i="101"/>
  <c r="F20" i="121"/>
  <c r="F20" i="137" s="1"/>
  <c r="AD22" i="131"/>
  <c r="AH22" i="101"/>
  <c r="AD31" i="131"/>
  <c r="F29" i="121"/>
  <c r="F29" i="137" s="1"/>
  <c r="AH31" i="101"/>
  <c r="G19" i="121"/>
  <c r="G19" i="137" s="1"/>
  <c r="AL21" i="131"/>
  <c r="AP21" i="101"/>
  <c r="AL30" i="131"/>
  <c r="G28" i="121"/>
  <c r="G28" i="137" s="1"/>
  <c r="AP30" i="101"/>
  <c r="G48" i="121"/>
  <c r="G48" i="137" s="1"/>
  <c r="AL50" i="131"/>
  <c r="AP50" i="101"/>
  <c r="AT27" i="131"/>
  <c r="H25" i="121"/>
  <c r="H25" i="137" s="1"/>
  <c r="AX27" i="101"/>
  <c r="H39" i="121"/>
  <c r="H39" i="137" s="1"/>
  <c r="AT41" i="131"/>
  <c r="AX41" i="101"/>
  <c r="BB24" i="131"/>
  <c r="I22" i="121"/>
  <c r="I22" i="137" s="1"/>
  <c r="BF24" i="101"/>
  <c r="I34" i="121"/>
  <c r="I34" i="137" s="1"/>
  <c r="BB36" i="131"/>
  <c r="BF36" i="101"/>
  <c r="BJ22" i="131"/>
  <c r="J20" i="121"/>
  <c r="J20" i="137" s="1"/>
  <c r="BN22" i="101"/>
  <c r="J29" i="121"/>
  <c r="J29" i="137" s="1"/>
  <c r="BJ31" i="131"/>
  <c r="BN31" i="101"/>
  <c r="BR21" i="131"/>
  <c r="K19" i="121"/>
  <c r="K19" i="137" s="1"/>
  <c r="BV21" i="101"/>
  <c r="K28" i="121"/>
  <c r="K28" i="137" s="1"/>
  <c r="BR30" i="131"/>
  <c r="BV30" i="101"/>
  <c r="BR50" i="131"/>
  <c r="K48" i="121"/>
  <c r="K48" i="137" s="1"/>
  <c r="BV50" i="101"/>
  <c r="L25" i="121"/>
  <c r="L25" i="137" s="1"/>
  <c r="BZ27" i="131"/>
  <c r="CD27" i="101"/>
  <c r="BZ41" i="131"/>
  <c r="L39" i="121"/>
  <c r="L39" i="137" s="1"/>
  <c r="CD41" i="101"/>
  <c r="M22" i="121"/>
  <c r="M22" i="137" s="1"/>
  <c r="CH24" i="131"/>
  <c r="CL24" i="101"/>
  <c r="CH36" i="131"/>
  <c r="M34" i="121"/>
  <c r="M34" i="137" s="1"/>
  <c r="CL36" i="101"/>
  <c r="C20" i="121"/>
  <c r="C20" i="137" s="1"/>
  <c r="F22" i="131"/>
  <c r="J22" i="101"/>
  <c r="C29" i="121"/>
  <c r="C29" i="137" s="1"/>
  <c r="F31" i="131"/>
  <c r="J31" i="101"/>
  <c r="D19" i="121"/>
  <c r="D19" i="137" s="1"/>
  <c r="N21" i="131"/>
  <c r="R21" i="101"/>
  <c r="N30" i="131"/>
  <c r="D28" i="121"/>
  <c r="D28" i="137" s="1"/>
  <c r="R30" i="101"/>
  <c r="D48" i="121"/>
  <c r="D48" i="137" s="1"/>
  <c r="N50" i="131"/>
  <c r="R50" i="101"/>
  <c r="V27" i="131"/>
  <c r="E25" i="121"/>
  <c r="E25" i="137" s="1"/>
  <c r="Z27" i="101"/>
  <c r="E39" i="121"/>
  <c r="E39" i="137" s="1"/>
  <c r="V41" i="131"/>
  <c r="Z41" i="101"/>
  <c r="AD24" i="131"/>
  <c r="F22" i="121"/>
  <c r="F22" i="137" s="1"/>
  <c r="AH24" i="101"/>
  <c r="F34" i="121"/>
  <c r="F34" i="137" s="1"/>
  <c r="AD36" i="131"/>
  <c r="AH36" i="101"/>
  <c r="AL22" i="131"/>
  <c r="G20" i="121"/>
  <c r="G20" i="137" s="1"/>
  <c r="AP22" i="101"/>
  <c r="G29" i="121"/>
  <c r="G29" i="137" s="1"/>
  <c r="AL31" i="131"/>
  <c r="AP31" i="101"/>
  <c r="AT21" i="131"/>
  <c r="H19" i="121"/>
  <c r="H19" i="137" s="1"/>
  <c r="AX21" i="101"/>
  <c r="H28" i="121"/>
  <c r="H28" i="137" s="1"/>
  <c r="AT30" i="131"/>
  <c r="AX30" i="101"/>
  <c r="AT50" i="131"/>
  <c r="H48" i="121"/>
  <c r="H48" i="137" s="1"/>
  <c r="AX50" i="101"/>
  <c r="I25" i="121"/>
  <c r="I25" i="137" s="1"/>
  <c r="BB27" i="131"/>
  <c r="BF27" i="101"/>
  <c r="BB41" i="131"/>
  <c r="I39" i="121"/>
  <c r="I39" i="137" s="1"/>
  <c r="BF41" i="101"/>
  <c r="J22" i="121"/>
  <c r="J22" i="137" s="1"/>
  <c r="BJ24" i="131"/>
  <c r="BN24" i="101"/>
  <c r="BJ36" i="131"/>
  <c r="J34" i="121"/>
  <c r="J34" i="137" s="1"/>
  <c r="BN36" i="101"/>
  <c r="K20" i="121"/>
  <c r="K20" i="137" s="1"/>
  <c r="BR22" i="131"/>
  <c r="BV22" i="101"/>
  <c r="BR31" i="131"/>
  <c r="K29" i="121"/>
  <c r="K29" i="137" s="1"/>
  <c r="BV31" i="101"/>
  <c r="L19" i="121"/>
  <c r="L19" i="137" s="1"/>
  <c r="BZ21" i="131"/>
  <c r="CD21" i="101"/>
  <c r="BZ30" i="131"/>
  <c r="L28" i="121"/>
  <c r="L28" i="137" s="1"/>
  <c r="CD30" i="101"/>
  <c r="L48" i="121"/>
  <c r="L48" i="137" s="1"/>
  <c r="BZ50" i="131"/>
  <c r="CD50" i="101"/>
  <c r="CH27" i="131"/>
  <c r="M25" i="121"/>
  <c r="M25" i="137" s="1"/>
  <c r="CL27" i="101"/>
  <c r="M39" i="121"/>
  <c r="M39" i="137" s="1"/>
  <c r="CH41" i="131"/>
  <c r="CL41" i="101"/>
  <c r="F24" i="131"/>
  <c r="C22" i="121"/>
  <c r="C22" i="137" s="1"/>
  <c r="J24" i="101"/>
  <c r="C34" i="121"/>
  <c r="C34" i="137" s="1"/>
  <c r="F36" i="131"/>
  <c r="J36" i="101"/>
  <c r="N22" i="131"/>
  <c r="D20" i="121"/>
  <c r="D20" i="137" s="1"/>
  <c r="R22" i="101"/>
  <c r="N31" i="131"/>
  <c r="D29" i="121"/>
  <c r="D29" i="137" s="1"/>
  <c r="R31" i="101"/>
  <c r="V21" i="131"/>
  <c r="E19" i="121"/>
  <c r="E19" i="137" s="1"/>
  <c r="Z21" i="101"/>
  <c r="V30" i="131"/>
  <c r="E28" i="121"/>
  <c r="E28" i="137" s="1"/>
  <c r="Z30" i="101"/>
  <c r="V50" i="131"/>
  <c r="E48" i="121"/>
  <c r="E48" i="137" s="1"/>
  <c r="Z50" i="101"/>
  <c r="AD27" i="131"/>
  <c r="F25" i="121"/>
  <c r="F25" i="137" s="1"/>
  <c r="AH27" i="101"/>
  <c r="AD41" i="131"/>
  <c r="F39" i="121"/>
  <c r="F39" i="137" s="1"/>
  <c r="AH41" i="101"/>
  <c r="AL24" i="131"/>
  <c r="G22" i="121"/>
  <c r="G22" i="137" s="1"/>
  <c r="AP24" i="101"/>
  <c r="AL36" i="131"/>
  <c r="G34" i="121"/>
  <c r="G34" i="137" s="1"/>
  <c r="AP36" i="101"/>
  <c r="H20" i="121"/>
  <c r="H20" i="137" s="1"/>
  <c r="AT22" i="131"/>
  <c r="AX22" i="101"/>
  <c r="AT31" i="131"/>
  <c r="H29" i="121"/>
  <c r="H29" i="137" s="1"/>
  <c r="AX31" i="101"/>
  <c r="BB21" i="131"/>
  <c r="I19" i="121"/>
  <c r="I19" i="137" s="1"/>
  <c r="BF21" i="101"/>
  <c r="BB30" i="131"/>
  <c r="I28" i="121"/>
  <c r="I28" i="137" s="1"/>
  <c r="BF30" i="101"/>
  <c r="I48" i="121"/>
  <c r="I48" i="137" s="1"/>
  <c r="BB50" i="131"/>
  <c r="BF50" i="101"/>
  <c r="BJ27" i="131"/>
  <c r="J25" i="121"/>
  <c r="J25" i="137" s="1"/>
  <c r="BN27" i="101"/>
  <c r="BJ41" i="131"/>
  <c r="J39" i="121"/>
  <c r="J39" i="137" s="1"/>
  <c r="BN41" i="101"/>
  <c r="BR24" i="131"/>
  <c r="K22" i="121"/>
  <c r="K22" i="137" s="1"/>
  <c r="BV24" i="101"/>
  <c r="BR36" i="131"/>
  <c r="K34" i="121"/>
  <c r="K34" i="137" s="1"/>
  <c r="BV36" i="101"/>
  <c r="BZ22" i="131"/>
  <c r="L20" i="121"/>
  <c r="L20" i="137" s="1"/>
  <c r="CD22" i="101"/>
  <c r="L29" i="121"/>
  <c r="L29" i="137" s="1"/>
  <c r="BZ31" i="131"/>
  <c r="CD31" i="101"/>
  <c r="CH21" i="131"/>
  <c r="M19" i="121"/>
  <c r="M19" i="137" s="1"/>
  <c r="CL21" i="101"/>
  <c r="CH30" i="131"/>
  <c r="M28" i="121"/>
  <c r="M28" i="137" s="1"/>
  <c r="CL30" i="101"/>
  <c r="CH50" i="131"/>
  <c r="M48" i="121"/>
  <c r="M48" i="137" s="1"/>
  <c r="CL50" i="101"/>
  <c r="J39" i="124" l="1"/>
  <c r="J39" i="140" s="1"/>
  <c r="BN41" i="131"/>
  <c r="BF21" i="131"/>
  <c r="I19" i="124"/>
  <c r="I19" i="140" s="1"/>
  <c r="G22" i="124"/>
  <c r="G22" i="140" s="1"/>
  <c r="AP24" i="131"/>
  <c r="J36" i="131"/>
  <c r="C34" i="124"/>
  <c r="C34" i="140" s="1"/>
  <c r="L48" i="124"/>
  <c r="L48" i="140" s="1"/>
  <c r="CD50" i="131"/>
  <c r="BV22" i="131"/>
  <c r="K20" i="124"/>
  <c r="K20" i="140" s="1"/>
  <c r="BF27" i="131"/>
  <c r="I25" i="124"/>
  <c r="I25" i="140" s="1"/>
  <c r="AP31" i="131"/>
  <c r="G29" i="124"/>
  <c r="G29" i="140" s="1"/>
  <c r="E39" i="124"/>
  <c r="E39" i="140" s="1"/>
  <c r="Z41" i="131"/>
  <c r="D19" i="124"/>
  <c r="D19" i="140" s="1"/>
  <c r="R21" i="131"/>
  <c r="M22" i="124"/>
  <c r="M22" i="140" s="1"/>
  <c r="CL24" i="131"/>
  <c r="BV30" i="131"/>
  <c r="K28" i="124"/>
  <c r="K28" i="140" s="1"/>
  <c r="BF36" i="131"/>
  <c r="I34" i="124"/>
  <c r="I34" i="140" s="1"/>
  <c r="AP50" i="131"/>
  <c r="G48" i="124"/>
  <c r="G48" i="140" s="1"/>
  <c r="AH22" i="131"/>
  <c r="F20" i="124"/>
  <c r="F20" i="140" s="1"/>
  <c r="R27" i="131"/>
  <c r="D25" i="124"/>
  <c r="D25" i="140" s="1"/>
  <c r="CL31" i="131"/>
  <c r="M29" i="124"/>
  <c r="M29" i="140" s="1"/>
  <c r="K39" i="124"/>
  <c r="K39" i="140" s="1"/>
  <c r="BV41" i="131"/>
  <c r="J19" i="124"/>
  <c r="J19" i="140" s="1"/>
  <c r="BN21" i="131"/>
  <c r="AX24" i="131"/>
  <c r="H22" i="124"/>
  <c r="H22" i="140" s="1"/>
  <c r="AH30" i="131"/>
  <c r="F28" i="124"/>
  <c r="F28" i="140" s="1"/>
  <c r="R36" i="131"/>
  <c r="D34" i="124"/>
  <c r="D34" i="140" s="1"/>
  <c r="CD31" i="131"/>
  <c r="L29" i="124"/>
  <c r="L29" i="140" s="1"/>
  <c r="Z30" i="131"/>
  <c r="E28" i="124"/>
  <c r="E28" i="140" s="1"/>
  <c r="CL21" i="131"/>
  <c r="M19" i="124"/>
  <c r="M19" i="140" s="1"/>
  <c r="K22" i="124"/>
  <c r="K22" i="140" s="1"/>
  <c r="BV24" i="131"/>
  <c r="I28" i="124"/>
  <c r="I28" i="140" s="1"/>
  <c r="BF30" i="131"/>
  <c r="AP36" i="131"/>
  <c r="G34" i="124"/>
  <c r="G34" i="140" s="1"/>
  <c r="Z50" i="131"/>
  <c r="E48" i="124"/>
  <c r="E48" i="140" s="1"/>
  <c r="D20" i="124"/>
  <c r="D20" i="140" s="1"/>
  <c r="R22" i="131"/>
  <c r="CL27" i="131"/>
  <c r="M25" i="124"/>
  <c r="M25" i="140" s="1"/>
  <c r="BV31" i="131"/>
  <c r="K29" i="124"/>
  <c r="K29" i="140" s="1"/>
  <c r="BF41" i="131"/>
  <c r="I39" i="124"/>
  <c r="I39" i="140" s="1"/>
  <c r="AX21" i="131"/>
  <c r="H19" i="124"/>
  <c r="H19" i="140" s="1"/>
  <c r="AH24" i="131"/>
  <c r="F22" i="124"/>
  <c r="F22" i="140" s="1"/>
  <c r="D28" i="124"/>
  <c r="D28" i="140" s="1"/>
  <c r="R30" i="131"/>
  <c r="CL36" i="131"/>
  <c r="M34" i="124"/>
  <c r="M34" i="140" s="1"/>
  <c r="K48" i="124"/>
  <c r="K48" i="140" s="1"/>
  <c r="BV50" i="131"/>
  <c r="BN22" i="131"/>
  <c r="J20" i="124"/>
  <c r="J20" i="140" s="1"/>
  <c r="H25" i="124"/>
  <c r="H25" i="140" s="1"/>
  <c r="AX27" i="131"/>
  <c r="AH31" i="131"/>
  <c r="F29" i="124"/>
  <c r="F29" i="140" s="1"/>
  <c r="R41" i="131"/>
  <c r="D39" i="124"/>
  <c r="D39" i="140" s="1"/>
  <c r="J21" i="131"/>
  <c r="C19" i="124"/>
  <c r="C19" i="140" s="1"/>
  <c r="L22" i="124"/>
  <c r="L22" i="140" s="1"/>
  <c r="CD24" i="131"/>
  <c r="BN30" i="131"/>
  <c r="J28" i="124"/>
  <c r="J28" i="140" s="1"/>
  <c r="AX36" i="131"/>
  <c r="H34" i="124"/>
  <c r="H34" i="140" s="1"/>
  <c r="F48" i="124"/>
  <c r="F48" i="140" s="1"/>
  <c r="AH50" i="131"/>
  <c r="E20" i="124"/>
  <c r="E20" i="140" s="1"/>
  <c r="Z22" i="131"/>
  <c r="C25" i="124"/>
  <c r="C25" i="140" s="1"/>
  <c r="J27" i="131"/>
  <c r="I48" i="124"/>
  <c r="I48" i="140" s="1"/>
  <c r="BF50" i="131"/>
  <c r="F25" i="124"/>
  <c r="F25" i="140" s="1"/>
  <c r="AH27" i="131"/>
  <c r="D29" i="124"/>
  <c r="D29" i="140" s="1"/>
  <c r="R31" i="131"/>
  <c r="CL41" i="131"/>
  <c r="M39" i="124"/>
  <c r="M39" i="140" s="1"/>
  <c r="L19" i="124"/>
  <c r="L19" i="140" s="1"/>
  <c r="CD21" i="131"/>
  <c r="J22" i="124"/>
  <c r="J22" i="140" s="1"/>
  <c r="BN24" i="131"/>
  <c r="AX30" i="131"/>
  <c r="H28" i="124"/>
  <c r="H28" i="140" s="1"/>
  <c r="AH36" i="131"/>
  <c r="F34" i="124"/>
  <c r="F34" i="140" s="1"/>
  <c r="D48" i="124"/>
  <c r="D48" i="140" s="1"/>
  <c r="R50" i="131"/>
  <c r="J22" i="131"/>
  <c r="C20" i="124"/>
  <c r="C20" i="140" s="1"/>
  <c r="L25" i="124"/>
  <c r="L25" i="140" s="1"/>
  <c r="CD27" i="131"/>
  <c r="J29" i="124"/>
  <c r="J29" i="140" s="1"/>
  <c r="BN31" i="131"/>
  <c r="H39" i="124"/>
  <c r="H39" i="140" s="1"/>
  <c r="AX41" i="131"/>
  <c r="G19" i="124"/>
  <c r="G19" i="140" s="1"/>
  <c r="AP21" i="131"/>
  <c r="Z24" i="131"/>
  <c r="E22" i="124"/>
  <c r="E22" i="140" s="1"/>
  <c r="J30" i="131"/>
  <c r="C28" i="124"/>
  <c r="C28" i="140" s="1"/>
  <c r="L34" i="124"/>
  <c r="L34" i="140" s="1"/>
  <c r="CD36" i="131"/>
  <c r="BN50" i="131"/>
  <c r="J48" i="124"/>
  <c r="J48" i="140" s="1"/>
  <c r="I20" i="124"/>
  <c r="I20" i="140" s="1"/>
  <c r="BF22" i="131"/>
  <c r="G25" i="124"/>
  <c r="G25" i="140" s="1"/>
  <c r="AP27" i="131"/>
  <c r="Z31" i="131"/>
  <c r="E29" i="124"/>
  <c r="E29" i="140" s="1"/>
  <c r="J41" i="131"/>
  <c r="C39" i="124"/>
  <c r="C39" i="140" s="1"/>
  <c r="CL30" i="131"/>
  <c r="M28" i="124"/>
  <c r="M28" i="140" s="1"/>
  <c r="K34" i="124"/>
  <c r="K34" i="140" s="1"/>
  <c r="BV36" i="131"/>
  <c r="H20" i="124"/>
  <c r="H20" i="140" s="1"/>
  <c r="AX22" i="131"/>
  <c r="M48" i="124"/>
  <c r="M48" i="140" s="1"/>
  <c r="CL50" i="131"/>
  <c r="CD22" i="131"/>
  <c r="L20" i="124"/>
  <c r="L20" i="140" s="1"/>
  <c r="BN27" i="131"/>
  <c r="J25" i="124"/>
  <c r="J25" i="140" s="1"/>
  <c r="AX31" i="131"/>
  <c r="H29" i="124"/>
  <c r="H29" i="140" s="1"/>
  <c r="AH41" i="131"/>
  <c r="F39" i="124"/>
  <c r="F39" i="140" s="1"/>
  <c r="E19" i="124"/>
  <c r="E19" i="140" s="1"/>
  <c r="Z21" i="131"/>
  <c r="C22" i="124"/>
  <c r="C22" i="140" s="1"/>
  <c r="J24" i="131"/>
  <c r="L28" i="124"/>
  <c r="L28" i="140" s="1"/>
  <c r="CD30" i="131"/>
  <c r="BN36" i="131"/>
  <c r="J34" i="124"/>
  <c r="J34" i="140" s="1"/>
  <c r="AX50" i="131"/>
  <c r="H48" i="124"/>
  <c r="H48" i="140" s="1"/>
  <c r="G20" i="124"/>
  <c r="G20" i="140" s="1"/>
  <c r="AP22" i="131"/>
  <c r="E25" i="124"/>
  <c r="E25" i="140" s="1"/>
  <c r="Z27" i="131"/>
  <c r="C29" i="124"/>
  <c r="C29" i="140" s="1"/>
  <c r="J31" i="131"/>
  <c r="L39" i="124"/>
  <c r="L39" i="140" s="1"/>
  <c r="CD41" i="131"/>
  <c r="K19" i="124"/>
  <c r="K19" i="140" s="1"/>
  <c r="BV21" i="131"/>
  <c r="I22" i="124"/>
  <c r="I22" i="140" s="1"/>
  <c r="BF24" i="131"/>
  <c r="G28" i="124"/>
  <c r="G28" i="140" s="1"/>
  <c r="AP30" i="131"/>
  <c r="E34" i="124"/>
  <c r="E34" i="140" s="1"/>
  <c r="Z36" i="131"/>
  <c r="C48" i="124"/>
  <c r="C48" i="140" s="1"/>
  <c r="J50" i="131"/>
  <c r="CL22" i="131"/>
  <c r="M20" i="124"/>
  <c r="M20" i="140" s="1"/>
  <c r="BV27" i="131"/>
  <c r="K25" i="124"/>
  <c r="K25" i="140" s="1"/>
  <c r="BF31" i="131"/>
  <c r="I29" i="124"/>
  <c r="I29" i="140" s="1"/>
  <c r="G39" i="124"/>
  <c r="G39" i="140" s="1"/>
  <c r="AP41" i="131"/>
  <c r="F19" i="124"/>
  <c r="F19" i="140" s="1"/>
  <c r="AH21" i="131"/>
  <c r="D22" i="124"/>
  <c r="D22" i="140" s="1"/>
  <c r="R24" i="131"/>
  <c r="AR57" i="152" l="1"/>
  <c r="AQ57" i="152" l="1"/>
  <c r="AR144" i="152"/>
  <c r="AS57" i="152"/>
  <c r="AO57" i="152" l="1"/>
  <c r="AN58" i="152"/>
  <c r="AN145" i="152"/>
  <c r="AS144" i="152"/>
  <c r="AM57" i="152"/>
  <c r="AO58" i="152"/>
  <c r="AO145" i="152"/>
  <c r="AT57" i="152"/>
  <c r="F30" i="148"/>
  <c r="AP57" i="152"/>
  <c r="AP144" i="152"/>
  <c r="AP58" i="152"/>
  <c r="AP145" i="152"/>
  <c r="AQ144" i="152"/>
  <c r="AM58" i="152"/>
  <c r="AM145" i="152"/>
  <c r="AN57" i="152"/>
  <c r="AL57" i="152" l="1"/>
  <c r="AN144" i="152"/>
  <c r="AJ57" i="152"/>
  <c r="J30" i="148"/>
  <c r="AT144" i="152"/>
  <c r="AM144" i="152"/>
  <c r="AO144" i="152"/>
  <c r="AI57" i="152"/>
  <c r="AI58" i="152"/>
  <c r="AI145" i="152"/>
  <c r="AK58" i="152"/>
  <c r="AK145" i="152"/>
  <c r="AK57" i="152"/>
  <c r="AJ58" i="152"/>
  <c r="AJ145" i="152"/>
  <c r="AL58" i="152"/>
  <c r="AL145" i="152"/>
  <c r="AK144" i="152" l="1"/>
  <c r="AH57" i="152"/>
  <c r="AE58" i="152"/>
  <c r="AE145" i="152"/>
  <c r="AG58" i="152"/>
  <c r="AG145" i="152"/>
  <c r="AH58" i="152"/>
  <c r="AH145" i="152"/>
  <c r="AI144" i="152"/>
  <c r="AJ144" i="152"/>
  <c r="AL144" i="152"/>
  <c r="AF57" i="152"/>
  <c r="AE57" i="152"/>
  <c r="AF58" i="152"/>
  <c r="AF145" i="152"/>
  <c r="AG57" i="152"/>
  <c r="AA58" i="152" l="1"/>
  <c r="AA145" i="152"/>
  <c r="AG144" i="152"/>
  <c r="AE144" i="152"/>
  <c r="AH144" i="152"/>
  <c r="AC57" i="152"/>
  <c r="AD57" i="152"/>
  <c r="AB58" i="152"/>
  <c r="AB145" i="152"/>
  <c r="AD58" i="152"/>
  <c r="AD145" i="152"/>
  <c r="AF144" i="152"/>
  <c r="AB57" i="152"/>
  <c r="AA57" i="152"/>
  <c r="AC58" i="152"/>
  <c r="AC145" i="152"/>
  <c r="AB144" i="152" l="1"/>
  <c r="AD144" i="152"/>
  <c r="Z58" i="152"/>
  <c r="Z145" i="152"/>
  <c r="X57" i="152"/>
  <c r="Y57" i="152"/>
  <c r="W57" i="152"/>
  <c r="Z57" i="152"/>
  <c r="X58" i="152"/>
  <c r="X145" i="152"/>
  <c r="AA144" i="152"/>
  <c r="AC144" i="152"/>
  <c r="Y58" i="152"/>
  <c r="Y145" i="152"/>
  <c r="W58" i="152"/>
  <c r="W145" i="152"/>
  <c r="W144" i="152" l="1"/>
  <c r="X144" i="152"/>
  <c r="U57" i="152"/>
  <c r="S58" i="152"/>
  <c r="S145" i="152"/>
  <c r="T57" i="152"/>
  <c r="U58" i="152"/>
  <c r="U145" i="152"/>
  <c r="Z144" i="152"/>
  <c r="Y144" i="152"/>
  <c r="V57" i="152"/>
  <c r="S57" i="152"/>
  <c r="T58" i="152"/>
  <c r="T145" i="152"/>
  <c r="V58" i="152"/>
  <c r="V145" i="152"/>
  <c r="S144" i="152" l="1"/>
  <c r="P58" i="152"/>
  <c r="P145" i="152"/>
  <c r="Q57" i="152"/>
  <c r="Q58" i="152"/>
  <c r="Q145" i="152"/>
  <c r="P57" i="152"/>
  <c r="R58" i="152"/>
  <c r="R145" i="152"/>
  <c r="V144" i="152"/>
  <c r="T144" i="152"/>
  <c r="U144" i="152"/>
  <c r="R57" i="152"/>
  <c r="O57" i="152"/>
  <c r="O58" i="152"/>
  <c r="O145" i="152"/>
  <c r="N58" i="152" l="1"/>
  <c r="N145" i="152"/>
  <c r="N57" i="152"/>
  <c r="K57" i="152"/>
  <c r="L57" i="152"/>
  <c r="K58" i="152"/>
  <c r="K145" i="152"/>
  <c r="L58" i="152"/>
  <c r="L145" i="152"/>
  <c r="O144" i="152"/>
  <c r="P144" i="152"/>
  <c r="Q144" i="152"/>
  <c r="R144" i="152"/>
  <c r="M58" i="152"/>
  <c r="M145" i="152"/>
  <c r="M57" i="152"/>
  <c r="I58" i="152" l="1"/>
  <c r="I145" i="152"/>
  <c r="M144" i="152"/>
  <c r="L144" i="152"/>
  <c r="N144" i="152"/>
  <c r="I57" i="152"/>
  <c r="H57" i="152"/>
  <c r="J58" i="152"/>
  <c r="J145" i="152"/>
  <c r="G57" i="152"/>
  <c r="K144" i="152"/>
  <c r="H58" i="152"/>
  <c r="H145" i="152"/>
  <c r="J57" i="152"/>
  <c r="G58" i="152"/>
  <c r="G145" i="152"/>
  <c r="G144" i="152" l="1"/>
  <c r="H144" i="152"/>
  <c r="J144" i="152"/>
  <c r="I144" i="152"/>
  <c r="E58" i="152" l="1"/>
  <c r="E145" i="152"/>
  <c r="D58" i="152"/>
  <c r="D145" i="152"/>
  <c r="C58" i="152"/>
  <c r="C145" i="152"/>
  <c r="F58" i="152"/>
  <c r="F145" i="152"/>
  <c r="C57" i="152" l="1"/>
  <c r="D57" i="152"/>
  <c r="E57" i="152"/>
  <c r="F57" i="152"/>
  <c r="D144" i="152" l="1"/>
  <c r="F144" i="152"/>
  <c r="E144" i="152"/>
  <c r="C144" i="152"/>
  <c r="AR58" i="152" l="1"/>
  <c r="AS58" i="152"/>
  <c r="AQ58" i="152"/>
  <c r="AS145" i="152" l="1"/>
  <c r="AT58" i="152"/>
  <c r="F31" i="148"/>
  <c r="AQ145" i="152"/>
  <c r="AR145" i="152"/>
  <c r="K53" i="133" l="1"/>
  <c r="D51" i="125"/>
  <c r="D51" i="141" s="1"/>
  <c r="AA35" i="131"/>
  <c r="F33" i="120"/>
  <c r="F33" i="136" s="1"/>
  <c r="AY53" i="133"/>
  <c r="I51" i="125"/>
  <c r="I51" i="141" s="1"/>
  <c r="S53" i="133"/>
  <c r="E51" i="125"/>
  <c r="E51" i="141" s="1"/>
  <c r="BO35" i="131"/>
  <c r="K33" i="120"/>
  <c r="K33" i="136" s="1"/>
  <c r="D33" i="120"/>
  <c r="D33" i="136" s="1"/>
  <c r="K35" i="131"/>
  <c r="BW53" i="133"/>
  <c r="L51" i="125"/>
  <c r="L51" i="141" s="1"/>
  <c r="C33" i="120"/>
  <c r="C33" i="136" s="1"/>
  <c r="C35" i="131"/>
  <c r="AA53" i="133"/>
  <c r="F51" i="125"/>
  <c r="F51" i="141" s="1"/>
  <c r="BG35" i="131"/>
  <c r="J33" i="120"/>
  <c r="J33" i="136" s="1"/>
  <c r="L33" i="120"/>
  <c r="L33" i="136" s="1"/>
  <c r="BW35" i="131"/>
  <c r="BO53" i="133"/>
  <c r="K51" i="125"/>
  <c r="K51" i="141" s="1"/>
  <c r="AI53" i="133"/>
  <c r="G51" i="125"/>
  <c r="G51" i="141" s="1"/>
  <c r="CE53" i="133"/>
  <c r="M51" i="125"/>
  <c r="M51" i="141" s="1"/>
  <c r="AY35" i="131"/>
  <c r="I33" i="120"/>
  <c r="I33" i="136" s="1"/>
  <c r="G33" i="120"/>
  <c r="G33" i="136" s="1"/>
  <c r="AI35" i="131"/>
  <c r="S35" i="131"/>
  <c r="E33" i="120"/>
  <c r="E33" i="136" s="1"/>
  <c r="C51" i="125"/>
  <c r="C51" i="141" s="1"/>
  <c r="C53" i="133"/>
  <c r="BG53" i="133"/>
  <c r="J51" i="125"/>
  <c r="J51" i="141" s="1"/>
  <c r="J31" i="148"/>
  <c r="AT145" i="152"/>
  <c r="BO23" i="131" l="1"/>
  <c r="K21" i="120"/>
  <c r="K21" i="136" s="1"/>
  <c r="G21" i="120"/>
  <c r="G21" i="136" s="1"/>
  <c r="AI23" i="131"/>
  <c r="AA23" i="131"/>
  <c r="F21" i="120"/>
  <c r="F21" i="136" s="1"/>
  <c r="N53" i="133"/>
  <c r="D51" i="126"/>
  <c r="D51" i="142" s="1"/>
  <c r="AL35" i="131"/>
  <c r="G33" i="121"/>
  <c r="G33" i="137" s="1"/>
  <c r="AP35" i="101"/>
  <c r="BR53" i="133"/>
  <c r="K51" i="126"/>
  <c r="K51" i="142" s="1"/>
  <c r="F35" i="131"/>
  <c r="C33" i="121"/>
  <c r="C33" i="137" s="1"/>
  <c r="J35" i="101"/>
  <c r="L21" i="120"/>
  <c r="L21" i="136" s="1"/>
  <c r="BW23" i="131"/>
  <c r="C23" i="131"/>
  <c r="C21" i="120"/>
  <c r="C21" i="136" s="1"/>
  <c r="V53" i="133"/>
  <c r="E51" i="126"/>
  <c r="E51" i="142" s="1"/>
  <c r="BJ53" i="133"/>
  <c r="J51" i="126"/>
  <c r="J51" i="142" s="1"/>
  <c r="BB35" i="131"/>
  <c r="I33" i="121"/>
  <c r="I33" i="137" s="1"/>
  <c r="BF35" i="101"/>
  <c r="BZ35" i="131"/>
  <c r="L33" i="121"/>
  <c r="L33" i="137" s="1"/>
  <c r="CD35" i="101"/>
  <c r="BZ53" i="133"/>
  <c r="L51" i="126"/>
  <c r="L51" i="142" s="1"/>
  <c r="AY23" i="131"/>
  <c r="I21" i="120"/>
  <c r="I21" i="136" s="1"/>
  <c r="E21" i="120"/>
  <c r="E21" i="136" s="1"/>
  <c r="S23" i="131"/>
  <c r="BB53" i="133"/>
  <c r="I51" i="126"/>
  <c r="I51" i="142" s="1"/>
  <c r="F53" i="133"/>
  <c r="C51" i="126"/>
  <c r="C51" i="142" s="1"/>
  <c r="CH53" i="133"/>
  <c r="M51" i="126"/>
  <c r="M51" i="142" s="1"/>
  <c r="BJ35" i="131"/>
  <c r="J33" i="121"/>
  <c r="J33" i="137" s="1"/>
  <c r="BN35" i="101"/>
  <c r="N35" i="131"/>
  <c r="D33" i="121"/>
  <c r="D33" i="137" s="1"/>
  <c r="R35" i="101"/>
  <c r="H33" i="120"/>
  <c r="H33" i="136" s="1"/>
  <c r="AQ35" i="131"/>
  <c r="BG23" i="131"/>
  <c r="J21" i="120"/>
  <c r="J21" i="136" s="1"/>
  <c r="H21" i="120"/>
  <c r="H21" i="136" s="1"/>
  <c r="AQ23" i="131"/>
  <c r="K23" i="131"/>
  <c r="D21" i="120"/>
  <c r="D21" i="136" s="1"/>
  <c r="AD35" i="131"/>
  <c r="F33" i="121"/>
  <c r="F33" i="137" s="1"/>
  <c r="AH35" i="101"/>
  <c r="V35" i="131"/>
  <c r="E33" i="121"/>
  <c r="E33" i="137" s="1"/>
  <c r="Z35" i="101"/>
  <c r="AL53" i="133"/>
  <c r="G51" i="126"/>
  <c r="G51" i="142" s="1"/>
  <c r="AD53" i="133"/>
  <c r="F51" i="126"/>
  <c r="F51" i="142" s="1"/>
  <c r="BR35" i="131"/>
  <c r="K33" i="121"/>
  <c r="K33" i="137" s="1"/>
  <c r="BV35" i="101"/>
  <c r="V23" i="131" l="1"/>
  <c r="E21" i="121"/>
  <c r="E21" i="137" s="1"/>
  <c r="Z23" i="101"/>
  <c r="AT23" i="131"/>
  <c r="H21" i="121"/>
  <c r="H21" i="137" s="1"/>
  <c r="AX23" i="101"/>
  <c r="D33" i="124"/>
  <c r="D33" i="140" s="1"/>
  <c r="R35" i="131"/>
  <c r="J35" i="131"/>
  <c r="C33" i="124"/>
  <c r="C33" i="140" s="1"/>
  <c r="C21" i="121"/>
  <c r="C21" i="137" s="1"/>
  <c r="F23" i="131"/>
  <c r="J23" i="101"/>
  <c r="BR23" i="131"/>
  <c r="K21" i="121"/>
  <c r="K21" i="137" s="1"/>
  <c r="BV23" i="101"/>
  <c r="AT35" i="131"/>
  <c r="H33" i="121"/>
  <c r="H33" i="137" s="1"/>
  <c r="AX35" i="101"/>
  <c r="AD23" i="131"/>
  <c r="F21" i="121"/>
  <c r="F21" i="137" s="1"/>
  <c r="AH23" i="101"/>
  <c r="J21" i="121"/>
  <c r="J21" i="137" s="1"/>
  <c r="BJ23" i="131"/>
  <c r="BN23" i="101"/>
  <c r="AH35" i="131"/>
  <c r="F33" i="124"/>
  <c r="F33" i="140" s="1"/>
  <c r="I33" i="124"/>
  <c r="I33" i="140" s="1"/>
  <c r="BF35" i="131"/>
  <c r="AP35" i="131"/>
  <c r="G33" i="124"/>
  <c r="G33" i="140" s="1"/>
  <c r="AL23" i="131"/>
  <c r="G21" i="121"/>
  <c r="G21" i="137" s="1"/>
  <c r="AP23" i="101"/>
  <c r="BB23" i="131"/>
  <c r="I21" i="121"/>
  <c r="I21" i="137" s="1"/>
  <c r="BF23" i="101"/>
  <c r="Z35" i="131"/>
  <c r="E33" i="124"/>
  <c r="E33" i="140" s="1"/>
  <c r="L33" i="124"/>
  <c r="L33" i="140" s="1"/>
  <c r="CD35" i="131"/>
  <c r="AQ53" i="133"/>
  <c r="H51" i="125"/>
  <c r="H51" i="141" s="1"/>
  <c r="BZ23" i="131"/>
  <c r="L21" i="121"/>
  <c r="L21" i="137" s="1"/>
  <c r="CD23" i="101"/>
  <c r="N23" i="131"/>
  <c r="D21" i="121"/>
  <c r="D21" i="137" s="1"/>
  <c r="R23" i="101"/>
  <c r="BV35" i="131"/>
  <c r="K33" i="124"/>
  <c r="K33" i="140" s="1"/>
  <c r="J33" i="124"/>
  <c r="J33" i="140" s="1"/>
  <c r="BN35" i="131"/>
  <c r="CE35" i="131" l="1"/>
  <c r="M33" i="120"/>
  <c r="M33" i="136" s="1"/>
  <c r="K21" i="124"/>
  <c r="K21" i="140" s="1"/>
  <c r="BV23" i="131"/>
  <c r="H33" i="124"/>
  <c r="H33" i="140" s="1"/>
  <c r="AX35" i="131"/>
  <c r="E21" i="124"/>
  <c r="E21" i="140" s="1"/>
  <c r="Z23" i="131"/>
  <c r="AT53" i="133"/>
  <c r="H51" i="126"/>
  <c r="H51" i="142" s="1"/>
  <c r="L21" i="124"/>
  <c r="L21" i="140" s="1"/>
  <c r="CD23" i="131"/>
  <c r="AP23" i="131"/>
  <c r="G21" i="124"/>
  <c r="G21" i="140" s="1"/>
  <c r="F21" i="124"/>
  <c r="F21" i="140" s="1"/>
  <c r="AH23" i="131"/>
  <c r="AX23" i="131"/>
  <c r="H21" i="124"/>
  <c r="H21" i="140" s="1"/>
  <c r="M21" i="120"/>
  <c r="M21" i="136" s="1"/>
  <c r="CE23" i="131"/>
  <c r="R23" i="131"/>
  <c r="D21" i="124"/>
  <c r="D21" i="140" s="1"/>
  <c r="BF23" i="131"/>
  <c r="I21" i="124"/>
  <c r="I21" i="140" s="1"/>
  <c r="BN23" i="131"/>
  <c r="J21" i="124"/>
  <c r="J21" i="140" s="1"/>
  <c r="C21" i="124"/>
  <c r="C21" i="140" s="1"/>
  <c r="J23" i="131"/>
  <c r="CH35" i="131" l="1"/>
  <c r="M33" i="121"/>
  <c r="M33" i="137" s="1"/>
  <c r="CL35" i="101"/>
  <c r="CH23" i="131"/>
  <c r="M21" i="121"/>
  <c r="M21" i="137" s="1"/>
  <c r="CL23" i="101"/>
  <c r="AT25" i="152" l="1"/>
  <c r="C27" i="148"/>
  <c r="AT7" i="152"/>
  <c r="C9" i="148"/>
  <c r="AT23" i="152"/>
  <c r="C25" i="148"/>
  <c r="AT9" i="152"/>
  <c r="C11" i="148"/>
  <c r="CL23" i="131"/>
  <c r="M21" i="124"/>
  <c r="M21" i="140" s="1"/>
  <c r="AT6" i="152"/>
  <c r="C8" i="148"/>
  <c r="AT11" i="152"/>
  <c r="C13" i="148"/>
  <c r="C29" i="148"/>
  <c r="AT27" i="152"/>
  <c r="AT20" i="152"/>
  <c r="C22" i="148"/>
  <c r="AT13" i="152"/>
  <c r="C15" i="148"/>
  <c r="AT19" i="152"/>
  <c r="C21" i="148"/>
  <c r="AT10" i="152"/>
  <c r="C12" i="148"/>
  <c r="AT22" i="152"/>
  <c r="C24" i="148"/>
  <c r="AT15" i="152"/>
  <c r="C17" i="148"/>
  <c r="AT8" i="152"/>
  <c r="C10" i="148"/>
  <c r="AT24" i="152"/>
  <c r="C26" i="148"/>
  <c r="AT171" i="151"/>
  <c r="J33" i="147"/>
  <c r="AT16" i="152"/>
  <c r="C18" i="148"/>
  <c r="AT21" i="152"/>
  <c r="C23" i="148"/>
  <c r="AT14" i="152"/>
  <c r="C16" i="148"/>
  <c r="AT26" i="152"/>
  <c r="C28" i="148"/>
  <c r="AT12" i="152"/>
  <c r="C14" i="148"/>
  <c r="C7" i="148"/>
  <c r="AT5" i="152"/>
  <c r="M33" i="124"/>
  <c r="M33" i="140" s="1"/>
  <c r="CL35" i="131"/>
  <c r="AT66" i="151"/>
  <c r="F33" i="147"/>
  <c r="J32" i="147" l="1"/>
  <c r="AT170" i="151"/>
  <c r="AT17" i="152"/>
  <c r="C19" i="148"/>
  <c r="AT65" i="151"/>
  <c r="F32" i="147"/>
  <c r="AT18" i="152"/>
  <c r="C20" i="148"/>
  <c r="J27" i="148" l="1"/>
  <c r="AT141" i="152"/>
  <c r="AT128" i="152"/>
  <c r="J14" i="148"/>
  <c r="J22" i="148"/>
  <c r="AT136" i="152"/>
  <c r="J23" i="148"/>
  <c r="AT137" i="152"/>
  <c r="AT139" i="152"/>
  <c r="J25" i="148"/>
  <c r="AT124" i="152"/>
  <c r="J10" i="148"/>
  <c r="AT126" i="152"/>
  <c r="J12" i="148"/>
  <c r="J28" i="148"/>
  <c r="AT142" i="152"/>
  <c r="J24" i="148"/>
  <c r="AT138" i="152"/>
  <c r="AT30" i="152"/>
  <c r="C32" i="148"/>
  <c r="AT54" i="152"/>
  <c r="F27" i="148"/>
  <c r="F24" i="148"/>
  <c r="AT51" i="152"/>
  <c r="F14" i="148"/>
  <c r="AT41" i="152"/>
  <c r="AT49" i="152"/>
  <c r="F22" i="148"/>
  <c r="F23" i="148"/>
  <c r="AT50" i="152"/>
  <c r="F25" i="148"/>
  <c r="AT52" i="152"/>
  <c r="AT37" i="152"/>
  <c r="F10" i="148"/>
  <c r="F21" i="148"/>
  <c r="AT48" i="152"/>
  <c r="AT64" i="151"/>
  <c r="F31" i="147"/>
  <c r="F12" i="148"/>
  <c r="AT39" i="152"/>
  <c r="AT55" i="152"/>
  <c r="F28" i="148"/>
  <c r="AT132" i="152"/>
  <c r="J18" i="148"/>
  <c r="AT123" i="152"/>
  <c r="J9" i="148"/>
  <c r="J15" i="148"/>
  <c r="AT129" i="152"/>
  <c r="AT130" i="152"/>
  <c r="J16" i="148"/>
  <c r="AT125" i="152"/>
  <c r="J11" i="148"/>
  <c r="J26" i="148"/>
  <c r="AT140" i="152"/>
  <c r="AT31" i="152"/>
  <c r="C33" i="148"/>
  <c r="J13" i="148"/>
  <c r="AT127" i="152"/>
  <c r="AT131" i="152"/>
  <c r="J17" i="148"/>
  <c r="AT40" i="152"/>
  <c r="F13" i="148"/>
  <c r="AT45" i="152"/>
  <c r="F18" i="148"/>
  <c r="AT34" i="152"/>
  <c r="F7" i="148"/>
  <c r="F9" i="148"/>
  <c r="AT36" i="152"/>
  <c r="AT44" i="152"/>
  <c r="F17" i="148"/>
  <c r="AT42" i="152"/>
  <c r="F15" i="148"/>
  <c r="AT43" i="152"/>
  <c r="F16" i="148"/>
  <c r="F8" i="148"/>
  <c r="AT35" i="152"/>
  <c r="AT38" i="152"/>
  <c r="F11" i="148"/>
  <c r="AT53" i="152"/>
  <c r="F26" i="148"/>
  <c r="F29" i="148"/>
  <c r="AT56" i="152"/>
  <c r="J19" i="148" l="1"/>
  <c r="AT133" i="152"/>
  <c r="F20" i="148"/>
  <c r="AT47" i="152"/>
  <c r="AT169" i="151"/>
  <c r="J31" i="147"/>
  <c r="F19" i="148"/>
  <c r="AT46" i="152"/>
  <c r="J33" i="148" l="1"/>
  <c r="AT147" i="152"/>
  <c r="J32" i="148"/>
  <c r="AT146" i="152"/>
  <c r="AT122" i="152"/>
  <c r="J8" i="148"/>
  <c r="AT135" i="152"/>
  <c r="J21" i="148"/>
  <c r="F32" i="148"/>
  <c r="AT59" i="152"/>
  <c r="BW74" i="131"/>
  <c r="L72" i="120"/>
  <c r="L72" i="136" s="1"/>
  <c r="BW73" i="131"/>
  <c r="L71" i="120"/>
  <c r="L71" i="136" s="1"/>
  <c r="J7" i="148"/>
  <c r="AT121" i="152"/>
  <c r="AT60" i="152"/>
  <c r="F33" i="148"/>
  <c r="AT143" i="152"/>
  <c r="J29" i="148"/>
  <c r="BO74" i="131" l="1"/>
  <c r="K72" i="120"/>
  <c r="K72" i="136" s="1"/>
  <c r="C72" i="120"/>
  <c r="C72" i="136" s="1"/>
  <c r="C74" i="131"/>
  <c r="BZ73" i="131"/>
  <c r="L71" i="121"/>
  <c r="L71" i="137" s="1"/>
  <c r="CD73" i="101"/>
  <c r="AT134" i="152"/>
  <c r="J20" i="148"/>
  <c r="S74" i="131"/>
  <c r="E72" i="120"/>
  <c r="E72" i="136" s="1"/>
  <c r="AY74" i="131"/>
  <c r="I72" i="120"/>
  <c r="I72" i="136" s="1"/>
  <c r="E71" i="120"/>
  <c r="E71" i="136" s="1"/>
  <c r="S73" i="131"/>
  <c r="AI73" i="131"/>
  <c r="G71" i="120"/>
  <c r="G71" i="136" s="1"/>
  <c r="BZ74" i="131"/>
  <c r="L72" i="121"/>
  <c r="L72" i="137" s="1"/>
  <c r="CD74" i="101"/>
  <c r="G72" i="120"/>
  <c r="G72" i="136" s="1"/>
  <c r="AI74" i="131"/>
  <c r="J71" i="120"/>
  <c r="J71" i="136" s="1"/>
  <c r="BG73" i="131"/>
  <c r="K74" i="131"/>
  <c r="D72" i="120"/>
  <c r="D72" i="136" s="1"/>
  <c r="BG74" i="131"/>
  <c r="J72" i="120"/>
  <c r="J72" i="136" s="1"/>
  <c r="AQ73" i="131"/>
  <c r="H71" i="120"/>
  <c r="H71" i="136" s="1"/>
  <c r="C73" i="131"/>
  <c r="C71" i="120"/>
  <c r="C71" i="136" s="1"/>
  <c r="K71" i="120"/>
  <c r="K71" i="136" s="1"/>
  <c r="BO73" i="131"/>
  <c r="AQ74" i="131"/>
  <c r="H72" i="120"/>
  <c r="H72" i="136" s="1"/>
  <c r="K73" i="131"/>
  <c r="D71" i="120"/>
  <c r="D71" i="136" s="1"/>
  <c r="I71" i="120"/>
  <c r="I71" i="136" s="1"/>
  <c r="AY73" i="131"/>
  <c r="CE74" i="131" l="1"/>
  <c r="M72" i="120"/>
  <c r="M72" i="136" s="1"/>
  <c r="AL73" i="131"/>
  <c r="G71" i="121"/>
  <c r="G71" i="137" s="1"/>
  <c r="AP73" i="101"/>
  <c r="AL74" i="131"/>
  <c r="G72" i="121"/>
  <c r="G72" i="137" s="1"/>
  <c r="AP74" i="101"/>
  <c r="AT74" i="131"/>
  <c r="H72" i="121"/>
  <c r="H72" i="137" s="1"/>
  <c r="AX74" i="101"/>
  <c r="BJ74" i="131"/>
  <c r="J72" i="121"/>
  <c r="J72" i="137" s="1"/>
  <c r="BN74" i="101"/>
  <c r="L72" i="124"/>
  <c r="L72" i="140" s="1"/>
  <c r="CD74" i="131"/>
  <c r="V73" i="131"/>
  <c r="E71" i="121"/>
  <c r="E71" i="137" s="1"/>
  <c r="Z73" i="101"/>
  <c r="F74" i="131"/>
  <c r="C72" i="121"/>
  <c r="C72" i="137" s="1"/>
  <c r="J74" i="101"/>
  <c r="BR73" i="131"/>
  <c r="K71" i="121"/>
  <c r="K71" i="137" s="1"/>
  <c r="BV73" i="101"/>
  <c r="N74" i="131"/>
  <c r="D72" i="121"/>
  <c r="D72" i="137" s="1"/>
  <c r="R74" i="101"/>
  <c r="L71" i="124"/>
  <c r="L71" i="140" s="1"/>
  <c r="CD73" i="131"/>
  <c r="BB73" i="131"/>
  <c r="I71" i="121"/>
  <c r="I71" i="137" s="1"/>
  <c r="BF73" i="101"/>
  <c r="C71" i="121"/>
  <c r="C71" i="137" s="1"/>
  <c r="F73" i="131"/>
  <c r="J73" i="101"/>
  <c r="BJ73" i="131"/>
  <c r="J71" i="121"/>
  <c r="J71" i="137" s="1"/>
  <c r="BN73" i="101"/>
  <c r="BB74" i="131"/>
  <c r="I72" i="121"/>
  <c r="I72" i="137" s="1"/>
  <c r="BF74" i="101"/>
  <c r="V74" i="131"/>
  <c r="E72" i="121"/>
  <c r="E72" i="137" s="1"/>
  <c r="Z74" i="101"/>
  <c r="N73" i="131"/>
  <c r="D71" i="121"/>
  <c r="D71" i="137" s="1"/>
  <c r="R73" i="101"/>
  <c r="AT73" i="131"/>
  <c r="H71" i="121"/>
  <c r="H71" i="137" s="1"/>
  <c r="AX73" i="101"/>
  <c r="BR74" i="131"/>
  <c r="K72" i="121"/>
  <c r="K72" i="137" s="1"/>
  <c r="BV74" i="101"/>
  <c r="CE73" i="131" l="1"/>
  <c r="M71" i="120"/>
  <c r="M71" i="136" s="1"/>
  <c r="R73" i="131"/>
  <c r="D71" i="124"/>
  <c r="D71" i="140" s="1"/>
  <c r="J73" i="131"/>
  <c r="C71" i="124"/>
  <c r="C71" i="140" s="1"/>
  <c r="R74" i="131"/>
  <c r="D72" i="124"/>
  <c r="D72" i="140" s="1"/>
  <c r="G72" i="124"/>
  <c r="G72" i="140" s="1"/>
  <c r="AP74" i="131"/>
  <c r="CH74" i="131"/>
  <c r="M72" i="121"/>
  <c r="M72" i="137" s="1"/>
  <c r="AX73" i="131"/>
  <c r="H71" i="124"/>
  <c r="H71" i="140" s="1"/>
  <c r="BN73" i="131"/>
  <c r="J71" i="124"/>
  <c r="J71" i="140" s="1"/>
  <c r="E71" i="124"/>
  <c r="E71" i="140" s="1"/>
  <c r="Z73" i="131"/>
  <c r="H72" i="124"/>
  <c r="H72" i="140" s="1"/>
  <c r="AX74" i="131"/>
  <c r="BF74" i="131"/>
  <c r="I72" i="124"/>
  <c r="I72" i="140" s="1"/>
  <c r="J74" i="131"/>
  <c r="C72" i="124"/>
  <c r="C72" i="140" s="1"/>
  <c r="J72" i="124"/>
  <c r="J72" i="140" s="1"/>
  <c r="BN74" i="131"/>
  <c r="K72" i="124"/>
  <c r="K72" i="140" s="1"/>
  <c r="BV74" i="131"/>
  <c r="Z74" i="131"/>
  <c r="E72" i="124"/>
  <c r="E72" i="140" s="1"/>
  <c r="BF73" i="131"/>
  <c r="I71" i="124"/>
  <c r="I71" i="140" s="1"/>
  <c r="K71" i="124"/>
  <c r="K71" i="140" s="1"/>
  <c r="BV73" i="131"/>
  <c r="AP73" i="131"/>
  <c r="G71" i="124"/>
  <c r="G71" i="140" s="1"/>
  <c r="F72" i="120" l="1"/>
  <c r="F72" i="136" s="1"/>
  <c r="AA74" i="131"/>
  <c r="CH73" i="131"/>
  <c r="M71" i="121"/>
  <c r="M71" i="137" s="1"/>
  <c r="AD74" i="131" l="1"/>
  <c r="F72" i="121"/>
  <c r="F72" i="137" s="1"/>
  <c r="AH74" i="101"/>
  <c r="F71" i="120"/>
  <c r="F71" i="136" s="1"/>
  <c r="AA73" i="131"/>
  <c r="AH74" i="131" l="1"/>
  <c r="F72" i="124"/>
  <c r="F72" i="140" s="1"/>
  <c r="F71" i="121"/>
  <c r="F71" i="137" s="1"/>
  <c r="AD73" i="131"/>
  <c r="AH73" i="101"/>
  <c r="F71" i="124" l="1"/>
  <c r="F71" i="140" s="1"/>
  <c r="AH73" i="131"/>
  <c r="AT147" i="151" l="1"/>
  <c r="J9" i="147"/>
  <c r="AT167" i="151"/>
  <c r="J29" i="147"/>
  <c r="AT164" i="151"/>
  <c r="J26" i="147"/>
  <c r="J25" i="147"/>
  <c r="AT163" i="151"/>
  <c r="AT161" i="151"/>
  <c r="J23" i="147"/>
  <c r="AT166" i="151"/>
  <c r="J28" i="147"/>
  <c r="F9" i="147"/>
  <c r="AT42" i="151"/>
  <c r="AT62" i="151"/>
  <c r="F29" i="147"/>
  <c r="AT59" i="151"/>
  <c r="F26" i="147"/>
  <c r="AT58" i="151"/>
  <c r="F25" i="147"/>
  <c r="AT56" i="151"/>
  <c r="F23" i="147"/>
  <c r="AT61" i="151"/>
  <c r="F28" i="147"/>
  <c r="J22" i="147"/>
  <c r="AT160" i="151"/>
  <c r="J24" i="147"/>
  <c r="AT162" i="151"/>
  <c r="AT156" i="151"/>
  <c r="J18" i="147"/>
  <c r="AT165" i="151"/>
  <c r="J27" i="147"/>
  <c r="AT154" i="151"/>
  <c r="J16" i="147"/>
  <c r="J11" i="147"/>
  <c r="AT149" i="151"/>
  <c r="AT151" i="151"/>
  <c r="J13" i="147"/>
  <c r="F22" i="147"/>
  <c r="AT55" i="151"/>
  <c r="AT57" i="151"/>
  <c r="F24" i="147"/>
  <c r="AT51" i="151"/>
  <c r="F18" i="147"/>
  <c r="AT60" i="151"/>
  <c r="F27" i="147"/>
  <c r="F16" i="147"/>
  <c r="AT49" i="151"/>
  <c r="AT44" i="151"/>
  <c r="F11" i="147"/>
  <c r="AT46" i="151"/>
  <c r="F13" i="147"/>
  <c r="AT152" i="151" l="1"/>
  <c r="J14" i="147"/>
  <c r="AT157" i="151"/>
  <c r="J19" i="147"/>
  <c r="AT153" i="151"/>
  <c r="J15" i="147"/>
  <c r="J10" i="147"/>
  <c r="AT148" i="151"/>
  <c r="F14" i="147"/>
  <c r="AT47" i="151"/>
  <c r="AT52" i="151"/>
  <c r="F19" i="147"/>
  <c r="F15" i="147"/>
  <c r="AT48" i="151"/>
  <c r="F10" i="147"/>
  <c r="AT43" i="151"/>
  <c r="AT150" i="151"/>
  <c r="J12" i="147"/>
  <c r="J17" i="147"/>
  <c r="AT155" i="151"/>
  <c r="AT45" i="151"/>
  <c r="F12" i="147"/>
  <c r="AT50" i="151"/>
  <c r="F17" i="147"/>
  <c r="AT40" i="151"/>
  <c r="AT72" i="149"/>
  <c r="F7" i="147"/>
  <c r="AT71" i="149"/>
  <c r="F21" i="147"/>
  <c r="AT54" i="151"/>
  <c r="AT63" i="151"/>
  <c r="F30" i="147"/>
  <c r="AT53" i="151"/>
  <c r="F20" i="147"/>
  <c r="F38" i="147" l="1"/>
  <c r="AT71" i="151"/>
  <c r="AT67" i="151"/>
  <c r="F34" i="147"/>
  <c r="AT68" i="151"/>
  <c r="F35" i="147"/>
  <c r="AT72" i="151"/>
  <c r="F39" i="147"/>
  <c r="AT41" i="151"/>
  <c r="F8" i="147"/>
  <c r="AT159" i="151" l="1"/>
  <c r="J21" i="147"/>
  <c r="J35" i="147"/>
  <c r="AT173" i="151"/>
  <c r="AT168" i="151"/>
  <c r="J30" i="147"/>
  <c r="AT172" i="151"/>
  <c r="J34" i="147"/>
  <c r="J20" i="147"/>
  <c r="AT158" i="151"/>
  <c r="AT177" i="149"/>
  <c r="J7" i="147"/>
  <c r="AT176" i="149"/>
  <c r="AT145" i="151"/>
  <c r="J38" i="147" l="1"/>
  <c r="AT176" i="151"/>
  <c r="J39" i="147"/>
  <c r="AT177" i="151"/>
  <c r="AT146" i="151"/>
  <c r="J8" i="147"/>
  <c r="C9" i="152" l="1"/>
  <c r="C13" i="152"/>
  <c r="F25" i="152"/>
  <c r="C10" i="152"/>
  <c r="D16" i="152"/>
  <c r="F14" i="152"/>
  <c r="D12" i="152"/>
  <c r="E11" i="152"/>
  <c r="F10" i="152"/>
  <c r="D8" i="152"/>
  <c r="E16" i="152"/>
  <c r="F15" i="152"/>
  <c r="D13" i="152"/>
  <c r="E12" i="152"/>
  <c r="F11" i="152"/>
  <c r="D9" i="152"/>
  <c r="E8" i="152"/>
  <c r="C21" i="152"/>
  <c r="C25" i="152"/>
  <c r="F26" i="152"/>
  <c r="E23" i="152"/>
  <c r="F22" i="152"/>
  <c r="D20" i="152"/>
  <c r="E27" i="152"/>
  <c r="C22" i="152"/>
  <c r="C26" i="152"/>
  <c r="D25" i="152"/>
  <c r="F23" i="152"/>
  <c r="D21" i="152"/>
  <c r="E20" i="152"/>
  <c r="F27" i="152"/>
  <c r="C8" i="152"/>
  <c r="C12" i="152"/>
  <c r="C16" i="152"/>
  <c r="F16" i="152"/>
  <c r="D14" i="152"/>
  <c r="E13" i="152"/>
  <c r="F12" i="152"/>
  <c r="D10" i="152"/>
  <c r="E9" i="152"/>
  <c r="F8" i="152"/>
  <c r="C23" i="152"/>
  <c r="D26" i="152"/>
  <c r="E25" i="152"/>
  <c r="D22" i="152"/>
  <c r="E21" i="152"/>
  <c r="F20" i="152"/>
  <c r="C27" i="152"/>
  <c r="C14" i="152"/>
  <c r="D15" i="152"/>
  <c r="E14" i="152"/>
  <c r="F13" i="152"/>
  <c r="D11" i="152"/>
  <c r="E10" i="152"/>
  <c r="F9" i="152"/>
  <c r="C20" i="152"/>
  <c r="E26" i="152"/>
  <c r="D23" i="152"/>
  <c r="E22" i="152"/>
  <c r="F21" i="152"/>
  <c r="D27" i="152"/>
  <c r="C11" i="152"/>
  <c r="C15" i="152"/>
  <c r="E15" i="152"/>
  <c r="F51" i="151" l="1"/>
  <c r="F156" i="151"/>
  <c r="E45" i="151"/>
  <c r="E150" i="151"/>
  <c r="F65" i="151"/>
  <c r="F170" i="151"/>
  <c r="F49" i="151"/>
  <c r="F154" i="151"/>
  <c r="D65" i="151"/>
  <c r="D170" i="151"/>
  <c r="E61" i="151"/>
  <c r="E166" i="151"/>
  <c r="G51" i="151"/>
  <c r="G156" i="151"/>
  <c r="E51" i="151"/>
  <c r="E156" i="151"/>
  <c r="F66" i="151"/>
  <c r="F171" i="151"/>
  <c r="E66" i="151"/>
  <c r="E171" i="151"/>
  <c r="E65" i="151"/>
  <c r="E170" i="151"/>
  <c r="C66" i="151"/>
  <c r="C171" i="151"/>
  <c r="D51" i="151"/>
  <c r="D156" i="151"/>
  <c r="C51" i="151"/>
  <c r="C156" i="151"/>
  <c r="C65" i="151"/>
  <c r="C170" i="151"/>
  <c r="D66" i="151"/>
  <c r="D171" i="151"/>
  <c r="E46" i="151"/>
  <c r="E151" i="151"/>
  <c r="E49" i="151"/>
  <c r="E154" i="151"/>
  <c r="D17" i="152"/>
  <c r="G7" i="152"/>
  <c r="G11" i="152"/>
  <c r="H14" i="152"/>
  <c r="I13" i="152"/>
  <c r="J12" i="152"/>
  <c r="H10" i="152"/>
  <c r="I9" i="152"/>
  <c r="G22" i="152"/>
  <c r="G26" i="152"/>
  <c r="H25" i="152"/>
  <c r="I24" i="152"/>
  <c r="J23" i="152"/>
  <c r="H21" i="152"/>
  <c r="I20" i="152"/>
  <c r="J19" i="152"/>
  <c r="G8" i="152"/>
  <c r="G19" i="152"/>
  <c r="G23" i="152"/>
  <c r="J21" i="152"/>
  <c r="E17" i="152"/>
  <c r="G5" i="152"/>
  <c r="H8" i="152"/>
  <c r="I7" i="152"/>
  <c r="J6" i="152"/>
  <c r="G6" i="152"/>
  <c r="G10" i="152"/>
  <c r="G14" i="152"/>
  <c r="C17" i="152"/>
  <c r="J27" i="152"/>
  <c r="F17" i="152"/>
  <c r="J16" i="152"/>
  <c r="G9" i="152"/>
  <c r="G13" i="152"/>
  <c r="J13" i="152"/>
  <c r="H15" i="152"/>
  <c r="I14" i="152"/>
  <c r="H11" i="152"/>
  <c r="I10" i="152"/>
  <c r="J9" i="152"/>
  <c r="G15" i="152"/>
  <c r="H16" i="152"/>
  <c r="I15" i="152"/>
  <c r="J14" i="152"/>
  <c r="H12" i="152"/>
  <c r="I11" i="152"/>
  <c r="J10" i="152"/>
  <c r="H26" i="152"/>
  <c r="I25" i="152"/>
  <c r="J24" i="152"/>
  <c r="H22" i="152"/>
  <c r="I21" i="152"/>
  <c r="J20" i="152"/>
  <c r="G12" i="152"/>
  <c r="G16" i="152"/>
  <c r="I16" i="152"/>
  <c r="J15" i="152"/>
  <c r="H13" i="152"/>
  <c r="I12" i="152"/>
  <c r="J11" i="152"/>
  <c r="H9" i="152"/>
  <c r="I8" i="152"/>
  <c r="J7" i="152"/>
  <c r="H5" i="152"/>
  <c r="J25" i="152"/>
  <c r="J8" i="152"/>
  <c r="H6" i="152"/>
  <c r="I5" i="152"/>
  <c r="G20" i="152"/>
  <c r="G24" i="152"/>
  <c r="I26" i="152"/>
  <c r="H23" i="152"/>
  <c r="I22" i="152"/>
  <c r="H19" i="152"/>
  <c r="G27" i="152"/>
  <c r="H27" i="152"/>
  <c r="H7" i="152"/>
  <c r="I6" i="152"/>
  <c r="J5" i="152"/>
  <c r="G21" i="152"/>
  <c r="G25" i="152"/>
  <c r="J26" i="152"/>
  <c r="H24" i="152"/>
  <c r="I23" i="152"/>
  <c r="J22" i="152"/>
  <c r="H20" i="152"/>
  <c r="I19" i="152"/>
  <c r="I27" i="152"/>
  <c r="I60" i="151" l="1"/>
  <c r="I165" i="151"/>
  <c r="G59" i="151"/>
  <c r="G164" i="151"/>
  <c r="I57" i="151"/>
  <c r="I162" i="151"/>
  <c r="J61" i="151"/>
  <c r="J166" i="151"/>
  <c r="G56" i="151"/>
  <c r="G161" i="151"/>
  <c r="I56" i="151"/>
  <c r="I161" i="151"/>
  <c r="I46" i="151"/>
  <c r="I151" i="151"/>
  <c r="H56" i="151"/>
  <c r="H161" i="151"/>
  <c r="G63" i="151"/>
  <c r="G168" i="151"/>
  <c r="I51" i="151"/>
  <c r="I156" i="151"/>
  <c r="H46" i="151"/>
  <c r="H151" i="151"/>
  <c r="J48" i="151"/>
  <c r="J153" i="151"/>
  <c r="G42" i="151"/>
  <c r="G147" i="151"/>
  <c r="G50" i="151"/>
  <c r="G155" i="151"/>
  <c r="I48" i="151"/>
  <c r="I153" i="151"/>
  <c r="I47" i="151"/>
  <c r="I152" i="151"/>
  <c r="E52" i="151"/>
  <c r="E157" i="151"/>
  <c r="C89" i="120"/>
  <c r="C89" i="136" s="1"/>
  <c r="C91" i="131"/>
  <c r="C12" i="120"/>
  <c r="C12" i="136" s="1"/>
  <c r="C14" i="131"/>
  <c r="C27" i="134"/>
  <c r="C25" i="115"/>
  <c r="C25" i="146" s="1"/>
  <c r="C22" i="115"/>
  <c r="C22" i="146" s="1"/>
  <c r="C24" i="134"/>
  <c r="C16" i="131"/>
  <c r="C10" i="113"/>
  <c r="C10" i="132" s="1"/>
  <c r="C14" i="120"/>
  <c r="C84" i="120"/>
  <c r="C17" i="113"/>
  <c r="C86" i="131"/>
  <c r="C69" i="131"/>
  <c r="C67" i="120"/>
  <c r="C67" i="136" s="1"/>
  <c r="C41" i="120"/>
  <c r="C41" i="136" s="1"/>
  <c r="C43" i="131"/>
  <c r="C20" i="131"/>
  <c r="C18" i="120"/>
  <c r="C18" i="136" s="1"/>
  <c r="C100" i="131"/>
  <c r="C98" i="120"/>
  <c r="C98" i="136" s="1"/>
  <c r="C64" i="131"/>
  <c r="C62" i="120"/>
  <c r="C15" i="113"/>
  <c r="C15" i="132" s="1"/>
  <c r="C70" i="125"/>
  <c r="C72" i="133"/>
  <c r="C34" i="113"/>
  <c r="C34" i="132" s="1"/>
  <c r="C19" i="125"/>
  <c r="C21" i="133"/>
  <c r="C23" i="113"/>
  <c r="C23" i="132" s="1"/>
  <c r="C75" i="133"/>
  <c r="C73" i="125"/>
  <c r="C73" i="141" s="1"/>
  <c r="C48" i="131"/>
  <c r="C46" i="120"/>
  <c r="C46" i="136" s="1"/>
  <c r="C38" i="131"/>
  <c r="C36" i="120"/>
  <c r="C36" i="136" s="1"/>
  <c r="C42" i="131"/>
  <c r="C40" i="120"/>
  <c r="C40" i="136" s="1"/>
  <c r="C94" i="120"/>
  <c r="C94" i="136" s="1"/>
  <c r="C96" i="131"/>
  <c r="C90" i="131"/>
  <c r="C88" i="120"/>
  <c r="C88" i="136" s="1"/>
  <c r="C59" i="125"/>
  <c r="C59" i="141" s="1"/>
  <c r="C61" i="133"/>
  <c r="C79" i="131"/>
  <c r="C77" i="120"/>
  <c r="C77" i="136" s="1"/>
  <c r="C76" i="120"/>
  <c r="C76" i="136" s="1"/>
  <c r="C78" i="131"/>
  <c r="C75" i="120"/>
  <c r="C75" i="136" s="1"/>
  <c r="C77" i="131"/>
  <c r="C92" i="131"/>
  <c r="C90" i="120"/>
  <c r="C90" i="136" s="1"/>
  <c r="C56" i="131"/>
  <c r="C54" i="120"/>
  <c r="C13" i="113"/>
  <c r="C13" i="132" s="1"/>
  <c r="C31" i="115"/>
  <c r="C31" i="146" s="1"/>
  <c r="C33" i="134"/>
  <c r="C15" i="133"/>
  <c r="C13" i="125"/>
  <c r="C13" i="141" s="1"/>
  <c r="C68" i="133"/>
  <c r="C66" i="125"/>
  <c r="C66" i="141" s="1"/>
  <c r="C38" i="125"/>
  <c r="C38" i="141" s="1"/>
  <c r="C40" i="133"/>
  <c r="C10" i="125"/>
  <c r="C10" i="141" s="1"/>
  <c r="C12" i="133"/>
  <c r="C66" i="131"/>
  <c r="C64" i="120"/>
  <c r="C64" i="136" s="1"/>
  <c r="C51" i="133"/>
  <c r="C49" i="125"/>
  <c r="C49" i="141" s="1"/>
  <c r="C70" i="131"/>
  <c r="C68" i="120"/>
  <c r="C68" i="136" s="1"/>
  <c r="C11" i="131"/>
  <c r="C9" i="120"/>
  <c r="C9" i="136" s="1"/>
  <c r="C11" i="133"/>
  <c r="C9" i="125"/>
  <c r="C9" i="141" s="1"/>
  <c r="C60" i="133"/>
  <c r="C58" i="125"/>
  <c r="C58" i="141" s="1"/>
  <c r="C18" i="125"/>
  <c r="C18" i="141" s="1"/>
  <c r="C20" i="133"/>
  <c r="C8" i="125"/>
  <c r="C8" i="141" s="1"/>
  <c r="C10" i="133"/>
  <c r="C48" i="125"/>
  <c r="C48" i="141" s="1"/>
  <c r="C50" i="133"/>
  <c r="C11" i="115"/>
  <c r="C11" i="146" s="1"/>
  <c r="C13" i="134"/>
  <c r="C28" i="125"/>
  <c r="C28" i="141" s="1"/>
  <c r="C30" i="133"/>
  <c r="C11" i="125"/>
  <c r="C11" i="141" s="1"/>
  <c r="C13" i="133"/>
  <c r="C20" i="115"/>
  <c r="C20" i="146" s="1"/>
  <c r="C22" i="134"/>
  <c r="F56" i="152"/>
  <c r="F64" i="151"/>
  <c r="C50" i="152"/>
  <c r="C137" i="152"/>
  <c r="F61" i="151"/>
  <c r="F166" i="151"/>
  <c r="F45" i="151"/>
  <c r="F150" i="151"/>
  <c r="F45" i="152"/>
  <c r="F132" i="152"/>
  <c r="E58" i="151"/>
  <c r="E163" i="151"/>
  <c r="D44" i="152"/>
  <c r="D131" i="152"/>
  <c r="E43" i="151"/>
  <c r="E148" i="151"/>
  <c r="E40" i="152"/>
  <c r="E127" i="152"/>
  <c r="D49" i="152"/>
  <c r="D136" i="152"/>
  <c r="D50" i="151"/>
  <c r="D155" i="151"/>
  <c r="D49" i="151"/>
  <c r="D154" i="151"/>
  <c r="F41" i="152"/>
  <c r="F128" i="152"/>
  <c r="F58" i="151"/>
  <c r="F163" i="151"/>
  <c r="E59" i="151"/>
  <c r="E164" i="151"/>
  <c r="E48" i="151"/>
  <c r="E153" i="151"/>
  <c r="D45" i="152"/>
  <c r="D132" i="152"/>
  <c r="F55" i="152"/>
  <c r="F142" i="152"/>
  <c r="C63" i="151"/>
  <c r="C168" i="151"/>
  <c r="F48" i="151"/>
  <c r="F153" i="151"/>
  <c r="D39" i="152"/>
  <c r="D126" i="152"/>
  <c r="C62" i="151"/>
  <c r="C167" i="151"/>
  <c r="F50" i="152"/>
  <c r="F137" i="152"/>
  <c r="E44" i="152"/>
  <c r="E131" i="152"/>
  <c r="D37" i="152"/>
  <c r="D124" i="152"/>
  <c r="C43" i="151"/>
  <c r="C148" i="151"/>
  <c r="F46" i="151"/>
  <c r="F151" i="151"/>
  <c r="E38" i="152"/>
  <c r="E125" i="152"/>
  <c r="D61" i="151"/>
  <c r="D166" i="151"/>
  <c r="E47" i="151"/>
  <c r="E152" i="151"/>
  <c r="K66" i="151"/>
  <c r="K171" i="151"/>
  <c r="G60" i="151"/>
  <c r="G165" i="151"/>
  <c r="J57" i="151"/>
  <c r="J162" i="151"/>
  <c r="J62" i="151"/>
  <c r="J167" i="151"/>
  <c r="H44" i="151"/>
  <c r="H149" i="151"/>
  <c r="H58" i="151"/>
  <c r="H163" i="151"/>
  <c r="I62" i="151"/>
  <c r="I167" i="151"/>
  <c r="J42" i="151"/>
  <c r="J147" i="151"/>
  <c r="G61" i="151"/>
  <c r="G166" i="151"/>
  <c r="H57" i="151"/>
  <c r="H162" i="151"/>
  <c r="I42" i="151"/>
  <c r="I147" i="151"/>
  <c r="H51" i="151"/>
  <c r="H156" i="151"/>
  <c r="J58" i="151"/>
  <c r="J163" i="151"/>
  <c r="G57" i="151"/>
  <c r="G162" i="151"/>
  <c r="H50" i="151"/>
  <c r="H155" i="151"/>
  <c r="G45" i="151"/>
  <c r="G150" i="151"/>
  <c r="J44" i="151"/>
  <c r="J149" i="151"/>
  <c r="J51" i="151"/>
  <c r="J156" i="151"/>
  <c r="H45" i="151"/>
  <c r="H150" i="151"/>
  <c r="G44" i="151"/>
  <c r="G149" i="151"/>
  <c r="C75" i="131"/>
  <c r="C73" i="120"/>
  <c r="C73" i="136" s="1"/>
  <c r="C70" i="120"/>
  <c r="C70" i="136" s="1"/>
  <c r="C72" i="131"/>
  <c r="C69" i="120"/>
  <c r="C69" i="136" s="1"/>
  <c r="C71" i="131"/>
  <c r="C30" i="115"/>
  <c r="C30" i="146" s="1"/>
  <c r="C32" i="134"/>
  <c r="C104" i="131"/>
  <c r="C102" i="120"/>
  <c r="C102" i="136" s="1"/>
  <c r="C14" i="134"/>
  <c r="C12" i="115"/>
  <c r="C12" i="146" s="1"/>
  <c r="C10" i="115"/>
  <c r="C10" i="146" s="1"/>
  <c r="C12" i="134"/>
  <c r="C53" i="131"/>
  <c r="C51" i="120"/>
  <c r="C51" i="136" s="1"/>
  <c r="C13" i="131"/>
  <c r="C11" i="120"/>
  <c r="C11" i="136" s="1"/>
  <c r="C28" i="134"/>
  <c r="C26" i="115"/>
  <c r="C26" i="146" s="1"/>
  <c r="C17" i="120"/>
  <c r="C11" i="113"/>
  <c r="C11" i="132" s="1"/>
  <c r="C19" i="131"/>
  <c r="C12" i="113"/>
  <c r="C12" i="132" s="1"/>
  <c r="C32" i="131"/>
  <c r="C30" i="120"/>
  <c r="C55" i="133"/>
  <c r="C53" i="125"/>
  <c r="C29" i="113"/>
  <c r="C29" i="132" s="1"/>
  <c r="C97" i="120"/>
  <c r="C97" i="136" s="1"/>
  <c r="C99" i="131"/>
  <c r="C26" i="131"/>
  <c r="C24" i="120"/>
  <c r="C24" i="136" s="1"/>
  <c r="C29" i="115"/>
  <c r="C29" i="146" s="1"/>
  <c r="C31" i="134"/>
  <c r="C12" i="131"/>
  <c r="C10" i="120"/>
  <c r="C10" i="136" s="1"/>
  <c r="C84" i="131"/>
  <c r="C82" i="120"/>
  <c r="C82" i="136" s="1"/>
  <c r="C23" i="115"/>
  <c r="C23" i="146" s="1"/>
  <c r="C25" i="134"/>
  <c r="C43" i="125"/>
  <c r="C43" i="141" s="1"/>
  <c r="C45" i="133"/>
  <c r="C61" i="131"/>
  <c r="C59" i="120"/>
  <c r="C59" i="136" s="1"/>
  <c r="C50" i="120"/>
  <c r="C50" i="136" s="1"/>
  <c r="C52" i="131"/>
  <c r="C53" i="120"/>
  <c r="C53" i="136" s="1"/>
  <c r="C55" i="131"/>
  <c r="C16" i="113"/>
  <c r="C16" i="132" s="1"/>
  <c r="C74" i="120"/>
  <c r="C76" i="131"/>
  <c r="C8" i="115"/>
  <c r="C8" i="146" s="1"/>
  <c r="C10" i="134"/>
  <c r="C55" i="125"/>
  <c r="C55" i="141" s="1"/>
  <c r="C57" i="133"/>
  <c r="C54" i="131"/>
  <c r="C52" i="120"/>
  <c r="C52" i="136" s="1"/>
  <c r="C59" i="133"/>
  <c r="C57" i="125"/>
  <c r="C57" i="141" s="1"/>
  <c r="C33" i="125"/>
  <c r="C33" i="141" s="1"/>
  <c r="C35" i="133"/>
  <c r="C67" i="125"/>
  <c r="C67" i="141" s="1"/>
  <c r="C69" i="133"/>
  <c r="C38" i="120"/>
  <c r="C38" i="136" s="1"/>
  <c r="C40" i="131"/>
  <c r="C44" i="133"/>
  <c r="C42" i="125"/>
  <c r="C42" i="141" s="1"/>
  <c r="C56" i="120"/>
  <c r="C56" i="136" s="1"/>
  <c r="C58" i="131"/>
  <c r="C41" i="125"/>
  <c r="C41" i="141" s="1"/>
  <c r="C43" i="133"/>
  <c r="C62" i="131"/>
  <c r="C60" i="120"/>
  <c r="C60" i="136" s="1"/>
  <c r="C48" i="133"/>
  <c r="C46" i="125"/>
  <c r="C46" i="141" s="1"/>
  <c r="C35" i="125"/>
  <c r="C35" i="141" s="1"/>
  <c r="C37" i="133"/>
  <c r="C32" i="125"/>
  <c r="C32" i="141" s="1"/>
  <c r="C34" i="133"/>
  <c r="C16" i="125"/>
  <c r="C16" i="141" s="1"/>
  <c r="C18" i="133"/>
  <c r="C24" i="125"/>
  <c r="C24" i="141" s="1"/>
  <c r="C26" i="133"/>
  <c r="C7" i="125"/>
  <c r="C22" i="113"/>
  <c r="C22" i="132" s="1"/>
  <c r="C9" i="133"/>
  <c r="C64" i="151"/>
  <c r="J65" i="151"/>
  <c r="J170" i="151"/>
  <c r="E56" i="152"/>
  <c r="I65" i="151"/>
  <c r="I170" i="151"/>
  <c r="H66" i="151"/>
  <c r="H171" i="151"/>
  <c r="D41" i="152"/>
  <c r="D128" i="152"/>
  <c r="F51" i="152"/>
  <c r="F138" i="152"/>
  <c r="F55" i="151"/>
  <c r="F160" i="151"/>
  <c r="C45" i="152"/>
  <c r="C132" i="152"/>
  <c r="E42" i="152"/>
  <c r="E129" i="152"/>
  <c r="D45" i="151"/>
  <c r="D150" i="151"/>
  <c r="E39" i="152"/>
  <c r="E126" i="152"/>
  <c r="C56" i="151"/>
  <c r="C161" i="151"/>
  <c r="F44" i="152"/>
  <c r="F131" i="152"/>
  <c r="C51" i="152"/>
  <c r="C138" i="152"/>
  <c r="D59" i="151"/>
  <c r="D164" i="151"/>
  <c r="D44" i="151"/>
  <c r="D149" i="151"/>
  <c r="C52" i="152"/>
  <c r="C139" i="152"/>
  <c r="E43" i="152"/>
  <c r="E130" i="152"/>
  <c r="F47" i="151"/>
  <c r="F152" i="151"/>
  <c r="F39" i="152"/>
  <c r="F126" i="152"/>
  <c r="C55" i="152"/>
  <c r="C142" i="152"/>
  <c r="D58" i="151"/>
  <c r="D163" i="151"/>
  <c r="C37" i="152"/>
  <c r="C124" i="152"/>
  <c r="D55" i="152"/>
  <c r="D142" i="152"/>
  <c r="D56" i="151"/>
  <c r="D161" i="151"/>
  <c r="E55" i="151"/>
  <c r="E160" i="151"/>
  <c r="E44" i="151"/>
  <c r="E149" i="151"/>
  <c r="E41" i="152"/>
  <c r="E128" i="152"/>
  <c r="E62" i="151"/>
  <c r="E167" i="151"/>
  <c r="C41" i="152"/>
  <c r="C128" i="152"/>
  <c r="E54" i="152"/>
  <c r="E141" i="152"/>
  <c r="D55" i="151"/>
  <c r="D160" i="151"/>
  <c r="C61" i="151"/>
  <c r="C166" i="151"/>
  <c r="M49" i="151"/>
  <c r="M154" i="151"/>
  <c r="K65" i="151"/>
  <c r="K170" i="151"/>
  <c r="I58" i="151"/>
  <c r="I163" i="151"/>
  <c r="I44" i="151"/>
  <c r="I149" i="151"/>
  <c r="J55" i="151"/>
  <c r="J160" i="151"/>
  <c r="H59" i="151"/>
  <c r="H164" i="151"/>
  <c r="J45" i="151"/>
  <c r="J150" i="151"/>
  <c r="I61" i="151"/>
  <c r="I166" i="151"/>
  <c r="J43" i="151"/>
  <c r="J148" i="151"/>
  <c r="J59" i="151"/>
  <c r="J164" i="151"/>
  <c r="I63" i="151"/>
  <c r="I168" i="151"/>
  <c r="G62" i="151"/>
  <c r="G167" i="151"/>
  <c r="G43" i="151"/>
  <c r="G148" i="151"/>
  <c r="G46" i="151"/>
  <c r="G151" i="151"/>
  <c r="H48" i="151"/>
  <c r="H153" i="151"/>
  <c r="H61" i="151"/>
  <c r="H166" i="151"/>
  <c r="I50" i="151"/>
  <c r="I155" i="151"/>
  <c r="H42" i="151"/>
  <c r="H147" i="151"/>
  <c r="G49" i="151"/>
  <c r="G154" i="151"/>
  <c r="D52" i="151"/>
  <c r="D157" i="151"/>
  <c r="H63" i="151"/>
  <c r="H168" i="151"/>
  <c r="C57" i="131"/>
  <c r="C55" i="120"/>
  <c r="C55" i="136" s="1"/>
  <c r="C45" i="120"/>
  <c r="C45" i="136" s="1"/>
  <c r="C47" i="131"/>
  <c r="C49" i="120"/>
  <c r="C49" i="136" s="1"/>
  <c r="C51" i="131"/>
  <c r="C105" i="131"/>
  <c r="C103" i="120"/>
  <c r="C103" i="136" s="1"/>
  <c r="C86" i="120"/>
  <c r="C88" i="131"/>
  <c r="C18" i="113"/>
  <c r="C18" i="132" s="1"/>
  <c r="C14" i="115"/>
  <c r="C14" i="146" s="1"/>
  <c r="C16" i="134"/>
  <c r="C101" i="120"/>
  <c r="C101" i="136" s="1"/>
  <c r="C103" i="131"/>
  <c r="C33" i="131"/>
  <c r="C31" i="120"/>
  <c r="C31" i="136" s="1"/>
  <c r="C67" i="131"/>
  <c r="C65" i="120"/>
  <c r="C65" i="136" s="1"/>
  <c r="C101" i="131"/>
  <c r="C99" i="120"/>
  <c r="C99" i="136" s="1"/>
  <c r="C73" i="133"/>
  <c r="C71" i="125"/>
  <c r="C71" i="141" s="1"/>
  <c r="C16" i="115"/>
  <c r="C16" i="146" s="1"/>
  <c r="C18" i="134"/>
  <c r="C40" i="125"/>
  <c r="C40" i="141" s="1"/>
  <c r="C42" i="133"/>
  <c r="C81" i="120"/>
  <c r="C81" i="136" s="1"/>
  <c r="C83" i="131"/>
  <c r="C82" i="131"/>
  <c r="C80" i="120"/>
  <c r="C80" i="136" s="1"/>
  <c r="C79" i="120"/>
  <c r="C79" i="136" s="1"/>
  <c r="C81" i="131"/>
  <c r="C95" i="120"/>
  <c r="C95" i="136" s="1"/>
  <c r="C97" i="131"/>
  <c r="C63" i="125"/>
  <c r="C65" i="133"/>
  <c r="C31" i="113"/>
  <c r="C27" i="115"/>
  <c r="C27" i="146" s="1"/>
  <c r="C29" i="134"/>
  <c r="C33" i="133"/>
  <c r="C31" i="125"/>
  <c r="C31" i="141" s="1"/>
  <c r="C67" i="133"/>
  <c r="C65" i="125"/>
  <c r="C65" i="141" s="1"/>
  <c r="C42" i="120"/>
  <c r="C42" i="136" s="1"/>
  <c r="C44" i="131"/>
  <c r="C25" i="131"/>
  <c r="C23" i="120"/>
  <c r="C23" i="136" s="1"/>
  <c r="C35" i="120"/>
  <c r="C35" i="136" s="1"/>
  <c r="C37" i="131"/>
  <c r="C64" i="133"/>
  <c r="C30" i="113"/>
  <c r="C30" i="132" s="1"/>
  <c r="C62" i="125"/>
  <c r="C25" i="113"/>
  <c r="C25" i="132" s="1"/>
  <c r="C21" i="125"/>
  <c r="C23" i="133"/>
  <c r="C41" i="133"/>
  <c r="C39" i="125"/>
  <c r="C28" i="113"/>
  <c r="C28" i="132" s="1"/>
  <c r="C32" i="120"/>
  <c r="C32" i="136" s="1"/>
  <c r="C34" i="131"/>
  <c r="C50" i="125"/>
  <c r="C50" i="141" s="1"/>
  <c r="C52" i="133"/>
  <c r="C26" i="125"/>
  <c r="C26" i="141" s="1"/>
  <c r="C28" i="133"/>
  <c r="C9" i="115"/>
  <c r="C9" i="146" s="1"/>
  <c r="C11" i="134"/>
  <c r="C63" i="133"/>
  <c r="C61" i="125"/>
  <c r="C61" i="141" s="1"/>
  <c r="C33" i="113"/>
  <c r="C33" i="132" s="1"/>
  <c r="C71" i="133"/>
  <c r="C69" i="125"/>
  <c r="C43" i="120"/>
  <c r="C43" i="136" s="1"/>
  <c r="C45" i="131"/>
  <c r="C32" i="133"/>
  <c r="C30" i="125"/>
  <c r="C30" i="141" s="1"/>
  <c r="C47" i="120"/>
  <c r="C47" i="136" s="1"/>
  <c r="C49" i="131"/>
  <c r="C34" i="125"/>
  <c r="C34" i="141" s="1"/>
  <c r="C36" i="133"/>
  <c r="C17" i="134"/>
  <c r="C15" i="115"/>
  <c r="C15" i="146" s="1"/>
  <c r="C27" i="125"/>
  <c r="C27" i="141" s="1"/>
  <c r="C29" i="133"/>
  <c r="C58" i="133"/>
  <c r="C56" i="125"/>
  <c r="C56" i="141" s="1"/>
  <c r="C28" i="115"/>
  <c r="C28" i="146" s="1"/>
  <c r="C30" i="134"/>
  <c r="C12" i="125"/>
  <c r="C12" i="141" s="1"/>
  <c r="C14" i="133"/>
  <c r="C56" i="152"/>
  <c r="J66" i="151"/>
  <c r="J171" i="151"/>
  <c r="I66" i="151"/>
  <c r="I171" i="151"/>
  <c r="H65" i="151"/>
  <c r="H170" i="151"/>
  <c r="G66" i="151"/>
  <c r="G171" i="151"/>
  <c r="G58" i="151"/>
  <c r="G163" i="151"/>
  <c r="E45" i="152"/>
  <c r="E132" i="152"/>
  <c r="F52" i="152"/>
  <c r="F139" i="152"/>
  <c r="C48" i="151"/>
  <c r="C153" i="151"/>
  <c r="C58" i="151"/>
  <c r="C163" i="151"/>
  <c r="F37" i="152"/>
  <c r="F124" i="152"/>
  <c r="F59" i="151"/>
  <c r="F164" i="151"/>
  <c r="D52" i="152"/>
  <c r="D139" i="152"/>
  <c r="D57" i="151"/>
  <c r="D162" i="151"/>
  <c r="D38" i="152"/>
  <c r="D125" i="152"/>
  <c r="D50" i="152"/>
  <c r="D137" i="152"/>
  <c r="E57" i="151"/>
  <c r="E162" i="151"/>
  <c r="D47" i="151"/>
  <c r="D152" i="151"/>
  <c r="E50" i="152"/>
  <c r="E137" i="152"/>
  <c r="F38" i="152"/>
  <c r="F125" i="152"/>
  <c r="C55" i="151"/>
  <c r="C160" i="151"/>
  <c r="C38" i="152"/>
  <c r="C125" i="152"/>
  <c r="D42" i="152"/>
  <c r="D129" i="152"/>
  <c r="E49" i="152"/>
  <c r="E136" i="152"/>
  <c r="E50" i="151"/>
  <c r="E155" i="151"/>
  <c r="D43" i="151"/>
  <c r="D148" i="151"/>
  <c r="F49" i="152"/>
  <c r="F136" i="152"/>
  <c r="F42" i="152"/>
  <c r="F129" i="152"/>
  <c r="F43" i="151"/>
  <c r="F148" i="151"/>
  <c r="F54" i="152"/>
  <c r="F141" i="152"/>
  <c r="E52" i="152"/>
  <c r="E139" i="152"/>
  <c r="F56" i="151"/>
  <c r="F161" i="151"/>
  <c r="C59" i="151"/>
  <c r="C164" i="151"/>
  <c r="D46" i="151"/>
  <c r="D151" i="151"/>
  <c r="D40" i="152"/>
  <c r="D127" i="152"/>
  <c r="D62" i="151"/>
  <c r="D167" i="151"/>
  <c r="I59" i="151"/>
  <c r="I164" i="151"/>
  <c r="H62" i="151"/>
  <c r="H167" i="151"/>
  <c r="J56" i="151"/>
  <c r="J161" i="151"/>
  <c r="H60" i="151"/>
  <c r="H165" i="151"/>
  <c r="J46" i="151"/>
  <c r="J151" i="151"/>
  <c r="I55" i="151"/>
  <c r="I160" i="151"/>
  <c r="J63" i="151"/>
  <c r="J168" i="151"/>
  <c r="G55" i="151"/>
  <c r="G160" i="151"/>
  <c r="I45" i="151"/>
  <c r="I150" i="151"/>
  <c r="H55" i="151"/>
  <c r="H160" i="151"/>
  <c r="J60" i="151"/>
  <c r="J165" i="151"/>
  <c r="I49" i="151"/>
  <c r="I154" i="151"/>
  <c r="G47" i="151"/>
  <c r="G152" i="151"/>
  <c r="H49" i="151"/>
  <c r="H154" i="151"/>
  <c r="J50" i="151"/>
  <c r="J155" i="151"/>
  <c r="G48" i="151"/>
  <c r="G153" i="151"/>
  <c r="J49" i="151"/>
  <c r="J154" i="151"/>
  <c r="H47" i="151"/>
  <c r="H152" i="151"/>
  <c r="J47" i="151"/>
  <c r="J152" i="151"/>
  <c r="I43" i="151"/>
  <c r="I148" i="151"/>
  <c r="F52" i="151"/>
  <c r="F157" i="151"/>
  <c r="H43" i="151"/>
  <c r="H148" i="151"/>
  <c r="C52" i="151"/>
  <c r="C157" i="151"/>
  <c r="C78" i="125"/>
  <c r="C78" i="141" s="1"/>
  <c r="C80" i="133"/>
  <c r="C37" i="120"/>
  <c r="C37" i="136" s="1"/>
  <c r="C39" i="131"/>
  <c r="C15" i="120"/>
  <c r="C15" i="136" s="1"/>
  <c r="C17" i="131"/>
  <c r="C29" i="131"/>
  <c r="C27" i="120"/>
  <c r="C27" i="136" s="1"/>
  <c r="C87" i="120"/>
  <c r="C87" i="136" s="1"/>
  <c r="C89" i="131"/>
  <c r="C98" i="131"/>
  <c r="C96" i="120"/>
  <c r="C96" i="136" s="1"/>
  <c r="C25" i="133"/>
  <c r="C23" i="125"/>
  <c r="C23" i="141" s="1"/>
  <c r="C87" i="131"/>
  <c r="C85" i="120"/>
  <c r="C85" i="136" s="1"/>
  <c r="C66" i="120"/>
  <c r="C66" i="136" s="1"/>
  <c r="C68" i="131"/>
  <c r="C46" i="131"/>
  <c r="C44" i="120"/>
  <c r="C44" i="136" s="1"/>
  <c r="C83" i="120"/>
  <c r="C83" i="136" s="1"/>
  <c r="C85" i="131"/>
  <c r="C94" i="131"/>
  <c r="C92" i="120"/>
  <c r="C92" i="136" s="1"/>
  <c r="C26" i="113"/>
  <c r="C26" i="132" s="1"/>
  <c r="C25" i="125"/>
  <c r="C27" i="133"/>
  <c r="C49" i="133"/>
  <c r="C47" i="125"/>
  <c r="C47" i="141" s="1"/>
  <c r="C65" i="131"/>
  <c r="C63" i="120"/>
  <c r="C63" i="136" s="1"/>
  <c r="C60" i="131"/>
  <c r="C58" i="120"/>
  <c r="C58" i="136" s="1"/>
  <c r="C59" i="131"/>
  <c r="C57" i="120"/>
  <c r="C57" i="136" s="1"/>
  <c r="C63" i="131"/>
  <c r="C14" i="113"/>
  <c r="C14" i="132" s="1"/>
  <c r="C61" i="120"/>
  <c r="C104" i="120"/>
  <c r="C104" i="136" s="1"/>
  <c r="C106" i="131"/>
  <c r="C20" i="125"/>
  <c r="C22" i="133"/>
  <c r="C24" i="113"/>
  <c r="C24" i="132" s="1"/>
  <c r="C66" i="133"/>
  <c r="C64" i="125"/>
  <c r="C64" i="141" s="1"/>
  <c r="C93" i="120"/>
  <c r="C93" i="136" s="1"/>
  <c r="C95" i="131"/>
  <c r="C18" i="131"/>
  <c r="C16" i="120"/>
  <c r="C16" i="136" s="1"/>
  <c r="C21" i="115"/>
  <c r="C21" i="146" s="1"/>
  <c r="C23" i="134"/>
  <c r="C91" i="120"/>
  <c r="C91" i="136" s="1"/>
  <c r="C93" i="131"/>
  <c r="C100" i="120"/>
  <c r="C100" i="136" s="1"/>
  <c r="C102" i="131"/>
  <c r="C76" i="125"/>
  <c r="C76" i="141" s="1"/>
  <c r="C78" i="133"/>
  <c r="C17" i="133"/>
  <c r="C15" i="125"/>
  <c r="C15" i="141" s="1"/>
  <c r="C74" i="125"/>
  <c r="C74" i="141" s="1"/>
  <c r="C76" i="133"/>
  <c r="C47" i="133"/>
  <c r="C45" i="125"/>
  <c r="C45" i="141" s="1"/>
  <c r="C17" i="125"/>
  <c r="C17" i="141" s="1"/>
  <c r="C19" i="133"/>
  <c r="C78" i="120"/>
  <c r="C78" i="136" s="1"/>
  <c r="C80" i="131"/>
  <c r="C54" i="125"/>
  <c r="C54" i="141" s="1"/>
  <c r="C56" i="133"/>
  <c r="C13" i="115"/>
  <c r="C13" i="146" s="1"/>
  <c r="C15" i="134"/>
  <c r="C26" i="120"/>
  <c r="C26" i="136" s="1"/>
  <c r="C28" i="131"/>
  <c r="C16" i="133"/>
  <c r="C14" i="125"/>
  <c r="C14" i="141" s="1"/>
  <c r="C15" i="131"/>
  <c r="C13" i="120"/>
  <c r="C13" i="136" s="1"/>
  <c r="C22" i="125"/>
  <c r="C22" i="141" s="1"/>
  <c r="C24" i="133"/>
  <c r="C68" i="125"/>
  <c r="C70" i="133"/>
  <c r="C32" i="113"/>
  <c r="C32" i="132" s="1"/>
  <c r="C60" i="125"/>
  <c r="C60" i="141" s="1"/>
  <c r="C62" i="133"/>
  <c r="C74" i="133"/>
  <c r="C72" i="125"/>
  <c r="C72" i="141" s="1"/>
  <c r="C46" i="133"/>
  <c r="C44" i="125"/>
  <c r="C44" i="141" s="1"/>
  <c r="C52" i="125"/>
  <c r="C52" i="141" s="1"/>
  <c r="C54" i="133"/>
  <c r="C77" i="125"/>
  <c r="C77" i="141" s="1"/>
  <c r="C79" i="133"/>
  <c r="E64" i="151"/>
  <c r="D64" i="151"/>
  <c r="D56" i="152"/>
  <c r="G65" i="151"/>
  <c r="G170" i="151"/>
  <c r="F40" i="152"/>
  <c r="F127" i="152"/>
  <c r="C49" i="151"/>
  <c r="C154" i="151"/>
  <c r="F50" i="151"/>
  <c r="F155" i="151"/>
  <c r="D63" i="151"/>
  <c r="D168" i="151"/>
  <c r="D51" i="152"/>
  <c r="D138" i="152"/>
  <c r="C43" i="152"/>
  <c r="C130" i="152"/>
  <c r="E63" i="151"/>
  <c r="E168" i="151"/>
  <c r="E56" i="151"/>
  <c r="E161" i="151"/>
  <c r="C39" i="152"/>
  <c r="C126" i="152"/>
  <c r="C54" i="152"/>
  <c r="C141" i="152"/>
  <c r="C44" i="151"/>
  <c r="C149" i="151"/>
  <c r="C46" i="151"/>
  <c r="C151" i="151"/>
  <c r="F62" i="151"/>
  <c r="F167" i="151"/>
  <c r="F44" i="151"/>
  <c r="F149" i="151"/>
  <c r="E51" i="152"/>
  <c r="E138" i="152"/>
  <c r="C40" i="152"/>
  <c r="C127" i="152"/>
  <c r="C42" i="152"/>
  <c r="C129" i="152"/>
  <c r="E37" i="152"/>
  <c r="E124" i="152"/>
  <c r="C47" i="151"/>
  <c r="C152" i="151"/>
  <c r="C45" i="151"/>
  <c r="C150" i="151"/>
  <c r="F57" i="151"/>
  <c r="F162" i="151"/>
  <c r="D48" i="151"/>
  <c r="D153" i="151"/>
  <c r="C49" i="152"/>
  <c r="C136" i="152"/>
  <c r="F63" i="151"/>
  <c r="F168" i="151"/>
  <c r="F43" i="152"/>
  <c r="F130" i="152"/>
  <c r="D54" i="152"/>
  <c r="D141" i="152"/>
  <c r="C50" i="151"/>
  <c r="C155" i="151"/>
  <c r="D43" i="152"/>
  <c r="D130" i="152"/>
  <c r="C57" i="151"/>
  <c r="C162" i="151"/>
  <c r="E55" i="152"/>
  <c r="E142" i="152"/>
  <c r="C44" i="152"/>
  <c r="C131" i="152"/>
  <c r="I17" i="152"/>
  <c r="G17" i="152"/>
  <c r="H18" i="152"/>
  <c r="H17" i="152"/>
  <c r="K27" i="152"/>
  <c r="G31" i="152"/>
  <c r="K7" i="152"/>
  <c r="K8" i="152"/>
  <c r="K12" i="152"/>
  <c r="K16" i="152"/>
  <c r="K19" i="152"/>
  <c r="K23" i="152"/>
  <c r="L26" i="152"/>
  <c r="M25" i="152"/>
  <c r="N24" i="152"/>
  <c r="M21" i="152"/>
  <c r="N20" i="152"/>
  <c r="J18" i="152"/>
  <c r="J17" i="152"/>
  <c r="I18" i="152"/>
  <c r="K6" i="152"/>
  <c r="K10" i="152"/>
  <c r="K14" i="152"/>
  <c r="M16" i="152"/>
  <c r="N15" i="152"/>
  <c r="L13" i="152"/>
  <c r="M12" i="152"/>
  <c r="N11" i="152"/>
  <c r="L9" i="152"/>
  <c r="M8" i="152"/>
  <c r="N7" i="152"/>
  <c r="L5" i="152"/>
  <c r="G18" i="152"/>
  <c r="K20" i="152"/>
  <c r="K24" i="152"/>
  <c r="K5" i="152"/>
  <c r="K9" i="152"/>
  <c r="K13" i="152"/>
  <c r="K21" i="152"/>
  <c r="L15" i="152"/>
  <c r="M14" i="152"/>
  <c r="N13" i="152"/>
  <c r="L11" i="152"/>
  <c r="M10" i="152"/>
  <c r="N9" i="152"/>
  <c r="L7" i="152"/>
  <c r="M6" i="152"/>
  <c r="N5" i="152"/>
  <c r="K22" i="152"/>
  <c r="K26" i="152"/>
  <c r="N26" i="152"/>
  <c r="L24" i="152"/>
  <c r="M23" i="152"/>
  <c r="N22" i="152"/>
  <c r="L20" i="152"/>
  <c r="M19" i="152"/>
  <c r="M27" i="152"/>
  <c r="K11" i="152"/>
  <c r="K15" i="152"/>
  <c r="L16" i="152"/>
  <c r="M15" i="152"/>
  <c r="N14" i="152"/>
  <c r="L12" i="152"/>
  <c r="M11" i="152"/>
  <c r="N10" i="152"/>
  <c r="L8" i="152"/>
  <c r="M7" i="152"/>
  <c r="N6" i="152"/>
  <c r="L25" i="152"/>
  <c r="M24" i="152"/>
  <c r="N23" i="152"/>
  <c r="L21" i="152"/>
  <c r="M20" i="152"/>
  <c r="N19" i="152"/>
  <c r="N27" i="152"/>
  <c r="M18" i="152"/>
  <c r="L22" i="152"/>
  <c r="N16" i="152"/>
  <c r="L14" i="152"/>
  <c r="M13" i="152"/>
  <c r="N12" i="152"/>
  <c r="L10" i="152"/>
  <c r="M9" i="152"/>
  <c r="N8" i="152"/>
  <c r="L6" i="152"/>
  <c r="M5" i="152"/>
  <c r="K25" i="152"/>
  <c r="M26" i="152"/>
  <c r="N25" i="152"/>
  <c r="L23" i="152"/>
  <c r="M22" i="152"/>
  <c r="N21" i="152"/>
  <c r="L19" i="152"/>
  <c r="L27" i="152"/>
  <c r="M47" i="151" l="1"/>
  <c r="M152" i="151"/>
  <c r="L56" i="151"/>
  <c r="L161" i="151"/>
  <c r="N60" i="151"/>
  <c r="N165" i="151"/>
  <c r="M63" i="151"/>
  <c r="M168" i="151"/>
  <c r="L46" i="151"/>
  <c r="L151" i="151"/>
  <c r="M46" i="151"/>
  <c r="M151" i="151"/>
  <c r="N57" i="151"/>
  <c r="N162" i="151"/>
  <c r="K59" i="151"/>
  <c r="K164" i="151"/>
  <c r="L47" i="151"/>
  <c r="L152" i="151"/>
  <c r="L58" i="151"/>
  <c r="L163" i="151"/>
  <c r="N46" i="151"/>
  <c r="N151" i="151"/>
  <c r="M48" i="151"/>
  <c r="M153" i="151"/>
  <c r="K61" i="151"/>
  <c r="K166" i="151"/>
  <c r="L51" i="151"/>
  <c r="L156" i="151"/>
  <c r="K49" i="151"/>
  <c r="K154" i="151"/>
  <c r="M51" i="151"/>
  <c r="M156" i="151"/>
  <c r="K42" i="151"/>
  <c r="K147" i="151"/>
  <c r="K50" i="151"/>
  <c r="K155" i="151"/>
  <c r="K9" i="134"/>
  <c r="D7" i="115"/>
  <c r="D7" i="146" s="1"/>
  <c r="K44" i="131"/>
  <c r="D42" i="120"/>
  <c r="D42" i="136" s="1"/>
  <c r="D14" i="115"/>
  <c r="D14" i="146" s="1"/>
  <c r="K16" i="134"/>
  <c r="D9" i="115"/>
  <c r="D9" i="146" s="1"/>
  <c r="K11" i="134"/>
  <c r="K71" i="133"/>
  <c r="K33" i="113"/>
  <c r="K33" i="132" s="1"/>
  <c r="D69" i="125"/>
  <c r="K33" i="134"/>
  <c r="D31" i="115"/>
  <c r="D31" i="146" s="1"/>
  <c r="K19" i="133"/>
  <c r="D17" i="125"/>
  <c r="D17" i="141" s="1"/>
  <c r="K62" i="133"/>
  <c r="D60" i="125"/>
  <c r="D60" i="141" s="1"/>
  <c r="D11" i="115"/>
  <c r="D11" i="146" s="1"/>
  <c r="K13" i="134"/>
  <c r="D37" i="120"/>
  <c r="D37" i="136" s="1"/>
  <c r="K39" i="131"/>
  <c r="D101" i="120"/>
  <c r="D101" i="136" s="1"/>
  <c r="K103" i="131"/>
  <c r="K13" i="113"/>
  <c r="K13" i="132" s="1"/>
  <c r="D54" i="120"/>
  <c r="K56" i="131"/>
  <c r="K12" i="131"/>
  <c r="D10" i="120"/>
  <c r="D10" i="136" s="1"/>
  <c r="K12" i="133"/>
  <c r="D10" i="125"/>
  <c r="D10" i="141" s="1"/>
  <c r="D25" i="125"/>
  <c r="K27" i="133"/>
  <c r="K26" i="113"/>
  <c r="K26" i="132" s="1"/>
  <c r="K18" i="133"/>
  <c r="D16" i="125"/>
  <c r="D16" i="141" s="1"/>
  <c r="K10" i="134"/>
  <c r="D8" i="115"/>
  <c r="D8" i="146" s="1"/>
  <c r="K7" i="134"/>
  <c r="D5" i="115"/>
  <c r="D5" i="146" s="1"/>
  <c r="D81" i="120"/>
  <c r="D81" i="136" s="1"/>
  <c r="K83" i="131"/>
  <c r="D44" i="120"/>
  <c r="D44" i="136" s="1"/>
  <c r="K46" i="131"/>
  <c r="D22" i="125"/>
  <c r="D22" i="141" s="1"/>
  <c r="K24" i="133"/>
  <c r="D48" i="125"/>
  <c r="D48" i="141" s="1"/>
  <c r="K50" i="133"/>
  <c r="K70" i="133"/>
  <c r="K32" i="113"/>
  <c r="K32" i="132" s="1"/>
  <c r="D68" i="125"/>
  <c r="K73" i="133"/>
  <c r="D71" i="125"/>
  <c r="D71" i="141" s="1"/>
  <c r="K95" i="131"/>
  <c r="D93" i="120"/>
  <c r="D93" i="136" s="1"/>
  <c r="D57" i="120"/>
  <c r="D57" i="136" s="1"/>
  <c r="K59" i="131"/>
  <c r="K36" i="133"/>
  <c r="D34" i="125"/>
  <c r="D34" i="141" s="1"/>
  <c r="D21" i="125"/>
  <c r="K23" i="133"/>
  <c r="K25" i="113"/>
  <c r="K25" i="132" s="1"/>
  <c r="K37" i="133"/>
  <c r="D35" i="125"/>
  <c r="D35" i="141" s="1"/>
  <c r="K60" i="131"/>
  <c r="D58" i="120"/>
  <c r="D58" i="136" s="1"/>
  <c r="K23" i="113"/>
  <c r="K23" i="132" s="1"/>
  <c r="D19" i="125"/>
  <c r="K21" i="133"/>
  <c r="K29" i="133"/>
  <c r="D27" i="125"/>
  <c r="D27" i="141" s="1"/>
  <c r="D38" i="120"/>
  <c r="D38" i="136" s="1"/>
  <c r="K40" i="131"/>
  <c r="D11" i="125"/>
  <c r="D11" i="141" s="1"/>
  <c r="K13" i="133"/>
  <c r="K45" i="131"/>
  <c r="D43" i="120"/>
  <c r="D43" i="136" s="1"/>
  <c r="K49" i="133"/>
  <c r="D47" i="125"/>
  <c r="D47" i="141" s="1"/>
  <c r="K90" i="131"/>
  <c r="D88" i="120"/>
  <c r="D88" i="136" s="1"/>
  <c r="D47" i="120"/>
  <c r="D47" i="136" s="1"/>
  <c r="K49" i="131"/>
  <c r="D65" i="120"/>
  <c r="D65" i="136" s="1"/>
  <c r="K67" i="131"/>
  <c r="D103" i="120"/>
  <c r="D103" i="136" s="1"/>
  <c r="K105" i="131"/>
  <c r="D26" i="120"/>
  <c r="D26" i="136" s="1"/>
  <c r="K28" i="131"/>
  <c r="D102" i="120"/>
  <c r="D102" i="136" s="1"/>
  <c r="K104" i="131"/>
  <c r="K92" i="131"/>
  <c r="D90" i="120"/>
  <c r="D90" i="136" s="1"/>
  <c r="K14" i="113"/>
  <c r="K14" i="132" s="1"/>
  <c r="D61" i="120"/>
  <c r="K63" i="131"/>
  <c r="D82" i="120"/>
  <c r="D82" i="136" s="1"/>
  <c r="K84" i="131"/>
  <c r="K77" i="131"/>
  <c r="D75" i="120"/>
  <c r="D75" i="136" s="1"/>
  <c r="K56" i="133"/>
  <c r="D54" i="125"/>
  <c r="D54" i="141" s="1"/>
  <c r="F35" i="133"/>
  <c r="C33" i="126"/>
  <c r="C33" i="142" s="1"/>
  <c r="J35" i="102"/>
  <c r="F76" i="131"/>
  <c r="C74" i="121"/>
  <c r="F16" i="113"/>
  <c r="F16" i="132" s="1"/>
  <c r="J76" i="101"/>
  <c r="I35" i="152"/>
  <c r="L55" i="151"/>
  <c r="L160" i="151"/>
  <c r="F9" i="133"/>
  <c r="C7" i="126"/>
  <c r="F22" i="113"/>
  <c r="F22" i="132" s="1"/>
  <c r="J9" i="102"/>
  <c r="C85" i="121"/>
  <c r="C85" i="137" s="1"/>
  <c r="F87" i="131"/>
  <c r="J87" i="101"/>
  <c r="J48" i="152"/>
  <c r="J34" i="152"/>
  <c r="N66" i="151"/>
  <c r="N171" i="151"/>
  <c r="I64" i="151"/>
  <c r="F80" i="131"/>
  <c r="C78" i="121"/>
  <c r="C78" i="137" s="1"/>
  <c r="J80" i="101"/>
  <c r="F29" i="134"/>
  <c r="C58" i="115"/>
  <c r="C58" i="146" s="1"/>
  <c r="J29" i="114"/>
  <c r="F97" i="131"/>
  <c r="C95" i="121"/>
  <c r="C95" i="137" s="1"/>
  <c r="J97" i="101"/>
  <c r="C31" i="121"/>
  <c r="C31" i="137" s="1"/>
  <c r="F33" i="131"/>
  <c r="J33" i="101"/>
  <c r="I34" i="152"/>
  <c r="M57" i="151"/>
  <c r="M162" i="151"/>
  <c r="C70" i="126"/>
  <c r="F34" i="113"/>
  <c r="F34" i="132" s="1"/>
  <c r="F72" i="133"/>
  <c r="J72" i="102"/>
  <c r="C86" i="121"/>
  <c r="F18" i="113"/>
  <c r="F18" i="132" s="1"/>
  <c r="F88" i="131"/>
  <c r="J88" i="101"/>
  <c r="I56" i="152"/>
  <c r="L66" i="151"/>
  <c r="L171" i="151"/>
  <c r="L65" i="151"/>
  <c r="L170" i="151"/>
  <c r="F13" i="134"/>
  <c r="C42" i="115"/>
  <c r="C42" i="146" s="1"/>
  <c r="J13" i="114"/>
  <c r="F60" i="133"/>
  <c r="J60" i="102"/>
  <c r="C58" i="126"/>
  <c r="C58" i="142" s="1"/>
  <c r="C64" i="121"/>
  <c r="C64" i="137" s="1"/>
  <c r="F66" i="131"/>
  <c r="J66" i="101"/>
  <c r="C13" i="126"/>
  <c r="C13" i="142" s="1"/>
  <c r="F15" i="133"/>
  <c r="J15" i="102"/>
  <c r="F79" i="131"/>
  <c r="C77" i="121"/>
  <c r="C77" i="137" s="1"/>
  <c r="J79" i="101"/>
  <c r="F42" i="131"/>
  <c r="C40" i="121"/>
  <c r="C40" i="137" s="1"/>
  <c r="J42" i="101"/>
  <c r="F21" i="133"/>
  <c r="C19" i="126"/>
  <c r="F23" i="113"/>
  <c r="F23" i="132" s="1"/>
  <c r="J21" i="102"/>
  <c r="C67" i="121"/>
  <c r="C67" i="137" s="1"/>
  <c r="F69" i="131"/>
  <c r="J69" i="101"/>
  <c r="F14" i="131"/>
  <c r="C12" i="121"/>
  <c r="C12" i="137" s="1"/>
  <c r="J14" i="101"/>
  <c r="H50" i="152"/>
  <c r="H137" i="152"/>
  <c r="J42" i="152"/>
  <c r="J129" i="152"/>
  <c r="H51" i="152"/>
  <c r="H138" i="152"/>
  <c r="G53" i="152"/>
  <c r="G140" i="152"/>
  <c r="F74" i="133"/>
  <c r="C72" i="126"/>
  <c r="C72" i="142" s="1"/>
  <c r="J74" i="102"/>
  <c r="C13" i="121"/>
  <c r="C13" i="137" s="1"/>
  <c r="F15" i="131"/>
  <c r="J15" i="101"/>
  <c r="F56" i="133"/>
  <c r="C54" i="126"/>
  <c r="C54" i="142" s="1"/>
  <c r="J56" i="102"/>
  <c r="F17" i="133"/>
  <c r="J17" i="102"/>
  <c r="C15" i="126"/>
  <c r="C15" i="142" s="1"/>
  <c r="C16" i="121"/>
  <c r="C16" i="137" s="1"/>
  <c r="F18" i="131"/>
  <c r="J18" i="101"/>
  <c r="F106" i="131"/>
  <c r="C104" i="121"/>
  <c r="C104" i="137" s="1"/>
  <c r="J106" i="101"/>
  <c r="C47" i="126"/>
  <c r="C47" i="142" s="1"/>
  <c r="F49" i="133"/>
  <c r="J49" i="102"/>
  <c r="F68" i="131"/>
  <c r="C66" i="121"/>
  <c r="C66" i="137" s="1"/>
  <c r="J68" i="101"/>
  <c r="C27" i="121"/>
  <c r="C27" i="137" s="1"/>
  <c r="F29" i="131"/>
  <c r="J29" i="101"/>
  <c r="H54" i="152"/>
  <c r="H141" i="152"/>
  <c r="G43" i="152"/>
  <c r="G130" i="152"/>
  <c r="H55" i="152"/>
  <c r="H142" i="152"/>
  <c r="I55" i="152"/>
  <c r="I142" i="152"/>
  <c r="F29" i="133"/>
  <c r="C27" i="126"/>
  <c r="C27" i="142" s="1"/>
  <c r="J29" i="102"/>
  <c r="C43" i="121"/>
  <c r="C43" i="137" s="1"/>
  <c r="F45" i="131"/>
  <c r="J45" i="101"/>
  <c r="C26" i="126"/>
  <c r="C26" i="142" s="1"/>
  <c r="F28" i="133"/>
  <c r="J28" i="102"/>
  <c r="C23" i="121"/>
  <c r="C23" i="137" s="1"/>
  <c r="F25" i="131"/>
  <c r="J25" i="101"/>
  <c r="F81" i="131"/>
  <c r="C79" i="121"/>
  <c r="C79" i="137" s="1"/>
  <c r="J81" i="101"/>
  <c r="F73" i="133"/>
  <c r="C71" i="126"/>
  <c r="C71" i="142" s="1"/>
  <c r="J73" i="102"/>
  <c r="C103" i="121"/>
  <c r="C103" i="137" s="1"/>
  <c r="F105" i="131"/>
  <c r="J105" i="101"/>
  <c r="D46" i="152"/>
  <c r="D133" i="152"/>
  <c r="I53" i="152"/>
  <c r="I140" i="152"/>
  <c r="H44" i="152"/>
  <c r="H131" i="152"/>
  <c r="I54" i="152"/>
  <c r="I141" i="152"/>
  <c r="I37" i="152"/>
  <c r="I124" i="152"/>
  <c r="H49" i="152"/>
  <c r="H136" i="152"/>
  <c r="C16" i="126"/>
  <c r="C16" i="142" s="1"/>
  <c r="F18" i="133"/>
  <c r="J18" i="102"/>
  <c r="F62" i="131"/>
  <c r="C60" i="121"/>
  <c r="C60" i="137" s="1"/>
  <c r="J62" i="101"/>
  <c r="C38" i="121"/>
  <c r="C38" i="137" s="1"/>
  <c r="F40" i="131"/>
  <c r="J40" i="101"/>
  <c r="F10" i="134"/>
  <c r="C39" i="115"/>
  <c r="C39" i="146" s="1"/>
  <c r="J10" i="114"/>
  <c r="F25" i="134"/>
  <c r="C54" i="115"/>
  <c r="C54" i="146" s="1"/>
  <c r="J25" i="114"/>
  <c r="F26" i="131"/>
  <c r="C24" i="121"/>
  <c r="C24" i="137" s="1"/>
  <c r="J26" i="101"/>
  <c r="F53" i="131"/>
  <c r="C51" i="121"/>
  <c r="C51" i="137" s="1"/>
  <c r="J53" i="101"/>
  <c r="F32" i="134"/>
  <c r="C61" i="115"/>
  <c r="C61" i="146" s="1"/>
  <c r="J32" i="114"/>
  <c r="G40" i="152"/>
  <c r="G127" i="152"/>
  <c r="J50" i="152"/>
  <c r="J137" i="152"/>
  <c r="I43" i="152"/>
  <c r="I130" i="152"/>
  <c r="I41" i="152"/>
  <c r="I128" i="152"/>
  <c r="H53" i="152"/>
  <c r="H140" i="152"/>
  <c r="C21" i="141"/>
  <c r="C23" i="116"/>
  <c r="C23" i="135" s="1"/>
  <c r="C53" i="141"/>
  <c r="C27" i="116"/>
  <c r="C27" i="135" s="1"/>
  <c r="C32" i="116"/>
  <c r="C32" i="135" s="1"/>
  <c r="C70" i="141"/>
  <c r="O66" i="151"/>
  <c r="O171" i="151"/>
  <c r="N56" i="151"/>
  <c r="N161" i="151"/>
  <c r="M61" i="151"/>
  <c r="M166" i="151"/>
  <c r="L42" i="151"/>
  <c r="L147" i="151"/>
  <c r="L48" i="151"/>
  <c r="L153" i="151"/>
  <c r="M59" i="151"/>
  <c r="M164" i="151"/>
  <c r="K60" i="151"/>
  <c r="K165" i="151"/>
  <c r="M45" i="151"/>
  <c r="M150" i="151"/>
  <c r="M60" i="151"/>
  <c r="M165" i="151"/>
  <c r="N42" i="151"/>
  <c r="N147" i="151"/>
  <c r="N48" i="151"/>
  <c r="N153" i="151"/>
  <c r="K51" i="151"/>
  <c r="K156" i="151"/>
  <c r="K45" i="151"/>
  <c r="K150" i="151"/>
  <c r="I52" i="151"/>
  <c r="I157" i="151"/>
  <c r="K46" i="133"/>
  <c r="D44" i="125"/>
  <c r="D44" i="141" s="1"/>
  <c r="D64" i="125"/>
  <c r="D64" i="141" s="1"/>
  <c r="K66" i="133"/>
  <c r="D16" i="120"/>
  <c r="D16" i="136" s="1"/>
  <c r="K18" i="131"/>
  <c r="D17" i="120"/>
  <c r="K19" i="131"/>
  <c r="K11" i="113"/>
  <c r="K11" i="132" s="1"/>
  <c r="K55" i="131"/>
  <c r="D53" i="120"/>
  <c r="D53" i="136" s="1"/>
  <c r="D46" i="125"/>
  <c r="D46" i="141" s="1"/>
  <c r="K48" i="133"/>
  <c r="K63" i="133"/>
  <c r="D61" i="125"/>
  <c r="D61" i="141" s="1"/>
  <c r="D20" i="115"/>
  <c r="D20" i="146" s="1"/>
  <c r="K22" i="134"/>
  <c r="D40" i="125"/>
  <c r="D40" i="141" s="1"/>
  <c r="K42" i="133"/>
  <c r="D22" i="115"/>
  <c r="D22" i="146" s="1"/>
  <c r="K24" i="134"/>
  <c r="K14" i="131"/>
  <c r="D12" i="120"/>
  <c r="D12" i="136" s="1"/>
  <c r="D85" i="120"/>
  <c r="D85" i="136" s="1"/>
  <c r="K87" i="131"/>
  <c r="K9" i="113"/>
  <c r="K9" i="132" s="1"/>
  <c r="D7" i="120"/>
  <c r="K9" i="131"/>
  <c r="D7" i="125"/>
  <c r="K9" i="133"/>
  <c r="K22" i="113"/>
  <c r="K22" i="132" s="1"/>
  <c r="D15" i="115"/>
  <c r="D15" i="146" s="1"/>
  <c r="K17" i="134"/>
  <c r="K15" i="133"/>
  <c r="D13" i="125"/>
  <c r="D13" i="141" s="1"/>
  <c r="D65" i="125"/>
  <c r="D65" i="141" s="1"/>
  <c r="K67" i="133"/>
  <c r="D51" i="120"/>
  <c r="D51" i="136" s="1"/>
  <c r="K53" i="131"/>
  <c r="D6" i="115"/>
  <c r="D6" i="146" s="1"/>
  <c r="K8" i="134"/>
  <c r="D63" i="120"/>
  <c r="D63" i="136" s="1"/>
  <c r="K65" i="131"/>
  <c r="K20" i="131"/>
  <c r="D18" i="120"/>
  <c r="D18" i="136" s="1"/>
  <c r="K39" i="133"/>
  <c r="D37" i="125"/>
  <c r="D37" i="141" s="1"/>
  <c r="D32" i="125"/>
  <c r="D32" i="141" s="1"/>
  <c r="K34" i="133"/>
  <c r="D19" i="115"/>
  <c r="D19" i="146" s="1"/>
  <c r="K21" i="134"/>
  <c r="K12" i="134"/>
  <c r="D10" i="115"/>
  <c r="D10" i="146" s="1"/>
  <c r="D77" i="120"/>
  <c r="D77" i="136" s="1"/>
  <c r="K79" i="131"/>
  <c r="K42" i="131"/>
  <c r="D40" i="120"/>
  <c r="D40" i="136" s="1"/>
  <c r="K20" i="133"/>
  <c r="D18" i="125"/>
  <c r="D18" i="141" s="1"/>
  <c r="D16" i="115"/>
  <c r="D16" i="146" s="1"/>
  <c r="K18" i="134"/>
  <c r="K94" i="131"/>
  <c r="D92" i="120"/>
  <c r="D92" i="136" s="1"/>
  <c r="D45" i="120"/>
  <c r="D45" i="136" s="1"/>
  <c r="K47" i="131"/>
  <c r="K58" i="131"/>
  <c r="D56" i="120"/>
  <c r="D56" i="136" s="1"/>
  <c r="D96" i="120"/>
  <c r="D96" i="136" s="1"/>
  <c r="K98" i="131"/>
  <c r="D9" i="120"/>
  <c r="D9" i="136" s="1"/>
  <c r="K11" i="131"/>
  <c r="D100" i="120"/>
  <c r="D100" i="136" s="1"/>
  <c r="K102" i="131"/>
  <c r="D13" i="120"/>
  <c r="D13" i="136" s="1"/>
  <c r="K15" i="131"/>
  <c r="K33" i="133"/>
  <c r="D31" i="125"/>
  <c r="D31" i="141" s="1"/>
  <c r="D76" i="120"/>
  <c r="D76" i="136" s="1"/>
  <c r="K78" i="131"/>
  <c r="K14" i="134"/>
  <c r="D12" i="115"/>
  <c r="D12" i="146" s="1"/>
  <c r="K27" i="134"/>
  <c r="D25" i="115"/>
  <c r="D25" i="146" s="1"/>
  <c r="D87" i="120"/>
  <c r="D87" i="136" s="1"/>
  <c r="K89" i="131"/>
  <c r="K76" i="133"/>
  <c r="D74" i="125"/>
  <c r="D74" i="141" s="1"/>
  <c r="K101" i="131"/>
  <c r="D99" i="120"/>
  <c r="D99" i="136" s="1"/>
  <c r="K80" i="131"/>
  <c r="D78" i="120"/>
  <c r="D78" i="136" s="1"/>
  <c r="K44" i="133"/>
  <c r="D42" i="125"/>
  <c r="D42" i="141" s="1"/>
  <c r="K66" i="131"/>
  <c r="D64" i="120"/>
  <c r="D64" i="136" s="1"/>
  <c r="K60" i="133"/>
  <c r="D58" i="125"/>
  <c r="D58" i="141" s="1"/>
  <c r="D28" i="115"/>
  <c r="D28" i="146" s="1"/>
  <c r="K30" i="134"/>
  <c r="J64" i="151"/>
  <c r="F27" i="133"/>
  <c r="C25" i="126"/>
  <c r="F26" i="113"/>
  <c r="F26" i="132" s="1"/>
  <c r="J27" i="102"/>
  <c r="N58" i="151"/>
  <c r="N163" i="151"/>
  <c r="G64" i="151"/>
  <c r="F70" i="131"/>
  <c r="C68" i="121"/>
  <c r="C68" i="137" s="1"/>
  <c r="J70" i="101"/>
  <c r="C75" i="121"/>
  <c r="C75" i="137" s="1"/>
  <c r="F77" i="131"/>
  <c r="J77" i="101"/>
  <c r="F55" i="133"/>
  <c r="C53" i="126"/>
  <c r="F29" i="113"/>
  <c r="F29" i="132" s="1"/>
  <c r="J55" i="102"/>
  <c r="C17" i="121"/>
  <c r="F19" i="131"/>
  <c r="F11" i="113"/>
  <c r="F11" i="132" s="1"/>
  <c r="J19" i="101"/>
  <c r="F103" i="131"/>
  <c r="C101" i="121"/>
  <c r="C101" i="137" s="1"/>
  <c r="J103" i="101"/>
  <c r="G56" i="152"/>
  <c r="L59" i="151"/>
  <c r="L164" i="151"/>
  <c r="C30" i="126"/>
  <c r="C30" i="142" s="1"/>
  <c r="F32" i="133"/>
  <c r="J32" i="102"/>
  <c r="F25" i="113"/>
  <c r="F25" i="132" s="1"/>
  <c r="F23" i="133"/>
  <c r="C21" i="126"/>
  <c r="J23" i="102"/>
  <c r="J35" i="152"/>
  <c r="M65" i="151"/>
  <c r="M170" i="151"/>
  <c r="M44" i="151"/>
  <c r="M149" i="151"/>
  <c r="F22" i="134"/>
  <c r="C51" i="115"/>
  <c r="C51" i="146" s="1"/>
  <c r="J22" i="114"/>
  <c r="C48" i="126"/>
  <c r="C48" i="142" s="1"/>
  <c r="F50" i="133"/>
  <c r="J50" i="102"/>
  <c r="F11" i="133"/>
  <c r="C9" i="126"/>
  <c r="C9" i="142" s="1"/>
  <c r="J11" i="102"/>
  <c r="F12" i="133"/>
  <c r="J12" i="102"/>
  <c r="C10" i="126"/>
  <c r="C10" i="142" s="1"/>
  <c r="F33" i="134"/>
  <c r="C62" i="115"/>
  <c r="C62" i="146" s="1"/>
  <c r="J33" i="114"/>
  <c r="F61" i="133"/>
  <c r="J61" i="102"/>
  <c r="C59" i="126"/>
  <c r="C59" i="142" s="1"/>
  <c r="C36" i="121"/>
  <c r="C36" i="137" s="1"/>
  <c r="F38" i="131"/>
  <c r="J38" i="101"/>
  <c r="F100" i="131"/>
  <c r="C98" i="121"/>
  <c r="C98" i="137" s="1"/>
  <c r="J100" i="101"/>
  <c r="F16" i="131"/>
  <c r="C14" i="121"/>
  <c r="F10" i="113"/>
  <c r="F10" i="132" s="1"/>
  <c r="J16" i="101"/>
  <c r="F91" i="131"/>
  <c r="C89" i="121"/>
  <c r="C89" i="137" s="1"/>
  <c r="J91" i="101"/>
  <c r="G37" i="152"/>
  <c r="G124" i="152"/>
  <c r="H40" i="152"/>
  <c r="H127" i="152"/>
  <c r="I45" i="152"/>
  <c r="I132" i="152"/>
  <c r="G50" i="152"/>
  <c r="G137" i="152"/>
  <c r="F79" i="133"/>
  <c r="C77" i="126"/>
  <c r="C77" i="142" s="1"/>
  <c r="J79" i="102"/>
  <c r="C60" i="126"/>
  <c r="C60" i="142" s="1"/>
  <c r="J62" i="102"/>
  <c r="F62" i="133"/>
  <c r="F16" i="133"/>
  <c r="J16" i="102"/>
  <c r="C14" i="126"/>
  <c r="C14" i="142" s="1"/>
  <c r="F19" i="133"/>
  <c r="J19" i="102"/>
  <c r="C17" i="126"/>
  <c r="C17" i="142" s="1"/>
  <c r="C100" i="121"/>
  <c r="C100" i="137" s="1"/>
  <c r="F102" i="131"/>
  <c r="J102" i="101"/>
  <c r="F95" i="131"/>
  <c r="C93" i="121"/>
  <c r="C93" i="137" s="1"/>
  <c r="J95" i="101"/>
  <c r="C61" i="121"/>
  <c r="F14" i="113"/>
  <c r="F14" i="132" s="1"/>
  <c r="F63" i="131"/>
  <c r="J63" i="101"/>
  <c r="C92" i="121"/>
  <c r="C92" i="137" s="1"/>
  <c r="F94" i="131"/>
  <c r="J94" i="101"/>
  <c r="F25" i="133"/>
  <c r="C23" i="126"/>
  <c r="C23" i="142" s="1"/>
  <c r="J25" i="102"/>
  <c r="F17" i="131"/>
  <c r="J17" i="101"/>
  <c r="C15" i="121"/>
  <c r="C15" i="137" s="1"/>
  <c r="I49" i="152"/>
  <c r="I136" i="152"/>
  <c r="I39" i="152"/>
  <c r="I126" i="152"/>
  <c r="I50" i="152"/>
  <c r="I137" i="152"/>
  <c r="H36" i="152"/>
  <c r="H123" i="152"/>
  <c r="C46" i="115"/>
  <c r="C46" i="146" s="1"/>
  <c r="F17" i="134"/>
  <c r="J17" i="114"/>
  <c r="C69" i="126"/>
  <c r="F33" i="113"/>
  <c r="F33" i="132" s="1"/>
  <c r="F71" i="133"/>
  <c r="J71" i="102"/>
  <c r="F52" i="133"/>
  <c r="C50" i="126"/>
  <c r="C50" i="142" s="1"/>
  <c r="F44" i="131"/>
  <c r="C42" i="121"/>
  <c r="C42" i="137" s="1"/>
  <c r="J44" i="101"/>
  <c r="C80" i="121"/>
  <c r="C80" i="137" s="1"/>
  <c r="F82" i="131"/>
  <c r="J82" i="101"/>
  <c r="C99" i="121"/>
  <c r="C99" i="137" s="1"/>
  <c r="F101" i="131"/>
  <c r="J101" i="101"/>
  <c r="F51" i="131"/>
  <c r="C49" i="121"/>
  <c r="C49" i="137" s="1"/>
  <c r="J51" i="101"/>
  <c r="G36" i="152"/>
  <c r="G123" i="152"/>
  <c r="G52" i="152"/>
  <c r="G139" i="152"/>
  <c r="J38" i="152"/>
  <c r="J125" i="152"/>
  <c r="J49" i="152"/>
  <c r="J136" i="152"/>
  <c r="J54" i="152"/>
  <c r="J141" i="152"/>
  <c r="F34" i="133"/>
  <c r="C32" i="126"/>
  <c r="C32" i="142" s="1"/>
  <c r="J34" i="102"/>
  <c r="F43" i="133"/>
  <c r="J43" i="102"/>
  <c r="C41" i="126"/>
  <c r="C41" i="142" s="1"/>
  <c r="F69" i="133"/>
  <c r="C67" i="126"/>
  <c r="C67" i="142" s="1"/>
  <c r="J69" i="102"/>
  <c r="F55" i="131"/>
  <c r="C53" i="121"/>
  <c r="C53" i="137" s="1"/>
  <c r="J55" i="101"/>
  <c r="C82" i="121"/>
  <c r="C82" i="137" s="1"/>
  <c r="F84" i="131"/>
  <c r="J84" i="101"/>
  <c r="C97" i="121"/>
  <c r="C97" i="137" s="1"/>
  <c r="F99" i="131"/>
  <c r="J99" i="101"/>
  <c r="F12" i="134"/>
  <c r="C41" i="115"/>
  <c r="C41" i="146" s="1"/>
  <c r="J12" i="114"/>
  <c r="F71" i="131"/>
  <c r="C69" i="121"/>
  <c r="C69" i="137" s="1"/>
  <c r="J71" i="101"/>
  <c r="I42" i="152"/>
  <c r="I129" i="152"/>
  <c r="C46" i="152"/>
  <c r="C133" i="152"/>
  <c r="I40" i="152"/>
  <c r="I127" i="152"/>
  <c r="J36" i="152"/>
  <c r="J123" i="152"/>
  <c r="C12" i="116"/>
  <c r="C12" i="135" s="1"/>
  <c r="C61" i="136"/>
  <c r="C25" i="141"/>
  <c r="C24" i="116"/>
  <c r="C24" i="135" s="1"/>
  <c r="C39" i="141"/>
  <c r="C26" i="116"/>
  <c r="C26" i="135" s="1"/>
  <c r="C31" i="132"/>
  <c r="C38" i="113"/>
  <c r="C38" i="132" s="1"/>
  <c r="C74" i="136"/>
  <c r="C14" i="116"/>
  <c r="C14" i="135" s="1"/>
  <c r="C19" i="141"/>
  <c r="C21" i="116"/>
  <c r="C21" i="135" s="1"/>
  <c r="C19" i="113"/>
  <c r="C19" i="132" s="1"/>
  <c r="C17" i="132"/>
  <c r="M58" i="151"/>
  <c r="M163" i="151"/>
  <c r="M62" i="151"/>
  <c r="M167" i="151"/>
  <c r="N44" i="151"/>
  <c r="N149" i="151"/>
  <c r="N49" i="151"/>
  <c r="N154" i="151"/>
  <c r="M55" i="151"/>
  <c r="M160" i="151"/>
  <c r="L62" i="151"/>
  <c r="L167" i="151"/>
  <c r="K62" i="151"/>
  <c r="K167" i="151"/>
  <c r="L44" i="151"/>
  <c r="L149" i="151"/>
  <c r="L49" i="151"/>
  <c r="L154" i="151"/>
  <c r="K55" i="151"/>
  <c r="K160" i="151"/>
  <c r="N43" i="151"/>
  <c r="N148" i="151"/>
  <c r="M50" i="151"/>
  <c r="M155" i="151"/>
  <c r="N51" i="151"/>
  <c r="N156" i="151"/>
  <c r="K43" i="151"/>
  <c r="K148" i="151"/>
  <c r="K46" i="151"/>
  <c r="K151" i="151"/>
  <c r="G52" i="151"/>
  <c r="G157" i="151"/>
  <c r="J52" i="151"/>
  <c r="J157" i="151"/>
  <c r="K30" i="133"/>
  <c r="D28" i="125"/>
  <c r="D28" i="141" s="1"/>
  <c r="K25" i="134"/>
  <c r="D23" i="115"/>
  <c r="D23" i="146" s="1"/>
  <c r="K69" i="133"/>
  <c r="D67" i="125"/>
  <c r="D67" i="141" s="1"/>
  <c r="K91" i="131"/>
  <c r="D89" i="120"/>
  <c r="D89" i="136" s="1"/>
  <c r="K37" i="131"/>
  <c r="D35" i="120"/>
  <c r="D35" i="136" s="1"/>
  <c r="D30" i="125"/>
  <c r="D30" i="141" s="1"/>
  <c r="K32" i="133"/>
  <c r="K47" i="133"/>
  <c r="D45" i="125"/>
  <c r="D45" i="141" s="1"/>
  <c r="K26" i="133"/>
  <c r="D24" i="125"/>
  <c r="D24" i="141" s="1"/>
  <c r="K32" i="134"/>
  <c r="D30" i="115"/>
  <c r="D30" i="146" s="1"/>
  <c r="D63" i="125"/>
  <c r="K65" i="133"/>
  <c r="K31" i="113"/>
  <c r="D67" i="120"/>
  <c r="D67" i="136" s="1"/>
  <c r="K69" i="131"/>
  <c r="D49" i="120"/>
  <c r="D49" i="136" s="1"/>
  <c r="K51" i="131"/>
  <c r="K21" i="113"/>
  <c r="K21" i="132" s="1"/>
  <c r="D6" i="125"/>
  <c r="K8" i="133"/>
  <c r="K59" i="133"/>
  <c r="D57" i="125"/>
  <c r="D57" i="141" s="1"/>
  <c r="D56" i="125"/>
  <c r="D56" i="141" s="1"/>
  <c r="K58" i="133"/>
  <c r="K28" i="134"/>
  <c r="D26" i="115"/>
  <c r="D26" i="146" s="1"/>
  <c r="K33" i="131"/>
  <c r="D31" i="120"/>
  <c r="D31" i="136" s="1"/>
  <c r="K76" i="131"/>
  <c r="K16" i="113"/>
  <c r="K16" i="132" s="1"/>
  <c r="D74" i="120"/>
  <c r="K18" i="113"/>
  <c r="K18" i="132" s="1"/>
  <c r="D86" i="120"/>
  <c r="K88" i="131"/>
  <c r="D6" i="120"/>
  <c r="K8" i="131"/>
  <c r="K8" i="113"/>
  <c r="K8" i="132" s="1"/>
  <c r="K11" i="133"/>
  <c r="D9" i="125"/>
  <c r="D9" i="141" s="1"/>
  <c r="D12" i="125"/>
  <c r="D12" i="141" s="1"/>
  <c r="K14" i="133"/>
  <c r="K48" i="131"/>
  <c r="D46" i="120"/>
  <c r="D46" i="136" s="1"/>
  <c r="C19" i="134"/>
  <c r="C17" i="115"/>
  <c r="C17" i="146" s="1"/>
  <c r="K15" i="113"/>
  <c r="K15" i="132" s="1"/>
  <c r="D62" i="120"/>
  <c r="K64" i="131"/>
  <c r="K16" i="131"/>
  <c r="K10" i="113"/>
  <c r="K10" i="132" s="1"/>
  <c r="D14" i="120"/>
  <c r="K51" i="133"/>
  <c r="D49" i="125"/>
  <c r="D49" i="141" s="1"/>
  <c r="D27" i="115"/>
  <c r="D27" i="146" s="1"/>
  <c r="K29" i="134"/>
  <c r="D80" i="120"/>
  <c r="D80" i="136" s="1"/>
  <c r="K82" i="131"/>
  <c r="K25" i="131"/>
  <c r="D23" i="120"/>
  <c r="D23" i="136" s="1"/>
  <c r="K54" i="131"/>
  <c r="D52" i="120"/>
  <c r="D52" i="136" s="1"/>
  <c r="D70" i="120"/>
  <c r="D70" i="136" s="1"/>
  <c r="K72" i="131"/>
  <c r="D55" i="125"/>
  <c r="D55" i="141" s="1"/>
  <c r="K57" i="133"/>
  <c r="D36" i="120"/>
  <c r="D36" i="136" s="1"/>
  <c r="K38" i="131"/>
  <c r="D24" i="115"/>
  <c r="D24" i="146" s="1"/>
  <c r="K26" i="134"/>
  <c r="K25" i="133"/>
  <c r="D23" i="125"/>
  <c r="D23" i="141" s="1"/>
  <c r="D41" i="120"/>
  <c r="D41" i="136" s="1"/>
  <c r="K43" i="131"/>
  <c r="K52" i="133"/>
  <c r="D50" i="125"/>
  <c r="D50" i="141" s="1"/>
  <c r="K100" i="131"/>
  <c r="D98" i="120"/>
  <c r="D98" i="136" s="1"/>
  <c r="D69" i="120"/>
  <c r="D69" i="136" s="1"/>
  <c r="K71" i="131"/>
  <c r="K31" i="134"/>
  <c r="D29" i="115"/>
  <c r="D29" i="146" s="1"/>
  <c r="K72" i="133"/>
  <c r="K34" i="113"/>
  <c r="K34" i="132" s="1"/>
  <c r="D70" i="125"/>
  <c r="K97" i="131"/>
  <c r="D95" i="120"/>
  <c r="D95" i="136" s="1"/>
  <c r="K68" i="133"/>
  <c r="D66" i="125"/>
  <c r="D66" i="141" s="1"/>
  <c r="D60" i="120"/>
  <c r="D60" i="136" s="1"/>
  <c r="K62" i="131"/>
  <c r="K40" i="133"/>
  <c r="D38" i="125"/>
  <c r="D38" i="141" s="1"/>
  <c r="N59" i="151"/>
  <c r="N164" i="151"/>
  <c r="F56" i="131"/>
  <c r="F13" i="113"/>
  <c r="F13" i="132" s="1"/>
  <c r="C54" i="121"/>
  <c r="J56" i="101"/>
  <c r="G48" i="152"/>
  <c r="I48" i="152"/>
  <c r="N61" i="151"/>
  <c r="N166" i="151"/>
  <c r="N65" i="151"/>
  <c r="N170" i="151"/>
  <c r="H64" i="151"/>
  <c r="F14" i="133"/>
  <c r="C12" i="126"/>
  <c r="C12" i="142" s="1"/>
  <c r="J14" i="102"/>
  <c r="H34" i="152"/>
  <c r="J13" i="102"/>
  <c r="F13" i="133"/>
  <c r="C11" i="126"/>
  <c r="C11" i="142" s="1"/>
  <c r="C8" i="126"/>
  <c r="C8" i="142" s="1"/>
  <c r="F10" i="133"/>
  <c r="J10" i="102"/>
  <c r="C9" i="121"/>
  <c r="C9" i="137" s="1"/>
  <c r="F11" i="131"/>
  <c r="J11" i="101"/>
  <c r="F40" i="133"/>
  <c r="C38" i="126"/>
  <c r="C38" i="142" s="1"/>
  <c r="J40" i="102"/>
  <c r="C90" i="121"/>
  <c r="C90" i="137" s="1"/>
  <c r="F92" i="131"/>
  <c r="J92" i="101"/>
  <c r="C88" i="121"/>
  <c r="C88" i="137" s="1"/>
  <c r="F90" i="131"/>
  <c r="J90" i="101"/>
  <c r="C46" i="121"/>
  <c r="C46" i="137" s="1"/>
  <c r="F48" i="131"/>
  <c r="J48" i="101"/>
  <c r="C18" i="121"/>
  <c r="C18" i="137" s="1"/>
  <c r="F20" i="131"/>
  <c r="J20" i="101"/>
  <c r="C53" i="115"/>
  <c r="C53" i="146" s="1"/>
  <c r="F24" i="134"/>
  <c r="J24" i="114"/>
  <c r="J41" i="152"/>
  <c r="J128" i="152"/>
  <c r="H37" i="152"/>
  <c r="H124" i="152"/>
  <c r="I44" i="152"/>
  <c r="I131" i="152"/>
  <c r="J40" i="152"/>
  <c r="J127" i="152"/>
  <c r="I52" i="152"/>
  <c r="I139" i="152"/>
  <c r="F54" i="133"/>
  <c r="C52" i="126"/>
  <c r="C52" i="142" s="1"/>
  <c r="F32" i="113"/>
  <c r="F32" i="132" s="1"/>
  <c r="F70" i="133"/>
  <c r="C68" i="126"/>
  <c r="J70" i="102"/>
  <c r="F28" i="131"/>
  <c r="C26" i="121"/>
  <c r="C26" i="137" s="1"/>
  <c r="J28" i="101"/>
  <c r="C45" i="126"/>
  <c r="C45" i="142" s="1"/>
  <c r="F47" i="133"/>
  <c r="J47" i="102"/>
  <c r="F93" i="131"/>
  <c r="C91" i="121"/>
  <c r="C91" i="137" s="1"/>
  <c r="J93" i="101"/>
  <c r="F66" i="133"/>
  <c r="C64" i="126"/>
  <c r="C64" i="142" s="1"/>
  <c r="J66" i="102"/>
  <c r="C57" i="121"/>
  <c r="C57" i="137" s="1"/>
  <c r="F59" i="131"/>
  <c r="J59" i="101"/>
  <c r="F85" i="131"/>
  <c r="C83" i="121"/>
  <c r="C83" i="137" s="1"/>
  <c r="J85" i="101"/>
  <c r="C96" i="121"/>
  <c r="C96" i="137" s="1"/>
  <c r="F98" i="131"/>
  <c r="J98" i="101"/>
  <c r="F39" i="131"/>
  <c r="C37" i="121"/>
  <c r="C37" i="137" s="1"/>
  <c r="J39" i="101"/>
  <c r="E46" i="152"/>
  <c r="E133" i="152"/>
  <c r="G44" i="152"/>
  <c r="G131" i="152"/>
  <c r="J44" i="152"/>
  <c r="J131" i="152"/>
  <c r="G54" i="152"/>
  <c r="G141" i="152"/>
  <c r="F30" i="134"/>
  <c r="C59" i="115"/>
  <c r="C59" i="146" s="1"/>
  <c r="J30" i="114"/>
  <c r="F36" i="133"/>
  <c r="C34" i="126"/>
  <c r="C34" i="142" s="1"/>
  <c r="J36" i="102"/>
  <c r="F63" i="133"/>
  <c r="C61" i="126"/>
  <c r="C61" i="142" s="1"/>
  <c r="J63" i="102"/>
  <c r="F34" i="131"/>
  <c r="C32" i="121"/>
  <c r="C32" i="137" s="1"/>
  <c r="J34" i="101"/>
  <c r="C65" i="126"/>
  <c r="C65" i="142" s="1"/>
  <c r="F67" i="133"/>
  <c r="J67" i="102"/>
  <c r="C40" i="126"/>
  <c r="C40" i="142" s="1"/>
  <c r="F42" i="133"/>
  <c r="J42" i="102"/>
  <c r="C65" i="121"/>
  <c r="C65" i="137" s="1"/>
  <c r="F67" i="131"/>
  <c r="J67" i="101"/>
  <c r="F47" i="131"/>
  <c r="C45" i="121"/>
  <c r="C45" i="137" s="1"/>
  <c r="J47" i="101"/>
  <c r="H43" i="152"/>
  <c r="H130" i="152"/>
  <c r="J45" i="152"/>
  <c r="J132" i="152"/>
  <c r="H45" i="152"/>
  <c r="H132" i="152"/>
  <c r="G41" i="152"/>
  <c r="G128" i="152"/>
  <c r="H52" i="152"/>
  <c r="H139" i="152"/>
  <c r="C35" i="126"/>
  <c r="C35" i="142" s="1"/>
  <c r="F37" i="133"/>
  <c r="J37" i="102"/>
  <c r="C56" i="121"/>
  <c r="C56" i="137" s="1"/>
  <c r="F58" i="131"/>
  <c r="J58" i="101"/>
  <c r="F59" i="133"/>
  <c r="C57" i="126"/>
  <c r="C57" i="142" s="1"/>
  <c r="J59" i="102"/>
  <c r="F61" i="131"/>
  <c r="C59" i="121"/>
  <c r="C59" i="137" s="1"/>
  <c r="J61" i="101"/>
  <c r="F12" i="131"/>
  <c r="J12" i="101"/>
  <c r="C10" i="121"/>
  <c r="C10" i="137" s="1"/>
  <c r="F28" i="134"/>
  <c r="C57" i="115"/>
  <c r="C57" i="146" s="1"/>
  <c r="J28" i="114"/>
  <c r="F14" i="134"/>
  <c r="C43" i="115"/>
  <c r="C43" i="146" s="1"/>
  <c r="J14" i="114"/>
  <c r="F72" i="131"/>
  <c r="C70" i="121"/>
  <c r="C70" i="137" s="1"/>
  <c r="J72" i="101"/>
  <c r="G51" i="152"/>
  <c r="G138" i="152"/>
  <c r="F46" i="152"/>
  <c r="F133" i="152"/>
  <c r="J53" i="152"/>
  <c r="J140" i="152"/>
  <c r="G49" i="152"/>
  <c r="G136" i="152"/>
  <c r="C20" i="141"/>
  <c r="C22" i="116"/>
  <c r="C22" i="135" s="1"/>
  <c r="C28" i="116"/>
  <c r="C28" i="135" s="1"/>
  <c r="C62" i="141"/>
  <c r="C16" i="116"/>
  <c r="C16" i="135" s="1"/>
  <c r="C86" i="136"/>
  <c r="C10" i="116"/>
  <c r="C10" i="135" s="1"/>
  <c r="C30" i="136"/>
  <c r="C62" i="136"/>
  <c r="C13" i="116"/>
  <c r="C13" i="135" s="1"/>
  <c r="C84" i="136"/>
  <c r="C15" i="116"/>
  <c r="M43" i="151"/>
  <c r="M148" i="151"/>
  <c r="L60" i="151"/>
  <c r="L165" i="151"/>
  <c r="K57" i="151"/>
  <c r="K162" i="151"/>
  <c r="L45" i="151"/>
  <c r="L150" i="151"/>
  <c r="M42" i="151"/>
  <c r="M147" i="151"/>
  <c r="L57" i="151"/>
  <c r="L162" i="151"/>
  <c r="L63" i="151"/>
  <c r="L168" i="151"/>
  <c r="K58" i="151"/>
  <c r="K163" i="151"/>
  <c r="L43" i="151"/>
  <c r="L148" i="151"/>
  <c r="M56" i="151"/>
  <c r="M161" i="151"/>
  <c r="N45" i="151"/>
  <c r="N150" i="151"/>
  <c r="K56" i="151"/>
  <c r="K161" i="151"/>
  <c r="N47" i="151"/>
  <c r="N152" i="151"/>
  <c r="N50" i="151"/>
  <c r="N155" i="151"/>
  <c r="L50" i="151"/>
  <c r="L155" i="151"/>
  <c r="K44" i="151"/>
  <c r="K149" i="151"/>
  <c r="K47" i="151"/>
  <c r="K152" i="151"/>
  <c r="K48" i="151"/>
  <c r="K153" i="151"/>
  <c r="H52" i="151"/>
  <c r="H157" i="151"/>
  <c r="K10" i="133"/>
  <c r="D8" i="125"/>
  <c r="D8" i="141" s="1"/>
  <c r="D59" i="120"/>
  <c r="D59" i="136" s="1"/>
  <c r="K61" i="131"/>
  <c r="K78" i="133"/>
  <c r="D76" i="125"/>
  <c r="D76" i="141" s="1"/>
  <c r="K75" i="131"/>
  <c r="D73" i="120"/>
  <c r="D73" i="136" s="1"/>
  <c r="K55" i="133"/>
  <c r="K29" i="113"/>
  <c r="K29" i="132" s="1"/>
  <c r="D53" i="125"/>
  <c r="D14" i="125"/>
  <c r="D14" i="141" s="1"/>
  <c r="K16" i="133"/>
  <c r="D29" i="125"/>
  <c r="K31" i="133"/>
  <c r="K27" i="113"/>
  <c r="K27" i="132" s="1"/>
  <c r="K75" i="133"/>
  <c r="D73" i="125"/>
  <c r="D73" i="141" s="1"/>
  <c r="K57" i="131"/>
  <c r="D55" i="120"/>
  <c r="D55" i="136" s="1"/>
  <c r="D13" i="115"/>
  <c r="D13" i="146" s="1"/>
  <c r="K15" i="134"/>
  <c r="D27" i="120"/>
  <c r="D27" i="136" s="1"/>
  <c r="K29" i="131"/>
  <c r="K28" i="133"/>
  <c r="D26" i="125"/>
  <c r="D26" i="141" s="1"/>
  <c r="D41" i="125"/>
  <c r="D41" i="141" s="1"/>
  <c r="K43" i="133"/>
  <c r="K38" i="133"/>
  <c r="D36" i="125"/>
  <c r="D36" i="141" s="1"/>
  <c r="K74" i="133"/>
  <c r="D72" i="125"/>
  <c r="D72" i="141" s="1"/>
  <c r="D8" i="120"/>
  <c r="D8" i="136" s="1"/>
  <c r="K10" i="131"/>
  <c r="D97" i="120"/>
  <c r="D97" i="136" s="1"/>
  <c r="K99" i="131"/>
  <c r="K86" i="131"/>
  <c r="D84" i="120"/>
  <c r="K17" i="113"/>
  <c r="K22" i="133"/>
  <c r="D20" i="125"/>
  <c r="K24" i="113"/>
  <c r="K24" i="132" s="1"/>
  <c r="D77" i="125"/>
  <c r="D77" i="141" s="1"/>
  <c r="K79" i="133"/>
  <c r="K26" i="131"/>
  <c r="D24" i="120"/>
  <c r="D24" i="136" s="1"/>
  <c r="K7" i="131"/>
  <c r="K7" i="113"/>
  <c r="D5" i="120"/>
  <c r="K32" i="131"/>
  <c r="K12" i="113"/>
  <c r="K12" i="132" s="1"/>
  <c r="D30" i="120"/>
  <c r="D78" i="125"/>
  <c r="D78" i="141" s="1"/>
  <c r="K80" i="133"/>
  <c r="K35" i="133"/>
  <c r="D33" i="125"/>
  <c r="D33" i="141" s="1"/>
  <c r="K54" i="133"/>
  <c r="D52" i="125"/>
  <c r="D52" i="141" s="1"/>
  <c r="K68" i="131"/>
  <c r="D66" i="120"/>
  <c r="D66" i="136" s="1"/>
  <c r="D11" i="120"/>
  <c r="D11" i="136" s="1"/>
  <c r="K13" i="131"/>
  <c r="K41" i="133"/>
  <c r="K28" i="113"/>
  <c r="K28" i="132" s="1"/>
  <c r="D39" i="125"/>
  <c r="K52" i="131"/>
  <c r="D50" i="120"/>
  <c r="D50" i="136" s="1"/>
  <c r="K45" i="133"/>
  <c r="D43" i="125"/>
  <c r="D43" i="141" s="1"/>
  <c r="K17" i="131"/>
  <c r="D15" i="120"/>
  <c r="D15" i="136" s="1"/>
  <c r="K61" i="133"/>
  <c r="D59" i="125"/>
  <c r="D59" i="141" s="1"/>
  <c r="D15" i="125"/>
  <c r="D15" i="141" s="1"/>
  <c r="K17" i="133"/>
  <c r="K106" i="131"/>
  <c r="D104" i="120"/>
  <c r="D104" i="136" s="1"/>
  <c r="D83" i="120"/>
  <c r="D83" i="136" s="1"/>
  <c r="K85" i="131"/>
  <c r="D68" i="120"/>
  <c r="D68" i="136" s="1"/>
  <c r="K70" i="131"/>
  <c r="K34" i="131"/>
  <c r="D32" i="120"/>
  <c r="D32" i="136" s="1"/>
  <c r="D21" i="115"/>
  <c r="D21" i="146" s="1"/>
  <c r="K23" i="134"/>
  <c r="D79" i="120"/>
  <c r="D79" i="136" s="1"/>
  <c r="K81" i="131"/>
  <c r="D94" i="120"/>
  <c r="D94" i="136" s="1"/>
  <c r="K96" i="131"/>
  <c r="K93" i="131"/>
  <c r="D91" i="120"/>
  <c r="D91" i="136" s="1"/>
  <c r="K30" i="113"/>
  <c r="K30" i="132" s="1"/>
  <c r="K64" i="133"/>
  <c r="D62" i="125"/>
  <c r="F57" i="133"/>
  <c r="C55" i="126"/>
  <c r="C55" i="142" s="1"/>
  <c r="J57" i="102"/>
  <c r="C50" i="121"/>
  <c r="C50" i="137" s="1"/>
  <c r="F52" i="131"/>
  <c r="J52" i="101"/>
  <c r="J56" i="152"/>
  <c r="H48" i="152"/>
  <c r="L61" i="151"/>
  <c r="L166" i="151"/>
  <c r="C63" i="121"/>
  <c r="C63" i="137" s="1"/>
  <c r="F65" i="131"/>
  <c r="J65" i="101"/>
  <c r="F17" i="113"/>
  <c r="C84" i="121"/>
  <c r="F86" i="131"/>
  <c r="J86" i="101"/>
  <c r="H35" i="152"/>
  <c r="C76" i="126"/>
  <c r="C76" i="142" s="1"/>
  <c r="F78" i="133"/>
  <c r="J78" i="102"/>
  <c r="C63" i="126"/>
  <c r="F65" i="133"/>
  <c r="F31" i="113"/>
  <c r="J65" i="102"/>
  <c r="F83" i="131"/>
  <c r="C81" i="121"/>
  <c r="C81" i="137" s="1"/>
  <c r="J83" i="101"/>
  <c r="F32" i="131"/>
  <c r="C30" i="121"/>
  <c r="F12" i="113"/>
  <c r="F12" i="132" s="1"/>
  <c r="J32" i="101"/>
  <c r="J80" i="102"/>
  <c r="F80" i="133"/>
  <c r="C78" i="126"/>
  <c r="C78" i="142" s="1"/>
  <c r="H56" i="152"/>
  <c r="N55" i="151"/>
  <c r="N160" i="151"/>
  <c r="M66" i="151"/>
  <c r="M171" i="151"/>
  <c r="F41" i="133"/>
  <c r="C39" i="126"/>
  <c r="F28" i="113"/>
  <c r="F28" i="132" s="1"/>
  <c r="J41" i="102"/>
  <c r="F64" i="133"/>
  <c r="C62" i="126"/>
  <c r="F30" i="113"/>
  <c r="F30" i="132" s="1"/>
  <c r="J64" i="102"/>
  <c r="F64" i="131"/>
  <c r="F15" i="113"/>
  <c r="F15" i="132" s="1"/>
  <c r="C62" i="121"/>
  <c r="J64" i="101"/>
  <c r="G34" i="152"/>
  <c r="G35" i="152"/>
  <c r="N62" i="151"/>
  <c r="N167" i="151"/>
  <c r="C28" i="126"/>
  <c r="C28" i="142" s="1"/>
  <c r="F30" i="133"/>
  <c r="J30" i="102"/>
  <c r="C18" i="126"/>
  <c r="C18" i="142" s="1"/>
  <c r="F20" i="133"/>
  <c r="J20" i="102"/>
  <c r="F51" i="133"/>
  <c r="C49" i="126"/>
  <c r="C49" i="142" s="1"/>
  <c r="J51" i="102"/>
  <c r="F68" i="133"/>
  <c r="C66" i="126"/>
  <c r="C66" i="142" s="1"/>
  <c r="J68" i="102"/>
  <c r="F78" i="131"/>
  <c r="C76" i="121"/>
  <c r="C76" i="137" s="1"/>
  <c r="J78" i="101"/>
  <c r="C94" i="121"/>
  <c r="C94" i="137" s="1"/>
  <c r="F96" i="131"/>
  <c r="J96" i="101"/>
  <c r="F75" i="133"/>
  <c r="C73" i="126"/>
  <c r="C73" i="142" s="1"/>
  <c r="J75" i="102"/>
  <c r="F43" i="131"/>
  <c r="C41" i="121"/>
  <c r="C41" i="137" s="1"/>
  <c r="J43" i="101"/>
  <c r="F27" i="134"/>
  <c r="C56" i="115"/>
  <c r="C56" i="146" s="1"/>
  <c r="J27" i="114"/>
  <c r="G55" i="152"/>
  <c r="G142" i="152"/>
  <c r="G39" i="152"/>
  <c r="G126" i="152"/>
  <c r="J39" i="152"/>
  <c r="J126" i="152"/>
  <c r="J37" i="152"/>
  <c r="J124" i="152"/>
  <c r="F46" i="133"/>
  <c r="C44" i="126"/>
  <c r="C44" i="142" s="1"/>
  <c r="J46" i="102"/>
  <c r="F24" i="133"/>
  <c r="C22" i="126"/>
  <c r="C22" i="142" s="1"/>
  <c r="J24" i="102"/>
  <c r="C44" i="115"/>
  <c r="C44" i="146" s="1"/>
  <c r="F15" i="134"/>
  <c r="J15" i="114"/>
  <c r="C74" i="126"/>
  <c r="C74" i="142" s="1"/>
  <c r="F76" i="133"/>
  <c r="J76" i="102"/>
  <c r="F23" i="134"/>
  <c r="C52" i="115"/>
  <c r="C52" i="146" s="1"/>
  <c r="J23" i="114"/>
  <c r="C20" i="126"/>
  <c r="F22" i="133"/>
  <c r="F24" i="113"/>
  <c r="F24" i="132" s="1"/>
  <c r="J22" i="102"/>
  <c r="F60" i="131"/>
  <c r="C58" i="121"/>
  <c r="C58" i="137" s="1"/>
  <c r="J60" i="101"/>
  <c r="F46" i="131"/>
  <c r="C44" i="121"/>
  <c r="C44" i="137" s="1"/>
  <c r="J46" i="101"/>
  <c r="C87" i="121"/>
  <c r="C87" i="137" s="1"/>
  <c r="F89" i="131"/>
  <c r="J89" i="101"/>
  <c r="H39" i="152"/>
  <c r="H126" i="152"/>
  <c r="I36" i="152"/>
  <c r="I123" i="152"/>
  <c r="J43" i="152"/>
  <c r="J130" i="152"/>
  <c r="H38" i="152"/>
  <c r="H125" i="152"/>
  <c r="J51" i="152"/>
  <c r="J138" i="152"/>
  <c r="F58" i="133"/>
  <c r="C56" i="126"/>
  <c r="C56" i="142" s="1"/>
  <c r="J58" i="102"/>
  <c r="F49" i="131"/>
  <c r="C47" i="121"/>
  <c r="C47" i="137" s="1"/>
  <c r="J49" i="101"/>
  <c r="F11" i="134"/>
  <c r="C40" i="115"/>
  <c r="C40" i="146" s="1"/>
  <c r="J11" i="114"/>
  <c r="F37" i="131"/>
  <c r="C35" i="121"/>
  <c r="C35" i="137" s="1"/>
  <c r="J37" i="101"/>
  <c r="C31" i="126"/>
  <c r="C31" i="142" s="1"/>
  <c r="F33" i="133"/>
  <c r="J33" i="102"/>
  <c r="F18" i="134"/>
  <c r="C47" i="115"/>
  <c r="C47" i="146" s="1"/>
  <c r="J18" i="114"/>
  <c r="C45" i="115"/>
  <c r="C45" i="146" s="1"/>
  <c r="F16" i="134"/>
  <c r="J16" i="114"/>
  <c r="F57" i="131"/>
  <c r="C55" i="121"/>
  <c r="C55" i="137" s="1"/>
  <c r="J57" i="101"/>
  <c r="I38" i="152"/>
  <c r="I125" i="152"/>
  <c r="G38" i="152"/>
  <c r="G125" i="152"/>
  <c r="H41" i="152"/>
  <c r="H128" i="152"/>
  <c r="H42" i="152"/>
  <c r="H129" i="152"/>
  <c r="J55" i="152"/>
  <c r="J142" i="152"/>
  <c r="F26" i="133"/>
  <c r="C24" i="126"/>
  <c r="C24" i="142" s="1"/>
  <c r="J26" i="102"/>
  <c r="F48" i="133"/>
  <c r="C46" i="126"/>
  <c r="C46" i="142" s="1"/>
  <c r="J48" i="102"/>
  <c r="J44" i="102"/>
  <c r="C42" i="126"/>
  <c r="C42" i="142" s="1"/>
  <c r="F44" i="133"/>
  <c r="F54" i="131"/>
  <c r="C52" i="121"/>
  <c r="C52" i="137" s="1"/>
  <c r="J54" i="101"/>
  <c r="F45" i="133"/>
  <c r="J45" i="102"/>
  <c r="C43" i="126"/>
  <c r="C43" i="142" s="1"/>
  <c r="F31" i="134"/>
  <c r="C60" i="115"/>
  <c r="C60" i="146" s="1"/>
  <c r="J31" i="114"/>
  <c r="C11" i="121"/>
  <c r="C11" i="137" s="1"/>
  <c r="F13" i="131"/>
  <c r="J13" i="101"/>
  <c r="C102" i="121"/>
  <c r="C102" i="137" s="1"/>
  <c r="F104" i="131"/>
  <c r="J104" i="101"/>
  <c r="J75" i="101"/>
  <c r="C73" i="121"/>
  <c r="C73" i="137" s="1"/>
  <c r="F75" i="131"/>
  <c r="J52" i="152"/>
  <c r="J139" i="152"/>
  <c r="G42" i="152"/>
  <c r="G129" i="152"/>
  <c r="G45" i="152"/>
  <c r="G132" i="152"/>
  <c r="I51" i="152"/>
  <c r="I138" i="152"/>
  <c r="C68" i="141"/>
  <c r="C30" i="116"/>
  <c r="C30" i="135" s="1"/>
  <c r="C31" i="116"/>
  <c r="C31" i="135" s="1"/>
  <c r="C69" i="141"/>
  <c r="C63" i="141"/>
  <c r="C29" i="116"/>
  <c r="C7" i="141"/>
  <c r="C20" i="116"/>
  <c r="C20" i="135" s="1"/>
  <c r="C17" i="136"/>
  <c r="C9" i="116"/>
  <c r="C9" i="135" s="1"/>
  <c r="C11" i="116"/>
  <c r="C11" i="135" s="1"/>
  <c r="C54" i="136"/>
  <c r="C8" i="116"/>
  <c r="C8" i="135" s="1"/>
  <c r="C14" i="136"/>
  <c r="L18" i="152"/>
  <c r="H30" i="152"/>
  <c r="H31" i="152"/>
  <c r="J31" i="152"/>
  <c r="J30" i="152"/>
  <c r="G30" i="152"/>
  <c r="M17" i="152"/>
  <c r="I31" i="152"/>
  <c r="M30" i="152"/>
  <c r="I30" i="152"/>
  <c r="O6" i="152"/>
  <c r="O10" i="152"/>
  <c r="O23" i="152"/>
  <c r="O27" i="152"/>
  <c r="P26" i="152"/>
  <c r="Q25" i="152"/>
  <c r="R24" i="152"/>
  <c r="Q21" i="152"/>
  <c r="R20" i="152"/>
  <c r="N17" i="152"/>
  <c r="O14" i="152"/>
  <c r="P8" i="152"/>
  <c r="Q7" i="152"/>
  <c r="R6" i="152"/>
  <c r="N30" i="152"/>
  <c r="M31" i="152"/>
  <c r="K18" i="152"/>
  <c r="K17" i="152"/>
  <c r="O5" i="152"/>
  <c r="O9" i="152"/>
  <c r="L17" i="152"/>
  <c r="Q16" i="152"/>
  <c r="P13" i="152"/>
  <c r="Q12" i="152"/>
  <c r="R11" i="152"/>
  <c r="P9" i="152"/>
  <c r="Q8" i="152"/>
  <c r="R7" i="152"/>
  <c r="P5" i="152"/>
  <c r="O21" i="152"/>
  <c r="O22" i="152"/>
  <c r="O26" i="152"/>
  <c r="O8" i="152"/>
  <c r="O12" i="152"/>
  <c r="O16" i="152"/>
  <c r="R15" i="152"/>
  <c r="O13" i="152"/>
  <c r="R16" i="152"/>
  <c r="P14" i="152"/>
  <c r="Q13" i="152"/>
  <c r="R12" i="152"/>
  <c r="P10" i="152"/>
  <c r="Q9" i="152"/>
  <c r="R8" i="152"/>
  <c r="P6" i="152"/>
  <c r="Q5" i="152"/>
  <c r="O25" i="152"/>
  <c r="Q27" i="152"/>
  <c r="R26" i="152"/>
  <c r="P24" i="152"/>
  <c r="Q23" i="152"/>
  <c r="R22" i="152"/>
  <c r="P15" i="152"/>
  <c r="Q14" i="152"/>
  <c r="R13" i="152"/>
  <c r="P11" i="152"/>
  <c r="O7" i="152"/>
  <c r="O11" i="152"/>
  <c r="O15" i="152"/>
  <c r="P16" i="152"/>
  <c r="Q15" i="152"/>
  <c r="R14" i="152"/>
  <c r="P12" i="152"/>
  <c r="Q11" i="152"/>
  <c r="R10" i="152"/>
  <c r="O19" i="152"/>
  <c r="P22" i="152"/>
  <c r="Q10" i="152"/>
  <c r="R9" i="152"/>
  <c r="P7" i="152"/>
  <c r="Q6" i="152"/>
  <c r="R5" i="152"/>
  <c r="O20" i="152"/>
  <c r="O24" i="152"/>
  <c r="P27" i="152"/>
  <c r="Q26" i="152"/>
  <c r="R25" i="152"/>
  <c r="P23" i="152"/>
  <c r="Q22" i="152"/>
  <c r="R21" i="152"/>
  <c r="P19" i="152"/>
  <c r="P20" i="152"/>
  <c r="Q19" i="152"/>
  <c r="R27" i="152"/>
  <c r="P25" i="152"/>
  <c r="Q24" i="152"/>
  <c r="R23" i="152"/>
  <c r="P21" i="152"/>
  <c r="Q20" i="152"/>
  <c r="R19" i="152"/>
  <c r="P45" i="151" l="1"/>
  <c r="P150" i="151"/>
  <c r="R56" i="151"/>
  <c r="R161" i="151"/>
  <c r="O58" i="151"/>
  <c r="O163" i="151"/>
  <c r="R45" i="151"/>
  <c r="R150" i="151"/>
  <c r="Q61" i="151"/>
  <c r="Q166" i="151"/>
  <c r="O55" i="151"/>
  <c r="O160" i="151"/>
  <c r="R49" i="151"/>
  <c r="R154" i="151"/>
  <c r="Q49" i="151"/>
  <c r="Q154" i="151"/>
  <c r="R57" i="151"/>
  <c r="R162" i="151"/>
  <c r="R62" i="151"/>
  <c r="R167" i="151"/>
  <c r="O45" i="151"/>
  <c r="O150" i="151"/>
  <c r="Q46" i="151"/>
  <c r="Q151" i="151"/>
  <c r="R51" i="151"/>
  <c r="R156" i="151"/>
  <c r="L52" i="151"/>
  <c r="L157" i="151"/>
  <c r="K52" i="151"/>
  <c r="K157" i="151"/>
  <c r="N52" i="151"/>
  <c r="N157" i="151"/>
  <c r="E92" i="120"/>
  <c r="E92" i="136" s="1"/>
  <c r="S94" i="131"/>
  <c r="S50" i="133"/>
  <c r="E48" i="125"/>
  <c r="E48" i="141" s="1"/>
  <c r="S9" i="134"/>
  <c r="E7" i="115"/>
  <c r="E7" i="146" s="1"/>
  <c r="S25" i="133"/>
  <c r="E23" i="125"/>
  <c r="E23" i="141" s="1"/>
  <c r="E14" i="115"/>
  <c r="E14" i="146" s="1"/>
  <c r="S16" i="134"/>
  <c r="S42" i="131"/>
  <c r="E40" i="120"/>
  <c r="E40" i="136" s="1"/>
  <c r="S22" i="134"/>
  <c r="E20" i="115"/>
  <c r="E20" i="146" s="1"/>
  <c r="S33" i="131"/>
  <c r="E31" i="120"/>
  <c r="E31" i="136" s="1"/>
  <c r="E22" i="125"/>
  <c r="E22" i="141" s="1"/>
  <c r="S24" i="133"/>
  <c r="S47" i="133"/>
  <c r="E45" i="125"/>
  <c r="E45" i="141" s="1"/>
  <c r="S8" i="131"/>
  <c r="S8" i="113"/>
  <c r="S8" i="132" s="1"/>
  <c r="E6" i="120"/>
  <c r="S31" i="133"/>
  <c r="S27" i="113"/>
  <c r="S27" i="132" s="1"/>
  <c r="E29" i="125"/>
  <c r="S102" i="131"/>
  <c r="E100" i="120"/>
  <c r="E100" i="136" s="1"/>
  <c r="E44" i="125"/>
  <c r="E44" i="141" s="1"/>
  <c r="S46" i="133"/>
  <c r="S57" i="133"/>
  <c r="E55" i="125"/>
  <c r="E55" i="141" s="1"/>
  <c r="E12" i="115"/>
  <c r="E12" i="146" s="1"/>
  <c r="S14" i="134"/>
  <c r="S55" i="131"/>
  <c r="E53" i="120"/>
  <c r="E53" i="136" s="1"/>
  <c r="S83" i="131"/>
  <c r="E81" i="120"/>
  <c r="E81" i="136" s="1"/>
  <c r="S52" i="133"/>
  <c r="E50" i="125"/>
  <c r="E50" i="141" s="1"/>
  <c r="E57" i="125"/>
  <c r="E57" i="141" s="1"/>
  <c r="S59" i="133"/>
  <c r="E84" i="120"/>
  <c r="S86" i="131"/>
  <c r="S17" i="113"/>
  <c r="S13" i="134"/>
  <c r="E11" i="115"/>
  <c r="E11" i="146" s="1"/>
  <c r="K20" i="113"/>
  <c r="K20" i="132" s="1"/>
  <c r="D5" i="125"/>
  <c r="K7" i="133"/>
  <c r="E40" i="125"/>
  <c r="E40" i="141" s="1"/>
  <c r="S42" i="133"/>
  <c r="S33" i="133"/>
  <c r="E31" i="125"/>
  <c r="E31" i="141" s="1"/>
  <c r="E49" i="120"/>
  <c r="E49" i="136" s="1"/>
  <c r="S51" i="131"/>
  <c r="E59" i="120"/>
  <c r="E59" i="136" s="1"/>
  <c r="S61" i="131"/>
  <c r="E30" i="125"/>
  <c r="E30" i="141" s="1"/>
  <c r="S32" i="133"/>
  <c r="E21" i="115"/>
  <c r="E21" i="146" s="1"/>
  <c r="S23" i="134"/>
  <c r="E76" i="125"/>
  <c r="E76" i="141" s="1"/>
  <c r="S78" i="133"/>
  <c r="S24" i="134"/>
  <c r="E22" i="115"/>
  <c r="E22" i="146" s="1"/>
  <c r="E25" i="115"/>
  <c r="E25" i="146" s="1"/>
  <c r="S27" i="134"/>
  <c r="S38" i="131"/>
  <c r="E36" i="120"/>
  <c r="E36" i="136" s="1"/>
  <c r="S71" i="133"/>
  <c r="S33" i="113"/>
  <c r="S33" i="132" s="1"/>
  <c r="E69" i="125"/>
  <c r="E19" i="115"/>
  <c r="E19" i="146" s="1"/>
  <c r="S21" i="134"/>
  <c r="E99" i="120"/>
  <c r="E99" i="136" s="1"/>
  <c r="S101" i="131"/>
  <c r="S20" i="131"/>
  <c r="E18" i="120"/>
  <c r="E18" i="136" s="1"/>
  <c r="E37" i="120"/>
  <c r="E37" i="136" s="1"/>
  <c r="S39" i="131"/>
  <c r="S12" i="133"/>
  <c r="E10" i="125"/>
  <c r="E10" i="141" s="1"/>
  <c r="S35" i="133"/>
  <c r="E33" i="125"/>
  <c r="E33" i="141" s="1"/>
  <c r="S12" i="113"/>
  <c r="S12" i="132" s="1"/>
  <c r="E30" i="120"/>
  <c r="S32" i="131"/>
  <c r="S62" i="131"/>
  <c r="E60" i="120"/>
  <c r="E60" i="136" s="1"/>
  <c r="S70" i="131"/>
  <c r="E68" i="120"/>
  <c r="E68" i="136" s="1"/>
  <c r="E38" i="120"/>
  <c r="E38" i="136" s="1"/>
  <c r="S40" i="131"/>
  <c r="S45" i="131"/>
  <c r="E43" i="120"/>
  <c r="E43" i="136" s="1"/>
  <c r="E47" i="120"/>
  <c r="E47" i="136" s="1"/>
  <c r="S49" i="131"/>
  <c r="E90" i="120"/>
  <c r="E90" i="136" s="1"/>
  <c r="S92" i="131"/>
  <c r="K64" i="151"/>
  <c r="I41" i="151"/>
  <c r="H47" i="152"/>
  <c r="D75" i="121"/>
  <c r="D75" i="137" s="1"/>
  <c r="N77" i="131"/>
  <c r="R77" i="101"/>
  <c r="N34" i="113"/>
  <c r="N34" i="132" s="1"/>
  <c r="N72" i="133"/>
  <c r="D70" i="126"/>
  <c r="R72" i="102"/>
  <c r="N18" i="113"/>
  <c r="N18" i="132" s="1"/>
  <c r="D86" i="121"/>
  <c r="N88" i="131"/>
  <c r="R88" i="101"/>
  <c r="D17" i="121"/>
  <c r="N11" i="113"/>
  <c r="N11" i="132" s="1"/>
  <c r="N19" i="131"/>
  <c r="R19" i="101"/>
  <c r="P58" i="151"/>
  <c r="P163" i="151"/>
  <c r="Q66" i="151"/>
  <c r="Q171" i="151"/>
  <c r="M64" i="151"/>
  <c r="D30" i="121"/>
  <c r="N32" i="131"/>
  <c r="N12" i="113"/>
  <c r="N12" i="132" s="1"/>
  <c r="R32" i="101"/>
  <c r="N65" i="131"/>
  <c r="D63" i="121"/>
  <c r="D63" i="137" s="1"/>
  <c r="R65" i="101"/>
  <c r="N87" i="131"/>
  <c r="D85" i="121"/>
  <c r="D85" i="137" s="1"/>
  <c r="R87" i="101"/>
  <c r="P62" i="151"/>
  <c r="P167" i="151"/>
  <c r="P42" i="151"/>
  <c r="P147" i="151"/>
  <c r="M41" i="151"/>
  <c r="D25" i="126"/>
  <c r="N27" i="133"/>
  <c r="N26" i="113"/>
  <c r="N26" i="132" s="1"/>
  <c r="R27" i="102"/>
  <c r="L34" i="152"/>
  <c r="L48" i="152"/>
  <c r="D50" i="115"/>
  <c r="D50" i="146" s="1"/>
  <c r="N21" i="134"/>
  <c r="R21" i="114"/>
  <c r="D36" i="126"/>
  <c r="D36" i="142" s="1"/>
  <c r="N38" i="133"/>
  <c r="R38" i="102"/>
  <c r="I47" i="152"/>
  <c r="M34" i="152"/>
  <c r="P56" i="151"/>
  <c r="P161" i="151"/>
  <c r="N62" i="131"/>
  <c r="D60" i="121"/>
  <c r="D60" i="137" s="1"/>
  <c r="R62" i="101"/>
  <c r="D98" i="121"/>
  <c r="D98" i="137" s="1"/>
  <c r="N100" i="131"/>
  <c r="R100" i="101"/>
  <c r="D55" i="115"/>
  <c r="D55" i="146" s="1"/>
  <c r="N26" i="134"/>
  <c r="R26" i="114"/>
  <c r="D23" i="121"/>
  <c r="D23" i="137" s="1"/>
  <c r="N25" i="131"/>
  <c r="R25" i="101"/>
  <c r="C48" i="115"/>
  <c r="C48" i="146" s="1"/>
  <c r="F19" i="134"/>
  <c r="J19" i="114"/>
  <c r="N58" i="133"/>
  <c r="D56" i="126"/>
  <c r="D56" i="142" s="1"/>
  <c r="R58" i="102"/>
  <c r="D61" i="115"/>
  <c r="D61" i="146" s="1"/>
  <c r="N32" i="134"/>
  <c r="R32" i="114"/>
  <c r="N91" i="131"/>
  <c r="D89" i="121"/>
  <c r="D89" i="137" s="1"/>
  <c r="R91" i="101"/>
  <c r="K37" i="152"/>
  <c r="K124" i="152"/>
  <c r="N40" i="152"/>
  <c r="N127" i="152"/>
  <c r="L53" i="152"/>
  <c r="L140" i="152"/>
  <c r="L39" i="152"/>
  <c r="L126" i="152"/>
  <c r="N66" i="131"/>
  <c r="D64" i="121"/>
  <c r="D64" i="137" s="1"/>
  <c r="R66" i="101"/>
  <c r="N89" i="131"/>
  <c r="D87" i="121"/>
  <c r="D87" i="137" s="1"/>
  <c r="R89" i="101"/>
  <c r="D31" i="126"/>
  <c r="D31" i="142" s="1"/>
  <c r="N33" i="133"/>
  <c r="R33" i="102"/>
  <c r="D96" i="121"/>
  <c r="D96" i="137" s="1"/>
  <c r="N98" i="131"/>
  <c r="R98" i="101"/>
  <c r="N18" i="134"/>
  <c r="D47" i="115"/>
  <c r="D47" i="146" s="1"/>
  <c r="R18" i="114"/>
  <c r="D41" i="115"/>
  <c r="D41" i="146" s="1"/>
  <c r="N12" i="134"/>
  <c r="R12" i="114"/>
  <c r="D51" i="121"/>
  <c r="D51" i="137" s="1"/>
  <c r="N53" i="131"/>
  <c r="R53" i="101"/>
  <c r="N14" i="131"/>
  <c r="R14" i="101"/>
  <c r="D12" i="121"/>
  <c r="D12" i="137" s="1"/>
  <c r="N63" i="133"/>
  <c r="D61" i="126"/>
  <c r="D61" i="142" s="1"/>
  <c r="R63" i="102"/>
  <c r="N66" i="133"/>
  <c r="D64" i="126"/>
  <c r="D64" i="142" s="1"/>
  <c r="R66" i="102"/>
  <c r="N49" i="152"/>
  <c r="N136" i="152"/>
  <c r="N42" i="152"/>
  <c r="N129" i="152"/>
  <c r="K44" i="152"/>
  <c r="K131" i="152"/>
  <c r="M49" i="152"/>
  <c r="M136" i="152"/>
  <c r="M51" i="152"/>
  <c r="M138" i="152"/>
  <c r="N63" i="131"/>
  <c r="D61" i="121"/>
  <c r="N14" i="113"/>
  <c r="N14" i="132" s="1"/>
  <c r="R63" i="101"/>
  <c r="N105" i="131"/>
  <c r="D103" i="121"/>
  <c r="D103" i="137" s="1"/>
  <c r="R105" i="101"/>
  <c r="D47" i="126"/>
  <c r="D47" i="142" s="1"/>
  <c r="N49" i="133"/>
  <c r="R49" i="102"/>
  <c r="N29" i="133"/>
  <c r="D27" i="126"/>
  <c r="D27" i="142" s="1"/>
  <c r="R29" i="102"/>
  <c r="D34" i="126"/>
  <c r="D34" i="142" s="1"/>
  <c r="N36" i="133"/>
  <c r="R36" i="102"/>
  <c r="D68" i="126"/>
  <c r="N32" i="113"/>
  <c r="N32" i="132" s="1"/>
  <c r="N70" i="133"/>
  <c r="R70" i="102"/>
  <c r="D39" i="115"/>
  <c r="D39" i="146" s="1"/>
  <c r="N10" i="134"/>
  <c r="R10" i="114"/>
  <c r="D37" i="121"/>
  <c r="D37" i="137" s="1"/>
  <c r="N39" i="131"/>
  <c r="R39" i="101"/>
  <c r="D62" i="115"/>
  <c r="D62" i="146" s="1"/>
  <c r="N33" i="134"/>
  <c r="R33" i="114"/>
  <c r="N44" i="131"/>
  <c r="D42" i="121"/>
  <c r="D42" i="137" s="1"/>
  <c r="R44" i="101"/>
  <c r="K39" i="152"/>
  <c r="K126" i="152"/>
  <c r="K50" i="152"/>
  <c r="K137" i="152"/>
  <c r="L45" i="152"/>
  <c r="L132" i="152"/>
  <c r="N45" i="152"/>
  <c r="N132" i="152"/>
  <c r="N50" i="152"/>
  <c r="N137" i="152"/>
  <c r="N81" i="131"/>
  <c r="D79" i="121"/>
  <c r="D79" i="137" s="1"/>
  <c r="R81" i="101"/>
  <c r="N106" i="131"/>
  <c r="D104" i="121"/>
  <c r="D104" i="137" s="1"/>
  <c r="R106" i="101"/>
  <c r="D43" i="126"/>
  <c r="D43" i="142" s="1"/>
  <c r="N45" i="133"/>
  <c r="R45" i="102"/>
  <c r="D24" i="121"/>
  <c r="D24" i="137" s="1"/>
  <c r="N26" i="131"/>
  <c r="R26" i="101"/>
  <c r="D8" i="121"/>
  <c r="D8" i="137" s="1"/>
  <c r="N10" i="131"/>
  <c r="R10" i="101"/>
  <c r="N29" i="131"/>
  <c r="D27" i="121"/>
  <c r="D27" i="137" s="1"/>
  <c r="R29" i="101"/>
  <c r="D14" i="126"/>
  <c r="D14" i="142" s="1"/>
  <c r="R16" i="102"/>
  <c r="N16" i="133"/>
  <c r="K36" i="152"/>
  <c r="K123" i="152"/>
  <c r="M41" i="152"/>
  <c r="M128" i="152"/>
  <c r="M39" i="152"/>
  <c r="M126" i="152"/>
  <c r="N43" i="152"/>
  <c r="N130" i="152"/>
  <c r="N54" i="152"/>
  <c r="N141" i="152"/>
  <c r="C153" i="115"/>
  <c r="C153" i="146" s="1"/>
  <c r="J31" i="134"/>
  <c r="J45" i="133"/>
  <c r="C43" i="129"/>
  <c r="C43" i="145" s="1"/>
  <c r="C46" i="129"/>
  <c r="C46" i="145" s="1"/>
  <c r="J48" i="133"/>
  <c r="J57" i="131"/>
  <c r="C55" i="124"/>
  <c r="C55" i="140" s="1"/>
  <c r="J37" i="131"/>
  <c r="C35" i="124"/>
  <c r="C35" i="140" s="1"/>
  <c r="C58" i="124"/>
  <c r="C58" i="140" s="1"/>
  <c r="J60" i="131"/>
  <c r="C22" i="129"/>
  <c r="C22" i="145" s="1"/>
  <c r="J24" i="133"/>
  <c r="J75" i="133"/>
  <c r="C73" i="129"/>
  <c r="C73" i="145" s="1"/>
  <c r="J51" i="133"/>
  <c r="C49" i="129"/>
  <c r="C49" i="145" s="1"/>
  <c r="C49" i="116"/>
  <c r="C49" i="135" s="1"/>
  <c r="C62" i="137"/>
  <c r="J32" i="131"/>
  <c r="J12" i="113"/>
  <c r="J12" i="132" s="1"/>
  <c r="C30" i="124"/>
  <c r="C81" i="124"/>
  <c r="C81" i="140" s="1"/>
  <c r="J83" i="131"/>
  <c r="F38" i="113"/>
  <c r="F38" i="132" s="1"/>
  <c r="F31" i="132"/>
  <c r="J17" i="113"/>
  <c r="J86" i="131"/>
  <c r="C84" i="124"/>
  <c r="C63" i="124"/>
  <c r="C63" i="140" s="1"/>
  <c r="J65" i="131"/>
  <c r="C55" i="129"/>
  <c r="C55" i="145" s="1"/>
  <c r="J57" i="133"/>
  <c r="D39" i="141"/>
  <c r="D26" i="116"/>
  <c r="D26" i="135" s="1"/>
  <c r="D5" i="116"/>
  <c r="D5" i="136"/>
  <c r="D20" i="141"/>
  <c r="D22" i="116"/>
  <c r="D22" i="135" s="1"/>
  <c r="C136" i="115"/>
  <c r="C136" i="146" s="1"/>
  <c r="J14" i="134"/>
  <c r="C57" i="129"/>
  <c r="C57" i="145" s="1"/>
  <c r="J59" i="133"/>
  <c r="C65" i="129"/>
  <c r="C65" i="145" s="1"/>
  <c r="J67" i="133"/>
  <c r="C152" i="115"/>
  <c r="C152" i="146" s="1"/>
  <c r="J30" i="134"/>
  <c r="J59" i="131"/>
  <c r="C57" i="124"/>
  <c r="C57" i="140" s="1"/>
  <c r="J28" i="131"/>
  <c r="C26" i="124"/>
  <c r="C26" i="140" s="1"/>
  <c r="C66" i="116"/>
  <c r="C66" i="135" s="1"/>
  <c r="C68" i="142"/>
  <c r="C88" i="124"/>
  <c r="C88" i="140" s="1"/>
  <c r="J90" i="131"/>
  <c r="J10" i="133"/>
  <c r="C8" i="129"/>
  <c r="C8" i="145" s="1"/>
  <c r="C12" i="129"/>
  <c r="C12" i="145" s="1"/>
  <c r="J14" i="133"/>
  <c r="D8" i="116"/>
  <c r="D8" i="135" s="1"/>
  <c r="D14" i="136"/>
  <c r="D62" i="136"/>
  <c r="D13" i="116"/>
  <c r="D13" i="135" s="1"/>
  <c r="D6" i="116"/>
  <c r="D6" i="135" s="1"/>
  <c r="D6" i="136"/>
  <c r="D14" i="116"/>
  <c r="D14" i="135" s="1"/>
  <c r="D74" i="136"/>
  <c r="D19" i="116"/>
  <c r="D19" i="135" s="1"/>
  <c r="D6" i="141"/>
  <c r="D63" i="141"/>
  <c r="D29" i="116"/>
  <c r="C82" i="124"/>
  <c r="C82" i="140" s="1"/>
  <c r="J84" i="131"/>
  <c r="C32" i="129"/>
  <c r="C32" i="145" s="1"/>
  <c r="J34" i="133"/>
  <c r="J101" i="131"/>
  <c r="C99" i="124"/>
  <c r="C99" i="140" s="1"/>
  <c r="J94" i="131"/>
  <c r="C92" i="124"/>
  <c r="C92" i="140" s="1"/>
  <c r="C60" i="129"/>
  <c r="C60" i="145" s="1"/>
  <c r="J62" i="133"/>
  <c r="C14" i="124"/>
  <c r="J16" i="131"/>
  <c r="J10" i="113"/>
  <c r="J10" i="132" s="1"/>
  <c r="C98" i="124"/>
  <c r="C98" i="140" s="1"/>
  <c r="J100" i="131"/>
  <c r="J19" i="131"/>
  <c r="J11" i="113"/>
  <c r="J11" i="132" s="1"/>
  <c r="C17" i="124"/>
  <c r="J29" i="113"/>
  <c r="J29" i="132" s="1"/>
  <c r="J55" i="133"/>
  <c r="C53" i="129"/>
  <c r="J77" i="131"/>
  <c r="C75" i="124"/>
  <c r="C75" i="140" s="1"/>
  <c r="C60" i="116"/>
  <c r="C60" i="135" s="1"/>
  <c r="C25" i="142"/>
  <c r="D7" i="116"/>
  <c r="D7" i="135" s="1"/>
  <c r="D7" i="136"/>
  <c r="D9" i="116"/>
  <c r="D9" i="135" s="1"/>
  <c r="D17" i="136"/>
  <c r="J53" i="131"/>
  <c r="C51" i="124"/>
  <c r="C51" i="140" s="1"/>
  <c r="J40" i="131"/>
  <c r="C38" i="124"/>
  <c r="C38" i="140" s="1"/>
  <c r="J73" i="133"/>
  <c r="C71" i="129"/>
  <c r="C71" i="145" s="1"/>
  <c r="C43" i="124"/>
  <c r="C43" i="140" s="1"/>
  <c r="J45" i="131"/>
  <c r="C47" i="129"/>
  <c r="C47" i="145" s="1"/>
  <c r="J49" i="133"/>
  <c r="C54" i="129"/>
  <c r="C54" i="145" s="1"/>
  <c r="J56" i="133"/>
  <c r="J69" i="131"/>
  <c r="C67" i="124"/>
  <c r="C67" i="140" s="1"/>
  <c r="J66" i="131"/>
  <c r="C64" i="124"/>
  <c r="C64" i="140" s="1"/>
  <c r="J60" i="133"/>
  <c r="C58" i="129"/>
  <c r="C58" i="145" s="1"/>
  <c r="C78" i="124"/>
  <c r="C78" i="140" s="1"/>
  <c r="J80" i="131"/>
  <c r="C7" i="142"/>
  <c r="C56" i="116"/>
  <c r="C56" i="135" s="1"/>
  <c r="C50" i="116"/>
  <c r="C50" i="135" s="1"/>
  <c r="C74" i="137"/>
  <c r="P49" i="151"/>
  <c r="P154" i="151"/>
  <c r="Q57" i="151"/>
  <c r="Q162" i="151"/>
  <c r="O59" i="151"/>
  <c r="O164" i="151"/>
  <c r="R46" i="151"/>
  <c r="R151" i="151"/>
  <c r="P55" i="151"/>
  <c r="P160" i="151"/>
  <c r="R58" i="151"/>
  <c r="R163" i="151"/>
  <c r="O56" i="151"/>
  <c r="O161" i="151"/>
  <c r="Q43" i="151"/>
  <c r="Q148" i="151"/>
  <c r="O57" i="151"/>
  <c r="O162" i="151"/>
  <c r="P43" i="151"/>
  <c r="P148" i="151"/>
  <c r="O43" i="151"/>
  <c r="O148" i="151"/>
  <c r="O44" i="151"/>
  <c r="O149" i="151"/>
  <c r="Q58" i="151"/>
  <c r="Q163" i="151"/>
  <c r="P63" i="151"/>
  <c r="P168" i="151"/>
  <c r="R50" i="151"/>
  <c r="R155" i="151"/>
  <c r="O46" i="151"/>
  <c r="O151" i="151"/>
  <c r="Q42" i="151"/>
  <c r="Q147" i="151"/>
  <c r="R47" i="151"/>
  <c r="R152" i="151"/>
  <c r="O51" i="151"/>
  <c r="O156" i="151"/>
  <c r="S43" i="131"/>
  <c r="E41" i="120"/>
  <c r="E41" i="136" s="1"/>
  <c r="S34" i="133"/>
  <c r="E32" i="125"/>
  <c r="E32" i="141" s="1"/>
  <c r="E96" i="120"/>
  <c r="E96" i="136" s="1"/>
  <c r="S98" i="131"/>
  <c r="S32" i="113"/>
  <c r="S32" i="132" s="1"/>
  <c r="S70" i="133"/>
  <c r="E68" i="125"/>
  <c r="S97" i="131"/>
  <c r="E95" i="120"/>
  <c r="E95" i="136" s="1"/>
  <c r="S12" i="131"/>
  <c r="E10" i="120"/>
  <c r="E10" i="136" s="1"/>
  <c r="E85" i="120"/>
  <c r="E85" i="136" s="1"/>
  <c r="S87" i="131"/>
  <c r="E8" i="120"/>
  <c r="E8" i="136" s="1"/>
  <c r="S10" i="131"/>
  <c r="S30" i="113"/>
  <c r="S30" i="132" s="1"/>
  <c r="E62" i="125"/>
  <c r="S64" i="133"/>
  <c r="S19" i="133"/>
  <c r="E17" i="125"/>
  <c r="E17" i="141" s="1"/>
  <c r="S19" i="131"/>
  <c r="E17" i="120"/>
  <c r="S11" i="113"/>
  <c r="S11" i="132" s="1"/>
  <c r="S25" i="113"/>
  <c r="S25" i="132" s="1"/>
  <c r="E21" i="125"/>
  <c r="S23" i="133"/>
  <c r="S60" i="131"/>
  <c r="E58" i="120"/>
  <c r="E58" i="136" s="1"/>
  <c r="E28" i="125"/>
  <c r="E28" i="141" s="1"/>
  <c r="S30" i="133"/>
  <c r="S37" i="133"/>
  <c r="E35" i="125"/>
  <c r="E35" i="141" s="1"/>
  <c r="S37" i="131"/>
  <c r="E35" i="120"/>
  <c r="E35" i="136" s="1"/>
  <c r="E63" i="120"/>
  <c r="E63" i="136" s="1"/>
  <c r="S65" i="131"/>
  <c r="E34" i="125"/>
  <c r="E34" i="141" s="1"/>
  <c r="S36" i="133"/>
  <c r="S43" i="133"/>
  <c r="E41" i="125"/>
  <c r="E41" i="141" s="1"/>
  <c r="E54" i="120"/>
  <c r="S13" i="113"/>
  <c r="S13" i="132" s="1"/>
  <c r="S56" i="131"/>
  <c r="S90" i="131"/>
  <c r="E88" i="120"/>
  <c r="E88" i="136" s="1"/>
  <c r="S26" i="133"/>
  <c r="E24" i="125"/>
  <c r="E24" i="141" s="1"/>
  <c r="S13" i="133"/>
  <c r="E11" i="125"/>
  <c r="E11" i="141" s="1"/>
  <c r="E6" i="115"/>
  <c r="E6" i="146" s="1"/>
  <c r="S8" i="134"/>
  <c r="E27" i="120"/>
  <c r="E27" i="136" s="1"/>
  <c r="S29" i="131"/>
  <c r="S44" i="131"/>
  <c r="E42" i="120"/>
  <c r="E42" i="136" s="1"/>
  <c r="E14" i="125"/>
  <c r="E14" i="141" s="1"/>
  <c r="S16" i="133"/>
  <c r="S56" i="133"/>
  <c r="E54" i="125"/>
  <c r="E54" i="141" s="1"/>
  <c r="S16" i="131"/>
  <c r="S10" i="113"/>
  <c r="S10" i="132" s="1"/>
  <c r="E14" i="120"/>
  <c r="E29" i="115"/>
  <c r="E29" i="146" s="1"/>
  <c r="S31" i="134"/>
  <c r="S106" i="131"/>
  <c r="E104" i="120"/>
  <c r="E104" i="136" s="1"/>
  <c r="S55" i="133"/>
  <c r="S29" i="113"/>
  <c r="S29" i="132" s="1"/>
  <c r="E53" i="125"/>
  <c r="S49" i="133"/>
  <c r="E47" i="125"/>
  <c r="E47" i="141" s="1"/>
  <c r="E31" i="115"/>
  <c r="E31" i="146" s="1"/>
  <c r="S33" i="134"/>
  <c r="S85" i="131"/>
  <c r="E83" i="120"/>
  <c r="E83" i="136" s="1"/>
  <c r="E89" i="120"/>
  <c r="E89" i="136" s="1"/>
  <c r="S91" i="131"/>
  <c r="S14" i="131"/>
  <c r="E12" i="120"/>
  <c r="E12" i="136" s="1"/>
  <c r="S65" i="133"/>
  <c r="S31" i="113"/>
  <c r="E63" i="125"/>
  <c r="S76" i="133"/>
  <c r="E74" i="125"/>
  <c r="E74" i="141" s="1"/>
  <c r="S28" i="134"/>
  <c r="E26" i="115"/>
  <c r="E26" i="146" s="1"/>
  <c r="S28" i="131"/>
  <c r="E26" i="120"/>
  <c r="E26" i="136" s="1"/>
  <c r="S58" i="131"/>
  <c r="E56" i="120"/>
  <c r="E56" i="136" s="1"/>
  <c r="E98" i="120"/>
  <c r="E98" i="136" s="1"/>
  <c r="S100" i="131"/>
  <c r="S80" i="131"/>
  <c r="E78" i="120"/>
  <c r="E78" i="136" s="1"/>
  <c r="E82" i="120"/>
  <c r="E82" i="136" s="1"/>
  <c r="S84" i="131"/>
  <c r="S24" i="113"/>
  <c r="S24" i="132" s="1"/>
  <c r="E20" i="125"/>
  <c r="S22" i="133"/>
  <c r="I59" i="152"/>
  <c r="N41" i="133"/>
  <c r="N28" i="113"/>
  <c r="N28" i="132" s="1"/>
  <c r="D39" i="126"/>
  <c r="R41" i="102"/>
  <c r="N80" i="133"/>
  <c r="D78" i="126"/>
  <c r="D78" i="142" s="1"/>
  <c r="R80" i="102"/>
  <c r="N33" i="131"/>
  <c r="D31" i="121"/>
  <c r="D31" i="137" s="1"/>
  <c r="R33" i="101"/>
  <c r="G47" i="152"/>
  <c r="N48" i="152"/>
  <c r="P59" i="151"/>
  <c r="P164" i="151"/>
  <c r="H54" i="151"/>
  <c r="J41" i="151"/>
  <c r="D5" i="121"/>
  <c r="N7" i="131"/>
  <c r="N7" i="113"/>
  <c r="R7" i="101"/>
  <c r="D7" i="121"/>
  <c r="N9" i="131"/>
  <c r="N9" i="113"/>
  <c r="N9" i="132" s="1"/>
  <c r="R9" i="101"/>
  <c r="N65" i="133"/>
  <c r="N31" i="113"/>
  <c r="D63" i="126"/>
  <c r="R65" i="102"/>
  <c r="P46" i="151"/>
  <c r="P151" i="151"/>
  <c r="N80" i="131"/>
  <c r="D78" i="121"/>
  <c r="D78" i="137" s="1"/>
  <c r="R80" i="101"/>
  <c r="D29" i="126"/>
  <c r="N27" i="113"/>
  <c r="N27" i="132" s="1"/>
  <c r="N31" i="133"/>
  <c r="R31" i="102"/>
  <c r="D76" i="126"/>
  <c r="D76" i="142" s="1"/>
  <c r="N78" i="133"/>
  <c r="R78" i="102"/>
  <c r="J47" i="152"/>
  <c r="M56" i="152"/>
  <c r="M47" i="152"/>
  <c r="L64" i="151"/>
  <c r="K35" i="152"/>
  <c r="P44" i="151"/>
  <c r="P149" i="151"/>
  <c r="D66" i="126"/>
  <c r="D66" i="142" s="1"/>
  <c r="N68" i="133"/>
  <c r="R68" i="102"/>
  <c r="N52" i="133"/>
  <c r="D50" i="126"/>
  <c r="D50" i="142" s="1"/>
  <c r="D36" i="121"/>
  <c r="D36" i="137" s="1"/>
  <c r="N38" i="131"/>
  <c r="R38" i="101"/>
  <c r="N82" i="131"/>
  <c r="D80" i="121"/>
  <c r="D80" i="137" s="1"/>
  <c r="R82" i="101"/>
  <c r="D46" i="121"/>
  <c r="D46" i="137" s="1"/>
  <c r="N48" i="131"/>
  <c r="R48" i="101"/>
  <c r="N59" i="133"/>
  <c r="D57" i="126"/>
  <c r="D57" i="142" s="1"/>
  <c r="R59" i="102"/>
  <c r="N26" i="133"/>
  <c r="D24" i="126"/>
  <c r="D24" i="142" s="1"/>
  <c r="R26" i="102"/>
  <c r="N69" i="133"/>
  <c r="D67" i="126"/>
  <c r="D67" i="142" s="1"/>
  <c r="R69" i="102"/>
  <c r="K52" i="152"/>
  <c r="K139" i="152"/>
  <c r="K42" i="152"/>
  <c r="K129" i="152"/>
  <c r="L41" i="152"/>
  <c r="L128" i="152"/>
  <c r="L52" i="152"/>
  <c r="L139" i="152"/>
  <c r="I46" i="152"/>
  <c r="I133" i="152"/>
  <c r="R44" i="102"/>
  <c r="D42" i="126"/>
  <c r="D42" i="142" s="1"/>
  <c r="N44" i="133"/>
  <c r="D56" i="115"/>
  <c r="D56" i="146" s="1"/>
  <c r="N27" i="134"/>
  <c r="R27" i="114"/>
  <c r="N15" i="131"/>
  <c r="D13" i="121"/>
  <c r="D13" i="137" s="1"/>
  <c r="R15" i="101"/>
  <c r="N58" i="131"/>
  <c r="D56" i="121"/>
  <c r="D56" i="137" s="1"/>
  <c r="R58" i="101"/>
  <c r="R20" i="102"/>
  <c r="N20" i="133"/>
  <c r="D18" i="126"/>
  <c r="D18" i="142" s="1"/>
  <c r="N34" i="133"/>
  <c r="D32" i="126"/>
  <c r="D32" i="142" s="1"/>
  <c r="R34" i="102"/>
  <c r="D65" i="126"/>
  <c r="D65" i="142" s="1"/>
  <c r="N67" i="133"/>
  <c r="R67" i="102"/>
  <c r="N24" i="134"/>
  <c r="D53" i="115"/>
  <c r="D53" i="146" s="1"/>
  <c r="R24" i="114"/>
  <c r="D46" i="126"/>
  <c r="D46" i="142" s="1"/>
  <c r="N48" i="133"/>
  <c r="R48" i="102"/>
  <c r="R46" i="102"/>
  <c r="D44" i="126"/>
  <c r="D44" i="142" s="1"/>
  <c r="N46" i="133"/>
  <c r="N44" i="152"/>
  <c r="N131" i="152"/>
  <c r="L36" i="152"/>
  <c r="L123" i="152"/>
  <c r="M44" i="152"/>
  <c r="M131" i="152"/>
  <c r="L43" i="152"/>
  <c r="L130" i="152"/>
  <c r="G46" i="152"/>
  <c r="G133" i="152"/>
  <c r="N92" i="131"/>
  <c r="D90" i="121"/>
  <c r="D90" i="137" s="1"/>
  <c r="R92" i="101"/>
  <c r="D65" i="121"/>
  <c r="D65" i="137" s="1"/>
  <c r="N67" i="131"/>
  <c r="R67" i="101"/>
  <c r="D43" i="121"/>
  <c r="D43" i="137" s="1"/>
  <c r="N45" i="131"/>
  <c r="R45" i="101"/>
  <c r="D19" i="126"/>
  <c r="N23" i="113"/>
  <c r="N23" i="132" s="1"/>
  <c r="N21" i="133"/>
  <c r="R21" i="102"/>
  <c r="N59" i="131"/>
  <c r="D57" i="121"/>
  <c r="D57" i="137" s="1"/>
  <c r="R59" i="101"/>
  <c r="D48" i="126"/>
  <c r="D48" i="142" s="1"/>
  <c r="N50" i="133"/>
  <c r="R50" i="102"/>
  <c r="D16" i="126"/>
  <c r="D16" i="142" s="1"/>
  <c r="R18" i="102"/>
  <c r="N18" i="133"/>
  <c r="N13" i="134"/>
  <c r="D42" i="115"/>
  <c r="D42" i="146" s="1"/>
  <c r="R13" i="114"/>
  <c r="N33" i="113"/>
  <c r="N33" i="132" s="1"/>
  <c r="N71" i="133"/>
  <c r="D69" i="126"/>
  <c r="R71" i="102"/>
  <c r="D38" i="115"/>
  <c r="D38" i="146" s="1"/>
  <c r="N9" i="134"/>
  <c r="R9" i="114"/>
  <c r="L42" i="152"/>
  <c r="L129" i="152"/>
  <c r="L40" i="152"/>
  <c r="L127" i="152"/>
  <c r="N39" i="152"/>
  <c r="N126" i="152"/>
  <c r="M42" i="152"/>
  <c r="M129" i="152"/>
  <c r="D52" i="115"/>
  <c r="D52" i="146" s="1"/>
  <c r="N23" i="134"/>
  <c r="R23" i="114"/>
  <c r="R17" i="102"/>
  <c r="N17" i="133"/>
  <c r="D15" i="126"/>
  <c r="D15" i="142" s="1"/>
  <c r="N13" i="131"/>
  <c r="R13" i="101"/>
  <c r="D11" i="121"/>
  <c r="D11" i="137" s="1"/>
  <c r="D77" i="126"/>
  <c r="D77" i="142" s="1"/>
  <c r="N79" i="133"/>
  <c r="R79" i="102"/>
  <c r="N74" i="133"/>
  <c r="D72" i="126"/>
  <c r="D72" i="142" s="1"/>
  <c r="R74" i="102"/>
  <c r="D44" i="115"/>
  <c r="D44" i="146" s="1"/>
  <c r="N15" i="134"/>
  <c r="R15" i="114"/>
  <c r="N75" i="131"/>
  <c r="R75" i="101"/>
  <c r="D73" i="121"/>
  <c r="D73" i="137" s="1"/>
  <c r="N53" i="152"/>
  <c r="N140" i="152"/>
  <c r="N36" i="152"/>
  <c r="N123" i="152"/>
  <c r="N55" i="152"/>
  <c r="N142" i="152"/>
  <c r="L37" i="152"/>
  <c r="L124" i="152"/>
  <c r="C169" i="151"/>
  <c r="C29" i="135"/>
  <c r="C36" i="116"/>
  <c r="C36" i="135" s="1"/>
  <c r="C143" i="152"/>
  <c r="D169" i="151"/>
  <c r="J75" i="131"/>
  <c r="C73" i="124"/>
  <c r="C73" i="140" s="1"/>
  <c r="J13" i="131"/>
  <c r="C11" i="124"/>
  <c r="C11" i="140" s="1"/>
  <c r="J33" i="133"/>
  <c r="C31" i="129"/>
  <c r="C31" i="145" s="1"/>
  <c r="J58" i="133"/>
  <c r="C56" i="129"/>
  <c r="C56" i="145" s="1"/>
  <c r="C44" i="124"/>
  <c r="C44" i="140" s="1"/>
  <c r="J46" i="131"/>
  <c r="C137" i="115"/>
  <c r="C137" i="146" s="1"/>
  <c r="J15" i="134"/>
  <c r="C41" i="124"/>
  <c r="C41" i="140" s="1"/>
  <c r="J43" i="131"/>
  <c r="C66" i="129"/>
  <c r="C66" i="145" s="1"/>
  <c r="J68" i="133"/>
  <c r="C62" i="142"/>
  <c r="C64" i="116"/>
  <c r="C64" i="135" s="1"/>
  <c r="C62" i="116"/>
  <c r="C62" i="135" s="1"/>
  <c r="C39" i="142"/>
  <c r="J52" i="131"/>
  <c r="C50" i="124"/>
  <c r="C50" i="140" s="1"/>
  <c r="D10" i="116"/>
  <c r="D10" i="135" s="1"/>
  <c r="D30" i="136"/>
  <c r="K7" i="132"/>
  <c r="K40" i="113"/>
  <c r="K40" i="132" s="1"/>
  <c r="K39" i="113"/>
  <c r="K39" i="132" s="1"/>
  <c r="K35" i="113"/>
  <c r="K35" i="132" s="1"/>
  <c r="K36" i="113"/>
  <c r="K36" i="132" s="1"/>
  <c r="C70" i="124"/>
  <c r="C70" i="140" s="1"/>
  <c r="J72" i="131"/>
  <c r="J61" i="131"/>
  <c r="C59" i="124"/>
  <c r="C59" i="140" s="1"/>
  <c r="C40" i="129"/>
  <c r="C40" i="145" s="1"/>
  <c r="J42" i="133"/>
  <c r="C34" i="129"/>
  <c r="C34" i="145" s="1"/>
  <c r="J36" i="133"/>
  <c r="C83" i="124"/>
  <c r="C83" i="140" s="1"/>
  <c r="J85" i="131"/>
  <c r="C45" i="129"/>
  <c r="C45" i="145" s="1"/>
  <c r="J47" i="133"/>
  <c r="J48" i="131"/>
  <c r="C46" i="124"/>
  <c r="C46" i="140" s="1"/>
  <c r="C9" i="124"/>
  <c r="C9" i="140" s="1"/>
  <c r="J11" i="131"/>
  <c r="C11" i="129"/>
  <c r="C11" i="145" s="1"/>
  <c r="J13" i="133"/>
  <c r="J13" i="113"/>
  <c r="J13" i="132" s="1"/>
  <c r="C54" i="124"/>
  <c r="J56" i="131"/>
  <c r="D143" i="152"/>
  <c r="J99" i="131"/>
  <c r="C97" i="124"/>
  <c r="C97" i="140" s="1"/>
  <c r="C49" i="124"/>
  <c r="C49" i="140" s="1"/>
  <c r="J51" i="131"/>
  <c r="J25" i="133"/>
  <c r="C23" i="129"/>
  <c r="C23" i="145" s="1"/>
  <c r="C14" i="129"/>
  <c r="C14" i="145" s="1"/>
  <c r="J16" i="133"/>
  <c r="J91" i="131"/>
  <c r="C89" i="124"/>
  <c r="C89" i="140" s="1"/>
  <c r="C155" i="115"/>
  <c r="C155" i="146" s="1"/>
  <c r="J33" i="134"/>
  <c r="C10" i="129"/>
  <c r="C10" i="145" s="1"/>
  <c r="J12" i="133"/>
  <c r="J22" i="134"/>
  <c r="C144" i="115"/>
  <c r="C144" i="146" s="1"/>
  <c r="C101" i="124"/>
  <c r="C101" i="140" s="1"/>
  <c r="J103" i="131"/>
  <c r="F143" i="152"/>
  <c r="C154" i="115"/>
  <c r="C154" i="146" s="1"/>
  <c r="J32" i="134"/>
  <c r="J10" i="134"/>
  <c r="C132" i="115"/>
  <c r="C132" i="146" s="1"/>
  <c r="J105" i="131"/>
  <c r="C103" i="124"/>
  <c r="C103" i="140" s="1"/>
  <c r="C26" i="129"/>
  <c r="C26" i="145" s="1"/>
  <c r="J28" i="133"/>
  <c r="C66" i="124"/>
  <c r="C66" i="140" s="1"/>
  <c r="J68" i="131"/>
  <c r="C12" i="124"/>
  <c r="C12" i="140" s="1"/>
  <c r="J14" i="131"/>
  <c r="C57" i="116"/>
  <c r="C57" i="135" s="1"/>
  <c r="C19" i="142"/>
  <c r="J15" i="133"/>
  <c r="C13" i="129"/>
  <c r="C13" i="145" s="1"/>
  <c r="J29" i="134"/>
  <c r="C151" i="115"/>
  <c r="C151" i="146" s="1"/>
  <c r="D21" i="116"/>
  <c r="D21" i="135" s="1"/>
  <c r="D19" i="141"/>
  <c r="D21" i="141"/>
  <c r="D23" i="116"/>
  <c r="D23" i="135" s="1"/>
  <c r="D25" i="141"/>
  <c r="D24" i="116"/>
  <c r="D24" i="135" s="1"/>
  <c r="D69" i="141"/>
  <c r="D31" i="116"/>
  <c r="D31" i="135" s="1"/>
  <c r="P57" i="151"/>
  <c r="P162" i="151"/>
  <c r="R61" i="151"/>
  <c r="R166" i="151"/>
  <c r="O60" i="151"/>
  <c r="O165" i="151"/>
  <c r="R48" i="151"/>
  <c r="R153" i="151"/>
  <c r="Q55" i="151"/>
  <c r="Q160" i="151"/>
  <c r="R59" i="151"/>
  <c r="R164" i="151"/>
  <c r="Q63" i="151"/>
  <c r="Q168" i="151"/>
  <c r="O61" i="151"/>
  <c r="O166" i="151"/>
  <c r="R44" i="151"/>
  <c r="R149" i="151"/>
  <c r="O62" i="151"/>
  <c r="O167" i="151"/>
  <c r="Q44" i="151"/>
  <c r="Q149" i="151"/>
  <c r="O47" i="151"/>
  <c r="O152" i="151"/>
  <c r="O49" i="151"/>
  <c r="O154" i="151"/>
  <c r="Q59" i="151"/>
  <c r="Q164" i="151"/>
  <c r="P51" i="151"/>
  <c r="P156" i="151"/>
  <c r="O48" i="151"/>
  <c r="O153" i="151"/>
  <c r="R43" i="151"/>
  <c r="R148" i="151"/>
  <c r="M52" i="151"/>
  <c r="M157" i="151"/>
  <c r="E70" i="120"/>
  <c r="E70" i="136" s="1"/>
  <c r="S72" i="131"/>
  <c r="S14" i="133"/>
  <c r="E12" i="125"/>
  <c r="E12" i="141" s="1"/>
  <c r="S61" i="133"/>
  <c r="E59" i="125"/>
  <c r="E59" i="141" s="1"/>
  <c r="E8" i="115"/>
  <c r="E8" i="146" s="1"/>
  <c r="S10" i="134"/>
  <c r="E79" i="120"/>
  <c r="E79" i="136" s="1"/>
  <c r="S81" i="131"/>
  <c r="S69" i="131"/>
  <c r="E67" i="120"/>
  <c r="E67" i="136" s="1"/>
  <c r="S60" i="133"/>
  <c r="E58" i="125"/>
  <c r="E58" i="141" s="1"/>
  <c r="E13" i="115"/>
  <c r="E13" i="146" s="1"/>
  <c r="S15" i="134"/>
  <c r="S72" i="133"/>
  <c r="S34" i="113"/>
  <c r="S34" i="132" s="1"/>
  <c r="E70" i="125"/>
  <c r="S28" i="113"/>
  <c r="S28" i="132" s="1"/>
  <c r="E39" i="125"/>
  <c r="S41" i="133"/>
  <c r="E76" i="120"/>
  <c r="E76" i="136" s="1"/>
  <c r="S78" i="131"/>
  <c r="S17" i="131"/>
  <c r="E15" i="120"/>
  <c r="E15" i="136" s="1"/>
  <c r="E8" i="125"/>
  <c r="E8" i="141" s="1"/>
  <c r="S10" i="133"/>
  <c r="S17" i="133"/>
  <c r="E15" i="125"/>
  <c r="E15" i="141" s="1"/>
  <c r="E91" i="120"/>
  <c r="E91" i="136" s="1"/>
  <c r="S93" i="131"/>
  <c r="E97" i="120"/>
  <c r="E97" i="136" s="1"/>
  <c r="S99" i="131"/>
  <c r="E46" i="120"/>
  <c r="E46" i="136" s="1"/>
  <c r="S48" i="131"/>
  <c r="S20" i="133"/>
  <c r="E18" i="125"/>
  <c r="E18" i="141" s="1"/>
  <c r="S15" i="133"/>
  <c r="E13" i="125"/>
  <c r="E13" i="141" s="1"/>
  <c r="S9" i="131"/>
  <c r="E7" i="120"/>
  <c r="S9" i="113"/>
  <c r="S9" i="132" s="1"/>
  <c r="E27" i="115"/>
  <c r="E27" i="146" s="1"/>
  <c r="S29" i="134"/>
  <c r="E45" i="120"/>
  <c r="E45" i="136" s="1"/>
  <c r="S47" i="131"/>
  <c r="S75" i="133"/>
  <c r="E73" i="125"/>
  <c r="E73" i="141" s="1"/>
  <c r="S80" i="133"/>
  <c r="E78" i="125"/>
  <c r="E78" i="141" s="1"/>
  <c r="E87" i="120"/>
  <c r="E87" i="136" s="1"/>
  <c r="S89" i="131"/>
  <c r="E93" i="120"/>
  <c r="E93" i="136" s="1"/>
  <c r="S95" i="131"/>
  <c r="S18" i="131"/>
  <c r="E16" i="120"/>
  <c r="E16" i="136" s="1"/>
  <c r="S69" i="133"/>
  <c r="E67" i="125"/>
  <c r="E67" i="141" s="1"/>
  <c r="S39" i="133"/>
  <c r="E37" i="125"/>
  <c r="E37" i="141" s="1"/>
  <c r="E74" i="120"/>
  <c r="S76" i="131"/>
  <c r="S16" i="113"/>
  <c r="S16" i="132" s="1"/>
  <c r="E30" i="115"/>
  <c r="E30" i="146" s="1"/>
  <c r="S32" i="134"/>
  <c r="E50" i="120"/>
  <c r="E50" i="136" s="1"/>
  <c r="S52" i="131"/>
  <c r="E36" i="125"/>
  <c r="E36" i="141" s="1"/>
  <c r="S38" i="133"/>
  <c r="S29" i="133"/>
  <c r="E27" i="125"/>
  <c r="E27" i="141" s="1"/>
  <c r="S67" i="131"/>
  <c r="E65" i="120"/>
  <c r="E65" i="136" s="1"/>
  <c r="E73" i="120"/>
  <c r="E73" i="136" s="1"/>
  <c r="S75" i="131"/>
  <c r="S44" i="133"/>
  <c r="E42" i="125"/>
  <c r="E42" i="141" s="1"/>
  <c r="E9" i="115"/>
  <c r="E9" i="146" s="1"/>
  <c r="S11" i="134"/>
  <c r="S7" i="131"/>
  <c r="E5" i="120"/>
  <c r="S7" i="113"/>
  <c r="S17" i="134"/>
  <c r="E15" i="115"/>
  <c r="E15" i="146" s="1"/>
  <c r="E103" i="120"/>
  <c r="E103" i="136" s="1"/>
  <c r="S105" i="131"/>
  <c r="S15" i="131"/>
  <c r="E13" i="120"/>
  <c r="E13" i="136" s="1"/>
  <c r="E64" i="120"/>
  <c r="E64" i="136" s="1"/>
  <c r="S66" i="131"/>
  <c r="E32" i="120"/>
  <c r="E32" i="136" s="1"/>
  <c r="S34" i="131"/>
  <c r="K20" i="134"/>
  <c r="D18" i="115"/>
  <c r="D18" i="146" s="1"/>
  <c r="D17" i="115"/>
  <c r="D17" i="146" s="1"/>
  <c r="K19" i="134"/>
  <c r="I60" i="152"/>
  <c r="D95" i="121"/>
  <c r="D95" i="137" s="1"/>
  <c r="N97" i="131"/>
  <c r="R97" i="101"/>
  <c r="D74" i="121"/>
  <c r="N16" i="113"/>
  <c r="N16" i="132" s="1"/>
  <c r="N76" i="131"/>
  <c r="R76" i="101"/>
  <c r="N21" i="113"/>
  <c r="N21" i="132" s="1"/>
  <c r="N8" i="133"/>
  <c r="D6" i="126"/>
  <c r="R8" i="102"/>
  <c r="N34" i="152"/>
  <c r="P60" i="151"/>
  <c r="P165" i="151"/>
  <c r="N29" i="134"/>
  <c r="D58" i="115"/>
  <c r="D58" i="146" s="1"/>
  <c r="R29" i="114"/>
  <c r="N8" i="134"/>
  <c r="D37" i="115"/>
  <c r="D37" i="146" s="1"/>
  <c r="R8" i="114"/>
  <c r="M48" i="152"/>
  <c r="N56" i="152"/>
  <c r="Q65" i="151"/>
  <c r="Q170" i="151"/>
  <c r="G53" i="151"/>
  <c r="G68" i="151"/>
  <c r="N64" i="131"/>
  <c r="N15" i="113"/>
  <c r="N15" i="132" s="1"/>
  <c r="D62" i="121"/>
  <c r="R64" i="101"/>
  <c r="D81" i="121"/>
  <c r="D81" i="137" s="1"/>
  <c r="N83" i="131"/>
  <c r="R83" i="101"/>
  <c r="N56" i="131"/>
  <c r="N13" i="113"/>
  <c r="N13" i="132" s="1"/>
  <c r="D54" i="121"/>
  <c r="R56" i="101"/>
  <c r="L35" i="152"/>
  <c r="H41" i="151"/>
  <c r="D21" i="126"/>
  <c r="N25" i="113"/>
  <c r="N25" i="132" s="1"/>
  <c r="N23" i="133"/>
  <c r="R23" i="102"/>
  <c r="N32" i="133"/>
  <c r="D30" i="126"/>
  <c r="D30" i="142" s="1"/>
  <c r="R32" i="102"/>
  <c r="K56" i="152"/>
  <c r="M35" i="152"/>
  <c r="N35" i="152"/>
  <c r="R66" i="151"/>
  <c r="R171" i="151"/>
  <c r="N63" i="151"/>
  <c r="N168" i="151"/>
  <c r="P65" i="151"/>
  <c r="P170" i="151"/>
  <c r="H46" i="152"/>
  <c r="H133" i="152"/>
  <c r="N31" i="134"/>
  <c r="D60" i="115"/>
  <c r="D60" i="146" s="1"/>
  <c r="R31" i="114"/>
  <c r="N43" i="131"/>
  <c r="D41" i="121"/>
  <c r="D41" i="137" s="1"/>
  <c r="R43" i="101"/>
  <c r="N72" i="131"/>
  <c r="D70" i="121"/>
  <c r="D70" i="137" s="1"/>
  <c r="R72" i="101"/>
  <c r="N51" i="133"/>
  <c r="D49" i="126"/>
  <c r="D49" i="142" s="1"/>
  <c r="R51" i="102"/>
  <c r="N11" i="133"/>
  <c r="D9" i="126"/>
  <c r="D9" i="142" s="1"/>
  <c r="R11" i="102"/>
  <c r="N51" i="131"/>
  <c r="D49" i="121"/>
  <c r="D49" i="137" s="1"/>
  <c r="R51" i="101"/>
  <c r="N47" i="133"/>
  <c r="D45" i="126"/>
  <c r="D45" i="142" s="1"/>
  <c r="R47" i="102"/>
  <c r="N25" i="134"/>
  <c r="D54" i="115"/>
  <c r="D54" i="146" s="1"/>
  <c r="R25" i="114"/>
  <c r="M50" i="152"/>
  <c r="M137" i="152"/>
  <c r="M43" i="152"/>
  <c r="M130" i="152"/>
  <c r="M36" i="152"/>
  <c r="M123" i="152"/>
  <c r="N30" i="134"/>
  <c r="D59" i="115"/>
  <c r="D59" i="146" s="1"/>
  <c r="R30" i="114"/>
  <c r="N101" i="131"/>
  <c r="D99" i="121"/>
  <c r="D99" i="137" s="1"/>
  <c r="R101" i="101"/>
  <c r="N14" i="134"/>
  <c r="D43" i="115"/>
  <c r="D43" i="146" s="1"/>
  <c r="R14" i="114"/>
  <c r="N102" i="131"/>
  <c r="D100" i="121"/>
  <c r="D100" i="137" s="1"/>
  <c r="R102" i="101"/>
  <c r="N47" i="131"/>
  <c r="D45" i="121"/>
  <c r="D45" i="137" s="1"/>
  <c r="R47" i="101"/>
  <c r="N42" i="131"/>
  <c r="D40" i="121"/>
  <c r="D40" i="137" s="1"/>
  <c r="R42" i="101"/>
  <c r="N39" i="133"/>
  <c r="D37" i="126"/>
  <c r="D37" i="142" s="1"/>
  <c r="R39" i="102"/>
  <c r="N15" i="133"/>
  <c r="D13" i="126"/>
  <c r="D13" i="142" s="1"/>
  <c r="R15" i="102"/>
  <c r="N42" i="133"/>
  <c r="D40" i="126"/>
  <c r="D40" i="142" s="1"/>
  <c r="R42" i="102"/>
  <c r="N55" i="131"/>
  <c r="D53" i="121"/>
  <c r="D53" i="137" s="1"/>
  <c r="R55" i="101"/>
  <c r="K41" i="152"/>
  <c r="K128" i="152"/>
  <c r="L38" i="152"/>
  <c r="L125" i="152"/>
  <c r="K51" i="152"/>
  <c r="K138" i="152"/>
  <c r="M40" i="152"/>
  <c r="M127" i="152"/>
  <c r="M38" i="152"/>
  <c r="M125" i="152"/>
  <c r="N56" i="133"/>
  <c r="D54" i="126"/>
  <c r="D54" i="142" s="1"/>
  <c r="R56" i="102"/>
  <c r="N104" i="131"/>
  <c r="D102" i="121"/>
  <c r="D102" i="137" s="1"/>
  <c r="R104" i="101"/>
  <c r="N49" i="131"/>
  <c r="D47" i="121"/>
  <c r="D47" i="137" s="1"/>
  <c r="R49" i="101"/>
  <c r="N13" i="133"/>
  <c r="D11" i="126"/>
  <c r="D11" i="142" s="1"/>
  <c r="R13" i="102"/>
  <c r="N60" i="131"/>
  <c r="D58" i="121"/>
  <c r="D58" i="137" s="1"/>
  <c r="R60" i="101"/>
  <c r="N95" i="131"/>
  <c r="D93" i="121"/>
  <c r="D93" i="137" s="1"/>
  <c r="R95" i="101"/>
  <c r="N24" i="133"/>
  <c r="D22" i="126"/>
  <c r="D22" i="142" s="1"/>
  <c r="R24" i="102"/>
  <c r="N12" i="133"/>
  <c r="D10" i="126"/>
  <c r="D10" i="142" s="1"/>
  <c r="R12" i="102"/>
  <c r="D60" i="126"/>
  <c r="D60" i="142" s="1"/>
  <c r="R62" i="102"/>
  <c r="N62" i="133"/>
  <c r="N11" i="134"/>
  <c r="D40" i="115"/>
  <c r="D40" i="146" s="1"/>
  <c r="R11" i="114"/>
  <c r="K45" i="152"/>
  <c r="K132" i="152"/>
  <c r="M37" i="152"/>
  <c r="M124" i="152"/>
  <c r="K55" i="152"/>
  <c r="K142" i="152"/>
  <c r="M53" i="152"/>
  <c r="M140" i="152"/>
  <c r="N37" i="152"/>
  <c r="N124" i="152"/>
  <c r="N93" i="131"/>
  <c r="D91" i="121"/>
  <c r="D91" i="137" s="1"/>
  <c r="R93" i="101"/>
  <c r="N34" i="131"/>
  <c r="D32" i="121"/>
  <c r="D32" i="137" s="1"/>
  <c r="R34" i="101"/>
  <c r="R61" i="102"/>
  <c r="D59" i="126"/>
  <c r="D59" i="142" s="1"/>
  <c r="N61" i="133"/>
  <c r="D66" i="121"/>
  <c r="D66" i="137" s="1"/>
  <c r="N68" i="131"/>
  <c r="R68" i="101"/>
  <c r="D20" i="126"/>
  <c r="N24" i="113"/>
  <c r="N24" i="132" s="1"/>
  <c r="R22" i="102"/>
  <c r="N22" i="133"/>
  <c r="D41" i="126"/>
  <c r="D41" i="142" s="1"/>
  <c r="N43" i="133"/>
  <c r="R43" i="102"/>
  <c r="N57" i="131"/>
  <c r="D55" i="121"/>
  <c r="D55" i="137" s="1"/>
  <c r="R57" i="101"/>
  <c r="D59" i="121"/>
  <c r="D59" i="137" s="1"/>
  <c r="N61" i="131"/>
  <c r="R61" i="101"/>
  <c r="J46" i="152"/>
  <c r="J133" i="152"/>
  <c r="K38" i="152"/>
  <c r="K125" i="152"/>
  <c r="L49" i="152"/>
  <c r="L136" i="152"/>
  <c r="N52" i="152"/>
  <c r="N139" i="152"/>
  <c r="J104" i="131"/>
  <c r="C102" i="124"/>
  <c r="C102" i="140" s="1"/>
  <c r="C52" i="124"/>
  <c r="C52" i="140" s="1"/>
  <c r="J54" i="131"/>
  <c r="C140" i="115"/>
  <c r="C140" i="146" s="1"/>
  <c r="J18" i="134"/>
  <c r="C47" i="124"/>
  <c r="C47" i="140" s="1"/>
  <c r="J49" i="131"/>
  <c r="J89" i="131"/>
  <c r="C87" i="124"/>
  <c r="C87" i="140" s="1"/>
  <c r="C20" i="142"/>
  <c r="C58" i="116"/>
  <c r="C58" i="135" s="1"/>
  <c r="J76" i="133"/>
  <c r="C74" i="129"/>
  <c r="C74" i="145" s="1"/>
  <c r="C149" i="115"/>
  <c r="C149" i="146" s="1"/>
  <c r="J27" i="134"/>
  <c r="C76" i="124"/>
  <c r="C76" i="140" s="1"/>
  <c r="J78" i="131"/>
  <c r="C28" i="129"/>
  <c r="C28" i="145" s="1"/>
  <c r="J30" i="133"/>
  <c r="C46" i="116"/>
  <c r="C46" i="135" s="1"/>
  <c r="C30" i="137"/>
  <c r="C63" i="142"/>
  <c r="C65" i="116"/>
  <c r="C51" i="116"/>
  <c r="C84" i="137"/>
  <c r="K17" i="132"/>
  <c r="K19" i="113"/>
  <c r="K19" i="132" s="1"/>
  <c r="D53" i="141"/>
  <c r="D27" i="116"/>
  <c r="D27" i="135" s="1"/>
  <c r="J37" i="133"/>
  <c r="C35" i="129"/>
  <c r="C35" i="145" s="1"/>
  <c r="C65" i="124"/>
  <c r="C65" i="140" s="1"/>
  <c r="J67" i="131"/>
  <c r="C61" i="129"/>
  <c r="C61" i="145" s="1"/>
  <c r="J63" i="133"/>
  <c r="C96" i="124"/>
  <c r="C96" i="140" s="1"/>
  <c r="J98" i="131"/>
  <c r="C91" i="124"/>
  <c r="C91" i="140" s="1"/>
  <c r="J93" i="131"/>
  <c r="C18" i="124"/>
  <c r="C18" i="140" s="1"/>
  <c r="J20" i="131"/>
  <c r="C38" i="129"/>
  <c r="C38" i="145" s="1"/>
  <c r="J40" i="133"/>
  <c r="C54" i="137"/>
  <c r="C47" i="116"/>
  <c r="C47" i="135" s="1"/>
  <c r="D16" i="116"/>
  <c r="D16" i="135" s="1"/>
  <c r="D86" i="136"/>
  <c r="K31" i="132"/>
  <c r="K38" i="113"/>
  <c r="K38" i="132" s="1"/>
  <c r="C134" i="115"/>
  <c r="C134" i="146" s="1"/>
  <c r="J12" i="134"/>
  <c r="J69" i="133"/>
  <c r="C67" i="129"/>
  <c r="C67" i="145" s="1"/>
  <c r="J43" i="133"/>
  <c r="C41" i="129"/>
  <c r="C41" i="145" s="1"/>
  <c r="C42" i="124"/>
  <c r="C42" i="140" s="1"/>
  <c r="J44" i="131"/>
  <c r="C69" i="142"/>
  <c r="C67" i="116"/>
  <c r="C67" i="135" s="1"/>
  <c r="C48" i="116"/>
  <c r="C48" i="135" s="1"/>
  <c r="C61" i="137"/>
  <c r="J102" i="131"/>
  <c r="C100" i="124"/>
  <c r="C100" i="140" s="1"/>
  <c r="C17" i="129"/>
  <c r="C17" i="145" s="1"/>
  <c r="J19" i="133"/>
  <c r="C77" i="129"/>
  <c r="C77" i="145" s="1"/>
  <c r="J79" i="133"/>
  <c r="C44" i="116"/>
  <c r="C44" i="135" s="1"/>
  <c r="C14" i="137"/>
  <c r="J50" i="133"/>
  <c r="C48" i="129"/>
  <c r="C48" i="145" s="1"/>
  <c r="J25" i="113"/>
  <c r="J25" i="132" s="1"/>
  <c r="J23" i="133"/>
  <c r="C21" i="129"/>
  <c r="J32" i="133"/>
  <c r="C30" i="129"/>
  <c r="C30" i="145" s="1"/>
  <c r="C53" i="142"/>
  <c r="C63" i="116"/>
  <c r="C63" i="135" s="1"/>
  <c r="J27" i="133"/>
  <c r="J26" i="113"/>
  <c r="J26" i="132" s="1"/>
  <c r="C25" i="129"/>
  <c r="D20" i="116"/>
  <c r="D20" i="135" s="1"/>
  <c r="D7" i="141"/>
  <c r="C147" i="115"/>
  <c r="C147" i="146" s="1"/>
  <c r="J25" i="134"/>
  <c r="C16" i="129"/>
  <c r="C16" i="145" s="1"/>
  <c r="J18" i="133"/>
  <c r="C23" i="124"/>
  <c r="C23" i="140" s="1"/>
  <c r="J25" i="131"/>
  <c r="J29" i="131"/>
  <c r="C27" i="124"/>
  <c r="C27" i="140" s="1"/>
  <c r="J18" i="131"/>
  <c r="C16" i="124"/>
  <c r="C16" i="140" s="1"/>
  <c r="C15" i="129"/>
  <c r="C15" i="145" s="1"/>
  <c r="J17" i="133"/>
  <c r="J74" i="133"/>
  <c r="C72" i="129"/>
  <c r="C72" i="145" s="1"/>
  <c r="J79" i="131"/>
  <c r="C77" i="124"/>
  <c r="C77" i="140" s="1"/>
  <c r="J13" i="134"/>
  <c r="C135" i="115"/>
  <c r="C135" i="146" s="1"/>
  <c r="C52" i="116"/>
  <c r="C52" i="135" s="1"/>
  <c r="C86" i="137"/>
  <c r="C68" i="116"/>
  <c r="C68" i="135" s="1"/>
  <c r="C70" i="142"/>
  <c r="C95" i="124"/>
  <c r="C95" i="140" s="1"/>
  <c r="J97" i="131"/>
  <c r="J9" i="133"/>
  <c r="C7" i="129"/>
  <c r="J22" i="113"/>
  <c r="J22" i="132" s="1"/>
  <c r="J16" i="113"/>
  <c r="J16" i="132" s="1"/>
  <c r="C74" i="124"/>
  <c r="J76" i="131"/>
  <c r="J35" i="133"/>
  <c r="C33" i="129"/>
  <c r="C33" i="145" s="1"/>
  <c r="D12" i="116"/>
  <c r="D12" i="135" s="1"/>
  <c r="D61" i="136"/>
  <c r="D30" i="116"/>
  <c r="D30" i="135" s="1"/>
  <c r="D68" i="141"/>
  <c r="S55" i="151"/>
  <c r="S160" i="151"/>
  <c r="P61" i="151"/>
  <c r="P166" i="151"/>
  <c r="R55" i="151"/>
  <c r="R160" i="151"/>
  <c r="Q62" i="151"/>
  <c r="Q167" i="151"/>
  <c r="O63" i="151"/>
  <c r="O168" i="151"/>
  <c r="R42" i="151"/>
  <c r="R147" i="151"/>
  <c r="P48" i="151"/>
  <c r="P153" i="151"/>
  <c r="Q56" i="151"/>
  <c r="Q161" i="151"/>
  <c r="R60" i="151"/>
  <c r="R165" i="151"/>
  <c r="Q47" i="151"/>
  <c r="Q152" i="151"/>
  <c r="P47" i="151"/>
  <c r="P152" i="151"/>
  <c r="Q51" i="151"/>
  <c r="Q156" i="151"/>
  <c r="P50" i="151"/>
  <c r="P155" i="151"/>
  <c r="Q60" i="151"/>
  <c r="Q165" i="151"/>
  <c r="O42" i="151"/>
  <c r="O147" i="151"/>
  <c r="O50" i="151"/>
  <c r="O155" i="151"/>
  <c r="Q45" i="151"/>
  <c r="Q150" i="151"/>
  <c r="Q50" i="151"/>
  <c r="Q155" i="151"/>
  <c r="S25" i="131"/>
  <c r="E23" i="120"/>
  <c r="E23" i="136" s="1"/>
  <c r="S67" i="133"/>
  <c r="E65" i="125"/>
  <c r="E65" i="141" s="1"/>
  <c r="S45" i="133"/>
  <c r="E43" i="125"/>
  <c r="E43" i="141" s="1"/>
  <c r="E23" i="115"/>
  <c r="E23" i="146" s="1"/>
  <c r="S25" i="134"/>
  <c r="S59" i="131"/>
  <c r="E57" i="120"/>
  <c r="E57" i="136" s="1"/>
  <c r="E101" i="120"/>
  <c r="E101" i="136" s="1"/>
  <c r="S103" i="131"/>
  <c r="E51" i="120"/>
  <c r="E51" i="136" s="1"/>
  <c r="S53" i="131"/>
  <c r="E38" i="125"/>
  <c r="E38" i="141" s="1"/>
  <c r="S40" i="133"/>
  <c r="S63" i="133"/>
  <c r="E61" i="125"/>
  <c r="E61" i="141" s="1"/>
  <c r="S14" i="113"/>
  <c r="S14" i="132" s="1"/>
  <c r="E61" i="120"/>
  <c r="S63" i="131"/>
  <c r="S9" i="133"/>
  <c r="S22" i="113"/>
  <c r="S22" i="132" s="1"/>
  <c r="E7" i="125"/>
  <c r="S13" i="131"/>
  <c r="E11" i="120"/>
  <c r="E11" i="136" s="1"/>
  <c r="E60" i="125"/>
  <c r="E60" i="141" s="1"/>
  <c r="S62" i="133"/>
  <c r="E77" i="125"/>
  <c r="E77" i="141" s="1"/>
  <c r="S79" i="133"/>
  <c r="S66" i="133"/>
  <c r="E64" i="125"/>
  <c r="E64" i="141" s="1"/>
  <c r="E75" i="120"/>
  <c r="E75" i="136" s="1"/>
  <c r="S77" i="131"/>
  <c r="E24" i="115"/>
  <c r="E24" i="146" s="1"/>
  <c r="S26" i="134"/>
  <c r="E24" i="120"/>
  <c r="E24" i="136" s="1"/>
  <c r="S26" i="131"/>
  <c r="S73" i="133"/>
  <c r="E71" i="125"/>
  <c r="E71" i="141" s="1"/>
  <c r="E66" i="125"/>
  <c r="E66" i="141" s="1"/>
  <c r="S68" i="133"/>
  <c r="S8" i="133"/>
  <c r="S21" i="113"/>
  <c r="S21" i="132" s="1"/>
  <c r="E6" i="125"/>
  <c r="E66" i="120"/>
  <c r="E66" i="136" s="1"/>
  <c r="S68" i="131"/>
  <c r="S58" i="133"/>
  <c r="E56" i="125"/>
  <c r="E56" i="141" s="1"/>
  <c r="E52" i="125"/>
  <c r="E52" i="141" s="1"/>
  <c r="S54" i="133"/>
  <c r="E16" i="115"/>
  <c r="E16" i="146" s="1"/>
  <c r="S18" i="134"/>
  <c r="S71" i="131"/>
  <c r="E69" i="120"/>
  <c r="E69" i="136" s="1"/>
  <c r="E77" i="120"/>
  <c r="E77" i="136" s="1"/>
  <c r="S79" i="131"/>
  <c r="S48" i="133"/>
  <c r="E46" i="125"/>
  <c r="E46" i="141" s="1"/>
  <c r="S7" i="134"/>
  <c r="E5" i="115"/>
  <c r="E5" i="146" s="1"/>
  <c r="S11" i="133"/>
  <c r="E9" i="125"/>
  <c r="E9" i="141" s="1"/>
  <c r="S21" i="133"/>
  <c r="S23" i="113"/>
  <c r="S23" i="132" s="1"/>
  <c r="E19" i="125"/>
  <c r="S27" i="133"/>
  <c r="E25" i="125"/>
  <c r="S26" i="113"/>
  <c r="S26" i="132" s="1"/>
  <c r="E80" i="120"/>
  <c r="E80" i="136" s="1"/>
  <c r="S82" i="131"/>
  <c r="E16" i="125"/>
  <c r="E16" i="141" s="1"/>
  <c r="S18" i="133"/>
  <c r="E72" i="125"/>
  <c r="E72" i="141" s="1"/>
  <c r="S74" i="133"/>
  <c r="S12" i="134"/>
  <c r="E10" i="115"/>
  <c r="E10" i="146" s="1"/>
  <c r="E44" i="120"/>
  <c r="E44" i="136" s="1"/>
  <c r="S46" i="131"/>
  <c r="S57" i="131"/>
  <c r="E55" i="120"/>
  <c r="E55" i="136" s="1"/>
  <c r="S28" i="133"/>
  <c r="E26" i="125"/>
  <c r="E26" i="141" s="1"/>
  <c r="S51" i="133"/>
  <c r="E49" i="125"/>
  <c r="E49" i="141" s="1"/>
  <c r="S15" i="113"/>
  <c r="S15" i="132" s="1"/>
  <c r="S64" i="131"/>
  <c r="E62" i="120"/>
  <c r="S104" i="131"/>
  <c r="E102" i="120"/>
  <c r="E102" i="136" s="1"/>
  <c r="E86" i="120"/>
  <c r="S88" i="131"/>
  <c r="S18" i="113"/>
  <c r="S18" i="132" s="1"/>
  <c r="E52" i="120"/>
  <c r="E52" i="136" s="1"/>
  <c r="S54" i="131"/>
  <c r="E9" i="120"/>
  <c r="E9" i="136" s="1"/>
  <c r="S11" i="131"/>
  <c r="S30" i="134"/>
  <c r="E28" i="115"/>
  <c r="E28" i="146" s="1"/>
  <c r="S96" i="131"/>
  <c r="E94" i="120"/>
  <c r="E94" i="136" s="1"/>
  <c r="G54" i="151"/>
  <c r="N52" i="131"/>
  <c r="D50" i="121"/>
  <c r="D50" i="137" s="1"/>
  <c r="R52" i="101"/>
  <c r="N35" i="133"/>
  <c r="D33" i="126"/>
  <c r="D33" i="142" s="1"/>
  <c r="R35" i="102"/>
  <c r="N8" i="131"/>
  <c r="N8" i="113"/>
  <c r="N8" i="132" s="1"/>
  <c r="D6" i="121"/>
  <c r="R8" i="101"/>
  <c r="R65" i="151"/>
  <c r="R170" i="151"/>
  <c r="Q48" i="151"/>
  <c r="Q153" i="151"/>
  <c r="N64" i="151"/>
  <c r="L54" i="151"/>
  <c r="D55" i="126"/>
  <c r="D55" i="142" s="1"/>
  <c r="N57" i="133"/>
  <c r="R57" i="102"/>
  <c r="N9" i="133"/>
  <c r="N22" i="113"/>
  <c r="N22" i="132" s="1"/>
  <c r="D7" i="126"/>
  <c r="R9" i="102"/>
  <c r="K63" i="151"/>
  <c r="K168" i="151"/>
  <c r="P66" i="151"/>
  <c r="P171" i="151"/>
  <c r="I54" i="151"/>
  <c r="G41" i="151"/>
  <c r="N64" i="133"/>
  <c r="D62" i="126"/>
  <c r="N30" i="113"/>
  <c r="N30" i="132" s="1"/>
  <c r="R64" i="102"/>
  <c r="N70" i="131"/>
  <c r="D68" i="121"/>
  <c r="D68" i="137" s="1"/>
  <c r="R70" i="101"/>
  <c r="D12" i="126"/>
  <c r="D12" i="142" s="1"/>
  <c r="N14" i="133"/>
  <c r="R14" i="102"/>
  <c r="D36" i="115"/>
  <c r="D36" i="146" s="1"/>
  <c r="N7" i="134"/>
  <c r="R7" i="114"/>
  <c r="N103" i="131"/>
  <c r="D101" i="121"/>
  <c r="D101" i="137" s="1"/>
  <c r="R103" i="101"/>
  <c r="D53" i="126"/>
  <c r="N55" i="133"/>
  <c r="N29" i="113"/>
  <c r="N29" i="132" s="1"/>
  <c r="R55" i="102"/>
  <c r="K34" i="152"/>
  <c r="J54" i="151"/>
  <c r="N86" i="131"/>
  <c r="N17" i="113"/>
  <c r="D84" i="121"/>
  <c r="R86" i="101"/>
  <c r="K48" i="152"/>
  <c r="L56" i="152"/>
  <c r="O65" i="151"/>
  <c r="O170" i="151"/>
  <c r="D38" i="126"/>
  <c r="D38" i="142" s="1"/>
  <c r="N40" i="133"/>
  <c r="R40" i="102"/>
  <c r="N71" i="131"/>
  <c r="D69" i="121"/>
  <c r="D69" i="137" s="1"/>
  <c r="R71" i="101"/>
  <c r="N25" i="133"/>
  <c r="D23" i="126"/>
  <c r="D23" i="142" s="1"/>
  <c r="R25" i="102"/>
  <c r="N54" i="131"/>
  <c r="D52" i="121"/>
  <c r="D52" i="137" s="1"/>
  <c r="R54" i="101"/>
  <c r="N10" i="113"/>
  <c r="N10" i="132" s="1"/>
  <c r="D14" i="121"/>
  <c r="N16" i="131"/>
  <c r="R16" i="101"/>
  <c r="D57" i="115"/>
  <c r="D57" i="146" s="1"/>
  <c r="N28" i="134"/>
  <c r="R28" i="114"/>
  <c r="D67" i="121"/>
  <c r="D67" i="137" s="1"/>
  <c r="N69" i="131"/>
  <c r="R69" i="101"/>
  <c r="D35" i="121"/>
  <c r="D35" i="137" s="1"/>
  <c r="N37" i="131"/>
  <c r="R37" i="101"/>
  <c r="N30" i="133"/>
  <c r="D28" i="126"/>
  <c r="D28" i="142" s="1"/>
  <c r="R30" i="102"/>
  <c r="M45" i="152"/>
  <c r="M132" i="152"/>
  <c r="N38" i="152"/>
  <c r="N125" i="152"/>
  <c r="L50" i="152"/>
  <c r="L137" i="152"/>
  <c r="D58" i="126"/>
  <c r="D58" i="142" s="1"/>
  <c r="N60" i="133"/>
  <c r="R60" i="102"/>
  <c r="D74" i="126"/>
  <c r="D74" i="142" s="1"/>
  <c r="N76" i="133"/>
  <c r="R76" i="102"/>
  <c r="N78" i="131"/>
  <c r="D76" i="121"/>
  <c r="D76" i="137" s="1"/>
  <c r="R78" i="101"/>
  <c r="N11" i="131"/>
  <c r="D9" i="121"/>
  <c r="D9" i="137" s="1"/>
  <c r="R11" i="101"/>
  <c r="N94" i="131"/>
  <c r="D92" i="121"/>
  <c r="D92" i="137" s="1"/>
  <c r="R94" i="101"/>
  <c r="N79" i="131"/>
  <c r="D77" i="121"/>
  <c r="D77" i="137" s="1"/>
  <c r="R79" i="101"/>
  <c r="N20" i="131"/>
  <c r="D18" i="121"/>
  <c r="D18" i="137" s="1"/>
  <c r="R20" i="101"/>
  <c r="D46" i="115"/>
  <c r="D46" i="146" s="1"/>
  <c r="N17" i="134"/>
  <c r="R17" i="114"/>
  <c r="D51" i="115"/>
  <c r="D51" i="146" s="1"/>
  <c r="N22" i="134"/>
  <c r="R22" i="114"/>
  <c r="N18" i="131"/>
  <c r="R18" i="101"/>
  <c r="D16" i="121"/>
  <c r="D16" i="137" s="1"/>
  <c r="L55" i="152"/>
  <c r="L142" i="152"/>
  <c r="K49" i="152"/>
  <c r="K136" i="152"/>
  <c r="M52" i="152"/>
  <c r="M139" i="152"/>
  <c r="L54" i="152"/>
  <c r="L141" i="152"/>
  <c r="K54" i="152"/>
  <c r="K141" i="152"/>
  <c r="D82" i="121"/>
  <c r="D82" i="137" s="1"/>
  <c r="N84" i="131"/>
  <c r="R84" i="101"/>
  <c r="N28" i="131"/>
  <c r="D26" i="121"/>
  <c r="D26" i="137" s="1"/>
  <c r="R28" i="101"/>
  <c r="N90" i="131"/>
  <c r="D88" i="121"/>
  <c r="D88" i="137" s="1"/>
  <c r="R90" i="101"/>
  <c r="N40" i="131"/>
  <c r="D38" i="121"/>
  <c r="D38" i="137" s="1"/>
  <c r="R40" i="101"/>
  <c r="N37" i="133"/>
  <c r="D35" i="126"/>
  <c r="D35" i="142" s="1"/>
  <c r="R37" i="102"/>
  <c r="N73" i="133"/>
  <c r="D71" i="126"/>
  <c r="D71" i="142" s="1"/>
  <c r="R73" i="102"/>
  <c r="N46" i="131"/>
  <c r="D44" i="121"/>
  <c r="D44" i="137" s="1"/>
  <c r="R46" i="101"/>
  <c r="D10" i="121"/>
  <c r="D10" i="137" s="1"/>
  <c r="N12" i="131"/>
  <c r="R12" i="101"/>
  <c r="N19" i="133"/>
  <c r="D17" i="126"/>
  <c r="D17" i="142" s="1"/>
  <c r="R19" i="102"/>
  <c r="D45" i="115"/>
  <c r="D45" i="146" s="1"/>
  <c r="N16" i="134"/>
  <c r="R16" i="114"/>
  <c r="M54" i="152"/>
  <c r="M141" i="152"/>
  <c r="K53" i="152"/>
  <c r="K140" i="152"/>
  <c r="N51" i="152"/>
  <c r="N138" i="152"/>
  <c r="L51" i="152"/>
  <c r="L138" i="152"/>
  <c r="M55" i="152"/>
  <c r="M142" i="152"/>
  <c r="D94" i="121"/>
  <c r="D94" i="137" s="1"/>
  <c r="N96" i="131"/>
  <c r="R96" i="101"/>
  <c r="N85" i="131"/>
  <c r="D83" i="121"/>
  <c r="D83" i="137" s="1"/>
  <c r="R85" i="101"/>
  <c r="N17" i="131"/>
  <c r="R17" i="101"/>
  <c r="D15" i="121"/>
  <c r="D15" i="137" s="1"/>
  <c r="D52" i="126"/>
  <c r="D52" i="142" s="1"/>
  <c r="N54" i="133"/>
  <c r="N99" i="131"/>
  <c r="D97" i="121"/>
  <c r="D97" i="137" s="1"/>
  <c r="R99" i="101"/>
  <c r="N28" i="133"/>
  <c r="D26" i="126"/>
  <c r="D26" i="142" s="1"/>
  <c r="R28" i="102"/>
  <c r="N75" i="133"/>
  <c r="D73" i="126"/>
  <c r="D73" i="142" s="1"/>
  <c r="R75" i="102"/>
  <c r="N10" i="133"/>
  <c r="D8" i="126"/>
  <c r="D8" i="142" s="1"/>
  <c r="R10" i="102"/>
  <c r="K43" i="152"/>
  <c r="K130" i="152"/>
  <c r="L44" i="152"/>
  <c r="L131" i="152"/>
  <c r="K40" i="152"/>
  <c r="K127" i="152"/>
  <c r="N41" i="152"/>
  <c r="N128" i="152"/>
  <c r="E143" i="152"/>
  <c r="J44" i="133"/>
  <c r="C42" i="129"/>
  <c r="C42" i="145" s="1"/>
  <c r="C24" i="129"/>
  <c r="C24" i="145" s="1"/>
  <c r="J26" i="133"/>
  <c r="J16" i="134"/>
  <c r="C138" i="115"/>
  <c r="C138" i="146" s="1"/>
  <c r="J11" i="134"/>
  <c r="C133" i="115"/>
  <c r="C133" i="146" s="1"/>
  <c r="C20" i="129"/>
  <c r="J22" i="133"/>
  <c r="J24" i="113"/>
  <c r="J24" i="132" s="1"/>
  <c r="C145" i="115"/>
  <c r="C145" i="146" s="1"/>
  <c r="J23" i="134"/>
  <c r="J46" i="133"/>
  <c r="C44" i="129"/>
  <c r="C44" i="145" s="1"/>
  <c r="J96" i="131"/>
  <c r="C94" i="124"/>
  <c r="C94" i="140" s="1"/>
  <c r="J20" i="133"/>
  <c r="C18" i="129"/>
  <c r="C18" i="145" s="1"/>
  <c r="C62" i="124"/>
  <c r="J64" i="131"/>
  <c r="J15" i="113"/>
  <c r="J15" i="132" s="1"/>
  <c r="J30" i="113"/>
  <c r="J30" i="132" s="1"/>
  <c r="J64" i="133"/>
  <c r="C62" i="129"/>
  <c r="J41" i="133"/>
  <c r="J28" i="113"/>
  <c r="J28" i="132" s="1"/>
  <c r="C39" i="129"/>
  <c r="C78" i="129"/>
  <c r="C78" i="145" s="1"/>
  <c r="J80" i="133"/>
  <c r="J65" i="133"/>
  <c r="C63" i="129"/>
  <c r="J31" i="113"/>
  <c r="C76" i="129"/>
  <c r="C76" i="145" s="1"/>
  <c r="J78" i="133"/>
  <c r="F17" i="132"/>
  <c r="F19" i="113"/>
  <c r="F19" i="132" s="1"/>
  <c r="D62" i="141"/>
  <c r="D28" i="116"/>
  <c r="D28" i="135" s="1"/>
  <c r="D15" i="116"/>
  <c r="D84" i="136"/>
  <c r="D25" i="116"/>
  <c r="D25" i="135" s="1"/>
  <c r="D29" i="141"/>
  <c r="C15" i="135"/>
  <c r="C17" i="116"/>
  <c r="C17" i="135" s="1"/>
  <c r="F169" i="151"/>
  <c r="C150" i="115"/>
  <c r="C150" i="146" s="1"/>
  <c r="J28" i="134"/>
  <c r="C10" i="124"/>
  <c r="C10" i="140" s="1"/>
  <c r="J12" i="131"/>
  <c r="J58" i="131"/>
  <c r="C56" i="124"/>
  <c r="C56" i="140" s="1"/>
  <c r="C45" i="124"/>
  <c r="C45" i="140" s="1"/>
  <c r="J47" i="131"/>
  <c r="C32" i="124"/>
  <c r="C32" i="140" s="1"/>
  <c r="J34" i="131"/>
  <c r="J39" i="131"/>
  <c r="C37" i="124"/>
  <c r="C37" i="140" s="1"/>
  <c r="C64" i="129"/>
  <c r="C64" i="145" s="1"/>
  <c r="J66" i="133"/>
  <c r="C68" i="129"/>
  <c r="J32" i="113"/>
  <c r="J32" i="132" s="1"/>
  <c r="J70" i="133"/>
  <c r="J24" i="134"/>
  <c r="C146" i="115"/>
  <c r="C146" i="146" s="1"/>
  <c r="J92" i="131"/>
  <c r="C90" i="124"/>
  <c r="C90" i="140" s="1"/>
  <c r="D70" i="141"/>
  <c r="D32" i="116"/>
  <c r="D32" i="135" s="1"/>
  <c r="E169" i="151"/>
  <c r="J71" i="131"/>
  <c r="C69" i="124"/>
  <c r="C69" i="140" s="1"/>
  <c r="C53" i="124"/>
  <c r="C53" i="140" s="1"/>
  <c r="J55" i="131"/>
  <c r="J82" i="131"/>
  <c r="C80" i="124"/>
  <c r="C80" i="140" s="1"/>
  <c r="J33" i="113"/>
  <c r="J33" i="132" s="1"/>
  <c r="J71" i="133"/>
  <c r="C69" i="129"/>
  <c r="C139" i="115"/>
  <c r="C139" i="146" s="1"/>
  <c r="J17" i="134"/>
  <c r="J17" i="131"/>
  <c r="C15" i="124"/>
  <c r="C15" i="140" s="1"/>
  <c r="C61" i="124"/>
  <c r="J14" i="113"/>
  <c r="J14" i="132" s="1"/>
  <c r="J63" i="131"/>
  <c r="J95" i="131"/>
  <c r="C93" i="124"/>
  <c r="C93" i="140" s="1"/>
  <c r="J38" i="131"/>
  <c r="C36" i="124"/>
  <c r="C36" i="140" s="1"/>
  <c r="J61" i="133"/>
  <c r="C59" i="129"/>
  <c r="C59" i="145" s="1"/>
  <c r="C9" i="129"/>
  <c r="C9" i="145" s="1"/>
  <c r="J11" i="133"/>
  <c r="C59" i="116"/>
  <c r="C59" i="135" s="1"/>
  <c r="C21" i="142"/>
  <c r="C17" i="137"/>
  <c r="C45" i="116"/>
  <c r="C45" i="135" s="1"/>
  <c r="C68" i="124"/>
  <c r="C68" i="140" s="1"/>
  <c r="J70" i="131"/>
  <c r="C24" i="124"/>
  <c r="C24" i="140" s="1"/>
  <c r="J26" i="131"/>
  <c r="C60" i="124"/>
  <c r="C60" i="140" s="1"/>
  <c r="J62" i="131"/>
  <c r="J81" i="131"/>
  <c r="C79" i="124"/>
  <c r="C79" i="140" s="1"/>
  <c r="J29" i="133"/>
  <c r="C27" i="129"/>
  <c r="C27" i="145" s="1"/>
  <c r="J106" i="131"/>
  <c r="C104" i="124"/>
  <c r="C104" i="140" s="1"/>
  <c r="J15" i="131"/>
  <c r="C13" i="124"/>
  <c r="C13" i="140" s="1"/>
  <c r="J21" i="133"/>
  <c r="J23" i="113"/>
  <c r="J23" i="132" s="1"/>
  <c r="C19" i="129"/>
  <c r="C40" i="124"/>
  <c r="C40" i="140" s="1"/>
  <c r="J42" i="131"/>
  <c r="C86" i="124"/>
  <c r="J88" i="131"/>
  <c r="J18" i="113"/>
  <c r="J18" i="132" s="1"/>
  <c r="J72" i="133"/>
  <c r="J34" i="113"/>
  <c r="J34" i="132" s="1"/>
  <c r="C70" i="129"/>
  <c r="J33" i="131"/>
  <c r="C31" i="124"/>
  <c r="C31" i="140" s="1"/>
  <c r="C85" i="124"/>
  <c r="C85" i="140" s="1"/>
  <c r="J87" i="131"/>
  <c r="D11" i="116"/>
  <c r="D11" i="135" s="1"/>
  <c r="D54" i="136"/>
  <c r="N18" i="152"/>
  <c r="L30" i="152"/>
  <c r="N31" i="152"/>
  <c r="L31" i="152"/>
  <c r="K31" i="152"/>
  <c r="Q17" i="152"/>
  <c r="K30" i="152"/>
  <c r="R18" i="152"/>
  <c r="P17" i="152"/>
  <c r="P18" i="152"/>
  <c r="S22" i="152"/>
  <c r="S26" i="152"/>
  <c r="O18" i="152"/>
  <c r="R30" i="152"/>
  <c r="S7" i="152"/>
  <c r="S11" i="152"/>
  <c r="S23" i="152"/>
  <c r="S27" i="152"/>
  <c r="T26" i="152"/>
  <c r="U25" i="152"/>
  <c r="V24" i="152"/>
  <c r="U21" i="152"/>
  <c r="V20" i="152"/>
  <c r="S8" i="152"/>
  <c r="S12" i="152"/>
  <c r="S16" i="152"/>
  <c r="T14" i="152"/>
  <c r="V21" i="152"/>
  <c r="Q18" i="152"/>
  <c r="O17" i="152"/>
  <c r="U14" i="152"/>
  <c r="V13" i="152"/>
  <c r="T11" i="152"/>
  <c r="U10" i="152"/>
  <c r="V9" i="152"/>
  <c r="T7" i="152"/>
  <c r="U6" i="152"/>
  <c r="R17" i="152"/>
  <c r="S6" i="152"/>
  <c r="S10" i="152"/>
  <c r="S14" i="152"/>
  <c r="T15" i="152"/>
  <c r="V5" i="152"/>
  <c r="S19" i="152"/>
  <c r="T22" i="152"/>
  <c r="S15" i="152"/>
  <c r="T16" i="152"/>
  <c r="U15" i="152"/>
  <c r="V14" i="152"/>
  <c r="T12" i="152"/>
  <c r="U11" i="152"/>
  <c r="V10" i="152"/>
  <c r="T8" i="152"/>
  <c r="U7" i="152"/>
  <c r="V6" i="152"/>
  <c r="S20" i="152"/>
  <c r="S24" i="152"/>
  <c r="T27" i="152"/>
  <c r="U26" i="152"/>
  <c r="V25" i="152"/>
  <c r="T23" i="152"/>
  <c r="U22" i="152"/>
  <c r="T19" i="152"/>
  <c r="U16" i="152"/>
  <c r="V15" i="152"/>
  <c r="T13" i="152"/>
  <c r="U12" i="152"/>
  <c r="V11" i="152"/>
  <c r="T9" i="152"/>
  <c r="U8" i="152"/>
  <c r="V7" i="152"/>
  <c r="T5" i="152"/>
  <c r="S21" i="152"/>
  <c r="S25" i="152"/>
  <c r="U27" i="152"/>
  <c r="V26" i="152"/>
  <c r="T24" i="152"/>
  <c r="U23" i="152"/>
  <c r="V22" i="152"/>
  <c r="T20" i="152"/>
  <c r="U19" i="152"/>
  <c r="S5" i="152"/>
  <c r="S9" i="152"/>
  <c r="S13" i="152"/>
  <c r="V16" i="152"/>
  <c r="U13" i="152"/>
  <c r="V12" i="152"/>
  <c r="T10" i="152"/>
  <c r="U9" i="152"/>
  <c r="V8" i="152"/>
  <c r="T6" i="152"/>
  <c r="U5" i="152"/>
  <c r="V27" i="152"/>
  <c r="T25" i="152"/>
  <c r="U24" i="152"/>
  <c r="V23" i="152"/>
  <c r="T21" i="152"/>
  <c r="U20" i="152"/>
  <c r="V19" i="152"/>
  <c r="V60" i="151" l="1"/>
  <c r="V165" i="151"/>
  <c r="T43" i="151"/>
  <c r="T148" i="151"/>
  <c r="T60" i="151"/>
  <c r="T165" i="151"/>
  <c r="T50" i="151"/>
  <c r="T155" i="151"/>
  <c r="U61" i="151"/>
  <c r="U166" i="151"/>
  <c r="U45" i="151"/>
  <c r="U150" i="151"/>
  <c r="U50" i="151"/>
  <c r="U155" i="151"/>
  <c r="V49" i="151"/>
  <c r="V154" i="151"/>
  <c r="S51" i="151"/>
  <c r="S156" i="151"/>
  <c r="V46" i="151"/>
  <c r="V151" i="151"/>
  <c r="S48" i="151"/>
  <c r="S153" i="151"/>
  <c r="S47" i="151"/>
  <c r="S152" i="151"/>
  <c r="S42" i="151"/>
  <c r="S147" i="151"/>
  <c r="O52" i="151"/>
  <c r="O157" i="151"/>
  <c r="S62" i="151"/>
  <c r="S167" i="151"/>
  <c r="F75" i="120"/>
  <c r="F75" i="136" s="1"/>
  <c r="AA77" i="131"/>
  <c r="F43" i="120"/>
  <c r="F43" i="136" s="1"/>
  <c r="AA45" i="131"/>
  <c r="AA87" i="131"/>
  <c r="F85" i="120"/>
  <c r="F85" i="136" s="1"/>
  <c r="F8" i="120"/>
  <c r="F8" i="136" s="1"/>
  <c r="AA10" i="131"/>
  <c r="AA76" i="133"/>
  <c r="F74" i="125"/>
  <c r="F74" i="141" s="1"/>
  <c r="AA11" i="113"/>
  <c r="AA11" i="132" s="1"/>
  <c r="F17" i="120"/>
  <c r="AA19" i="131"/>
  <c r="F40" i="125"/>
  <c r="F40" i="141" s="1"/>
  <c r="AA42" i="133"/>
  <c r="F65" i="125"/>
  <c r="F65" i="141" s="1"/>
  <c r="AA67" i="133"/>
  <c r="AA47" i="133"/>
  <c r="F45" i="125"/>
  <c r="F45" i="141" s="1"/>
  <c r="AA69" i="133"/>
  <c r="F67" i="125"/>
  <c r="F67" i="141" s="1"/>
  <c r="F27" i="120"/>
  <c r="F27" i="136" s="1"/>
  <c r="AA29" i="131"/>
  <c r="AA11" i="131"/>
  <c r="F9" i="120"/>
  <c r="F9" i="136" s="1"/>
  <c r="AA48" i="131"/>
  <c r="F46" i="120"/>
  <c r="F46" i="136" s="1"/>
  <c r="F14" i="125"/>
  <c r="F14" i="141" s="1"/>
  <c r="AA16" i="133"/>
  <c r="AA32" i="131"/>
  <c r="AA12" i="113"/>
  <c r="AA12" i="132" s="1"/>
  <c r="F30" i="120"/>
  <c r="AA22" i="133"/>
  <c r="F20" i="125"/>
  <c r="AA24" i="113"/>
  <c r="AA24" i="132" s="1"/>
  <c r="AA17" i="133"/>
  <c r="F15" i="125"/>
  <c r="F15" i="141" s="1"/>
  <c r="F29" i="115"/>
  <c r="F29" i="146" s="1"/>
  <c r="AA31" i="134"/>
  <c r="F41" i="125"/>
  <c r="F41" i="141" s="1"/>
  <c r="AA43" i="133"/>
  <c r="AA67" i="131"/>
  <c r="F65" i="120"/>
  <c r="F65" i="136" s="1"/>
  <c r="F52" i="120"/>
  <c r="F52" i="136" s="1"/>
  <c r="AA54" i="131"/>
  <c r="AA79" i="131"/>
  <c r="F77" i="120"/>
  <c r="F77" i="136" s="1"/>
  <c r="F42" i="125"/>
  <c r="F42" i="141" s="1"/>
  <c r="AA44" i="133"/>
  <c r="AA78" i="133"/>
  <c r="F76" i="125"/>
  <c r="F76" i="141" s="1"/>
  <c r="AA34" i="113"/>
  <c r="AA34" i="132" s="1"/>
  <c r="AA72" i="133"/>
  <c r="F70" i="125"/>
  <c r="F48" i="125"/>
  <c r="F48" i="141" s="1"/>
  <c r="AA50" i="133"/>
  <c r="AA71" i="133"/>
  <c r="AA33" i="113"/>
  <c r="AA33" i="132" s="1"/>
  <c r="F69" i="125"/>
  <c r="AA27" i="133"/>
  <c r="AA26" i="113"/>
  <c r="AA26" i="132" s="1"/>
  <c r="F25" i="125"/>
  <c r="F40" i="120"/>
  <c r="F40" i="136" s="1"/>
  <c r="AA42" i="131"/>
  <c r="AA28" i="131"/>
  <c r="F26" i="120"/>
  <c r="F26" i="136" s="1"/>
  <c r="F55" i="120"/>
  <c r="F55" i="136" s="1"/>
  <c r="AA57" i="131"/>
  <c r="F38" i="125"/>
  <c r="F38" i="141" s="1"/>
  <c r="AA40" i="133"/>
  <c r="F12" i="115"/>
  <c r="F12" i="146" s="1"/>
  <c r="AA14" i="134"/>
  <c r="F91" i="120"/>
  <c r="F91" i="136" s="1"/>
  <c r="AA93" i="131"/>
  <c r="AA46" i="133"/>
  <c r="F44" i="125"/>
  <c r="F44" i="141" s="1"/>
  <c r="AA9" i="133"/>
  <c r="AA22" i="113"/>
  <c r="AA22" i="132" s="1"/>
  <c r="F7" i="125"/>
  <c r="AA73" i="133"/>
  <c r="F71" i="125"/>
  <c r="F71" i="141" s="1"/>
  <c r="S7" i="133"/>
  <c r="S20" i="113"/>
  <c r="S20" i="132" s="1"/>
  <c r="E5" i="125"/>
  <c r="F95" i="120"/>
  <c r="F95" i="136" s="1"/>
  <c r="AA97" i="131"/>
  <c r="F15" i="115"/>
  <c r="F15" i="146" s="1"/>
  <c r="AA17" i="134"/>
  <c r="F36" i="125"/>
  <c r="F36" i="141" s="1"/>
  <c r="AA38" i="133"/>
  <c r="F92" i="120"/>
  <c r="F92" i="136" s="1"/>
  <c r="AA94" i="131"/>
  <c r="F15" i="120"/>
  <c r="F15" i="136" s="1"/>
  <c r="AA17" i="131"/>
  <c r="AA72" i="131"/>
  <c r="F70" i="120"/>
  <c r="F70" i="136" s="1"/>
  <c r="AA30" i="113"/>
  <c r="AA30" i="132" s="1"/>
  <c r="F62" i="125"/>
  <c r="AA64" i="133"/>
  <c r="K34" i="134"/>
  <c r="D32" i="115"/>
  <c r="D32" i="146" s="1"/>
  <c r="V38" i="133"/>
  <c r="E36" i="126"/>
  <c r="E36" i="142" s="1"/>
  <c r="Z38" i="102"/>
  <c r="O35" i="152"/>
  <c r="L68" i="151"/>
  <c r="P64" i="151"/>
  <c r="N54" i="151"/>
  <c r="R41" i="151"/>
  <c r="V70" i="131"/>
  <c r="E68" i="121"/>
  <c r="E68" i="137" s="1"/>
  <c r="Z70" i="101"/>
  <c r="V35" i="133"/>
  <c r="E33" i="126"/>
  <c r="E33" i="142" s="1"/>
  <c r="Z35" i="102"/>
  <c r="S66" i="151"/>
  <c r="S171" i="151"/>
  <c r="M54" i="151"/>
  <c r="Q64" i="151"/>
  <c r="K54" i="151"/>
  <c r="R34" i="152"/>
  <c r="M59" i="152"/>
  <c r="G67" i="151"/>
  <c r="E5" i="121"/>
  <c r="V7" i="113"/>
  <c r="V7" i="131"/>
  <c r="Z7" i="101"/>
  <c r="O48" i="152"/>
  <c r="P48" i="152"/>
  <c r="V65" i="151"/>
  <c r="V170" i="151"/>
  <c r="V11" i="131"/>
  <c r="E9" i="121"/>
  <c r="E9" i="137" s="1"/>
  <c r="Z11" i="101"/>
  <c r="V28" i="133"/>
  <c r="E26" i="126"/>
  <c r="E26" i="142" s="1"/>
  <c r="Z28" i="102"/>
  <c r="V74" i="133"/>
  <c r="E72" i="126"/>
  <c r="E72" i="142" s="1"/>
  <c r="Z74" i="102"/>
  <c r="E9" i="126"/>
  <c r="E9" i="142" s="1"/>
  <c r="V11" i="133"/>
  <c r="Z11" i="102"/>
  <c r="E47" i="115"/>
  <c r="E47" i="146" s="1"/>
  <c r="V18" i="134"/>
  <c r="Z18" i="114"/>
  <c r="V68" i="133"/>
  <c r="E66" i="126"/>
  <c r="E66" i="142" s="1"/>
  <c r="Z68" i="102"/>
  <c r="V66" i="133"/>
  <c r="E64" i="126"/>
  <c r="E64" i="142" s="1"/>
  <c r="Z66" i="102"/>
  <c r="V14" i="113"/>
  <c r="V14" i="132" s="1"/>
  <c r="V63" i="131"/>
  <c r="E61" i="121"/>
  <c r="Z63" i="101"/>
  <c r="V59" i="131"/>
  <c r="E57" i="121"/>
  <c r="E57" i="137" s="1"/>
  <c r="Z59" i="101"/>
  <c r="V25" i="131"/>
  <c r="E23" i="121"/>
  <c r="E23" i="137" s="1"/>
  <c r="Z25" i="101"/>
  <c r="Q54" i="152"/>
  <c r="Q141" i="152"/>
  <c r="P42" i="152"/>
  <c r="P129" i="152"/>
  <c r="R44" i="152"/>
  <c r="R131" i="152"/>
  <c r="Q43" i="152"/>
  <c r="Q130" i="152"/>
  <c r="Q55" i="152"/>
  <c r="Q142" i="152"/>
  <c r="P43" i="152"/>
  <c r="P130" i="152"/>
  <c r="D48" i="115"/>
  <c r="D48" i="146" s="1"/>
  <c r="N19" i="134"/>
  <c r="R19" i="114"/>
  <c r="E103" i="121"/>
  <c r="E103" i="137" s="1"/>
  <c r="V105" i="131"/>
  <c r="Z105" i="101"/>
  <c r="Z75" i="101"/>
  <c r="E73" i="121"/>
  <c r="E73" i="137" s="1"/>
  <c r="V75" i="131"/>
  <c r="V39" i="133"/>
  <c r="E37" i="126"/>
  <c r="E37" i="142" s="1"/>
  <c r="Z39" i="102"/>
  <c r="V89" i="131"/>
  <c r="E87" i="121"/>
  <c r="E87" i="137" s="1"/>
  <c r="Z89" i="101"/>
  <c r="E18" i="126"/>
  <c r="E18" i="142" s="1"/>
  <c r="V20" i="133"/>
  <c r="Z20" i="102"/>
  <c r="E15" i="126"/>
  <c r="E15" i="142" s="1"/>
  <c r="Z17" i="102"/>
  <c r="V17" i="133"/>
  <c r="V15" i="134"/>
  <c r="E44" i="115"/>
  <c r="E44" i="146" s="1"/>
  <c r="Z15" i="114"/>
  <c r="V10" i="134"/>
  <c r="E39" i="115"/>
  <c r="E39" i="146" s="1"/>
  <c r="Z10" i="114"/>
  <c r="O52" i="152"/>
  <c r="O139" i="152"/>
  <c r="R36" i="152"/>
  <c r="R123" i="152"/>
  <c r="P39" i="152"/>
  <c r="P126" i="152"/>
  <c r="P45" i="152"/>
  <c r="P132" i="152"/>
  <c r="O49" i="152"/>
  <c r="O136" i="152"/>
  <c r="U62" i="151"/>
  <c r="U167" i="151"/>
  <c r="O53" i="152"/>
  <c r="O140" i="152"/>
  <c r="V100" i="131"/>
  <c r="E98" i="121"/>
  <c r="E98" i="137" s="1"/>
  <c r="Z100" i="101"/>
  <c r="E74" i="126"/>
  <c r="E74" i="142" s="1"/>
  <c r="V76" i="133"/>
  <c r="Z76" i="102"/>
  <c r="V33" i="134"/>
  <c r="E62" i="115"/>
  <c r="E62" i="146" s="1"/>
  <c r="Z33" i="114"/>
  <c r="E14" i="121"/>
  <c r="V16" i="131"/>
  <c r="V10" i="113"/>
  <c r="V10" i="132" s="1"/>
  <c r="Z16" i="101"/>
  <c r="V29" i="131"/>
  <c r="E27" i="121"/>
  <c r="E27" i="137" s="1"/>
  <c r="Z29" i="101"/>
  <c r="Z43" i="102"/>
  <c r="E41" i="126"/>
  <c r="E41" i="142" s="1"/>
  <c r="V43" i="133"/>
  <c r="V30" i="133"/>
  <c r="E28" i="126"/>
  <c r="E28" i="142" s="1"/>
  <c r="Z30" i="102"/>
  <c r="V12" i="131"/>
  <c r="Z12" i="101"/>
  <c r="E10" i="121"/>
  <c r="E10" i="137" s="1"/>
  <c r="V43" i="131"/>
  <c r="E41" i="121"/>
  <c r="E41" i="137" s="1"/>
  <c r="Z43" i="101"/>
  <c r="P40" i="152"/>
  <c r="P127" i="152"/>
  <c r="V49" i="131"/>
  <c r="E47" i="121"/>
  <c r="E47" i="137" s="1"/>
  <c r="Z49" i="101"/>
  <c r="E10" i="126"/>
  <c r="E10" i="142" s="1"/>
  <c r="Z12" i="102"/>
  <c r="V12" i="133"/>
  <c r="V33" i="113"/>
  <c r="V33" i="132" s="1"/>
  <c r="E69" i="126"/>
  <c r="V71" i="133"/>
  <c r="Z71" i="102"/>
  <c r="V23" i="134"/>
  <c r="E52" i="115"/>
  <c r="E52" i="146" s="1"/>
  <c r="Z23" i="114"/>
  <c r="V42" i="133"/>
  <c r="E40" i="126"/>
  <c r="E40" i="142" s="1"/>
  <c r="Z42" i="102"/>
  <c r="V52" i="133"/>
  <c r="E50" i="126"/>
  <c r="E50" i="142" s="1"/>
  <c r="E100" i="121"/>
  <c r="E100" i="137" s="1"/>
  <c r="V102" i="131"/>
  <c r="Z102" i="101"/>
  <c r="E40" i="121"/>
  <c r="E40" i="137" s="1"/>
  <c r="V42" i="131"/>
  <c r="Z42" i="101"/>
  <c r="V50" i="133"/>
  <c r="E48" i="126"/>
  <c r="E48" i="142" s="1"/>
  <c r="Z50" i="102"/>
  <c r="P37" i="152"/>
  <c r="P124" i="152"/>
  <c r="Q42" i="152"/>
  <c r="Q129" i="152"/>
  <c r="P44" i="152"/>
  <c r="P131" i="152"/>
  <c r="R52" i="152"/>
  <c r="R139" i="152"/>
  <c r="J121" i="152"/>
  <c r="C160" i="116"/>
  <c r="C160" i="135" s="1"/>
  <c r="C86" i="140"/>
  <c r="C61" i="140"/>
  <c r="C156" i="116"/>
  <c r="C156" i="135" s="1"/>
  <c r="H169" i="151"/>
  <c r="C174" i="116"/>
  <c r="C174" i="135" s="1"/>
  <c r="C68" i="145"/>
  <c r="C63" i="145"/>
  <c r="C173" i="116"/>
  <c r="H143" i="152"/>
  <c r="R28" i="133"/>
  <c r="D26" i="129"/>
  <c r="D26" i="145" s="1"/>
  <c r="D44" i="124"/>
  <c r="D44" i="140" s="1"/>
  <c r="R46" i="131"/>
  <c r="R90" i="131"/>
  <c r="D88" i="124"/>
  <c r="D88" i="140" s="1"/>
  <c r="D16" i="124"/>
  <c r="D16" i="140" s="1"/>
  <c r="R18" i="131"/>
  <c r="D18" i="124"/>
  <c r="D18" i="140" s="1"/>
  <c r="R20" i="131"/>
  <c r="D76" i="124"/>
  <c r="D76" i="140" s="1"/>
  <c r="R78" i="131"/>
  <c r="R28" i="134"/>
  <c r="D150" i="115"/>
  <c r="D150" i="146" s="1"/>
  <c r="D38" i="129"/>
  <c r="D38" i="145" s="1"/>
  <c r="R40" i="133"/>
  <c r="D53" i="142"/>
  <c r="D63" i="116"/>
  <c r="D63" i="135" s="1"/>
  <c r="D129" i="115"/>
  <c r="D129" i="146" s="1"/>
  <c r="R7" i="134"/>
  <c r="E16" i="116"/>
  <c r="E16" i="135" s="1"/>
  <c r="E86" i="136"/>
  <c r="C167" i="116"/>
  <c r="C167" i="135" s="1"/>
  <c r="C21" i="145"/>
  <c r="C65" i="135"/>
  <c r="C72" i="116"/>
  <c r="C72" i="135" s="1"/>
  <c r="R61" i="131"/>
  <c r="D59" i="124"/>
  <c r="D59" i="140" s="1"/>
  <c r="D20" i="142"/>
  <c r="D58" i="116"/>
  <c r="D58" i="135" s="1"/>
  <c r="R24" i="133"/>
  <c r="D22" i="129"/>
  <c r="D22" i="145" s="1"/>
  <c r="R49" i="131"/>
  <c r="D47" i="124"/>
  <c r="D47" i="140" s="1"/>
  <c r="R39" i="133"/>
  <c r="D37" i="129"/>
  <c r="D37" i="145" s="1"/>
  <c r="R14" i="134"/>
  <c r="D136" i="115"/>
  <c r="D136" i="146" s="1"/>
  <c r="R11" i="133"/>
  <c r="D9" i="129"/>
  <c r="D9" i="145" s="1"/>
  <c r="D153" i="115"/>
  <c r="D153" i="146" s="1"/>
  <c r="R31" i="134"/>
  <c r="R25" i="113"/>
  <c r="R25" i="132" s="1"/>
  <c r="D21" i="129"/>
  <c r="R23" i="133"/>
  <c r="D54" i="124"/>
  <c r="R56" i="131"/>
  <c r="R13" i="113"/>
  <c r="R13" i="132" s="1"/>
  <c r="D81" i="124"/>
  <c r="D81" i="140" s="1"/>
  <c r="R83" i="131"/>
  <c r="D62" i="137"/>
  <c r="D49" i="116"/>
  <c r="D49" i="135" s="1"/>
  <c r="D151" i="115"/>
  <c r="D151" i="146" s="1"/>
  <c r="R29" i="134"/>
  <c r="D6" i="142"/>
  <c r="D55" i="116"/>
  <c r="D55" i="135" s="1"/>
  <c r="E39" i="141"/>
  <c r="E26" i="116"/>
  <c r="E26" i="135" s="1"/>
  <c r="I143" i="152"/>
  <c r="H135" i="152"/>
  <c r="R15" i="134"/>
  <c r="D137" i="115"/>
  <c r="D137" i="146" s="1"/>
  <c r="D19" i="142"/>
  <c r="D57" i="116"/>
  <c r="D57" i="135" s="1"/>
  <c r="D65" i="124"/>
  <c r="D65" i="140" s="1"/>
  <c r="R67" i="131"/>
  <c r="R34" i="133"/>
  <c r="D32" i="129"/>
  <c r="D32" i="145" s="1"/>
  <c r="D149" i="115"/>
  <c r="D149" i="146" s="1"/>
  <c r="R27" i="134"/>
  <c r="R69" i="133"/>
  <c r="D67" i="129"/>
  <c r="D67" i="145" s="1"/>
  <c r="D80" i="124"/>
  <c r="D80" i="140" s="1"/>
  <c r="R82" i="131"/>
  <c r="D66" i="129"/>
  <c r="D66" i="145" s="1"/>
  <c r="R68" i="133"/>
  <c r="H72" i="149"/>
  <c r="H72" i="151" s="1"/>
  <c r="H40" i="151"/>
  <c r="H71" i="149"/>
  <c r="H71" i="151" s="1"/>
  <c r="D65" i="116"/>
  <c r="D63" i="142"/>
  <c r="N7" i="132"/>
  <c r="N39" i="113"/>
  <c r="N39" i="132" s="1"/>
  <c r="N40" i="113"/>
  <c r="N40" i="132" s="1"/>
  <c r="D78" i="129"/>
  <c r="D78" i="145" s="1"/>
  <c r="R80" i="133"/>
  <c r="D62" i="116"/>
  <c r="D62" i="135" s="1"/>
  <c r="D39" i="142"/>
  <c r="J122" i="152"/>
  <c r="D38" i="116"/>
  <c r="D38" i="135" s="1"/>
  <c r="D5" i="135"/>
  <c r="D37" i="116"/>
  <c r="D37" i="135" s="1"/>
  <c r="R16" i="133"/>
  <c r="D14" i="129"/>
  <c r="D14" i="145" s="1"/>
  <c r="D24" i="124"/>
  <c r="D24" i="140" s="1"/>
  <c r="R26" i="131"/>
  <c r="R39" i="131"/>
  <c r="D37" i="124"/>
  <c r="D37" i="140" s="1"/>
  <c r="R49" i="133"/>
  <c r="D47" i="129"/>
  <c r="D47" i="145" s="1"/>
  <c r="D48" i="116"/>
  <c r="D48" i="135" s="1"/>
  <c r="D61" i="137"/>
  <c r="R66" i="133"/>
  <c r="D64" i="129"/>
  <c r="D64" i="145" s="1"/>
  <c r="R12" i="134"/>
  <c r="D134" i="115"/>
  <c r="D134" i="146" s="1"/>
  <c r="R89" i="131"/>
  <c r="D87" i="124"/>
  <c r="D87" i="140" s="1"/>
  <c r="R58" i="133"/>
  <c r="D56" i="129"/>
  <c r="D56" i="145" s="1"/>
  <c r="D98" i="124"/>
  <c r="D98" i="140" s="1"/>
  <c r="R100" i="131"/>
  <c r="R38" i="133"/>
  <c r="D36" i="129"/>
  <c r="D36" i="145" s="1"/>
  <c r="R26" i="113"/>
  <c r="R26" i="132" s="1"/>
  <c r="R27" i="133"/>
  <c r="D25" i="129"/>
  <c r="D30" i="124"/>
  <c r="R32" i="131"/>
  <c r="R12" i="113"/>
  <c r="R12" i="132" s="1"/>
  <c r="D70" i="142"/>
  <c r="D68" i="116"/>
  <c r="D68" i="135" s="1"/>
  <c r="U63" i="151"/>
  <c r="U168" i="151"/>
  <c r="U60" i="151"/>
  <c r="U165" i="151"/>
  <c r="V56" i="151"/>
  <c r="V161" i="151"/>
  <c r="S57" i="151"/>
  <c r="S162" i="151"/>
  <c r="T56" i="151"/>
  <c r="T161" i="151"/>
  <c r="T61" i="151"/>
  <c r="T166" i="151"/>
  <c r="U43" i="151"/>
  <c r="U148" i="151"/>
  <c r="V57" i="151"/>
  <c r="V162" i="151"/>
  <c r="V62" i="151"/>
  <c r="V167" i="151"/>
  <c r="U44" i="151"/>
  <c r="U149" i="151"/>
  <c r="V61" i="151"/>
  <c r="V166" i="151"/>
  <c r="U55" i="151"/>
  <c r="U160" i="151"/>
  <c r="T62" i="151"/>
  <c r="T167" i="151"/>
  <c r="U46" i="151"/>
  <c r="U151" i="151"/>
  <c r="V51" i="151"/>
  <c r="V156" i="151"/>
  <c r="S50" i="151"/>
  <c r="S155" i="151"/>
  <c r="U51" i="151"/>
  <c r="U156" i="151"/>
  <c r="R52" i="151"/>
  <c r="R157" i="151"/>
  <c r="S58" i="151"/>
  <c r="S163" i="151"/>
  <c r="AA55" i="131"/>
  <c r="F53" i="120"/>
  <c r="F53" i="136" s="1"/>
  <c r="AA15" i="131"/>
  <c r="F13" i="120"/>
  <c r="F13" i="136" s="1"/>
  <c r="F67" i="120"/>
  <c r="F67" i="136" s="1"/>
  <c r="AA69" i="131"/>
  <c r="AA52" i="133"/>
  <c r="F50" i="125"/>
  <c r="F50" i="141" s="1"/>
  <c r="F30" i="115"/>
  <c r="F30" i="146" s="1"/>
  <c r="AA32" i="134"/>
  <c r="F103" i="120"/>
  <c r="F103" i="136" s="1"/>
  <c r="AA105" i="131"/>
  <c r="F59" i="125"/>
  <c r="F59" i="141" s="1"/>
  <c r="AA61" i="133"/>
  <c r="AA27" i="134"/>
  <c r="F25" i="115"/>
  <c r="F25" i="146" s="1"/>
  <c r="AA31" i="133"/>
  <c r="AA27" i="113"/>
  <c r="AA27" i="132" s="1"/>
  <c r="F29" i="125"/>
  <c r="AA13" i="134"/>
  <c r="F11" i="115"/>
  <c r="F11" i="146" s="1"/>
  <c r="AA104" i="131"/>
  <c r="F102" i="120"/>
  <c r="F102" i="136" s="1"/>
  <c r="F98" i="120"/>
  <c r="F98" i="136" s="1"/>
  <c r="AA100" i="131"/>
  <c r="F97" i="120"/>
  <c r="F97" i="136" s="1"/>
  <c r="AA99" i="131"/>
  <c r="F24" i="120"/>
  <c r="F24" i="136" s="1"/>
  <c r="AA26" i="131"/>
  <c r="F21" i="115"/>
  <c r="F21" i="146" s="1"/>
  <c r="AA23" i="134"/>
  <c r="AA101" i="131"/>
  <c r="F99" i="120"/>
  <c r="F99" i="136" s="1"/>
  <c r="AA57" i="133"/>
  <c r="F55" i="125"/>
  <c r="F55" i="141" s="1"/>
  <c r="AA75" i="133"/>
  <c r="F73" i="125"/>
  <c r="F73" i="141" s="1"/>
  <c r="AA74" i="133"/>
  <c r="F72" i="125"/>
  <c r="F72" i="141" s="1"/>
  <c r="AA46" i="131"/>
  <c r="F44" i="120"/>
  <c r="F44" i="136" s="1"/>
  <c r="F32" i="120"/>
  <c r="F32" i="136" s="1"/>
  <c r="AA34" i="131"/>
  <c r="S19" i="134"/>
  <c r="E17" i="115"/>
  <c r="E17" i="146" s="1"/>
  <c r="F59" i="120"/>
  <c r="F59" i="136" s="1"/>
  <c r="AA61" i="131"/>
  <c r="AA28" i="133"/>
  <c r="F26" i="125"/>
  <c r="F26" i="141" s="1"/>
  <c r="AA24" i="134"/>
  <c r="F22" i="115"/>
  <c r="F22" i="146" s="1"/>
  <c r="AA76" i="131"/>
  <c r="AA16" i="113"/>
  <c r="AA16" i="132" s="1"/>
  <c r="F74" i="120"/>
  <c r="AA54" i="133"/>
  <c r="F52" i="125"/>
  <c r="F52" i="141" s="1"/>
  <c r="AA70" i="133"/>
  <c r="AA32" i="113"/>
  <c r="AA32" i="132" s="1"/>
  <c r="F68" i="125"/>
  <c r="AA19" i="133"/>
  <c r="F17" i="125"/>
  <c r="F17" i="141" s="1"/>
  <c r="AA12" i="131"/>
  <c r="F10" i="120"/>
  <c r="F10" i="136" s="1"/>
  <c r="AA84" i="131"/>
  <c r="F82" i="120"/>
  <c r="F82" i="136" s="1"/>
  <c r="F9" i="115"/>
  <c r="F9" i="146" s="1"/>
  <c r="AA11" i="134"/>
  <c r="AA39" i="131"/>
  <c r="F37" i="120"/>
  <c r="F37" i="136" s="1"/>
  <c r="AA24" i="133"/>
  <c r="F22" i="125"/>
  <c r="F22" i="141" s="1"/>
  <c r="F84" i="120"/>
  <c r="AA86" i="131"/>
  <c r="AA17" i="113"/>
  <c r="AA63" i="131"/>
  <c r="AA14" i="113"/>
  <c r="AA14" i="132" s="1"/>
  <c r="F61" i="120"/>
  <c r="AA49" i="133"/>
  <c r="F47" i="125"/>
  <c r="F47" i="141" s="1"/>
  <c r="F49" i="125"/>
  <c r="F49" i="141" s="1"/>
  <c r="AA51" i="133"/>
  <c r="F7" i="115"/>
  <c r="F7" i="146" s="1"/>
  <c r="AA9" i="134"/>
  <c r="F100" i="120"/>
  <c r="F100" i="136" s="1"/>
  <c r="AA102" i="131"/>
  <c r="F36" i="120"/>
  <c r="F36" i="136" s="1"/>
  <c r="AA38" i="131"/>
  <c r="AA22" i="134"/>
  <c r="F20" i="115"/>
  <c r="F20" i="146" s="1"/>
  <c r="AA18" i="133"/>
  <c r="F16" i="125"/>
  <c r="F16" i="141" s="1"/>
  <c r="F66" i="120"/>
  <c r="F66" i="136" s="1"/>
  <c r="AA68" i="131"/>
  <c r="F11" i="120"/>
  <c r="F11" i="136" s="1"/>
  <c r="AA13" i="131"/>
  <c r="AA52" i="131"/>
  <c r="F50" i="120"/>
  <c r="F50" i="136" s="1"/>
  <c r="AA31" i="113"/>
  <c r="F63" i="125"/>
  <c r="AA65" i="133"/>
  <c r="G60" i="152"/>
  <c r="H68" i="151"/>
  <c r="I53" i="151"/>
  <c r="V80" i="131"/>
  <c r="E78" i="121"/>
  <c r="E78" i="137" s="1"/>
  <c r="Z80" i="101"/>
  <c r="V8" i="134"/>
  <c r="E37" i="115"/>
  <c r="E37" i="146" s="1"/>
  <c r="Z8" i="114"/>
  <c r="V29" i="134"/>
  <c r="E58" i="115"/>
  <c r="E58" i="146" s="1"/>
  <c r="Z29" i="114"/>
  <c r="E29" i="126"/>
  <c r="V31" i="133"/>
  <c r="V27" i="113"/>
  <c r="V27" i="132" s="1"/>
  <c r="Z31" i="102"/>
  <c r="E31" i="121"/>
  <c r="E31" i="137" s="1"/>
  <c r="V33" i="131"/>
  <c r="Z33" i="101"/>
  <c r="P34" i="152"/>
  <c r="R56" i="152"/>
  <c r="T45" i="151"/>
  <c r="T150" i="151"/>
  <c r="H59" i="152"/>
  <c r="K41" i="151"/>
  <c r="V78" i="133"/>
  <c r="E76" i="126"/>
  <c r="E76" i="142" s="1"/>
  <c r="Z78" i="102"/>
  <c r="E7" i="121"/>
  <c r="V9" i="131"/>
  <c r="V9" i="113"/>
  <c r="V9" i="132" s="1"/>
  <c r="Z9" i="101"/>
  <c r="V57" i="133"/>
  <c r="E55" i="126"/>
  <c r="E55" i="142" s="1"/>
  <c r="Z57" i="102"/>
  <c r="E101" i="121"/>
  <c r="E101" i="137" s="1"/>
  <c r="V103" i="131"/>
  <c r="Z103" i="101"/>
  <c r="O34" i="152"/>
  <c r="Q35" i="152"/>
  <c r="Q48" i="152"/>
  <c r="S56" i="151"/>
  <c r="S161" i="151"/>
  <c r="G59" i="152"/>
  <c r="V64" i="131"/>
  <c r="E62" i="121"/>
  <c r="V15" i="113"/>
  <c r="V15" i="132" s="1"/>
  <c r="Z64" i="101"/>
  <c r="V27" i="133"/>
  <c r="E25" i="126"/>
  <c r="V26" i="113"/>
  <c r="V26" i="132" s="1"/>
  <c r="Z27" i="102"/>
  <c r="V65" i="131"/>
  <c r="E63" i="121"/>
  <c r="E63" i="137" s="1"/>
  <c r="Z65" i="101"/>
  <c r="V72" i="133"/>
  <c r="E70" i="126"/>
  <c r="V34" i="113"/>
  <c r="V34" i="132" s="1"/>
  <c r="Z72" i="102"/>
  <c r="R48" i="152"/>
  <c r="V48" i="151"/>
  <c r="V153" i="151"/>
  <c r="V17" i="113"/>
  <c r="V86" i="131"/>
  <c r="E84" i="121"/>
  <c r="Z86" i="101"/>
  <c r="V25" i="113"/>
  <c r="V25" i="132" s="1"/>
  <c r="E21" i="126"/>
  <c r="V23" i="133"/>
  <c r="Z23" i="102"/>
  <c r="E62" i="126"/>
  <c r="V30" i="113"/>
  <c r="V30" i="132" s="1"/>
  <c r="V64" i="133"/>
  <c r="Z64" i="102"/>
  <c r="U66" i="151"/>
  <c r="U171" i="151"/>
  <c r="R63" i="151"/>
  <c r="R168" i="151"/>
  <c r="J59" i="152"/>
  <c r="V54" i="131"/>
  <c r="E52" i="121"/>
  <c r="E52" i="137" s="1"/>
  <c r="Z54" i="101"/>
  <c r="V57" i="131"/>
  <c r="E55" i="121"/>
  <c r="E55" i="137" s="1"/>
  <c r="Z57" i="101"/>
  <c r="Z18" i="102"/>
  <c r="V18" i="133"/>
  <c r="E16" i="126"/>
  <c r="E16" i="142" s="1"/>
  <c r="V48" i="133"/>
  <c r="E46" i="126"/>
  <c r="E46" i="142" s="1"/>
  <c r="Z48" i="102"/>
  <c r="E52" i="126"/>
  <c r="E52" i="142" s="1"/>
  <c r="V54" i="133"/>
  <c r="V73" i="133"/>
  <c r="E71" i="126"/>
  <c r="E71" i="142" s="1"/>
  <c r="Z73" i="102"/>
  <c r="V79" i="133"/>
  <c r="E77" i="126"/>
  <c r="E77" i="142" s="1"/>
  <c r="Z79" i="102"/>
  <c r="E61" i="126"/>
  <c r="E61" i="142" s="1"/>
  <c r="V63" i="133"/>
  <c r="Z63" i="102"/>
  <c r="V25" i="134"/>
  <c r="E54" i="115"/>
  <c r="E54" i="146" s="1"/>
  <c r="Z25" i="114"/>
  <c r="N46" i="152"/>
  <c r="N133" i="152"/>
  <c r="Q37" i="152"/>
  <c r="Q124" i="152"/>
  <c r="O42" i="152"/>
  <c r="O129" i="152"/>
  <c r="Q44" i="152"/>
  <c r="Q131" i="152"/>
  <c r="R50" i="152"/>
  <c r="R137" i="152"/>
  <c r="P52" i="152"/>
  <c r="P139" i="152"/>
  <c r="V34" i="131"/>
  <c r="E32" i="121"/>
  <c r="E32" i="137" s="1"/>
  <c r="Z34" i="101"/>
  <c r="E46" i="115"/>
  <c r="E46" i="146" s="1"/>
  <c r="V17" i="134"/>
  <c r="Z17" i="114"/>
  <c r="V67" i="131"/>
  <c r="E65" i="121"/>
  <c r="E65" i="137" s="1"/>
  <c r="Z67" i="101"/>
  <c r="V69" i="133"/>
  <c r="E67" i="126"/>
  <c r="E67" i="142" s="1"/>
  <c r="Z69" i="102"/>
  <c r="V75" i="133"/>
  <c r="E73" i="126"/>
  <c r="E73" i="142" s="1"/>
  <c r="Z75" i="102"/>
  <c r="V48" i="131"/>
  <c r="E46" i="121"/>
  <c r="E46" i="137" s="1"/>
  <c r="Z48" i="101"/>
  <c r="V10" i="133"/>
  <c r="E8" i="126"/>
  <c r="E8" i="142" s="1"/>
  <c r="Z10" i="102"/>
  <c r="Z60" i="102"/>
  <c r="E58" i="126"/>
  <c r="E58" i="142" s="1"/>
  <c r="V60" i="133"/>
  <c r="Z61" i="102"/>
  <c r="E59" i="126"/>
  <c r="E59" i="142" s="1"/>
  <c r="V61" i="133"/>
  <c r="R53" i="152"/>
  <c r="R140" i="152"/>
  <c r="O55" i="152"/>
  <c r="O142" i="152"/>
  <c r="R51" i="152"/>
  <c r="R138" i="152"/>
  <c r="R39" i="152"/>
  <c r="R126" i="152"/>
  <c r="R54" i="152"/>
  <c r="R141" i="152"/>
  <c r="O41" i="152"/>
  <c r="O128" i="152"/>
  <c r="P49" i="152"/>
  <c r="P136" i="152"/>
  <c r="V58" i="131"/>
  <c r="E56" i="121"/>
  <c r="E56" i="137" s="1"/>
  <c r="Z58" i="101"/>
  <c r="E12" i="121"/>
  <c r="E12" i="137" s="1"/>
  <c r="Z14" i="101"/>
  <c r="V14" i="131"/>
  <c r="V49" i="133"/>
  <c r="E47" i="126"/>
  <c r="E47" i="142" s="1"/>
  <c r="Z49" i="102"/>
  <c r="V56" i="133"/>
  <c r="E54" i="126"/>
  <c r="E54" i="142" s="1"/>
  <c r="Z56" i="102"/>
  <c r="V13" i="133"/>
  <c r="E11" i="126"/>
  <c r="E11" i="142" s="1"/>
  <c r="Z13" i="102"/>
  <c r="V36" i="133"/>
  <c r="E34" i="126"/>
  <c r="E34" i="142" s="1"/>
  <c r="Z36" i="102"/>
  <c r="V60" i="131"/>
  <c r="E58" i="121"/>
  <c r="E58" i="137" s="1"/>
  <c r="Z60" i="101"/>
  <c r="V70" i="133"/>
  <c r="E68" i="126"/>
  <c r="V32" i="113"/>
  <c r="V32" i="132" s="1"/>
  <c r="Z70" i="102"/>
  <c r="K46" i="152"/>
  <c r="K133" i="152"/>
  <c r="O36" i="152"/>
  <c r="O123" i="152"/>
  <c r="E43" i="121"/>
  <c r="E43" i="137" s="1"/>
  <c r="V45" i="131"/>
  <c r="Z45" i="101"/>
  <c r="E37" i="121"/>
  <c r="E37" i="137" s="1"/>
  <c r="V39" i="131"/>
  <c r="Z39" i="101"/>
  <c r="V38" i="131"/>
  <c r="E36" i="121"/>
  <c r="E36" i="137" s="1"/>
  <c r="Z38" i="101"/>
  <c r="E59" i="121"/>
  <c r="E59" i="137" s="1"/>
  <c r="V61" i="131"/>
  <c r="Z61" i="101"/>
  <c r="D5" i="126"/>
  <c r="N7" i="133"/>
  <c r="N20" i="113"/>
  <c r="N20" i="132" s="1"/>
  <c r="R7" i="102"/>
  <c r="E53" i="121"/>
  <c r="E53" i="137" s="1"/>
  <c r="V55" i="131"/>
  <c r="Z55" i="101"/>
  <c r="V47" i="133"/>
  <c r="E45" i="126"/>
  <c r="E45" i="142" s="1"/>
  <c r="Z47" i="102"/>
  <c r="V16" i="134"/>
  <c r="E45" i="115"/>
  <c r="E45" i="146" s="1"/>
  <c r="Z16" i="114"/>
  <c r="V94" i="131"/>
  <c r="E92" i="121"/>
  <c r="E92" i="137" s="1"/>
  <c r="Z94" i="101"/>
  <c r="Q45" i="152"/>
  <c r="Q132" i="152"/>
  <c r="R37" i="152"/>
  <c r="R124" i="152"/>
  <c r="O40" i="152"/>
  <c r="O127" i="152"/>
  <c r="R55" i="152"/>
  <c r="R142" i="152"/>
  <c r="C69" i="145"/>
  <c r="C175" i="116"/>
  <c r="C175" i="135" s="1"/>
  <c r="J143" i="152"/>
  <c r="C172" i="116"/>
  <c r="C172" i="135" s="1"/>
  <c r="C62" i="145"/>
  <c r="R75" i="133"/>
  <c r="D73" i="129"/>
  <c r="D73" i="145" s="1"/>
  <c r="D15" i="124"/>
  <c r="D15" i="140" s="1"/>
  <c r="R17" i="131"/>
  <c r="R12" i="131"/>
  <c r="D10" i="124"/>
  <c r="D10" i="140" s="1"/>
  <c r="D38" i="124"/>
  <c r="D38" i="140" s="1"/>
  <c r="R40" i="131"/>
  <c r="D139" i="115"/>
  <c r="D139" i="146" s="1"/>
  <c r="R17" i="134"/>
  <c r="D9" i="124"/>
  <c r="D9" i="140" s="1"/>
  <c r="R11" i="131"/>
  <c r="R69" i="131"/>
  <c r="D67" i="124"/>
  <c r="D67" i="140" s="1"/>
  <c r="D14" i="137"/>
  <c r="D44" i="116"/>
  <c r="D44" i="135" s="1"/>
  <c r="D69" i="124"/>
  <c r="D69" i="140" s="1"/>
  <c r="R71" i="131"/>
  <c r="R86" i="131"/>
  <c r="D84" i="124"/>
  <c r="R17" i="113"/>
  <c r="R29" i="113"/>
  <c r="R29" i="132" s="1"/>
  <c r="D53" i="129"/>
  <c r="R55" i="133"/>
  <c r="R103" i="131"/>
  <c r="D101" i="124"/>
  <c r="D101" i="140" s="1"/>
  <c r="R30" i="113"/>
  <c r="R30" i="132" s="1"/>
  <c r="R64" i="133"/>
  <c r="D62" i="129"/>
  <c r="D7" i="129"/>
  <c r="R9" i="133"/>
  <c r="R22" i="113"/>
  <c r="R22" i="132" s="1"/>
  <c r="D55" i="129"/>
  <c r="D55" i="145" s="1"/>
  <c r="R57" i="133"/>
  <c r="D50" i="124"/>
  <c r="D50" i="140" s="1"/>
  <c r="R52" i="131"/>
  <c r="E21" i="116"/>
  <c r="E21" i="135" s="1"/>
  <c r="E19" i="141"/>
  <c r="C164" i="116"/>
  <c r="C164" i="135" s="1"/>
  <c r="C7" i="145"/>
  <c r="J169" i="151"/>
  <c r="C51" i="135"/>
  <c r="C53" i="116"/>
  <c r="C53" i="135" s="1"/>
  <c r="D66" i="124"/>
  <c r="D66" i="140" s="1"/>
  <c r="R68" i="131"/>
  <c r="R12" i="133"/>
  <c r="D10" i="129"/>
  <c r="D10" i="145" s="1"/>
  <c r="D11" i="129"/>
  <c r="D11" i="145" s="1"/>
  <c r="R13" i="133"/>
  <c r="D13" i="129"/>
  <c r="D13" i="145" s="1"/>
  <c r="R15" i="133"/>
  <c r="D100" i="124"/>
  <c r="D100" i="140" s="1"/>
  <c r="R102" i="131"/>
  <c r="D49" i="124"/>
  <c r="D49" i="140" s="1"/>
  <c r="R51" i="131"/>
  <c r="D41" i="124"/>
  <c r="D41" i="140" s="1"/>
  <c r="R43" i="131"/>
  <c r="R32" i="133"/>
  <c r="D30" i="129"/>
  <c r="D30" i="145" s="1"/>
  <c r="D47" i="116"/>
  <c r="D47" i="135" s="1"/>
  <c r="D54" i="137"/>
  <c r="R8" i="134"/>
  <c r="D130" i="115"/>
  <c r="D130" i="146" s="1"/>
  <c r="J135" i="152"/>
  <c r="I121" i="152"/>
  <c r="C54" i="140"/>
  <c r="C155" i="116"/>
  <c r="C155" i="135" s="1"/>
  <c r="R33" i="113"/>
  <c r="R33" i="132" s="1"/>
  <c r="D69" i="129"/>
  <c r="R71" i="133"/>
  <c r="D135" i="115"/>
  <c r="D135" i="146" s="1"/>
  <c r="R13" i="134"/>
  <c r="R18" i="133"/>
  <c r="D16" i="129"/>
  <c r="D16" i="145" s="1"/>
  <c r="R21" i="133"/>
  <c r="R23" i="113"/>
  <c r="R23" i="132" s="1"/>
  <c r="D19" i="129"/>
  <c r="D43" i="124"/>
  <c r="D43" i="140" s="1"/>
  <c r="R45" i="131"/>
  <c r="D65" i="129"/>
  <c r="D65" i="145" s="1"/>
  <c r="R67" i="133"/>
  <c r="D18" i="129"/>
  <c r="D18" i="145" s="1"/>
  <c r="R20" i="133"/>
  <c r="R15" i="131"/>
  <c r="D13" i="124"/>
  <c r="D13" i="140" s="1"/>
  <c r="D42" i="129"/>
  <c r="D42" i="145" s="1"/>
  <c r="R44" i="133"/>
  <c r="D46" i="124"/>
  <c r="D46" i="140" s="1"/>
  <c r="R48" i="131"/>
  <c r="J147" i="152"/>
  <c r="D29" i="142"/>
  <c r="D61" i="116"/>
  <c r="D61" i="135" s="1"/>
  <c r="N31" i="132"/>
  <c r="N38" i="113"/>
  <c r="N38" i="132" s="1"/>
  <c r="R33" i="131"/>
  <c r="D31" i="124"/>
  <c r="D31" i="140" s="1"/>
  <c r="E68" i="141"/>
  <c r="E30" i="116"/>
  <c r="E30" i="135" s="1"/>
  <c r="C17" i="140"/>
  <c r="C153" i="116"/>
  <c r="C153" i="135" s="1"/>
  <c r="D29" i="135"/>
  <c r="D36" i="116"/>
  <c r="D36" i="135" s="1"/>
  <c r="J19" i="113"/>
  <c r="J19" i="132" s="1"/>
  <c r="J17" i="132"/>
  <c r="D8" i="124"/>
  <c r="D8" i="140" s="1"/>
  <c r="R10" i="131"/>
  <c r="R81" i="131"/>
  <c r="D79" i="124"/>
  <c r="D79" i="140" s="1"/>
  <c r="R33" i="134"/>
  <c r="D155" i="115"/>
  <c r="D155" i="146" s="1"/>
  <c r="D66" i="116"/>
  <c r="D66" i="135" s="1"/>
  <c r="D68" i="142"/>
  <c r="D27" i="129"/>
  <c r="D27" i="145" s="1"/>
  <c r="R29" i="133"/>
  <c r="R53" i="131"/>
  <c r="D51" i="124"/>
  <c r="D51" i="140" s="1"/>
  <c r="D31" i="129"/>
  <c r="D31" i="145" s="1"/>
  <c r="R33" i="133"/>
  <c r="D154" i="115"/>
  <c r="D154" i="146" s="1"/>
  <c r="R32" i="134"/>
  <c r="D148" i="115"/>
  <c r="D148" i="146" s="1"/>
  <c r="R26" i="134"/>
  <c r="D63" i="124"/>
  <c r="D63" i="140" s="1"/>
  <c r="R65" i="131"/>
  <c r="D86" i="137"/>
  <c r="D52" i="116"/>
  <c r="D52" i="135" s="1"/>
  <c r="E10" i="116"/>
  <c r="E10" i="135" s="1"/>
  <c r="E30" i="136"/>
  <c r="E84" i="136"/>
  <c r="E15" i="116"/>
  <c r="E6" i="116"/>
  <c r="E6" i="135" s="1"/>
  <c r="E6" i="136"/>
  <c r="T42" i="151"/>
  <c r="T147" i="151"/>
  <c r="S61" i="151"/>
  <c r="S166" i="151"/>
  <c r="V58" i="151"/>
  <c r="V163" i="151"/>
  <c r="S60" i="151"/>
  <c r="S165" i="151"/>
  <c r="T63" i="151"/>
  <c r="T168" i="151"/>
  <c r="T58" i="151"/>
  <c r="T163" i="151"/>
  <c r="T44" i="151"/>
  <c r="T149" i="151"/>
  <c r="U56" i="151"/>
  <c r="U161" i="151"/>
  <c r="V47" i="151"/>
  <c r="V152" i="151"/>
  <c r="S44" i="151"/>
  <c r="S149" i="151"/>
  <c r="S45" i="151"/>
  <c r="S150" i="151"/>
  <c r="V43" i="151"/>
  <c r="V148" i="151"/>
  <c r="U49" i="151"/>
  <c r="U154" i="151"/>
  <c r="T51" i="151"/>
  <c r="T156" i="151"/>
  <c r="P52" i="151"/>
  <c r="P157" i="151"/>
  <c r="Q52" i="151"/>
  <c r="Q157" i="151"/>
  <c r="F35" i="120"/>
  <c r="F35" i="136" s="1"/>
  <c r="AA37" i="131"/>
  <c r="F68" i="120"/>
  <c r="F68" i="136" s="1"/>
  <c r="AA70" i="131"/>
  <c r="F51" i="120"/>
  <c r="F51" i="136" s="1"/>
  <c r="AA53" i="131"/>
  <c r="AA36" i="133"/>
  <c r="F34" i="125"/>
  <c r="F34" i="141" s="1"/>
  <c r="AA88" i="131"/>
  <c r="AA18" i="113"/>
  <c r="AA18" i="132" s="1"/>
  <c r="F86" i="120"/>
  <c r="F87" i="120"/>
  <c r="F87" i="136" s="1"/>
  <c r="AA89" i="131"/>
  <c r="AA45" i="133"/>
  <c r="F43" i="125"/>
  <c r="F43" i="141" s="1"/>
  <c r="F64" i="125"/>
  <c r="F64" i="141" s="1"/>
  <c r="AA66" i="133"/>
  <c r="AA23" i="133"/>
  <c r="AA25" i="113"/>
  <c r="AA25" i="132" s="1"/>
  <c r="F21" i="125"/>
  <c r="AA33" i="134"/>
  <c r="F31" i="115"/>
  <c r="F31" i="146" s="1"/>
  <c r="AA71" i="131"/>
  <c r="F69" i="120"/>
  <c r="F69" i="136" s="1"/>
  <c r="AA58" i="131"/>
  <c r="F56" i="120"/>
  <c r="F56" i="136" s="1"/>
  <c r="F60" i="120"/>
  <c r="F60" i="136" s="1"/>
  <c r="AA62" i="131"/>
  <c r="AA83" i="131"/>
  <c r="F81" i="120"/>
  <c r="F81" i="136" s="1"/>
  <c r="AA48" i="133"/>
  <c r="F46" i="125"/>
  <c r="F46" i="141" s="1"/>
  <c r="AA68" i="133"/>
  <c r="F66" i="125"/>
  <c r="F66" i="141" s="1"/>
  <c r="F83" i="120"/>
  <c r="F83" i="136" s="1"/>
  <c r="AA85" i="131"/>
  <c r="F39" i="125"/>
  <c r="AA41" i="133"/>
  <c r="AA28" i="113"/>
  <c r="AA28" i="132" s="1"/>
  <c r="AA79" i="133"/>
  <c r="F77" i="125"/>
  <c r="F77" i="141" s="1"/>
  <c r="F78" i="125"/>
  <c r="F78" i="141" s="1"/>
  <c r="AA80" i="133"/>
  <c r="F18" i="120"/>
  <c r="F18" i="136" s="1"/>
  <c r="AA20" i="131"/>
  <c r="F90" i="120"/>
  <c r="F90" i="136" s="1"/>
  <c r="AA92" i="131"/>
  <c r="F5" i="115"/>
  <c r="F5" i="146" s="1"/>
  <c r="AA7" i="134"/>
  <c r="AA44" i="131"/>
  <c r="F42" i="120"/>
  <c r="F42" i="136" s="1"/>
  <c r="F10" i="125"/>
  <c r="F10" i="141" s="1"/>
  <c r="AA12" i="133"/>
  <c r="AA10" i="134"/>
  <c r="F8" i="115"/>
  <c r="F8" i="146" s="1"/>
  <c r="F79" i="120"/>
  <c r="F79" i="136" s="1"/>
  <c r="AA81" i="131"/>
  <c r="AA25" i="133"/>
  <c r="F23" i="125"/>
  <c r="F23" i="141" s="1"/>
  <c r="F54" i="125"/>
  <c r="F54" i="141" s="1"/>
  <c r="AA56" i="133"/>
  <c r="AA12" i="134"/>
  <c r="F10" i="115"/>
  <c r="F10" i="146" s="1"/>
  <c r="F78" i="120"/>
  <c r="F78" i="136" s="1"/>
  <c r="AA80" i="131"/>
  <c r="AA29" i="134"/>
  <c r="F27" i="115"/>
  <c r="F27" i="146" s="1"/>
  <c r="F89" i="120"/>
  <c r="F89" i="136" s="1"/>
  <c r="AA91" i="131"/>
  <c r="F12" i="120"/>
  <c r="F12" i="136" s="1"/>
  <c r="AA14" i="131"/>
  <c r="AA28" i="134"/>
  <c r="F26" i="115"/>
  <c r="F26" i="146" s="1"/>
  <c r="AA56" i="131"/>
  <c r="AA13" i="113"/>
  <c r="AA13" i="132" s="1"/>
  <c r="F54" i="120"/>
  <c r="AA8" i="113"/>
  <c r="AA8" i="132" s="1"/>
  <c r="F6" i="120"/>
  <c r="AA8" i="131"/>
  <c r="AA37" i="133"/>
  <c r="F35" i="125"/>
  <c r="F35" i="141" s="1"/>
  <c r="AA35" i="133"/>
  <c r="F33" i="125"/>
  <c r="F33" i="141" s="1"/>
  <c r="F19" i="115"/>
  <c r="F19" i="146" s="1"/>
  <c r="AA21" i="134"/>
  <c r="F80" i="120"/>
  <c r="F80" i="136" s="1"/>
  <c r="AA82" i="131"/>
  <c r="AA34" i="133"/>
  <c r="F32" i="125"/>
  <c r="F32" i="141" s="1"/>
  <c r="AA60" i="131"/>
  <c r="F58" i="120"/>
  <c r="F58" i="136" s="1"/>
  <c r="F96" i="120"/>
  <c r="F96" i="136" s="1"/>
  <c r="AA98" i="131"/>
  <c r="AA47" i="131"/>
  <c r="F45" i="120"/>
  <c r="F45" i="136" s="1"/>
  <c r="AA26" i="133"/>
  <c r="F24" i="125"/>
  <c r="F24" i="141" s="1"/>
  <c r="AA30" i="133"/>
  <c r="F28" i="125"/>
  <c r="F28" i="141" s="1"/>
  <c r="K35" i="134"/>
  <c r="D33" i="115"/>
  <c r="D33" i="146" s="1"/>
  <c r="H60" i="152"/>
  <c r="I68" i="151"/>
  <c r="V31" i="113"/>
  <c r="E63" i="126"/>
  <c r="V65" i="133"/>
  <c r="Z65" i="102"/>
  <c r="V52" i="131"/>
  <c r="E50" i="121"/>
  <c r="E50" i="137" s="1"/>
  <c r="Z52" i="101"/>
  <c r="E78" i="126"/>
  <c r="E78" i="142" s="1"/>
  <c r="Z80" i="102"/>
  <c r="V80" i="133"/>
  <c r="V97" i="131"/>
  <c r="E95" i="121"/>
  <c r="E95" i="137" s="1"/>
  <c r="Z97" i="101"/>
  <c r="T48" i="151"/>
  <c r="T153" i="151"/>
  <c r="R64" i="151"/>
  <c r="O64" i="151"/>
  <c r="E53" i="126"/>
  <c r="V29" i="113"/>
  <c r="V29" i="132" s="1"/>
  <c r="V55" i="133"/>
  <c r="Z55" i="102"/>
  <c r="V32" i="133"/>
  <c r="E30" i="126"/>
  <c r="E30" i="142" s="1"/>
  <c r="Z32" i="102"/>
  <c r="V77" i="131"/>
  <c r="E75" i="121"/>
  <c r="E75" i="137" s="1"/>
  <c r="Z77" i="101"/>
  <c r="R35" i="152"/>
  <c r="P56" i="152"/>
  <c r="T47" i="151"/>
  <c r="T152" i="151"/>
  <c r="K68" i="151"/>
  <c r="L47" i="152"/>
  <c r="V18" i="113"/>
  <c r="V18" i="132" s="1"/>
  <c r="V88" i="131"/>
  <c r="E86" i="121"/>
  <c r="Z88" i="101"/>
  <c r="E50" i="115"/>
  <c r="E50" i="146" s="1"/>
  <c r="V21" i="134"/>
  <c r="Z21" i="114"/>
  <c r="E36" i="115"/>
  <c r="E36" i="146" s="1"/>
  <c r="V7" i="134"/>
  <c r="Z7" i="114"/>
  <c r="V56" i="131"/>
  <c r="E54" i="121"/>
  <c r="V13" i="113"/>
  <c r="V13" i="132" s="1"/>
  <c r="Z56" i="101"/>
  <c r="V41" i="133"/>
  <c r="V28" i="113"/>
  <c r="V28" i="132" s="1"/>
  <c r="E39" i="126"/>
  <c r="Z41" i="102"/>
  <c r="K47" i="152"/>
  <c r="V66" i="151"/>
  <c r="V171" i="151"/>
  <c r="M60" i="152"/>
  <c r="D49" i="115"/>
  <c r="D49" i="146" s="1"/>
  <c r="N20" i="134"/>
  <c r="R20" i="114"/>
  <c r="E74" i="121"/>
  <c r="V76" i="131"/>
  <c r="V16" i="113"/>
  <c r="V16" i="132" s="1"/>
  <c r="Z76" i="101"/>
  <c r="P35" i="152"/>
  <c r="T66" i="151"/>
  <c r="T171" i="151"/>
  <c r="J68" i="151"/>
  <c r="V44" i="151"/>
  <c r="V149" i="151"/>
  <c r="V96" i="131"/>
  <c r="E94" i="121"/>
  <c r="E94" i="137" s="1"/>
  <c r="Z96" i="101"/>
  <c r="E102" i="121"/>
  <c r="E102" i="137" s="1"/>
  <c r="V104" i="131"/>
  <c r="Z104" i="101"/>
  <c r="V46" i="131"/>
  <c r="E44" i="121"/>
  <c r="E44" i="137" s="1"/>
  <c r="Z46" i="101"/>
  <c r="V82" i="131"/>
  <c r="E80" i="121"/>
  <c r="E80" i="137" s="1"/>
  <c r="Z82" i="101"/>
  <c r="V79" i="131"/>
  <c r="E77" i="121"/>
  <c r="E77" i="137" s="1"/>
  <c r="Z79" i="101"/>
  <c r="V58" i="133"/>
  <c r="E56" i="126"/>
  <c r="E56" i="142" s="1"/>
  <c r="Z58" i="102"/>
  <c r="V26" i="131"/>
  <c r="E24" i="121"/>
  <c r="E24" i="137" s="1"/>
  <c r="Z26" i="101"/>
  <c r="V62" i="133"/>
  <c r="E60" i="126"/>
  <c r="E60" i="142" s="1"/>
  <c r="Z62" i="102"/>
  <c r="V40" i="133"/>
  <c r="E38" i="126"/>
  <c r="E38" i="142" s="1"/>
  <c r="Z40" i="102"/>
  <c r="Z45" i="102"/>
  <c r="E43" i="126"/>
  <c r="E43" i="142" s="1"/>
  <c r="V45" i="133"/>
  <c r="Q36" i="152"/>
  <c r="Q123" i="152"/>
  <c r="O50" i="152"/>
  <c r="O137" i="152"/>
  <c r="R41" i="152"/>
  <c r="R128" i="152"/>
  <c r="Q40" i="152"/>
  <c r="Q127" i="152"/>
  <c r="P50" i="152"/>
  <c r="P137" i="152"/>
  <c r="V66" i="131"/>
  <c r="E64" i="121"/>
  <c r="E64" i="137" s="1"/>
  <c r="Z66" i="101"/>
  <c r="E40" i="115"/>
  <c r="E40" i="146" s="1"/>
  <c r="V11" i="134"/>
  <c r="Z11" i="114"/>
  <c r="V29" i="133"/>
  <c r="E27" i="126"/>
  <c r="E27" i="142" s="1"/>
  <c r="Z29" i="102"/>
  <c r="E16" i="121"/>
  <c r="E16" i="137" s="1"/>
  <c r="V18" i="131"/>
  <c r="Z18" i="101"/>
  <c r="Z47" i="101"/>
  <c r="V47" i="131"/>
  <c r="E45" i="121"/>
  <c r="E45" i="137" s="1"/>
  <c r="V99" i="131"/>
  <c r="E97" i="121"/>
  <c r="E97" i="137" s="1"/>
  <c r="Z99" i="101"/>
  <c r="Z17" i="101"/>
  <c r="V17" i="131"/>
  <c r="E15" i="121"/>
  <c r="E15" i="137" s="1"/>
  <c r="V69" i="131"/>
  <c r="E67" i="121"/>
  <c r="E67" i="137" s="1"/>
  <c r="Z69" i="101"/>
  <c r="V72" i="131"/>
  <c r="E70" i="121"/>
  <c r="E70" i="137" s="1"/>
  <c r="Z72" i="101"/>
  <c r="L46" i="152"/>
  <c r="L133" i="152"/>
  <c r="O37" i="152"/>
  <c r="O124" i="152"/>
  <c r="R42" i="152"/>
  <c r="R129" i="152"/>
  <c r="P51" i="152"/>
  <c r="P138" i="152"/>
  <c r="P54" i="152"/>
  <c r="P141" i="152"/>
  <c r="Q38" i="152"/>
  <c r="Q125" i="152"/>
  <c r="Z22" i="102"/>
  <c r="V22" i="133"/>
  <c r="E20" i="126"/>
  <c r="V24" i="113"/>
  <c r="V24" i="132" s="1"/>
  <c r="V28" i="131"/>
  <c r="E26" i="121"/>
  <c r="E26" i="137" s="1"/>
  <c r="Z28" i="101"/>
  <c r="V91" i="131"/>
  <c r="E89" i="121"/>
  <c r="E89" i="137" s="1"/>
  <c r="Z91" i="101"/>
  <c r="V106" i="131"/>
  <c r="E104" i="121"/>
  <c r="E104" i="137" s="1"/>
  <c r="Z106" i="101"/>
  <c r="E14" i="126"/>
  <c r="E14" i="142" s="1"/>
  <c r="Z16" i="102"/>
  <c r="V16" i="133"/>
  <c r="V26" i="133"/>
  <c r="E24" i="126"/>
  <c r="E24" i="142" s="1"/>
  <c r="Z26" i="102"/>
  <c r="V37" i="131"/>
  <c r="E35" i="121"/>
  <c r="E35" i="137" s="1"/>
  <c r="Z37" i="101"/>
  <c r="V19" i="133"/>
  <c r="E17" i="126"/>
  <c r="E17" i="142" s="1"/>
  <c r="Z19" i="102"/>
  <c r="V98" i="131"/>
  <c r="E96" i="121"/>
  <c r="E96" i="137" s="1"/>
  <c r="Z98" i="101"/>
  <c r="Q50" i="152"/>
  <c r="Q137" i="152"/>
  <c r="O38" i="152"/>
  <c r="O125" i="152"/>
  <c r="M46" i="152"/>
  <c r="M133" i="152"/>
  <c r="E38" i="121"/>
  <c r="E38" i="137" s="1"/>
  <c r="V40" i="131"/>
  <c r="Z40" i="101"/>
  <c r="V20" i="131"/>
  <c r="E18" i="121"/>
  <c r="E18" i="137" s="1"/>
  <c r="Z20" i="101"/>
  <c r="E56" i="115"/>
  <c r="E56" i="146" s="1"/>
  <c r="V27" i="134"/>
  <c r="Z27" i="114"/>
  <c r="E49" i="121"/>
  <c r="E49" i="137" s="1"/>
  <c r="V51" i="131"/>
  <c r="Z51" i="101"/>
  <c r="V13" i="134"/>
  <c r="E42" i="115"/>
  <c r="E42" i="146" s="1"/>
  <c r="Z13" i="114"/>
  <c r="E43" i="115"/>
  <c r="E43" i="146" s="1"/>
  <c r="V14" i="134"/>
  <c r="Z14" i="114"/>
  <c r="E22" i="126"/>
  <c r="E22" i="142" s="1"/>
  <c r="V24" i="133"/>
  <c r="Z24" i="102"/>
  <c r="E23" i="126"/>
  <c r="E23" i="142" s="1"/>
  <c r="V25" i="133"/>
  <c r="Z25" i="102"/>
  <c r="P55" i="152"/>
  <c r="P142" i="152"/>
  <c r="P38" i="152"/>
  <c r="P125" i="152"/>
  <c r="O54" i="152"/>
  <c r="O141" i="152"/>
  <c r="P41" i="152"/>
  <c r="P128" i="152"/>
  <c r="P36" i="152"/>
  <c r="P123" i="152"/>
  <c r="G143" i="152"/>
  <c r="G135" i="152"/>
  <c r="D17" i="116"/>
  <c r="D17" i="135" s="1"/>
  <c r="D15" i="135"/>
  <c r="C170" i="116"/>
  <c r="C170" i="135" s="1"/>
  <c r="C39" i="145"/>
  <c r="C157" i="116"/>
  <c r="C157" i="135" s="1"/>
  <c r="C62" i="140"/>
  <c r="D8" i="129"/>
  <c r="D8" i="145" s="1"/>
  <c r="R10" i="133"/>
  <c r="R96" i="131"/>
  <c r="D94" i="124"/>
  <c r="D94" i="140" s="1"/>
  <c r="R19" i="133"/>
  <c r="D17" i="129"/>
  <c r="D17" i="145" s="1"/>
  <c r="R37" i="133"/>
  <c r="D35" i="129"/>
  <c r="D35" i="145" s="1"/>
  <c r="R84" i="131"/>
  <c r="D82" i="124"/>
  <c r="D82" i="140" s="1"/>
  <c r="D144" i="115"/>
  <c r="D144" i="146" s="1"/>
  <c r="R22" i="134"/>
  <c r="D92" i="124"/>
  <c r="D92" i="140" s="1"/>
  <c r="R94" i="131"/>
  <c r="D58" i="129"/>
  <c r="D58" i="145" s="1"/>
  <c r="R60" i="133"/>
  <c r="D35" i="124"/>
  <c r="D35" i="140" s="1"/>
  <c r="R37" i="131"/>
  <c r="R25" i="133"/>
  <c r="D23" i="129"/>
  <c r="D23" i="145" s="1"/>
  <c r="D84" i="137"/>
  <c r="D51" i="116"/>
  <c r="R70" i="131"/>
  <c r="D68" i="124"/>
  <c r="D68" i="140" s="1"/>
  <c r="D56" i="116"/>
  <c r="D56" i="135" s="1"/>
  <c r="D7" i="142"/>
  <c r="R8" i="131"/>
  <c r="D6" i="124"/>
  <c r="R8" i="113"/>
  <c r="R8" i="132" s="1"/>
  <c r="D33" i="129"/>
  <c r="D33" i="145" s="1"/>
  <c r="R35" i="133"/>
  <c r="E19" i="116"/>
  <c r="E19" i="135" s="1"/>
  <c r="E6" i="141"/>
  <c r="C158" i="116"/>
  <c r="C158" i="135" s="1"/>
  <c r="C74" i="140"/>
  <c r="G169" i="151"/>
  <c r="H122" i="152"/>
  <c r="R43" i="133"/>
  <c r="D41" i="129"/>
  <c r="D41" i="145" s="1"/>
  <c r="R24" i="113"/>
  <c r="R24" i="132" s="1"/>
  <c r="D20" i="129"/>
  <c r="R22" i="133"/>
  <c r="D59" i="129"/>
  <c r="D59" i="145" s="1"/>
  <c r="R61" i="133"/>
  <c r="D91" i="124"/>
  <c r="D91" i="140" s="1"/>
  <c r="R93" i="131"/>
  <c r="R60" i="131"/>
  <c r="D58" i="124"/>
  <c r="D58" i="140" s="1"/>
  <c r="R56" i="133"/>
  <c r="D54" i="129"/>
  <c r="D54" i="145" s="1"/>
  <c r="R42" i="133"/>
  <c r="D40" i="129"/>
  <c r="D40" i="145" s="1"/>
  <c r="D45" i="124"/>
  <c r="D45" i="140" s="1"/>
  <c r="R47" i="131"/>
  <c r="D152" i="115"/>
  <c r="D152" i="146" s="1"/>
  <c r="R30" i="134"/>
  <c r="D45" i="129"/>
  <c r="D45" i="145" s="1"/>
  <c r="R47" i="133"/>
  <c r="D70" i="124"/>
  <c r="D70" i="140" s="1"/>
  <c r="R72" i="131"/>
  <c r="D50" i="116"/>
  <c r="D50" i="135" s="1"/>
  <c r="D74" i="137"/>
  <c r="S40" i="113"/>
  <c r="S40" i="132" s="1"/>
  <c r="S7" i="132"/>
  <c r="S39" i="113"/>
  <c r="S39" i="132" s="1"/>
  <c r="S36" i="113"/>
  <c r="S36" i="132" s="1"/>
  <c r="S35" i="113"/>
  <c r="S35" i="132" s="1"/>
  <c r="E32" i="116"/>
  <c r="E32" i="135" s="1"/>
  <c r="E70" i="141"/>
  <c r="G121" i="152"/>
  <c r="D73" i="124"/>
  <c r="D73" i="140" s="1"/>
  <c r="R75" i="131"/>
  <c r="R79" i="133"/>
  <c r="D77" i="129"/>
  <c r="D77" i="145" s="1"/>
  <c r="D11" i="124"/>
  <c r="D11" i="140" s="1"/>
  <c r="R13" i="131"/>
  <c r="R17" i="133"/>
  <c r="D15" i="129"/>
  <c r="D15" i="145" s="1"/>
  <c r="D131" i="115"/>
  <c r="D131" i="146" s="1"/>
  <c r="R9" i="134"/>
  <c r="D69" i="142"/>
  <c r="D67" i="116"/>
  <c r="D67" i="135" s="1"/>
  <c r="D57" i="124"/>
  <c r="D57" i="140" s="1"/>
  <c r="R59" i="131"/>
  <c r="D44" i="129"/>
  <c r="D44" i="145" s="1"/>
  <c r="R46" i="133"/>
  <c r="D146" i="115"/>
  <c r="D146" i="146" s="1"/>
  <c r="R24" i="134"/>
  <c r="D56" i="124"/>
  <c r="D56" i="140" s="1"/>
  <c r="R58" i="131"/>
  <c r="R59" i="133"/>
  <c r="D57" i="129"/>
  <c r="D57" i="145" s="1"/>
  <c r="R27" i="113"/>
  <c r="R27" i="132" s="1"/>
  <c r="D29" i="129"/>
  <c r="R31" i="133"/>
  <c r="D78" i="124"/>
  <c r="D78" i="140" s="1"/>
  <c r="R80" i="131"/>
  <c r="G40" i="151"/>
  <c r="G71" i="149"/>
  <c r="G71" i="151" s="1"/>
  <c r="G72" i="149"/>
  <c r="G72" i="151" s="1"/>
  <c r="D43" i="116"/>
  <c r="D43" i="135" s="1"/>
  <c r="D7" i="137"/>
  <c r="D41" i="116"/>
  <c r="D5" i="137"/>
  <c r="E20" i="141"/>
  <c r="E22" i="116"/>
  <c r="E22" i="135" s="1"/>
  <c r="E63" i="141"/>
  <c r="E29" i="116"/>
  <c r="E8" i="116"/>
  <c r="E8" i="135" s="1"/>
  <c r="E14" i="136"/>
  <c r="E17" i="136"/>
  <c r="E9" i="116"/>
  <c r="E9" i="135" s="1"/>
  <c r="I122" i="152"/>
  <c r="C53" i="145"/>
  <c r="C171" i="116"/>
  <c r="C171" i="135" s="1"/>
  <c r="C152" i="116"/>
  <c r="C152" i="135" s="1"/>
  <c r="C14" i="140"/>
  <c r="C154" i="116"/>
  <c r="C154" i="135" s="1"/>
  <c r="C30" i="140"/>
  <c r="D27" i="124"/>
  <c r="D27" i="140" s="1"/>
  <c r="R29" i="131"/>
  <c r="R106" i="131"/>
  <c r="D104" i="124"/>
  <c r="D104" i="140" s="1"/>
  <c r="D42" i="124"/>
  <c r="D42" i="140" s="1"/>
  <c r="R44" i="131"/>
  <c r="R32" i="113"/>
  <c r="R32" i="132" s="1"/>
  <c r="D68" i="129"/>
  <c r="R70" i="133"/>
  <c r="R36" i="133"/>
  <c r="D34" i="129"/>
  <c r="D34" i="145" s="1"/>
  <c r="R63" i="131"/>
  <c r="R14" i="113"/>
  <c r="R14" i="132" s="1"/>
  <c r="D61" i="124"/>
  <c r="D96" i="124"/>
  <c r="D96" i="140" s="1"/>
  <c r="R98" i="131"/>
  <c r="R91" i="131"/>
  <c r="D89" i="124"/>
  <c r="D89" i="140" s="1"/>
  <c r="D23" i="124"/>
  <c r="D23" i="140" s="1"/>
  <c r="R25" i="131"/>
  <c r="R87" i="131"/>
  <c r="D85" i="124"/>
  <c r="D85" i="140" s="1"/>
  <c r="D45" i="116"/>
  <c r="D45" i="135" s="1"/>
  <c r="D17" i="137"/>
  <c r="E29" i="141"/>
  <c r="E25" i="116"/>
  <c r="E25" i="135" s="1"/>
  <c r="T55" i="151"/>
  <c r="T160" i="151"/>
  <c r="V45" i="151"/>
  <c r="V150" i="151"/>
  <c r="U58" i="151"/>
  <c r="U163" i="151"/>
  <c r="S59" i="151"/>
  <c r="S164" i="151"/>
  <c r="V59" i="151"/>
  <c r="V164" i="151"/>
  <c r="V42" i="151"/>
  <c r="V147" i="151"/>
  <c r="U59" i="151"/>
  <c r="U164" i="151"/>
  <c r="V55" i="151"/>
  <c r="V160" i="151"/>
  <c r="T59" i="151"/>
  <c r="T164" i="151"/>
  <c r="T46" i="151"/>
  <c r="T151" i="151"/>
  <c r="T57" i="151"/>
  <c r="T162" i="151"/>
  <c r="U42" i="151"/>
  <c r="U147" i="151"/>
  <c r="U48" i="151"/>
  <c r="U153" i="151"/>
  <c r="T49" i="151"/>
  <c r="T154" i="151"/>
  <c r="U47" i="151"/>
  <c r="U152" i="151"/>
  <c r="S49" i="151"/>
  <c r="S154" i="151"/>
  <c r="S46" i="151"/>
  <c r="S151" i="151"/>
  <c r="S43" i="151"/>
  <c r="S148" i="151"/>
  <c r="V50" i="151"/>
  <c r="V155" i="151"/>
  <c r="AA66" i="131"/>
  <c r="F64" i="120"/>
  <c r="F64" i="136" s="1"/>
  <c r="AA103" i="131"/>
  <c r="F101" i="120"/>
  <c r="F101" i="136" s="1"/>
  <c r="AA33" i="131"/>
  <c r="F31" i="120"/>
  <c r="F31" i="136" s="1"/>
  <c r="AA20" i="133"/>
  <c r="F18" i="125"/>
  <c r="F18" i="141" s="1"/>
  <c r="AA18" i="134"/>
  <c r="F16" i="115"/>
  <c r="F16" i="146" s="1"/>
  <c r="AA29" i="113"/>
  <c r="AA29" i="132" s="1"/>
  <c r="F53" i="125"/>
  <c r="AA55" i="133"/>
  <c r="F31" i="125"/>
  <c r="F31" i="141" s="1"/>
  <c r="AA33" i="133"/>
  <c r="F61" i="125"/>
  <c r="F61" i="141" s="1"/>
  <c r="AA63" i="133"/>
  <c r="AA11" i="133"/>
  <c r="F9" i="125"/>
  <c r="F9" i="141" s="1"/>
  <c r="F28" i="115"/>
  <c r="F28" i="146" s="1"/>
  <c r="AA30" i="134"/>
  <c r="AA51" i="131"/>
  <c r="F49" i="120"/>
  <c r="F49" i="136" s="1"/>
  <c r="F38" i="120"/>
  <c r="F38" i="136" s="1"/>
  <c r="AA40" i="131"/>
  <c r="F14" i="115"/>
  <c r="F14" i="146" s="1"/>
  <c r="AA16" i="134"/>
  <c r="F63" i="120"/>
  <c r="F63" i="136" s="1"/>
  <c r="AA65" i="131"/>
  <c r="F30" i="125"/>
  <c r="F30" i="141" s="1"/>
  <c r="AA32" i="133"/>
  <c r="AA64" i="131"/>
  <c r="AA15" i="113"/>
  <c r="AA15" i="132" s="1"/>
  <c r="F62" i="120"/>
  <c r="F14" i="120"/>
  <c r="AA16" i="131"/>
  <c r="AA10" i="113"/>
  <c r="AA10" i="132" s="1"/>
  <c r="AA29" i="133"/>
  <c r="F27" i="125"/>
  <c r="F27" i="141" s="1"/>
  <c r="F13" i="115"/>
  <c r="F13" i="146" s="1"/>
  <c r="AA15" i="134"/>
  <c r="AA59" i="133"/>
  <c r="F57" i="125"/>
  <c r="F57" i="141" s="1"/>
  <c r="F6" i="115"/>
  <c r="F6" i="146" s="1"/>
  <c r="AA8" i="134"/>
  <c r="AA96" i="131"/>
  <c r="F94" i="120"/>
  <c r="F94" i="136" s="1"/>
  <c r="F23" i="115"/>
  <c r="F23" i="146" s="1"/>
  <c r="AA25" i="134"/>
  <c r="AA95" i="131"/>
  <c r="F93" i="120"/>
  <c r="F93" i="136" s="1"/>
  <c r="F16" i="120"/>
  <c r="F16" i="136" s="1"/>
  <c r="AA18" i="131"/>
  <c r="AA7" i="131"/>
  <c r="AA7" i="113"/>
  <c r="F5" i="120"/>
  <c r="AA62" i="133"/>
  <c r="F60" i="125"/>
  <c r="F60" i="141" s="1"/>
  <c r="AA13" i="133"/>
  <c r="F11" i="125"/>
  <c r="F11" i="141" s="1"/>
  <c r="F37" i="125"/>
  <c r="F37" i="141" s="1"/>
  <c r="AA39" i="133"/>
  <c r="AA59" i="131"/>
  <c r="F57" i="120"/>
  <c r="F57" i="136" s="1"/>
  <c r="F47" i="120"/>
  <c r="F47" i="136" s="1"/>
  <c r="AA49" i="131"/>
  <c r="AA75" i="131"/>
  <c r="F73" i="120"/>
  <c r="F73" i="136" s="1"/>
  <c r="AA60" i="133"/>
  <c r="F58" i="125"/>
  <c r="F58" i="141" s="1"/>
  <c r="AA8" i="133"/>
  <c r="F6" i="125"/>
  <c r="AA21" i="113"/>
  <c r="AA21" i="132" s="1"/>
  <c r="AA9" i="131"/>
  <c r="AA9" i="113"/>
  <c r="AA9" i="132" s="1"/>
  <c r="F7" i="120"/>
  <c r="F56" i="125"/>
  <c r="F56" i="141" s="1"/>
  <c r="AA58" i="133"/>
  <c r="AA21" i="133"/>
  <c r="AA23" i="113"/>
  <c r="AA23" i="132" s="1"/>
  <c r="F19" i="125"/>
  <c r="AA15" i="133"/>
  <c r="F13" i="125"/>
  <c r="F13" i="141" s="1"/>
  <c r="F24" i="115"/>
  <c r="F24" i="146" s="1"/>
  <c r="AA26" i="134"/>
  <c r="AA90" i="131"/>
  <c r="F88" i="120"/>
  <c r="F88" i="136" s="1"/>
  <c r="AA14" i="133"/>
  <c r="F12" i="125"/>
  <c r="F12" i="141" s="1"/>
  <c r="AA43" i="131"/>
  <c r="F41" i="120"/>
  <c r="F41" i="136" s="1"/>
  <c r="F104" i="120"/>
  <c r="F104" i="136" s="1"/>
  <c r="AA106" i="131"/>
  <c r="AA25" i="131"/>
  <c r="F23" i="120"/>
  <c r="F23" i="136" s="1"/>
  <c r="F76" i="120"/>
  <c r="F76" i="136" s="1"/>
  <c r="AA78" i="131"/>
  <c r="AA10" i="133"/>
  <c r="F8" i="125"/>
  <c r="F8" i="141" s="1"/>
  <c r="E18" i="115"/>
  <c r="E18" i="146" s="1"/>
  <c r="S20" i="134"/>
  <c r="K53" i="151"/>
  <c r="V21" i="113"/>
  <c r="V21" i="132" s="1"/>
  <c r="V8" i="133"/>
  <c r="E6" i="126"/>
  <c r="Z8" i="102"/>
  <c r="E6" i="121"/>
  <c r="V8" i="131"/>
  <c r="V8" i="113"/>
  <c r="V8" i="132" s="1"/>
  <c r="Z8" i="101"/>
  <c r="O56" i="152"/>
  <c r="Q34" i="152"/>
  <c r="U65" i="151"/>
  <c r="U170" i="151"/>
  <c r="H67" i="151"/>
  <c r="V12" i="113"/>
  <c r="V12" i="132" s="1"/>
  <c r="V32" i="131"/>
  <c r="E30" i="121"/>
  <c r="Z32" i="101"/>
  <c r="E7" i="126"/>
  <c r="V9" i="133"/>
  <c r="V22" i="113"/>
  <c r="V22" i="132" s="1"/>
  <c r="Z9" i="102"/>
  <c r="T65" i="151"/>
  <c r="T170" i="151"/>
  <c r="N41" i="151"/>
  <c r="H53" i="151"/>
  <c r="K67" i="151"/>
  <c r="J53" i="151"/>
  <c r="S65" i="151"/>
  <c r="S170" i="151"/>
  <c r="L41" i="151"/>
  <c r="V83" i="131"/>
  <c r="E81" i="121"/>
  <c r="E81" i="137" s="1"/>
  <c r="Z83" i="101"/>
  <c r="V19" i="131"/>
  <c r="E17" i="121"/>
  <c r="V11" i="113"/>
  <c r="V11" i="132" s="1"/>
  <c r="Z19" i="101"/>
  <c r="E85" i="121"/>
  <c r="E85" i="137" s="1"/>
  <c r="V87" i="131"/>
  <c r="Z87" i="101"/>
  <c r="V14" i="133"/>
  <c r="E12" i="126"/>
  <c r="E12" i="142" s="1"/>
  <c r="Z14" i="102"/>
  <c r="Q56" i="152"/>
  <c r="J60" i="152"/>
  <c r="V30" i="134"/>
  <c r="E59" i="115"/>
  <c r="E59" i="146" s="1"/>
  <c r="Z30" i="114"/>
  <c r="V51" i="133"/>
  <c r="E49" i="126"/>
  <c r="E49" i="142" s="1"/>
  <c r="Z51" i="102"/>
  <c r="E41" i="115"/>
  <c r="E41" i="146" s="1"/>
  <c r="V12" i="134"/>
  <c r="Z12" i="114"/>
  <c r="V23" i="113"/>
  <c r="V23" i="132" s="1"/>
  <c r="V21" i="133"/>
  <c r="E19" i="126"/>
  <c r="Z21" i="102"/>
  <c r="E69" i="121"/>
  <c r="E69" i="137" s="1"/>
  <c r="V71" i="131"/>
  <c r="Z71" i="101"/>
  <c r="V68" i="131"/>
  <c r="E66" i="121"/>
  <c r="E66" i="137" s="1"/>
  <c r="Z68" i="101"/>
  <c r="V26" i="134"/>
  <c r="E55" i="115"/>
  <c r="E55" i="146" s="1"/>
  <c r="Z26" i="114"/>
  <c r="V13" i="131"/>
  <c r="E11" i="121"/>
  <c r="E11" i="137" s="1"/>
  <c r="Z13" i="101"/>
  <c r="V53" i="131"/>
  <c r="E51" i="121"/>
  <c r="E51" i="137" s="1"/>
  <c r="Z53" i="101"/>
  <c r="V67" i="133"/>
  <c r="E65" i="126"/>
  <c r="E65" i="142" s="1"/>
  <c r="Z67" i="102"/>
  <c r="O51" i="152"/>
  <c r="O138" i="152"/>
  <c r="Q52" i="152"/>
  <c r="Q139" i="152"/>
  <c r="Q39" i="152"/>
  <c r="Q126" i="152"/>
  <c r="U57" i="151"/>
  <c r="U162" i="151"/>
  <c r="V15" i="131"/>
  <c r="E13" i="121"/>
  <c r="E13" i="137" s="1"/>
  <c r="Z15" i="101"/>
  <c r="V44" i="133"/>
  <c r="Z44" i="102"/>
  <c r="E42" i="126"/>
  <c r="E42" i="142" s="1"/>
  <c r="E61" i="115"/>
  <c r="E61" i="146" s="1"/>
  <c r="V32" i="134"/>
  <c r="Z32" i="114"/>
  <c r="E93" i="121"/>
  <c r="E93" i="137" s="1"/>
  <c r="V95" i="131"/>
  <c r="Z95" i="101"/>
  <c r="E13" i="126"/>
  <c r="E13" i="142" s="1"/>
  <c r="V15" i="133"/>
  <c r="Z15" i="102"/>
  <c r="V93" i="131"/>
  <c r="E91" i="121"/>
  <c r="E91" i="137" s="1"/>
  <c r="Z93" i="101"/>
  <c r="V78" i="131"/>
  <c r="E76" i="121"/>
  <c r="E76" i="137" s="1"/>
  <c r="Z78" i="101"/>
  <c r="V81" i="131"/>
  <c r="E79" i="121"/>
  <c r="E79" i="137" s="1"/>
  <c r="Z81" i="101"/>
  <c r="O39" i="152"/>
  <c r="O126" i="152"/>
  <c r="Q41" i="152"/>
  <c r="Q128" i="152"/>
  <c r="R45" i="152"/>
  <c r="R132" i="152"/>
  <c r="O44" i="152"/>
  <c r="O131" i="152"/>
  <c r="R38" i="152"/>
  <c r="R125" i="152"/>
  <c r="Q49" i="152"/>
  <c r="Q136" i="152"/>
  <c r="R43" i="152"/>
  <c r="R130" i="152"/>
  <c r="V84" i="131"/>
  <c r="E82" i="121"/>
  <c r="E82" i="137" s="1"/>
  <c r="Z84" i="101"/>
  <c r="V28" i="134"/>
  <c r="E57" i="115"/>
  <c r="E57" i="146" s="1"/>
  <c r="Z28" i="114"/>
  <c r="E83" i="121"/>
  <c r="E83" i="137" s="1"/>
  <c r="V85" i="131"/>
  <c r="Z85" i="101"/>
  <c r="V31" i="134"/>
  <c r="E60" i="115"/>
  <c r="E60" i="146" s="1"/>
  <c r="Z31" i="114"/>
  <c r="V44" i="131"/>
  <c r="E42" i="121"/>
  <c r="E42" i="137" s="1"/>
  <c r="Z44" i="101"/>
  <c r="V90" i="131"/>
  <c r="E88" i="121"/>
  <c r="E88" i="137" s="1"/>
  <c r="Z90" i="101"/>
  <c r="V37" i="133"/>
  <c r="E35" i="126"/>
  <c r="E35" i="142" s="1"/>
  <c r="Z37" i="102"/>
  <c r="E8" i="121"/>
  <c r="E8" i="137" s="1"/>
  <c r="V10" i="131"/>
  <c r="Z10" i="101"/>
  <c r="E32" i="126"/>
  <c r="E32" i="142" s="1"/>
  <c r="V34" i="133"/>
  <c r="Z34" i="102"/>
  <c r="O43" i="152"/>
  <c r="O130" i="152"/>
  <c r="R40" i="152"/>
  <c r="R127" i="152"/>
  <c r="V92" i="131"/>
  <c r="E90" i="121"/>
  <c r="E90" i="137" s="1"/>
  <c r="Z92" i="101"/>
  <c r="V62" i="131"/>
  <c r="E60" i="121"/>
  <c r="E60" i="137" s="1"/>
  <c r="Z62" i="101"/>
  <c r="V101" i="131"/>
  <c r="E99" i="121"/>
  <c r="E99" i="137" s="1"/>
  <c r="Z101" i="101"/>
  <c r="V24" i="134"/>
  <c r="E53" i="115"/>
  <c r="E53" i="146" s="1"/>
  <c r="Z24" i="114"/>
  <c r="E31" i="126"/>
  <c r="E31" i="142" s="1"/>
  <c r="V33" i="133"/>
  <c r="Z33" i="102"/>
  <c r="V59" i="133"/>
  <c r="E57" i="126"/>
  <c r="E57" i="142" s="1"/>
  <c r="Z59" i="102"/>
  <c r="Z46" i="102"/>
  <c r="E44" i="126"/>
  <c r="E44" i="142" s="1"/>
  <c r="V46" i="133"/>
  <c r="V22" i="134"/>
  <c r="E51" i="115"/>
  <c r="E51" i="146" s="1"/>
  <c r="Z22" i="114"/>
  <c r="V9" i="134"/>
  <c r="E38" i="115"/>
  <c r="E38" i="146" s="1"/>
  <c r="Z9" i="114"/>
  <c r="R49" i="152"/>
  <c r="R136" i="152"/>
  <c r="O45" i="152"/>
  <c r="O132" i="152"/>
  <c r="P53" i="152"/>
  <c r="P140" i="152"/>
  <c r="Q51" i="152"/>
  <c r="Q138" i="152"/>
  <c r="Q53" i="152"/>
  <c r="Q140" i="152"/>
  <c r="I169" i="151"/>
  <c r="C70" i="145"/>
  <c r="C176" i="116"/>
  <c r="C176" i="135" s="1"/>
  <c r="C165" i="116"/>
  <c r="C165" i="135" s="1"/>
  <c r="C19" i="145"/>
  <c r="J31" i="132"/>
  <c r="J38" i="113"/>
  <c r="J38" i="132" s="1"/>
  <c r="G122" i="152"/>
  <c r="C166" i="116"/>
  <c r="C166" i="135" s="1"/>
  <c r="C20" i="145"/>
  <c r="D97" i="124"/>
  <c r="D97" i="140" s="1"/>
  <c r="R99" i="131"/>
  <c r="D83" i="124"/>
  <c r="D83" i="140" s="1"/>
  <c r="R85" i="131"/>
  <c r="R16" i="134"/>
  <c r="D138" i="115"/>
  <c r="D138" i="146" s="1"/>
  <c r="R73" i="133"/>
  <c r="D71" i="129"/>
  <c r="D71" i="145" s="1"/>
  <c r="R28" i="131"/>
  <c r="D26" i="124"/>
  <c r="D26" i="140" s="1"/>
  <c r="D77" i="124"/>
  <c r="D77" i="140" s="1"/>
  <c r="R79" i="131"/>
  <c r="D74" i="129"/>
  <c r="D74" i="145" s="1"/>
  <c r="R76" i="133"/>
  <c r="D28" i="129"/>
  <c r="D28" i="145" s="1"/>
  <c r="R30" i="133"/>
  <c r="R10" i="113"/>
  <c r="R10" i="132" s="1"/>
  <c r="R16" i="131"/>
  <c r="D14" i="124"/>
  <c r="R54" i="131"/>
  <c r="D52" i="124"/>
  <c r="D52" i="140" s="1"/>
  <c r="N17" i="132"/>
  <c r="N19" i="113"/>
  <c r="N19" i="132" s="1"/>
  <c r="D12" i="129"/>
  <c r="D12" i="145" s="1"/>
  <c r="R14" i="133"/>
  <c r="D64" i="116"/>
  <c r="D64" i="135" s="1"/>
  <c r="D62" i="142"/>
  <c r="J71" i="149"/>
  <c r="J71" i="151" s="1"/>
  <c r="J72" i="149"/>
  <c r="J72" i="151" s="1"/>
  <c r="J40" i="151"/>
  <c r="D6" i="137"/>
  <c r="D42" i="116"/>
  <c r="D42" i="135" s="1"/>
  <c r="E13" i="116"/>
  <c r="E13" i="135" s="1"/>
  <c r="E62" i="136"/>
  <c r="E25" i="141"/>
  <c r="E24" i="116"/>
  <c r="E24" i="135" s="1"/>
  <c r="E20" i="116"/>
  <c r="E20" i="135" s="1"/>
  <c r="E7" i="141"/>
  <c r="E12" i="116"/>
  <c r="E12" i="135" s="1"/>
  <c r="E61" i="136"/>
  <c r="C25" i="145"/>
  <c r="C168" i="116"/>
  <c r="C168" i="135" s="1"/>
  <c r="H121" i="152"/>
  <c r="H146" i="152"/>
  <c r="H147" i="152"/>
  <c r="R57" i="131"/>
  <c r="D55" i="124"/>
  <c r="D55" i="140" s="1"/>
  <c r="D32" i="124"/>
  <c r="D32" i="140" s="1"/>
  <c r="R34" i="131"/>
  <c r="R11" i="134"/>
  <c r="D133" i="115"/>
  <c r="D133" i="146" s="1"/>
  <c r="D60" i="129"/>
  <c r="D60" i="145" s="1"/>
  <c r="R62" i="133"/>
  <c r="R95" i="131"/>
  <c r="D93" i="124"/>
  <c r="D93" i="140" s="1"/>
  <c r="R104" i="131"/>
  <c r="D102" i="124"/>
  <c r="D102" i="140" s="1"/>
  <c r="R55" i="131"/>
  <c r="D53" i="124"/>
  <c r="D53" i="140" s="1"/>
  <c r="R42" i="131"/>
  <c r="D40" i="124"/>
  <c r="D40" i="140" s="1"/>
  <c r="R101" i="131"/>
  <c r="D99" i="124"/>
  <c r="D99" i="140" s="1"/>
  <c r="R25" i="134"/>
  <c r="D147" i="115"/>
  <c r="D147" i="146" s="1"/>
  <c r="D49" i="129"/>
  <c r="D49" i="145" s="1"/>
  <c r="R51" i="133"/>
  <c r="D21" i="142"/>
  <c r="D59" i="116"/>
  <c r="D59" i="135" s="1"/>
  <c r="D62" i="124"/>
  <c r="R64" i="131"/>
  <c r="R15" i="113"/>
  <c r="R15" i="132" s="1"/>
  <c r="R21" i="113"/>
  <c r="R21" i="132" s="1"/>
  <c r="D6" i="129"/>
  <c r="R8" i="133"/>
  <c r="R16" i="113"/>
  <c r="R16" i="132" s="1"/>
  <c r="R76" i="131"/>
  <c r="D74" i="124"/>
  <c r="D95" i="124"/>
  <c r="D95" i="140" s="1"/>
  <c r="R97" i="131"/>
  <c r="E5" i="116"/>
  <c r="E5" i="136"/>
  <c r="E14" i="116"/>
  <c r="E14" i="135" s="1"/>
  <c r="E74" i="136"/>
  <c r="E7" i="136"/>
  <c r="E7" i="116"/>
  <c r="E7" i="135" s="1"/>
  <c r="I135" i="152"/>
  <c r="R74" i="133"/>
  <c r="D72" i="129"/>
  <c r="D72" i="145" s="1"/>
  <c r="D145" i="115"/>
  <c r="D145" i="146" s="1"/>
  <c r="R23" i="134"/>
  <c r="R50" i="133"/>
  <c r="D48" i="129"/>
  <c r="D48" i="145" s="1"/>
  <c r="R92" i="131"/>
  <c r="D90" i="124"/>
  <c r="D90" i="140" s="1"/>
  <c r="R48" i="133"/>
  <c r="D46" i="129"/>
  <c r="D46" i="145" s="1"/>
  <c r="D24" i="129"/>
  <c r="D24" i="145" s="1"/>
  <c r="R26" i="133"/>
  <c r="R38" i="131"/>
  <c r="D36" i="124"/>
  <c r="D36" i="140" s="1"/>
  <c r="R78" i="133"/>
  <c r="D76" i="129"/>
  <c r="D76" i="145" s="1"/>
  <c r="R65" i="133"/>
  <c r="D63" i="129"/>
  <c r="R31" i="113"/>
  <c r="R9" i="131"/>
  <c r="D7" i="124"/>
  <c r="R9" i="113"/>
  <c r="R9" i="132" s="1"/>
  <c r="R7" i="113"/>
  <c r="D5" i="124"/>
  <c r="R7" i="131"/>
  <c r="R28" i="113"/>
  <c r="R28" i="132" s="1"/>
  <c r="D39" i="129"/>
  <c r="R41" i="133"/>
  <c r="S31" i="132"/>
  <c r="S38" i="113"/>
  <c r="S38" i="132" s="1"/>
  <c r="E53" i="141"/>
  <c r="E27" i="116"/>
  <c r="E27" i="135" s="1"/>
  <c r="E11" i="116"/>
  <c r="E11" i="135" s="1"/>
  <c r="E54" i="136"/>
  <c r="E23" i="116"/>
  <c r="E23" i="135" s="1"/>
  <c r="E21" i="141"/>
  <c r="E28" i="116"/>
  <c r="E28" i="135" s="1"/>
  <c r="E62" i="141"/>
  <c r="C159" i="116"/>
  <c r="C84" i="140"/>
  <c r="D43" i="129"/>
  <c r="D43" i="145" s="1"/>
  <c r="R45" i="133"/>
  <c r="R10" i="134"/>
  <c r="D132" i="115"/>
  <c r="D132" i="146" s="1"/>
  <c r="D103" i="124"/>
  <c r="D103" i="140" s="1"/>
  <c r="R105" i="131"/>
  <c r="D61" i="129"/>
  <c r="D61" i="145" s="1"/>
  <c r="R63" i="133"/>
  <c r="R14" i="131"/>
  <c r="D12" i="124"/>
  <c r="D12" i="140" s="1"/>
  <c r="D140" i="115"/>
  <c r="D140" i="146" s="1"/>
  <c r="R18" i="134"/>
  <c r="R66" i="131"/>
  <c r="D64" i="124"/>
  <c r="D64" i="140" s="1"/>
  <c r="C141" i="115"/>
  <c r="C141" i="146" s="1"/>
  <c r="J19" i="134"/>
  <c r="D60" i="124"/>
  <c r="D60" i="140" s="1"/>
  <c r="R62" i="131"/>
  <c r="R21" i="134"/>
  <c r="D143" i="115"/>
  <c r="D143" i="146" s="1"/>
  <c r="I72" i="149"/>
  <c r="I72" i="151" s="1"/>
  <c r="I40" i="151"/>
  <c r="I71" i="149"/>
  <c r="I71" i="151" s="1"/>
  <c r="D60" i="116"/>
  <c r="D60" i="135" s="1"/>
  <c r="D25" i="142"/>
  <c r="D30" i="137"/>
  <c r="D46" i="116"/>
  <c r="D46" i="135" s="1"/>
  <c r="R11" i="113"/>
  <c r="R11" i="132" s="1"/>
  <c r="R19" i="131"/>
  <c r="D17" i="124"/>
  <c r="R88" i="131"/>
  <c r="R18" i="113"/>
  <c r="R18" i="132" s="1"/>
  <c r="D86" i="124"/>
  <c r="R72" i="133"/>
  <c r="D70" i="129"/>
  <c r="R34" i="113"/>
  <c r="R34" i="132" s="1"/>
  <c r="D75" i="124"/>
  <c r="D75" i="140" s="1"/>
  <c r="R77" i="131"/>
  <c r="E69" i="141"/>
  <c r="E31" i="116"/>
  <c r="E31" i="135" s="1"/>
  <c r="D5" i="141"/>
  <c r="D18" i="116"/>
  <c r="D18" i="135" s="1"/>
  <c r="S17" i="132"/>
  <c r="S19" i="113"/>
  <c r="S19" i="132" s="1"/>
  <c r="Q30" i="152"/>
  <c r="O31" i="152"/>
  <c r="O30" i="152"/>
  <c r="P30" i="152"/>
  <c r="P31" i="152"/>
  <c r="R31" i="152"/>
  <c r="Q31" i="152"/>
  <c r="V18" i="152"/>
  <c r="T17" i="152"/>
  <c r="U17" i="152"/>
  <c r="T18" i="152"/>
  <c r="U18" i="152"/>
  <c r="S18" i="152"/>
  <c r="V17" i="152"/>
  <c r="U30" i="152"/>
  <c r="S17" i="152"/>
  <c r="I146" i="152" l="1"/>
  <c r="U52" i="151"/>
  <c r="U157" i="151"/>
  <c r="G64" i="120"/>
  <c r="G64" i="136" s="1"/>
  <c r="AI66" i="131"/>
  <c r="AI21" i="113"/>
  <c r="AI21" i="132" s="1"/>
  <c r="G6" i="125"/>
  <c r="AI8" i="133"/>
  <c r="G88" i="120"/>
  <c r="G88" i="136" s="1"/>
  <c r="AI90" i="131"/>
  <c r="G26" i="115"/>
  <c r="G26" i="146" s="1"/>
  <c r="AI28" i="134"/>
  <c r="G24" i="125"/>
  <c r="G24" i="141" s="1"/>
  <c r="AI26" i="133"/>
  <c r="G12" i="115"/>
  <c r="G12" i="146" s="1"/>
  <c r="AI14" i="134"/>
  <c r="AI57" i="131"/>
  <c r="G55" i="120"/>
  <c r="G55" i="136" s="1"/>
  <c r="G99" i="120"/>
  <c r="G99" i="136" s="1"/>
  <c r="AI101" i="131"/>
  <c r="AI29" i="131"/>
  <c r="G27" i="120"/>
  <c r="G27" i="136" s="1"/>
  <c r="G30" i="120"/>
  <c r="AI12" i="113"/>
  <c r="AI12" i="132" s="1"/>
  <c r="AI32" i="131"/>
  <c r="G28" i="115"/>
  <c r="G28" i="146" s="1"/>
  <c r="AI30" i="134"/>
  <c r="G13" i="115"/>
  <c r="G13" i="146" s="1"/>
  <c r="AI15" i="134"/>
  <c r="G21" i="125"/>
  <c r="AI23" i="133"/>
  <c r="AI25" i="113"/>
  <c r="AI25" i="132" s="1"/>
  <c r="G56" i="120"/>
  <c r="G56" i="136" s="1"/>
  <c r="AI58" i="131"/>
  <c r="G58" i="125"/>
  <c r="G58" i="141" s="1"/>
  <c r="AI60" i="133"/>
  <c r="AI78" i="131"/>
  <c r="G76" i="120"/>
  <c r="G76" i="136" s="1"/>
  <c r="AI55" i="133"/>
  <c r="AI29" i="113"/>
  <c r="AI29" i="132" s="1"/>
  <c r="G53" i="125"/>
  <c r="AI29" i="134"/>
  <c r="G27" i="115"/>
  <c r="G27" i="146" s="1"/>
  <c r="AI69" i="131"/>
  <c r="G67" i="120"/>
  <c r="G67" i="136" s="1"/>
  <c r="G91" i="120"/>
  <c r="G91" i="136" s="1"/>
  <c r="AI93" i="131"/>
  <c r="G6" i="120"/>
  <c r="AI8" i="113"/>
  <c r="AI8" i="132" s="1"/>
  <c r="AI8" i="131"/>
  <c r="G70" i="125"/>
  <c r="AI72" i="133"/>
  <c r="AI34" i="113"/>
  <c r="AI34" i="132" s="1"/>
  <c r="AI51" i="133"/>
  <c r="G49" i="125"/>
  <c r="G49" i="141" s="1"/>
  <c r="G68" i="120"/>
  <c r="G68" i="136" s="1"/>
  <c r="AI70" i="131"/>
  <c r="AI20" i="133"/>
  <c r="G18" i="125"/>
  <c r="G18" i="141" s="1"/>
  <c r="AI72" i="131"/>
  <c r="G70" i="120"/>
  <c r="G70" i="136" s="1"/>
  <c r="AI71" i="133"/>
  <c r="AI33" i="113"/>
  <c r="AI33" i="132" s="1"/>
  <c r="G69" i="125"/>
  <c r="AI99" i="131"/>
  <c r="G97" i="120"/>
  <c r="G97" i="136" s="1"/>
  <c r="AI26" i="131"/>
  <c r="G24" i="120"/>
  <c r="G24" i="136" s="1"/>
  <c r="AI71" i="131"/>
  <c r="G69" i="120"/>
  <c r="G69" i="136" s="1"/>
  <c r="G14" i="115"/>
  <c r="G14" i="146" s="1"/>
  <c r="AI16" i="134"/>
  <c r="G19" i="115"/>
  <c r="G19" i="146" s="1"/>
  <c r="AI21" i="134"/>
  <c r="AI47" i="133"/>
  <c r="G45" i="125"/>
  <c r="G45" i="141" s="1"/>
  <c r="G43" i="120"/>
  <c r="G43" i="136" s="1"/>
  <c r="AI45" i="131"/>
  <c r="G46" i="125"/>
  <c r="G46" i="141" s="1"/>
  <c r="AI48" i="133"/>
  <c r="G50" i="120"/>
  <c r="G50" i="136" s="1"/>
  <c r="AI52" i="131"/>
  <c r="AI46" i="133"/>
  <c r="G44" i="125"/>
  <c r="G44" i="141" s="1"/>
  <c r="G11" i="115"/>
  <c r="G11" i="146" s="1"/>
  <c r="AI13" i="134"/>
  <c r="AI44" i="131"/>
  <c r="G42" i="120"/>
  <c r="G42" i="136" s="1"/>
  <c r="G53" i="120"/>
  <c r="G53" i="136" s="1"/>
  <c r="AI55" i="131"/>
  <c r="AI31" i="113"/>
  <c r="G63" i="125"/>
  <c r="AI65" i="133"/>
  <c r="AI25" i="133"/>
  <c r="G23" i="125"/>
  <c r="G23" i="141" s="1"/>
  <c r="AI59" i="133"/>
  <c r="G57" i="125"/>
  <c r="G57" i="141" s="1"/>
  <c r="G30" i="115"/>
  <c r="G30" i="146" s="1"/>
  <c r="AI32" i="134"/>
  <c r="G27" i="125"/>
  <c r="G27" i="141" s="1"/>
  <c r="AI29" i="133"/>
  <c r="AI78" i="133"/>
  <c r="G76" i="125"/>
  <c r="G76" i="141" s="1"/>
  <c r="G59" i="125"/>
  <c r="G59" i="141" s="1"/>
  <c r="AI61" i="133"/>
  <c r="E32" i="115"/>
  <c r="E32" i="146" s="1"/>
  <c r="S34" i="134"/>
  <c r="E49" i="115"/>
  <c r="E49" i="146" s="1"/>
  <c r="V20" i="134"/>
  <c r="Z20" i="114"/>
  <c r="AD35" i="133"/>
  <c r="F33" i="126"/>
  <c r="F33" i="142" s="1"/>
  <c r="AH35" i="102"/>
  <c r="AD56" i="131"/>
  <c r="AD13" i="113"/>
  <c r="AD13" i="132" s="1"/>
  <c r="F54" i="121"/>
  <c r="AH56" i="101"/>
  <c r="F70" i="126"/>
  <c r="AD34" i="113"/>
  <c r="AD34" i="132" s="1"/>
  <c r="AD72" i="133"/>
  <c r="AH72" i="102"/>
  <c r="S56" i="152"/>
  <c r="AD7" i="134"/>
  <c r="F36" i="115"/>
  <c r="F36" i="146" s="1"/>
  <c r="AH7" i="114"/>
  <c r="N68" i="151"/>
  <c r="U64" i="151"/>
  <c r="AD12" i="113"/>
  <c r="AD12" i="132" s="1"/>
  <c r="F30" i="121"/>
  <c r="AD32" i="131"/>
  <c r="AH32" i="101"/>
  <c r="F75" i="121"/>
  <c r="F75" i="137" s="1"/>
  <c r="AD77" i="131"/>
  <c r="AH77" i="101"/>
  <c r="V34" i="152"/>
  <c r="V56" i="152"/>
  <c r="J67" i="151"/>
  <c r="O60" i="152"/>
  <c r="AD76" i="131"/>
  <c r="AD16" i="113"/>
  <c r="AD16" i="132" s="1"/>
  <c r="F74" i="121"/>
  <c r="AH76" i="101"/>
  <c r="AD83" i="131"/>
  <c r="F81" i="121"/>
  <c r="F81" i="137" s="1"/>
  <c r="AH83" i="101"/>
  <c r="N34" i="134"/>
  <c r="D63" i="115"/>
  <c r="D63" i="146" s="1"/>
  <c r="F7" i="126"/>
  <c r="AD9" i="133"/>
  <c r="AD22" i="113"/>
  <c r="AD22" i="132" s="1"/>
  <c r="AH9" i="102"/>
  <c r="AD64" i="131"/>
  <c r="F62" i="121"/>
  <c r="AD15" i="113"/>
  <c r="AD15" i="132" s="1"/>
  <c r="AH64" i="101"/>
  <c r="AD88" i="131"/>
  <c r="F86" i="121"/>
  <c r="AD18" i="113"/>
  <c r="AD18" i="132" s="1"/>
  <c r="AH88" i="101"/>
  <c r="P47" i="152"/>
  <c r="S35" i="152"/>
  <c r="S48" i="152"/>
  <c r="F37" i="115"/>
  <c r="F37" i="146" s="1"/>
  <c r="AD8" i="134"/>
  <c r="AH8" i="114"/>
  <c r="K60" i="152"/>
  <c r="M68" i="151"/>
  <c r="AD22" i="134"/>
  <c r="F51" i="115"/>
  <c r="F51" i="146" s="1"/>
  <c r="AH22" i="114"/>
  <c r="AD51" i="133"/>
  <c r="F49" i="126"/>
  <c r="F49" i="142" s="1"/>
  <c r="AH51" i="102"/>
  <c r="AD39" i="131"/>
  <c r="F37" i="121"/>
  <c r="F37" i="137" s="1"/>
  <c r="AH39" i="101"/>
  <c r="AD19" i="133"/>
  <c r="AH19" i="102"/>
  <c r="F17" i="126"/>
  <c r="F17" i="142" s="1"/>
  <c r="F26" i="126"/>
  <c r="F26" i="142" s="1"/>
  <c r="AD28" i="133"/>
  <c r="AH28" i="102"/>
  <c r="AD46" i="131"/>
  <c r="F44" i="121"/>
  <c r="F44" i="137" s="1"/>
  <c r="AH46" i="101"/>
  <c r="F52" i="115"/>
  <c r="F52" i="146" s="1"/>
  <c r="AD23" i="134"/>
  <c r="AH23" i="114"/>
  <c r="AD104" i="131"/>
  <c r="F102" i="121"/>
  <c r="F102" i="137" s="1"/>
  <c r="AH104" i="101"/>
  <c r="F103" i="121"/>
  <c r="F103" i="137" s="1"/>
  <c r="AD105" i="131"/>
  <c r="AH105" i="101"/>
  <c r="AD15" i="131"/>
  <c r="F13" i="121"/>
  <c r="F13" i="137" s="1"/>
  <c r="AH15" i="101"/>
  <c r="U54" i="152"/>
  <c r="U141" i="152"/>
  <c r="U36" i="152"/>
  <c r="U123" i="152"/>
  <c r="S50" i="152"/>
  <c r="S137" i="152"/>
  <c r="V37" i="152"/>
  <c r="V124" i="152"/>
  <c r="S54" i="152"/>
  <c r="S141" i="152"/>
  <c r="AD94" i="131"/>
  <c r="F92" i="121"/>
  <c r="F92" i="137" s="1"/>
  <c r="AH94" i="101"/>
  <c r="AD46" i="133"/>
  <c r="AH46" i="102"/>
  <c r="F44" i="126"/>
  <c r="F44" i="142" s="1"/>
  <c r="AD57" i="131"/>
  <c r="F55" i="121"/>
  <c r="F55" i="137" s="1"/>
  <c r="AH57" i="101"/>
  <c r="F48" i="126"/>
  <c r="F48" i="142" s="1"/>
  <c r="AD50" i="133"/>
  <c r="AH50" i="102"/>
  <c r="AD67" i="131"/>
  <c r="F65" i="121"/>
  <c r="F65" i="137" s="1"/>
  <c r="AH67" i="101"/>
  <c r="AD22" i="133"/>
  <c r="F20" i="126"/>
  <c r="AD24" i="113"/>
  <c r="AD24" i="132" s="1"/>
  <c r="AH22" i="102"/>
  <c r="AD29" i="131"/>
  <c r="F27" i="121"/>
  <c r="F27" i="137" s="1"/>
  <c r="AH29" i="101"/>
  <c r="AD42" i="133"/>
  <c r="F40" i="126"/>
  <c r="F40" i="142" s="1"/>
  <c r="AH42" i="102"/>
  <c r="P46" i="152"/>
  <c r="P133" i="152"/>
  <c r="S37" i="152"/>
  <c r="S124" i="152"/>
  <c r="U49" i="152"/>
  <c r="U136" i="152"/>
  <c r="F8" i="126"/>
  <c r="F8" i="142" s="1"/>
  <c r="AD10" i="133"/>
  <c r="AH10" i="102"/>
  <c r="F41" i="121"/>
  <c r="F41" i="137" s="1"/>
  <c r="AD43" i="131"/>
  <c r="AH43" i="101"/>
  <c r="F19" i="126"/>
  <c r="AD23" i="113"/>
  <c r="AD23" i="132" s="1"/>
  <c r="AD21" i="133"/>
  <c r="AH21" i="102"/>
  <c r="AD49" i="131"/>
  <c r="F47" i="121"/>
  <c r="F47" i="137" s="1"/>
  <c r="AH49" i="101"/>
  <c r="AD62" i="133"/>
  <c r="AH62" i="102"/>
  <c r="F60" i="126"/>
  <c r="F60" i="142" s="1"/>
  <c r="AD96" i="131"/>
  <c r="F94" i="121"/>
  <c r="F94" i="137" s="1"/>
  <c r="AH96" i="101"/>
  <c r="AD16" i="131"/>
  <c r="F14" i="121"/>
  <c r="AD10" i="113"/>
  <c r="AD10" i="132" s="1"/>
  <c r="AH16" i="101"/>
  <c r="AD30" i="134"/>
  <c r="F59" i="115"/>
  <c r="F59" i="146" s="1"/>
  <c r="AH30" i="114"/>
  <c r="F47" i="115"/>
  <c r="F47" i="146" s="1"/>
  <c r="AD18" i="134"/>
  <c r="AH18" i="114"/>
  <c r="S41" i="152"/>
  <c r="S128" i="152"/>
  <c r="S43" i="152"/>
  <c r="S130" i="152"/>
  <c r="S49" i="152"/>
  <c r="S136" i="152"/>
  <c r="V51" i="152"/>
  <c r="V138" i="152"/>
  <c r="U40" i="152"/>
  <c r="U127" i="152"/>
  <c r="Q46" i="152"/>
  <c r="Q133" i="152"/>
  <c r="AD47" i="131"/>
  <c r="AH47" i="101"/>
  <c r="F45" i="121"/>
  <c r="F45" i="137" s="1"/>
  <c r="AD82" i="131"/>
  <c r="F80" i="121"/>
  <c r="F80" i="137" s="1"/>
  <c r="AH82" i="101"/>
  <c r="AD91" i="131"/>
  <c r="F89" i="121"/>
  <c r="F89" i="137" s="1"/>
  <c r="AH91" i="101"/>
  <c r="AD81" i="131"/>
  <c r="F79" i="121"/>
  <c r="F79" i="137" s="1"/>
  <c r="AH81" i="101"/>
  <c r="AD92" i="131"/>
  <c r="F90" i="121"/>
  <c r="F90" i="137" s="1"/>
  <c r="AH92" i="101"/>
  <c r="AD68" i="133"/>
  <c r="F66" i="126"/>
  <c r="F66" i="142" s="1"/>
  <c r="AH68" i="102"/>
  <c r="AD71" i="131"/>
  <c r="F69" i="121"/>
  <c r="F69" i="137" s="1"/>
  <c r="AH71" i="101"/>
  <c r="F87" i="121"/>
  <c r="F87" i="137" s="1"/>
  <c r="AD89" i="131"/>
  <c r="AH89" i="101"/>
  <c r="S51" i="152"/>
  <c r="S138" i="152"/>
  <c r="S45" i="152"/>
  <c r="S132" i="152"/>
  <c r="T44" i="152"/>
  <c r="T131" i="152"/>
  <c r="T52" i="152"/>
  <c r="T139" i="152"/>
  <c r="T49" i="152"/>
  <c r="T136" i="152"/>
  <c r="T42" i="152"/>
  <c r="T129" i="152"/>
  <c r="D176" i="116"/>
  <c r="D176" i="135" s="1"/>
  <c r="D70" i="145"/>
  <c r="C161" i="116"/>
  <c r="C161" i="135" s="1"/>
  <c r="C159" i="135"/>
  <c r="D39" i="145"/>
  <c r="D170" i="116"/>
  <c r="D170" i="135" s="1"/>
  <c r="J146" i="151"/>
  <c r="R7" i="132"/>
  <c r="R40" i="113"/>
  <c r="R40" i="132" s="1"/>
  <c r="R39" i="113"/>
  <c r="R39" i="132" s="1"/>
  <c r="R31" i="132"/>
  <c r="R38" i="113"/>
  <c r="R38" i="132" s="1"/>
  <c r="M143" i="152"/>
  <c r="D158" i="116"/>
  <c r="D158" i="135" s="1"/>
  <c r="D74" i="140"/>
  <c r="D6" i="145"/>
  <c r="D163" i="116"/>
  <c r="D163" i="135" s="1"/>
  <c r="I159" i="151"/>
  <c r="Z9" i="134"/>
  <c r="E131" i="115"/>
  <c r="E131" i="146" s="1"/>
  <c r="Z46" i="133"/>
  <c r="E44" i="129"/>
  <c r="E44" i="145" s="1"/>
  <c r="Z33" i="133"/>
  <c r="E31" i="129"/>
  <c r="E31" i="145" s="1"/>
  <c r="Z92" i="131"/>
  <c r="E90" i="124"/>
  <c r="E90" i="140" s="1"/>
  <c r="Z90" i="131"/>
  <c r="E88" i="124"/>
  <c r="E88" i="140" s="1"/>
  <c r="E150" i="115"/>
  <c r="E150" i="146" s="1"/>
  <c r="Z28" i="134"/>
  <c r="Z81" i="131"/>
  <c r="E79" i="124"/>
  <c r="E79" i="140" s="1"/>
  <c r="Z95" i="131"/>
  <c r="E93" i="124"/>
  <c r="E93" i="140" s="1"/>
  <c r="E65" i="129"/>
  <c r="E65" i="145" s="1"/>
  <c r="Z67" i="133"/>
  <c r="Z68" i="131"/>
  <c r="E66" i="124"/>
  <c r="E66" i="140" s="1"/>
  <c r="E152" i="115"/>
  <c r="E152" i="146" s="1"/>
  <c r="Z30" i="134"/>
  <c r="Z9" i="133"/>
  <c r="Z22" i="113"/>
  <c r="Z22" i="132" s="1"/>
  <c r="E7" i="129"/>
  <c r="E30" i="124"/>
  <c r="Z12" i="113"/>
  <c r="Z12" i="132" s="1"/>
  <c r="Z32" i="131"/>
  <c r="E6" i="124"/>
  <c r="Z8" i="131"/>
  <c r="Z8" i="113"/>
  <c r="Z8" i="132" s="1"/>
  <c r="Z21" i="113"/>
  <c r="Z21" i="132" s="1"/>
  <c r="Z8" i="133"/>
  <c r="E6" i="129"/>
  <c r="AA40" i="113"/>
  <c r="AA40" i="132" s="1"/>
  <c r="AA7" i="132"/>
  <c r="AA39" i="113"/>
  <c r="AA39" i="132" s="1"/>
  <c r="F14" i="136"/>
  <c r="F8" i="116"/>
  <c r="F8" i="135" s="1"/>
  <c r="D74" i="116"/>
  <c r="D74" i="135" s="1"/>
  <c r="D73" i="116"/>
  <c r="D73" i="135" s="1"/>
  <c r="D41" i="135"/>
  <c r="L122" i="152"/>
  <c r="D150" i="116"/>
  <c r="D150" i="135" s="1"/>
  <c r="D6" i="140"/>
  <c r="E135" i="115"/>
  <c r="E135" i="146" s="1"/>
  <c r="Z13" i="134"/>
  <c r="E38" i="124"/>
  <c r="E38" i="140" s="1"/>
  <c r="Z40" i="131"/>
  <c r="Z19" i="133"/>
  <c r="E17" i="129"/>
  <c r="E17" i="145" s="1"/>
  <c r="E104" i="124"/>
  <c r="E104" i="140" s="1"/>
  <c r="Z106" i="131"/>
  <c r="Z24" i="113"/>
  <c r="Z24" i="132" s="1"/>
  <c r="Z22" i="133"/>
  <c r="E20" i="129"/>
  <c r="Z69" i="131"/>
  <c r="E67" i="124"/>
  <c r="E67" i="140" s="1"/>
  <c r="E16" i="124"/>
  <c r="E16" i="140" s="1"/>
  <c r="Z18" i="131"/>
  <c r="E43" i="129"/>
  <c r="E43" i="145" s="1"/>
  <c r="Z45" i="133"/>
  <c r="E60" i="129"/>
  <c r="E60" i="145" s="1"/>
  <c r="Z62" i="133"/>
  <c r="E80" i="124"/>
  <c r="E80" i="140" s="1"/>
  <c r="Z82" i="131"/>
  <c r="E74" i="124"/>
  <c r="Z16" i="113"/>
  <c r="Z16" i="132" s="1"/>
  <c r="Z76" i="131"/>
  <c r="D142" i="115"/>
  <c r="D142" i="146" s="1"/>
  <c r="R20" i="134"/>
  <c r="E143" i="115"/>
  <c r="E143" i="146" s="1"/>
  <c r="Z21" i="134"/>
  <c r="E86" i="137"/>
  <c r="E52" i="116"/>
  <c r="E52" i="135" s="1"/>
  <c r="M72" i="149"/>
  <c r="M72" i="151" s="1"/>
  <c r="M40" i="151"/>
  <c r="M71" i="149"/>
  <c r="M71" i="151" s="1"/>
  <c r="E53" i="142"/>
  <c r="E63" i="116"/>
  <c r="E63" i="135" s="1"/>
  <c r="P40" i="151"/>
  <c r="Z31" i="113"/>
  <c r="Z65" i="133"/>
  <c r="E63" i="129"/>
  <c r="F39" i="141"/>
  <c r="F26" i="116"/>
  <c r="F26" i="135" s="1"/>
  <c r="G158" i="151"/>
  <c r="D7" i="145"/>
  <c r="D164" i="116"/>
  <c r="D164" i="135" s="1"/>
  <c r="L143" i="152"/>
  <c r="E45" i="129"/>
  <c r="E45" i="145" s="1"/>
  <c r="Z47" i="133"/>
  <c r="Z39" i="131"/>
  <c r="E37" i="124"/>
  <c r="E37" i="140" s="1"/>
  <c r="E68" i="142"/>
  <c r="E66" i="116"/>
  <c r="E66" i="135" s="1"/>
  <c r="E11" i="129"/>
  <c r="E11" i="145" s="1"/>
  <c r="Z13" i="133"/>
  <c r="E56" i="124"/>
  <c r="E56" i="140" s="1"/>
  <c r="Z58" i="131"/>
  <c r="E67" i="129"/>
  <c r="E67" i="145" s="1"/>
  <c r="Z69" i="133"/>
  <c r="Z25" i="134"/>
  <c r="E147" i="115"/>
  <c r="E147" i="146" s="1"/>
  <c r="E55" i="124"/>
  <c r="E55" i="140" s="1"/>
  <c r="Z57" i="131"/>
  <c r="Z30" i="113"/>
  <c r="Z30" i="132" s="1"/>
  <c r="Z64" i="133"/>
  <c r="E62" i="129"/>
  <c r="Z25" i="113"/>
  <c r="Z25" i="132" s="1"/>
  <c r="E21" i="129"/>
  <c r="Z23" i="133"/>
  <c r="Z86" i="131"/>
  <c r="Z17" i="113"/>
  <c r="E84" i="124"/>
  <c r="Z72" i="133"/>
  <c r="E70" i="129"/>
  <c r="Z34" i="113"/>
  <c r="Z34" i="132" s="1"/>
  <c r="Z65" i="131"/>
  <c r="E63" i="124"/>
  <c r="E63" i="140" s="1"/>
  <c r="Z9" i="131"/>
  <c r="Z9" i="113"/>
  <c r="Z9" i="132" s="1"/>
  <c r="E7" i="124"/>
  <c r="Z78" i="133"/>
  <c r="E76" i="129"/>
  <c r="E76" i="145" s="1"/>
  <c r="Z31" i="133"/>
  <c r="E29" i="129"/>
  <c r="Z27" i="113"/>
  <c r="Z27" i="132" s="1"/>
  <c r="Z29" i="134"/>
  <c r="E151" i="115"/>
  <c r="E151" i="146" s="1"/>
  <c r="F29" i="116"/>
  <c r="F63" i="141"/>
  <c r="F30" i="116"/>
  <c r="F30" i="135" s="1"/>
  <c r="F68" i="141"/>
  <c r="F25" i="116"/>
  <c r="F25" i="135" s="1"/>
  <c r="F29" i="141"/>
  <c r="D25" i="145"/>
  <c r="D168" i="116"/>
  <c r="D168" i="135" s="1"/>
  <c r="N36" i="113"/>
  <c r="N36" i="132" s="1"/>
  <c r="H146" i="151"/>
  <c r="R35" i="114"/>
  <c r="E40" i="124"/>
  <c r="E40" i="140" s="1"/>
  <c r="Z42" i="131"/>
  <c r="E40" i="129"/>
  <c r="E40" i="145" s="1"/>
  <c r="Z42" i="133"/>
  <c r="E67" i="116"/>
  <c r="E67" i="135" s="1"/>
  <c r="E69" i="142"/>
  <c r="E28" i="129"/>
  <c r="E28" i="145" s="1"/>
  <c r="Z30" i="133"/>
  <c r="E14" i="137"/>
  <c r="E44" i="116"/>
  <c r="E44" i="135" s="1"/>
  <c r="E74" i="129"/>
  <c r="E74" i="145" s="1"/>
  <c r="Z76" i="133"/>
  <c r="E132" i="115"/>
  <c r="E132" i="146" s="1"/>
  <c r="Z10" i="134"/>
  <c r="E87" i="124"/>
  <c r="E87" i="140" s="1"/>
  <c r="Z89" i="131"/>
  <c r="E73" i="124"/>
  <c r="E73" i="140" s="1"/>
  <c r="Z75" i="131"/>
  <c r="R19" i="134"/>
  <c r="D141" i="115"/>
  <c r="D141" i="146" s="1"/>
  <c r="E66" i="129"/>
  <c r="E66" i="145" s="1"/>
  <c r="Z68" i="133"/>
  <c r="E26" i="129"/>
  <c r="E26" i="145" s="1"/>
  <c r="Z28" i="133"/>
  <c r="Z7" i="113"/>
  <c r="E5" i="124"/>
  <c r="Z7" i="131"/>
  <c r="F28" i="116"/>
  <c r="F28" i="135" s="1"/>
  <c r="F62" i="141"/>
  <c r="F24" i="116"/>
  <c r="F24" i="135" s="1"/>
  <c r="F25" i="141"/>
  <c r="F32" i="116"/>
  <c r="F32" i="135" s="1"/>
  <c r="F70" i="141"/>
  <c r="F22" i="116"/>
  <c r="F22" i="135" s="1"/>
  <c r="F20" i="141"/>
  <c r="G41" i="125"/>
  <c r="G41" i="141" s="1"/>
  <c r="AI43" i="133"/>
  <c r="G32" i="120"/>
  <c r="G32" i="136" s="1"/>
  <c r="AI34" i="131"/>
  <c r="AI44" i="133"/>
  <c r="G42" i="125"/>
  <c r="G42" i="141" s="1"/>
  <c r="AI47" i="131"/>
  <c r="G45" i="120"/>
  <c r="G45" i="136" s="1"/>
  <c r="G8" i="125"/>
  <c r="G8" i="141" s="1"/>
  <c r="AI10" i="133"/>
  <c r="AA7" i="133"/>
  <c r="AA20" i="113"/>
  <c r="AA20" i="132" s="1"/>
  <c r="F5" i="125"/>
  <c r="G37" i="120"/>
  <c r="G37" i="136" s="1"/>
  <c r="AI39" i="131"/>
  <c r="AI81" i="131"/>
  <c r="G79" i="120"/>
  <c r="G79" i="136" s="1"/>
  <c r="G10" i="120"/>
  <c r="G10" i="136" s="1"/>
  <c r="AI12" i="131"/>
  <c r="AI88" i="131"/>
  <c r="G86" i="120"/>
  <c r="AI18" i="113"/>
  <c r="AI18" i="132" s="1"/>
  <c r="AI76" i="133"/>
  <c r="G74" i="125"/>
  <c r="G74" i="141" s="1"/>
  <c r="AI15" i="131"/>
  <c r="G13" i="120"/>
  <c r="G13" i="136" s="1"/>
  <c r="G38" i="125"/>
  <c r="G38" i="141" s="1"/>
  <c r="AI40" i="133"/>
  <c r="G41" i="120"/>
  <c r="G41" i="136" s="1"/>
  <c r="AI43" i="131"/>
  <c r="G36" i="125"/>
  <c r="G36" i="141" s="1"/>
  <c r="AI38" i="133"/>
  <c r="AI74" i="133"/>
  <c r="G72" i="125"/>
  <c r="G72" i="141" s="1"/>
  <c r="AI53" i="131"/>
  <c r="G51" i="120"/>
  <c r="G51" i="136" s="1"/>
  <c r="G75" i="120"/>
  <c r="G75" i="136" s="1"/>
  <c r="AI77" i="131"/>
  <c r="G10" i="115"/>
  <c r="G10" i="146" s="1"/>
  <c r="AI12" i="134"/>
  <c r="G29" i="115"/>
  <c r="G29" i="146" s="1"/>
  <c r="AI31" i="134"/>
  <c r="AI35" i="133"/>
  <c r="G33" i="125"/>
  <c r="G33" i="141" s="1"/>
  <c r="G26" i="120"/>
  <c r="G26" i="136" s="1"/>
  <c r="AI28" i="131"/>
  <c r="AI106" i="131"/>
  <c r="G104" i="120"/>
  <c r="G104" i="136" s="1"/>
  <c r="AI50" i="133"/>
  <c r="G48" i="125"/>
  <c r="G48" i="141" s="1"/>
  <c r="AI9" i="134"/>
  <c r="G7" i="115"/>
  <c r="G7" i="146" s="1"/>
  <c r="G81" i="120"/>
  <c r="G81" i="136" s="1"/>
  <c r="AI83" i="131"/>
  <c r="G57" i="120"/>
  <c r="G57" i="136" s="1"/>
  <c r="AI59" i="131"/>
  <c r="G84" i="120"/>
  <c r="AI17" i="113"/>
  <c r="AI86" i="131"/>
  <c r="AI69" i="133"/>
  <c r="G67" i="125"/>
  <c r="G67" i="141" s="1"/>
  <c r="AI31" i="133"/>
  <c r="AI27" i="113"/>
  <c r="AI27" i="132" s="1"/>
  <c r="G29" i="125"/>
  <c r="AI100" i="131"/>
  <c r="G98" i="120"/>
  <c r="G98" i="136" s="1"/>
  <c r="G30" i="125"/>
  <c r="G30" i="141" s="1"/>
  <c r="AI32" i="133"/>
  <c r="AI25" i="131"/>
  <c r="G23" i="120"/>
  <c r="G23" i="136" s="1"/>
  <c r="G22" i="115"/>
  <c r="G22" i="146" s="1"/>
  <c r="AI24" i="134"/>
  <c r="AI30" i="133"/>
  <c r="G28" i="125"/>
  <c r="G28" i="141" s="1"/>
  <c r="AI80" i="133"/>
  <c r="G78" i="125"/>
  <c r="G78" i="141" s="1"/>
  <c r="AI95" i="131"/>
  <c r="G93" i="120"/>
  <c r="G93" i="136" s="1"/>
  <c r="AI18" i="131"/>
  <c r="G16" i="120"/>
  <c r="G16" i="136" s="1"/>
  <c r="AI37" i="131"/>
  <c r="G35" i="120"/>
  <c r="G35" i="136" s="1"/>
  <c r="G24" i="115"/>
  <c r="G24" i="146" s="1"/>
  <c r="AI26" i="134"/>
  <c r="G7" i="125"/>
  <c r="AI9" i="133"/>
  <c r="AI22" i="113"/>
  <c r="AI22" i="132" s="1"/>
  <c r="G61" i="125"/>
  <c r="G61" i="141" s="1"/>
  <c r="AI63" i="133"/>
  <c r="G31" i="125"/>
  <c r="G31" i="141" s="1"/>
  <c r="AI33" i="133"/>
  <c r="AI57" i="133"/>
  <c r="G55" i="125"/>
  <c r="G55" i="141" s="1"/>
  <c r="AI13" i="133"/>
  <c r="G11" i="125"/>
  <c r="G11" i="141" s="1"/>
  <c r="L60" i="152"/>
  <c r="R68" i="151"/>
  <c r="N47" i="152"/>
  <c r="O67" i="151"/>
  <c r="L53" i="151"/>
  <c r="AD8" i="131"/>
  <c r="F6" i="121"/>
  <c r="AD8" i="113"/>
  <c r="AD8" i="132" s="1"/>
  <c r="AH8" i="101"/>
  <c r="AD26" i="113"/>
  <c r="AD26" i="132" s="1"/>
  <c r="F25" i="126"/>
  <c r="AD27" i="133"/>
  <c r="AH27" i="102"/>
  <c r="AD78" i="133"/>
  <c r="F76" i="126"/>
  <c r="F76" i="142" s="1"/>
  <c r="AH78" i="102"/>
  <c r="AD87" i="131"/>
  <c r="F85" i="121"/>
  <c r="F85" i="137" s="1"/>
  <c r="AH87" i="101"/>
  <c r="O68" i="151"/>
  <c r="S63" i="151"/>
  <c r="S168" i="151"/>
  <c r="S34" i="152"/>
  <c r="AD14" i="133"/>
  <c r="F12" i="126"/>
  <c r="F12" i="142" s="1"/>
  <c r="AH14" i="102"/>
  <c r="F53" i="126"/>
  <c r="AD55" i="133"/>
  <c r="AD29" i="113"/>
  <c r="AD29" i="132" s="1"/>
  <c r="AH55" i="102"/>
  <c r="AD103" i="131"/>
  <c r="F101" i="121"/>
  <c r="F101" i="137" s="1"/>
  <c r="AH103" i="101"/>
  <c r="V41" i="151"/>
  <c r="O41" i="151"/>
  <c r="P59" i="152"/>
  <c r="F58" i="115"/>
  <c r="F58" i="146" s="1"/>
  <c r="AD29" i="134"/>
  <c r="AH29" i="114"/>
  <c r="O47" i="152"/>
  <c r="U35" i="152"/>
  <c r="T56" i="152"/>
  <c r="F29" i="126"/>
  <c r="AD27" i="113"/>
  <c r="AD27" i="132" s="1"/>
  <c r="AD31" i="133"/>
  <c r="AH31" i="102"/>
  <c r="AD13" i="131"/>
  <c r="AH13" i="101"/>
  <c r="F11" i="121"/>
  <c r="F11" i="137" s="1"/>
  <c r="F36" i="121"/>
  <c r="F36" i="137" s="1"/>
  <c r="AD38" i="131"/>
  <c r="AH38" i="101"/>
  <c r="AD49" i="133"/>
  <c r="F47" i="126"/>
  <c r="F47" i="142" s="1"/>
  <c r="AH49" i="102"/>
  <c r="F40" i="115"/>
  <c r="F40" i="146" s="1"/>
  <c r="AD11" i="134"/>
  <c r="AH11" i="114"/>
  <c r="AD70" i="133"/>
  <c r="F68" i="126"/>
  <c r="AD32" i="113"/>
  <c r="AD32" i="132" s="1"/>
  <c r="AH70" i="102"/>
  <c r="AD61" i="131"/>
  <c r="F59" i="121"/>
  <c r="F59" i="137" s="1"/>
  <c r="AH61" i="101"/>
  <c r="AD74" i="133"/>
  <c r="F72" i="126"/>
  <c r="F72" i="142" s="1"/>
  <c r="AH74" i="102"/>
  <c r="F24" i="121"/>
  <c r="F24" i="137" s="1"/>
  <c r="AD26" i="131"/>
  <c r="AH26" i="101"/>
  <c r="AD13" i="134"/>
  <c r="F42" i="115"/>
  <c r="F42" i="146" s="1"/>
  <c r="AH13" i="114"/>
  <c r="AD32" i="134"/>
  <c r="F61" i="115"/>
  <c r="F61" i="146" s="1"/>
  <c r="AH32" i="114"/>
  <c r="AD55" i="131"/>
  <c r="F53" i="121"/>
  <c r="F53" i="137" s="1"/>
  <c r="AH55" i="101"/>
  <c r="U43" i="152"/>
  <c r="U130" i="152"/>
  <c r="U51" i="152"/>
  <c r="U138" i="152"/>
  <c r="T53" i="152"/>
  <c r="T140" i="152"/>
  <c r="T50" i="152"/>
  <c r="T137" i="152"/>
  <c r="F46" i="115"/>
  <c r="F46" i="146" s="1"/>
  <c r="AD17" i="134"/>
  <c r="AH17" i="114"/>
  <c r="AD93" i="131"/>
  <c r="F91" i="121"/>
  <c r="F91" i="137" s="1"/>
  <c r="AH93" i="101"/>
  <c r="F26" i="121"/>
  <c r="F26" i="137" s="1"/>
  <c r="AD28" i="131"/>
  <c r="AH28" i="101"/>
  <c r="AD44" i="133"/>
  <c r="AH44" i="102"/>
  <c r="F42" i="126"/>
  <c r="F42" i="142" s="1"/>
  <c r="AD43" i="133"/>
  <c r="AH43" i="102"/>
  <c r="F41" i="126"/>
  <c r="F41" i="142" s="1"/>
  <c r="AD16" i="133"/>
  <c r="AH16" i="102"/>
  <c r="F14" i="126"/>
  <c r="F14" i="142" s="1"/>
  <c r="AD69" i="133"/>
  <c r="F67" i="126"/>
  <c r="F67" i="142" s="1"/>
  <c r="AH69" i="102"/>
  <c r="AD76" i="133"/>
  <c r="F74" i="126"/>
  <c r="F74" i="142" s="1"/>
  <c r="AH76" i="102"/>
  <c r="V42" i="152"/>
  <c r="V129" i="152"/>
  <c r="AD78" i="131"/>
  <c r="F76" i="121"/>
  <c r="F76" i="137" s="1"/>
  <c r="AH78" i="101"/>
  <c r="AD90" i="131"/>
  <c r="F88" i="121"/>
  <c r="F88" i="137" s="1"/>
  <c r="AH90" i="101"/>
  <c r="AD58" i="133"/>
  <c r="F56" i="126"/>
  <c r="F56" i="142" s="1"/>
  <c r="AH58" i="102"/>
  <c r="AD59" i="131"/>
  <c r="F57" i="121"/>
  <c r="F57" i="137" s="1"/>
  <c r="AH59" i="101"/>
  <c r="AD18" i="131"/>
  <c r="F16" i="121"/>
  <c r="F16" i="137" s="1"/>
  <c r="AH18" i="101"/>
  <c r="AD59" i="133"/>
  <c r="F57" i="126"/>
  <c r="F57" i="142" s="1"/>
  <c r="AH59" i="102"/>
  <c r="AD16" i="134"/>
  <c r="F45" i="115"/>
  <c r="F45" i="146" s="1"/>
  <c r="AH16" i="114"/>
  <c r="AD11" i="133"/>
  <c r="F9" i="126"/>
  <c r="F9" i="142" s="1"/>
  <c r="AH11" i="102"/>
  <c r="AH20" i="102"/>
  <c r="AD20" i="133"/>
  <c r="F18" i="126"/>
  <c r="F18" i="142" s="1"/>
  <c r="T43" i="152"/>
  <c r="T130" i="152"/>
  <c r="T51" i="152"/>
  <c r="T138" i="152"/>
  <c r="V54" i="152"/>
  <c r="V141" i="152"/>
  <c r="T39" i="152"/>
  <c r="T126" i="152"/>
  <c r="U55" i="152"/>
  <c r="U142" i="152"/>
  <c r="D64" i="115"/>
  <c r="D64" i="146" s="1"/>
  <c r="N35" i="134"/>
  <c r="AD98" i="131"/>
  <c r="F96" i="121"/>
  <c r="F96" i="137" s="1"/>
  <c r="AH98" i="101"/>
  <c r="AD37" i="133"/>
  <c r="F35" i="126"/>
  <c r="F35" i="142" s="1"/>
  <c r="AH37" i="102"/>
  <c r="AD12" i="134"/>
  <c r="F41" i="115"/>
  <c r="F41" i="146" s="1"/>
  <c r="AH12" i="114"/>
  <c r="AD10" i="134"/>
  <c r="F39" i="115"/>
  <c r="F39" i="146" s="1"/>
  <c r="AH10" i="114"/>
  <c r="AD20" i="131"/>
  <c r="F18" i="121"/>
  <c r="F18" i="137" s="1"/>
  <c r="AH20" i="101"/>
  <c r="AD48" i="133"/>
  <c r="F46" i="126"/>
  <c r="F46" i="142" s="1"/>
  <c r="AH48" i="102"/>
  <c r="AD33" i="134"/>
  <c r="F62" i="115"/>
  <c r="F62" i="146" s="1"/>
  <c r="AH33" i="114"/>
  <c r="AD36" i="133"/>
  <c r="F34" i="126"/>
  <c r="F34" i="142" s="1"/>
  <c r="AH36" i="102"/>
  <c r="S36" i="152"/>
  <c r="S123" i="152"/>
  <c r="V50" i="152"/>
  <c r="V137" i="152"/>
  <c r="V43" i="152"/>
  <c r="V130" i="152"/>
  <c r="U45" i="152"/>
  <c r="U132" i="152"/>
  <c r="V45" i="152"/>
  <c r="V132" i="152"/>
  <c r="U52" i="152"/>
  <c r="U139" i="152"/>
  <c r="D153" i="116"/>
  <c r="D153" i="135" s="1"/>
  <c r="D17" i="140"/>
  <c r="D63" i="145"/>
  <c r="D173" i="116"/>
  <c r="E5" i="135"/>
  <c r="E38" i="116"/>
  <c r="E38" i="135" s="1"/>
  <c r="E37" i="116"/>
  <c r="E37" i="135" s="1"/>
  <c r="K143" i="152"/>
  <c r="E57" i="129"/>
  <c r="E57" i="145" s="1"/>
  <c r="Z59" i="133"/>
  <c r="Z62" i="131"/>
  <c r="E60" i="124"/>
  <c r="E60" i="140" s="1"/>
  <c r="Z37" i="133"/>
  <c r="E35" i="129"/>
  <c r="E35" i="145" s="1"/>
  <c r="Z85" i="131"/>
  <c r="E83" i="124"/>
  <c r="E83" i="140" s="1"/>
  <c r="Z15" i="133"/>
  <c r="E13" i="129"/>
  <c r="E13" i="145" s="1"/>
  <c r="Z15" i="131"/>
  <c r="E13" i="124"/>
  <c r="E13" i="140" s="1"/>
  <c r="E148" i="115"/>
  <c r="E148" i="146" s="1"/>
  <c r="Z26" i="134"/>
  <c r="E49" i="129"/>
  <c r="E49" i="145" s="1"/>
  <c r="Z51" i="133"/>
  <c r="Z19" i="131"/>
  <c r="Z11" i="113"/>
  <c r="Z11" i="132" s="1"/>
  <c r="E17" i="124"/>
  <c r="E81" i="124"/>
  <c r="E81" i="140" s="1"/>
  <c r="Z83" i="131"/>
  <c r="E30" i="137"/>
  <c r="E46" i="116"/>
  <c r="E46" i="135" s="1"/>
  <c r="E6" i="142"/>
  <c r="E55" i="116"/>
  <c r="E55" i="135" s="1"/>
  <c r="F13" i="116"/>
  <c r="F13" i="135" s="1"/>
  <c r="F62" i="136"/>
  <c r="H134" i="152"/>
  <c r="I134" i="152"/>
  <c r="D156" i="116"/>
  <c r="D156" i="135" s="1"/>
  <c r="D61" i="140"/>
  <c r="D169" i="116"/>
  <c r="D169" i="135" s="1"/>
  <c r="D29" i="145"/>
  <c r="D166" i="116"/>
  <c r="D166" i="135" s="1"/>
  <c r="D20" i="145"/>
  <c r="D51" i="135"/>
  <c r="D53" i="116"/>
  <c r="D53" i="135" s="1"/>
  <c r="E136" i="115"/>
  <c r="E136" i="146" s="1"/>
  <c r="Z14" i="134"/>
  <c r="Z20" i="131"/>
  <c r="E18" i="124"/>
  <c r="E18" i="140" s="1"/>
  <c r="E96" i="124"/>
  <c r="E96" i="140" s="1"/>
  <c r="Z98" i="131"/>
  <c r="Z72" i="131"/>
  <c r="E70" i="124"/>
  <c r="E70" i="140" s="1"/>
  <c r="Z17" i="131"/>
  <c r="E15" i="124"/>
  <c r="E15" i="140" s="1"/>
  <c r="E64" i="124"/>
  <c r="E64" i="140" s="1"/>
  <c r="Z66" i="131"/>
  <c r="Z40" i="133"/>
  <c r="E38" i="129"/>
  <c r="E38" i="145" s="1"/>
  <c r="E77" i="124"/>
  <c r="E77" i="140" s="1"/>
  <c r="Z79" i="131"/>
  <c r="E94" i="124"/>
  <c r="E94" i="140" s="1"/>
  <c r="Z96" i="131"/>
  <c r="E39" i="129"/>
  <c r="Z28" i="113"/>
  <c r="Z28" i="132" s="1"/>
  <c r="Z41" i="133"/>
  <c r="E54" i="124"/>
  <c r="Z56" i="131"/>
  <c r="Z13" i="113"/>
  <c r="Z13" i="132" s="1"/>
  <c r="Z34" i="114"/>
  <c r="Z35" i="114"/>
  <c r="E129" i="115"/>
  <c r="E129" i="146" s="1"/>
  <c r="Z7" i="134"/>
  <c r="Z55" i="133"/>
  <c r="Z29" i="113"/>
  <c r="Z29" i="132" s="1"/>
  <c r="E53" i="129"/>
  <c r="E50" i="124"/>
  <c r="E50" i="140" s="1"/>
  <c r="Z52" i="131"/>
  <c r="F11" i="116"/>
  <c r="F11" i="135" s="1"/>
  <c r="F54" i="136"/>
  <c r="F23" i="116"/>
  <c r="F23" i="135" s="1"/>
  <c r="F21" i="141"/>
  <c r="H159" i="151"/>
  <c r="G172" i="151"/>
  <c r="G173" i="151"/>
  <c r="M134" i="152"/>
  <c r="D165" i="116"/>
  <c r="D165" i="135" s="1"/>
  <c r="D19" i="145"/>
  <c r="D69" i="145"/>
  <c r="D175" i="116"/>
  <c r="D175" i="135" s="1"/>
  <c r="I147" i="152"/>
  <c r="N121" i="152"/>
  <c r="G146" i="151"/>
  <c r="D171" i="116"/>
  <c r="D171" i="135" s="1"/>
  <c r="D53" i="145"/>
  <c r="R17" i="132"/>
  <c r="R19" i="113"/>
  <c r="R19" i="132" s="1"/>
  <c r="Z16" i="134"/>
  <c r="E138" i="115"/>
  <c r="E138" i="146" s="1"/>
  <c r="D54" i="116"/>
  <c r="D54" i="135" s="1"/>
  <c r="D5" i="142"/>
  <c r="E36" i="124"/>
  <c r="E36" i="140" s="1"/>
  <c r="Z38" i="131"/>
  <c r="E34" i="129"/>
  <c r="E34" i="145" s="1"/>
  <c r="Z36" i="133"/>
  <c r="E73" i="129"/>
  <c r="E73" i="145" s="1"/>
  <c r="Z75" i="133"/>
  <c r="E32" i="124"/>
  <c r="E32" i="140" s="1"/>
  <c r="Z34" i="131"/>
  <c r="Z73" i="133"/>
  <c r="E71" i="129"/>
  <c r="E71" i="145" s="1"/>
  <c r="E84" i="137"/>
  <c r="E51" i="116"/>
  <c r="E60" i="116"/>
  <c r="E60" i="135" s="1"/>
  <c r="E25" i="142"/>
  <c r="E49" i="116"/>
  <c r="E49" i="135" s="1"/>
  <c r="E62" i="137"/>
  <c r="Z57" i="133"/>
  <c r="E55" i="129"/>
  <c r="E55" i="145" s="1"/>
  <c r="Z33" i="131"/>
  <c r="E31" i="124"/>
  <c r="E31" i="140" s="1"/>
  <c r="AA31" i="132"/>
  <c r="AA38" i="113"/>
  <c r="AA38" i="132" s="1"/>
  <c r="AA19" i="113"/>
  <c r="AA19" i="132" s="1"/>
  <c r="AA17" i="132"/>
  <c r="F74" i="136"/>
  <c r="F14" i="116"/>
  <c r="F14" i="135" s="1"/>
  <c r="I146" i="151"/>
  <c r="M169" i="151"/>
  <c r="D30" i="140"/>
  <c r="D154" i="116"/>
  <c r="D154" i="135" s="1"/>
  <c r="N35" i="113"/>
  <c r="N35" i="132" s="1"/>
  <c r="N169" i="151"/>
  <c r="R34" i="114"/>
  <c r="C173" i="135"/>
  <c r="C180" i="116"/>
  <c r="C180" i="135" s="1"/>
  <c r="E48" i="129"/>
  <c r="E48" i="145" s="1"/>
  <c r="Z50" i="133"/>
  <c r="Z49" i="131"/>
  <c r="E47" i="124"/>
  <c r="E47" i="140" s="1"/>
  <c r="Z43" i="133"/>
  <c r="E41" i="129"/>
  <c r="E41" i="145" s="1"/>
  <c r="Z16" i="131"/>
  <c r="E14" i="124"/>
  <c r="Z10" i="113"/>
  <c r="Z10" i="132" s="1"/>
  <c r="Z33" i="134"/>
  <c r="E155" i="115"/>
  <c r="E155" i="146" s="1"/>
  <c r="E18" i="129"/>
  <c r="E18" i="145" s="1"/>
  <c r="Z20" i="133"/>
  <c r="E103" i="124"/>
  <c r="E103" i="140" s="1"/>
  <c r="Z105" i="131"/>
  <c r="E61" i="124"/>
  <c r="Z14" i="113"/>
  <c r="Z14" i="132" s="1"/>
  <c r="Z63" i="131"/>
  <c r="E64" i="129"/>
  <c r="E64" i="145" s="1"/>
  <c r="Z66" i="133"/>
  <c r="E72" i="129"/>
  <c r="E72" i="145" s="1"/>
  <c r="Z74" i="133"/>
  <c r="N72" i="149"/>
  <c r="N72" i="151" s="1"/>
  <c r="N40" i="151"/>
  <c r="N71" i="149"/>
  <c r="N71" i="151" s="1"/>
  <c r="K40" i="151"/>
  <c r="K71" i="149"/>
  <c r="K71" i="151" s="1"/>
  <c r="K72" i="149"/>
  <c r="K72" i="151" s="1"/>
  <c r="E68" i="124"/>
  <c r="E68" i="140" s="1"/>
  <c r="Z70" i="131"/>
  <c r="T52" i="151"/>
  <c r="T157" i="151"/>
  <c r="AI27" i="133"/>
  <c r="AI26" i="113"/>
  <c r="AI26" i="132" s="1"/>
  <c r="G25" i="125"/>
  <c r="AI92" i="131"/>
  <c r="G90" i="120"/>
  <c r="G90" i="136" s="1"/>
  <c r="AI28" i="133"/>
  <c r="G26" i="125"/>
  <c r="G26" i="141" s="1"/>
  <c r="G15" i="120"/>
  <c r="G15" i="136" s="1"/>
  <c r="AI17" i="131"/>
  <c r="AI58" i="133"/>
  <c r="G56" i="125"/>
  <c r="G56" i="141" s="1"/>
  <c r="G77" i="125"/>
  <c r="G77" i="141" s="1"/>
  <c r="AI79" i="133"/>
  <c r="G89" i="120"/>
  <c r="G89" i="136" s="1"/>
  <c r="AI91" i="131"/>
  <c r="G12" i="120"/>
  <c r="G12" i="136" s="1"/>
  <c r="AI14" i="131"/>
  <c r="AI63" i="131"/>
  <c r="AI14" i="113"/>
  <c r="AI14" i="132" s="1"/>
  <c r="G61" i="120"/>
  <c r="G6" i="115"/>
  <c r="G6" i="146" s="1"/>
  <c r="AI8" i="134"/>
  <c r="G5" i="120"/>
  <c r="AI7" i="131"/>
  <c r="AI7" i="113"/>
  <c r="G25" i="115"/>
  <c r="G25" i="146" s="1"/>
  <c r="AI27" i="134"/>
  <c r="AI56" i="133"/>
  <c r="G54" i="125"/>
  <c r="G54" i="141" s="1"/>
  <c r="G82" i="120"/>
  <c r="G82" i="136" s="1"/>
  <c r="AI84" i="131"/>
  <c r="G22" i="125"/>
  <c r="G22" i="141" s="1"/>
  <c r="AI24" i="133"/>
  <c r="AI13" i="131"/>
  <c r="G11" i="120"/>
  <c r="G11" i="136" s="1"/>
  <c r="AI24" i="113"/>
  <c r="AI24" i="132" s="1"/>
  <c r="G20" i="125"/>
  <c r="AI22" i="133"/>
  <c r="G16" i="115"/>
  <c r="G16" i="146" s="1"/>
  <c r="AI18" i="134"/>
  <c r="AI33" i="131"/>
  <c r="G31" i="120"/>
  <c r="G31" i="136" s="1"/>
  <c r="AI46" i="131"/>
  <c r="G44" i="120"/>
  <c r="G44" i="136" s="1"/>
  <c r="AI19" i="131"/>
  <c r="AI11" i="113"/>
  <c r="AI11" i="132" s="1"/>
  <c r="G17" i="120"/>
  <c r="AI19" i="133"/>
  <c r="G17" i="125"/>
  <c r="G17" i="141" s="1"/>
  <c r="AI96" i="131"/>
  <c r="G94" i="120"/>
  <c r="G94" i="136" s="1"/>
  <c r="G50" i="125"/>
  <c r="G50" i="141" s="1"/>
  <c r="AI52" i="133"/>
  <c r="G66" i="120"/>
  <c r="G66" i="136" s="1"/>
  <c r="AI68" i="131"/>
  <c r="AI34" i="133"/>
  <c r="G32" i="125"/>
  <c r="G32" i="141" s="1"/>
  <c r="G31" i="115"/>
  <c r="G31" i="146" s="1"/>
  <c r="AI33" i="134"/>
  <c r="G63" i="120"/>
  <c r="G63" i="136" s="1"/>
  <c r="AI65" i="131"/>
  <c r="G7" i="120"/>
  <c r="AI9" i="131"/>
  <c r="AI9" i="113"/>
  <c r="AI9" i="132" s="1"/>
  <c r="AI42" i="131"/>
  <c r="G40" i="120"/>
  <c r="G40" i="136" s="1"/>
  <c r="AI13" i="113"/>
  <c r="AI13" i="132" s="1"/>
  <c r="G54" i="120"/>
  <c r="AI56" i="131"/>
  <c r="AI22" i="134"/>
  <c r="G20" i="115"/>
  <c r="G20" i="146" s="1"/>
  <c r="AI15" i="133"/>
  <c r="G13" i="125"/>
  <c r="G13" i="141" s="1"/>
  <c r="AI62" i="131"/>
  <c r="G60" i="120"/>
  <c r="G60" i="136" s="1"/>
  <c r="G14" i="125"/>
  <c r="G14" i="141" s="1"/>
  <c r="AI16" i="133"/>
  <c r="G100" i="120"/>
  <c r="G100" i="136" s="1"/>
  <c r="AI102" i="131"/>
  <c r="F18" i="115"/>
  <c r="F18" i="146" s="1"/>
  <c r="AA20" i="134"/>
  <c r="G12" i="125"/>
  <c r="G12" i="141" s="1"/>
  <c r="AI14" i="133"/>
  <c r="G8" i="115"/>
  <c r="G8" i="146" s="1"/>
  <c r="AI10" i="134"/>
  <c r="AI79" i="131"/>
  <c r="G77" i="120"/>
  <c r="G77" i="136" s="1"/>
  <c r="AI85" i="131"/>
  <c r="G83" i="120"/>
  <c r="G83" i="136" s="1"/>
  <c r="AI97" i="131"/>
  <c r="G95" i="120"/>
  <c r="G95" i="136" s="1"/>
  <c r="G21" i="115"/>
  <c r="G21" i="146" s="1"/>
  <c r="AI23" i="134"/>
  <c r="G9" i="115"/>
  <c r="G9" i="146" s="1"/>
  <c r="AI11" i="134"/>
  <c r="AI7" i="134"/>
  <c r="G5" i="115"/>
  <c r="G5" i="146" s="1"/>
  <c r="G101" i="120"/>
  <c r="G101" i="136" s="1"/>
  <c r="AI103" i="131"/>
  <c r="AI49" i="133"/>
  <c r="G47" i="125"/>
  <c r="G47" i="141" s="1"/>
  <c r="G52" i="125"/>
  <c r="G52" i="141" s="1"/>
  <c r="AI54" i="133"/>
  <c r="O54" i="151"/>
  <c r="K59" i="152"/>
  <c r="V64" i="151"/>
  <c r="F50" i="115"/>
  <c r="F50" i="146" s="1"/>
  <c r="AD21" i="134"/>
  <c r="AH21" i="114"/>
  <c r="AD57" i="133"/>
  <c r="F55" i="126"/>
  <c r="F55" i="142" s="1"/>
  <c r="AH57" i="102"/>
  <c r="T34" i="152"/>
  <c r="N67" i="151"/>
  <c r="F6" i="126"/>
  <c r="AD21" i="113"/>
  <c r="AD21" i="132" s="1"/>
  <c r="AD8" i="133"/>
  <c r="AH8" i="102"/>
  <c r="P54" i="151"/>
  <c r="AD31" i="113"/>
  <c r="F63" i="126"/>
  <c r="AD65" i="133"/>
  <c r="AH65" i="102"/>
  <c r="AD17" i="113"/>
  <c r="F84" i="121"/>
  <c r="AD86" i="131"/>
  <c r="AH86" i="101"/>
  <c r="F5" i="121"/>
  <c r="AD7" i="131"/>
  <c r="AD7" i="113"/>
  <c r="AH7" i="101"/>
  <c r="U48" i="152"/>
  <c r="F39" i="126"/>
  <c r="AD41" i="133"/>
  <c r="AD28" i="113"/>
  <c r="AD28" i="132" s="1"/>
  <c r="AH41" i="102"/>
  <c r="Q41" i="151"/>
  <c r="T64" i="151"/>
  <c r="P60" i="152"/>
  <c r="AD30" i="113"/>
  <c r="AD30" i="132" s="1"/>
  <c r="AD64" i="133"/>
  <c r="F62" i="126"/>
  <c r="AH64" i="102"/>
  <c r="AD97" i="131"/>
  <c r="F95" i="121"/>
  <c r="F95" i="137" s="1"/>
  <c r="AH97" i="101"/>
  <c r="AD32" i="133"/>
  <c r="F30" i="126"/>
  <c r="F30" i="142" s="1"/>
  <c r="AH32" i="102"/>
  <c r="AD25" i="113"/>
  <c r="AD25" i="132" s="1"/>
  <c r="AD23" i="133"/>
  <c r="F21" i="126"/>
  <c r="AH23" i="102"/>
  <c r="Q47" i="152"/>
  <c r="AD9" i="131"/>
  <c r="AD9" i="113"/>
  <c r="AD9" i="132" s="1"/>
  <c r="F7" i="121"/>
  <c r="AH9" i="101"/>
  <c r="V63" i="151"/>
  <c r="V168" i="151"/>
  <c r="L59" i="152"/>
  <c r="AD68" i="131"/>
  <c r="F66" i="121"/>
  <c r="F66" i="137" s="1"/>
  <c r="AH68" i="101"/>
  <c r="AD102" i="131"/>
  <c r="F100" i="121"/>
  <c r="F100" i="137" s="1"/>
  <c r="AH102" i="101"/>
  <c r="AD63" i="131"/>
  <c r="AD14" i="113"/>
  <c r="AD14" i="132" s="1"/>
  <c r="F61" i="121"/>
  <c r="AH63" i="101"/>
  <c r="F82" i="121"/>
  <c r="F82" i="137" s="1"/>
  <c r="AD84" i="131"/>
  <c r="AH84" i="101"/>
  <c r="AD54" i="133"/>
  <c r="F52" i="126"/>
  <c r="F52" i="142" s="1"/>
  <c r="E48" i="115"/>
  <c r="E48" i="146" s="1"/>
  <c r="V19" i="134"/>
  <c r="Z19" i="114"/>
  <c r="F73" i="126"/>
  <c r="F73" i="142" s="1"/>
  <c r="AD75" i="133"/>
  <c r="AH75" i="102"/>
  <c r="AD99" i="131"/>
  <c r="F97" i="121"/>
  <c r="F97" i="137" s="1"/>
  <c r="AH99" i="101"/>
  <c r="F56" i="115"/>
  <c r="F56" i="146" s="1"/>
  <c r="AD27" i="134"/>
  <c r="AH27" i="114"/>
  <c r="AD52" i="133"/>
  <c r="F50" i="126"/>
  <c r="F50" i="142" s="1"/>
  <c r="S55" i="152"/>
  <c r="S142" i="152"/>
  <c r="V38" i="152"/>
  <c r="V125" i="152"/>
  <c r="V44" i="152"/>
  <c r="V131" i="152"/>
  <c r="S38" i="152"/>
  <c r="S125" i="152"/>
  <c r="U44" i="152"/>
  <c r="U131" i="152"/>
  <c r="F70" i="121"/>
  <c r="F70" i="137" s="1"/>
  <c r="AD72" i="131"/>
  <c r="AH72" i="101"/>
  <c r="E5" i="126"/>
  <c r="V20" i="113"/>
  <c r="V20" i="132" s="1"/>
  <c r="V7" i="133"/>
  <c r="Z7" i="102"/>
  <c r="F43" i="115"/>
  <c r="F43" i="146" s="1"/>
  <c r="AD14" i="134"/>
  <c r="AH14" i="114"/>
  <c r="F40" i="121"/>
  <c r="F40" i="137" s="1"/>
  <c r="AD42" i="131"/>
  <c r="AH42" i="101"/>
  <c r="F77" i="121"/>
  <c r="F77" i="137" s="1"/>
  <c r="AD79" i="131"/>
  <c r="AH79" i="101"/>
  <c r="F60" i="115"/>
  <c r="F60" i="146" s="1"/>
  <c r="AD31" i="134"/>
  <c r="AH31" i="114"/>
  <c r="AD48" i="131"/>
  <c r="F46" i="121"/>
  <c r="F46" i="137" s="1"/>
  <c r="AH48" i="101"/>
  <c r="AD47" i="133"/>
  <c r="F45" i="126"/>
  <c r="F45" i="142" s="1"/>
  <c r="AH47" i="102"/>
  <c r="AD10" i="131"/>
  <c r="F8" i="121"/>
  <c r="F8" i="137" s="1"/>
  <c r="AH10" i="101"/>
  <c r="S52" i="152"/>
  <c r="S139" i="152"/>
  <c r="T36" i="152"/>
  <c r="T123" i="152"/>
  <c r="AD25" i="131"/>
  <c r="F23" i="121"/>
  <c r="F23" i="137" s="1"/>
  <c r="AH25" i="101"/>
  <c r="AD26" i="134"/>
  <c r="F55" i="115"/>
  <c r="F55" i="146" s="1"/>
  <c r="AH26" i="114"/>
  <c r="AD60" i="133"/>
  <c r="AH60" i="102"/>
  <c r="F58" i="126"/>
  <c r="F58" i="142" s="1"/>
  <c r="AD39" i="133"/>
  <c r="F37" i="126"/>
  <c r="F37" i="142" s="1"/>
  <c r="AH39" i="102"/>
  <c r="AD95" i="131"/>
  <c r="F93" i="121"/>
  <c r="F93" i="137" s="1"/>
  <c r="AH95" i="101"/>
  <c r="F44" i="115"/>
  <c r="F44" i="146" s="1"/>
  <c r="AD15" i="134"/>
  <c r="AH15" i="114"/>
  <c r="AD40" i="131"/>
  <c r="F38" i="121"/>
  <c r="F38" i="137" s="1"/>
  <c r="AH40" i="101"/>
  <c r="F61" i="126"/>
  <c r="F61" i="142" s="1"/>
  <c r="AD63" i="133"/>
  <c r="AH63" i="102"/>
  <c r="F64" i="121"/>
  <c r="F64" i="137" s="1"/>
  <c r="AD66" i="131"/>
  <c r="AH66" i="101"/>
  <c r="O46" i="152"/>
  <c r="O133" i="152"/>
  <c r="T45" i="152"/>
  <c r="T132" i="152"/>
  <c r="U41" i="152"/>
  <c r="U128" i="152"/>
  <c r="U53" i="152"/>
  <c r="U140" i="152"/>
  <c r="V41" i="152"/>
  <c r="V128" i="152"/>
  <c r="F28" i="126"/>
  <c r="F28" i="142" s="1"/>
  <c r="AD30" i="133"/>
  <c r="AH30" i="102"/>
  <c r="AD60" i="131"/>
  <c r="F58" i="121"/>
  <c r="F58" i="137" s="1"/>
  <c r="AH60" i="101"/>
  <c r="AD28" i="134"/>
  <c r="F57" i="115"/>
  <c r="F57" i="146" s="1"/>
  <c r="AH28" i="114"/>
  <c r="AD56" i="133"/>
  <c r="F54" i="126"/>
  <c r="F54" i="142" s="1"/>
  <c r="AH56" i="102"/>
  <c r="F10" i="126"/>
  <c r="F10" i="142" s="1"/>
  <c r="AD12" i="133"/>
  <c r="AH12" i="102"/>
  <c r="F77" i="126"/>
  <c r="F77" i="142" s="1"/>
  <c r="AD79" i="133"/>
  <c r="AH79" i="102"/>
  <c r="AD62" i="131"/>
  <c r="F60" i="121"/>
  <c r="F60" i="137" s="1"/>
  <c r="AH62" i="101"/>
  <c r="AD66" i="133"/>
  <c r="F64" i="126"/>
  <c r="F64" i="142" s="1"/>
  <c r="AH66" i="102"/>
  <c r="AD53" i="131"/>
  <c r="F51" i="121"/>
  <c r="F51" i="137" s="1"/>
  <c r="AH53" i="101"/>
  <c r="T55" i="152"/>
  <c r="T142" i="152"/>
  <c r="U39" i="152"/>
  <c r="U126" i="152"/>
  <c r="T37" i="152"/>
  <c r="T124" i="152"/>
  <c r="V40" i="152"/>
  <c r="V127" i="152"/>
  <c r="U38" i="152"/>
  <c r="U125" i="152"/>
  <c r="S42" i="152"/>
  <c r="S129" i="152"/>
  <c r="D160" i="116"/>
  <c r="D160" i="135" s="1"/>
  <c r="D86" i="140"/>
  <c r="G134" i="152"/>
  <c r="D7" i="140"/>
  <c r="D151" i="116"/>
  <c r="D151" i="135" s="1"/>
  <c r="L169" i="151"/>
  <c r="M135" i="152"/>
  <c r="D62" i="140"/>
  <c r="D157" i="116"/>
  <c r="D157" i="135" s="1"/>
  <c r="K121" i="152"/>
  <c r="E99" i="124"/>
  <c r="E99" i="140" s="1"/>
  <c r="Z101" i="131"/>
  <c r="E8" i="124"/>
  <c r="E8" i="140" s="1"/>
  <c r="Z10" i="131"/>
  <c r="Z31" i="134"/>
  <c r="E153" i="115"/>
  <c r="E153" i="146" s="1"/>
  <c r="Z93" i="131"/>
  <c r="E91" i="124"/>
  <c r="E91" i="140" s="1"/>
  <c r="Z13" i="131"/>
  <c r="E11" i="124"/>
  <c r="E11" i="140" s="1"/>
  <c r="Z21" i="133"/>
  <c r="Z23" i="113"/>
  <c r="Z23" i="132" s="1"/>
  <c r="E19" i="129"/>
  <c r="E134" i="115"/>
  <c r="E134" i="146" s="1"/>
  <c r="Z12" i="134"/>
  <c r="Z87" i="131"/>
  <c r="E85" i="124"/>
  <c r="E85" i="140" s="1"/>
  <c r="F21" i="116"/>
  <c r="F21" i="135" s="1"/>
  <c r="F19" i="141"/>
  <c r="I173" i="151"/>
  <c r="I172" i="151"/>
  <c r="G147" i="152"/>
  <c r="J173" i="151"/>
  <c r="J172" i="151"/>
  <c r="E22" i="129"/>
  <c r="E22" i="145" s="1"/>
  <c r="Z24" i="133"/>
  <c r="E149" i="115"/>
  <c r="E149" i="146" s="1"/>
  <c r="Z27" i="134"/>
  <c r="E24" i="129"/>
  <c r="E24" i="145" s="1"/>
  <c r="Z26" i="133"/>
  <c r="Z16" i="133"/>
  <c r="E14" i="129"/>
  <c r="E14" i="145" s="1"/>
  <c r="E26" i="124"/>
  <c r="E26" i="140" s="1"/>
  <c r="Z28" i="131"/>
  <c r="E20" i="142"/>
  <c r="E58" i="116"/>
  <c r="E58" i="135" s="1"/>
  <c r="E97" i="124"/>
  <c r="E97" i="140" s="1"/>
  <c r="Z99" i="131"/>
  <c r="E133" i="115"/>
  <c r="E133" i="146" s="1"/>
  <c r="Z11" i="134"/>
  <c r="E56" i="129"/>
  <c r="E56" i="145" s="1"/>
  <c r="Z58" i="133"/>
  <c r="E102" i="124"/>
  <c r="E102" i="140" s="1"/>
  <c r="Z104" i="131"/>
  <c r="E39" i="142"/>
  <c r="E62" i="116"/>
  <c r="E62" i="135" s="1"/>
  <c r="Z32" i="133"/>
  <c r="E30" i="129"/>
  <c r="E30" i="145" s="1"/>
  <c r="L40" i="151"/>
  <c r="L71" i="149"/>
  <c r="L71" i="151" s="1"/>
  <c r="L72" i="149"/>
  <c r="L72" i="151" s="1"/>
  <c r="E63" i="142"/>
  <c r="E65" i="116"/>
  <c r="F86" i="136"/>
  <c r="F16" i="116"/>
  <c r="F16" i="135" s="1"/>
  <c r="N143" i="152"/>
  <c r="M122" i="152"/>
  <c r="D159" i="116"/>
  <c r="D84" i="140"/>
  <c r="E92" i="124"/>
  <c r="E92" i="140" s="1"/>
  <c r="Z94" i="131"/>
  <c r="D5" i="129"/>
  <c r="R20" i="113"/>
  <c r="R20" i="132" s="1"/>
  <c r="R7" i="133"/>
  <c r="E59" i="124"/>
  <c r="E59" i="140" s="1"/>
  <c r="Z61" i="131"/>
  <c r="Z32" i="113"/>
  <c r="Z32" i="132" s="1"/>
  <c r="E68" i="129"/>
  <c r="Z70" i="133"/>
  <c r="Z60" i="131"/>
  <c r="E58" i="124"/>
  <c r="E58" i="140" s="1"/>
  <c r="Z49" i="133"/>
  <c r="E47" i="129"/>
  <c r="E47" i="145" s="1"/>
  <c r="Z14" i="131"/>
  <c r="E12" i="124"/>
  <c r="E12" i="140" s="1"/>
  <c r="E58" i="129"/>
  <c r="E58" i="145" s="1"/>
  <c r="Z60" i="133"/>
  <c r="E46" i="124"/>
  <c r="E46" i="140" s="1"/>
  <c r="Z48" i="131"/>
  <c r="Z17" i="134"/>
  <c r="E139" i="115"/>
  <c r="E139" i="146" s="1"/>
  <c r="E77" i="129"/>
  <c r="E77" i="145" s="1"/>
  <c r="Z79" i="133"/>
  <c r="E46" i="129"/>
  <c r="E46" i="145" s="1"/>
  <c r="Z48" i="133"/>
  <c r="E21" i="142"/>
  <c r="E59" i="116"/>
  <c r="E59" i="135" s="1"/>
  <c r="E70" i="142"/>
  <c r="E68" i="116"/>
  <c r="E68" i="135" s="1"/>
  <c r="Z103" i="131"/>
  <c r="E101" i="124"/>
  <c r="E101" i="140" s="1"/>
  <c r="Z80" i="131"/>
  <c r="E78" i="124"/>
  <c r="E78" i="140" s="1"/>
  <c r="F61" i="136"/>
  <c r="F12" i="116"/>
  <c r="F12" i="135" s="1"/>
  <c r="M146" i="151"/>
  <c r="D33" i="116"/>
  <c r="D33" i="135" s="1"/>
  <c r="Z33" i="113"/>
  <c r="Z33" i="132" s="1"/>
  <c r="E69" i="129"/>
  <c r="Z71" i="133"/>
  <c r="E41" i="124"/>
  <c r="E41" i="140" s="1"/>
  <c r="Z43" i="131"/>
  <c r="Z12" i="131"/>
  <c r="E10" i="124"/>
  <c r="E10" i="140" s="1"/>
  <c r="E27" i="124"/>
  <c r="E27" i="140" s="1"/>
  <c r="Z29" i="131"/>
  <c r="E57" i="124"/>
  <c r="E57" i="140" s="1"/>
  <c r="Z59" i="131"/>
  <c r="E48" i="116"/>
  <c r="E48" i="135" s="1"/>
  <c r="E61" i="137"/>
  <c r="Z11" i="133"/>
  <c r="E9" i="129"/>
  <c r="E9" i="145" s="1"/>
  <c r="V7" i="132"/>
  <c r="V40" i="113"/>
  <c r="V40" i="132" s="1"/>
  <c r="V39" i="113"/>
  <c r="V39" i="132" s="1"/>
  <c r="V35" i="113"/>
  <c r="V35" i="132" s="1"/>
  <c r="V36" i="113"/>
  <c r="V36" i="132" s="1"/>
  <c r="Z35" i="133"/>
  <c r="E33" i="129"/>
  <c r="E33" i="145" s="1"/>
  <c r="Z38" i="133"/>
  <c r="E36" i="129"/>
  <c r="E36" i="145" s="1"/>
  <c r="E5" i="141"/>
  <c r="E18" i="116"/>
  <c r="E18" i="135" s="1"/>
  <c r="F30" i="136"/>
  <c r="F10" i="116"/>
  <c r="F10" i="135" s="1"/>
  <c r="F9" i="116"/>
  <c r="F9" i="135" s="1"/>
  <c r="F17" i="136"/>
  <c r="Z48" i="151"/>
  <c r="Z153" i="151"/>
  <c r="Y59" i="151"/>
  <c r="Y164" i="151"/>
  <c r="V52" i="151"/>
  <c r="V157" i="151"/>
  <c r="S52" i="151"/>
  <c r="S157" i="151"/>
  <c r="AI11" i="133"/>
  <c r="G9" i="125"/>
  <c r="G9" i="141" s="1"/>
  <c r="G47" i="120"/>
  <c r="G47" i="136" s="1"/>
  <c r="AI49" i="131"/>
  <c r="AI12" i="133"/>
  <c r="G10" i="125"/>
  <c r="G10" i="141" s="1"/>
  <c r="G92" i="120"/>
  <c r="G92" i="136" s="1"/>
  <c r="AI94" i="131"/>
  <c r="AI42" i="133"/>
  <c r="G40" i="125"/>
  <c r="G40" i="141" s="1"/>
  <c r="G23" i="115"/>
  <c r="G23" i="146" s="1"/>
  <c r="AI25" i="134"/>
  <c r="AI75" i="131"/>
  <c r="G73" i="120"/>
  <c r="G73" i="136" s="1"/>
  <c r="G49" i="120"/>
  <c r="G49" i="136" s="1"/>
  <c r="AI51" i="131"/>
  <c r="AI64" i="131"/>
  <c r="G62" i="120"/>
  <c r="AI15" i="113"/>
  <c r="AI15" i="132" s="1"/>
  <c r="G15" i="115"/>
  <c r="G15" i="146" s="1"/>
  <c r="AI17" i="134"/>
  <c r="AI23" i="113"/>
  <c r="AI23" i="132" s="1"/>
  <c r="G19" i="125"/>
  <c r="AI21" i="133"/>
  <c r="AI39" i="133"/>
  <c r="G37" i="125"/>
  <c r="G37" i="141" s="1"/>
  <c r="G102" i="120"/>
  <c r="G102" i="136" s="1"/>
  <c r="AI104" i="131"/>
  <c r="G38" i="120"/>
  <c r="G38" i="136" s="1"/>
  <c r="AI40" i="131"/>
  <c r="AI64" i="133"/>
  <c r="AI30" i="113"/>
  <c r="AI30" i="132" s="1"/>
  <c r="G62" i="125"/>
  <c r="G80" i="120"/>
  <c r="G80" i="136" s="1"/>
  <c r="AI82" i="131"/>
  <c r="AI75" i="133"/>
  <c r="G73" i="125"/>
  <c r="G73" i="141" s="1"/>
  <c r="G85" i="120"/>
  <c r="G85" i="136" s="1"/>
  <c r="AI87" i="131"/>
  <c r="G8" i="120"/>
  <c r="G8" i="136" s="1"/>
  <c r="AI10" i="131"/>
  <c r="G18" i="120"/>
  <c r="G18" i="136" s="1"/>
  <c r="AI20" i="131"/>
  <c r="AI73" i="133"/>
  <c r="G71" i="125"/>
  <c r="G71" i="141" s="1"/>
  <c r="AI54" i="131"/>
  <c r="G52" i="120"/>
  <c r="G52" i="136" s="1"/>
  <c r="AI36" i="133"/>
  <c r="G34" i="125"/>
  <c r="G34" i="141" s="1"/>
  <c r="G36" i="120"/>
  <c r="G36" i="136" s="1"/>
  <c r="AI38" i="131"/>
  <c r="G16" i="125"/>
  <c r="G16" i="141" s="1"/>
  <c r="AI18" i="133"/>
  <c r="G64" i="125"/>
  <c r="G64" i="141" s="1"/>
  <c r="AI66" i="133"/>
  <c r="AI48" i="131"/>
  <c r="G46" i="120"/>
  <c r="G46" i="136" s="1"/>
  <c r="AI89" i="131"/>
  <c r="G87" i="120"/>
  <c r="G87" i="136" s="1"/>
  <c r="AI16" i="131"/>
  <c r="AI10" i="113"/>
  <c r="AI10" i="132" s="1"/>
  <c r="G14" i="120"/>
  <c r="AI70" i="133"/>
  <c r="G68" i="125"/>
  <c r="AI32" i="113"/>
  <c r="AI32" i="132" s="1"/>
  <c r="G66" i="125"/>
  <c r="G66" i="141" s="1"/>
  <c r="AI68" i="133"/>
  <c r="G78" i="120"/>
  <c r="G78" i="136" s="1"/>
  <c r="AI80" i="131"/>
  <c r="AI11" i="131"/>
  <c r="G9" i="120"/>
  <c r="G9" i="136" s="1"/>
  <c r="G96" i="120"/>
  <c r="G96" i="136" s="1"/>
  <c r="AI98" i="131"/>
  <c r="AI60" i="131"/>
  <c r="G58" i="120"/>
  <c r="G58" i="136" s="1"/>
  <c r="AI62" i="133"/>
  <c r="G60" i="125"/>
  <c r="G60" i="141" s="1"/>
  <c r="AI67" i="133"/>
  <c r="G65" i="125"/>
  <c r="G65" i="141" s="1"/>
  <c r="F17" i="115"/>
  <c r="F17" i="146" s="1"/>
  <c r="AA19" i="134"/>
  <c r="AI61" i="131"/>
  <c r="G59" i="120"/>
  <c r="G59" i="136" s="1"/>
  <c r="G65" i="120"/>
  <c r="G65" i="136" s="1"/>
  <c r="AI67" i="131"/>
  <c r="AI76" i="131"/>
  <c r="AI16" i="113"/>
  <c r="AI16" i="132" s="1"/>
  <c r="G74" i="120"/>
  <c r="AI28" i="113"/>
  <c r="AI28" i="132" s="1"/>
  <c r="G39" i="125"/>
  <c r="AI41" i="133"/>
  <c r="AI105" i="131"/>
  <c r="G103" i="120"/>
  <c r="G103" i="136" s="1"/>
  <c r="AI37" i="133"/>
  <c r="G35" i="125"/>
  <c r="G35" i="141" s="1"/>
  <c r="G43" i="125"/>
  <c r="G43" i="141" s="1"/>
  <c r="AI45" i="133"/>
  <c r="G15" i="125"/>
  <c r="G15" i="141" s="1"/>
  <c r="AI17" i="133"/>
  <c r="S35" i="134"/>
  <c r="E33" i="115"/>
  <c r="E33" i="146" s="1"/>
  <c r="M53" i="151"/>
  <c r="AD19" i="131"/>
  <c r="F17" i="121"/>
  <c r="AD11" i="113"/>
  <c r="AD11" i="132" s="1"/>
  <c r="AH19" i="101"/>
  <c r="V35" i="152"/>
  <c r="AD70" i="131"/>
  <c r="F68" i="121"/>
  <c r="F68" i="137" s="1"/>
  <c r="AH70" i="101"/>
  <c r="R47" i="152"/>
  <c r="T48" i="152"/>
  <c r="V48" i="152"/>
  <c r="P41" i="151"/>
  <c r="Q54" i="151"/>
  <c r="N53" i="151"/>
  <c r="F50" i="121"/>
  <c r="F50" i="137" s="1"/>
  <c r="AD52" i="131"/>
  <c r="AH52" i="101"/>
  <c r="F31" i="121"/>
  <c r="F31" i="137" s="1"/>
  <c r="AD33" i="131"/>
  <c r="AH33" i="101"/>
  <c r="I67" i="151"/>
  <c r="O59" i="152"/>
  <c r="U56" i="152"/>
  <c r="U34" i="152"/>
  <c r="S64" i="151"/>
  <c r="R54" i="151"/>
  <c r="AD38" i="133"/>
  <c r="F36" i="126"/>
  <c r="F36" i="142" s="1"/>
  <c r="AH38" i="102"/>
  <c r="AD80" i="131"/>
  <c r="F78" i="121"/>
  <c r="F78" i="137" s="1"/>
  <c r="AH80" i="101"/>
  <c r="AD65" i="131"/>
  <c r="F63" i="121"/>
  <c r="F63" i="137" s="1"/>
  <c r="AH65" i="101"/>
  <c r="T35" i="152"/>
  <c r="F78" i="126"/>
  <c r="F78" i="142" s="1"/>
  <c r="AH80" i="102"/>
  <c r="AD80" i="133"/>
  <c r="AH18" i="102"/>
  <c r="F16" i="126"/>
  <c r="F16" i="142" s="1"/>
  <c r="AD18" i="133"/>
  <c r="AD9" i="134"/>
  <c r="F38" i="115"/>
  <c r="F38" i="146" s="1"/>
  <c r="AH9" i="114"/>
  <c r="AD24" i="133"/>
  <c r="F22" i="126"/>
  <c r="F22" i="142" s="1"/>
  <c r="AH24" i="102"/>
  <c r="AD12" i="131"/>
  <c r="AH12" i="101"/>
  <c r="F10" i="121"/>
  <c r="F10" i="137" s="1"/>
  <c r="F53" i="115"/>
  <c r="F53" i="146" s="1"/>
  <c r="AD24" i="134"/>
  <c r="AH24" i="114"/>
  <c r="F32" i="121"/>
  <c r="F32" i="137" s="1"/>
  <c r="AD34" i="131"/>
  <c r="AH34" i="101"/>
  <c r="AD101" i="131"/>
  <c r="F99" i="121"/>
  <c r="F99" i="137" s="1"/>
  <c r="AH101" i="101"/>
  <c r="AD100" i="131"/>
  <c r="F98" i="121"/>
  <c r="F98" i="137" s="1"/>
  <c r="AH100" i="101"/>
  <c r="AH61" i="102"/>
  <c r="F59" i="126"/>
  <c r="F59" i="142" s="1"/>
  <c r="AD61" i="133"/>
  <c r="AD69" i="131"/>
  <c r="F67" i="121"/>
  <c r="F67" i="137" s="1"/>
  <c r="AH69" i="101"/>
  <c r="S40" i="152"/>
  <c r="S127" i="152"/>
  <c r="T41" i="152"/>
  <c r="T128" i="152"/>
  <c r="T38" i="152"/>
  <c r="T125" i="152"/>
  <c r="U42" i="152"/>
  <c r="U129" i="152"/>
  <c r="U37" i="152"/>
  <c r="U124" i="152"/>
  <c r="AD17" i="131"/>
  <c r="AH17" i="101"/>
  <c r="F15" i="121"/>
  <c r="F15" i="137" s="1"/>
  <c r="AD73" i="133"/>
  <c r="F71" i="126"/>
  <c r="F71" i="142" s="1"/>
  <c r="AH73" i="102"/>
  <c r="AD40" i="133"/>
  <c r="F38" i="126"/>
  <c r="F38" i="142" s="1"/>
  <c r="AH40" i="102"/>
  <c r="AD71" i="133"/>
  <c r="F69" i="126"/>
  <c r="AD33" i="113"/>
  <c r="AD33" i="132" s="1"/>
  <c r="AH71" i="102"/>
  <c r="F52" i="121"/>
  <c r="F52" i="137" s="1"/>
  <c r="AD54" i="131"/>
  <c r="AH54" i="101"/>
  <c r="AH17" i="102"/>
  <c r="AD17" i="133"/>
  <c r="F15" i="126"/>
  <c r="F15" i="142" s="1"/>
  <c r="F9" i="121"/>
  <c r="F9" i="137" s="1"/>
  <c r="AD11" i="131"/>
  <c r="AH11" i="101"/>
  <c r="AD67" i="133"/>
  <c r="F65" i="126"/>
  <c r="F65" i="142" s="1"/>
  <c r="AH67" i="102"/>
  <c r="F43" i="121"/>
  <c r="F43" i="137" s="1"/>
  <c r="AD45" i="131"/>
  <c r="AH45" i="101"/>
  <c r="V53" i="152"/>
  <c r="V140" i="152"/>
  <c r="S39" i="152"/>
  <c r="S126" i="152"/>
  <c r="AD106" i="131"/>
  <c r="F104" i="121"/>
  <c r="F104" i="137" s="1"/>
  <c r="AH106" i="101"/>
  <c r="AD15" i="133"/>
  <c r="F13" i="126"/>
  <c r="F13" i="142" s="1"/>
  <c r="AH15" i="102"/>
  <c r="F73" i="121"/>
  <c r="F73" i="137" s="1"/>
  <c r="AD75" i="131"/>
  <c r="AH75" i="101"/>
  <c r="AD13" i="133"/>
  <c r="AH13" i="102"/>
  <c r="F11" i="126"/>
  <c r="F11" i="142" s="1"/>
  <c r="AD25" i="134"/>
  <c r="F54" i="115"/>
  <c r="F54" i="146" s="1"/>
  <c r="AH25" i="114"/>
  <c r="F27" i="126"/>
  <c r="F27" i="142" s="1"/>
  <c r="AD29" i="133"/>
  <c r="AH29" i="102"/>
  <c r="AD51" i="131"/>
  <c r="F49" i="121"/>
  <c r="F49" i="137" s="1"/>
  <c r="AH51" i="101"/>
  <c r="AD33" i="133"/>
  <c r="F31" i="126"/>
  <c r="F31" i="142" s="1"/>
  <c r="AH33" i="102"/>
  <c r="U50" i="152"/>
  <c r="U137" i="152"/>
  <c r="T40" i="152"/>
  <c r="T127" i="152"/>
  <c r="V39" i="152"/>
  <c r="V126" i="152"/>
  <c r="V36" i="152"/>
  <c r="V123" i="152"/>
  <c r="S44" i="152"/>
  <c r="S131" i="152"/>
  <c r="T54" i="152"/>
  <c r="T141" i="152"/>
  <c r="F24" i="126"/>
  <c r="F24" i="142" s="1"/>
  <c r="AD26" i="133"/>
  <c r="AH26" i="102"/>
  <c r="F32" i="126"/>
  <c r="F32" i="142" s="1"/>
  <c r="AD34" i="133"/>
  <c r="AH34" i="102"/>
  <c r="AD14" i="131"/>
  <c r="F12" i="121"/>
  <c r="F12" i="137" s="1"/>
  <c r="AH14" i="101"/>
  <c r="AD25" i="133"/>
  <c r="F23" i="126"/>
  <c r="F23" i="142" s="1"/>
  <c r="AH25" i="102"/>
  <c r="AD44" i="131"/>
  <c r="F42" i="121"/>
  <c r="F42" i="137" s="1"/>
  <c r="AH44" i="101"/>
  <c r="AD85" i="131"/>
  <c r="F83" i="121"/>
  <c r="F83" i="137" s="1"/>
  <c r="AH85" i="101"/>
  <c r="AD58" i="131"/>
  <c r="F56" i="121"/>
  <c r="F56" i="137" s="1"/>
  <c r="AH58" i="101"/>
  <c r="AH45" i="102"/>
  <c r="F43" i="126"/>
  <c r="F43" i="142" s="1"/>
  <c r="AD45" i="133"/>
  <c r="F35" i="121"/>
  <c r="F35" i="137" s="1"/>
  <c r="AD37" i="131"/>
  <c r="AH37" i="101"/>
  <c r="V49" i="152"/>
  <c r="V136" i="152"/>
  <c r="R46" i="152"/>
  <c r="R133" i="152"/>
  <c r="S53" i="152"/>
  <c r="S140" i="152"/>
  <c r="V55" i="152"/>
  <c r="V142" i="152"/>
  <c r="V52" i="152"/>
  <c r="V139" i="152"/>
  <c r="D5" i="140"/>
  <c r="D149" i="116"/>
  <c r="H173" i="151"/>
  <c r="H172" i="151"/>
  <c r="N122" i="152"/>
  <c r="K135" i="152"/>
  <c r="D14" i="140"/>
  <c r="D152" i="116"/>
  <c r="D152" i="135" s="1"/>
  <c r="E144" i="115"/>
  <c r="E144" i="146" s="1"/>
  <c r="Z22" i="134"/>
  <c r="E146" i="115"/>
  <c r="E146" i="146" s="1"/>
  <c r="Z24" i="134"/>
  <c r="Z34" i="133"/>
  <c r="E32" i="129"/>
  <c r="E32" i="145" s="1"/>
  <c r="Z44" i="131"/>
  <c r="E42" i="124"/>
  <c r="E42" i="140" s="1"/>
  <c r="Z84" i="131"/>
  <c r="E82" i="124"/>
  <c r="E82" i="140" s="1"/>
  <c r="Z78" i="131"/>
  <c r="E76" i="124"/>
  <c r="E76" i="140" s="1"/>
  <c r="E154" i="115"/>
  <c r="E154" i="146" s="1"/>
  <c r="Z32" i="134"/>
  <c r="E42" i="129"/>
  <c r="E42" i="145" s="1"/>
  <c r="Z44" i="133"/>
  <c r="E51" i="124"/>
  <c r="E51" i="140" s="1"/>
  <c r="Z53" i="131"/>
  <c r="E69" i="124"/>
  <c r="E69" i="140" s="1"/>
  <c r="Z71" i="131"/>
  <c r="E57" i="116"/>
  <c r="E57" i="135" s="1"/>
  <c r="E19" i="142"/>
  <c r="Z14" i="133"/>
  <c r="E12" i="129"/>
  <c r="E12" i="145" s="1"/>
  <c r="E45" i="116"/>
  <c r="E45" i="135" s="1"/>
  <c r="E17" i="137"/>
  <c r="Q40" i="151"/>
  <c r="Q72" i="149"/>
  <c r="Q72" i="151" s="1"/>
  <c r="Q71" i="149"/>
  <c r="Q71" i="151" s="1"/>
  <c r="E7" i="142"/>
  <c r="E56" i="116"/>
  <c r="E56" i="135" s="1"/>
  <c r="E6" i="137"/>
  <c r="E42" i="116"/>
  <c r="E42" i="135" s="1"/>
  <c r="F7" i="116"/>
  <c r="F7" i="135" s="1"/>
  <c r="F7" i="136"/>
  <c r="F19" i="116"/>
  <c r="F19" i="135" s="1"/>
  <c r="F6" i="141"/>
  <c r="F5" i="116"/>
  <c r="F5" i="136"/>
  <c r="F53" i="141"/>
  <c r="F27" i="116"/>
  <c r="F27" i="135" s="1"/>
  <c r="K169" i="151"/>
  <c r="L121" i="152"/>
  <c r="L147" i="152"/>
  <c r="D174" i="116"/>
  <c r="D174" i="135" s="1"/>
  <c r="D68" i="145"/>
  <c r="E29" i="135"/>
  <c r="E36" i="116"/>
  <c r="E36" i="135" s="1"/>
  <c r="E23" i="129"/>
  <c r="E23" i="145" s="1"/>
  <c r="Z25" i="133"/>
  <c r="E49" i="124"/>
  <c r="E49" i="140" s="1"/>
  <c r="Z51" i="131"/>
  <c r="Z37" i="131"/>
  <c r="E35" i="124"/>
  <c r="E35" i="140" s="1"/>
  <c r="Z91" i="131"/>
  <c r="E89" i="124"/>
  <c r="E89" i="140" s="1"/>
  <c r="E45" i="124"/>
  <c r="E45" i="140" s="1"/>
  <c r="Z47" i="131"/>
  <c r="Z29" i="133"/>
  <c r="E27" i="129"/>
  <c r="E27" i="145" s="1"/>
  <c r="Z26" i="131"/>
  <c r="E24" i="124"/>
  <c r="E24" i="140" s="1"/>
  <c r="E44" i="124"/>
  <c r="E44" i="140" s="1"/>
  <c r="Z46" i="131"/>
  <c r="E74" i="137"/>
  <c r="E50" i="116"/>
  <c r="E50" i="135" s="1"/>
  <c r="K147" i="152"/>
  <c r="E54" i="137"/>
  <c r="E47" i="116"/>
  <c r="E47" i="135" s="1"/>
  <c r="Z18" i="113"/>
  <c r="Z18" i="132" s="1"/>
  <c r="Z88" i="131"/>
  <c r="E86" i="124"/>
  <c r="Z77" i="131"/>
  <c r="E75" i="124"/>
  <c r="E75" i="140" s="1"/>
  <c r="Z97" i="131"/>
  <c r="E95" i="124"/>
  <c r="E95" i="140" s="1"/>
  <c r="E78" i="129"/>
  <c r="E78" i="145" s="1"/>
  <c r="Z80" i="133"/>
  <c r="V31" i="132"/>
  <c r="V38" i="113"/>
  <c r="V38" i="132" s="1"/>
  <c r="F6" i="116"/>
  <c r="F6" i="135" s="1"/>
  <c r="F6" i="136"/>
  <c r="E17" i="116"/>
  <c r="E17" i="135" s="1"/>
  <c r="E15" i="135"/>
  <c r="N135" i="152"/>
  <c r="J134" i="152"/>
  <c r="K122" i="152"/>
  <c r="D62" i="145"/>
  <c r="D172" i="116"/>
  <c r="D172" i="135" s="1"/>
  <c r="J159" i="151"/>
  <c r="E53" i="124"/>
  <c r="E53" i="140" s="1"/>
  <c r="Z55" i="131"/>
  <c r="Z45" i="131"/>
  <c r="E43" i="124"/>
  <c r="E43" i="140" s="1"/>
  <c r="Z56" i="133"/>
  <c r="E54" i="129"/>
  <c r="E54" i="145" s="1"/>
  <c r="E59" i="129"/>
  <c r="E59" i="145" s="1"/>
  <c r="Z61" i="133"/>
  <c r="Z10" i="133"/>
  <c r="E8" i="129"/>
  <c r="E8" i="145" s="1"/>
  <c r="Z67" i="131"/>
  <c r="E65" i="124"/>
  <c r="E65" i="140" s="1"/>
  <c r="Z63" i="133"/>
  <c r="E61" i="129"/>
  <c r="E61" i="145" s="1"/>
  <c r="E16" i="129"/>
  <c r="E16" i="145" s="1"/>
  <c r="Z18" i="133"/>
  <c r="E52" i="124"/>
  <c r="E52" i="140" s="1"/>
  <c r="Z54" i="131"/>
  <c r="E62" i="142"/>
  <c r="E64" i="116"/>
  <c r="E64" i="135" s="1"/>
  <c r="V19" i="113"/>
  <c r="V19" i="132" s="1"/>
  <c r="V17" i="132"/>
  <c r="Z26" i="113"/>
  <c r="Z26" i="132" s="1"/>
  <c r="Z27" i="133"/>
  <c r="E25" i="129"/>
  <c r="E62" i="124"/>
  <c r="Z15" i="113"/>
  <c r="Z15" i="132" s="1"/>
  <c r="Z64" i="131"/>
  <c r="E7" i="137"/>
  <c r="E43" i="116"/>
  <c r="E43" i="135" s="1"/>
  <c r="E61" i="116"/>
  <c r="E61" i="135" s="1"/>
  <c r="E29" i="142"/>
  <c r="E130" i="115"/>
  <c r="E130" i="146" s="1"/>
  <c r="Z8" i="134"/>
  <c r="F15" i="116"/>
  <c r="F84" i="136"/>
  <c r="L135" i="152"/>
  <c r="M121" i="152"/>
  <c r="M147" i="152"/>
  <c r="M146" i="152"/>
  <c r="D34" i="116"/>
  <c r="D34" i="135" s="1"/>
  <c r="D65" i="135"/>
  <c r="D72" i="116"/>
  <c r="D72" i="135" s="1"/>
  <c r="D54" i="140"/>
  <c r="D155" i="116"/>
  <c r="D155" i="135" s="1"/>
  <c r="D167" i="116"/>
  <c r="D167" i="135" s="1"/>
  <c r="D21" i="145"/>
  <c r="G159" i="151"/>
  <c r="L159" i="151"/>
  <c r="E100" i="124"/>
  <c r="E100" i="140" s="1"/>
  <c r="Z102" i="131"/>
  <c r="Z23" i="134"/>
  <c r="E145" i="115"/>
  <c r="E145" i="146" s="1"/>
  <c r="E10" i="129"/>
  <c r="E10" i="145" s="1"/>
  <c r="Z12" i="133"/>
  <c r="Z100" i="131"/>
  <c r="E98" i="124"/>
  <c r="E98" i="140" s="1"/>
  <c r="Z15" i="134"/>
  <c r="E137" i="115"/>
  <c r="E137" i="146" s="1"/>
  <c r="Z17" i="133"/>
  <c r="E15" i="129"/>
  <c r="E15" i="145" s="1"/>
  <c r="Z39" i="133"/>
  <c r="E37" i="129"/>
  <c r="E37" i="145" s="1"/>
  <c r="E23" i="124"/>
  <c r="E23" i="140" s="1"/>
  <c r="Z25" i="131"/>
  <c r="Z18" i="134"/>
  <c r="E140" i="115"/>
  <c r="E140" i="146" s="1"/>
  <c r="E9" i="124"/>
  <c r="E9" i="140" s="1"/>
  <c r="Z11" i="131"/>
  <c r="E41" i="116"/>
  <c r="E5" i="137"/>
  <c r="F7" i="141"/>
  <c r="F20" i="116"/>
  <c r="F20" i="135" s="1"/>
  <c r="F69" i="141"/>
  <c r="F31" i="116"/>
  <c r="F31" i="135" s="1"/>
  <c r="V31" i="152"/>
  <c r="T31" i="152"/>
  <c r="V30" i="152"/>
  <c r="S30" i="152"/>
  <c r="S31" i="152"/>
  <c r="U31" i="152"/>
  <c r="T30" i="152"/>
  <c r="X16" i="152"/>
  <c r="Z14" i="152"/>
  <c r="X12" i="152"/>
  <c r="Y11" i="152"/>
  <c r="Z10" i="152"/>
  <c r="X8" i="152"/>
  <c r="Y7" i="152"/>
  <c r="Z6" i="152"/>
  <c r="W19" i="152"/>
  <c r="W23" i="152"/>
  <c r="X26" i="152"/>
  <c r="Y25" i="152"/>
  <c r="Z24" i="152"/>
  <c r="X22" i="152"/>
  <c r="Y21" i="152"/>
  <c r="Z20" i="152"/>
  <c r="Y15" i="152"/>
  <c r="W8" i="152"/>
  <c r="W12" i="152"/>
  <c r="W16" i="152"/>
  <c r="W27" i="152"/>
  <c r="Z5" i="152"/>
  <c r="W7" i="152"/>
  <c r="W11" i="152"/>
  <c r="W15" i="152"/>
  <c r="Y16" i="152"/>
  <c r="Z15" i="152"/>
  <c r="X13" i="152"/>
  <c r="Y12" i="152"/>
  <c r="Z11" i="152"/>
  <c r="X9" i="152"/>
  <c r="Y8" i="152"/>
  <c r="Z7" i="152"/>
  <c r="X5" i="152"/>
  <c r="W20" i="152"/>
  <c r="W24" i="152"/>
  <c r="X27" i="152"/>
  <c r="Y26" i="152"/>
  <c r="Z25" i="152"/>
  <c r="X23" i="152"/>
  <c r="Y22" i="152"/>
  <c r="Z21" i="152"/>
  <c r="X19" i="152"/>
  <c r="W5" i="152"/>
  <c r="W9" i="152"/>
  <c r="W13" i="152"/>
  <c r="Z16" i="152"/>
  <c r="X14" i="152"/>
  <c r="Y13" i="152"/>
  <c r="Z12" i="152"/>
  <c r="X10" i="152"/>
  <c r="Y9" i="152"/>
  <c r="Z8" i="152"/>
  <c r="X6" i="152"/>
  <c r="Y5" i="152"/>
  <c r="W21" i="152"/>
  <c r="W25" i="152"/>
  <c r="Y27" i="152"/>
  <c r="Z26" i="152"/>
  <c r="X24" i="152"/>
  <c r="Y23" i="152"/>
  <c r="Z22" i="152"/>
  <c r="X20" i="152"/>
  <c r="Y19" i="152"/>
  <c r="W6" i="152"/>
  <c r="W10" i="152"/>
  <c r="W14" i="152"/>
  <c r="X15" i="152"/>
  <c r="Y14" i="152"/>
  <c r="Z13" i="152"/>
  <c r="X11" i="152"/>
  <c r="Y10" i="152"/>
  <c r="Z9" i="152"/>
  <c r="X7" i="152"/>
  <c r="Y6" i="152"/>
  <c r="W22" i="152"/>
  <c r="W26" i="152"/>
  <c r="Z27" i="152"/>
  <c r="X25" i="152"/>
  <c r="Y24" i="152"/>
  <c r="Z23" i="152"/>
  <c r="X21" i="152"/>
  <c r="Y20" i="152"/>
  <c r="Z19" i="152"/>
  <c r="AA66" i="151" l="1"/>
  <c r="AA171" i="151"/>
  <c r="Z59" i="151"/>
  <c r="Z164" i="151"/>
  <c r="W51" i="151"/>
  <c r="W156" i="151"/>
  <c r="Z56" i="151"/>
  <c r="Z161" i="151"/>
  <c r="X60" i="151"/>
  <c r="X165" i="151"/>
  <c r="X51" i="151"/>
  <c r="X156" i="151"/>
  <c r="W46" i="151"/>
  <c r="W151" i="151"/>
  <c r="X45" i="151"/>
  <c r="X150" i="151"/>
  <c r="X50" i="151"/>
  <c r="X155" i="151"/>
  <c r="Y49" i="151"/>
  <c r="Y154" i="151"/>
  <c r="W42" i="151"/>
  <c r="W147" i="151"/>
  <c r="Y42" i="151"/>
  <c r="Y147" i="151"/>
  <c r="Y58" i="151"/>
  <c r="Y163" i="151"/>
  <c r="W60" i="151"/>
  <c r="W165" i="151"/>
  <c r="X43" i="151"/>
  <c r="X148" i="151"/>
  <c r="Y45" i="151"/>
  <c r="Y150" i="151"/>
  <c r="G18" i="115"/>
  <c r="G18" i="146" s="1"/>
  <c r="AI20" i="134"/>
  <c r="T54" i="151"/>
  <c r="V54" i="151"/>
  <c r="AL57" i="133"/>
  <c r="G55" i="126"/>
  <c r="G55" i="142" s="1"/>
  <c r="AP57" i="102"/>
  <c r="AL80" i="133"/>
  <c r="G78" i="126"/>
  <c r="G78" i="142" s="1"/>
  <c r="AP80" i="102"/>
  <c r="G25" i="126"/>
  <c r="AL26" i="113"/>
  <c r="AL26" i="132" s="1"/>
  <c r="AL27" i="133"/>
  <c r="AP27" i="102"/>
  <c r="AL80" i="131"/>
  <c r="G78" i="121"/>
  <c r="G78" i="137" s="1"/>
  <c r="AP80" i="101"/>
  <c r="Q59" i="152"/>
  <c r="U41" i="151"/>
  <c r="Q53" i="151"/>
  <c r="E63" i="115"/>
  <c r="E63" i="146" s="1"/>
  <c r="V34" i="134"/>
  <c r="AL13" i="113"/>
  <c r="AL13" i="132" s="1"/>
  <c r="AL56" i="131"/>
  <c r="G54" i="121"/>
  <c r="AP56" i="101"/>
  <c r="G62" i="121"/>
  <c r="AL15" i="113"/>
  <c r="AL15" i="132" s="1"/>
  <c r="AL64" i="131"/>
  <c r="AP64" i="101"/>
  <c r="S47" i="152"/>
  <c r="M67" i="151"/>
  <c r="N59" i="152"/>
  <c r="U54" i="151"/>
  <c r="R53" i="151"/>
  <c r="T41" i="151"/>
  <c r="G76" i="126"/>
  <c r="G76" i="142" s="1"/>
  <c r="AL78" i="133"/>
  <c r="AP78" i="102"/>
  <c r="AL52" i="131"/>
  <c r="G50" i="121"/>
  <c r="G50" i="137" s="1"/>
  <c r="AP52" i="101"/>
  <c r="AL77" i="131"/>
  <c r="G75" i="121"/>
  <c r="G75" i="137" s="1"/>
  <c r="AP77" i="101"/>
  <c r="AL30" i="113"/>
  <c r="AL30" i="132" s="1"/>
  <c r="AL64" i="133"/>
  <c r="G62" i="126"/>
  <c r="AP64" i="102"/>
  <c r="G37" i="115"/>
  <c r="G37" i="146" s="1"/>
  <c r="AL8" i="134"/>
  <c r="AP8" i="114"/>
  <c r="Y65" i="151"/>
  <c r="Y170" i="151"/>
  <c r="Z49" i="151"/>
  <c r="Z154" i="151"/>
  <c r="AL41" i="133"/>
  <c r="AL28" i="113"/>
  <c r="AL28" i="132" s="1"/>
  <c r="G39" i="126"/>
  <c r="AP41" i="102"/>
  <c r="X65" i="151"/>
  <c r="X170" i="151"/>
  <c r="Z66" i="151"/>
  <c r="Z171" i="151"/>
  <c r="Z42" i="151"/>
  <c r="Z147" i="151"/>
  <c r="G55" i="115"/>
  <c r="G55" i="146" s="1"/>
  <c r="AL26" i="134"/>
  <c r="AP26" i="114"/>
  <c r="AL30" i="133"/>
  <c r="G28" i="126"/>
  <c r="G28" i="142" s="1"/>
  <c r="AP30" i="102"/>
  <c r="AL69" i="133"/>
  <c r="G67" i="126"/>
  <c r="G67" i="142" s="1"/>
  <c r="AP69" i="102"/>
  <c r="AL106" i="131"/>
  <c r="G104" i="121"/>
  <c r="G104" i="137" s="1"/>
  <c r="AP106" i="101"/>
  <c r="AL53" i="131"/>
  <c r="G51" i="121"/>
  <c r="G51" i="137" s="1"/>
  <c r="AP53" i="101"/>
  <c r="G13" i="121"/>
  <c r="G13" i="137" s="1"/>
  <c r="AL15" i="131"/>
  <c r="AP15" i="101"/>
  <c r="AL39" i="131"/>
  <c r="G37" i="121"/>
  <c r="G37" i="137" s="1"/>
  <c r="AP39" i="101"/>
  <c r="G42" i="126"/>
  <c r="G42" i="142" s="1"/>
  <c r="AL44" i="133"/>
  <c r="AP44" i="102"/>
  <c r="V46" i="152"/>
  <c r="V133" i="152"/>
  <c r="AL59" i="133"/>
  <c r="G57" i="126"/>
  <c r="G57" i="142" s="1"/>
  <c r="AP59" i="102"/>
  <c r="AL13" i="134"/>
  <c r="G42" i="115"/>
  <c r="G42" i="146" s="1"/>
  <c r="AP13" i="114"/>
  <c r="AL47" i="133"/>
  <c r="G45" i="126"/>
  <c r="G45" i="142" s="1"/>
  <c r="AP47" i="102"/>
  <c r="G97" i="121"/>
  <c r="G97" i="137" s="1"/>
  <c r="AL99" i="131"/>
  <c r="AP99" i="101"/>
  <c r="AL51" i="133"/>
  <c r="G49" i="126"/>
  <c r="G49" i="142" s="1"/>
  <c r="AP51" i="102"/>
  <c r="AL60" i="133"/>
  <c r="AP60" i="102"/>
  <c r="G58" i="126"/>
  <c r="G58" i="142" s="1"/>
  <c r="AL29" i="131"/>
  <c r="G27" i="121"/>
  <c r="G27" i="137" s="1"/>
  <c r="AP29" i="101"/>
  <c r="AL26" i="133"/>
  <c r="G24" i="126"/>
  <c r="G24" i="142" s="1"/>
  <c r="AP26" i="102"/>
  <c r="S46" i="152"/>
  <c r="S133" i="152"/>
  <c r="AL17" i="133"/>
  <c r="AP17" i="102"/>
  <c r="G15" i="126"/>
  <c r="G15" i="142" s="1"/>
  <c r="AL67" i="131"/>
  <c r="G65" i="121"/>
  <c r="G65" i="137" s="1"/>
  <c r="AP67" i="101"/>
  <c r="G60" i="126"/>
  <c r="G60" i="142" s="1"/>
  <c r="AP62" i="102"/>
  <c r="AL62" i="133"/>
  <c r="G66" i="126"/>
  <c r="G66" i="142" s="1"/>
  <c r="AL68" i="133"/>
  <c r="AP68" i="102"/>
  <c r="G46" i="121"/>
  <c r="G46" i="137" s="1"/>
  <c r="AL48" i="131"/>
  <c r="AP48" i="101"/>
  <c r="AL36" i="133"/>
  <c r="G34" i="126"/>
  <c r="G34" i="142" s="1"/>
  <c r="AP36" i="102"/>
  <c r="AL10" i="131"/>
  <c r="G8" i="121"/>
  <c r="G8" i="137" s="1"/>
  <c r="AP10" i="101"/>
  <c r="AL104" i="131"/>
  <c r="G102" i="121"/>
  <c r="G102" i="137" s="1"/>
  <c r="AP104" i="101"/>
  <c r="AL51" i="131"/>
  <c r="G49" i="121"/>
  <c r="G49" i="137" s="1"/>
  <c r="AP51" i="101"/>
  <c r="AL94" i="131"/>
  <c r="G92" i="121"/>
  <c r="G92" i="137" s="1"/>
  <c r="AP94" i="101"/>
  <c r="U46" i="152"/>
  <c r="U133" i="152"/>
  <c r="AL11" i="134"/>
  <c r="G40" i="115"/>
  <c r="G40" i="146" s="1"/>
  <c r="AP11" i="114"/>
  <c r="AL10" i="134"/>
  <c r="G39" i="115"/>
  <c r="G39" i="146" s="1"/>
  <c r="AP10" i="114"/>
  <c r="AL15" i="133"/>
  <c r="G13" i="126"/>
  <c r="G13" i="142" s="1"/>
  <c r="AP15" i="102"/>
  <c r="AL34" i="133"/>
  <c r="G32" i="126"/>
  <c r="G32" i="142" s="1"/>
  <c r="AP34" i="102"/>
  <c r="G17" i="126"/>
  <c r="G17" i="142" s="1"/>
  <c r="AL19" i="133"/>
  <c r="AP19" i="102"/>
  <c r="AP13" i="101"/>
  <c r="G11" i="121"/>
  <c r="G11" i="137" s="1"/>
  <c r="AL13" i="131"/>
  <c r="G56" i="115"/>
  <c r="G56" i="146" s="1"/>
  <c r="AL27" i="134"/>
  <c r="AP27" i="114"/>
  <c r="G77" i="126"/>
  <c r="G77" i="142" s="1"/>
  <c r="AL79" i="133"/>
  <c r="AP79" i="102"/>
  <c r="AL92" i="131"/>
  <c r="G90" i="121"/>
  <c r="G90" i="137" s="1"/>
  <c r="AP92" i="101"/>
  <c r="L134" i="152"/>
  <c r="G146" i="152"/>
  <c r="F37" i="116"/>
  <c r="F37" i="135" s="1"/>
  <c r="F38" i="116"/>
  <c r="F38" i="135" s="1"/>
  <c r="F5" i="135"/>
  <c r="F56" i="124"/>
  <c r="F56" i="140" s="1"/>
  <c r="AH58" i="131"/>
  <c r="AH14" i="131"/>
  <c r="F12" i="124"/>
  <c r="F12" i="140" s="1"/>
  <c r="AH51" i="131"/>
  <c r="F49" i="124"/>
  <c r="F49" i="140" s="1"/>
  <c r="F73" i="124"/>
  <c r="F73" i="140" s="1"/>
  <c r="AH75" i="131"/>
  <c r="F65" i="129"/>
  <c r="F65" i="145" s="1"/>
  <c r="AH67" i="133"/>
  <c r="AH17" i="133"/>
  <c r="F15" i="129"/>
  <c r="F15" i="145" s="1"/>
  <c r="F69" i="129"/>
  <c r="AH33" i="113"/>
  <c r="AH33" i="132" s="1"/>
  <c r="AH71" i="133"/>
  <c r="AH40" i="133"/>
  <c r="F38" i="129"/>
  <c r="F38" i="145" s="1"/>
  <c r="F59" i="129"/>
  <c r="F59" i="145" s="1"/>
  <c r="AH61" i="133"/>
  <c r="AH101" i="131"/>
  <c r="F99" i="124"/>
  <c r="F99" i="140" s="1"/>
  <c r="F22" i="129"/>
  <c r="F22" i="145" s="1"/>
  <c r="AH24" i="133"/>
  <c r="AH18" i="133"/>
  <c r="F16" i="129"/>
  <c r="F16" i="145" s="1"/>
  <c r="AH38" i="133"/>
  <c r="F36" i="129"/>
  <c r="F36" i="145" s="1"/>
  <c r="F45" i="116"/>
  <c r="F45" i="135" s="1"/>
  <c r="F17" i="137"/>
  <c r="G28" i="116"/>
  <c r="G28" i="135" s="1"/>
  <c r="G62" i="141"/>
  <c r="Q122" i="152"/>
  <c r="R135" i="152"/>
  <c r="I145" i="151"/>
  <c r="I177" i="149"/>
  <c r="I177" i="151" s="1"/>
  <c r="I176" i="149"/>
  <c r="I176" i="151" s="1"/>
  <c r="E165" i="116"/>
  <c r="E165" i="135" s="1"/>
  <c r="E19" i="145"/>
  <c r="F77" i="129"/>
  <c r="F77" i="145" s="1"/>
  <c r="AH79" i="133"/>
  <c r="F58" i="124"/>
  <c r="F58" i="140" s="1"/>
  <c r="AH60" i="131"/>
  <c r="F64" i="124"/>
  <c r="F64" i="140" s="1"/>
  <c r="AH66" i="131"/>
  <c r="F93" i="124"/>
  <c r="F93" i="140" s="1"/>
  <c r="AH95" i="131"/>
  <c r="F23" i="124"/>
  <c r="F23" i="140" s="1"/>
  <c r="AH25" i="131"/>
  <c r="AH31" i="134"/>
  <c r="F153" i="115"/>
  <c r="F153" i="146" s="1"/>
  <c r="Z20" i="113"/>
  <c r="Z20" i="132" s="1"/>
  <c r="Z7" i="133"/>
  <c r="E5" i="129"/>
  <c r="AH72" i="131"/>
  <c r="F70" i="124"/>
  <c r="F70" i="140" s="1"/>
  <c r="E141" i="115"/>
  <c r="E141" i="146" s="1"/>
  <c r="Z19" i="134"/>
  <c r="AH63" i="131"/>
  <c r="AH14" i="113"/>
  <c r="AH14" i="132" s="1"/>
  <c r="F61" i="124"/>
  <c r="AH102" i="131"/>
  <c r="F100" i="124"/>
  <c r="F100" i="140" s="1"/>
  <c r="AH25" i="113"/>
  <c r="AH25" i="132" s="1"/>
  <c r="F21" i="129"/>
  <c r="AH23" i="133"/>
  <c r="F30" i="129"/>
  <c r="F30" i="145" s="1"/>
  <c r="AH32" i="133"/>
  <c r="AH41" i="133"/>
  <c r="F39" i="129"/>
  <c r="AH28" i="113"/>
  <c r="AH28" i="132" s="1"/>
  <c r="F84" i="137"/>
  <c r="F51" i="116"/>
  <c r="F51" i="135" s="1"/>
  <c r="F63" i="142"/>
  <c r="F65" i="116"/>
  <c r="G20" i="141"/>
  <c r="G22" i="116"/>
  <c r="G22" i="135" s="1"/>
  <c r="AI7" i="132"/>
  <c r="AI40" i="113"/>
  <c r="AI40" i="132" s="1"/>
  <c r="AI39" i="113"/>
  <c r="AI39" i="132" s="1"/>
  <c r="E171" i="116"/>
  <c r="E171" i="135" s="1"/>
  <c r="E53" i="145"/>
  <c r="E156" i="115"/>
  <c r="E156" i="146" s="1"/>
  <c r="Z34" i="134"/>
  <c r="Q143" i="152"/>
  <c r="E33" i="116"/>
  <c r="E33" i="135" s="1"/>
  <c r="AH33" i="134"/>
  <c r="F155" i="115"/>
  <c r="F155" i="146" s="1"/>
  <c r="AH12" i="134"/>
  <c r="F134" i="115"/>
  <c r="F134" i="146" s="1"/>
  <c r="AH11" i="133"/>
  <c r="F9" i="129"/>
  <c r="F9" i="145" s="1"/>
  <c r="F57" i="124"/>
  <c r="F57" i="140" s="1"/>
  <c r="AH59" i="131"/>
  <c r="AH43" i="133"/>
  <c r="F41" i="129"/>
  <c r="F41" i="145" s="1"/>
  <c r="F91" i="124"/>
  <c r="F91" i="140" s="1"/>
  <c r="AH93" i="131"/>
  <c r="AH13" i="134"/>
  <c r="F135" i="115"/>
  <c r="F135" i="146" s="1"/>
  <c r="F68" i="129"/>
  <c r="AH32" i="113"/>
  <c r="AH32" i="132" s="1"/>
  <c r="AH70" i="133"/>
  <c r="F133" i="115"/>
  <c r="F133" i="146" s="1"/>
  <c r="AH11" i="134"/>
  <c r="AH31" i="133"/>
  <c r="F29" i="129"/>
  <c r="AH27" i="113"/>
  <c r="AH27" i="132" s="1"/>
  <c r="V71" i="149"/>
  <c r="V71" i="151" s="1"/>
  <c r="V72" i="149"/>
  <c r="V72" i="151" s="1"/>
  <c r="V40" i="151"/>
  <c r="F53" i="129"/>
  <c r="AH29" i="113"/>
  <c r="AH29" i="132" s="1"/>
  <c r="AH55" i="133"/>
  <c r="F12" i="129"/>
  <c r="F12" i="145" s="1"/>
  <c r="AH14" i="133"/>
  <c r="AH78" i="133"/>
  <c r="F76" i="129"/>
  <c r="F76" i="145" s="1"/>
  <c r="G29" i="141"/>
  <c r="G25" i="116"/>
  <c r="G25" i="135" s="1"/>
  <c r="O122" i="152"/>
  <c r="R146" i="151"/>
  <c r="K173" i="151"/>
  <c r="K172" i="151"/>
  <c r="E149" i="116"/>
  <c r="E5" i="140"/>
  <c r="J146" i="152"/>
  <c r="F29" i="135"/>
  <c r="F36" i="116"/>
  <c r="F36" i="135" s="1"/>
  <c r="E169" i="116"/>
  <c r="E169" i="135" s="1"/>
  <c r="E29" i="145"/>
  <c r="E151" i="116"/>
  <c r="E151" i="135" s="1"/>
  <c r="E7" i="140"/>
  <c r="Z38" i="113"/>
  <c r="Z38" i="132" s="1"/>
  <c r="Z31" i="132"/>
  <c r="E20" i="145"/>
  <c r="E166" i="116"/>
  <c r="E166" i="135" s="1"/>
  <c r="D70" i="116"/>
  <c r="D70" i="135" s="1"/>
  <c r="F66" i="129"/>
  <c r="F66" i="145" s="1"/>
  <c r="AH68" i="133"/>
  <c r="AH82" i="131"/>
  <c r="F80" i="124"/>
  <c r="F80" i="140" s="1"/>
  <c r="AH47" i="131"/>
  <c r="F45" i="124"/>
  <c r="F45" i="140" s="1"/>
  <c r="AH16" i="131"/>
  <c r="AH10" i="113"/>
  <c r="AH10" i="132" s="1"/>
  <c r="F14" i="124"/>
  <c r="F94" i="124"/>
  <c r="F94" i="140" s="1"/>
  <c r="AH96" i="131"/>
  <c r="F60" i="129"/>
  <c r="F60" i="145" s="1"/>
  <c r="AH62" i="133"/>
  <c r="F19" i="142"/>
  <c r="F57" i="116"/>
  <c r="F57" i="135" s="1"/>
  <c r="F8" i="129"/>
  <c r="F8" i="145" s="1"/>
  <c r="AH10" i="133"/>
  <c r="AH29" i="131"/>
  <c r="F27" i="124"/>
  <c r="F27" i="140" s="1"/>
  <c r="F13" i="124"/>
  <c r="F13" i="140" s="1"/>
  <c r="AH15" i="131"/>
  <c r="AH46" i="131"/>
  <c r="F44" i="124"/>
  <c r="F44" i="140" s="1"/>
  <c r="AH51" i="133"/>
  <c r="F49" i="129"/>
  <c r="F49" i="145" s="1"/>
  <c r="AH16" i="113"/>
  <c r="AH16" i="132" s="1"/>
  <c r="F74" i="124"/>
  <c r="AH76" i="131"/>
  <c r="F75" i="124"/>
  <c r="F75" i="140" s="1"/>
  <c r="AH77" i="131"/>
  <c r="AH7" i="134"/>
  <c r="F129" i="115"/>
  <c r="F129" i="146" s="1"/>
  <c r="F68" i="116"/>
  <c r="F68" i="135" s="1"/>
  <c r="F70" i="142"/>
  <c r="Z20" i="134"/>
  <c r="E142" i="115"/>
  <c r="E142" i="146" s="1"/>
  <c r="O40" i="151"/>
  <c r="O71" i="149"/>
  <c r="O71" i="151" s="1"/>
  <c r="O72" i="149"/>
  <c r="O72" i="151" s="1"/>
  <c r="G23" i="116"/>
  <c r="G23" i="135" s="1"/>
  <c r="G21" i="141"/>
  <c r="Y56" i="151"/>
  <c r="Y161" i="151"/>
  <c r="X57" i="151"/>
  <c r="X162" i="151"/>
  <c r="X55" i="151"/>
  <c r="X160" i="151"/>
  <c r="Z60" i="151"/>
  <c r="Z165" i="151"/>
  <c r="W45" i="151"/>
  <c r="W150" i="151"/>
  <c r="Y57" i="151"/>
  <c r="Y162" i="151"/>
  <c r="Z61" i="151"/>
  <c r="Z166" i="151"/>
  <c r="W50" i="151"/>
  <c r="W155" i="151"/>
  <c r="X46" i="151"/>
  <c r="X151" i="151"/>
  <c r="Y51" i="151"/>
  <c r="Y156" i="151"/>
  <c r="Y60" i="151"/>
  <c r="Y165" i="151"/>
  <c r="Y44" i="151"/>
  <c r="Y149" i="151"/>
  <c r="W55" i="151"/>
  <c r="W160" i="151"/>
  <c r="Y46" i="151"/>
  <c r="Y151" i="151"/>
  <c r="G17" i="115"/>
  <c r="G17" i="146" s="1"/>
  <c r="AI19" i="134"/>
  <c r="AA35" i="134"/>
  <c r="F33" i="115"/>
  <c r="F33" i="146" s="1"/>
  <c r="U59" i="152"/>
  <c r="AL103" i="131"/>
  <c r="G101" i="121"/>
  <c r="G101" i="137" s="1"/>
  <c r="AP103" i="101"/>
  <c r="AL70" i="131"/>
  <c r="G68" i="121"/>
  <c r="G68" i="137" s="1"/>
  <c r="AP70" i="101"/>
  <c r="AL87" i="131"/>
  <c r="G85" i="121"/>
  <c r="G85" i="137" s="1"/>
  <c r="AP87" i="101"/>
  <c r="AL12" i="113"/>
  <c r="AL12" i="132" s="1"/>
  <c r="AL32" i="131"/>
  <c r="G30" i="121"/>
  <c r="AP32" i="101"/>
  <c r="U47" i="152"/>
  <c r="U67" i="151"/>
  <c r="AL21" i="134"/>
  <c r="G50" i="115"/>
  <c r="G50" i="146" s="1"/>
  <c r="AP21" i="114"/>
  <c r="Q68" i="151"/>
  <c r="G7" i="121"/>
  <c r="AL9" i="113"/>
  <c r="AL9" i="132" s="1"/>
  <c r="AL9" i="131"/>
  <c r="AP9" i="101"/>
  <c r="S67" i="151"/>
  <c r="S41" i="151"/>
  <c r="G70" i="126"/>
  <c r="AL72" i="133"/>
  <c r="AL34" i="113"/>
  <c r="AL34" i="132" s="1"/>
  <c r="AP72" i="102"/>
  <c r="AL55" i="133"/>
  <c r="G53" i="126"/>
  <c r="AL29" i="113"/>
  <c r="AL29" i="132" s="1"/>
  <c r="AP55" i="102"/>
  <c r="L67" i="151"/>
  <c r="T60" i="152"/>
  <c r="O53" i="151"/>
  <c r="AL86" i="131"/>
  <c r="AL17" i="113"/>
  <c r="G84" i="121"/>
  <c r="AP86" i="101"/>
  <c r="T47" i="152"/>
  <c r="Y55" i="151"/>
  <c r="Y160" i="151"/>
  <c r="X66" i="151"/>
  <c r="X171" i="151"/>
  <c r="Z51" i="151"/>
  <c r="Z156" i="151"/>
  <c r="P53" i="151"/>
  <c r="W66" i="151"/>
  <c r="W171" i="151"/>
  <c r="W65" i="151"/>
  <c r="W170" i="151"/>
  <c r="Z50" i="151"/>
  <c r="Z155" i="151"/>
  <c r="G11" i="126"/>
  <c r="G11" i="142" s="1"/>
  <c r="AP13" i="102"/>
  <c r="AL13" i="133"/>
  <c r="AL37" i="131"/>
  <c r="G35" i="121"/>
  <c r="G35" i="137" s="1"/>
  <c r="AP37" i="101"/>
  <c r="G53" i="115"/>
  <c r="G53" i="146" s="1"/>
  <c r="AL24" i="134"/>
  <c r="AP24" i="114"/>
  <c r="G57" i="121"/>
  <c r="G57" i="137" s="1"/>
  <c r="AL59" i="131"/>
  <c r="AP59" i="101"/>
  <c r="AL28" i="131"/>
  <c r="G26" i="121"/>
  <c r="G26" i="137" s="1"/>
  <c r="AP28" i="101"/>
  <c r="G72" i="126"/>
  <c r="G72" i="142" s="1"/>
  <c r="AL74" i="133"/>
  <c r="AP74" i="102"/>
  <c r="AL76" i="133"/>
  <c r="G74" i="126"/>
  <c r="G74" i="142" s="1"/>
  <c r="AP76" i="102"/>
  <c r="AD7" i="133"/>
  <c r="AD20" i="113"/>
  <c r="AD20" i="132" s="1"/>
  <c r="F5" i="126"/>
  <c r="AH7" i="102"/>
  <c r="G32" i="121"/>
  <c r="G32" i="137" s="1"/>
  <c r="AL34" i="131"/>
  <c r="AP34" i="101"/>
  <c r="W48" i="151"/>
  <c r="W153" i="151"/>
  <c r="AL61" i="133"/>
  <c r="AP61" i="102"/>
  <c r="G59" i="126"/>
  <c r="G59" i="142" s="1"/>
  <c r="AL25" i="133"/>
  <c r="G23" i="126"/>
  <c r="G23" i="142" s="1"/>
  <c r="AP25" i="102"/>
  <c r="AP46" i="102"/>
  <c r="G44" i="126"/>
  <c r="G44" i="142" s="1"/>
  <c r="AL46" i="133"/>
  <c r="G45" i="115"/>
  <c r="G45" i="146" s="1"/>
  <c r="AL16" i="134"/>
  <c r="AP16" i="114"/>
  <c r="AL33" i="113"/>
  <c r="AL33" i="132" s="1"/>
  <c r="G69" i="126"/>
  <c r="AL71" i="133"/>
  <c r="AP71" i="102"/>
  <c r="AL93" i="131"/>
  <c r="G91" i="121"/>
  <c r="G91" i="137" s="1"/>
  <c r="AP93" i="101"/>
  <c r="G56" i="121"/>
  <c r="G56" i="137" s="1"/>
  <c r="AL58" i="131"/>
  <c r="AP58" i="101"/>
  <c r="AL101" i="131"/>
  <c r="G99" i="121"/>
  <c r="G99" i="137" s="1"/>
  <c r="AP101" i="101"/>
  <c r="AL28" i="134"/>
  <c r="G57" i="115"/>
  <c r="G57" i="146" s="1"/>
  <c r="AP28" i="114"/>
  <c r="AL45" i="133"/>
  <c r="AP45" i="102"/>
  <c r="G43" i="126"/>
  <c r="G43" i="142" s="1"/>
  <c r="G59" i="121"/>
  <c r="G59" i="137" s="1"/>
  <c r="AL61" i="131"/>
  <c r="AP61" i="101"/>
  <c r="AL60" i="131"/>
  <c r="G58" i="121"/>
  <c r="G58" i="137" s="1"/>
  <c r="AP60" i="101"/>
  <c r="AL32" i="113"/>
  <c r="AL32" i="132" s="1"/>
  <c r="G68" i="126"/>
  <c r="AL70" i="133"/>
  <c r="AP70" i="102"/>
  <c r="AL66" i="133"/>
  <c r="G64" i="126"/>
  <c r="G64" i="142" s="1"/>
  <c r="AP66" i="102"/>
  <c r="AL54" i="131"/>
  <c r="G52" i="121"/>
  <c r="G52" i="137" s="1"/>
  <c r="AP54" i="101"/>
  <c r="AL75" i="133"/>
  <c r="G73" i="126"/>
  <c r="G73" i="142" s="1"/>
  <c r="AP75" i="102"/>
  <c r="G37" i="126"/>
  <c r="G37" i="142" s="1"/>
  <c r="AL39" i="133"/>
  <c r="AP39" i="102"/>
  <c r="AL75" i="131"/>
  <c r="AP75" i="101"/>
  <c r="G73" i="121"/>
  <c r="G73" i="137" s="1"/>
  <c r="AL12" i="133"/>
  <c r="AP12" i="102"/>
  <c r="G10" i="126"/>
  <c r="G10" i="142" s="1"/>
  <c r="AL23" i="134"/>
  <c r="G52" i="115"/>
  <c r="G52" i="146" s="1"/>
  <c r="AP23" i="114"/>
  <c r="G100" i="121"/>
  <c r="G100" i="137" s="1"/>
  <c r="AL102" i="131"/>
  <c r="AP102" i="101"/>
  <c r="AL22" i="134"/>
  <c r="G51" i="115"/>
  <c r="G51" i="146" s="1"/>
  <c r="AP22" i="114"/>
  <c r="G66" i="121"/>
  <c r="G66" i="137" s="1"/>
  <c r="AL68" i="131"/>
  <c r="AP68" i="101"/>
  <c r="G44" i="121"/>
  <c r="G44" i="137" s="1"/>
  <c r="AL46" i="131"/>
  <c r="AP46" i="101"/>
  <c r="G22" i="126"/>
  <c r="G22" i="142" s="1"/>
  <c r="AL24" i="133"/>
  <c r="AP24" i="102"/>
  <c r="G61" i="121"/>
  <c r="AL63" i="131"/>
  <c r="AL14" i="113"/>
  <c r="AL14" i="132" s="1"/>
  <c r="AP63" i="101"/>
  <c r="AL58" i="133"/>
  <c r="G56" i="126"/>
  <c r="G56" i="142" s="1"/>
  <c r="AP58" i="102"/>
  <c r="F17" i="116"/>
  <c r="F17" i="135" s="1"/>
  <c r="F15" i="135"/>
  <c r="H176" i="149"/>
  <c r="H176" i="151" s="1"/>
  <c r="H145" i="151"/>
  <c r="H177" i="149"/>
  <c r="H177" i="151" s="1"/>
  <c r="F23" i="129"/>
  <c r="F23" i="145" s="1"/>
  <c r="AH25" i="133"/>
  <c r="AH33" i="133"/>
  <c r="F31" i="129"/>
  <c r="F31" i="145" s="1"/>
  <c r="AH45" i="131"/>
  <c r="F43" i="124"/>
  <c r="F43" i="140" s="1"/>
  <c r="F52" i="124"/>
  <c r="F52" i="140" s="1"/>
  <c r="AH54" i="131"/>
  <c r="F98" i="124"/>
  <c r="F98" i="140" s="1"/>
  <c r="AH100" i="131"/>
  <c r="AH80" i="131"/>
  <c r="F78" i="124"/>
  <c r="F78" i="140" s="1"/>
  <c r="AH70" i="131"/>
  <c r="F68" i="124"/>
  <c r="F68" i="140" s="1"/>
  <c r="G14" i="116"/>
  <c r="G14" i="135" s="1"/>
  <c r="G74" i="136"/>
  <c r="G68" i="141"/>
  <c r="G30" i="116"/>
  <c r="G30" i="135" s="1"/>
  <c r="N159" i="151"/>
  <c r="M159" i="151"/>
  <c r="R121" i="152"/>
  <c r="E69" i="145"/>
  <c r="E175" i="116"/>
  <c r="E175" i="135" s="1"/>
  <c r="D162" i="116"/>
  <c r="D162" i="135" s="1"/>
  <c r="D5" i="145"/>
  <c r="D159" i="135"/>
  <c r="D161" i="116"/>
  <c r="D161" i="135" s="1"/>
  <c r="E72" i="116"/>
  <c r="E72" i="135" s="1"/>
  <c r="E65" i="135"/>
  <c r="J176" i="149"/>
  <c r="J176" i="151" s="1"/>
  <c r="J145" i="151"/>
  <c r="J177" i="149"/>
  <c r="J177" i="151" s="1"/>
  <c r="F60" i="124"/>
  <c r="F60" i="140" s="1"/>
  <c r="AH62" i="131"/>
  <c r="F150" i="115"/>
  <c r="F150" i="146" s="1"/>
  <c r="AH28" i="134"/>
  <c r="F137" i="115"/>
  <c r="F137" i="146" s="1"/>
  <c r="AH15" i="134"/>
  <c r="F148" i="115"/>
  <c r="F148" i="146" s="1"/>
  <c r="AH26" i="134"/>
  <c r="F46" i="124"/>
  <c r="F46" i="140" s="1"/>
  <c r="AH48" i="131"/>
  <c r="F136" i="115"/>
  <c r="F136" i="146" s="1"/>
  <c r="AH14" i="134"/>
  <c r="AH75" i="133"/>
  <c r="F73" i="129"/>
  <c r="F73" i="145" s="1"/>
  <c r="F82" i="124"/>
  <c r="F82" i="140" s="1"/>
  <c r="AH84" i="131"/>
  <c r="F48" i="116"/>
  <c r="F48" i="135" s="1"/>
  <c r="F61" i="137"/>
  <c r="F21" i="142"/>
  <c r="F59" i="116"/>
  <c r="F59" i="135" s="1"/>
  <c r="F41" i="116"/>
  <c r="F5" i="137"/>
  <c r="AD17" i="132"/>
  <c r="AD19" i="113"/>
  <c r="AD19" i="132" s="1"/>
  <c r="AD31" i="132"/>
  <c r="AD38" i="113"/>
  <c r="AD38" i="132" s="1"/>
  <c r="F6" i="142"/>
  <c r="F55" i="116"/>
  <c r="F55" i="135" s="1"/>
  <c r="AH21" i="134"/>
  <c r="F143" i="115"/>
  <c r="F143" i="146" s="1"/>
  <c r="G11" i="116"/>
  <c r="G11" i="135" s="1"/>
  <c r="G54" i="136"/>
  <c r="G12" i="116"/>
  <c r="G12" i="135" s="1"/>
  <c r="G61" i="136"/>
  <c r="E156" i="116"/>
  <c r="E156" i="135" s="1"/>
  <c r="E61" i="140"/>
  <c r="E152" i="116"/>
  <c r="E152" i="135" s="1"/>
  <c r="E14" i="140"/>
  <c r="E53" i="116"/>
  <c r="E53" i="135" s="1"/>
  <c r="E51" i="135"/>
  <c r="G145" i="151"/>
  <c r="G177" i="149"/>
  <c r="G177" i="151" s="1"/>
  <c r="G176" i="149"/>
  <c r="G176" i="151" s="1"/>
  <c r="E17" i="140"/>
  <c r="E153" i="116"/>
  <c r="E153" i="135" s="1"/>
  <c r="E34" i="116"/>
  <c r="E34" i="135" s="1"/>
  <c r="D180" i="116"/>
  <c r="D180" i="135" s="1"/>
  <c r="D173" i="135"/>
  <c r="AH36" i="133"/>
  <c r="F34" i="129"/>
  <c r="F34" i="145" s="1"/>
  <c r="AH10" i="134"/>
  <c r="F132" i="115"/>
  <c r="F132" i="146" s="1"/>
  <c r="F16" i="124"/>
  <c r="F16" i="140" s="1"/>
  <c r="AH18" i="131"/>
  <c r="AH78" i="131"/>
  <c r="F76" i="124"/>
  <c r="F76" i="140" s="1"/>
  <c r="F67" i="129"/>
  <c r="F67" i="145" s="1"/>
  <c r="AH69" i="133"/>
  <c r="F14" i="129"/>
  <c r="F14" i="145" s="1"/>
  <c r="AH16" i="133"/>
  <c r="AH28" i="131"/>
  <c r="F26" i="124"/>
  <c r="F26" i="140" s="1"/>
  <c r="F154" i="115"/>
  <c r="F154" i="146" s="1"/>
  <c r="AH32" i="134"/>
  <c r="F59" i="124"/>
  <c r="F59" i="140" s="1"/>
  <c r="AH61" i="131"/>
  <c r="F101" i="124"/>
  <c r="F101" i="140" s="1"/>
  <c r="AH103" i="131"/>
  <c r="F85" i="124"/>
  <c r="F85" i="140" s="1"/>
  <c r="AH87" i="131"/>
  <c r="F25" i="142"/>
  <c r="F60" i="116"/>
  <c r="F60" i="135" s="1"/>
  <c r="F42" i="116"/>
  <c r="F42" i="135" s="1"/>
  <c r="F6" i="137"/>
  <c r="Z36" i="113"/>
  <c r="Z36" i="132" s="1"/>
  <c r="Z7" i="132"/>
  <c r="Z35" i="113"/>
  <c r="Z35" i="132" s="1"/>
  <c r="Z39" i="113"/>
  <c r="Z39" i="132" s="1"/>
  <c r="Z40" i="113"/>
  <c r="Z40" i="132" s="1"/>
  <c r="R35" i="134"/>
  <c r="D157" i="115"/>
  <c r="D157" i="146" s="1"/>
  <c r="E84" i="140"/>
  <c r="E159" i="116"/>
  <c r="E167" i="116"/>
  <c r="E167" i="135" s="1"/>
  <c r="E21" i="145"/>
  <c r="P72" i="149"/>
  <c r="P72" i="151" s="1"/>
  <c r="E74" i="140"/>
  <c r="E158" i="116"/>
  <c r="E158" i="135" s="1"/>
  <c r="D69" i="116"/>
  <c r="D69" i="135" s="1"/>
  <c r="E6" i="145"/>
  <c r="E163" i="116"/>
  <c r="E163" i="135" s="1"/>
  <c r="E154" i="116"/>
  <c r="E154" i="135" s="1"/>
  <c r="E30" i="140"/>
  <c r="N146" i="151"/>
  <c r="J158" i="151"/>
  <c r="R35" i="113"/>
  <c r="R35" i="132" s="1"/>
  <c r="F69" i="124"/>
  <c r="F69" i="140" s="1"/>
  <c r="AH71" i="131"/>
  <c r="F89" i="124"/>
  <c r="F89" i="140" s="1"/>
  <c r="AH91" i="131"/>
  <c r="AH30" i="134"/>
  <c r="F152" i="115"/>
  <c r="F152" i="146" s="1"/>
  <c r="AH23" i="113"/>
  <c r="AH23" i="132" s="1"/>
  <c r="AH21" i="133"/>
  <c r="F19" i="129"/>
  <c r="F41" i="124"/>
  <c r="F41" i="140" s="1"/>
  <c r="AH43" i="131"/>
  <c r="AH42" i="133"/>
  <c r="F40" i="129"/>
  <c r="F40" i="145" s="1"/>
  <c r="F20" i="142"/>
  <c r="F58" i="116"/>
  <c r="F58" i="135" s="1"/>
  <c r="F55" i="124"/>
  <c r="F55" i="140" s="1"/>
  <c r="AH57" i="131"/>
  <c r="F44" i="129"/>
  <c r="F44" i="145" s="1"/>
  <c r="AH46" i="133"/>
  <c r="AH23" i="134"/>
  <c r="F145" i="115"/>
  <c r="F145" i="146" s="1"/>
  <c r="F37" i="124"/>
  <c r="F37" i="140" s="1"/>
  <c r="AH39" i="131"/>
  <c r="F86" i="137"/>
  <c r="F52" i="116"/>
  <c r="F62" i="137"/>
  <c r="F49" i="116"/>
  <c r="F49" i="135" s="1"/>
  <c r="F81" i="124"/>
  <c r="F81" i="140" s="1"/>
  <c r="AH83" i="131"/>
  <c r="F50" i="116"/>
  <c r="F50" i="135" s="1"/>
  <c r="F74" i="137"/>
  <c r="F30" i="137"/>
  <c r="F46" i="116"/>
  <c r="F46" i="135" s="1"/>
  <c r="F70" i="129"/>
  <c r="AH72" i="133"/>
  <c r="AH34" i="113"/>
  <c r="AH34" i="132" s="1"/>
  <c r="F54" i="124"/>
  <c r="AH56" i="131"/>
  <c r="AH13" i="113"/>
  <c r="AH13" i="132" s="1"/>
  <c r="AH35" i="133"/>
  <c r="F33" i="129"/>
  <c r="F33" i="145" s="1"/>
  <c r="G27" i="116"/>
  <c r="G27" i="135" s="1"/>
  <c r="G53" i="141"/>
  <c r="X62" i="151"/>
  <c r="X167" i="151"/>
  <c r="X56" i="151"/>
  <c r="X161" i="151"/>
  <c r="X61" i="151"/>
  <c r="X166" i="151"/>
  <c r="W57" i="151"/>
  <c r="W162" i="151"/>
  <c r="W47" i="151"/>
  <c r="W152" i="151"/>
  <c r="X58" i="151"/>
  <c r="X163" i="151"/>
  <c r="Y62" i="151"/>
  <c r="Y167" i="151"/>
  <c r="X44" i="151"/>
  <c r="X149" i="151"/>
  <c r="Z47" i="151"/>
  <c r="Z152" i="151"/>
  <c r="Y47" i="151"/>
  <c r="Y152" i="151"/>
  <c r="Z62" i="151"/>
  <c r="Z167" i="151"/>
  <c r="W58" i="151"/>
  <c r="W163" i="151"/>
  <c r="X47" i="151"/>
  <c r="X152" i="151"/>
  <c r="W56" i="151"/>
  <c r="W161" i="151"/>
  <c r="Y48" i="151"/>
  <c r="Y153" i="151"/>
  <c r="G5" i="125"/>
  <c r="AI7" i="133"/>
  <c r="AI20" i="113"/>
  <c r="AI20" i="132" s="1"/>
  <c r="F32" i="115"/>
  <c r="F32" i="146" s="1"/>
  <c r="AA34" i="134"/>
  <c r="G74" i="121"/>
  <c r="AL16" i="113"/>
  <c r="AL16" i="132" s="1"/>
  <c r="AL76" i="131"/>
  <c r="AP76" i="101"/>
  <c r="Y63" i="151"/>
  <c r="Y168" i="151"/>
  <c r="U68" i="151"/>
  <c r="AL88" i="131"/>
  <c r="AL18" i="113"/>
  <c r="AL18" i="132" s="1"/>
  <c r="G86" i="121"/>
  <c r="AP88" i="101"/>
  <c r="R60" i="152"/>
  <c r="V47" i="152"/>
  <c r="G95" i="121"/>
  <c r="G95" i="137" s="1"/>
  <c r="AL97" i="131"/>
  <c r="AP97" i="101"/>
  <c r="AL32" i="133"/>
  <c r="G30" i="126"/>
  <c r="G30" i="142" s="1"/>
  <c r="AP32" i="102"/>
  <c r="AL33" i="131"/>
  <c r="G31" i="121"/>
  <c r="G31" i="137" s="1"/>
  <c r="AP33" i="101"/>
  <c r="Z65" i="151"/>
  <c r="Z170" i="151"/>
  <c r="G81" i="121"/>
  <c r="G81" i="137" s="1"/>
  <c r="AL83" i="131"/>
  <c r="AP83" i="101"/>
  <c r="G63" i="126"/>
  <c r="AL65" i="133"/>
  <c r="AL31" i="113"/>
  <c r="AP65" i="102"/>
  <c r="G63" i="121"/>
  <c r="G63" i="137" s="1"/>
  <c r="AL65" i="131"/>
  <c r="AP65" i="101"/>
  <c r="AL38" i="133"/>
  <c r="G36" i="126"/>
  <c r="G36" i="142" s="1"/>
  <c r="AP38" i="102"/>
  <c r="AL7" i="131"/>
  <c r="AL7" i="113"/>
  <c r="G5" i="121"/>
  <c r="AP7" i="101"/>
  <c r="Y61" i="151"/>
  <c r="Y166" i="151"/>
  <c r="X42" i="151"/>
  <c r="X147" i="151"/>
  <c r="Z45" i="151"/>
  <c r="Z150" i="151"/>
  <c r="Z46" i="151"/>
  <c r="Z151" i="151"/>
  <c r="G31" i="126"/>
  <c r="G31" i="142" s="1"/>
  <c r="AL33" i="133"/>
  <c r="AP33" i="102"/>
  <c r="AP18" i="101"/>
  <c r="G16" i="121"/>
  <c r="G16" i="137" s="1"/>
  <c r="AL18" i="131"/>
  <c r="AL25" i="131"/>
  <c r="G23" i="121"/>
  <c r="G23" i="137" s="1"/>
  <c r="AP25" i="101"/>
  <c r="AL9" i="134"/>
  <c r="G38" i="115"/>
  <c r="G38" i="146" s="1"/>
  <c r="AP9" i="114"/>
  <c r="G60" i="115"/>
  <c r="G60" i="146" s="1"/>
  <c r="AL31" i="134"/>
  <c r="AP31" i="114"/>
  <c r="AL43" i="131"/>
  <c r="G41" i="121"/>
  <c r="G41" i="137" s="1"/>
  <c r="AP43" i="101"/>
  <c r="AL12" i="131"/>
  <c r="AP12" i="101"/>
  <c r="G10" i="121"/>
  <c r="G10" i="137" s="1"/>
  <c r="AL10" i="133"/>
  <c r="G8" i="126"/>
  <c r="G8" i="142" s="1"/>
  <c r="AP10" i="102"/>
  <c r="AL43" i="133"/>
  <c r="G41" i="126"/>
  <c r="G41" i="142" s="1"/>
  <c r="AP43" i="102"/>
  <c r="AL29" i="133"/>
  <c r="G27" i="126"/>
  <c r="G27" i="142" s="1"/>
  <c r="AP29" i="102"/>
  <c r="AL55" i="131"/>
  <c r="G53" i="121"/>
  <c r="G53" i="137" s="1"/>
  <c r="AP55" i="101"/>
  <c r="G46" i="126"/>
  <c r="G46" i="142" s="1"/>
  <c r="AL48" i="133"/>
  <c r="AP48" i="102"/>
  <c r="AL71" i="131"/>
  <c r="G69" i="121"/>
  <c r="G69" i="137" s="1"/>
  <c r="AP71" i="101"/>
  <c r="AL72" i="131"/>
  <c r="G70" i="121"/>
  <c r="G70" i="137" s="1"/>
  <c r="AP72" i="101"/>
  <c r="G67" i="121"/>
  <c r="G67" i="137" s="1"/>
  <c r="AL69" i="131"/>
  <c r="AP69" i="101"/>
  <c r="G44" i="115"/>
  <c r="G44" i="146" s="1"/>
  <c r="AL15" i="134"/>
  <c r="AP15" i="114"/>
  <c r="G55" i="121"/>
  <c r="G55" i="137" s="1"/>
  <c r="AL57" i="131"/>
  <c r="AP57" i="101"/>
  <c r="G88" i="121"/>
  <c r="G88" i="137" s="1"/>
  <c r="AL90" i="131"/>
  <c r="AP90" i="101"/>
  <c r="E64" i="115"/>
  <c r="E64" i="146" s="1"/>
  <c r="V35" i="134"/>
  <c r="AL37" i="133"/>
  <c r="G35" i="126"/>
  <c r="G35" i="142" s="1"/>
  <c r="AP37" i="102"/>
  <c r="F48" i="115"/>
  <c r="F48" i="146" s="1"/>
  <c r="AD19" i="134"/>
  <c r="AH19" i="114"/>
  <c r="G96" i="121"/>
  <c r="G96" i="137" s="1"/>
  <c r="AL98" i="131"/>
  <c r="AP98" i="101"/>
  <c r="G14" i="121"/>
  <c r="AL16" i="131"/>
  <c r="AL10" i="113"/>
  <c r="AL10" i="132" s="1"/>
  <c r="AP16" i="101"/>
  <c r="AL18" i="133"/>
  <c r="G16" i="126"/>
  <c r="G16" i="142" s="1"/>
  <c r="AP18" i="102"/>
  <c r="AL73" i="133"/>
  <c r="G71" i="126"/>
  <c r="G71" i="142" s="1"/>
  <c r="AP73" i="102"/>
  <c r="AL82" i="131"/>
  <c r="G80" i="121"/>
  <c r="G80" i="137" s="1"/>
  <c r="AP82" i="101"/>
  <c r="AL21" i="133"/>
  <c r="G19" i="126"/>
  <c r="AL23" i="113"/>
  <c r="AL23" i="132" s="1"/>
  <c r="AP21" i="102"/>
  <c r="AL25" i="134"/>
  <c r="G54" i="115"/>
  <c r="G54" i="146" s="1"/>
  <c r="AP25" i="114"/>
  <c r="G47" i="121"/>
  <c r="G47" i="137" s="1"/>
  <c r="AL49" i="131"/>
  <c r="AP49" i="101"/>
  <c r="G52" i="126"/>
  <c r="G52" i="142" s="1"/>
  <c r="AL54" i="133"/>
  <c r="AL85" i="131"/>
  <c r="G83" i="121"/>
  <c r="G83" i="137" s="1"/>
  <c r="AP85" i="101"/>
  <c r="AL16" i="133"/>
  <c r="AP16" i="102"/>
  <c r="G14" i="126"/>
  <c r="G14" i="142" s="1"/>
  <c r="AL42" i="131"/>
  <c r="G40" i="121"/>
  <c r="G40" i="137" s="1"/>
  <c r="AP42" i="101"/>
  <c r="AL52" i="133"/>
  <c r="G50" i="126"/>
  <c r="G50" i="142" s="1"/>
  <c r="AL18" i="134"/>
  <c r="G47" i="115"/>
  <c r="G47" i="146" s="1"/>
  <c r="AP18" i="114"/>
  <c r="G82" i="121"/>
  <c r="G82" i="137" s="1"/>
  <c r="AL84" i="131"/>
  <c r="AP84" i="101"/>
  <c r="AP14" i="101"/>
  <c r="G12" i="121"/>
  <c r="G12" i="137" s="1"/>
  <c r="AL14" i="131"/>
  <c r="G15" i="121"/>
  <c r="G15" i="137" s="1"/>
  <c r="AP17" i="101"/>
  <c r="AL17" i="131"/>
  <c r="P121" i="152"/>
  <c r="P146" i="152"/>
  <c r="P147" i="152"/>
  <c r="K146" i="151"/>
  <c r="E62" i="140"/>
  <c r="E157" i="116"/>
  <c r="E157" i="135" s="1"/>
  <c r="E86" i="140"/>
  <c r="E160" i="116"/>
  <c r="E160" i="135" s="1"/>
  <c r="D149" i="135"/>
  <c r="D181" i="116"/>
  <c r="D181" i="135" s="1"/>
  <c r="D177" i="116"/>
  <c r="D177" i="135" s="1"/>
  <c r="D178" i="116"/>
  <c r="D178" i="135" s="1"/>
  <c r="D182" i="116"/>
  <c r="D182" i="135" s="1"/>
  <c r="AH37" i="131"/>
  <c r="F35" i="124"/>
  <c r="F35" i="140" s="1"/>
  <c r="AH44" i="131"/>
  <c r="F42" i="124"/>
  <c r="F42" i="140" s="1"/>
  <c r="AH26" i="133"/>
  <c r="F24" i="129"/>
  <c r="F24" i="145" s="1"/>
  <c r="AH25" i="134"/>
  <c r="F147" i="115"/>
  <c r="F147" i="146" s="1"/>
  <c r="F11" i="129"/>
  <c r="F11" i="145" s="1"/>
  <c r="AH13" i="133"/>
  <c r="F104" i="124"/>
  <c r="F104" i="140" s="1"/>
  <c r="AH106" i="131"/>
  <c r="F67" i="116"/>
  <c r="F67" i="135" s="1"/>
  <c r="F69" i="142"/>
  <c r="AH24" i="134"/>
  <c r="F146" i="115"/>
  <c r="F146" i="146" s="1"/>
  <c r="AH12" i="131"/>
  <c r="F10" i="124"/>
  <c r="F10" i="140" s="1"/>
  <c r="F78" i="129"/>
  <c r="F78" i="145" s="1"/>
  <c r="AH80" i="133"/>
  <c r="F63" i="124"/>
  <c r="F63" i="140" s="1"/>
  <c r="AH65" i="131"/>
  <c r="AH52" i="131"/>
  <c r="F50" i="124"/>
  <c r="F50" i="140" s="1"/>
  <c r="AH19" i="131"/>
  <c r="AH11" i="113"/>
  <c r="AH11" i="132" s="1"/>
  <c r="F17" i="124"/>
  <c r="M173" i="151"/>
  <c r="G19" i="141"/>
  <c r="G21" i="116"/>
  <c r="G21" i="135" s="1"/>
  <c r="O135" i="152"/>
  <c r="P122" i="152"/>
  <c r="F64" i="129"/>
  <c r="F64" i="145" s="1"/>
  <c r="AH66" i="133"/>
  <c r="AH56" i="133"/>
  <c r="F54" i="129"/>
  <c r="F54" i="145" s="1"/>
  <c r="F38" i="124"/>
  <c r="F38" i="140" s="1"/>
  <c r="AH40" i="131"/>
  <c r="AH47" i="133"/>
  <c r="F45" i="129"/>
  <c r="F45" i="145" s="1"/>
  <c r="F40" i="124"/>
  <c r="F40" i="140" s="1"/>
  <c r="AH42" i="131"/>
  <c r="AH99" i="131"/>
  <c r="F97" i="124"/>
  <c r="F97" i="140" s="1"/>
  <c r="AH9" i="131"/>
  <c r="F7" i="124"/>
  <c r="AH9" i="113"/>
  <c r="AH9" i="132" s="1"/>
  <c r="AH64" i="133"/>
  <c r="AH30" i="113"/>
  <c r="AH30" i="132" s="1"/>
  <c r="F62" i="129"/>
  <c r="AH7" i="113"/>
  <c r="AH7" i="131"/>
  <c r="F5" i="124"/>
  <c r="AH86" i="131"/>
  <c r="F84" i="124"/>
  <c r="AH17" i="113"/>
  <c r="AH65" i="133"/>
  <c r="AH31" i="113"/>
  <c r="F63" i="129"/>
  <c r="AH8" i="133"/>
  <c r="F6" i="129"/>
  <c r="AH21" i="113"/>
  <c r="AH21" i="132" s="1"/>
  <c r="F55" i="129"/>
  <c r="F55" i="145" s="1"/>
  <c r="AH57" i="133"/>
  <c r="G9" i="116"/>
  <c r="G9" i="135" s="1"/>
  <c r="G17" i="136"/>
  <c r="G5" i="136"/>
  <c r="G5" i="116"/>
  <c r="G25" i="141"/>
  <c r="G24" i="116"/>
  <c r="G24" i="135" s="1"/>
  <c r="R169" i="151"/>
  <c r="E170" i="116"/>
  <c r="E170" i="135" s="1"/>
  <c r="E39" i="145"/>
  <c r="F18" i="124"/>
  <c r="F18" i="140" s="1"/>
  <c r="AH20" i="131"/>
  <c r="F96" i="124"/>
  <c r="F96" i="140" s="1"/>
  <c r="AH98" i="131"/>
  <c r="F57" i="129"/>
  <c r="F57" i="145" s="1"/>
  <c r="AH59" i="133"/>
  <c r="F88" i="124"/>
  <c r="F88" i="140" s="1"/>
  <c r="AH90" i="131"/>
  <c r="F74" i="129"/>
  <c r="F74" i="145" s="1"/>
  <c r="AH76" i="133"/>
  <c r="F53" i="124"/>
  <c r="F53" i="140" s="1"/>
  <c r="AH55" i="131"/>
  <c r="F72" i="129"/>
  <c r="F72" i="145" s="1"/>
  <c r="AH74" i="133"/>
  <c r="F66" i="116"/>
  <c r="F66" i="135" s="1"/>
  <c r="F68" i="142"/>
  <c r="F36" i="124"/>
  <c r="F36" i="140" s="1"/>
  <c r="AH38" i="131"/>
  <c r="F11" i="124"/>
  <c r="F11" i="140" s="1"/>
  <c r="AH13" i="131"/>
  <c r="F151" i="115"/>
  <c r="F151" i="146" s="1"/>
  <c r="AH29" i="134"/>
  <c r="AI17" i="132"/>
  <c r="AI19" i="113"/>
  <c r="AI19" i="132" s="1"/>
  <c r="P169" i="151"/>
  <c r="Q169" i="151"/>
  <c r="P135" i="152"/>
  <c r="Q135" i="152"/>
  <c r="Z19" i="113"/>
  <c r="Z19" i="132" s="1"/>
  <c r="Z17" i="132"/>
  <c r="E173" i="116"/>
  <c r="E63" i="145"/>
  <c r="P71" i="149"/>
  <c r="P71" i="151" s="1"/>
  <c r="AA35" i="113"/>
  <c r="AA35" i="132" s="1"/>
  <c r="E150" i="116"/>
  <c r="E150" i="135" s="1"/>
  <c r="E6" i="140"/>
  <c r="E164" i="116"/>
  <c r="E164" i="135" s="1"/>
  <c r="E7" i="145"/>
  <c r="R36" i="113"/>
  <c r="R36" i="132" s="1"/>
  <c r="AH89" i="131"/>
  <c r="F87" i="124"/>
  <c r="F87" i="140" s="1"/>
  <c r="AH81" i="131"/>
  <c r="F79" i="124"/>
  <c r="F79" i="140" s="1"/>
  <c r="AH18" i="134"/>
  <c r="F140" i="115"/>
  <c r="F140" i="146" s="1"/>
  <c r="F14" i="137"/>
  <c r="F44" i="116"/>
  <c r="F44" i="135" s="1"/>
  <c r="F47" i="124"/>
  <c r="F47" i="140" s="1"/>
  <c r="AH49" i="131"/>
  <c r="F48" i="129"/>
  <c r="F48" i="145" s="1"/>
  <c r="AH50" i="133"/>
  <c r="AH104" i="131"/>
  <c r="F102" i="124"/>
  <c r="F102" i="140" s="1"/>
  <c r="F130" i="115"/>
  <c r="F130" i="146" s="1"/>
  <c r="AH8" i="134"/>
  <c r="F7" i="142"/>
  <c r="F56" i="116"/>
  <c r="F56" i="135" s="1"/>
  <c r="F47" i="116"/>
  <c r="F47" i="135" s="1"/>
  <c r="F54" i="137"/>
  <c r="R72" i="149"/>
  <c r="R72" i="151" s="1"/>
  <c r="R71" i="149"/>
  <c r="R71" i="151" s="1"/>
  <c r="R40" i="151"/>
  <c r="G29" i="116"/>
  <c r="G63" i="141"/>
  <c r="G31" i="116"/>
  <c r="G31" i="135" s="1"/>
  <c r="G69" i="141"/>
  <c r="G6" i="136"/>
  <c r="G6" i="116"/>
  <c r="G6" i="135" s="1"/>
  <c r="AA65" i="151"/>
  <c r="AA170" i="151"/>
  <c r="Z58" i="151"/>
  <c r="Z163" i="151"/>
  <c r="W62" i="151"/>
  <c r="W167" i="151"/>
  <c r="W49" i="151"/>
  <c r="W154" i="151"/>
  <c r="Z55" i="151"/>
  <c r="Z160" i="151"/>
  <c r="X59" i="151"/>
  <c r="X164" i="151"/>
  <c r="X49" i="151"/>
  <c r="X154" i="151"/>
  <c r="Z43" i="151"/>
  <c r="Z148" i="151"/>
  <c r="Y43" i="151"/>
  <c r="Y148" i="151"/>
  <c r="X48" i="151"/>
  <c r="X153" i="151"/>
  <c r="W44" i="151"/>
  <c r="W149" i="151"/>
  <c r="W43" i="151"/>
  <c r="W148" i="151"/>
  <c r="Z57" i="151"/>
  <c r="Z162" i="151"/>
  <c r="X63" i="151"/>
  <c r="X168" i="151"/>
  <c r="W59" i="151"/>
  <c r="W164" i="151"/>
  <c r="W61" i="151"/>
  <c r="W166" i="151"/>
  <c r="Y50" i="151"/>
  <c r="Y155" i="151"/>
  <c r="G36" i="115"/>
  <c r="G36" i="146" s="1"/>
  <c r="AL7" i="134"/>
  <c r="AP7" i="114"/>
  <c r="G21" i="126"/>
  <c r="AL25" i="113"/>
  <c r="AL25" i="132" s="1"/>
  <c r="AL23" i="133"/>
  <c r="AP23" i="102"/>
  <c r="AL8" i="131"/>
  <c r="G6" i="121"/>
  <c r="AL8" i="113"/>
  <c r="AL8" i="132" s="1"/>
  <c r="AP8" i="101"/>
  <c r="G7" i="126"/>
  <c r="AL22" i="113"/>
  <c r="AL22" i="132" s="1"/>
  <c r="AL9" i="133"/>
  <c r="AP9" i="102"/>
  <c r="AL19" i="131"/>
  <c r="AL11" i="113"/>
  <c r="AL11" i="132" s="1"/>
  <c r="G17" i="121"/>
  <c r="AP19" i="101"/>
  <c r="Y66" i="151"/>
  <c r="Y171" i="151"/>
  <c r="N60" i="152"/>
  <c r="G12" i="126"/>
  <c r="G12" i="142" s="1"/>
  <c r="AL14" i="133"/>
  <c r="AP14" i="102"/>
  <c r="G58" i="115"/>
  <c r="G58" i="146" s="1"/>
  <c r="AL29" i="134"/>
  <c r="AP29" i="114"/>
  <c r="R59" i="152"/>
  <c r="AL27" i="113"/>
  <c r="AL27" i="132" s="1"/>
  <c r="G29" i="126"/>
  <c r="AL31" i="133"/>
  <c r="AP31" i="102"/>
  <c r="G33" i="126"/>
  <c r="G33" i="142" s="1"/>
  <c r="AL35" i="133"/>
  <c r="AP35" i="102"/>
  <c r="AL21" i="113"/>
  <c r="AL21" i="132" s="1"/>
  <c r="AL8" i="133"/>
  <c r="G6" i="126"/>
  <c r="AP8" i="102"/>
  <c r="Z44" i="151"/>
  <c r="Z149" i="151"/>
  <c r="P68" i="151"/>
  <c r="S54" i="151"/>
  <c r="AD20" i="134"/>
  <c r="F49" i="115"/>
  <c r="F49" i="146" s="1"/>
  <c r="AH20" i="114"/>
  <c r="Q60" i="152"/>
  <c r="AL63" i="133"/>
  <c r="G61" i="126"/>
  <c r="G61" i="142" s="1"/>
  <c r="AP63" i="102"/>
  <c r="AL95" i="131"/>
  <c r="G93" i="121"/>
  <c r="G93" i="137" s="1"/>
  <c r="AP95" i="101"/>
  <c r="AL100" i="131"/>
  <c r="G98" i="121"/>
  <c r="G98" i="137" s="1"/>
  <c r="AP100" i="101"/>
  <c r="G48" i="126"/>
  <c r="G48" i="142" s="1"/>
  <c r="AL50" i="133"/>
  <c r="AP50" i="102"/>
  <c r="AL12" i="134"/>
  <c r="G41" i="115"/>
  <c r="G41" i="146" s="1"/>
  <c r="AP12" i="114"/>
  <c r="AL40" i="133"/>
  <c r="G38" i="126"/>
  <c r="G38" i="142" s="1"/>
  <c r="AP40" i="102"/>
  <c r="AL81" i="131"/>
  <c r="G79" i="121"/>
  <c r="G79" i="137" s="1"/>
  <c r="AP81" i="101"/>
  <c r="AL47" i="131"/>
  <c r="AP47" i="101"/>
  <c r="G45" i="121"/>
  <c r="G45" i="137" s="1"/>
  <c r="AL32" i="134"/>
  <c r="G61" i="115"/>
  <c r="G61" i="146" s="1"/>
  <c r="AP32" i="114"/>
  <c r="G42" i="121"/>
  <c r="G42" i="137" s="1"/>
  <c r="AL44" i="131"/>
  <c r="AP44" i="101"/>
  <c r="G43" i="121"/>
  <c r="G43" i="137" s="1"/>
  <c r="AL45" i="131"/>
  <c r="AP45" i="101"/>
  <c r="AL26" i="131"/>
  <c r="G24" i="121"/>
  <c r="G24" i="137" s="1"/>
  <c r="AP26" i="101"/>
  <c r="AP20" i="102"/>
  <c r="AL20" i="133"/>
  <c r="G18" i="126"/>
  <c r="G18" i="142" s="1"/>
  <c r="AL78" i="131"/>
  <c r="G76" i="121"/>
  <c r="G76" i="137" s="1"/>
  <c r="AP78" i="101"/>
  <c r="G59" i="115"/>
  <c r="G59" i="146" s="1"/>
  <c r="AL30" i="134"/>
  <c r="AP30" i="114"/>
  <c r="AL14" i="134"/>
  <c r="G43" i="115"/>
  <c r="G43" i="146" s="1"/>
  <c r="AP14" i="114"/>
  <c r="AL66" i="131"/>
  <c r="G64" i="121"/>
  <c r="G64" i="137" s="1"/>
  <c r="AP66" i="101"/>
  <c r="T46" i="152"/>
  <c r="T133" i="152"/>
  <c r="G103" i="121"/>
  <c r="G103" i="137" s="1"/>
  <c r="AL105" i="131"/>
  <c r="AP105" i="101"/>
  <c r="AL67" i="133"/>
  <c r="G65" i="126"/>
  <c r="G65" i="142" s="1"/>
  <c r="AP67" i="102"/>
  <c r="AL11" i="131"/>
  <c r="G9" i="121"/>
  <c r="G9" i="137" s="1"/>
  <c r="AP11" i="101"/>
  <c r="AL89" i="131"/>
  <c r="G87" i="121"/>
  <c r="G87" i="137" s="1"/>
  <c r="AP89" i="101"/>
  <c r="G36" i="121"/>
  <c r="G36" i="137" s="1"/>
  <c r="AL38" i="131"/>
  <c r="AP38" i="101"/>
  <c r="G18" i="121"/>
  <c r="G18" i="137" s="1"/>
  <c r="AL20" i="131"/>
  <c r="AP20" i="101"/>
  <c r="AL40" i="131"/>
  <c r="G38" i="121"/>
  <c r="G38" i="137" s="1"/>
  <c r="AP40" i="101"/>
  <c r="AL17" i="134"/>
  <c r="G46" i="115"/>
  <c r="G46" i="146" s="1"/>
  <c r="AP17" i="114"/>
  <c r="AL42" i="133"/>
  <c r="G40" i="126"/>
  <c r="G40" i="142" s="1"/>
  <c r="AP42" i="102"/>
  <c r="G9" i="126"/>
  <c r="G9" i="142" s="1"/>
  <c r="AL11" i="133"/>
  <c r="AP11" i="102"/>
  <c r="AL49" i="133"/>
  <c r="G47" i="126"/>
  <c r="G47" i="142" s="1"/>
  <c r="AP49" i="102"/>
  <c r="G77" i="121"/>
  <c r="G77" i="137" s="1"/>
  <c r="AL79" i="131"/>
  <c r="AP79" i="101"/>
  <c r="AL62" i="131"/>
  <c r="G60" i="121"/>
  <c r="G60" i="137" s="1"/>
  <c r="AP62" i="101"/>
  <c r="AL33" i="134"/>
  <c r="G62" i="115"/>
  <c r="G62" i="146" s="1"/>
  <c r="AP33" i="114"/>
  <c r="AL96" i="131"/>
  <c r="G94" i="121"/>
  <c r="G94" i="137" s="1"/>
  <c r="AP96" i="101"/>
  <c r="AL22" i="133"/>
  <c r="G20" i="126"/>
  <c r="AL24" i="113"/>
  <c r="AL24" i="132" s="1"/>
  <c r="AP22" i="102"/>
  <c r="G54" i="126"/>
  <c r="G54" i="142" s="1"/>
  <c r="AL56" i="133"/>
  <c r="AP56" i="102"/>
  <c r="AL91" i="131"/>
  <c r="G89" i="121"/>
  <c r="G89" i="137" s="1"/>
  <c r="AP91" i="101"/>
  <c r="AL28" i="133"/>
  <c r="G26" i="126"/>
  <c r="G26" i="142" s="1"/>
  <c r="AP28" i="102"/>
  <c r="E74" i="116"/>
  <c r="E74" i="135" s="1"/>
  <c r="E73" i="116"/>
  <c r="E73" i="135" s="1"/>
  <c r="E41" i="135"/>
  <c r="E25" i="145"/>
  <c r="E168" i="116"/>
  <c r="E168" i="135" s="1"/>
  <c r="O169" i="151"/>
  <c r="P143" i="152"/>
  <c r="K134" i="152"/>
  <c r="F43" i="129"/>
  <c r="F43" i="145" s="1"/>
  <c r="AH45" i="133"/>
  <c r="AH85" i="131"/>
  <c r="F83" i="124"/>
  <c r="F83" i="140" s="1"/>
  <c r="F32" i="129"/>
  <c r="F32" i="145" s="1"/>
  <c r="AH34" i="133"/>
  <c r="F27" i="129"/>
  <c r="F27" i="145" s="1"/>
  <c r="AH29" i="133"/>
  <c r="AH15" i="133"/>
  <c r="F13" i="129"/>
  <c r="F13" i="145" s="1"/>
  <c r="AH11" i="131"/>
  <c r="F9" i="124"/>
  <c r="F9" i="140" s="1"/>
  <c r="F71" i="129"/>
  <c r="F71" i="145" s="1"/>
  <c r="AH73" i="133"/>
  <c r="F15" i="124"/>
  <c r="F15" i="140" s="1"/>
  <c r="AH17" i="131"/>
  <c r="AH69" i="131"/>
  <c r="F67" i="124"/>
  <c r="F67" i="140" s="1"/>
  <c r="AH34" i="131"/>
  <c r="F32" i="124"/>
  <c r="F32" i="140" s="1"/>
  <c r="F131" i="115"/>
  <c r="F131" i="146" s="1"/>
  <c r="AH9" i="134"/>
  <c r="AH33" i="131"/>
  <c r="F31" i="124"/>
  <c r="F31" i="140" s="1"/>
  <c r="R147" i="152"/>
  <c r="G39" i="141"/>
  <c r="G26" i="116"/>
  <c r="G26" i="135" s="1"/>
  <c r="G8" i="116"/>
  <c r="G8" i="135" s="1"/>
  <c r="G14" i="136"/>
  <c r="G62" i="136"/>
  <c r="G13" i="116"/>
  <c r="G13" i="135" s="1"/>
  <c r="K159" i="151"/>
  <c r="E68" i="145"/>
  <c r="E174" i="116"/>
  <c r="E174" i="135" s="1"/>
  <c r="O143" i="152"/>
  <c r="F51" i="124"/>
  <c r="F51" i="140" s="1"/>
  <c r="AH53" i="131"/>
  <c r="F10" i="129"/>
  <c r="F10" i="145" s="1"/>
  <c r="AH12" i="133"/>
  <c r="AH30" i="133"/>
  <c r="F28" i="129"/>
  <c r="F28" i="145" s="1"/>
  <c r="F61" i="129"/>
  <c r="F61" i="145" s="1"/>
  <c r="AH63" i="133"/>
  <c r="AH39" i="133"/>
  <c r="F37" i="129"/>
  <c r="F37" i="145" s="1"/>
  <c r="F58" i="129"/>
  <c r="F58" i="145" s="1"/>
  <c r="AH60" i="133"/>
  <c r="F8" i="124"/>
  <c r="F8" i="140" s="1"/>
  <c r="AH10" i="131"/>
  <c r="AH79" i="131"/>
  <c r="F77" i="124"/>
  <c r="F77" i="140" s="1"/>
  <c r="E5" i="142"/>
  <c r="E54" i="116"/>
  <c r="E54" i="135" s="1"/>
  <c r="AH27" i="134"/>
  <c r="F149" i="115"/>
  <c r="F149" i="146" s="1"/>
  <c r="F66" i="124"/>
  <c r="F66" i="140" s="1"/>
  <c r="AH68" i="131"/>
  <c r="F7" i="137"/>
  <c r="F43" i="116"/>
  <c r="F43" i="135" s="1"/>
  <c r="AH97" i="131"/>
  <c r="F95" i="124"/>
  <c r="F95" i="140" s="1"/>
  <c r="F62" i="142"/>
  <c r="F64" i="116"/>
  <c r="F64" i="135" s="1"/>
  <c r="F62" i="116"/>
  <c r="F62" i="135" s="1"/>
  <c r="F39" i="142"/>
  <c r="AD7" i="132"/>
  <c r="AD36" i="113"/>
  <c r="AD36" i="132" s="1"/>
  <c r="AD39" i="113"/>
  <c r="AD39" i="132" s="1"/>
  <c r="AD40" i="113"/>
  <c r="AD40" i="132" s="1"/>
  <c r="AD35" i="113"/>
  <c r="AD35" i="132" s="1"/>
  <c r="T40" i="151"/>
  <c r="T72" i="149"/>
  <c r="T72" i="151" s="1"/>
  <c r="T71" i="149"/>
  <c r="T71" i="151" s="1"/>
  <c r="G7" i="136"/>
  <c r="G7" i="116"/>
  <c r="G7" i="135" s="1"/>
  <c r="R34" i="134"/>
  <c r="D156" i="115"/>
  <c r="D156" i="146" s="1"/>
  <c r="I158" i="151"/>
  <c r="R143" i="152"/>
  <c r="R122" i="152"/>
  <c r="Z35" i="134"/>
  <c r="E157" i="115"/>
  <c r="E157" i="146" s="1"/>
  <c r="E54" i="140"/>
  <c r="E155" i="116"/>
  <c r="E155" i="135" s="1"/>
  <c r="AH48" i="133"/>
  <c r="F46" i="129"/>
  <c r="F46" i="145" s="1"/>
  <c r="AH37" i="133"/>
  <c r="F35" i="129"/>
  <c r="F35" i="145" s="1"/>
  <c r="AH20" i="133"/>
  <c r="F18" i="129"/>
  <c r="F18" i="145" s="1"/>
  <c r="AH16" i="134"/>
  <c r="F138" i="115"/>
  <c r="F138" i="146" s="1"/>
  <c r="AH58" i="133"/>
  <c r="F56" i="129"/>
  <c r="F56" i="145" s="1"/>
  <c r="AH44" i="133"/>
  <c r="F42" i="129"/>
  <c r="F42" i="145" s="1"/>
  <c r="F139" i="115"/>
  <c r="F139" i="146" s="1"/>
  <c r="AH17" i="134"/>
  <c r="AH26" i="131"/>
  <c r="F24" i="124"/>
  <c r="F24" i="140" s="1"/>
  <c r="F47" i="129"/>
  <c r="F47" i="145" s="1"/>
  <c r="AH49" i="133"/>
  <c r="F61" i="116"/>
  <c r="F61" i="135" s="1"/>
  <c r="F29" i="142"/>
  <c r="F53" i="142"/>
  <c r="F63" i="116"/>
  <c r="F63" i="135" s="1"/>
  <c r="AH26" i="113"/>
  <c r="AH26" i="132" s="1"/>
  <c r="F25" i="129"/>
  <c r="AH27" i="133"/>
  <c r="AH8" i="131"/>
  <c r="AH8" i="113"/>
  <c r="AH8" i="132" s="1"/>
  <c r="F6" i="124"/>
  <c r="G20" i="116"/>
  <c r="G20" i="135" s="1"/>
  <c r="G7" i="141"/>
  <c r="G15" i="116"/>
  <c r="G84" i="136"/>
  <c r="G16" i="116"/>
  <c r="G16" i="135" s="1"/>
  <c r="G86" i="136"/>
  <c r="F5" i="141"/>
  <c r="F18" i="116"/>
  <c r="F18" i="135" s="1"/>
  <c r="N172" i="151"/>
  <c r="N173" i="151"/>
  <c r="O121" i="152"/>
  <c r="O147" i="152"/>
  <c r="O146" i="152"/>
  <c r="E176" i="116"/>
  <c r="E176" i="135" s="1"/>
  <c r="E70" i="145"/>
  <c r="E172" i="116"/>
  <c r="E172" i="135" s="1"/>
  <c r="E62" i="145"/>
  <c r="AA36" i="113"/>
  <c r="AA36" i="132" s="1"/>
  <c r="K158" i="151"/>
  <c r="Q121" i="152"/>
  <c r="Q147" i="152"/>
  <c r="Q146" i="152"/>
  <c r="H158" i="151"/>
  <c r="L146" i="151"/>
  <c r="F90" i="124"/>
  <c r="F90" i="140" s="1"/>
  <c r="AH92" i="131"/>
  <c r="AH24" i="113"/>
  <c r="AH24" i="132" s="1"/>
  <c r="F20" i="129"/>
  <c r="AH22" i="133"/>
  <c r="F65" i="124"/>
  <c r="F65" i="140" s="1"/>
  <c r="AH67" i="131"/>
  <c r="F92" i="124"/>
  <c r="F92" i="140" s="1"/>
  <c r="AH94" i="131"/>
  <c r="F103" i="124"/>
  <c r="F103" i="140" s="1"/>
  <c r="AH105" i="131"/>
  <c r="AH28" i="133"/>
  <c r="F26" i="129"/>
  <c r="F26" i="145" s="1"/>
  <c r="F17" i="129"/>
  <c r="F17" i="145" s="1"/>
  <c r="AH19" i="133"/>
  <c r="AH22" i="134"/>
  <c r="F144" i="115"/>
  <c r="F144" i="146" s="1"/>
  <c r="AH88" i="131"/>
  <c r="F86" i="124"/>
  <c r="AH18" i="113"/>
  <c r="AH18" i="132" s="1"/>
  <c r="AH64" i="131"/>
  <c r="F62" i="124"/>
  <c r="AH15" i="113"/>
  <c r="AH15" i="132" s="1"/>
  <c r="AH9" i="133"/>
  <c r="AH22" i="113"/>
  <c r="AH22" i="132" s="1"/>
  <c r="F7" i="129"/>
  <c r="F30" i="124"/>
  <c r="AH12" i="113"/>
  <c r="AH12" i="132" s="1"/>
  <c r="AH32" i="131"/>
  <c r="AI31" i="132"/>
  <c r="AI38" i="113"/>
  <c r="AI38" i="132" s="1"/>
  <c r="G32" i="116"/>
  <c r="G32" i="135" s="1"/>
  <c r="G70" i="141"/>
  <c r="G10" i="116"/>
  <c r="G10" i="135" s="1"/>
  <c r="G30" i="136"/>
  <c r="G6" i="141"/>
  <c r="G19" i="116"/>
  <c r="G19" i="135" s="1"/>
  <c r="Y18" i="152"/>
  <c r="AA7" i="152"/>
  <c r="AA11" i="152"/>
  <c r="AA21" i="152"/>
  <c r="AA25" i="152"/>
  <c r="AC27" i="152"/>
  <c r="AD26" i="152"/>
  <c r="AB24" i="152"/>
  <c r="AC23" i="152"/>
  <c r="AD22" i="152"/>
  <c r="AB14" i="152"/>
  <c r="AB10" i="152"/>
  <c r="AB6" i="152"/>
  <c r="AC5" i="152"/>
  <c r="AA8" i="152"/>
  <c r="AA12" i="152"/>
  <c r="AA16" i="152"/>
  <c r="AA14" i="152"/>
  <c r="AA20" i="152"/>
  <c r="AA24" i="152"/>
  <c r="AB23" i="152"/>
  <c r="AB19" i="152"/>
  <c r="X17" i="152"/>
  <c r="Z17" i="152"/>
  <c r="X18" i="152"/>
  <c r="W18" i="152"/>
  <c r="AB20" i="152"/>
  <c r="W17" i="152"/>
  <c r="AC14" i="152"/>
  <c r="AD13" i="152"/>
  <c r="AB11" i="152"/>
  <c r="AC10" i="152"/>
  <c r="AD9" i="152"/>
  <c r="AB7" i="152"/>
  <c r="AC6" i="152"/>
  <c r="AD5" i="152"/>
  <c r="Z18" i="152"/>
  <c r="Y17" i="152"/>
  <c r="AB15" i="152"/>
  <c r="AC19" i="152"/>
  <c r="AA15" i="152"/>
  <c r="AB16" i="152"/>
  <c r="AC15" i="152"/>
  <c r="AD14" i="152"/>
  <c r="AB12" i="152"/>
  <c r="AC11" i="152"/>
  <c r="AD10" i="152"/>
  <c r="AB8" i="152"/>
  <c r="AC7" i="152"/>
  <c r="AD6" i="152"/>
  <c r="AA22" i="152"/>
  <c r="AA26" i="152"/>
  <c r="AD27" i="152"/>
  <c r="AB25" i="152"/>
  <c r="AC24" i="152"/>
  <c r="AD23" i="152"/>
  <c r="AB21" i="152"/>
  <c r="AC20" i="152"/>
  <c r="AD19" i="152"/>
  <c r="AC16" i="152"/>
  <c r="AD15" i="152"/>
  <c r="AB13" i="152"/>
  <c r="AC12" i="152"/>
  <c r="AD11" i="152"/>
  <c r="AB9" i="152"/>
  <c r="AC8" i="152"/>
  <c r="AD7" i="152"/>
  <c r="AB5" i="152"/>
  <c r="AA19" i="152"/>
  <c r="AA23" i="152"/>
  <c r="AA27" i="152"/>
  <c r="AB26" i="152"/>
  <c r="AC25" i="152"/>
  <c r="AD24" i="152"/>
  <c r="AB22" i="152"/>
  <c r="AC21" i="152"/>
  <c r="AD20" i="152"/>
  <c r="AA9" i="152"/>
  <c r="AA13" i="152"/>
  <c r="AD16" i="152"/>
  <c r="AC13" i="152"/>
  <c r="AD12" i="152"/>
  <c r="AC9" i="152"/>
  <c r="AD8" i="152"/>
  <c r="AB27" i="152"/>
  <c r="AC26" i="152"/>
  <c r="AD25" i="152"/>
  <c r="AC22" i="152"/>
  <c r="AD21" i="152"/>
  <c r="E69" i="116" l="1"/>
  <c r="E69" i="135" s="1"/>
  <c r="L172" i="151"/>
  <c r="AB56" i="151"/>
  <c r="AB161" i="151"/>
  <c r="AA62" i="151"/>
  <c r="AA167" i="151"/>
  <c r="AB60" i="151"/>
  <c r="AB165" i="151"/>
  <c r="AQ21" i="134"/>
  <c r="H19" i="115"/>
  <c r="H19" i="146" s="1"/>
  <c r="AQ53" i="131"/>
  <c r="H51" i="120"/>
  <c r="H51" i="136" s="1"/>
  <c r="AQ45" i="133"/>
  <c r="H43" i="125"/>
  <c r="H43" i="141" s="1"/>
  <c r="AQ77" i="131"/>
  <c r="H75" i="120"/>
  <c r="H75" i="136" s="1"/>
  <c r="H70" i="120"/>
  <c r="H70" i="136" s="1"/>
  <c r="AQ72" i="131"/>
  <c r="H40" i="120"/>
  <c r="H40" i="136" s="1"/>
  <c r="AQ42" i="131"/>
  <c r="AQ54" i="131"/>
  <c r="H52" i="120"/>
  <c r="H52" i="136" s="1"/>
  <c r="AQ62" i="133"/>
  <c r="H60" i="125"/>
  <c r="H60" i="141" s="1"/>
  <c r="H77" i="125"/>
  <c r="H77" i="141" s="1"/>
  <c r="AQ79" i="133"/>
  <c r="AQ32" i="134"/>
  <c r="H30" i="115"/>
  <c r="H30" i="146" s="1"/>
  <c r="H22" i="125"/>
  <c r="H22" i="141" s="1"/>
  <c r="AQ24" i="133"/>
  <c r="H97" i="120"/>
  <c r="H97" i="136" s="1"/>
  <c r="AQ99" i="131"/>
  <c r="AQ26" i="131"/>
  <c r="H24" i="120"/>
  <c r="H24" i="136" s="1"/>
  <c r="H5" i="120"/>
  <c r="AQ7" i="113"/>
  <c r="AQ7" i="131"/>
  <c r="AQ13" i="113"/>
  <c r="AQ13" i="132" s="1"/>
  <c r="H54" i="120"/>
  <c r="AQ56" i="131"/>
  <c r="AQ23" i="133"/>
  <c r="AQ25" i="113"/>
  <c r="AQ25" i="132" s="1"/>
  <c r="H21" i="125"/>
  <c r="H58" i="120"/>
  <c r="H58" i="136" s="1"/>
  <c r="AQ60" i="131"/>
  <c r="AQ37" i="131"/>
  <c r="H35" i="120"/>
  <c r="H35" i="136" s="1"/>
  <c r="AQ19" i="131"/>
  <c r="H17" i="120"/>
  <c r="AQ11" i="113"/>
  <c r="AQ11" i="132" s="1"/>
  <c r="H20" i="115"/>
  <c r="H20" i="146" s="1"/>
  <c r="AQ22" i="134"/>
  <c r="H16" i="125"/>
  <c r="H16" i="141" s="1"/>
  <c r="AQ18" i="133"/>
  <c r="AQ20" i="133"/>
  <c r="H18" i="125"/>
  <c r="H18" i="141" s="1"/>
  <c r="H42" i="120"/>
  <c r="H42" i="136" s="1"/>
  <c r="AQ44" i="131"/>
  <c r="H11" i="125"/>
  <c r="H11" i="141" s="1"/>
  <c r="AQ13" i="133"/>
  <c r="H44" i="120"/>
  <c r="H44" i="136" s="1"/>
  <c r="AQ46" i="131"/>
  <c r="AQ89" i="131"/>
  <c r="H87" i="120"/>
  <c r="H87" i="136" s="1"/>
  <c r="H78" i="120"/>
  <c r="H78" i="136" s="1"/>
  <c r="AQ80" i="131"/>
  <c r="H24" i="115"/>
  <c r="H24" i="146" s="1"/>
  <c r="AQ26" i="134"/>
  <c r="AQ14" i="133"/>
  <c r="H12" i="125"/>
  <c r="H12" i="141" s="1"/>
  <c r="AQ16" i="134"/>
  <c r="H14" i="115"/>
  <c r="H14" i="146" s="1"/>
  <c r="AQ48" i="133"/>
  <c r="H46" i="125"/>
  <c r="H46" i="141" s="1"/>
  <c r="H73" i="120"/>
  <c r="H73" i="136" s="1"/>
  <c r="AQ75" i="131"/>
  <c r="H57" i="120"/>
  <c r="H57" i="136" s="1"/>
  <c r="AQ59" i="131"/>
  <c r="H80" i="120"/>
  <c r="H80" i="136" s="1"/>
  <c r="AQ82" i="131"/>
  <c r="AQ27" i="133"/>
  <c r="AQ26" i="113"/>
  <c r="AQ26" i="132" s="1"/>
  <c r="H25" i="125"/>
  <c r="AQ81" i="131"/>
  <c r="H79" i="120"/>
  <c r="H79" i="136" s="1"/>
  <c r="AQ16" i="113"/>
  <c r="AQ16" i="132" s="1"/>
  <c r="AQ76" i="131"/>
  <c r="H74" i="120"/>
  <c r="AQ64" i="133"/>
  <c r="H62" i="125"/>
  <c r="AQ30" i="113"/>
  <c r="AQ30" i="132" s="1"/>
  <c r="AQ24" i="113"/>
  <c r="AQ24" i="132" s="1"/>
  <c r="H20" i="125"/>
  <c r="AQ22" i="133"/>
  <c r="H26" i="115"/>
  <c r="H26" i="146" s="1"/>
  <c r="AQ28" i="134"/>
  <c r="AQ11" i="133"/>
  <c r="H9" i="125"/>
  <c r="H9" i="141" s="1"/>
  <c r="AQ67" i="133"/>
  <c r="H65" i="125"/>
  <c r="H65" i="141" s="1"/>
  <c r="AQ39" i="133"/>
  <c r="H37" i="125"/>
  <c r="H37" i="141" s="1"/>
  <c r="H64" i="120"/>
  <c r="H64" i="136" s="1"/>
  <c r="AQ66" i="131"/>
  <c r="H10" i="115"/>
  <c r="H10" i="146" s="1"/>
  <c r="AQ12" i="134"/>
  <c r="H26" i="120"/>
  <c r="H26" i="136" s="1"/>
  <c r="AQ28" i="131"/>
  <c r="X64" i="151"/>
  <c r="V60" i="152"/>
  <c r="U60" i="152"/>
  <c r="AC66" i="151"/>
  <c r="AC171" i="151"/>
  <c r="Z64" i="151"/>
  <c r="V59" i="152"/>
  <c r="V53" i="151"/>
  <c r="AC65" i="151"/>
  <c r="AC170" i="151"/>
  <c r="Z52" i="151"/>
  <c r="Z157" i="151"/>
  <c r="AL7" i="133"/>
  <c r="G5" i="126"/>
  <c r="AL20" i="113"/>
  <c r="AL20" i="132" s="1"/>
  <c r="AP7" i="102"/>
  <c r="X51" i="152"/>
  <c r="X138" i="152"/>
  <c r="Z36" i="152"/>
  <c r="Z123" i="152"/>
  <c r="Z51" i="152"/>
  <c r="Z138" i="152"/>
  <c r="Y49" i="152"/>
  <c r="Y136" i="152"/>
  <c r="X41" i="152"/>
  <c r="X128" i="152"/>
  <c r="W36" i="152"/>
  <c r="W123" i="152"/>
  <c r="Z50" i="152"/>
  <c r="Z137" i="152"/>
  <c r="Z55" i="152"/>
  <c r="Z142" i="152"/>
  <c r="Y39" i="152"/>
  <c r="Y126" i="152"/>
  <c r="W37" i="152"/>
  <c r="W124" i="152"/>
  <c r="W49" i="152"/>
  <c r="W136" i="152"/>
  <c r="Z37" i="152"/>
  <c r="Z124" i="152"/>
  <c r="Z38" i="152"/>
  <c r="Z125" i="152"/>
  <c r="Z39" i="152"/>
  <c r="Z126" i="152"/>
  <c r="X42" i="152"/>
  <c r="X129" i="152"/>
  <c r="W38" i="152"/>
  <c r="W125" i="152"/>
  <c r="X36" i="152"/>
  <c r="X123" i="152"/>
  <c r="U169" i="151"/>
  <c r="F154" i="116"/>
  <c r="F154" i="135" s="1"/>
  <c r="F30" i="140"/>
  <c r="F160" i="116"/>
  <c r="F160" i="135" s="1"/>
  <c r="F86" i="140"/>
  <c r="V135" i="152"/>
  <c r="AP24" i="113"/>
  <c r="AP24" i="132" s="1"/>
  <c r="G20" i="129"/>
  <c r="AP22" i="133"/>
  <c r="AP96" i="131"/>
  <c r="G94" i="124"/>
  <c r="G94" i="140" s="1"/>
  <c r="AP49" i="133"/>
  <c r="G47" i="129"/>
  <c r="G47" i="145" s="1"/>
  <c r="G38" i="124"/>
  <c r="G38" i="140" s="1"/>
  <c r="AP40" i="131"/>
  <c r="AP11" i="131"/>
  <c r="G9" i="124"/>
  <c r="G9" i="140" s="1"/>
  <c r="AP78" i="131"/>
  <c r="G76" i="124"/>
  <c r="G76" i="140" s="1"/>
  <c r="AP44" i="131"/>
  <c r="G42" i="124"/>
  <c r="G42" i="140" s="1"/>
  <c r="AP40" i="133"/>
  <c r="G38" i="129"/>
  <c r="G38" i="145" s="1"/>
  <c r="G93" i="124"/>
  <c r="G93" i="140" s="1"/>
  <c r="AP95" i="131"/>
  <c r="F142" i="115"/>
  <c r="F142" i="146" s="1"/>
  <c r="AH20" i="134"/>
  <c r="G29" i="129"/>
  <c r="AP31" i="133"/>
  <c r="AP27" i="113"/>
  <c r="AP27" i="132" s="1"/>
  <c r="G42" i="116"/>
  <c r="G42" i="135" s="1"/>
  <c r="G6" i="137"/>
  <c r="AP23" i="133"/>
  <c r="G21" i="129"/>
  <c r="AP25" i="113"/>
  <c r="AP25" i="132" s="1"/>
  <c r="G129" i="115"/>
  <c r="G129" i="146" s="1"/>
  <c r="AP7" i="134"/>
  <c r="V121" i="152"/>
  <c r="AH38" i="113"/>
  <c r="AH38" i="132" s="1"/>
  <c r="AH31" i="132"/>
  <c r="Q146" i="151"/>
  <c r="F7" i="140"/>
  <c r="F151" i="116"/>
  <c r="F151" i="135" s="1"/>
  <c r="F153" i="116"/>
  <c r="F153" i="135" s="1"/>
  <c r="F17" i="140"/>
  <c r="G83" i="124"/>
  <c r="G83" i="140" s="1"/>
  <c r="AP85" i="131"/>
  <c r="AP25" i="134"/>
  <c r="G147" i="115"/>
  <c r="G147" i="146" s="1"/>
  <c r="AP10" i="113"/>
  <c r="AP10" i="132" s="1"/>
  <c r="G14" i="124"/>
  <c r="AP16" i="131"/>
  <c r="G96" i="124"/>
  <c r="G96" i="140" s="1"/>
  <c r="AP98" i="131"/>
  <c r="AP69" i="131"/>
  <c r="G67" i="124"/>
  <c r="G67" i="140" s="1"/>
  <c r="G53" i="124"/>
  <c r="G53" i="140" s="1"/>
  <c r="AP55" i="131"/>
  <c r="AP25" i="131"/>
  <c r="G23" i="124"/>
  <c r="G23" i="140" s="1"/>
  <c r="G63" i="124"/>
  <c r="G63" i="140" s="1"/>
  <c r="AP65" i="131"/>
  <c r="AL31" i="132"/>
  <c r="AL38" i="113"/>
  <c r="AL38" i="132" s="1"/>
  <c r="AP33" i="131"/>
  <c r="G31" i="124"/>
  <c r="G31" i="140" s="1"/>
  <c r="G74" i="137"/>
  <c r="G50" i="116"/>
  <c r="G50" i="135" s="1"/>
  <c r="P134" i="152"/>
  <c r="F41" i="135"/>
  <c r="F73" i="116"/>
  <c r="F73" i="135" s="1"/>
  <c r="F74" i="116"/>
  <c r="F74" i="135" s="1"/>
  <c r="G48" i="116"/>
  <c r="G48" i="135" s="1"/>
  <c r="G61" i="137"/>
  <c r="AP46" i="131"/>
  <c r="G44" i="124"/>
  <c r="G44" i="140" s="1"/>
  <c r="G145" i="115"/>
  <c r="G145" i="146" s="1"/>
  <c r="AP23" i="134"/>
  <c r="G10" i="129"/>
  <c r="G10" i="145" s="1"/>
  <c r="AP12" i="133"/>
  <c r="AP75" i="133"/>
  <c r="G73" i="129"/>
  <c r="G73" i="145" s="1"/>
  <c r="G59" i="124"/>
  <c r="G59" i="140" s="1"/>
  <c r="AP61" i="131"/>
  <c r="G43" i="129"/>
  <c r="G43" i="145" s="1"/>
  <c r="AP45" i="133"/>
  <c r="AP58" i="131"/>
  <c r="G56" i="124"/>
  <c r="G56" i="140" s="1"/>
  <c r="G69" i="142"/>
  <c r="G67" i="116"/>
  <c r="G67" i="135" s="1"/>
  <c r="G23" i="129"/>
  <c r="G23" i="145" s="1"/>
  <c r="AP25" i="133"/>
  <c r="AP61" i="133"/>
  <c r="G59" i="129"/>
  <c r="G59" i="145" s="1"/>
  <c r="AP34" i="131"/>
  <c r="G32" i="124"/>
  <c r="G32" i="140" s="1"/>
  <c r="F5" i="142"/>
  <c r="F54" i="116"/>
  <c r="F54" i="135" s="1"/>
  <c r="G57" i="124"/>
  <c r="G57" i="140" s="1"/>
  <c r="AP59" i="131"/>
  <c r="G84" i="124"/>
  <c r="AP17" i="113"/>
  <c r="AP86" i="131"/>
  <c r="G53" i="142"/>
  <c r="G63" i="116"/>
  <c r="G63" i="135" s="1"/>
  <c r="AP21" i="134"/>
  <c r="G143" i="115"/>
  <c r="G143" i="146" s="1"/>
  <c r="G46" i="116"/>
  <c r="G46" i="135" s="1"/>
  <c r="G30" i="137"/>
  <c r="F158" i="116"/>
  <c r="F158" i="135" s="1"/>
  <c r="F74" i="140"/>
  <c r="K176" i="149"/>
  <c r="K176" i="151" s="1"/>
  <c r="K145" i="151"/>
  <c r="K177" i="149"/>
  <c r="K177" i="151" s="1"/>
  <c r="F68" i="145"/>
  <c r="F174" i="116"/>
  <c r="F174" i="135" s="1"/>
  <c r="AI35" i="113"/>
  <c r="AI35" i="132" s="1"/>
  <c r="V169" i="151"/>
  <c r="T169" i="151"/>
  <c r="E162" i="116"/>
  <c r="E162" i="135" s="1"/>
  <c r="E5" i="145"/>
  <c r="F175" i="116"/>
  <c r="F175" i="135" s="1"/>
  <c r="F69" i="145"/>
  <c r="G132" i="115"/>
  <c r="G132" i="146" s="1"/>
  <c r="AP10" i="134"/>
  <c r="AP94" i="131"/>
  <c r="G92" i="124"/>
  <c r="G92" i="140" s="1"/>
  <c r="AP36" i="133"/>
  <c r="G34" i="129"/>
  <c r="G34" i="145" s="1"/>
  <c r="G65" i="124"/>
  <c r="G65" i="140" s="1"/>
  <c r="AP67" i="131"/>
  <c r="AP17" i="133"/>
  <c r="G15" i="129"/>
  <c r="G15" i="145" s="1"/>
  <c r="G24" i="129"/>
  <c r="G24" i="145" s="1"/>
  <c r="AP26" i="133"/>
  <c r="G97" i="124"/>
  <c r="G97" i="140" s="1"/>
  <c r="AP99" i="131"/>
  <c r="G13" i="124"/>
  <c r="G13" i="140" s="1"/>
  <c r="AP15" i="131"/>
  <c r="AP30" i="133"/>
  <c r="G28" i="129"/>
  <c r="G28" i="145" s="1"/>
  <c r="AP41" i="133"/>
  <c r="G39" i="129"/>
  <c r="AP28" i="113"/>
  <c r="AP28" i="132" s="1"/>
  <c r="G130" i="115"/>
  <c r="G130" i="146" s="1"/>
  <c r="AP8" i="134"/>
  <c r="G64" i="116"/>
  <c r="G64" i="135" s="1"/>
  <c r="G62" i="142"/>
  <c r="G62" i="124"/>
  <c r="AP15" i="113"/>
  <c r="AP15" i="132" s="1"/>
  <c r="AP64" i="131"/>
  <c r="AP13" i="113"/>
  <c r="AP13" i="132" s="1"/>
  <c r="G54" i="124"/>
  <c r="AP56" i="131"/>
  <c r="AP80" i="131"/>
  <c r="G78" i="124"/>
  <c r="G78" i="140" s="1"/>
  <c r="AB61" i="151"/>
  <c r="AB166" i="151"/>
  <c r="AA55" i="151"/>
  <c r="AA160" i="151"/>
  <c r="AA58" i="151"/>
  <c r="AA163" i="151"/>
  <c r="AB62" i="151"/>
  <c r="AB167" i="151"/>
  <c r="X52" i="151"/>
  <c r="X157" i="151"/>
  <c r="Y52" i="151"/>
  <c r="Y157" i="151"/>
  <c r="AQ44" i="133"/>
  <c r="H42" i="125"/>
  <c r="H42" i="141" s="1"/>
  <c r="AQ103" i="131"/>
  <c r="H101" i="120"/>
  <c r="H101" i="136" s="1"/>
  <c r="AQ33" i="131"/>
  <c r="H31" i="120"/>
  <c r="H31" i="136" s="1"/>
  <c r="AQ25" i="133"/>
  <c r="H23" i="125"/>
  <c r="H23" i="141" s="1"/>
  <c r="H10" i="120"/>
  <c r="H10" i="136" s="1"/>
  <c r="AQ12" i="131"/>
  <c r="H15" i="120"/>
  <c r="H15" i="136" s="1"/>
  <c r="AQ17" i="131"/>
  <c r="H102" i="120"/>
  <c r="H102" i="136" s="1"/>
  <c r="AQ104" i="131"/>
  <c r="AQ94" i="131"/>
  <c r="H92" i="120"/>
  <c r="H92" i="136" s="1"/>
  <c r="AQ50" i="133"/>
  <c r="H48" i="125"/>
  <c r="H48" i="141" s="1"/>
  <c r="H13" i="115"/>
  <c r="H13" i="146" s="1"/>
  <c r="AQ15" i="134"/>
  <c r="AQ73" i="133"/>
  <c r="H71" i="125"/>
  <c r="H71" i="141" s="1"/>
  <c r="AQ83" i="131"/>
  <c r="H81" i="120"/>
  <c r="H81" i="136" s="1"/>
  <c r="AQ57" i="133"/>
  <c r="H55" i="125"/>
  <c r="H55" i="141" s="1"/>
  <c r="AQ28" i="113"/>
  <c r="AQ28" i="132" s="1"/>
  <c r="AQ41" i="133"/>
  <c r="H39" i="125"/>
  <c r="AQ105" i="131"/>
  <c r="H103" i="120"/>
  <c r="H103" i="136" s="1"/>
  <c r="AQ78" i="133"/>
  <c r="H76" i="125"/>
  <c r="H76" i="141" s="1"/>
  <c r="H7" i="120"/>
  <c r="AQ9" i="113"/>
  <c r="AQ9" i="132" s="1"/>
  <c r="AQ9" i="131"/>
  <c r="AQ8" i="131"/>
  <c r="AQ8" i="113"/>
  <c r="AQ8" i="132" s="1"/>
  <c r="H6" i="120"/>
  <c r="AQ8" i="133"/>
  <c r="AQ21" i="113"/>
  <c r="AQ21" i="132" s="1"/>
  <c r="H6" i="125"/>
  <c r="AQ58" i="133"/>
  <c r="H56" i="125"/>
  <c r="H56" i="141" s="1"/>
  <c r="H72" i="125"/>
  <c r="H72" i="141" s="1"/>
  <c r="AQ74" i="133"/>
  <c r="AQ69" i="133"/>
  <c r="H67" i="125"/>
  <c r="H67" i="141" s="1"/>
  <c r="AQ95" i="131"/>
  <c r="H93" i="120"/>
  <c r="H93" i="136" s="1"/>
  <c r="AQ18" i="131"/>
  <c r="H16" i="120"/>
  <c r="H16" i="136" s="1"/>
  <c r="AQ90" i="131"/>
  <c r="H88" i="120"/>
  <c r="H88" i="136" s="1"/>
  <c r="H16" i="115"/>
  <c r="H16" i="146" s="1"/>
  <c r="AQ18" i="134"/>
  <c r="AQ55" i="131"/>
  <c r="H53" i="120"/>
  <c r="H53" i="136" s="1"/>
  <c r="AQ62" i="131"/>
  <c r="H60" i="120"/>
  <c r="H60" i="136" s="1"/>
  <c r="H53" i="125"/>
  <c r="AQ29" i="113"/>
  <c r="AQ29" i="132" s="1"/>
  <c r="AQ55" i="133"/>
  <c r="AQ7" i="134"/>
  <c r="H5" i="115"/>
  <c r="H5" i="146" s="1"/>
  <c r="H30" i="125"/>
  <c r="H30" i="141" s="1"/>
  <c r="AQ32" i="133"/>
  <c r="H55" i="120"/>
  <c r="H55" i="136" s="1"/>
  <c r="AQ57" i="131"/>
  <c r="AQ49" i="133"/>
  <c r="H47" i="125"/>
  <c r="H47" i="141" s="1"/>
  <c r="H30" i="120"/>
  <c r="AQ12" i="113"/>
  <c r="AQ12" i="132" s="1"/>
  <c r="AQ32" i="131"/>
  <c r="H70" i="125"/>
  <c r="AQ34" i="113"/>
  <c r="AQ34" i="132" s="1"/>
  <c r="AQ72" i="133"/>
  <c r="AQ51" i="131"/>
  <c r="H49" i="120"/>
  <c r="H49" i="136" s="1"/>
  <c r="AQ58" i="131"/>
  <c r="H56" i="120"/>
  <c r="H56" i="136" s="1"/>
  <c r="H15" i="115"/>
  <c r="H15" i="146" s="1"/>
  <c r="AQ17" i="134"/>
  <c r="H8" i="125"/>
  <c r="H8" i="141" s="1"/>
  <c r="AQ10" i="133"/>
  <c r="AQ59" i="133"/>
  <c r="H57" i="125"/>
  <c r="H57" i="141" s="1"/>
  <c r="H13" i="125"/>
  <c r="H13" i="141" s="1"/>
  <c r="AQ15" i="133"/>
  <c r="AQ11" i="131"/>
  <c r="H9" i="120"/>
  <c r="H9" i="136" s="1"/>
  <c r="H76" i="120"/>
  <c r="H76" i="136" s="1"/>
  <c r="AQ78" i="131"/>
  <c r="AQ34" i="131"/>
  <c r="H32" i="120"/>
  <c r="H32" i="136" s="1"/>
  <c r="AQ24" i="134"/>
  <c r="H22" i="115"/>
  <c r="H22" i="146" s="1"/>
  <c r="P67" i="151"/>
  <c r="U53" i="151"/>
  <c r="S59" i="152"/>
  <c r="W63" i="151"/>
  <c r="W168" i="151"/>
  <c r="X48" i="152"/>
  <c r="Y56" i="152"/>
  <c r="W35" i="152"/>
  <c r="AD66" i="151"/>
  <c r="AD171" i="151"/>
  <c r="X56" i="152"/>
  <c r="S68" i="151"/>
  <c r="W64" i="151"/>
  <c r="W48" i="152"/>
  <c r="T53" i="151"/>
  <c r="Y48" i="152"/>
  <c r="AB66" i="151"/>
  <c r="AB171" i="151"/>
  <c r="Z43" i="152"/>
  <c r="Z130" i="152"/>
  <c r="W45" i="152"/>
  <c r="W132" i="152"/>
  <c r="Y51" i="152"/>
  <c r="Y138" i="152"/>
  <c r="W39" i="152"/>
  <c r="W126" i="152"/>
  <c r="AD60" i="151"/>
  <c r="AD165" i="151"/>
  <c r="Y36" i="152"/>
  <c r="Y123" i="152"/>
  <c r="Y45" i="152"/>
  <c r="Y132" i="152"/>
  <c r="X43" i="152"/>
  <c r="X130" i="152"/>
  <c r="X49" i="152"/>
  <c r="X136" i="152"/>
  <c r="W51" i="152"/>
  <c r="W138" i="152"/>
  <c r="Y40" i="152"/>
  <c r="Y127" i="152"/>
  <c r="W40" i="152"/>
  <c r="W127" i="152"/>
  <c r="Z54" i="152"/>
  <c r="Z141" i="152"/>
  <c r="W54" i="152"/>
  <c r="W141" i="152"/>
  <c r="W55" i="152"/>
  <c r="W142" i="152"/>
  <c r="Z53" i="152"/>
  <c r="Z140" i="152"/>
  <c r="Y37" i="152"/>
  <c r="Y124" i="152"/>
  <c r="Z41" i="152"/>
  <c r="Z128" i="152"/>
  <c r="X50" i="152"/>
  <c r="X137" i="152"/>
  <c r="F164" i="116"/>
  <c r="F164" i="135" s="1"/>
  <c r="F7" i="145"/>
  <c r="F62" i="140"/>
  <c r="F157" i="116"/>
  <c r="F157" i="135" s="1"/>
  <c r="F166" i="116"/>
  <c r="F166" i="135" s="1"/>
  <c r="F20" i="145"/>
  <c r="N177" i="149"/>
  <c r="N177" i="151" s="1"/>
  <c r="N145" i="151"/>
  <c r="N176" i="149"/>
  <c r="N176" i="151" s="1"/>
  <c r="L158" i="151"/>
  <c r="S121" i="152"/>
  <c r="G54" i="129"/>
  <c r="G54" i="145" s="1"/>
  <c r="AP56" i="133"/>
  <c r="G77" i="124"/>
  <c r="G77" i="140" s="1"/>
  <c r="AP79" i="131"/>
  <c r="G139" i="115"/>
  <c r="G139" i="146" s="1"/>
  <c r="AP17" i="134"/>
  <c r="AP89" i="131"/>
  <c r="G87" i="124"/>
  <c r="G87" i="140" s="1"/>
  <c r="G152" i="115"/>
  <c r="G152" i="146" s="1"/>
  <c r="AP30" i="134"/>
  <c r="AP20" i="133"/>
  <c r="G18" i="129"/>
  <c r="G18" i="145" s="1"/>
  <c r="G43" i="124"/>
  <c r="G43" i="140" s="1"/>
  <c r="AP45" i="131"/>
  <c r="G79" i="124"/>
  <c r="G79" i="140" s="1"/>
  <c r="AP81" i="131"/>
  <c r="G98" i="124"/>
  <c r="G98" i="140" s="1"/>
  <c r="AP100" i="131"/>
  <c r="AP21" i="113"/>
  <c r="AP21" i="132" s="1"/>
  <c r="AP8" i="133"/>
  <c r="G6" i="129"/>
  <c r="G33" i="129"/>
  <c r="G33" i="145" s="1"/>
  <c r="AP35" i="133"/>
  <c r="AP14" i="133"/>
  <c r="G12" i="129"/>
  <c r="G12" i="145" s="1"/>
  <c r="G56" i="116"/>
  <c r="G56" i="135" s="1"/>
  <c r="G7" i="142"/>
  <c r="U122" i="152"/>
  <c r="G5" i="135"/>
  <c r="G38" i="116"/>
  <c r="G38" i="135" s="1"/>
  <c r="G37" i="116"/>
  <c r="G37" i="135" s="1"/>
  <c r="F5" i="140"/>
  <c r="F149" i="116"/>
  <c r="Q134" i="152"/>
  <c r="AP17" i="131"/>
  <c r="G15" i="124"/>
  <c r="G15" i="140" s="1"/>
  <c r="AP14" i="131"/>
  <c r="G12" i="124"/>
  <c r="G12" i="140" s="1"/>
  <c r="AP18" i="134"/>
  <c r="G140" i="115"/>
  <c r="G140" i="146" s="1"/>
  <c r="AP49" i="131"/>
  <c r="G47" i="124"/>
  <c r="G47" i="140" s="1"/>
  <c r="G19" i="142"/>
  <c r="G57" i="116"/>
  <c r="G57" i="135" s="1"/>
  <c r="G16" i="129"/>
  <c r="G16" i="145" s="1"/>
  <c r="AP18" i="133"/>
  <c r="G137" i="115"/>
  <c r="G137" i="146" s="1"/>
  <c r="AP15" i="134"/>
  <c r="AP48" i="133"/>
  <c r="G46" i="129"/>
  <c r="G46" i="145" s="1"/>
  <c r="AP10" i="133"/>
  <c r="G8" i="129"/>
  <c r="G8" i="145" s="1"/>
  <c r="G10" i="124"/>
  <c r="G10" i="140" s="1"/>
  <c r="AP12" i="131"/>
  <c r="G131" i="115"/>
  <c r="G131" i="146" s="1"/>
  <c r="AP9" i="134"/>
  <c r="G16" i="124"/>
  <c r="G16" i="140" s="1"/>
  <c r="AP18" i="131"/>
  <c r="G5" i="124"/>
  <c r="AP7" i="113"/>
  <c r="AP7" i="131"/>
  <c r="G36" i="129"/>
  <c r="G36" i="145" s="1"/>
  <c r="AP38" i="133"/>
  <c r="AP88" i="131"/>
  <c r="AP18" i="113"/>
  <c r="AP18" i="132" s="1"/>
  <c r="G86" i="124"/>
  <c r="AP76" i="131"/>
  <c r="G74" i="124"/>
  <c r="AP16" i="113"/>
  <c r="AP16" i="132" s="1"/>
  <c r="G5" i="141"/>
  <c r="G18" i="116"/>
  <c r="G18" i="135" s="1"/>
  <c r="F176" i="116"/>
  <c r="F176" i="135" s="1"/>
  <c r="F70" i="145"/>
  <c r="O146" i="151"/>
  <c r="P146" i="151"/>
  <c r="S169" i="151"/>
  <c r="G61" i="124"/>
  <c r="AP14" i="113"/>
  <c r="AP14" i="132" s="1"/>
  <c r="AP63" i="131"/>
  <c r="G22" i="129"/>
  <c r="G22" i="145" s="1"/>
  <c r="AP24" i="133"/>
  <c r="G100" i="124"/>
  <c r="G100" i="140" s="1"/>
  <c r="AP102" i="131"/>
  <c r="AP39" i="133"/>
  <c r="G37" i="129"/>
  <c r="G37" i="145" s="1"/>
  <c r="G68" i="129"/>
  <c r="AP70" i="133"/>
  <c r="AP32" i="113"/>
  <c r="AP32" i="132" s="1"/>
  <c r="G58" i="124"/>
  <c r="G58" i="140" s="1"/>
  <c r="AP60" i="131"/>
  <c r="G99" i="124"/>
  <c r="G99" i="140" s="1"/>
  <c r="AP101" i="131"/>
  <c r="G26" i="124"/>
  <c r="G26" i="140" s="1"/>
  <c r="AP28" i="131"/>
  <c r="G51" i="116"/>
  <c r="G84" i="137"/>
  <c r="G68" i="116"/>
  <c r="G68" i="135" s="1"/>
  <c r="G70" i="142"/>
  <c r="G7" i="137"/>
  <c r="G43" i="116"/>
  <c r="G43" i="135" s="1"/>
  <c r="G101" i="124"/>
  <c r="G101" i="140" s="1"/>
  <c r="AP103" i="131"/>
  <c r="AH35" i="114"/>
  <c r="V143" i="152"/>
  <c r="F53" i="145"/>
  <c r="F171" i="116"/>
  <c r="F171" i="135" s="1"/>
  <c r="O134" i="152"/>
  <c r="P159" i="151"/>
  <c r="F167" i="116"/>
  <c r="F167" i="135" s="1"/>
  <c r="F21" i="145"/>
  <c r="F61" i="140"/>
  <c r="F156" i="116"/>
  <c r="F156" i="135" s="1"/>
  <c r="P177" i="149"/>
  <c r="P177" i="151" s="1"/>
  <c r="P145" i="151"/>
  <c r="AP27" i="134"/>
  <c r="G149" i="115"/>
  <c r="G149" i="146" s="1"/>
  <c r="G13" i="129"/>
  <c r="G13" i="145" s="1"/>
  <c r="AP15" i="133"/>
  <c r="AP10" i="131"/>
  <c r="G8" i="124"/>
  <c r="G8" i="140" s="1"/>
  <c r="AP51" i="133"/>
  <c r="G49" i="129"/>
  <c r="G49" i="145" s="1"/>
  <c r="G57" i="129"/>
  <c r="G57" i="145" s="1"/>
  <c r="AP59" i="133"/>
  <c r="G37" i="124"/>
  <c r="G37" i="140" s="1"/>
  <c r="AP39" i="131"/>
  <c r="AP69" i="133"/>
  <c r="G67" i="129"/>
  <c r="G67" i="145" s="1"/>
  <c r="G39" i="142"/>
  <c r="G62" i="116"/>
  <c r="G62" i="135" s="1"/>
  <c r="G76" i="129"/>
  <c r="G76" i="145" s="1"/>
  <c r="AP78" i="133"/>
  <c r="G54" i="137"/>
  <c r="G47" i="116"/>
  <c r="G47" i="135" s="1"/>
  <c r="AA56" i="151"/>
  <c r="AA161" i="151"/>
  <c r="AB58" i="151"/>
  <c r="AB163" i="151"/>
  <c r="AA59" i="151"/>
  <c r="AA164" i="151"/>
  <c r="AQ28" i="133"/>
  <c r="H26" i="125"/>
  <c r="H26" i="141" s="1"/>
  <c r="H85" i="120"/>
  <c r="H85" i="136" s="1"/>
  <c r="AQ87" i="131"/>
  <c r="H8" i="120"/>
  <c r="H8" i="136" s="1"/>
  <c r="AQ10" i="131"/>
  <c r="H66" i="120"/>
  <c r="H66" i="136" s="1"/>
  <c r="AQ68" i="131"/>
  <c r="AQ10" i="134"/>
  <c r="H8" i="115"/>
  <c r="H8" i="146" s="1"/>
  <c r="AQ101" i="131"/>
  <c r="H99" i="120"/>
  <c r="H99" i="136" s="1"/>
  <c r="AQ88" i="131"/>
  <c r="H86" i="120"/>
  <c r="AQ18" i="113"/>
  <c r="AQ18" i="132" s="1"/>
  <c r="AQ25" i="131"/>
  <c r="H23" i="120"/>
  <c r="H23" i="136" s="1"/>
  <c r="H32" i="125"/>
  <c r="H32" i="141" s="1"/>
  <c r="AQ34" i="133"/>
  <c r="AQ66" i="133"/>
  <c r="H64" i="125"/>
  <c r="H64" i="141" s="1"/>
  <c r="H58" i="125"/>
  <c r="H58" i="141" s="1"/>
  <c r="AQ60" i="133"/>
  <c r="H74" i="125"/>
  <c r="H74" i="141" s="1"/>
  <c r="AQ76" i="133"/>
  <c r="H63" i="120"/>
  <c r="H63" i="136" s="1"/>
  <c r="AQ65" i="131"/>
  <c r="AQ37" i="133"/>
  <c r="H35" i="125"/>
  <c r="H35" i="141" s="1"/>
  <c r="H7" i="125"/>
  <c r="AQ22" i="113"/>
  <c r="AQ22" i="132" s="1"/>
  <c r="AQ9" i="133"/>
  <c r="H65" i="120"/>
  <c r="H65" i="136" s="1"/>
  <c r="AQ67" i="131"/>
  <c r="H12" i="115"/>
  <c r="H12" i="146" s="1"/>
  <c r="AQ14" i="134"/>
  <c r="H91" i="120"/>
  <c r="H91" i="136" s="1"/>
  <c r="AQ93" i="131"/>
  <c r="H82" i="120"/>
  <c r="H82" i="136" s="1"/>
  <c r="AQ84" i="131"/>
  <c r="AQ31" i="113"/>
  <c r="H63" i="125"/>
  <c r="AQ65" i="133"/>
  <c r="AQ46" i="133"/>
  <c r="H44" i="125"/>
  <c r="H44" i="141" s="1"/>
  <c r="AQ52" i="133"/>
  <c r="H50" i="125"/>
  <c r="H50" i="141" s="1"/>
  <c r="H66" i="125"/>
  <c r="H66" i="141" s="1"/>
  <c r="AQ68" i="133"/>
  <c r="AQ79" i="131"/>
  <c r="H77" i="120"/>
  <c r="H77" i="136" s="1"/>
  <c r="H52" i="125"/>
  <c r="H52" i="141" s="1"/>
  <c r="AQ54" i="133"/>
  <c r="H41" i="120"/>
  <c r="H41" i="136" s="1"/>
  <c r="AQ43" i="131"/>
  <c r="AQ98" i="131"/>
  <c r="H96" i="120"/>
  <c r="H96" i="136" s="1"/>
  <c r="AQ20" i="131"/>
  <c r="H18" i="120"/>
  <c r="H18" i="136" s="1"/>
  <c r="H43" i="120"/>
  <c r="H43" i="136" s="1"/>
  <c r="AQ45" i="131"/>
  <c r="H40" i="125"/>
  <c r="H40" i="141" s="1"/>
  <c r="AQ42" i="133"/>
  <c r="H25" i="115"/>
  <c r="H25" i="146" s="1"/>
  <c r="AQ27" i="134"/>
  <c r="AQ16" i="133"/>
  <c r="H14" i="125"/>
  <c r="H14" i="141" s="1"/>
  <c r="H37" i="120"/>
  <c r="H37" i="136" s="1"/>
  <c r="AQ39" i="131"/>
  <c r="AQ29" i="133"/>
  <c r="H27" i="125"/>
  <c r="H27" i="141" s="1"/>
  <c r="AQ85" i="131"/>
  <c r="H83" i="120"/>
  <c r="H83" i="136" s="1"/>
  <c r="AQ86" i="131"/>
  <c r="H84" i="120"/>
  <c r="AQ17" i="113"/>
  <c r="AQ10" i="113"/>
  <c r="AQ10" i="132" s="1"/>
  <c r="AQ16" i="131"/>
  <c r="H14" i="120"/>
  <c r="AQ40" i="131"/>
  <c r="H38" i="120"/>
  <c r="H38" i="136" s="1"/>
  <c r="AQ30" i="134"/>
  <c r="H28" i="115"/>
  <c r="H28" i="146" s="1"/>
  <c r="AQ11" i="134"/>
  <c r="H9" i="115"/>
  <c r="H9" i="146" s="1"/>
  <c r="H54" i="125"/>
  <c r="H54" i="141" s="1"/>
  <c r="AQ56" i="133"/>
  <c r="AQ47" i="133"/>
  <c r="H45" i="125"/>
  <c r="H45" i="141" s="1"/>
  <c r="H61" i="125"/>
  <c r="H61" i="141" s="1"/>
  <c r="AQ63" i="133"/>
  <c r="H17" i="125"/>
  <c r="H17" i="141" s="1"/>
  <c r="AQ19" i="133"/>
  <c r="AQ33" i="113"/>
  <c r="AQ33" i="132" s="1"/>
  <c r="H69" i="125"/>
  <c r="AQ71" i="133"/>
  <c r="H13" i="120"/>
  <c r="H13" i="136" s="1"/>
  <c r="AQ15" i="131"/>
  <c r="AI34" i="134"/>
  <c r="G32" i="115"/>
  <c r="G32" i="146" s="1"/>
  <c r="Y64" i="151"/>
  <c r="X34" i="152"/>
  <c r="Z34" i="152"/>
  <c r="X35" i="152"/>
  <c r="R67" i="151"/>
  <c r="F63" i="115"/>
  <c r="F63" i="146" s="1"/>
  <c r="AD34" i="134"/>
  <c r="AD55" i="151"/>
  <c r="AD160" i="151"/>
  <c r="V68" i="151"/>
  <c r="Z63" i="151"/>
  <c r="Z168" i="151"/>
  <c r="Z48" i="152"/>
  <c r="X37" i="152"/>
  <c r="X124" i="152"/>
  <c r="W44" i="152"/>
  <c r="W131" i="152"/>
  <c r="W42" i="152"/>
  <c r="W129" i="152"/>
  <c r="X40" i="152"/>
  <c r="X127" i="152"/>
  <c r="AD35" i="134"/>
  <c r="F64" i="115"/>
  <c r="F64" i="146" s="1"/>
  <c r="X55" i="152"/>
  <c r="X142" i="152"/>
  <c r="Z40" i="152"/>
  <c r="Z127" i="152"/>
  <c r="Y38" i="152"/>
  <c r="Y125" i="152"/>
  <c r="W43" i="152"/>
  <c r="W130" i="152"/>
  <c r="Y53" i="152"/>
  <c r="Y140" i="152"/>
  <c r="Y54" i="152"/>
  <c r="Y141" i="152"/>
  <c r="Z44" i="152"/>
  <c r="Z131" i="152"/>
  <c r="Z45" i="152"/>
  <c r="Z132" i="152"/>
  <c r="X53" i="152"/>
  <c r="X140" i="152"/>
  <c r="Z52" i="152"/>
  <c r="Z139" i="152"/>
  <c r="Y44" i="152"/>
  <c r="Y131" i="152"/>
  <c r="W53" i="152"/>
  <c r="W140" i="152"/>
  <c r="Y52" i="152"/>
  <c r="Y139" i="152"/>
  <c r="S143" i="152"/>
  <c r="S122" i="152"/>
  <c r="V146" i="151"/>
  <c r="R134" i="152"/>
  <c r="Q159" i="151"/>
  <c r="U121" i="152"/>
  <c r="U146" i="152"/>
  <c r="U147" i="152"/>
  <c r="R159" i="151"/>
  <c r="G89" i="124"/>
  <c r="G89" i="140" s="1"/>
  <c r="AP91" i="131"/>
  <c r="G20" i="142"/>
  <c r="G58" i="116"/>
  <c r="G58" i="135" s="1"/>
  <c r="AP62" i="131"/>
  <c r="G60" i="124"/>
  <c r="G60" i="140" s="1"/>
  <c r="AP42" i="133"/>
  <c r="G40" i="129"/>
  <c r="G40" i="145" s="1"/>
  <c r="G36" i="124"/>
  <c r="G36" i="140" s="1"/>
  <c r="AP38" i="131"/>
  <c r="G103" i="124"/>
  <c r="G103" i="140" s="1"/>
  <c r="AP105" i="131"/>
  <c r="G136" i="115"/>
  <c r="G136" i="146" s="1"/>
  <c r="AP14" i="134"/>
  <c r="G24" i="124"/>
  <c r="G24" i="140" s="1"/>
  <c r="AP26" i="131"/>
  <c r="G48" i="129"/>
  <c r="G48" i="145" s="1"/>
  <c r="AP50" i="133"/>
  <c r="G6" i="142"/>
  <c r="G55" i="116"/>
  <c r="G55" i="135" s="1"/>
  <c r="G29" i="142"/>
  <c r="G61" i="116"/>
  <c r="G61" i="135" s="1"/>
  <c r="AP29" i="134"/>
  <c r="G151" i="115"/>
  <c r="G151" i="146" s="1"/>
  <c r="AP11" i="113"/>
  <c r="AP11" i="132" s="1"/>
  <c r="G17" i="124"/>
  <c r="AP19" i="131"/>
  <c r="AP9" i="133"/>
  <c r="AP22" i="113"/>
  <c r="AP22" i="132" s="1"/>
  <c r="G7" i="129"/>
  <c r="AP8" i="113"/>
  <c r="AP8" i="132" s="1"/>
  <c r="G6" i="124"/>
  <c r="AP8" i="131"/>
  <c r="G29" i="135"/>
  <c r="G36" i="116"/>
  <c r="G36" i="135" s="1"/>
  <c r="E180" i="116"/>
  <c r="E180" i="135" s="1"/>
  <c r="E173" i="135"/>
  <c r="F6" i="145"/>
  <c r="F163" i="116"/>
  <c r="F163" i="135" s="1"/>
  <c r="AH19" i="113"/>
  <c r="AH19" i="132" s="1"/>
  <c r="AH17" i="132"/>
  <c r="F172" i="116"/>
  <c r="F172" i="135" s="1"/>
  <c r="F62" i="145"/>
  <c r="M158" i="151"/>
  <c r="G82" i="124"/>
  <c r="G82" i="140" s="1"/>
  <c r="AP84" i="131"/>
  <c r="AP42" i="131"/>
  <c r="G40" i="124"/>
  <c r="G40" i="140" s="1"/>
  <c r="AP16" i="133"/>
  <c r="G14" i="129"/>
  <c r="G14" i="145" s="1"/>
  <c r="AP73" i="133"/>
  <c r="G71" i="129"/>
  <c r="G71" i="145" s="1"/>
  <c r="AP37" i="133"/>
  <c r="G35" i="129"/>
  <c r="G35" i="145" s="1"/>
  <c r="AP57" i="131"/>
  <c r="G55" i="124"/>
  <c r="G55" i="140" s="1"/>
  <c r="G69" i="124"/>
  <c r="G69" i="140" s="1"/>
  <c r="AP71" i="131"/>
  <c r="G41" i="129"/>
  <c r="G41" i="145" s="1"/>
  <c r="AP43" i="133"/>
  <c r="G153" i="115"/>
  <c r="G153" i="146" s="1"/>
  <c r="AP31" i="134"/>
  <c r="AP33" i="133"/>
  <c r="G31" i="129"/>
  <c r="G31" i="145" s="1"/>
  <c r="G41" i="116"/>
  <c r="G5" i="137"/>
  <c r="G63" i="142"/>
  <c r="G65" i="116"/>
  <c r="G95" i="124"/>
  <c r="G95" i="140" s="1"/>
  <c r="AP97" i="131"/>
  <c r="G52" i="116"/>
  <c r="G52" i="135" s="1"/>
  <c r="G86" i="137"/>
  <c r="F155" i="116"/>
  <c r="F155" i="135" s="1"/>
  <c r="F54" i="140"/>
  <c r="F53" i="116"/>
  <c r="F53" i="135" s="1"/>
  <c r="F52" i="135"/>
  <c r="S135" i="152"/>
  <c r="F165" i="116"/>
  <c r="F165" i="135" s="1"/>
  <c r="F19" i="145"/>
  <c r="E159" i="135"/>
  <c r="E161" i="116"/>
  <c r="E161" i="135" s="1"/>
  <c r="AP58" i="133"/>
  <c r="G56" i="129"/>
  <c r="G56" i="145" s="1"/>
  <c r="G144" i="115"/>
  <c r="G144" i="146" s="1"/>
  <c r="AP22" i="134"/>
  <c r="G64" i="129"/>
  <c r="G64" i="145" s="1"/>
  <c r="AP66" i="133"/>
  <c r="G150" i="115"/>
  <c r="G150" i="146" s="1"/>
  <c r="AP28" i="134"/>
  <c r="AP33" i="113"/>
  <c r="AP33" i="132" s="1"/>
  <c r="G69" i="129"/>
  <c r="AP71" i="133"/>
  <c r="AP16" i="134"/>
  <c r="G138" i="115"/>
  <c r="G138" i="146" s="1"/>
  <c r="AP74" i="133"/>
  <c r="G72" i="129"/>
  <c r="G72" i="145" s="1"/>
  <c r="G35" i="124"/>
  <c r="G35" i="140" s="1"/>
  <c r="AP37" i="131"/>
  <c r="AP13" i="133"/>
  <c r="G11" i="129"/>
  <c r="G11" i="145" s="1"/>
  <c r="AL17" i="132"/>
  <c r="AL19" i="113"/>
  <c r="AL19" i="132" s="1"/>
  <c r="G53" i="129"/>
  <c r="AP55" i="133"/>
  <c r="AP29" i="113"/>
  <c r="AP29" i="132" s="1"/>
  <c r="G70" i="129"/>
  <c r="AP34" i="113"/>
  <c r="AP34" i="132" s="1"/>
  <c r="AP72" i="133"/>
  <c r="AP9" i="131"/>
  <c r="G7" i="124"/>
  <c r="AP9" i="113"/>
  <c r="AP9" i="132" s="1"/>
  <c r="G68" i="124"/>
  <c r="G68" i="140" s="1"/>
  <c r="AP70" i="131"/>
  <c r="F14" i="140"/>
  <c r="F152" i="116"/>
  <c r="F152" i="135" s="1"/>
  <c r="E181" i="116"/>
  <c r="E181" i="135" s="1"/>
  <c r="E182" i="116"/>
  <c r="E182" i="135" s="1"/>
  <c r="E177" i="116"/>
  <c r="E177" i="135" s="1"/>
  <c r="E149" i="135"/>
  <c r="E178" i="116"/>
  <c r="E178" i="135" s="1"/>
  <c r="F169" i="116"/>
  <c r="F169" i="135" s="1"/>
  <c r="F29" i="145"/>
  <c r="L176" i="149"/>
  <c r="L176" i="151" s="1"/>
  <c r="L177" i="149"/>
  <c r="L177" i="151" s="1"/>
  <c r="L145" i="151"/>
  <c r="O159" i="151"/>
  <c r="T121" i="152"/>
  <c r="T147" i="152"/>
  <c r="T146" i="152"/>
  <c r="F39" i="145"/>
  <c r="F170" i="116"/>
  <c r="F170" i="135" s="1"/>
  <c r="V122" i="152"/>
  <c r="T122" i="152"/>
  <c r="F33" i="116"/>
  <c r="F33" i="135" s="1"/>
  <c r="AP79" i="133"/>
  <c r="G77" i="129"/>
  <c r="G77" i="145" s="1"/>
  <c r="G11" i="124"/>
  <c r="G11" i="140" s="1"/>
  <c r="AP13" i="131"/>
  <c r="G32" i="129"/>
  <c r="G32" i="145" s="1"/>
  <c r="AP34" i="133"/>
  <c r="AP104" i="131"/>
  <c r="G102" i="124"/>
  <c r="G102" i="140" s="1"/>
  <c r="G66" i="129"/>
  <c r="G66" i="145" s="1"/>
  <c r="AP68" i="133"/>
  <c r="G60" i="129"/>
  <c r="G60" i="145" s="1"/>
  <c r="AP62" i="133"/>
  <c r="G135" i="115"/>
  <c r="G135" i="146" s="1"/>
  <c r="AP13" i="134"/>
  <c r="G42" i="129"/>
  <c r="G42" i="145" s="1"/>
  <c r="AP44" i="133"/>
  <c r="G104" i="124"/>
  <c r="G104" i="140" s="1"/>
  <c r="AP106" i="131"/>
  <c r="AP52" i="131"/>
  <c r="G50" i="124"/>
  <c r="G50" i="140" s="1"/>
  <c r="S147" i="152"/>
  <c r="G25" i="142"/>
  <c r="G60" i="116"/>
  <c r="G60" i="135" s="1"/>
  <c r="G55" i="129"/>
  <c r="G55" i="145" s="1"/>
  <c r="AP57" i="133"/>
  <c r="AB55" i="151"/>
  <c r="AB160" i="151"/>
  <c r="AA61" i="151"/>
  <c r="AA166" i="151"/>
  <c r="AA57" i="151"/>
  <c r="AA162" i="151"/>
  <c r="AB59" i="151"/>
  <c r="AB164" i="151"/>
  <c r="AA60" i="151"/>
  <c r="AA165" i="151"/>
  <c r="AB57" i="151"/>
  <c r="AB162" i="151"/>
  <c r="W52" i="151"/>
  <c r="W157" i="151"/>
  <c r="AQ12" i="133"/>
  <c r="H10" i="125"/>
  <c r="H10" i="141" s="1"/>
  <c r="H67" i="120"/>
  <c r="H67" i="136" s="1"/>
  <c r="AQ69" i="131"/>
  <c r="AQ61" i="133"/>
  <c r="H59" i="125"/>
  <c r="H59" i="141" s="1"/>
  <c r="AQ13" i="131"/>
  <c r="H11" i="120"/>
  <c r="H11" i="136" s="1"/>
  <c r="H27" i="115"/>
  <c r="H27" i="146" s="1"/>
  <c r="AQ29" i="134"/>
  <c r="AQ71" i="131"/>
  <c r="H69" i="120"/>
  <c r="H69" i="136" s="1"/>
  <c r="H68" i="120"/>
  <c r="H68" i="136" s="1"/>
  <c r="AQ70" i="131"/>
  <c r="AQ9" i="134"/>
  <c r="H7" i="115"/>
  <c r="H7" i="146" s="1"/>
  <c r="H73" i="125"/>
  <c r="H73" i="141" s="1"/>
  <c r="AQ75" i="133"/>
  <c r="AQ8" i="134"/>
  <c r="H6" i="115"/>
  <c r="H6" i="146" s="1"/>
  <c r="AQ40" i="133"/>
  <c r="H38" i="125"/>
  <c r="H38" i="141" s="1"/>
  <c r="H23" i="115"/>
  <c r="H23" i="146" s="1"/>
  <c r="AQ25" i="134"/>
  <c r="AQ48" i="131"/>
  <c r="H46" i="120"/>
  <c r="H46" i="136" s="1"/>
  <c r="H15" i="125"/>
  <c r="H15" i="141" s="1"/>
  <c r="AQ17" i="133"/>
  <c r="AQ102" i="131"/>
  <c r="H100" i="120"/>
  <c r="H100" i="136" s="1"/>
  <c r="AQ31" i="133"/>
  <c r="AQ27" i="113"/>
  <c r="AQ27" i="132" s="1"/>
  <c r="H29" i="125"/>
  <c r="AQ106" i="131"/>
  <c r="H104" i="120"/>
  <c r="H104" i="136" s="1"/>
  <c r="AQ14" i="113"/>
  <c r="AQ14" i="132" s="1"/>
  <c r="H61" i="120"/>
  <c r="AQ63" i="131"/>
  <c r="H47" i="120"/>
  <c r="H47" i="136" s="1"/>
  <c r="AQ49" i="131"/>
  <c r="AQ13" i="134"/>
  <c r="H11" i="115"/>
  <c r="H11" i="146" s="1"/>
  <c r="AQ30" i="133"/>
  <c r="H28" i="125"/>
  <c r="H28" i="141" s="1"/>
  <c r="AQ36" i="133"/>
  <c r="H34" i="125"/>
  <c r="H34" i="141" s="1"/>
  <c r="H31" i="115"/>
  <c r="H31" i="146" s="1"/>
  <c r="AQ33" i="134"/>
  <c r="AQ61" i="131"/>
  <c r="H59" i="120"/>
  <c r="H59" i="136" s="1"/>
  <c r="AQ33" i="133"/>
  <c r="H31" i="125"/>
  <c r="H31" i="141" s="1"/>
  <c r="H95" i="120"/>
  <c r="H95" i="136" s="1"/>
  <c r="AQ97" i="131"/>
  <c r="H50" i="120"/>
  <c r="H50" i="136" s="1"/>
  <c r="AQ52" i="131"/>
  <c r="AQ96" i="131"/>
  <c r="H94" i="120"/>
  <c r="H94" i="136" s="1"/>
  <c r="AQ64" i="131"/>
  <c r="AQ15" i="113"/>
  <c r="AQ15" i="132" s="1"/>
  <c r="H62" i="120"/>
  <c r="H24" i="125"/>
  <c r="H24" i="141" s="1"/>
  <c r="AQ26" i="133"/>
  <c r="H68" i="125"/>
  <c r="AQ32" i="113"/>
  <c r="AQ32" i="132" s="1"/>
  <c r="AQ70" i="133"/>
  <c r="AQ91" i="131"/>
  <c r="H89" i="120"/>
  <c r="H89" i="136" s="1"/>
  <c r="AQ14" i="131"/>
  <c r="H12" i="120"/>
  <c r="H12" i="136" s="1"/>
  <c r="AQ23" i="113"/>
  <c r="AQ23" i="132" s="1"/>
  <c r="H19" i="125"/>
  <c r="AQ21" i="133"/>
  <c r="H27" i="120"/>
  <c r="H27" i="136" s="1"/>
  <c r="AQ29" i="131"/>
  <c r="AQ38" i="131"/>
  <c r="H36" i="120"/>
  <c r="H36" i="136" s="1"/>
  <c r="H90" i="120"/>
  <c r="H90" i="136" s="1"/>
  <c r="AQ92" i="131"/>
  <c r="AQ47" i="131"/>
  <c r="H45" i="120"/>
  <c r="H45" i="136" s="1"/>
  <c r="AQ38" i="133"/>
  <c r="H36" i="125"/>
  <c r="H36" i="141" s="1"/>
  <c r="H29" i="115"/>
  <c r="H29" i="146" s="1"/>
  <c r="AQ31" i="134"/>
  <c r="H41" i="125"/>
  <c r="H41" i="141" s="1"/>
  <c r="AQ43" i="133"/>
  <c r="H33" i="125"/>
  <c r="H33" i="141" s="1"/>
  <c r="AQ35" i="133"/>
  <c r="AQ51" i="133"/>
  <c r="H49" i="125"/>
  <c r="H49" i="141" s="1"/>
  <c r="AQ100" i="131"/>
  <c r="H98" i="120"/>
  <c r="H98" i="136" s="1"/>
  <c r="H21" i="115"/>
  <c r="H21" i="146" s="1"/>
  <c r="AQ23" i="134"/>
  <c r="H78" i="125"/>
  <c r="H78" i="141" s="1"/>
  <c r="AQ80" i="133"/>
  <c r="G33" i="115"/>
  <c r="G33" i="146" s="1"/>
  <c r="AI35" i="134"/>
  <c r="Z35" i="152"/>
  <c r="W56" i="152"/>
  <c r="Y34" i="152"/>
  <c r="Z56" i="152"/>
  <c r="G49" i="115"/>
  <c r="G49" i="146" s="1"/>
  <c r="AL20" i="134"/>
  <c r="AP20" i="114"/>
  <c r="S53" i="151"/>
  <c r="S60" i="152"/>
  <c r="Y35" i="152"/>
  <c r="AD65" i="151"/>
  <c r="AD170" i="151"/>
  <c r="Q67" i="151"/>
  <c r="T68" i="151"/>
  <c r="W34" i="152"/>
  <c r="AB65" i="151"/>
  <c r="AB170" i="151"/>
  <c r="AD59" i="151"/>
  <c r="AD164" i="151"/>
  <c r="T59" i="152"/>
  <c r="W52" i="152"/>
  <c r="W139" i="152"/>
  <c r="Y41" i="152"/>
  <c r="Y128" i="152"/>
  <c r="X39" i="152"/>
  <c r="X126" i="152"/>
  <c r="X54" i="152"/>
  <c r="X141" i="152"/>
  <c r="G48" i="115"/>
  <c r="G48" i="146" s="1"/>
  <c r="AL19" i="134"/>
  <c r="AP19" i="114"/>
  <c r="Y50" i="152"/>
  <c r="Y137" i="152"/>
  <c r="Y55" i="152"/>
  <c r="Y142" i="152"/>
  <c r="W50" i="152"/>
  <c r="W137" i="152"/>
  <c r="X44" i="152"/>
  <c r="X131" i="152"/>
  <c r="Z49" i="152"/>
  <c r="Z136" i="152"/>
  <c r="X38" i="152"/>
  <c r="X125" i="152"/>
  <c r="Y42" i="152"/>
  <c r="Y129" i="152"/>
  <c r="Y43" i="152"/>
  <c r="Y130" i="152"/>
  <c r="X45" i="152"/>
  <c r="X132" i="152"/>
  <c r="W41" i="152"/>
  <c r="W128" i="152"/>
  <c r="X52" i="152"/>
  <c r="X139" i="152"/>
  <c r="Z42" i="152"/>
  <c r="Z129" i="152"/>
  <c r="O172" i="151"/>
  <c r="O173" i="151"/>
  <c r="G17" i="116"/>
  <c r="G17" i="135" s="1"/>
  <c r="G15" i="135"/>
  <c r="N134" i="152"/>
  <c r="N147" i="152"/>
  <c r="F150" i="116"/>
  <c r="F150" i="135" s="1"/>
  <c r="F6" i="140"/>
  <c r="F168" i="116"/>
  <c r="F168" i="135" s="1"/>
  <c r="F25" i="145"/>
  <c r="K146" i="152"/>
  <c r="E70" i="116"/>
  <c r="E70" i="135" s="1"/>
  <c r="AP28" i="133"/>
  <c r="G26" i="129"/>
  <c r="G26" i="145" s="1"/>
  <c r="AP33" i="134"/>
  <c r="G155" i="115"/>
  <c r="G155" i="146" s="1"/>
  <c r="AP11" i="133"/>
  <c r="G9" i="129"/>
  <c r="G9" i="145" s="1"/>
  <c r="G18" i="124"/>
  <c r="G18" i="140" s="1"/>
  <c r="AP20" i="131"/>
  <c r="G65" i="129"/>
  <c r="G65" i="145" s="1"/>
  <c r="AP67" i="133"/>
  <c r="AP66" i="131"/>
  <c r="G64" i="124"/>
  <c r="G64" i="140" s="1"/>
  <c r="AP32" i="134"/>
  <c r="G154" i="115"/>
  <c r="G154" i="146" s="1"/>
  <c r="G45" i="124"/>
  <c r="G45" i="140" s="1"/>
  <c r="AP47" i="131"/>
  <c r="G134" i="115"/>
  <c r="G134" i="146" s="1"/>
  <c r="AP12" i="134"/>
  <c r="AP63" i="133"/>
  <c r="G61" i="129"/>
  <c r="G61" i="145" s="1"/>
  <c r="S71" i="149"/>
  <c r="S71" i="151" s="1"/>
  <c r="S72" i="149"/>
  <c r="S72" i="151" s="1"/>
  <c r="S40" i="151"/>
  <c r="G45" i="116"/>
  <c r="G45" i="135" s="1"/>
  <c r="G17" i="137"/>
  <c r="U71" i="149"/>
  <c r="U71" i="151" s="1"/>
  <c r="U40" i="151"/>
  <c r="U72" i="149"/>
  <c r="U72" i="151" s="1"/>
  <c r="G59" i="116"/>
  <c r="G59" i="135" s="1"/>
  <c r="G21" i="142"/>
  <c r="F173" i="116"/>
  <c r="F63" i="145"/>
  <c r="F159" i="116"/>
  <c r="F84" i="140"/>
  <c r="AH39" i="113"/>
  <c r="AH39" i="132" s="1"/>
  <c r="AH7" i="132"/>
  <c r="AH40" i="113"/>
  <c r="AH40" i="132" s="1"/>
  <c r="G19" i="129"/>
  <c r="AP21" i="133"/>
  <c r="AP23" i="113"/>
  <c r="AP23" i="132" s="1"/>
  <c r="AP82" i="131"/>
  <c r="G80" i="124"/>
  <c r="G80" i="140" s="1"/>
  <c r="G44" i="116"/>
  <c r="G44" i="135" s="1"/>
  <c r="G14" i="137"/>
  <c r="AH19" i="134"/>
  <c r="F141" i="115"/>
  <c r="F141" i="146" s="1"/>
  <c r="AP90" i="131"/>
  <c r="G88" i="124"/>
  <c r="G88" i="140" s="1"/>
  <c r="G70" i="124"/>
  <c r="G70" i="140" s="1"/>
  <c r="AP72" i="131"/>
  <c r="AP29" i="133"/>
  <c r="G27" i="129"/>
  <c r="G27" i="145" s="1"/>
  <c r="AP43" i="131"/>
  <c r="G41" i="124"/>
  <c r="G41" i="140" s="1"/>
  <c r="AL7" i="132"/>
  <c r="AL40" i="113"/>
  <c r="AL40" i="132" s="1"/>
  <c r="AL39" i="113"/>
  <c r="AL39" i="132" s="1"/>
  <c r="AL36" i="113"/>
  <c r="AL36" i="132" s="1"/>
  <c r="AL35" i="113"/>
  <c r="AL35" i="132" s="1"/>
  <c r="AP65" i="133"/>
  <c r="G63" i="129"/>
  <c r="AP31" i="113"/>
  <c r="G81" i="124"/>
  <c r="G81" i="140" s="1"/>
  <c r="AP83" i="131"/>
  <c r="AP32" i="133"/>
  <c r="G30" i="129"/>
  <c r="G30" i="145" s="1"/>
  <c r="Q177" i="149"/>
  <c r="Q177" i="151" s="1"/>
  <c r="Q145" i="151"/>
  <c r="Q176" i="149"/>
  <c r="Q176" i="151" s="1"/>
  <c r="T135" i="152"/>
  <c r="N158" i="151"/>
  <c r="U143" i="152"/>
  <c r="M176" i="149"/>
  <c r="M176" i="151" s="1"/>
  <c r="M177" i="149"/>
  <c r="M177" i="151" s="1"/>
  <c r="M145" i="151"/>
  <c r="AP68" i="131"/>
  <c r="G66" i="124"/>
  <c r="G66" i="140" s="1"/>
  <c r="G73" i="124"/>
  <c r="G73" i="140" s="1"/>
  <c r="AP75" i="131"/>
  <c r="G52" i="124"/>
  <c r="G52" i="140" s="1"/>
  <c r="AP54" i="131"/>
  <c r="G66" i="116"/>
  <c r="G66" i="135" s="1"/>
  <c r="G68" i="142"/>
  <c r="G91" i="124"/>
  <c r="G91" i="140" s="1"/>
  <c r="AP93" i="131"/>
  <c r="AP46" i="133"/>
  <c r="G44" i="129"/>
  <c r="G44" i="145" s="1"/>
  <c r="AH20" i="113"/>
  <c r="AH20" i="132" s="1"/>
  <c r="F5" i="129"/>
  <c r="AH7" i="133"/>
  <c r="G74" i="129"/>
  <c r="G74" i="145" s="1"/>
  <c r="AP76" i="133"/>
  <c r="AP24" i="134"/>
  <c r="G146" i="115"/>
  <c r="G146" i="146" s="1"/>
  <c r="AP32" i="131"/>
  <c r="G30" i="124"/>
  <c r="AP12" i="113"/>
  <c r="AP12" i="132" s="1"/>
  <c r="AP87" i="131"/>
  <c r="G85" i="124"/>
  <c r="G85" i="140" s="1"/>
  <c r="AH34" i="114"/>
  <c r="T143" i="152"/>
  <c r="L173" i="151"/>
  <c r="AI36" i="113"/>
  <c r="AI36" i="132" s="1"/>
  <c r="F65" i="135"/>
  <c r="F72" i="116"/>
  <c r="F72" i="135" s="1"/>
  <c r="U135" i="152"/>
  <c r="F34" i="116"/>
  <c r="F34" i="135" s="1"/>
  <c r="L146" i="152"/>
  <c r="AP92" i="131"/>
  <c r="G90" i="124"/>
  <c r="G90" i="140" s="1"/>
  <c r="AP19" i="133"/>
  <c r="G17" i="129"/>
  <c r="G17" i="145" s="1"/>
  <c r="G133" i="115"/>
  <c r="G133" i="146" s="1"/>
  <c r="AP11" i="134"/>
  <c r="G49" i="124"/>
  <c r="G49" i="140" s="1"/>
  <c r="AP51" i="131"/>
  <c r="G46" i="124"/>
  <c r="G46" i="140" s="1"/>
  <c r="AP48" i="131"/>
  <c r="G27" i="124"/>
  <c r="G27" i="140" s="1"/>
  <c r="AP29" i="131"/>
  <c r="AP60" i="133"/>
  <c r="G58" i="129"/>
  <c r="G58" i="145" s="1"/>
  <c r="G45" i="129"/>
  <c r="G45" i="145" s="1"/>
  <c r="AP47" i="133"/>
  <c r="AP53" i="131"/>
  <c r="G51" i="124"/>
  <c r="G51" i="140" s="1"/>
  <c r="G148" i="115"/>
  <c r="G148" i="146" s="1"/>
  <c r="AP26" i="134"/>
  <c r="AP64" i="133"/>
  <c r="G62" i="129"/>
  <c r="AP30" i="113"/>
  <c r="AP30" i="132" s="1"/>
  <c r="AP77" i="131"/>
  <c r="G75" i="124"/>
  <c r="G75" i="140" s="1"/>
  <c r="G62" i="137"/>
  <c r="G49" i="116"/>
  <c r="G49" i="135" s="1"/>
  <c r="AP26" i="113"/>
  <c r="AP26" i="132" s="1"/>
  <c r="G25" i="129"/>
  <c r="AP27" i="133"/>
  <c r="AP80" i="133"/>
  <c r="G78" i="129"/>
  <c r="G78" i="145" s="1"/>
  <c r="Z31" i="152"/>
  <c r="W31" i="152"/>
  <c r="AA18" i="152"/>
  <c r="Z30" i="152"/>
  <c r="X31" i="152"/>
  <c r="AD18" i="152"/>
  <c r="Y30" i="152"/>
  <c r="Y31" i="152"/>
  <c r="X30" i="152"/>
  <c r="AD17" i="152"/>
  <c r="AB17" i="152"/>
  <c r="W30" i="152"/>
  <c r="AB18" i="152"/>
  <c r="AC17" i="152"/>
  <c r="AA17" i="152"/>
  <c r="AC18" i="152"/>
  <c r="F69" i="116" l="1"/>
  <c r="F69" i="135" s="1"/>
  <c r="I16" i="125"/>
  <c r="I16" i="141" s="1"/>
  <c r="AY18" i="133"/>
  <c r="I12" i="115"/>
  <c r="I12" i="146" s="1"/>
  <c r="AY14" i="134"/>
  <c r="I22" i="125"/>
  <c r="I22" i="141" s="1"/>
  <c r="AY24" i="133"/>
  <c r="AY48" i="133"/>
  <c r="I46" i="125"/>
  <c r="I46" i="141" s="1"/>
  <c r="I39" i="125"/>
  <c r="AY41" i="133"/>
  <c r="AY28" i="113"/>
  <c r="AY28" i="132" s="1"/>
  <c r="I13" i="115"/>
  <c r="I13" i="146" s="1"/>
  <c r="AY15" i="134"/>
  <c r="AY14" i="133"/>
  <c r="I12" i="125"/>
  <c r="I12" i="141" s="1"/>
  <c r="AY12" i="133"/>
  <c r="I10" i="125"/>
  <c r="I10" i="141" s="1"/>
  <c r="I67" i="125"/>
  <c r="I67" i="141" s="1"/>
  <c r="AY69" i="133"/>
  <c r="AY29" i="113"/>
  <c r="AY29" i="132" s="1"/>
  <c r="I53" i="125"/>
  <c r="AY55" i="133"/>
  <c r="I44" i="125"/>
  <c r="I44" i="141" s="1"/>
  <c r="AY46" i="133"/>
  <c r="AY51" i="133"/>
  <c r="I49" i="125"/>
  <c r="I49" i="141" s="1"/>
  <c r="I28" i="115"/>
  <c r="I28" i="146" s="1"/>
  <c r="AY30" i="134"/>
  <c r="AY31" i="133"/>
  <c r="AY27" i="113"/>
  <c r="AY27" i="132" s="1"/>
  <c r="I29" i="125"/>
  <c r="AY26" i="133"/>
  <c r="I24" i="125"/>
  <c r="I24" i="141" s="1"/>
  <c r="AY63" i="133"/>
  <c r="I61" i="125"/>
  <c r="I61" i="141" s="1"/>
  <c r="I76" i="125"/>
  <c r="I76" i="141" s="1"/>
  <c r="AY78" i="133"/>
  <c r="AY73" i="133"/>
  <c r="I71" i="125"/>
  <c r="I71" i="141" s="1"/>
  <c r="I19" i="125"/>
  <c r="AY21" i="133"/>
  <c r="AY23" i="113"/>
  <c r="AY23" i="132" s="1"/>
  <c r="AQ20" i="113"/>
  <c r="AQ20" i="132" s="1"/>
  <c r="H5" i="125"/>
  <c r="AQ7" i="133"/>
  <c r="I35" i="125"/>
  <c r="I35" i="141" s="1"/>
  <c r="AY37" i="133"/>
  <c r="I23" i="125"/>
  <c r="I23" i="141" s="1"/>
  <c r="AY25" i="133"/>
  <c r="I27" i="125"/>
  <c r="I27" i="141" s="1"/>
  <c r="AY29" i="133"/>
  <c r="AT52" i="131"/>
  <c r="H50" i="121"/>
  <c r="H50" i="137" s="1"/>
  <c r="AX52" i="101"/>
  <c r="AT32" i="133"/>
  <c r="H30" i="126"/>
  <c r="H30" i="142" s="1"/>
  <c r="AX32" i="102"/>
  <c r="AC64" i="151"/>
  <c r="AT35" i="133"/>
  <c r="H33" i="126"/>
  <c r="H33" i="142" s="1"/>
  <c r="AX35" i="102"/>
  <c r="H29" i="126"/>
  <c r="AT27" i="113"/>
  <c r="AT27" i="132" s="1"/>
  <c r="AT31" i="133"/>
  <c r="AX31" i="102"/>
  <c r="AT103" i="131"/>
  <c r="H101" i="121"/>
  <c r="H101" i="137" s="1"/>
  <c r="AX103" i="101"/>
  <c r="Y47" i="152"/>
  <c r="AA64" i="151"/>
  <c r="W41" i="151"/>
  <c r="H50" i="115"/>
  <c r="H50" i="146" s="1"/>
  <c r="AT21" i="134"/>
  <c r="AX21" i="114"/>
  <c r="H7" i="121"/>
  <c r="AT9" i="113"/>
  <c r="AT9" i="132" s="1"/>
  <c r="AT9" i="131"/>
  <c r="AX9" i="101"/>
  <c r="AT15" i="131"/>
  <c r="H13" i="121"/>
  <c r="H13" i="137" s="1"/>
  <c r="AX15" i="101"/>
  <c r="H45" i="126"/>
  <c r="H45" i="142" s="1"/>
  <c r="AT47" i="133"/>
  <c r="AX47" i="102"/>
  <c r="AT40" i="131"/>
  <c r="H38" i="121"/>
  <c r="H38" i="137" s="1"/>
  <c r="AX40" i="101"/>
  <c r="AT39" i="131"/>
  <c r="H37" i="121"/>
  <c r="H37" i="137" s="1"/>
  <c r="AX39" i="101"/>
  <c r="AT45" i="131"/>
  <c r="H43" i="121"/>
  <c r="H43" i="137" s="1"/>
  <c r="AX45" i="101"/>
  <c r="AT54" i="133"/>
  <c r="H52" i="126"/>
  <c r="H52" i="142" s="1"/>
  <c r="AX46" i="102"/>
  <c r="H44" i="126"/>
  <c r="H44" i="142" s="1"/>
  <c r="AT46" i="133"/>
  <c r="H65" i="121"/>
  <c r="H65" i="137" s="1"/>
  <c r="AT67" i="131"/>
  <c r="AX67" i="101"/>
  <c r="AT66" i="133"/>
  <c r="H64" i="126"/>
  <c r="H64" i="142" s="1"/>
  <c r="AX66" i="102"/>
  <c r="AT10" i="134"/>
  <c r="H39" i="115"/>
  <c r="H39" i="146" s="1"/>
  <c r="AX10" i="114"/>
  <c r="AA36" i="152"/>
  <c r="AA123" i="152"/>
  <c r="X46" i="152"/>
  <c r="X133" i="152"/>
  <c r="AB44" i="152"/>
  <c r="AB131" i="152"/>
  <c r="AD58" i="151"/>
  <c r="AD163" i="151"/>
  <c r="AA55" i="152"/>
  <c r="AA142" i="152"/>
  <c r="AC54" i="152"/>
  <c r="AC141" i="152"/>
  <c r="AC55" i="152"/>
  <c r="AC142" i="152"/>
  <c r="AD61" i="151"/>
  <c r="AD166" i="151"/>
  <c r="AC37" i="152"/>
  <c r="AC124" i="152"/>
  <c r="H76" i="121"/>
  <c r="H76" i="137" s="1"/>
  <c r="AT78" i="131"/>
  <c r="AX78" i="101"/>
  <c r="AT10" i="133"/>
  <c r="H8" i="126"/>
  <c r="H8" i="142" s="1"/>
  <c r="AX10" i="102"/>
  <c r="AT49" i="133"/>
  <c r="H47" i="126"/>
  <c r="H47" i="142" s="1"/>
  <c r="AX49" i="102"/>
  <c r="AT18" i="134"/>
  <c r="H47" i="115"/>
  <c r="H47" i="146" s="1"/>
  <c r="AX18" i="114"/>
  <c r="AT69" i="133"/>
  <c r="H67" i="126"/>
  <c r="H67" i="142" s="1"/>
  <c r="AX69" i="102"/>
  <c r="AT73" i="133"/>
  <c r="H71" i="126"/>
  <c r="H71" i="142" s="1"/>
  <c r="AX73" i="102"/>
  <c r="H102" i="121"/>
  <c r="H102" i="137" s="1"/>
  <c r="AT104" i="131"/>
  <c r="AX104" i="101"/>
  <c r="AX44" i="102"/>
  <c r="H42" i="126"/>
  <c r="H42" i="142" s="1"/>
  <c r="AT44" i="133"/>
  <c r="AT66" i="131"/>
  <c r="H64" i="121"/>
  <c r="H64" i="137" s="1"/>
  <c r="AX66" i="101"/>
  <c r="H57" i="115"/>
  <c r="H57" i="146" s="1"/>
  <c r="AT28" i="134"/>
  <c r="AX28" i="114"/>
  <c r="AT59" i="131"/>
  <c r="H57" i="121"/>
  <c r="H57" i="137" s="1"/>
  <c r="AX59" i="101"/>
  <c r="AT26" i="134"/>
  <c r="H55" i="115"/>
  <c r="H55" i="146" s="1"/>
  <c r="AX26" i="114"/>
  <c r="AT44" i="131"/>
  <c r="H42" i="121"/>
  <c r="H42" i="137" s="1"/>
  <c r="AX44" i="101"/>
  <c r="AT37" i="131"/>
  <c r="H35" i="121"/>
  <c r="H35" i="137" s="1"/>
  <c r="AX37" i="101"/>
  <c r="AT24" i="133"/>
  <c r="H22" i="126"/>
  <c r="H22" i="142" s="1"/>
  <c r="AX24" i="102"/>
  <c r="AT54" i="131"/>
  <c r="H52" i="121"/>
  <c r="H52" i="137" s="1"/>
  <c r="AX54" i="101"/>
  <c r="H51" i="121"/>
  <c r="H51" i="137" s="1"/>
  <c r="AT53" i="131"/>
  <c r="AX53" i="101"/>
  <c r="AA41" i="152"/>
  <c r="AA128" i="152"/>
  <c r="AC43" i="152"/>
  <c r="AC130" i="152"/>
  <c r="AD57" i="151"/>
  <c r="AD162" i="151"/>
  <c r="AB54" i="152"/>
  <c r="AB141" i="152"/>
  <c r="AB51" i="152"/>
  <c r="AB138" i="152"/>
  <c r="AB41" i="152"/>
  <c r="AB128" i="152"/>
  <c r="AC50" i="152"/>
  <c r="AC137" i="152"/>
  <c r="AA37" i="152"/>
  <c r="AA124" i="152"/>
  <c r="H98" i="121"/>
  <c r="H98" i="137" s="1"/>
  <c r="AT100" i="131"/>
  <c r="AX100" i="101"/>
  <c r="H45" i="121"/>
  <c r="H45" i="137" s="1"/>
  <c r="AX47" i="101"/>
  <c r="AT47" i="131"/>
  <c r="AT21" i="133"/>
  <c r="H19" i="126"/>
  <c r="AT23" i="113"/>
  <c r="AT23" i="132" s="1"/>
  <c r="AX21" i="102"/>
  <c r="AT26" i="133"/>
  <c r="H24" i="126"/>
  <c r="H24" i="142" s="1"/>
  <c r="AX26" i="102"/>
  <c r="H62" i="115"/>
  <c r="H62" i="146" s="1"/>
  <c r="AT33" i="134"/>
  <c r="AX33" i="114"/>
  <c r="AT49" i="131"/>
  <c r="H47" i="121"/>
  <c r="H47" i="137" s="1"/>
  <c r="AX49" i="101"/>
  <c r="AX17" i="102"/>
  <c r="H15" i="126"/>
  <c r="H15" i="142" s="1"/>
  <c r="AT17" i="133"/>
  <c r="AT75" i="133"/>
  <c r="H73" i="126"/>
  <c r="H73" i="142" s="1"/>
  <c r="AX75" i="102"/>
  <c r="AT61" i="133"/>
  <c r="H59" i="126"/>
  <c r="H59" i="142" s="1"/>
  <c r="AX61" i="102"/>
  <c r="AA45" i="152"/>
  <c r="AA132" i="152"/>
  <c r="AB36" i="152"/>
  <c r="AB123" i="152"/>
  <c r="AC36" i="152"/>
  <c r="AC123" i="152"/>
  <c r="AC42" i="152"/>
  <c r="AC129" i="152"/>
  <c r="AB42" i="152"/>
  <c r="AB129" i="152"/>
  <c r="T159" i="151"/>
  <c r="G172" i="116"/>
  <c r="G172" i="135" s="1"/>
  <c r="G62" i="145"/>
  <c r="AH34" i="134"/>
  <c r="F156" i="115"/>
  <c r="F156" i="146" s="1"/>
  <c r="G30" i="140"/>
  <c r="G154" i="116"/>
  <c r="G154" i="135" s="1"/>
  <c r="F5" i="145"/>
  <c r="F162" i="116"/>
  <c r="F162" i="135" s="1"/>
  <c r="AP31" i="132"/>
  <c r="AP38" i="113"/>
  <c r="AP38" i="132" s="1"/>
  <c r="G19" i="145"/>
  <c r="G165" i="116"/>
  <c r="G165" i="135" s="1"/>
  <c r="F161" i="116"/>
  <c r="F161" i="135" s="1"/>
  <c r="F159" i="135"/>
  <c r="G141" i="115"/>
  <c r="G141" i="146" s="1"/>
  <c r="AP19" i="134"/>
  <c r="G142" i="115"/>
  <c r="G142" i="146" s="1"/>
  <c r="AP20" i="134"/>
  <c r="S146" i="151"/>
  <c r="G176" i="116"/>
  <c r="G176" i="135" s="1"/>
  <c r="G70" i="145"/>
  <c r="G175" i="116"/>
  <c r="G175" i="135" s="1"/>
  <c r="G69" i="145"/>
  <c r="G65" i="135"/>
  <c r="G72" i="116"/>
  <c r="G72" i="135" s="1"/>
  <c r="G6" i="140"/>
  <c r="G150" i="116"/>
  <c r="G150" i="135" s="1"/>
  <c r="AQ31" i="132"/>
  <c r="AQ38" i="113"/>
  <c r="AQ38" i="132" s="1"/>
  <c r="U134" i="152"/>
  <c r="G174" i="116"/>
  <c r="G174" i="135" s="1"/>
  <c r="G68" i="145"/>
  <c r="G5" i="140"/>
  <c r="G149" i="116"/>
  <c r="H70" i="141"/>
  <c r="H32" i="116"/>
  <c r="H32" i="135" s="1"/>
  <c r="H6" i="136"/>
  <c r="H6" i="116"/>
  <c r="H6" i="135" s="1"/>
  <c r="G54" i="140"/>
  <c r="G155" i="116"/>
  <c r="G155" i="135" s="1"/>
  <c r="G157" i="116"/>
  <c r="G157" i="135" s="1"/>
  <c r="G62" i="140"/>
  <c r="G39" i="145"/>
  <c r="G170" i="116"/>
  <c r="G170" i="135" s="1"/>
  <c r="O158" i="151"/>
  <c r="G159" i="116"/>
  <c r="G84" i="140"/>
  <c r="G29" i="145"/>
  <c r="G169" i="116"/>
  <c r="G169" i="135" s="1"/>
  <c r="G166" i="116"/>
  <c r="G166" i="135" s="1"/>
  <c r="G20" i="145"/>
  <c r="G54" i="116"/>
  <c r="G54" i="135" s="1"/>
  <c r="G5" i="142"/>
  <c r="H14" i="116"/>
  <c r="H14" i="135" s="1"/>
  <c r="H74" i="136"/>
  <c r="AQ7" i="132"/>
  <c r="AQ40" i="113"/>
  <c r="AQ40" i="132" s="1"/>
  <c r="AQ39" i="113"/>
  <c r="AQ39" i="132" s="1"/>
  <c r="AQ35" i="113"/>
  <c r="AQ35" i="132" s="1"/>
  <c r="AQ36" i="113"/>
  <c r="AQ36" i="132" s="1"/>
  <c r="I65" i="125"/>
  <c r="I65" i="141" s="1"/>
  <c r="AY67" i="133"/>
  <c r="AY59" i="133"/>
  <c r="I57" i="125"/>
  <c r="I57" i="141" s="1"/>
  <c r="I20" i="115"/>
  <c r="I20" i="146" s="1"/>
  <c r="AY22" i="134"/>
  <c r="I7" i="125"/>
  <c r="AY9" i="133"/>
  <c r="AY22" i="113"/>
  <c r="AY22" i="132" s="1"/>
  <c r="AY27" i="134"/>
  <c r="I25" i="115"/>
  <c r="I25" i="146" s="1"/>
  <c r="AY56" i="133"/>
  <c r="I54" i="125"/>
  <c r="I54" i="141" s="1"/>
  <c r="I74" i="125"/>
  <c r="I74" i="141" s="1"/>
  <c r="AY76" i="133"/>
  <c r="H17" i="115"/>
  <c r="H17" i="146" s="1"/>
  <c r="AQ19" i="134"/>
  <c r="I70" i="125"/>
  <c r="AY72" i="133"/>
  <c r="AY34" i="113"/>
  <c r="AY34" i="132" s="1"/>
  <c r="I28" i="125"/>
  <c r="I28" i="141" s="1"/>
  <c r="AY30" i="133"/>
  <c r="I33" i="125"/>
  <c r="I33" i="141" s="1"/>
  <c r="AY35" i="133"/>
  <c r="AY40" i="133"/>
  <c r="I38" i="125"/>
  <c r="I38" i="141" s="1"/>
  <c r="I21" i="125"/>
  <c r="AY25" i="113"/>
  <c r="AY25" i="132" s="1"/>
  <c r="AY23" i="133"/>
  <c r="AY74" i="133"/>
  <c r="I72" i="125"/>
  <c r="I72" i="141" s="1"/>
  <c r="AY75" i="133"/>
  <c r="I73" i="125"/>
  <c r="I73" i="141" s="1"/>
  <c r="I45" i="125"/>
  <c r="I45" i="141" s="1"/>
  <c r="AY47" i="133"/>
  <c r="I14" i="115"/>
  <c r="I14" i="146" s="1"/>
  <c r="AY16" i="134"/>
  <c r="AY24" i="113"/>
  <c r="AY24" i="132" s="1"/>
  <c r="I20" i="125"/>
  <c r="AY22" i="133"/>
  <c r="AY17" i="133"/>
  <c r="I15" i="125"/>
  <c r="I15" i="141" s="1"/>
  <c r="I52" i="125"/>
  <c r="I52" i="141" s="1"/>
  <c r="AY54" i="133"/>
  <c r="I19" i="115"/>
  <c r="I19" i="146" s="1"/>
  <c r="AY21" i="134"/>
  <c r="AY25" i="134"/>
  <c r="I23" i="115"/>
  <c r="I23" i="146" s="1"/>
  <c r="W54" i="151"/>
  <c r="AT27" i="133"/>
  <c r="AT26" i="113"/>
  <c r="AT26" i="132" s="1"/>
  <c r="H25" i="126"/>
  <c r="AX27" i="102"/>
  <c r="AC48" i="152"/>
  <c r="AD35" i="152"/>
  <c r="AT80" i="131"/>
  <c r="H78" i="121"/>
  <c r="H78" i="137" s="1"/>
  <c r="AX80" i="101"/>
  <c r="AT57" i="133"/>
  <c r="H55" i="126"/>
  <c r="H55" i="142" s="1"/>
  <c r="AX57" i="102"/>
  <c r="Z47" i="152"/>
  <c r="AA56" i="152"/>
  <c r="AB35" i="152"/>
  <c r="X47" i="152"/>
  <c r="AA63" i="151"/>
  <c r="AA168" i="151"/>
  <c r="H12" i="126"/>
  <c r="H12" i="142" s="1"/>
  <c r="AT14" i="133"/>
  <c r="AX14" i="102"/>
  <c r="AT78" i="133"/>
  <c r="H76" i="126"/>
  <c r="H76" i="142" s="1"/>
  <c r="AX78" i="102"/>
  <c r="AB48" i="152"/>
  <c r="AD48" i="152"/>
  <c r="W60" i="152"/>
  <c r="H36" i="115"/>
  <c r="H36" i="146" s="1"/>
  <c r="AT7" i="134"/>
  <c r="AX7" i="114"/>
  <c r="H63" i="126"/>
  <c r="AT65" i="133"/>
  <c r="AT31" i="113"/>
  <c r="AX65" i="102"/>
  <c r="AT65" i="131"/>
  <c r="H63" i="121"/>
  <c r="H63" i="137" s="1"/>
  <c r="AX65" i="101"/>
  <c r="AB56" i="152"/>
  <c r="AD64" i="151"/>
  <c r="AB64" i="151"/>
  <c r="H70" i="126"/>
  <c r="AT34" i="113"/>
  <c r="AT34" i="132" s="1"/>
  <c r="AT72" i="133"/>
  <c r="AX72" i="102"/>
  <c r="H39" i="126"/>
  <c r="AT41" i="133"/>
  <c r="AT28" i="113"/>
  <c r="AT28" i="132" s="1"/>
  <c r="AX41" i="102"/>
  <c r="AT8" i="134"/>
  <c r="H37" i="115"/>
  <c r="H37" i="146" s="1"/>
  <c r="AX8" i="114"/>
  <c r="AT71" i="133"/>
  <c r="H69" i="126"/>
  <c r="AT33" i="113"/>
  <c r="AT33" i="132" s="1"/>
  <c r="AX71" i="102"/>
  <c r="AT56" i="133"/>
  <c r="H54" i="126"/>
  <c r="H54" i="142" s="1"/>
  <c r="AX56" i="102"/>
  <c r="AT16" i="131"/>
  <c r="AT10" i="113"/>
  <c r="AT10" i="132" s="1"/>
  <c r="H14" i="121"/>
  <c r="AX16" i="101"/>
  <c r="AX16" i="102"/>
  <c r="H14" i="126"/>
  <c r="H14" i="142" s="1"/>
  <c r="AT16" i="133"/>
  <c r="H18" i="121"/>
  <c r="H18" i="137" s="1"/>
  <c r="AT20" i="131"/>
  <c r="AX20" i="101"/>
  <c r="H77" i="121"/>
  <c r="H77" i="137" s="1"/>
  <c r="AT79" i="131"/>
  <c r="AX79" i="101"/>
  <c r="H82" i="121"/>
  <c r="H82" i="137" s="1"/>
  <c r="AT84" i="131"/>
  <c r="AX84" i="101"/>
  <c r="AT37" i="133"/>
  <c r="H35" i="126"/>
  <c r="H35" i="142" s="1"/>
  <c r="AX37" i="102"/>
  <c r="AT34" i="133"/>
  <c r="H32" i="126"/>
  <c r="H32" i="142" s="1"/>
  <c r="AX34" i="102"/>
  <c r="H66" i="121"/>
  <c r="H66" i="137" s="1"/>
  <c r="AT68" i="131"/>
  <c r="AX68" i="101"/>
  <c r="AD56" i="151"/>
  <c r="AD161" i="151"/>
  <c r="AA44" i="152"/>
  <c r="AA131" i="152"/>
  <c r="AD52" i="152"/>
  <c r="AD139" i="152"/>
  <c r="AD49" i="152"/>
  <c r="AD136" i="152"/>
  <c r="AA40" i="152"/>
  <c r="AA127" i="152"/>
  <c r="AC38" i="152"/>
  <c r="AC125" i="152"/>
  <c r="AT11" i="131"/>
  <c r="H9" i="121"/>
  <c r="H9" i="137" s="1"/>
  <c r="AX11" i="101"/>
  <c r="H46" i="115"/>
  <c r="H46" i="146" s="1"/>
  <c r="AT17" i="134"/>
  <c r="AX17" i="114"/>
  <c r="H55" i="121"/>
  <c r="H55" i="137" s="1"/>
  <c r="AT57" i="131"/>
  <c r="AX57" i="101"/>
  <c r="H88" i="121"/>
  <c r="H88" i="137" s="1"/>
  <c r="AT90" i="131"/>
  <c r="AX90" i="101"/>
  <c r="AT74" i="133"/>
  <c r="H72" i="126"/>
  <c r="H72" i="142" s="1"/>
  <c r="AX74" i="102"/>
  <c r="H44" i="115"/>
  <c r="H44" i="146" s="1"/>
  <c r="AT15" i="134"/>
  <c r="AX15" i="114"/>
  <c r="AT17" i="131"/>
  <c r="H15" i="121"/>
  <c r="H15" i="137" s="1"/>
  <c r="AX17" i="101"/>
  <c r="AD53" i="152"/>
  <c r="AD140" i="152"/>
  <c r="H37" i="126"/>
  <c r="H37" i="142" s="1"/>
  <c r="AT39" i="133"/>
  <c r="AX39" i="102"/>
  <c r="AX22" i="102"/>
  <c r="AT22" i="133"/>
  <c r="AT24" i="113"/>
  <c r="AT24" i="132" s="1"/>
  <c r="H20" i="126"/>
  <c r="H73" i="121"/>
  <c r="H73" i="137" s="1"/>
  <c r="AT75" i="131"/>
  <c r="AX75" i="101"/>
  <c r="AT89" i="131"/>
  <c r="H87" i="121"/>
  <c r="H87" i="137" s="1"/>
  <c r="AX89" i="101"/>
  <c r="AX20" i="102"/>
  <c r="AT20" i="133"/>
  <c r="H18" i="126"/>
  <c r="H18" i="142" s="1"/>
  <c r="AT60" i="131"/>
  <c r="H58" i="121"/>
  <c r="H58" i="137" s="1"/>
  <c r="AX60" i="101"/>
  <c r="AT32" i="134"/>
  <c r="H61" i="115"/>
  <c r="H61" i="146" s="1"/>
  <c r="AX32" i="114"/>
  <c r="AT42" i="131"/>
  <c r="H40" i="121"/>
  <c r="H40" i="137" s="1"/>
  <c r="AX42" i="101"/>
  <c r="AA54" i="152"/>
  <c r="AA141" i="152"/>
  <c r="AA43" i="152"/>
  <c r="AA130" i="152"/>
  <c r="AD38" i="152"/>
  <c r="AD125" i="152"/>
  <c r="AC63" i="151"/>
  <c r="AC168" i="151"/>
  <c r="AC49" i="152"/>
  <c r="AC136" i="152"/>
  <c r="AD45" i="152"/>
  <c r="AD132" i="152"/>
  <c r="AA51" i="152"/>
  <c r="AA138" i="152"/>
  <c r="AD50" i="152"/>
  <c r="AD137" i="152"/>
  <c r="AB52" i="152"/>
  <c r="AB139" i="152"/>
  <c r="H49" i="126"/>
  <c r="H49" i="142" s="1"/>
  <c r="AT51" i="133"/>
  <c r="AX51" i="102"/>
  <c r="AT92" i="131"/>
  <c r="H90" i="121"/>
  <c r="H90" i="137" s="1"/>
  <c r="AX92" i="101"/>
  <c r="H12" i="121"/>
  <c r="H12" i="137" s="1"/>
  <c r="AT14" i="131"/>
  <c r="AX14" i="101"/>
  <c r="H94" i="121"/>
  <c r="H94" i="137" s="1"/>
  <c r="AT96" i="131"/>
  <c r="AX96" i="101"/>
  <c r="H34" i="126"/>
  <c r="H34" i="142" s="1"/>
  <c r="AT36" i="133"/>
  <c r="AX36" i="102"/>
  <c r="H61" i="121"/>
  <c r="AT14" i="113"/>
  <c r="AT14" i="132" s="1"/>
  <c r="AT63" i="131"/>
  <c r="AX63" i="101"/>
  <c r="AT48" i="131"/>
  <c r="H46" i="121"/>
  <c r="H46" i="137" s="1"/>
  <c r="AX48" i="101"/>
  <c r="AT9" i="134"/>
  <c r="H38" i="115"/>
  <c r="H38" i="146" s="1"/>
  <c r="AX9" i="114"/>
  <c r="AT69" i="131"/>
  <c r="H67" i="121"/>
  <c r="H67" i="137" s="1"/>
  <c r="AX69" i="101"/>
  <c r="AA49" i="152"/>
  <c r="AA136" i="152"/>
  <c r="Y46" i="152"/>
  <c r="Y133" i="152"/>
  <c r="AC53" i="152"/>
  <c r="AC140" i="152"/>
  <c r="AC57" i="151"/>
  <c r="AC162" i="151"/>
  <c r="AA52" i="152"/>
  <c r="AA139" i="152"/>
  <c r="G168" i="116"/>
  <c r="G168" i="135" s="1"/>
  <c r="G25" i="145"/>
  <c r="G173" i="116"/>
  <c r="G63" i="145"/>
  <c r="AH35" i="113"/>
  <c r="AH35" i="132" s="1"/>
  <c r="S159" i="151"/>
  <c r="H13" i="116"/>
  <c r="H13" i="135" s="1"/>
  <c r="H62" i="136"/>
  <c r="H12" i="116"/>
  <c r="H12" i="135" s="1"/>
  <c r="H61" i="136"/>
  <c r="H25" i="116"/>
  <c r="H25" i="135" s="1"/>
  <c r="H29" i="141"/>
  <c r="Q158" i="151"/>
  <c r="Q173" i="151"/>
  <c r="R158" i="151"/>
  <c r="P158" i="151"/>
  <c r="P173" i="151"/>
  <c r="AQ17" i="132"/>
  <c r="AQ19" i="113"/>
  <c r="AQ19" i="132" s="1"/>
  <c r="F157" i="115"/>
  <c r="F157" i="146" s="1"/>
  <c r="AH35" i="134"/>
  <c r="G156" i="116"/>
  <c r="G156" i="135" s="1"/>
  <c r="G61" i="140"/>
  <c r="G158" i="116"/>
  <c r="G158" i="135" s="1"/>
  <c r="G74" i="140"/>
  <c r="G33" i="116"/>
  <c r="G33" i="135" s="1"/>
  <c r="H6" i="141"/>
  <c r="H19" i="116"/>
  <c r="H19" i="135" s="1"/>
  <c r="H7" i="116"/>
  <c r="H7" i="135" s="1"/>
  <c r="H7" i="136"/>
  <c r="U146" i="151"/>
  <c r="T146" i="151"/>
  <c r="M172" i="151"/>
  <c r="AP34" i="114"/>
  <c r="V145" i="151"/>
  <c r="H24" i="116"/>
  <c r="H24" i="135" s="1"/>
  <c r="H25" i="141"/>
  <c r="H23" i="116"/>
  <c r="H23" i="135" s="1"/>
  <c r="H21" i="141"/>
  <c r="H11" i="116"/>
  <c r="H11" i="135" s="1"/>
  <c r="H54" i="136"/>
  <c r="H5" i="136"/>
  <c r="H5" i="116"/>
  <c r="AE66" i="151"/>
  <c r="AE171" i="151"/>
  <c r="AY66" i="133"/>
  <c r="I64" i="125"/>
  <c r="I64" i="141" s="1"/>
  <c r="I11" i="115"/>
  <c r="I11" i="146" s="1"/>
  <c r="AY13" i="134"/>
  <c r="AY43" i="133"/>
  <c r="I41" i="125"/>
  <c r="I41" i="141" s="1"/>
  <c r="AQ20" i="134"/>
  <c r="H18" i="115"/>
  <c r="H18" i="146" s="1"/>
  <c r="I25" i="125"/>
  <c r="AY26" i="113"/>
  <c r="AY26" i="132" s="1"/>
  <c r="AY27" i="133"/>
  <c r="I15" i="115"/>
  <c r="I15" i="146" s="1"/>
  <c r="AY17" i="134"/>
  <c r="I60" i="125"/>
  <c r="I60" i="141" s="1"/>
  <c r="AY62" i="133"/>
  <c r="I78" i="125"/>
  <c r="I78" i="141" s="1"/>
  <c r="AY80" i="133"/>
  <c r="I37" i="125"/>
  <c r="I37" i="141" s="1"/>
  <c r="AY39" i="133"/>
  <c r="I24" i="115"/>
  <c r="I24" i="146" s="1"/>
  <c r="AY26" i="134"/>
  <c r="I34" i="125"/>
  <c r="I34" i="141" s="1"/>
  <c r="AY36" i="133"/>
  <c r="I30" i="115"/>
  <c r="I30" i="146" s="1"/>
  <c r="AY32" i="134"/>
  <c r="I8" i="125"/>
  <c r="I8" i="141" s="1"/>
  <c r="AY10" i="133"/>
  <c r="AY44" i="133"/>
  <c r="I42" i="125"/>
  <c r="I42" i="141" s="1"/>
  <c r="AY79" i="133"/>
  <c r="I77" i="125"/>
  <c r="I77" i="141" s="1"/>
  <c r="AY20" i="133"/>
  <c r="I18" i="125"/>
  <c r="I18" i="141" s="1"/>
  <c r="I63" i="125"/>
  <c r="AY65" i="133"/>
  <c r="AY31" i="113"/>
  <c r="AY50" i="133"/>
  <c r="I48" i="125"/>
  <c r="I48" i="141" s="1"/>
  <c r="AY9" i="134"/>
  <c r="I7" i="115"/>
  <c r="I7" i="146" s="1"/>
  <c r="I17" i="125"/>
  <c r="I17" i="141" s="1"/>
  <c r="AY19" i="133"/>
  <c r="AY28" i="133"/>
  <c r="I26" i="125"/>
  <c r="I26" i="141" s="1"/>
  <c r="I22" i="115"/>
  <c r="I22" i="146" s="1"/>
  <c r="AY24" i="134"/>
  <c r="AY13" i="133"/>
  <c r="I11" i="125"/>
  <c r="I11" i="141" s="1"/>
  <c r="AY33" i="133"/>
  <c r="I31" i="125"/>
  <c r="I31" i="141" s="1"/>
  <c r="I55" i="125"/>
  <c r="I55" i="141" s="1"/>
  <c r="AY57" i="133"/>
  <c r="AY61" i="133"/>
  <c r="I59" i="125"/>
  <c r="I59" i="141" s="1"/>
  <c r="Y54" i="151"/>
  <c r="W53" i="151"/>
  <c r="AT30" i="113"/>
  <c r="AT30" i="132" s="1"/>
  <c r="H62" i="126"/>
  <c r="AT64" i="133"/>
  <c r="AX64" i="102"/>
  <c r="H62" i="121"/>
  <c r="AT64" i="131"/>
  <c r="AT15" i="113"/>
  <c r="AT15" i="132" s="1"/>
  <c r="AX64" i="101"/>
  <c r="H95" i="121"/>
  <c r="H95" i="137" s="1"/>
  <c r="AT97" i="131"/>
  <c r="AX97" i="101"/>
  <c r="AT23" i="133"/>
  <c r="H21" i="126"/>
  <c r="AT25" i="113"/>
  <c r="AT25" i="132" s="1"/>
  <c r="AX23" i="102"/>
  <c r="AT7" i="131"/>
  <c r="H5" i="121"/>
  <c r="AT7" i="113"/>
  <c r="AX7" i="101"/>
  <c r="H85" i="121"/>
  <c r="H85" i="137" s="1"/>
  <c r="AT87" i="131"/>
  <c r="AX87" i="101"/>
  <c r="AD34" i="152"/>
  <c r="X54" i="151"/>
  <c r="AX80" i="102"/>
  <c r="AT80" i="133"/>
  <c r="H78" i="126"/>
  <c r="H78" i="142" s="1"/>
  <c r="V67" i="151"/>
  <c r="AT32" i="131"/>
  <c r="H30" i="121"/>
  <c r="AT12" i="113"/>
  <c r="AT12" i="132" s="1"/>
  <c r="AX32" i="101"/>
  <c r="W59" i="152"/>
  <c r="AT17" i="113"/>
  <c r="H84" i="121"/>
  <c r="AT86" i="131"/>
  <c r="AX86" i="101"/>
  <c r="AT22" i="113"/>
  <c r="AT22" i="132" s="1"/>
  <c r="H7" i="126"/>
  <c r="AT9" i="133"/>
  <c r="AX9" i="102"/>
  <c r="AT77" i="131"/>
  <c r="H75" i="121"/>
  <c r="H75" i="137" s="1"/>
  <c r="AX77" i="101"/>
  <c r="W47" i="152"/>
  <c r="Z54" i="151"/>
  <c r="AD63" i="151"/>
  <c r="AD168" i="151"/>
  <c r="AT19" i="133"/>
  <c r="H17" i="126"/>
  <c r="H17" i="142" s="1"/>
  <c r="AX19" i="102"/>
  <c r="H40" i="115"/>
  <c r="H40" i="146" s="1"/>
  <c r="AT11" i="134"/>
  <c r="AX11" i="114"/>
  <c r="AT85" i="131"/>
  <c r="H83" i="121"/>
  <c r="H83" i="137" s="1"/>
  <c r="AX85" i="101"/>
  <c r="AT27" i="134"/>
  <c r="H56" i="115"/>
  <c r="H56" i="146" s="1"/>
  <c r="AX27" i="114"/>
  <c r="H96" i="121"/>
  <c r="H96" i="137" s="1"/>
  <c r="AT98" i="131"/>
  <c r="AX98" i="101"/>
  <c r="AT68" i="133"/>
  <c r="H66" i="126"/>
  <c r="H66" i="142" s="1"/>
  <c r="AX68" i="102"/>
  <c r="AT93" i="131"/>
  <c r="H91" i="121"/>
  <c r="H91" i="137" s="1"/>
  <c r="AX93" i="101"/>
  <c r="AT76" i="133"/>
  <c r="H74" i="126"/>
  <c r="H74" i="142" s="1"/>
  <c r="AX76" i="102"/>
  <c r="H23" i="121"/>
  <c r="H23" i="137" s="1"/>
  <c r="AT25" i="131"/>
  <c r="AX25" i="101"/>
  <c r="AT10" i="131"/>
  <c r="H8" i="121"/>
  <c r="H8" i="137" s="1"/>
  <c r="AX10" i="101"/>
  <c r="AD55" i="152"/>
  <c r="AD142" i="152"/>
  <c r="AB40" i="152"/>
  <c r="AB127" i="152"/>
  <c r="AC58" i="151"/>
  <c r="AC163" i="151"/>
  <c r="AC44" i="152"/>
  <c r="AC131" i="152"/>
  <c r="AD44" i="152"/>
  <c r="AD131" i="152"/>
  <c r="AA42" i="152"/>
  <c r="AA129" i="152"/>
  <c r="AB43" i="152"/>
  <c r="AB130" i="152"/>
  <c r="AB45" i="152"/>
  <c r="AB132" i="152"/>
  <c r="AT24" i="134"/>
  <c r="H53" i="115"/>
  <c r="H53" i="146" s="1"/>
  <c r="AX24" i="114"/>
  <c r="AT15" i="133"/>
  <c r="H13" i="126"/>
  <c r="H13" i="142" s="1"/>
  <c r="AX15" i="102"/>
  <c r="AT58" i="131"/>
  <c r="H56" i="121"/>
  <c r="H56" i="137" s="1"/>
  <c r="AX58" i="101"/>
  <c r="AT62" i="131"/>
  <c r="H60" i="121"/>
  <c r="H60" i="137" s="1"/>
  <c r="AX62" i="101"/>
  <c r="H16" i="121"/>
  <c r="H16" i="137" s="1"/>
  <c r="AT18" i="131"/>
  <c r="AX18" i="101"/>
  <c r="H56" i="126"/>
  <c r="H56" i="142" s="1"/>
  <c r="AT58" i="133"/>
  <c r="AX58" i="102"/>
  <c r="AT50" i="133"/>
  <c r="H48" i="126"/>
  <c r="H48" i="142" s="1"/>
  <c r="AX50" i="102"/>
  <c r="AT12" i="131"/>
  <c r="H10" i="121"/>
  <c r="H10" i="137" s="1"/>
  <c r="AX12" i="101"/>
  <c r="AT28" i="131"/>
  <c r="H26" i="121"/>
  <c r="H26" i="137" s="1"/>
  <c r="AX28" i="101"/>
  <c r="H65" i="126"/>
  <c r="H65" i="142" s="1"/>
  <c r="AT67" i="133"/>
  <c r="AX67" i="102"/>
  <c r="AT81" i="131"/>
  <c r="H79" i="121"/>
  <c r="H79" i="137" s="1"/>
  <c r="AX81" i="101"/>
  <c r="H46" i="126"/>
  <c r="H46" i="142" s="1"/>
  <c r="AT48" i="133"/>
  <c r="AX48" i="102"/>
  <c r="AT46" i="131"/>
  <c r="H44" i="121"/>
  <c r="H44" i="137" s="1"/>
  <c r="AX46" i="101"/>
  <c r="H16" i="126"/>
  <c r="H16" i="142" s="1"/>
  <c r="AX18" i="102"/>
  <c r="AT18" i="133"/>
  <c r="AT26" i="131"/>
  <c r="H24" i="121"/>
  <c r="H24" i="137" s="1"/>
  <c r="AX26" i="101"/>
  <c r="AT79" i="133"/>
  <c r="H77" i="126"/>
  <c r="H77" i="142" s="1"/>
  <c r="AX79" i="102"/>
  <c r="AT72" i="131"/>
  <c r="H70" i="121"/>
  <c r="H70" i="137" s="1"/>
  <c r="AX72" i="101"/>
  <c r="AC52" i="152"/>
  <c r="AC139" i="152"/>
  <c r="Z46" i="152"/>
  <c r="Z133" i="152"/>
  <c r="AC61" i="151"/>
  <c r="AC166" i="151"/>
  <c r="AD43" i="152"/>
  <c r="AD130" i="152"/>
  <c r="AC41" i="152"/>
  <c r="AC128" i="152"/>
  <c r="AD37" i="152"/>
  <c r="AD124" i="152"/>
  <c r="AD40" i="152"/>
  <c r="AD127" i="152"/>
  <c r="AA50" i="152"/>
  <c r="AA137" i="152"/>
  <c r="AC39" i="152"/>
  <c r="AC126" i="152"/>
  <c r="G64" i="115"/>
  <c r="G64" i="146" s="1"/>
  <c r="AL35" i="134"/>
  <c r="AT43" i="133"/>
  <c r="H41" i="126"/>
  <c r="H41" i="142" s="1"/>
  <c r="AX43" i="102"/>
  <c r="AT38" i="131"/>
  <c r="H36" i="121"/>
  <c r="H36" i="137" s="1"/>
  <c r="AX38" i="101"/>
  <c r="H89" i="121"/>
  <c r="H89" i="137" s="1"/>
  <c r="AT91" i="131"/>
  <c r="AX91" i="101"/>
  <c r="H31" i="126"/>
  <c r="H31" i="142" s="1"/>
  <c r="AT33" i="133"/>
  <c r="AX33" i="102"/>
  <c r="AT30" i="133"/>
  <c r="H28" i="126"/>
  <c r="H28" i="142" s="1"/>
  <c r="AX30" i="102"/>
  <c r="H104" i="121"/>
  <c r="H104" i="137" s="1"/>
  <c r="AT106" i="131"/>
  <c r="AX106" i="101"/>
  <c r="AT25" i="134"/>
  <c r="H54" i="115"/>
  <c r="H54" i="146" s="1"/>
  <c r="AX25" i="114"/>
  <c r="AT71" i="131"/>
  <c r="H69" i="121"/>
  <c r="H69" i="137" s="1"/>
  <c r="AX71" i="101"/>
  <c r="H10" i="126"/>
  <c r="H10" i="142" s="1"/>
  <c r="AT12" i="133"/>
  <c r="AX12" i="102"/>
  <c r="W46" i="152"/>
  <c r="W133" i="152"/>
  <c r="AC59" i="151"/>
  <c r="AC164" i="151"/>
  <c r="AC45" i="152"/>
  <c r="AC132" i="152"/>
  <c r="AB63" i="151"/>
  <c r="AB168" i="151"/>
  <c r="AD54" i="152"/>
  <c r="AD141" i="152"/>
  <c r="AH36" i="113"/>
  <c r="AH36" i="132" s="1"/>
  <c r="F173" i="135"/>
  <c r="F180" i="116"/>
  <c r="F180" i="135" s="1"/>
  <c r="N146" i="152"/>
  <c r="H21" i="116"/>
  <c r="H21" i="135" s="1"/>
  <c r="H19" i="141"/>
  <c r="H30" i="116"/>
  <c r="H30" i="135" s="1"/>
  <c r="H68" i="141"/>
  <c r="G7" i="140"/>
  <c r="G151" i="116"/>
  <c r="G151" i="135" s="1"/>
  <c r="T134" i="152"/>
  <c r="R146" i="152"/>
  <c r="R173" i="151"/>
  <c r="G164" i="116"/>
  <c r="G164" i="135" s="1"/>
  <c r="G7" i="145"/>
  <c r="G17" i="140"/>
  <c r="G153" i="116"/>
  <c r="G153" i="135" s="1"/>
  <c r="H69" i="141"/>
  <c r="H31" i="116"/>
  <c r="H31" i="135" s="1"/>
  <c r="H8" i="116"/>
  <c r="H8" i="135" s="1"/>
  <c r="H14" i="136"/>
  <c r="H84" i="136"/>
  <c r="H15" i="116"/>
  <c r="V134" i="152"/>
  <c r="G34" i="116"/>
  <c r="G34" i="135" s="1"/>
  <c r="G163" i="116"/>
  <c r="G163" i="135" s="1"/>
  <c r="G6" i="145"/>
  <c r="H53" i="141"/>
  <c r="H27" i="116"/>
  <c r="H27" i="135" s="1"/>
  <c r="H39" i="141"/>
  <c r="H26" i="116"/>
  <c r="H26" i="135" s="1"/>
  <c r="T177" i="149"/>
  <c r="T177" i="151" s="1"/>
  <c r="T145" i="151"/>
  <c r="T176" i="149"/>
  <c r="T176" i="151" s="1"/>
  <c r="G167" i="116"/>
  <c r="G167" i="135" s="1"/>
  <c r="G21" i="145"/>
  <c r="AP20" i="113"/>
  <c r="AP20" i="132" s="1"/>
  <c r="G5" i="129"/>
  <c r="AP7" i="133"/>
  <c r="H28" i="116"/>
  <c r="H28" i="135" s="1"/>
  <c r="H62" i="141"/>
  <c r="I36" i="125"/>
  <c r="I36" i="141" s="1"/>
  <c r="AY38" i="133"/>
  <c r="I21" i="115"/>
  <c r="I21" i="146" s="1"/>
  <c r="AY23" i="134"/>
  <c r="I13" i="125"/>
  <c r="I13" i="141" s="1"/>
  <c r="AY15" i="133"/>
  <c r="I14" i="125"/>
  <c r="I14" i="141" s="1"/>
  <c r="AY16" i="133"/>
  <c r="AY30" i="113"/>
  <c r="AY30" i="132" s="1"/>
  <c r="AY64" i="133"/>
  <c r="I62" i="125"/>
  <c r="I26" i="115"/>
  <c r="I26" i="146" s="1"/>
  <c r="AY28" i="134"/>
  <c r="AY34" i="133"/>
  <c r="I32" i="125"/>
  <c r="I32" i="141" s="1"/>
  <c r="I16" i="115"/>
  <c r="I16" i="146" s="1"/>
  <c r="AY18" i="134"/>
  <c r="AY11" i="133"/>
  <c r="I9" i="125"/>
  <c r="I9" i="141" s="1"/>
  <c r="AY52" i="133"/>
  <c r="I50" i="125"/>
  <c r="I50" i="141" s="1"/>
  <c r="AY70" i="133"/>
  <c r="AY32" i="113"/>
  <c r="AY32" i="132" s="1"/>
  <c r="I68" i="125"/>
  <c r="I27" i="115"/>
  <c r="I27" i="146" s="1"/>
  <c r="AY29" i="134"/>
  <c r="AY58" i="133"/>
  <c r="I56" i="125"/>
  <c r="I56" i="141" s="1"/>
  <c r="I29" i="115"/>
  <c r="I29" i="146" s="1"/>
  <c r="AY31" i="134"/>
  <c r="I66" i="125"/>
  <c r="I66" i="141" s="1"/>
  <c r="AY68" i="133"/>
  <c r="AY8" i="133"/>
  <c r="AY21" i="113"/>
  <c r="AY21" i="132" s="1"/>
  <c r="I6" i="125"/>
  <c r="AY42" i="133"/>
  <c r="I40" i="125"/>
  <c r="I40" i="141" s="1"/>
  <c r="I8" i="115"/>
  <c r="I8" i="146" s="1"/>
  <c r="AY10" i="134"/>
  <c r="AY32" i="133"/>
  <c r="I30" i="125"/>
  <c r="I30" i="141" s="1"/>
  <c r="I58" i="125"/>
  <c r="I58" i="141" s="1"/>
  <c r="AY60" i="133"/>
  <c r="I9" i="115"/>
  <c r="I9" i="146" s="1"/>
  <c r="AY11" i="134"/>
  <c r="AY71" i="133"/>
  <c r="AY33" i="113"/>
  <c r="AY33" i="132" s="1"/>
  <c r="I69" i="125"/>
  <c r="I31" i="115"/>
  <c r="I31" i="146" s="1"/>
  <c r="AY33" i="134"/>
  <c r="AY45" i="133"/>
  <c r="I43" i="125"/>
  <c r="I43" i="141" s="1"/>
  <c r="I47" i="125"/>
  <c r="I47" i="141" s="1"/>
  <c r="AY49" i="133"/>
  <c r="Z41" i="151"/>
  <c r="AL34" i="134"/>
  <c r="G63" i="115"/>
  <c r="G63" i="146" s="1"/>
  <c r="H74" i="121"/>
  <c r="AT16" i="113"/>
  <c r="AT16" i="132" s="1"/>
  <c r="AT76" i="131"/>
  <c r="AX76" i="101"/>
  <c r="AT11" i="113"/>
  <c r="AT11" i="132" s="1"/>
  <c r="H17" i="121"/>
  <c r="AT19" i="131"/>
  <c r="AX19" i="101"/>
  <c r="H54" i="121"/>
  <c r="AT56" i="131"/>
  <c r="AT13" i="113"/>
  <c r="AT13" i="132" s="1"/>
  <c r="AX56" i="101"/>
  <c r="AT88" i="131"/>
  <c r="AT18" i="113"/>
  <c r="AT18" i="132" s="1"/>
  <c r="H86" i="121"/>
  <c r="AX88" i="101"/>
  <c r="Y68" i="151"/>
  <c r="AB34" i="152"/>
  <c r="AT8" i="113"/>
  <c r="AT8" i="132" s="1"/>
  <c r="AT8" i="131"/>
  <c r="H6" i="121"/>
  <c r="AX8" i="101"/>
  <c r="W68" i="151"/>
  <c r="Y41" i="151"/>
  <c r="H36" i="126"/>
  <c r="H36" i="142" s="1"/>
  <c r="AT38" i="133"/>
  <c r="AX38" i="102"/>
  <c r="AT33" i="131"/>
  <c r="H31" i="121"/>
  <c r="H31" i="137" s="1"/>
  <c r="AX33" i="101"/>
  <c r="AC56" i="152"/>
  <c r="AD56" i="152"/>
  <c r="AA48" i="152"/>
  <c r="H6" i="126"/>
  <c r="AT8" i="133"/>
  <c r="AT21" i="113"/>
  <c r="AT21" i="132" s="1"/>
  <c r="AX8" i="102"/>
  <c r="AT70" i="131"/>
  <c r="H68" i="121"/>
  <c r="H68" i="137" s="1"/>
  <c r="AX70" i="101"/>
  <c r="AC35" i="152"/>
  <c r="X41" i="151"/>
  <c r="H53" i="126"/>
  <c r="AT55" i="133"/>
  <c r="AT29" i="113"/>
  <c r="AT29" i="132" s="1"/>
  <c r="AX55" i="102"/>
  <c r="AC34" i="152"/>
  <c r="T67" i="151"/>
  <c r="H81" i="121"/>
  <c r="H81" i="137" s="1"/>
  <c r="AT83" i="131"/>
  <c r="AX83" i="101"/>
  <c r="H58" i="115"/>
  <c r="H58" i="146" s="1"/>
  <c r="AT29" i="134"/>
  <c r="AX29" i="114"/>
  <c r="H61" i="126"/>
  <c r="H61" i="142" s="1"/>
  <c r="AT63" i="133"/>
  <c r="AX63" i="102"/>
  <c r="H59" i="115"/>
  <c r="H59" i="146" s="1"/>
  <c r="AT30" i="134"/>
  <c r="AX30" i="114"/>
  <c r="AT29" i="133"/>
  <c r="H27" i="126"/>
  <c r="H27" i="142" s="1"/>
  <c r="AX29" i="102"/>
  <c r="AT42" i="133"/>
  <c r="H40" i="126"/>
  <c r="H40" i="142" s="1"/>
  <c r="AX42" i="102"/>
  <c r="AT43" i="131"/>
  <c r="H41" i="121"/>
  <c r="H41" i="137" s="1"/>
  <c r="AX43" i="101"/>
  <c r="H50" i="126"/>
  <c r="H50" i="142" s="1"/>
  <c r="AT52" i="133"/>
  <c r="AT14" i="134"/>
  <c r="H43" i="115"/>
  <c r="H43" i="146" s="1"/>
  <c r="AX14" i="114"/>
  <c r="AX60" i="102"/>
  <c r="H58" i="126"/>
  <c r="H58" i="142" s="1"/>
  <c r="AT60" i="133"/>
  <c r="AT101" i="131"/>
  <c r="H99" i="121"/>
  <c r="H99" i="137" s="1"/>
  <c r="AX101" i="101"/>
  <c r="H26" i="126"/>
  <c r="H26" i="142" s="1"/>
  <c r="AT28" i="133"/>
  <c r="AX28" i="102"/>
  <c r="AA53" i="152"/>
  <c r="AA140" i="152"/>
  <c r="AC56" i="151"/>
  <c r="AC161" i="151"/>
  <c r="AC40" i="152"/>
  <c r="AC127" i="152"/>
  <c r="AB38" i="152"/>
  <c r="AB125" i="152"/>
  <c r="AD41" i="152"/>
  <c r="AD128" i="152"/>
  <c r="AC62" i="151"/>
  <c r="AC167" i="151"/>
  <c r="AD39" i="152"/>
  <c r="AD126" i="152"/>
  <c r="AT34" i="131"/>
  <c r="H32" i="121"/>
  <c r="H32" i="137" s="1"/>
  <c r="AX34" i="101"/>
  <c r="AT59" i="133"/>
  <c r="H57" i="126"/>
  <c r="H57" i="142" s="1"/>
  <c r="AX59" i="102"/>
  <c r="AT51" i="131"/>
  <c r="H49" i="121"/>
  <c r="H49" i="137" s="1"/>
  <c r="AX51" i="101"/>
  <c r="AT55" i="131"/>
  <c r="H53" i="121"/>
  <c r="H53" i="137" s="1"/>
  <c r="AX55" i="101"/>
  <c r="AT95" i="131"/>
  <c r="H93" i="121"/>
  <c r="H93" i="137" s="1"/>
  <c r="AX95" i="101"/>
  <c r="AT105" i="131"/>
  <c r="H103" i="121"/>
  <c r="H103" i="137" s="1"/>
  <c r="AX105" i="101"/>
  <c r="H92" i="121"/>
  <c r="H92" i="137" s="1"/>
  <c r="AT94" i="131"/>
  <c r="AX94" i="101"/>
  <c r="AT25" i="133"/>
  <c r="H23" i="126"/>
  <c r="H23" i="142" s="1"/>
  <c r="AX25" i="102"/>
  <c r="H41" i="115"/>
  <c r="H41" i="146" s="1"/>
  <c r="AT12" i="134"/>
  <c r="AX12" i="114"/>
  <c r="AT11" i="133"/>
  <c r="H9" i="126"/>
  <c r="H9" i="142" s="1"/>
  <c r="AX11" i="102"/>
  <c r="AT82" i="131"/>
  <c r="H80" i="121"/>
  <c r="H80" i="137" s="1"/>
  <c r="AX82" i="101"/>
  <c r="H45" i="115"/>
  <c r="H45" i="146" s="1"/>
  <c r="AT16" i="134"/>
  <c r="AX16" i="114"/>
  <c r="AX13" i="102"/>
  <c r="AT13" i="133"/>
  <c r="H11" i="126"/>
  <c r="H11" i="142" s="1"/>
  <c r="AT22" i="134"/>
  <c r="H51" i="115"/>
  <c r="H51" i="146" s="1"/>
  <c r="AX22" i="114"/>
  <c r="H97" i="121"/>
  <c r="H97" i="137" s="1"/>
  <c r="AT99" i="131"/>
  <c r="AX99" i="101"/>
  <c r="H60" i="126"/>
  <c r="H60" i="142" s="1"/>
  <c r="AX62" i="102"/>
  <c r="AT62" i="133"/>
  <c r="AT45" i="133"/>
  <c r="H43" i="126"/>
  <c r="H43" i="142" s="1"/>
  <c r="AX45" i="102"/>
  <c r="AB39" i="152"/>
  <c r="AB126" i="152"/>
  <c r="AB49" i="152"/>
  <c r="AB136" i="152"/>
  <c r="AC60" i="151"/>
  <c r="AC165" i="151"/>
  <c r="AB37" i="152"/>
  <c r="AB124" i="152"/>
  <c r="AD36" i="152"/>
  <c r="AD123" i="152"/>
  <c r="AC51" i="152"/>
  <c r="AC138" i="152"/>
  <c r="AB55" i="152"/>
  <c r="AB142" i="152"/>
  <c r="AB53" i="152"/>
  <c r="AB140" i="152"/>
  <c r="AC55" i="151"/>
  <c r="AC160" i="151"/>
  <c r="AT23" i="134"/>
  <c r="H52" i="115"/>
  <c r="H52" i="146" s="1"/>
  <c r="AX23" i="114"/>
  <c r="AT31" i="134"/>
  <c r="H60" i="115"/>
  <c r="H60" i="146" s="1"/>
  <c r="AX31" i="114"/>
  <c r="AT29" i="131"/>
  <c r="H27" i="121"/>
  <c r="H27" i="137" s="1"/>
  <c r="AX29" i="101"/>
  <c r="H68" i="126"/>
  <c r="AT70" i="133"/>
  <c r="AT32" i="113"/>
  <c r="AT32" i="132" s="1"/>
  <c r="AX70" i="102"/>
  <c r="AT61" i="131"/>
  <c r="H59" i="121"/>
  <c r="H59" i="137" s="1"/>
  <c r="AX61" i="101"/>
  <c r="AT13" i="134"/>
  <c r="H42" i="115"/>
  <c r="H42" i="146" s="1"/>
  <c r="AX13" i="114"/>
  <c r="H100" i="121"/>
  <c r="H100" i="137" s="1"/>
  <c r="AT102" i="131"/>
  <c r="AX102" i="101"/>
  <c r="AT40" i="133"/>
  <c r="H38" i="126"/>
  <c r="H38" i="142" s="1"/>
  <c r="AX40" i="102"/>
  <c r="AX13" i="101"/>
  <c r="H11" i="121"/>
  <c r="H11" i="137" s="1"/>
  <c r="AT13" i="131"/>
  <c r="AD51" i="152"/>
  <c r="AD138" i="152"/>
  <c r="AD42" i="152"/>
  <c r="AD129" i="152"/>
  <c r="AD62" i="151"/>
  <c r="AD167" i="151"/>
  <c r="AA38" i="152"/>
  <c r="AA125" i="152"/>
  <c r="AB50" i="152"/>
  <c r="AB137" i="152"/>
  <c r="O145" i="151"/>
  <c r="O177" i="149"/>
  <c r="O177" i="151" s="1"/>
  <c r="O176" i="149"/>
  <c r="O176" i="151" s="1"/>
  <c r="S134" i="152"/>
  <c r="G53" i="145"/>
  <c r="G171" i="116"/>
  <c r="G171" i="135" s="1"/>
  <c r="R177" i="149"/>
  <c r="R177" i="151" s="1"/>
  <c r="R145" i="151"/>
  <c r="R176" i="149"/>
  <c r="R176" i="151" s="1"/>
  <c r="G69" i="116"/>
  <c r="G69" i="135" s="1"/>
  <c r="G74" i="116"/>
  <c r="G74" i="135" s="1"/>
  <c r="G73" i="116"/>
  <c r="G73" i="135" s="1"/>
  <c r="G41" i="135"/>
  <c r="G70" i="116"/>
  <c r="G70" i="135" s="1"/>
  <c r="H29" i="116"/>
  <c r="H29" i="135" s="1"/>
  <c r="H63" i="141"/>
  <c r="H20" i="116"/>
  <c r="H20" i="135" s="1"/>
  <c r="H7" i="141"/>
  <c r="H16" i="116"/>
  <c r="H16" i="135" s="1"/>
  <c r="H86" i="136"/>
  <c r="V159" i="151"/>
  <c r="P176" i="149"/>
  <c r="P176" i="151" s="1"/>
  <c r="G51" i="135"/>
  <c r="G53" i="116"/>
  <c r="G53" i="135" s="1"/>
  <c r="G86" i="140"/>
  <c r="G160" i="116"/>
  <c r="G160" i="135" s="1"/>
  <c r="AP39" i="113"/>
  <c r="AP39" i="132" s="1"/>
  <c r="AP36" i="113"/>
  <c r="AP36" i="132" s="1"/>
  <c r="AP7" i="132"/>
  <c r="AP40" i="113"/>
  <c r="AP40" i="132" s="1"/>
  <c r="AP35" i="113"/>
  <c r="AP35" i="132" s="1"/>
  <c r="F181" i="116"/>
  <c r="F181" i="135" s="1"/>
  <c r="F149" i="135"/>
  <c r="F178" i="116"/>
  <c r="F178" i="135" s="1"/>
  <c r="F177" i="116"/>
  <c r="F177" i="135" s="1"/>
  <c r="F182" i="116"/>
  <c r="F182" i="135" s="1"/>
  <c r="H10" i="116"/>
  <c r="H10" i="135" s="1"/>
  <c r="H30" i="136"/>
  <c r="U159" i="151"/>
  <c r="AP17" i="132"/>
  <c r="AP19" i="113"/>
  <c r="AP19" i="132" s="1"/>
  <c r="F70" i="116"/>
  <c r="F70" i="135" s="1"/>
  <c r="G152" i="116"/>
  <c r="G152" i="135" s="1"/>
  <c r="G14" i="140"/>
  <c r="V147" i="152"/>
  <c r="AP35" i="114"/>
  <c r="H22" i="116"/>
  <c r="H20" i="141"/>
  <c r="H9" i="116"/>
  <c r="H9" i="135" s="1"/>
  <c r="H17" i="136"/>
  <c r="AD30" i="152"/>
  <c r="AB31" i="152"/>
  <c r="AD31" i="152"/>
  <c r="AC30" i="152"/>
  <c r="AB30" i="152"/>
  <c r="AC31" i="152"/>
  <c r="AE5" i="152"/>
  <c r="AE9" i="152"/>
  <c r="AE13" i="152"/>
  <c r="AF16" i="152"/>
  <c r="AG15" i="152"/>
  <c r="AH14" i="152"/>
  <c r="AF12" i="152"/>
  <c r="AG11" i="152"/>
  <c r="AH10" i="152"/>
  <c r="AF8" i="152"/>
  <c r="AG7" i="152"/>
  <c r="AH6" i="152"/>
  <c r="AE22" i="152"/>
  <c r="AE26" i="152"/>
  <c r="AH27" i="152"/>
  <c r="AF25" i="152"/>
  <c r="AG24" i="152"/>
  <c r="AE6" i="152"/>
  <c r="AE10" i="152"/>
  <c r="AE14" i="152"/>
  <c r="AG16" i="152"/>
  <c r="AH15" i="152"/>
  <c r="AF13" i="152"/>
  <c r="AG12" i="152"/>
  <c r="AH11" i="152"/>
  <c r="AF9" i="152"/>
  <c r="AG8" i="152"/>
  <c r="AF5" i="152"/>
  <c r="AE23" i="152"/>
  <c r="AE27" i="152"/>
  <c r="AF26" i="152"/>
  <c r="AG25" i="152"/>
  <c r="AH24" i="152"/>
  <c r="AF22" i="152"/>
  <c r="AG21" i="152"/>
  <c r="AH20" i="152"/>
  <c r="AH7" i="152"/>
  <c r="AE19" i="152"/>
  <c r="AE7" i="152"/>
  <c r="AE11" i="152"/>
  <c r="AE15" i="152"/>
  <c r="AH16" i="152"/>
  <c r="AF14" i="152"/>
  <c r="AG13" i="152"/>
  <c r="AH12" i="152"/>
  <c r="AF10" i="152"/>
  <c r="AG9" i="152"/>
  <c r="AH8" i="152"/>
  <c r="AF6" i="152"/>
  <c r="AG5" i="152"/>
  <c r="AE20" i="152"/>
  <c r="AE24" i="152"/>
  <c r="AF27" i="152"/>
  <c r="AG26" i="152"/>
  <c r="AH25" i="152"/>
  <c r="AF23" i="152"/>
  <c r="AG22" i="152"/>
  <c r="AH21" i="152"/>
  <c r="AF19" i="152"/>
  <c r="AE8" i="152"/>
  <c r="AE12" i="152"/>
  <c r="AE16" i="152"/>
  <c r="AF15" i="152"/>
  <c r="AG14" i="152"/>
  <c r="AH13" i="152"/>
  <c r="AF11" i="152"/>
  <c r="AG10" i="152"/>
  <c r="AH9" i="152"/>
  <c r="AF7" i="152"/>
  <c r="AG6" i="152"/>
  <c r="AH5" i="152"/>
  <c r="AE21" i="152"/>
  <c r="AE25" i="152"/>
  <c r="AG27" i="152"/>
  <c r="AH26" i="152"/>
  <c r="AF24" i="152"/>
  <c r="AG23" i="152"/>
  <c r="AH22" i="152"/>
  <c r="AF20" i="152"/>
  <c r="AG19" i="152"/>
  <c r="AH23" i="152"/>
  <c r="AF21" i="152"/>
  <c r="AG20" i="152"/>
  <c r="AH19" i="152"/>
  <c r="AF51" i="151" l="1"/>
  <c r="AF156" i="151"/>
  <c r="AE51" i="151"/>
  <c r="AE156" i="151"/>
  <c r="AC54" i="151"/>
  <c r="Z59" i="152"/>
  <c r="I29" i="126"/>
  <c r="BB31" i="133"/>
  <c r="BB27" i="113"/>
  <c r="BB27" i="132" s="1"/>
  <c r="BF31" i="102"/>
  <c r="AB59" i="152"/>
  <c r="AD54" i="151"/>
  <c r="W67" i="151"/>
  <c r="AD47" i="152"/>
  <c r="BB78" i="133"/>
  <c r="I76" i="126"/>
  <c r="I76" i="142" s="1"/>
  <c r="BF78" i="102"/>
  <c r="BB26" i="113"/>
  <c r="BB26" i="132" s="1"/>
  <c r="BB27" i="133"/>
  <c r="I25" i="126"/>
  <c r="BF27" i="102"/>
  <c r="AF65" i="151"/>
  <c r="AF170" i="151"/>
  <c r="I31" i="126"/>
  <c r="I31" i="142" s="1"/>
  <c r="BB33" i="133"/>
  <c r="BF33" i="102"/>
  <c r="BB19" i="133"/>
  <c r="BF19" i="102"/>
  <c r="I17" i="126"/>
  <c r="I17" i="142" s="1"/>
  <c r="BB79" i="133"/>
  <c r="I77" i="126"/>
  <c r="I77" i="142" s="1"/>
  <c r="BF79" i="102"/>
  <c r="BB36" i="133"/>
  <c r="I34" i="126"/>
  <c r="I34" i="142" s="1"/>
  <c r="BF36" i="102"/>
  <c r="BB17" i="134"/>
  <c r="I46" i="115"/>
  <c r="I46" i="146" s="1"/>
  <c r="BF17" i="114"/>
  <c r="AD46" i="152"/>
  <c r="AD133" i="152"/>
  <c r="BB17" i="133"/>
  <c r="BF17" i="102"/>
  <c r="I15" i="126"/>
  <c r="I15" i="142" s="1"/>
  <c r="I73" i="126"/>
  <c r="I73" i="142" s="1"/>
  <c r="BB75" i="133"/>
  <c r="BF75" i="102"/>
  <c r="H48" i="115"/>
  <c r="H48" i="146" s="1"/>
  <c r="AT19" i="134"/>
  <c r="AX19" i="114"/>
  <c r="I51" i="115"/>
  <c r="I51" i="146" s="1"/>
  <c r="BB22" i="134"/>
  <c r="BF22" i="114"/>
  <c r="AB46" i="152"/>
  <c r="AB133" i="152"/>
  <c r="BB37" i="133"/>
  <c r="I35" i="126"/>
  <c r="I35" i="142" s="1"/>
  <c r="BF37" i="102"/>
  <c r="BB63" i="133"/>
  <c r="I61" i="126"/>
  <c r="I61" i="142" s="1"/>
  <c r="BF63" i="102"/>
  <c r="BB46" i="133"/>
  <c r="I44" i="126"/>
  <c r="I44" i="142" s="1"/>
  <c r="BF46" i="102"/>
  <c r="BB48" i="133"/>
  <c r="I46" i="126"/>
  <c r="I46" i="142" s="1"/>
  <c r="BF48" i="102"/>
  <c r="I43" i="126"/>
  <c r="I43" i="142" s="1"/>
  <c r="BB45" i="133"/>
  <c r="BF45" i="102"/>
  <c r="BF60" i="102"/>
  <c r="I58" i="126"/>
  <c r="I58" i="142" s="1"/>
  <c r="BB60" i="133"/>
  <c r="I60" i="115"/>
  <c r="I60" i="146" s="1"/>
  <c r="BB31" i="134"/>
  <c r="BF31" i="114"/>
  <c r="BB11" i="133"/>
  <c r="I9" i="126"/>
  <c r="I9" i="142" s="1"/>
  <c r="BF11" i="102"/>
  <c r="BF16" i="102"/>
  <c r="I14" i="126"/>
  <c r="I14" i="142" s="1"/>
  <c r="BB16" i="133"/>
  <c r="G157" i="115"/>
  <c r="G157" i="146" s="1"/>
  <c r="AP35" i="134"/>
  <c r="S146" i="152"/>
  <c r="AX13" i="134"/>
  <c r="H135" i="115"/>
  <c r="H135" i="146" s="1"/>
  <c r="AX23" i="134"/>
  <c r="H145" i="115"/>
  <c r="H145" i="146" s="1"/>
  <c r="H138" i="115"/>
  <c r="H138" i="146" s="1"/>
  <c r="AX16" i="134"/>
  <c r="AX25" i="133"/>
  <c r="H23" i="129"/>
  <c r="H23" i="145" s="1"/>
  <c r="AX55" i="131"/>
  <c r="H53" i="124"/>
  <c r="H53" i="140" s="1"/>
  <c r="AX43" i="131"/>
  <c r="H41" i="124"/>
  <c r="H41" i="140" s="1"/>
  <c r="AX63" i="133"/>
  <c r="H61" i="129"/>
  <c r="H61" i="145" s="1"/>
  <c r="H63" i="116"/>
  <c r="H63" i="135" s="1"/>
  <c r="H53" i="142"/>
  <c r="H6" i="129"/>
  <c r="AX8" i="133"/>
  <c r="AX21" i="113"/>
  <c r="AX21" i="132" s="1"/>
  <c r="AX8" i="113"/>
  <c r="AX8" i="132" s="1"/>
  <c r="AX8" i="131"/>
  <c r="H6" i="124"/>
  <c r="H86" i="124"/>
  <c r="AX88" i="131"/>
  <c r="AX18" i="113"/>
  <c r="AX18" i="132" s="1"/>
  <c r="H54" i="124"/>
  <c r="AX56" i="131"/>
  <c r="AX13" i="113"/>
  <c r="AX13" i="132" s="1"/>
  <c r="H17" i="124"/>
  <c r="AX11" i="113"/>
  <c r="AX11" i="132" s="1"/>
  <c r="AX19" i="131"/>
  <c r="H74" i="124"/>
  <c r="AX16" i="113"/>
  <c r="AX16" i="132" s="1"/>
  <c r="AX76" i="131"/>
  <c r="I31" i="116"/>
  <c r="I31" i="135" s="1"/>
  <c r="I69" i="141"/>
  <c r="I68" i="141"/>
  <c r="I30" i="116"/>
  <c r="I30" i="135" s="1"/>
  <c r="Z169" i="151"/>
  <c r="H15" i="135"/>
  <c r="H17" i="116"/>
  <c r="H17" i="135" s="1"/>
  <c r="Z121" i="152"/>
  <c r="AX25" i="134"/>
  <c r="H147" i="115"/>
  <c r="H147" i="146" s="1"/>
  <c r="AX91" i="131"/>
  <c r="H89" i="124"/>
  <c r="H89" i="140" s="1"/>
  <c r="AX79" i="133"/>
  <c r="H77" i="129"/>
  <c r="H77" i="145" s="1"/>
  <c r="H46" i="129"/>
  <c r="H46" i="145" s="1"/>
  <c r="AX48" i="133"/>
  <c r="AX12" i="131"/>
  <c r="H10" i="124"/>
  <c r="H10" i="140" s="1"/>
  <c r="AX62" i="131"/>
  <c r="H60" i="124"/>
  <c r="H60" i="140" s="1"/>
  <c r="AX10" i="131"/>
  <c r="H8" i="124"/>
  <c r="H8" i="140" s="1"/>
  <c r="H66" i="129"/>
  <c r="H66" i="145" s="1"/>
  <c r="AX68" i="133"/>
  <c r="H133" i="115"/>
  <c r="H133" i="146" s="1"/>
  <c r="AX11" i="134"/>
  <c r="AX77" i="131"/>
  <c r="H75" i="124"/>
  <c r="H75" i="140" s="1"/>
  <c r="AX87" i="131"/>
  <c r="H85" i="124"/>
  <c r="H85" i="140" s="1"/>
  <c r="AT7" i="132"/>
  <c r="AT40" i="113"/>
  <c r="AT40" i="132" s="1"/>
  <c r="AT39" i="113"/>
  <c r="AT39" i="132" s="1"/>
  <c r="H62" i="142"/>
  <c r="H64" i="116"/>
  <c r="H64" i="135" s="1"/>
  <c r="AY31" i="132"/>
  <c r="AY38" i="113"/>
  <c r="AY38" i="132" s="1"/>
  <c r="V176" i="149"/>
  <c r="V176" i="151" s="1"/>
  <c r="Z122" i="152"/>
  <c r="H46" i="124"/>
  <c r="H46" i="140" s="1"/>
  <c r="AX48" i="131"/>
  <c r="AX92" i="131"/>
  <c r="H90" i="124"/>
  <c r="H90" i="140" s="1"/>
  <c r="H40" i="124"/>
  <c r="H40" i="140" s="1"/>
  <c r="AX42" i="131"/>
  <c r="AX89" i="131"/>
  <c r="H87" i="124"/>
  <c r="H87" i="140" s="1"/>
  <c r="AX90" i="131"/>
  <c r="H88" i="124"/>
  <c r="H88" i="140" s="1"/>
  <c r="AX68" i="131"/>
  <c r="H66" i="124"/>
  <c r="H66" i="140" s="1"/>
  <c r="H77" i="124"/>
  <c r="H77" i="140" s="1"/>
  <c r="AX79" i="131"/>
  <c r="H14" i="129"/>
  <c r="H14" i="145" s="1"/>
  <c r="AX16" i="133"/>
  <c r="AX33" i="113"/>
  <c r="AX33" i="132" s="1"/>
  <c r="H69" i="129"/>
  <c r="AX71" i="133"/>
  <c r="AX8" i="134"/>
  <c r="H130" i="115"/>
  <c r="H130" i="146" s="1"/>
  <c r="H63" i="129"/>
  <c r="AX31" i="113"/>
  <c r="AX65" i="133"/>
  <c r="AX7" i="134"/>
  <c r="H129" i="115"/>
  <c r="H129" i="146" s="1"/>
  <c r="H12" i="129"/>
  <c r="H12" i="145" s="1"/>
  <c r="AX14" i="133"/>
  <c r="Y40" i="151"/>
  <c r="Y71" i="149"/>
  <c r="Y71" i="151" s="1"/>
  <c r="Y72" i="149"/>
  <c r="Y72" i="151" s="1"/>
  <c r="W72" i="149"/>
  <c r="W72" i="151" s="1"/>
  <c r="W40" i="151"/>
  <c r="W71" i="149"/>
  <c r="W71" i="151" s="1"/>
  <c r="AX80" i="131"/>
  <c r="H78" i="124"/>
  <c r="H78" i="140" s="1"/>
  <c r="H25" i="142"/>
  <c r="H60" i="116"/>
  <c r="H60" i="135" s="1"/>
  <c r="X135" i="152"/>
  <c r="X143" i="152"/>
  <c r="AX23" i="113"/>
  <c r="AX23" i="132" s="1"/>
  <c r="H19" i="129"/>
  <c r="AX21" i="133"/>
  <c r="H22" i="129"/>
  <c r="H22" i="145" s="1"/>
  <c r="AX24" i="133"/>
  <c r="AX59" i="131"/>
  <c r="H57" i="124"/>
  <c r="H57" i="140" s="1"/>
  <c r="H102" i="124"/>
  <c r="H102" i="140" s="1"/>
  <c r="AX104" i="131"/>
  <c r="H47" i="129"/>
  <c r="H47" i="145" s="1"/>
  <c r="AX49" i="133"/>
  <c r="H37" i="124"/>
  <c r="H37" i="140" s="1"/>
  <c r="AX39" i="131"/>
  <c r="AX9" i="131"/>
  <c r="H7" i="124"/>
  <c r="AX9" i="113"/>
  <c r="AX9" i="132" s="1"/>
  <c r="AX21" i="134"/>
  <c r="H143" i="115"/>
  <c r="H143" i="146" s="1"/>
  <c r="H29" i="129"/>
  <c r="AX31" i="133"/>
  <c r="AX27" i="113"/>
  <c r="AX27" i="132" s="1"/>
  <c r="AX35" i="133"/>
  <c r="H33" i="129"/>
  <c r="H33" i="145" s="1"/>
  <c r="H50" i="124"/>
  <c r="H50" i="140" s="1"/>
  <c r="AX52" i="131"/>
  <c r="AG51" i="151"/>
  <c r="AG156" i="151"/>
  <c r="I17" i="115"/>
  <c r="I17" i="146" s="1"/>
  <c r="AY19" i="134"/>
  <c r="AY20" i="134"/>
  <c r="I18" i="115"/>
  <c r="I18" i="146" s="1"/>
  <c r="AA54" i="151"/>
  <c r="Z68" i="151"/>
  <c r="AB54" i="151"/>
  <c r="AH65" i="151"/>
  <c r="AH170" i="151"/>
  <c r="AC60" i="152"/>
  <c r="Y60" i="152"/>
  <c r="X53" i="151"/>
  <c r="BB57" i="133"/>
  <c r="I55" i="126"/>
  <c r="I55" i="142" s="1"/>
  <c r="BF57" i="102"/>
  <c r="BB30" i="113"/>
  <c r="BB30" i="132" s="1"/>
  <c r="BB64" i="133"/>
  <c r="I62" i="126"/>
  <c r="BF64" i="102"/>
  <c r="AB47" i="152"/>
  <c r="I21" i="126"/>
  <c r="BB23" i="133"/>
  <c r="BB25" i="113"/>
  <c r="BB25" i="132" s="1"/>
  <c r="BF23" i="102"/>
  <c r="AC47" i="152"/>
  <c r="BB13" i="133"/>
  <c r="BF13" i="102"/>
  <c r="I11" i="126"/>
  <c r="I11" i="142" s="1"/>
  <c r="BB9" i="134"/>
  <c r="I38" i="115"/>
  <c r="I38" i="146" s="1"/>
  <c r="BF9" i="114"/>
  <c r="BB44" i="133"/>
  <c r="BF44" i="102"/>
  <c r="I42" i="126"/>
  <c r="I42" i="142" s="1"/>
  <c r="I55" i="115"/>
  <c r="I55" i="146" s="1"/>
  <c r="BB26" i="134"/>
  <c r="BF26" i="114"/>
  <c r="I41" i="126"/>
  <c r="I41" i="142" s="1"/>
  <c r="BB43" i="133"/>
  <c r="BF43" i="102"/>
  <c r="BB22" i="133"/>
  <c r="BB24" i="113"/>
  <c r="BB24" i="132" s="1"/>
  <c r="BF22" i="102"/>
  <c r="I20" i="126"/>
  <c r="BB74" i="133"/>
  <c r="I72" i="126"/>
  <c r="I72" i="142" s="1"/>
  <c r="BF74" i="102"/>
  <c r="I74" i="126"/>
  <c r="I74" i="142" s="1"/>
  <c r="BB76" i="133"/>
  <c r="BF76" i="102"/>
  <c r="I57" i="126"/>
  <c r="I57" i="142" s="1"/>
  <c r="BB59" i="133"/>
  <c r="BF59" i="102"/>
  <c r="AE65" i="151"/>
  <c r="AE170" i="151"/>
  <c r="AT7" i="133"/>
  <c r="AT20" i="113"/>
  <c r="AT20" i="132" s="1"/>
  <c r="H5" i="126"/>
  <c r="AX7" i="102"/>
  <c r="BB26" i="133"/>
  <c r="I24" i="126"/>
  <c r="I24" i="142" s="1"/>
  <c r="BF26" i="102"/>
  <c r="BB69" i="133"/>
  <c r="I67" i="126"/>
  <c r="I67" i="142" s="1"/>
  <c r="BF69" i="102"/>
  <c r="BB24" i="133"/>
  <c r="I22" i="126"/>
  <c r="I22" i="142" s="1"/>
  <c r="BF24" i="102"/>
  <c r="AC46" i="152"/>
  <c r="AC133" i="152"/>
  <c r="BB33" i="134"/>
  <c r="I62" i="115"/>
  <c r="I62" i="146" s="1"/>
  <c r="BF33" i="114"/>
  <c r="BB10" i="134"/>
  <c r="I39" i="115"/>
  <c r="I39" i="146" s="1"/>
  <c r="BF10" i="114"/>
  <c r="BB58" i="133"/>
  <c r="I56" i="126"/>
  <c r="I56" i="142" s="1"/>
  <c r="BF58" i="102"/>
  <c r="BB18" i="134"/>
  <c r="I47" i="115"/>
  <c r="I47" i="146" s="1"/>
  <c r="BF18" i="114"/>
  <c r="BB15" i="133"/>
  <c r="I13" i="126"/>
  <c r="I13" i="142" s="1"/>
  <c r="BF15" i="102"/>
  <c r="Z135" i="152"/>
  <c r="W143" i="152"/>
  <c r="AX13" i="131"/>
  <c r="H11" i="124"/>
  <c r="H11" i="140" s="1"/>
  <c r="H100" i="124"/>
  <c r="H100" i="140" s="1"/>
  <c r="AX102" i="131"/>
  <c r="H66" i="116"/>
  <c r="H66" i="135" s="1"/>
  <c r="H68" i="142"/>
  <c r="AX31" i="134"/>
  <c r="H153" i="115"/>
  <c r="H153" i="146" s="1"/>
  <c r="H43" i="129"/>
  <c r="H43" i="145" s="1"/>
  <c r="AX45" i="133"/>
  <c r="AX62" i="133"/>
  <c r="H60" i="129"/>
  <c r="H60" i="145" s="1"/>
  <c r="AX12" i="134"/>
  <c r="H134" i="115"/>
  <c r="H134" i="146" s="1"/>
  <c r="AX95" i="131"/>
  <c r="H93" i="124"/>
  <c r="H93" i="140" s="1"/>
  <c r="H32" i="124"/>
  <c r="H32" i="140" s="1"/>
  <c r="AX34" i="131"/>
  <c r="H99" i="124"/>
  <c r="H99" i="140" s="1"/>
  <c r="AX101" i="131"/>
  <c r="AX30" i="134"/>
  <c r="H152" i="115"/>
  <c r="H152" i="146" s="1"/>
  <c r="AX29" i="113"/>
  <c r="AX29" i="132" s="1"/>
  <c r="AX55" i="133"/>
  <c r="H53" i="129"/>
  <c r="H68" i="124"/>
  <c r="H68" i="140" s="1"/>
  <c r="AX70" i="131"/>
  <c r="H36" i="129"/>
  <c r="H36" i="145" s="1"/>
  <c r="AX38" i="133"/>
  <c r="H6" i="137"/>
  <c r="H42" i="116"/>
  <c r="H42" i="135" s="1"/>
  <c r="H86" i="137"/>
  <c r="H52" i="116"/>
  <c r="H52" i="135" s="1"/>
  <c r="I6" i="141"/>
  <c r="I19" i="116"/>
  <c r="I19" i="135" s="1"/>
  <c r="I28" i="116"/>
  <c r="I28" i="135" s="1"/>
  <c r="I62" i="141"/>
  <c r="Y143" i="152"/>
  <c r="Y135" i="152"/>
  <c r="Y122" i="152"/>
  <c r="H69" i="124"/>
  <c r="H69" i="140" s="1"/>
  <c r="AX71" i="131"/>
  <c r="H31" i="129"/>
  <c r="H31" i="145" s="1"/>
  <c r="AX33" i="133"/>
  <c r="H70" i="124"/>
  <c r="H70" i="140" s="1"/>
  <c r="AX72" i="131"/>
  <c r="AX46" i="131"/>
  <c r="H44" i="124"/>
  <c r="H44" i="140" s="1"/>
  <c r="H26" i="124"/>
  <c r="H26" i="140" s="1"/>
  <c r="AX28" i="131"/>
  <c r="H16" i="124"/>
  <c r="H16" i="140" s="1"/>
  <c r="AX18" i="131"/>
  <c r="AX24" i="134"/>
  <c r="H146" i="115"/>
  <c r="H146" i="146" s="1"/>
  <c r="AX93" i="131"/>
  <c r="H91" i="124"/>
  <c r="H91" i="140" s="1"/>
  <c r="H83" i="124"/>
  <c r="H83" i="140" s="1"/>
  <c r="AX85" i="131"/>
  <c r="H56" i="116"/>
  <c r="H56" i="135" s="1"/>
  <c r="H7" i="142"/>
  <c r="H51" i="116"/>
  <c r="H84" i="137"/>
  <c r="AX32" i="131"/>
  <c r="AX12" i="113"/>
  <c r="AX12" i="132" s="1"/>
  <c r="H30" i="124"/>
  <c r="H78" i="129"/>
  <c r="H78" i="145" s="1"/>
  <c r="AX80" i="133"/>
  <c r="Z72" i="149"/>
  <c r="Z72" i="151" s="1"/>
  <c r="Z71" i="149"/>
  <c r="Z71" i="151" s="1"/>
  <c r="Z40" i="151"/>
  <c r="H41" i="116"/>
  <c r="H5" i="137"/>
  <c r="H59" i="116"/>
  <c r="H59" i="135" s="1"/>
  <c r="H21" i="142"/>
  <c r="H49" i="116"/>
  <c r="H49" i="135" s="1"/>
  <c r="H62" i="137"/>
  <c r="AP34" i="134"/>
  <c r="G156" i="115"/>
  <c r="G156" i="146" s="1"/>
  <c r="R172" i="151"/>
  <c r="W121" i="152"/>
  <c r="G180" i="116"/>
  <c r="G180" i="135" s="1"/>
  <c r="G173" i="135"/>
  <c r="H131" i="115"/>
  <c r="H131" i="146" s="1"/>
  <c r="AX9" i="134"/>
  <c r="AX14" i="131"/>
  <c r="H12" i="124"/>
  <c r="H12" i="140" s="1"/>
  <c r="H20" i="129"/>
  <c r="AX22" i="133"/>
  <c r="AX24" i="113"/>
  <c r="AX24" i="132" s="1"/>
  <c r="AX74" i="133"/>
  <c r="H72" i="129"/>
  <c r="H72" i="145" s="1"/>
  <c r="H9" i="124"/>
  <c r="H9" i="140" s="1"/>
  <c r="AX11" i="131"/>
  <c r="AX84" i="131"/>
  <c r="H82" i="124"/>
  <c r="H82" i="140" s="1"/>
  <c r="AX16" i="131"/>
  <c r="AX10" i="113"/>
  <c r="AX10" i="132" s="1"/>
  <c r="H14" i="124"/>
  <c r="H54" i="129"/>
  <c r="H54" i="145" s="1"/>
  <c r="AX56" i="133"/>
  <c r="AX65" i="131"/>
  <c r="H63" i="124"/>
  <c r="H63" i="140" s="1"/>
  <c r="AT38" i="113"/>
  <c r="AT38" i="132" s="1"/>
  <c r="AT31" i="132"/>
  <c r="H76" i="129"/>
  <c r="H76" i="145" s="1"/>
  <c r="AX78" i="133"/>
  <c r="H55" i="129"/>
  <c r="H55" i="145" s="1"/>
  <c r="AX57" i="133"/>
  <c r="G161" i="116"/>
  <c r="G161" i="135" s="1"/>
  <c r="G159" i="135"/>
  <c r="T158" i="151"/>
  <c r="T173" i="151"/>
  <c r="AX75" i="133"/>
  <c r="H73" i="129"/>
  <c r="H73" i="145" s="1"/>
  <c r="H24" i="129"/>
  <c r="H24" i="145" s="1"/>
  <c r="AX26" i="133"/>
  <c r="H45" i="124"/>
  <c r="H45" i="140" s="1"/>
  <c r="AX47" i="131"/>
  <c r="H52" i="124"/>
  <c r="H52" i="140" s="1"/>
  <c r="AX54" i="131"/>
  <c r="H148" i="115"/>
  <c r="H148" i="146" s="1"/>
  <c r="AX26" i="134"/>
  <c r="AX18" i="134"/>
  <c r="H140" i="115"/>
  <c r="H140" i="146" s="1"/>
  <c r="AX67" i="131"/>
  <c r="H65" i="124"/>
  <c r="H65" i="140" s="1"/>
  <c r="H43" i="124"/>
  <c r="H43" i="140" s="1"/>
  <c r="AX45" i="131"/>
  <c r="H13" i="124"/>
  <c r="H13" i="140" s="1"/>
  <c r="AX15" i="131"/>
  <c r="H101" i="124"/>
  <c r="H101" i="140" s="1"/>
  <c r="AX103" i="131"/>
  <c r="AX32" i="133"/>
  <c r="H30" i="129"/>
  <c r="H30" i="145" s="1"/>
  <c r="I27" i="116"/>
  <c r="I27" i="135" s="1"/>
  <c r="I53" i="141"/>
  <c r="I39" i="141"/>
  <c r="I26" i="116"/>
  <c r="I26" i="135" s="1"/>
  <c r="AH51" i="151"/>
  <c r="AH156" i="151"/>
  <c r="I5" i="125"/>
  <c r="AY7" i="133"/>
  <c r="AY20" i="113"/>
  <c r="AY20" i="132" s="1"/>
  <c r="I50" i="115"/>
  <c r="I50" i="146" s="1"/>
  <c r="BB21" i="134"/>
  <c r="BF21" i="114"/>
  <c r="H33" i="115"/>
  <c r="H33" i="146" s="1"/>
  <c r="AQ35" i="134"/>
  <c r="BB14" i="133"/>
  <c r="I12" i="126"/>
  <c r="I12" i="142" s="1"/>
  <c r="BF14" i="102"/>
  <c r="BB38" i="133"/>
  <c r="I36" i="126"/>
  <c r="I36" i="142" s="1"/>
  <c r="BF38" i="102"/>
  <c r="AB60" i="152"/>
  <c r="X68" i="151"/>
  <c r="AA47" i="152"/>
  <c r="BB41" i="133"/>
  <c r="BB28" i="113"/>
  <c r="BB28" i="132" s="1"/>
  <c r="I39" i="126"/>
  <c r="BF41" i="102"/>
  <c r="AG66" i="151"/>
  <c r="AG171" i="151"/>
  <c r="AC59" i="152"/>
  <c r="Z60" i="152"/>
  <c r="X67" i="151"/>
  <c r="BB65" i="133"/>
  <c r="BB31" i="113"/>
  <c r="I63" i="126"/>
  <c r="BF65" i="102"/>
  <c r="BB72" i="133"/>
  <c r="BB34" i="113"/>
  <c r="BB34" i="132" s="1"/>
  <c r="I70" i="126"/>
  <c r="BF72" i="102"/>
  <c r="AG65" i="151"/>
  <c r="AG170" i="151"/>
  <c r="Z53" i="151"/>
  <c r="BB32" i="133"/>
  <c r="I30" i="126"/>
  <c r="I30" i="142" s="1"/>
  <c r="BF32" i="102"/>
  <c r="BB29" i="113"/>
  <c r="BB29" i="132" s="1"/>
  <c r="BB55" i="133"/>
  <c r="I53" i="126"/>
  <c r="BF55" i="102"/>
  <c r="I53" i="115"/>
  <c r="I53" i="146" s="1"/>
  <c r="BB24" i="134"/>
  <c r="BF24" i="114"/>
  <c r="BB50" i="133"/>
  <c r="I48" i="126"/>
  <c r="I48" i="142" s="1"/>
  <c r="BF50" i="102"/>
  <c r="BB10" i="133"/>
  <c r="I8" i="126"/>
  <c r="I8" i="142" s="1"/>
  <c r="BF10" i="102"/>
  <c r="BB39" i="133"/>
  <c r="I37" i="126"/>
  <c r="I37" i="142" s="1"/>
  <c r="BF39" i="102"/>
  <c r="BB13" i="134"/>
  <c r="I42" i="115"/>
  <c r="I42" i="146" s="1"/>
  <c r="BF13" i="114"/>
  <c r="BB25" i="134"/>
  <c r="I54" i="115"/>
  <c r="I54" i="146" s="1"/>
  <c r="BF25" i="114"/>
  <c r="I45" i="115"/>
  <c r="I45" i="146" s="1"/>
  <c r="BB16" i="134"/>
  <c r="BF16" i="114"/>
  <c r="I38" i="126"/>
  <c r="I38" i="142" s="1"/>
  <c r="BB40" i="133"/>
  <c r="BF40" i="102"/>
  <c r="BB56" i="133"/>
  <c r="I54" i="126"/>
  <c r="I54" i="142" s="1"/>
  <c r="BF56" i="102"/>
  <c r="I65" i="126"/>
  <c r="I65" i="142" s="1"/>
  <c r="BB67" i="133"/>
  <c r="BF67" i="102"/>
  <c r="BB29" i="133"/>
  <c r="I27" i="126"/>
  <c r="I27" i="142" s="1"/>
  <c r="BF29" i="102"/>
  <c r="BB21" i="133"/>
  <c r="I19" i="126"/>
  <c r="BB23" i="113"/>
  <c r="BB23" i="132" s="1"/>
  <c r="BF21" i="102"/>
  <c r="BB30" i="134"/>
  <c r="I59" i="115"/>
  <c r="I59" i="146" s="1"/>
  <c r="BF30" i="114"/>
  <c r="BB12" i="133"/>
  <c r="BF12" i="102"/>
  <c r="I10" i="126"/>
  <c r="I10" i="142" s="1"/>
  <c r="BB14" i="134"/>
  <c r="I43" i="115"/>
  <c r="I43" i="146" s="1"/>
  <c r="BF14" i="114"/>
  <c r="BB71" i="133"/>
  <c r="BB33" i="113"/>
  <c r="BB33" i="132" s="1"/>
  <c r="I69" i="126"/>
  <c r="BF71" i="102"/>
  <c r="BB42" i="133"/>
  <c r="I40" i="126"/>
  <c r="I40" i="142" s="1"/>
  <c r="BF42" i="102"/>
  <c r="BB32" i="113"/>
  <c r="BB32" i="132" s="1"/>
  <c r="I68" i="126"/>
  <c r="BB70" i="133"/>
  <c r="BF70" i="102"/>
  <c r="BB34" i="133"/>
  <c r="I32" i="126"/>
  <c r="I32" i="142" s="1"/>
  <c r="BF34" i="102"/>
  <c r="I52" i="115"/>
  <c r="I52" i="146" s="1"/>
  <c r="BB23" i="134"/>
  <c r="BF23" i="114"/>
  <c r="H38" i="129"/>
  <c r="H38" i="145" s="1"/>
  <c r="AX40" i="133"/>
  <c r="H68" i="129"/>
  <c r="AX70" i="133"/>
  <c r="AX32" i="113"/>
  <c r="AX32" i="132" s="1"/>
  <c r="H27" i="124"/>
  <c r="H27" i="140" s="1"/>
  <c r="AX29" i="131"/>
  <c r="H144" i="115"/>
  <c r="H144" i="146" s="1"/>
  <c r="AX22" i="134"/>
  <c r="AX11" i="133"/>
  <c r="H9" i="129"/>
  <c r="H9" i="145" s="1"/>
  <c r="AX105" i="131"/>
  <c r="H103" i="124"/>
  <c r="H103" i="140" s="1"/>
  <c r="H57" i="129"/>
  <c r="H57" i="145" s="1"/>
  <c r="AX59" i="133"/>
  <c r="H26" i="129"/>
  <c r="H26" i="145" s="1"/>
  <c r="AX28" i="133"/>
  <c r="H58" i="129"/>
  <c r="H58" i="145" s="1"/>
  <c r="AX60" i="133"/>
  <c r="H27" i="129"/>
  <c r="H27" i="145" s="1"/>
  <c r="AX29" i="133"/>
  <c r="H81" i="124"/>
  <c r="H81" i="140" s="1"/>
  <c r="AX83" i="131"/>
  <c r="H31" i="124"/>
  <c r="H31" i="140" s="1"/>
  <c r="AX33" i="131"/>
  <c r="H17" i="137"/>
  <c r="H45" i="116"/>
  <c r="H45" i="135" s="1"/>
  <c r="X169" i="151"/>
  <c r="G162" i="116"/>
  <c r="G162" i="135" s="1"/>
  <c r="G5" i="145"/>
  <c r="V146" i="152"/>
  <c r="Y169" i="151"/>
  <c r="H10" i="129"/>
  <c r="H10" i="145" s="1"/>
  <c r="AX12" i="133"/>
  <c r="AX30" i="133"/>
  <c r="H28" i="129"/>
  <c r="H28" i="145" s="1"/>
  <c r="AX43" i="133"/>
  <c r="H41" i="129"/>
  <c r="H41" i="145" s="1"/>
  <c r="H65" i="129"/>
  <c r="H65" i="145" s="1"/>
  <c r="AX67" i="133"/>
  <c r="AX58" i="133"/>
  <c r="H56" i="129"/>
  <c r="H56" i="145" s="1"/>
  <c r="H13" i="129"/>
  <c r="H13" i="145" s="1"/>
  <c r="AX15" i="133"/>
  <c r="AX76" i="133"/>
  <c r="H74" i="129"/>
  <c r="H74" i="145" s="1"/>
  <c r="H149" i="115"/>
  <c r="H149" i="146" s="1"/>
  <c r="AX27" i="134"/>
  <c r="W147" i="152"/>
  <c r="AT17" i="132"/>
  <c r="AT19" i="113"/>
  <c r="AT19" i="132" s="1"/>
  <c r="AX64" i="131"/>
  <c r="AX15" i="113"/>
  <c r="AX15" i="132" s="1"/>
  <c r="H62" i="124"/>
  <c r="AX64" i="133"/>
  <c r="AX30" i="113"/>
  <c r="AX30" i="132" s="1"/>
  <c r="H62" i="129"/>
  <c r="I63" i="141"/>
  <c r="I29" i="116"/>
  <c r="H38" i="116"/>
  <c r="H38" i="135" s="1"/>
  <c r="H5" i="135"/>
  <c r="H37" i="116"/>
  <c r="H37" i="135" s="1"/>
  <c r="Q172" i="151"/>
  <c r="Y121" i="152"/>
  <c r="H67" i="124"/>
  <c r="H67" i="140" s="1"/>
  <c r="AX69" i="131"/>
  <c r="H48" i="116"/>
  <c r="H48" i="135" s="1"/>
  <c r="H61" i="137"/>
  <c r="H94" i="124"/>
  <c r="H94" i="140" s="1"/>
  <c r="AX96" i="131"/>
  <c r="H58" i="124"/>
  <c r="H58" i="140" s="1"/>
  <c r="AX60" i="131"/>
  <c r="H20" i="142"/>
  <c r="H58" i="116"/>
  <c r="H58" i="135" s="1"/>
  <c r="H37" i="129"/>
  <c r="H37" i="145" s="1"/>
  <c r="AX39" i="133"/>
  <c r="H137" i="115"/>
  <c r="H137" i="146" s="1"/>
  <c r="AX15" i="134"/>
  <c r="AX17" i="134"/>
  <c r="H139" i="115"/>
  <c r="H139" i="146" s="1"/>
  <c r="AX37" i="133"/>
  <c r="H35" i="129"/>
  <c r="H35" i="145" s="1"/>
  <c r="H44" i="116"/>
  <c r="H44" i="135" s="1"/>
  <c r="H14" i="137"/>
  <c r="H69" i="142"/>
  <c r="H67" i="116"/>
  <c r="H67" i="135" s="1"/>
  <c r="H62" i="116"/>
  <c r="H62" i="135" s="1"/>
  <c r="H39" i="142"/>
  <c r="H70" i="142"/>
  <c r="H68" i="116"/>
  <c r="H68" i="135" s="1"/>
  <c r="I20" i="141"/>
  <c r="I22" i="116"/>
  <c r="I22" i="135" s="1"/>
  <c r="I23" i="116"/>
  <c r="I23" i="135" s="1"/>
  <c r="I21" i="141"/>
  <c r="I20" i="116"/>
  <c r="I20" i="135" s="1"/>
  <c r="I7" i="141"/>
  <c r="W122" i="152"/>
  <c r="W169" i="151"/>
  <c r="S176" i="149"/>
  <c r="S176" i="151" s="1"/>
  <c r="S177" i="149"/>
  <c r="S177" i="151" s="1"/>
  <c r="S145" i="151"/>
  <c r="U145" i="151"/>
  <c r="U177" i="149"/>
  <c r="U177" i="151" s="1"/>
  <c r="U176" i="149"/>
  <c r="U176" i="151" s="1"/>
  <c r="H59" i="129"/>
  <c r="H59" i="145" s="1"/>
  <c r="AX61" i="133"/>
  <c r="AX17" i="133"/>
  <c r="H15" i="129"/>
  <c r="H15" i="145" s="1"/>
  <c r="AX33" i="134"/>
  <c r="H155" i="115"/>
  <c r="H155" i="146" s="1"/>
  <c r="H57" i="116"/>
  <c r="H57" i="135" s="1"/>
  <c r="H19" i="142"/>
  <c r="H51" i="124"/>
  <c r="H51" i="140" s="1"/>
  <c r="AX53" i="131"/>
  <c r="H42" i="124"/>
  <c r="H42" i="140" s="1"/>
  <c r="AX44" i="131"/>
  <c r="H64" i="124"/>
  <c r="H64" i="140" s="1"/>
  <c r="AX66" i="131"/>
  <c r="H67" i="129"/>
  <c r="H67" i="145" s="1"/>
  <c r="AX69" i="133"/>
  <c r="H76" i="124"/>
  <c r="H76" i="140" s="1"/>
  <c r="AX78" i="131"/>
  <c r="H64" i="129"/>
  <c r="H64" i="145" s="1"/>
  <c r="AX66" i="133"/>
  <c r="AX46" i="133"/>
  <c r="H44" i="129"/>
  <c r="H44" i="145" s="1"/>
  <c r="AX47" i="133"/>
  <c r="H45" i="129"/>
  <c r="H45" i="145" s="1"/>
  <c r="H5" i="141"/>
  <c r="H18" i="116"/>
  <c r="H18" i="135" s="1"/>
  <c r="I21" i="116"/>
  <c r="I21" i="135" s="1"/>
  <c r="I19" i="141"/>
  <c r="H32" i="115"/>
  <c r="H32" i="146" s="1"/>
  <c r="AQ34" i="134"/>
  <c r="X59" i="152"/>
  <c r="Y53" i="151"/>
  <c r="BB29" i="134"/>
  <c r="I58" i="115"/>
  <c r="I58" i="146" s="1"/>
  <c r="BF29" i="114"/>
  <c r="I7" i="126"/>
  <c r="BB9" i="133"/>
  <c r="BB22" i="113"/>
  <c r="BB22" i="132" s="1"/>
  <c r="BF9" i="102"/>
  <c r="AH66" i="151"/>
  <c r="AH171" i="151"/>
  <c r="BB8" i="133"/>
  <c r="I6" i="126"/>
  <c r="BB21" i="113"/>
  <c r="BB21" i="132" s="1"/>
  <c r="BF8" i="102"/>
  <c r="AT20" i="134"/>
  <c r="H49" i="115"/>
  <c r="H49" i="146" s="1"/>
  <c r="AX20" i="114"/>
  <c r="I33" i="126"/>
  <c r="I33" i="142" s="1"/>
  <c r="BB35" i="133"/>
  <c r="BF35" i="102"/>
  <c r="BB80" i="133"/>
  <c r="I78" i="126"/>
  <c r="I78" i="142" s="1"/>
  <c r="BF80" i="102"/>
  <c r="AF66" i="151"/>
  <c r="AF171" i="151"/>
  <c r="Y59" i="152"/>
  <c r="X60" i="152"/>
  <c r="BB61" i="133"/>
  <c r="BF61" i="102"/>
  <c r="I59" i="126"/>
  <c r="I59" i="142" s="1"/>
  <c r="BB28" i="133"/>
  <c r="I26" i="126"/>
  <c r="I26" i="142" s="1"/>
  <c r="BF28" i="102"/>
  <c r="BB20" i="133"/>
  <c r="BF20" i="102"/>
  <c r="I18" i="126"/>
  <c r="I18" i="142" s="1"/>
  <c r="BB32" i="134"/>
  <c r="I61" i="115"/>
  <c r="I61" i="146" s="1"/>
  <c r="BF32" i="114"/>
  <c r="BB62" i="133"/>
  <c r="I60" i="126"/>
  <c r="I60" i="142" s="1"/>
  <c r="BF62" i="102"/>
  <c r="BB66" i="133"/>
  <c r="I64" i="126"/>
  <c r="I64" i="142" s="1"/>
  <c r="BF66" i="102"/>
  <c r="I52" i="126"/>
  <c r="I52" i="142" s="1"/>
  <c r="BB54" i="133"/>
  <c r="BB47" i="133"/>
  <c r="I45" i="126"/>
  <c r="I45" i="142" s="1"/>
  <c r="BF47" i="102"/>
  <c r="I28" i="126"/>
  <c r="I28" i="142" s="1"/>
  <c r="BB30" i="133"/>
  <c r="BF30" i="102"/>
  <c r="I56" i="115"/>
  <c r="I56" i="146" s="1"/>
  <c r="BB27" i="134"/>
  <c r="BF27" i="114"/>
  <c r="I23" i="126"/>
  <c r="I23" i="142" s="1"/>
  <c r="BB25" i="133"/>
  <c r="BF25" i="102"/>
  <c r="BB73" i="133"/>
  <c r="I71" i="126"/>
  <c r="I71" i="142" s="1"/>
  <c r="BF73" i="102"/>
  <c r="BB51" i="133"/>
  <c r="I49" i="126"/>
  <c r="I49" i="142" s="1"/>
  <c r="BF51" i="102"/>
  <c r="I44" i="115"/>
  <c r="I44" i="146" s="1"/>
  <c r="BB15" i="134"/>
  <c r="BF15" i="114"/>
  <c r="BF18" i="102"/>
  <c r="I16" i="126"/>
  <c r="I16" i="142" s="1"/>
  <c r="BB18" i="133"/>
  <c r="BB49" i="133"/>
  <c r="I47" i="126"/>
  <c r="I47" i="142" s="1"/>
  <c r="BF49" i="102"/>
  <c r="BB11" i="134"/>
  <c r="I40" i="115"/>
  <c r="I40" i="146" s="1"/>
  <c r="BF11" i="114"/>
  <c r="BB68" i="133"/>
  <c r="I66" i="126"/>
  <c r="I66" i="142" s="1"/>
  <c r="BF68" i="102"/>
  <c r="BB52" i="133"/>
  <c r="I50" i="126"/>
  <c r="I50" i="142" s="1"/>
  <c r="BB28" i="134"/>
  <c r="I57" i="115"/>
  <c r="I57" i="146" s="1"/>
  <c r="BF28" i="114"/>
  <c r="AA46" i="152"/>
  <c r="AA133" i="152"/>
  <c r="H36" i="116"/>
  <c r="H36" i="135" s="1"/>
  <c r="H22" i="135"/>
  <c r="Z143" i="152"/>
  <c r="H59" i="124"/>
  <c r="H59" i="140" s="1"/>
  <c r="AX61" i="131"/>
  <c r="AX99" i="131"/>
  <c r="H97" i="124"/>
  <c r="H97" i="140" s="1"/>
  <c r="H11" i="129"/>
  <c r="H11" i="145" s="1"/>
  <c r="AX13" i="133"/>
  <c r="AX82" i="131"/>
  <c r="H80" i="124"/>
  <c r="H80" i="140" s="1"/>
  <c r="AX94" i="131"/>
  <c r="H92" i="124"/>
  <c r="H92" i="140" s="1"/>
  <c r="AX51" i="131"/>
  <c r="H49" i="124"/>
  <c r="H49" i="140" s="1"/>
  <c r="H136" i="115"/>
  <c r="H136" i="146" s="1"/>
  <c r="AX14" i="134"/>
  <c r="AX42" i="133"/>
  <c r="H40" i="129"/>
  <c r="H40" i="145" s="1"/>
  <c r="H151" i="115"/>
  <c r="H151" i="146" s="1"/>
  <c r="AX29" i="134"/>
  <c r="H6" i="142"/>
  <c r="H55" i="116"/>
  <c r="H55" i="135" s="1"/>
  <c r="H47" i="116"/>
  <c r="H47" i="135" s="1"/>
  <c r="H54" i="137"/>
  <c r="H74" i="137"/>
  <c r="H50" i="116"/>
  <c r="H50" i="135" s="1"/>
  <c r="X40" i="151"/>
  <c r="X71" i="149"/>
  <c r="X71" i="151" s="1"/>
  <c r="X72" i="149"/>
  <c r="X72" i="151" s="1"/>
  <c r="V158" i="151"/>
  <c r="V173" i="151"/>
  <c r="U158" i="151"/>
  <c r="W135" i="152"/>
  <c r="S158" i="151"/>
  <c r="AX106" i="131"/>
  <c r="H104" i="124"/>
  <c r="H104" i="140" s="1"/>
  <c r="AX38" i="131"/>
  <c r="H36" i="124"/>
  <c r="H36" i="140" s="1"/>
  <c r="H24" i="124"/>
  <c r="H24" i="140" s="1"/>
  <c r="AX26" i="131"/>
  <c r="H16" i="129"/>
  <c r="H16" i="145" s="1"/>
  <c r="AX18" i="133"/>
  <c r="H79" i="124"/>
  <c r="H79" i="140" s="1"/>
  <c r="AX81" i="131"/>
  <c r="AX50" i="133"/>
  <c r="H48" i="129"/>
  <c r="H48" i="145" s="1"/>
  <c r="AX58" i="131"/>
  <c r="H56" i="124"/>
  <c r="H56" i="140" s="1"/>
  <c r="AX25" i="131"/>
  <c r="H23" i="124"/>
  <c r="H23" i="140" s="1"/>
  <c r="H96" i="124"/>
  <c r="H96" i="140" s="1"/>
  <c r="AX98" i="131"/>
  <c r="H17" i="129"/>
  <c r="H17" i="145" s="1"/>
  <c r="AX19" i="133"/>
  <c r="AX22" i="113"/>
  <c r="AX22" i="132" s="1"/>
  <c r="AX9" i="133"/>
  <c r="H7" i="129"/>
  <c r="AX86" i="131"/>
  <c r="H84" i="124"/>
  <c r="AX17" i="113"/>
  <c r="H46" i="116"/>
  <c r="H46" i="135" s="1"/>
  <c r="H30" i="137"/>
  <c r="AX7" i="131"/>
  <c r="H5" i="124"/>
  <c r="AX7" i="113"/>
  <c r="AX25" i="113"/>
  <c r="AX25" i="132" s="1"/>
  <c r="AX23" i="133"/>
  <c r="H21" i="129"/>
  <c r="AX97" i="131"/>
  <c r="H95" i="124"/>
  <c r="H95" i="140" s="1"/>
  <c r="I24" i="116"/>
  <c r="I24" i="135" s="1"/>
  <c r="I25" i="141"/>
  <c r="V177" i="149"/>
  <c r="V177" i="151" s="1"/>
  <c r="P172" i="151"/>
  <c r="H61" i="124"/>
  <c r="AX14" i="113"/>
  <c r="AX14" i="132" s="1"/>
  <c r="AX63" i="131"/>
  <c r="H34" i="129"/>
  <c r="H34" i="145" s="1"/>
  <c r="AX36" i="133"/>
  <c r="AX51" i="133"/>
  <c r="H49" i="129"/>
  <c r="H49" i="145" s="1"/>
  <c r="AX32" i="134"/>
  <c r="H154" i="115"/>
  <c r="H154" i="146" s="1"/>
  <c r="H18" i="129"/>
  <c r="H18" i="145" s="1"/>
  <c r="AX20" i="133"/>
  <c r="AX75" i="131"/>
  <c r="H73" i="124"/>
  <c r="H73" i="140" s="1"/>
  <c r="H15" i="124"/>
  <c r="H15" i="140" s="1"/>
  <c r="AX17" i="131"/>
  <c r="AX57" i="131"/>
  <c r="H55" i="124"/>
  <c r="H55" i="140" s="1"/>
  <c r="AX34" i="133"/>
  <c r="H32" i="129"/>
  <c r="H32" i="145" s="1"/>
  <c r="AX20" i="131"/>
  <c r="H18" i="124"/>
  <c r="H18" i="140" s="1"/>
  <c r="AX41" i="133"/>
  <c r="AX28" i="113"/>
  <c r="AX28" i="132" s="1"/>
  <c r="H39" i="129"/>
  <c r="AX72" i="133"/>
  <c r="H70" i="129"/>
  <c r="AX34" i="113"/>
  <c r="AX34" i="132" s="1"/>
  <c r="H63" i="142"/>
  <c r="H65" i="116"/>
  <c r="Z147" i="152"/>
  <c r="AX26" i="113"/>
  <c r="AX26" i="132" s="1"/>
  <c r="AX27" i="133"/>
  <c r="H25" i="129"/>
  <c r="I32" i="116"/>
  <c r="I32" i="135" s="1"/>
  <c r="I70" i="141"/>
  <c r="G182" i="116"/>
  <c r="G182" i="135" s="1"/>
  <c r="G177" i="116"/>
  <c r="G177" i="135" s="1"/>
  <c r="G181" i="116"/>
  <c r="G181" i="135" s="1"/>
  <c r="G178" i="116"/>
  <c r="G178" i="135" s="1"/>
  <c r="G149" i="135"/>
  <c r="X121" i="152"/>
  <c r="X147" i="152"/>
  <c r="X146" i="152"/>
  <c r="X122" i="152"/>
  <c r="S173" i="151"/>
  <c r="U173" i="151"/>
  <c r="AX49" i="131"/>
  <c r="H47" i="124"/>
  <c r="H47" i="140" s="1"/>
  <c r="AX100" i="131"/>
  <c r="H98" i="124"/>
  <c r="H98" i="140" s="1"/>
  <c r="H35" i="124"/>
  <c r="H35" i="140" s="1"/>
  <c r="AX37" i="131"/>
  <c r="AX28" i="134"/>
  <c r="H150" i="115"/>
  <c r="H150" i="146" s="1"/>
  <c r="H42" i="129"/>
  <c r="H42" i="145" s="1"/>
  <c r="AX44" i="133"/>
  <c r="H71" i="129"/>
  <c r="H71" i="145" s="1"/>
  <c r="AX73" i="133"/>
  <c r="H8" i="129"/>
  <c r="H8" i="145" s="1"/>
  <c r="AX10" i="133"/>
  <c r="AX10" i="134"/>
  <c r="H132" i="115"/>
  <c r="H132" i="146" s="1"/>
  <c r="H38" i="124"/>
  <c r="H38" i="140" s="1"/>
  <c r="AX40" i="131"/>
  <c r="H7" i="137"/>
  <c r="H43" i="116"/>
  <c r="H43" i="135" s="1"/>
  <c r="Y147" i="152"/>
  <c r="H29" i="142"/>
  <c r="H61" i="116"/>
  <c r="H61" i="135" s="1"/>
  <c r="I29" i="141"/>
  <c r="I25" i="116"/>
  <c r="I25" i="135" s="1"/>
  <c r="AG17" i="152"/>
  <c r="AF18" i="152"/>
  <c r="AH18" i="152"/>
  <c r="AE17" i="152"/>
  <c r="AH17" i="152"/>
  <c r="AG18" i="152"/>
  <c r="AF17" i="152"/>
  <c r="AE18" i="152"/>
  <c r="J50" i="125" l="1"/>
  <c r="J50" i="141" s="1"/>
  <c r="BG52" i="133"/>
  <c r="J26" i="115"/>
  <c r="J26" i="146" s="1"/>
  <c r="BG28" i="134"/>
  <c r="J6" i="115"/>
  <c r="J6" i="146" s="1"/>
  <c r="BG8" i="134"/>
  <c r="BG45" i="131"/>
  <c r="J43" i="120"/>
  <c r="J43" i="136" s="1"/>
  <c r="BG75" i="131"/>
  <c r="J73" i="120"/>
  <c r="J73" i="136" s="1"/>
  <c r="BG54" i="133"/>
  <c r="J52" i="125"/>
  <c r="J52" i="141" s="1"/>
  <c r="J36" i="125"/>
  <c r="J36" i="141" s="1"/>
  <c r="BG38" i="133"/>
  <c r="J95" i="120"/>
  <c r="J95" i="136" s="1"/>
  <c r="BG97" i="131"/>
  <c r="BG12" i="131"/>
  <c r="J10" i="120"/>
  <c r="J10" i="136" s="1"/>
  <c r="J72" i="125"/>
  <c r="J72" i="141" s="1"/>
  <c r="BG74" i="133"/>
  <c r="BG32" i="133"/>
  <c r="J30" i="125"/>
  <c r="J30" i="141" s="1"/>
  <c r="BG56" i="133"/>
  <c r="J54" i="125"/>
  <c r="J54" i="141" s="1"/>
  <c r="J31" i="115"/>
  <c r="J31" i="146" s="1"/>
  <c r="BG33" i="134"/>
  <c r="BG11" i="131"/>
  <c r="J9" i="120"/>
  <c r="J9" i="136" s="1"/>
  <c r="J51" i="120"/>
  <c r="J51" i="136" s="1"/>
  <c r="BG53" i="131"/>
  <c r="J27" i="125"/>
  <c r="J27" i="141" s="1"/>
  <c r="BG29" i="133"/>
  <c r="J60" i="125"/>
  <c r="J60" i="141" s="1"/>
  <c r="BG62" i="133"/>
  <c r="BG26" i="113"/>
  <c r="BG26" i="132" s="1"/>
  <c r="J25" i="125"/>
  <c r="BG27" i="133"/>
  <c r="J20" i="115"/>
  <c r="J20" i="146" s="1"/>
  <c r="BG22" i="134"/>
  <c r="BG51" i="133"/>
  <c r="J49" i="125"/>
  <c r="J49" i="141" s="1"/>
  <c r="BG70" i="131"/>
  <c r="J68" i="120"/>
  <c r="J68" i="136" s="1"/>
  <c r="BG99" i="131"/>
  <c r="J97" i="120"/>
  <c r="J97" i="136" s="1"/>
  <c r="BG26" i="131"/>
  <c r="J24" i="120"/>
  <c r="J24" i="136" s="1"/>
  <c r="J76" i="125"/>
  <c r="J76" i="141" s="1"/>
  <c r="BG78" i="133"/>
  <c r="BG86" i="131"/>
  <c r="J84" i="120"/>
  <c r="BG17" i="113"/>
  <c r="J87" i="120"/>
  <c r="J87" i="136" s="1"/>
  <c r="BG89" i="131"/>
  <c r="BG8" i="131"/>
  <c r="BG8" i="113"/>
  <c r="BG8" i="132" s="1"/>
  <c r="J6" i="120"/>
  <c r="J11" i="115"/>
  <c r="J11" i="146" s="1"/>
  <c r="BG13" i="134"/>
  <c r="BG60" i="133"/>
  <c r="J58" i="125"/>
  <c r="J58" i="141" s="1"/>
  <c r="J22" i="115"/>
  <c r="J22" i="146" s="1"/>
  <c r="BG24" i="134"/>
  <c r="BG68" i="133"/>
  <c r="J66" i="125"/>
  <c r="J66" i="141" s="1"/>
  <c r="BG49" i="131"/>
  <c r="J47" i="120"/>
  <c r="J47" i="136" s="1"/>
  <c r="BG79" i="131"/>
  <c r="J77" i="120"/>
  <c r="J77" i="136" s="1"/>
  <c r="J55" i="125"/>
  <c r="J55" i="141" s="1"/>
  <c r="BG57" i="133"/>
  <c r="BG7" i="131"/>
  <c r="J5" i="120"/>
  <c r="BG7" i="113"/>
  <c r="BG102" i="131"/>
  <c r="J100" i="120"/>
  <c r="J100" i="136" s="1"/>
  <c r="BG55" i="131"/>
  <c r="J53" i="120"/>
  <c r="J53" i="136" s="1"/>
  <c r="BG67" i="133"/>
  <c r="J65" i="125"/>
  <c r="J65" i="141" s="1"/>
  <c r="BG9" i="133"/>
  <c r="BG22" i="113"/>
  <c r="BG22" i="132" s="1"/>
  <c r="J7" i="125"/>
  <c r="BG72" i="131"/>
  <c r="J70" i="120"/>
  <c r="J70" i="136" s="1"/>
  <c r="J76" i="120"/>
  <c r="J76" i="136" s="1"/>
  <c r="BG78" i="131"/>
  <c r="J91" i="120"/>
  <c r="J91" i="136" s="1"/>
  <c r="BG93" i="131"/>
  <c r="J7" i="115"/>
  <c r="J7" i="146" s="1"/>
  <c r="BG9" i="134"/>
  <c r="J66" i="120"/>
  <c r="J66" i="136" s="1"/>
  <c r="BG68" i="131"/>
  <c r="J8" i="115"/>
  <c r="J8" i="146" s="1"/>
  <c r="BG10" i="134"/>
  <c r="J29" i="115"/>
  <c r="J29" i="146" s="1"/>
  <c r="BG31" i="134"/>
  <c r="AG52" i="151"/>
  <c r="AG157" i="151"/>
  <c r="AF34" i="152"/>
  <c r="AB53" i="151"/>
  <c r="AT34" i="134"/>
  <c r="H63" i="115"/>
  <c r="H63" i="146" s="1"/>
  <c r="AE34" i="152"/>
  <c r="AF56" i="152"/>
  <c r="AE56" i="152"/>
  <c r="AE48" i="152"/>
  <c r="AE63" i="151"/>
  <c r="AE168" i="151"/>
  <c r="AG44" i="152"/>
  <c r="AG131" i="152"/>
  <c r="AG45" i="152"/>
  <c r="AG132" i="152"/>
  <c r="AE44" i="151"/>
  <c r="AE149" i="151"/>
  <c r="AF48" i="151"/>
  <c r="AF153" i="151"/>
  <c r="AE47" i="151"/>
  <c r="AE152" i="151"/>
  <c r="AF43" i="152"/>
  <c r="AF130" i="152"/>
  <c r="AE56" i="151"/>
  <c r="AE161" i="151"/>
  <c r="AF36" i="152"/>
  <c r="AF123" i="152"/>
  <c r="AH56" i="151"/>
  <c r="AH161" i="151"/>
  <c r="AE43" i="152"/>
  <c r="AE130" i="152"/>
  <c r="AF46" i="151"/>
  <c r="AF151" i="151"/>
  <c r="AG61" i="151"/>
  <c r="AG166" i="151"/>
  <c r="AE38" i="152"/>
  <c r="AE125" i="152"/>
  <c r="AH44" i="152"/>
  <c r="AH131" i="152"/>
  <c r="AE58" i="151"/>
  <c r="AE163" i="151"/>
  <c r="AG43" i="151"/>
  <c r="AG148" i="151"/>
  <c r="AH45" i="151"/>
  <c r="AH150" i="151"/>
  <c r="AE57" i="151"/>
  <c r="AE162" i="151"/>
  <c r="AG42" i="152"/>
  <c r="AG129" i="152"/>
  <c r="AH42" i="151"/>
  <c r="AH147" i="151"/>
  <c r="AF40" i="152"/>
  <c r="AF127" i="152"/>
  <c r="AE62" i="151"/>
  <c r="AE167" i="151"/>
  <c r="AF53" i="152"/>
  <c r="AF140" i="152"/>
  <c r="H64" i="115"/>
  <c r="H64" i="146" s="1"/>
  <c r="AT35" i="134"/>
  <c r="AE42" i="152"/>
  <c r="AE129" i="152"/>
  <c r="AF42" i="152"/>
  <c r="AF129" i="152"/>
  <c r="AG47" i="151"/>
  <c r="AG152" i="151"/>
  <c r="AG59" i="151"/>
  <c r="AG164" i="151"/>
  <c r="AG60" i="151"/>
  <c r="AG165" i="151"/>
  <c r="AE44" i="152"/>
  <c r="AE131" i="152"/>
  <c r="AG55" i="151"/>
  <c r="AG160" i="151"/>
  <c r="AF49" i="152"/>
  <c r="AF136" i="152"/>
  <c r="I48" i="115"/>
  <c r="I48" i="146" s="1"/>
  <c r="BB19" i="134"/>
  <c r="BF19" i="114"/>
  <c r="AE50" i="151"/>
  <c r="AE155" i="151"/>
  <c r="AG40" i="152"/>
  <c r="AG127" i="152"/>
  <c r="AH48" i="151"/>
  <c r="AH153" i="151"/>
  <c r="AE61" i="151"/>
  <c r="AE166" i="151"/>
  <c r="H25" i="145"/>
  <c r="H168" i="116"/>
  <c r="H168" i="135" s="1"/>
  <c r="AB135" i="152"/>
  <c r="AB143" i="152"/>
  <c r="H159" i="116"/>
  <c r="H84" i="140"/>
  <c r="I23" i="129"/>
  <c r="I23" i="145" s="1"/>
  <c r="BF25" i="133"/>
  <c r="BF32" i="134"/>
  <c r="I154" i="115"/>
  <c r="I154" i="146" s="1"/>
  <c r="I18" i="129"/>
  <c r="I18" i="145" s="1"/>
  <c r="BF20" i="133"/>
  <c r="AX20" i="134"/>
  <c r="H142" i="115"/>
  <c r="H142" i="146" s="1"/>
  <c r="I56" i="116"/>
  <c r="I56" i="135" s="1"/>
  <c r="I7" i="142"/>
  <c r="W158" i="151"/>
  <c r="AD121" i="152"/>
  <c r="I68" i="129"/>
  <c r="BF70" i="133"/>
  <c r="BF32" i="113"/>
  <c r="BF32" i="132" s="1"/>
  <c r="I40" i="129"/>
  <c r="I40" i="145" s="1"/>
  <c r="BF42" i="133"/>
  <c r="I67" i="116"/>
  <c r="I67" i="135" s="1"/>
  <c r="I69" i="142"/>
  <c r="I19" i="129"/>
  <c r="BF21" i="133"/>
  <c r="BF23" i="113"/>
  <c r="BF23" i="132" s="1"/>
  <c r="I27" i="129"/>
  <c r="I27" i="145" s="1"/>
  <c r="BF29" i="133"/>
  <c r="BF16" i="134"/>
  <c r="I138" i="115"/>
  <c r="I138" i="146" s="1"/>
  <c r="BF10" i="133"/>
  <c r="I8" i="129"/>
  <c r="I8" i="145" s="1"/>
  <c r="BF72" i="133"/>
  <c r="BF34" i="113"/>
  <c r="BF34" i="132" s="1"/>
  <c r="I70" i="129"/>
  <c r="BF65" i="133"/>
  <c r="BF31" i="113"/>
  <c r="I63" i="129"/>
  <c r="BF41" i="133"/>
  <c r="BF28" i="113"/>
  <c r="BF28" i="132" s="1"/>
  <c r="I39" i="129"/>
  <c r="AB122" i="152"/>
  <c r="AD135" i="152"/>
  <c r="X146" i="151"/>
  <c r="I132" i="115"/>
  <c r="I132" i="146" s="1"/>
  <c r="BF10" i="134"/>
  <c r="I22" i="129"/>
  <c r="I22" i="145" s="1"/>
  <c r="BF24" i="133"/>
  <c r="I20" i="142"/>
  <c r="I58" i="116"/>
  <c r="I58" i="135" s="1"/>
  <c r="I41" i="129"/>
  <c r="I41" i="145" s="1"/>
  <c r="BF43" i="133"/>
  <c r="I59" i="116"/>
  <c r="I59" i="135" s="1"/>
  <c r="I21" i="142"/>
  <c r="I62" i="142"/>
  <c r="I64" i="116"/>
  <c r="I64" i="135" s="1"/>
  <c r="H29" i="145"/>
  <c r="H169" i="116"/>
  <c r="H169" i="135" s="1"/>
  <c r="H151" i="116"/>
  <c r="H151" i="135" s="1"/>
  <c r="H7" i="140"/>
  <c r="Z146" i="151"/>
  <c r="H158" i="116"/>
  <c r="H158" i="135" s="1"/>
  <c r="H74" i="140"/>
  <c r="I14" i="129"/>
  <c r="I14" i="145" s="1"/>
  <c r="BF16" i="133"/>
  <c r="I153" i="115"/>
  <c r="I153" i="146" s="1"/>
  <c r="BF31" i="134"/>
  <c r="I44" i="129"/>
  <c r="I44" i="145" s="1"/>
  <c r="BF46" i="133"/>
  <c r="BF36" i="133"/>
  <c r="I34" i="129"/>
  <c r="I34" i="145" s="1"/>
  <c r="I29" i="142"/>
  <c r="I61" i="116"/>
  <c r="I61" i="135" s="1"/>
  <c r="AE52" i="151"/>
  <c r="AE157" i="151"/>
  <c r="J34" i="125"/>
  <c r="J34" i="141" s="1"/>
  <c r="BG36" i="133"/>
  <c r="J57" i="125"/>
  <c r="J57" i="141" s="1"/>
  <c r="BG59" i="133"/>
  <c r="J27" i="115"/>
  <c r="J27" i="146" s="1"/>
  <c r="BG29" i="134"/>
  <c r="BG15" i="131"/>
  <c r="J13" i="120"/>
  <c r="J13" i="136" s="1"/>
  <c r="J55" i="120"/>
  <c r="J55" i="136" s="1"/>
  <c r="BG57" i="131"/>
  <c r="J31" i="125"/>
  <c r="J31" i="141" s="1"/>
  <c r="BG33" i="133"/>
  <c r="J96" i="120"/>
  <c r="J96" i="136" s="1"/>
  <c r="BG98" i="131"/>
  <c r="J79" i="120"/>
  <c r="J79" i="136" s="1"/>
  <c r="BG81" i="131"/>
  <c r="BG22" i="133"/>
  <c r="J20" i="125"/>
  <c r="BG24" i="113"/>
  <c r="BG24" i="132" s="1"/>
  <c r="BG80" i="133"/>
  <c r="J78" i="125"/>
  <c r="J78" i="141" s="1"/>
  <c r="BG16" i="133"/>
  <c r="J14" i="125"/>
  <c r="J14" i="141" s="1"/>
  <c r="J37" i="125"/>
  <c r="J37" i="141" s="1"/>
  <c r="BG39" i="133"/>
  <c r="J78" i="120"/>
  <c r="J78" i="136" s="1"/>
  <c r="BG80" i="131"/>
  <c r="BG103" i="131"/>
  <c r="J101" i="120"/>
  <c r="J101" i="136" s="1"/>
  <c r="J31" i="120"/>
  <c r="J31" i="136" s="1"/>
  <c r="BG33" i="131"/>
  <c r="BG19" i="131"/>
  <c r="BG11" i="113"/>
  <c r="BG11" i="132" s="1"/>
  <c r="J17" i="120"/>
  <c r="BG50" i="133"/>
  <c r="J48" i="125"/>
  <c r="J48" i="141" s="1"/>
  <c r="J75" i="120"/>
  <c r="J75" i="136" s="1"/>
  <c r="BG77" i="131"/>
  <c r="BG44" i="133"/>
  <c r="J42" i="125"/>
  <c r="J42" i="141" s="1"/>
  <c r="J33" i="125"/>
  <c r="J33" i="141" s="1"/>
  <c r="BG35" i="133"/>
  <c r="BG54" i="131"/>
  <c r="J52" i="120"/>
  <c r="J52" i="136" s="1"/>
  <c r="BG83" i="131"/>
  <c r="J81" i="120"/>
  <c r="J81" i="136" s="1"/>
  <c r="BG61" i="133"/>
  <c r="J59" i="125"/>
  <c r="J59" i="141" s="1"/>
  <c r="J56" i="125"/>
  <c r="J56" i="141" s="1"/>
  <c r="BG58" i="133"/>
  <c r="BG13" i="113"/>
  <c r="BG13" i="132" s="1"/>
  <c r="J54" i="120"/>
  <c r="BG56" i="131"/>
  <c r="J69" i="120"/>
  <c r="J69" i="136" s="1"/>
  <c r="BG71" i="131"/>
  <c r="J24" i="125"/>
  <c r="J24" i="141" s="1"/>
  <c r="BG26" i="133"/>
  <c r="J24" i="115"/>
  <c r="J24" i="146" s="1"/>
  <c r="BG26" i="134"/>
  <c r="BG40" i="133"/>
  <c r="J38" i="125"/>
  <c r="J38" i="141" s="1"/>
  <c r="BG63" i="133"/>
  <c r="J61" i="125"/>
  <c r="J61" i="141" s="1"/>
  <c r="J23" i="115"/>
  <c r="J23" i="146" s="1"/>
  <c r="BG25" i="134"/>
  <c r="J26" i="120"/>
  <c r="J26" i="136" s="1"/>
  <c r="BG28" i="131"/>
  <c r="J59" i="120"/>
  <c r="J59" i="136" s="1"/>
  <c r="BG61" i="131"/>
  <c r="BG37" i="133"/>
  <c r="J35" i="125"/>
  <c r="J35" i="141" s="1"/>
  <c r="BG42" i="133"/>
  <c r="J40" i="125"/>
  <c r="J40" i="141" s="1"/>
  <c r="J99" i="120"/>
  <c r="J99" i="136" s="1"/>
  <c r="BG101" i="131"/>
  <c r="J35" i="120"/>
  <c r="J35" i="136" s="1"/>
  <c r="BG37" i="131"/>
  <c r="J15" i="115"/>
  <c r="J15" i="146" s="1"/>
  <c r="BG17" i="134"/>
  <c r="J64" i="125"/>
  <c r="J64" i="141" s="1"/>
  <c r="BG66" i="133"/>
  <c r="J50" i="120"/>
  <c r="J50" i="136" s="1"/>
  <c r="BG52" i="131"/>
  <c r="BG43" i="131"/>
  <c r="J41" i="120"/>
  <c r="J41" i="136" s="1"/>
  <c r="BG14" i="113"/>
  <c r="BG14" i="132" s="1"/>
  <c r="BG63" i="131"/>
  <c r="J61" i="120"/>
  <c r="J19" i="125"/>
  <c r="BG21" i="133"/>
  <c r="BG23" i="113"/>
  <c r="BG23" i="132" s="1"/>
  <c r="J58" i="120"/>
  <c r="J58" i="136" s="1"/>
  <c r="BG60" i="131"/>
  <c r="J12" i="115"/>
  <c r="J12" i="146" s="1"/>
  <c r="BG14" i="134"/>
  <c r="BG30" i="113"/>
  <c r="BG30" i="132" s="1"/>
  <c r="BG64" i="133"/>
  <c r="J62" i="125"/>
  <c r="AD60" i="152"/>
  <c r="AG64" i="151"/>
  <c r="AC53" i="151"/>
  <c r="AF64" i="151"/>
  <c r="AG48" i="152"/>
  <c r="Z67" i="151"/>
  <c r="Y67" i="151"/>
  <c r="AG34" i="152"/>
  <c r="AG35" i="152"/>
  <c r="AH39" i="152"/>
  <c r="AH126" i="152"/>
  <c r="AH40" i="152"/>
  <c r="AH127" i="152"/>
  <c r="AE60" i="151"/>
  <c r="AE165" i="151"/>
  <c r="AE48" i="151"/>
  <c r="AE153" i="151"/>
  <c r="AG49" i="151"/>
  <c r="AG154" i="151"/>
  <c r="AG38" i="152"/>
  <c r="AG125" i="152"/>
  <c r="AF57" i="151"/>
  <c r="AF162" i="151"/>
  <c r="AE54" i="152"/>
  <c r="AE141" i="152"/>
  <c r="AG49" i="152"/>
  <c r="AG136" i="152"/>
  <c r="AH36" i="152"/>
  <c r="AH123" i="152"/>
  <c r="AH45" i="152"/>
  <c r="AH132" i="152"/>
  <c r="AH38" i="152"/>
  <c r="AH125" i="152"/>
  <c r="AH43" i="152"/>
  <c r="AH130" i="152"/>
  <c r="AF38" i="152"/>
  <c r="AF125" i="152"/>
  <c r="AH47" i="151"/>
  <c r="AH152" i="151"/>
  <c r="AE59" i="151"/>
  <c r="AE164" i="151"/>
  <c r="AH62" i="151"/>
  <c r="AH167" i="151"/>
  <c r="AF61" i="151"/>
  <c r="AF166" i="151"/>
  <c r="AH37" i="152"/>
  <c r="AH124" i="152"/>
  <c r="AE55" i="151"/>
  <c r="AE160" i="151"/>
  <c r="AH51" i="152"/>
  <c r="AH138" i="152"/>
  <c r="AE42" i="151"/>
  <c r="AE147" i="151"/>
  <c r="AF50" i="152"/>
  <c r="AF137" i="152"/>
  <c r="AF41" i="152"/>
  <c r="AF128" i="152"/>
  <c r="AG37" i="152"/>
  <c r="AG124" i="152"/>
  <c r="AF63" i="151"/>
  <c r="AF168" i="151"/>
  <c r="AE45" i="151"/>
  <c r="AE150" i="151"/>
  <c r="AG44" i="151"/>
  <c r="AG149" i="151"/>
  <c r="AH41" i="152"/>
  <c r="AH128" i="152"/>
  <c r="AF44" i="152"/>
  <c r="AF131" i="152"/>
  <c r="AG62" i="151"/>
  <c r="AG167" i="151"/>
  <c r="AF45" i="152"/>
  <c r="AF132" i="152"/>
  <c r="AE50" i="152"/>
  <c r="AE137" i="152"/>
  <c r="AG41" i="152"/>
  <c r="AG128" i="152"/>
  <c r="AG58" i="151"/>
  <c r="AG163" i="151"/>
  <c r="AG43" i="152"/>
  <c r="AG130" i="152"/>
  <c r="AC169" i="151"/>
  <c r="Y134" i="152"/>
  <c r="Z134" i="152"/>
  <c r="H70" i="145"/>
  <c r="H176" i="116"/>
  <c r="H176" i="135" s="1"/>
  <c r="V172" i="151"/>
  <c r="AC122" i="152"/>
  <c r="I47" i="129"/>
  <c r="I47" i="145" s="1"/>
  <c r="BF49" i="133"/>
  <c r="I71" i="129"/>
  <c r="I71" i="145" s="1"/>
  <c r="BF73" i="133"/>
  <c r="I45" i="129"/>
  <c r="I45" i="145" s="1"/>
  <c r="BF47" i="133"/>
  <c r="BF62" i="133"/>
  <c r="I60" i="129"/>
  <c r="I60" i="145" s="1"/>
  <c r="BF35" i="133"/>
  <c r="I33" i="129"/>
  <c r="I33" i="145" s="1"/>
  <c r="I6" i="142"/>
  <c r="I55" i="116"/>
  <c r="I55" i="135" s="1"/>
  <c r="BF9" i="133"/>
  <c r="I7" i="129"/>
  <c r="BF22" i="113"/>
  <c r="BF22" i="132" s="1"/>
  <c r="I151" i="115"/>
  <c r="I151" i="146" s="1"/>
  <c r="BF29" i="134"/>
  <c r="H34" i="116"/>
  <c r="H34" i="135" s="1"/>
  <c r="H157" i="116"/>
  <c r="H157" i="135" s="1"/>
  <c r="H62" i="140"/>
  <c r="AD143" i="152"/>
  <c r="BF34" i="133"/>
  <c r="I32" i="129"/>
  <c r="I32" i="145" s="1"/>
  <c r="I152" i="115"/>
  <c r="I152" i="146" s="1"/>
  <c r="BF30" i="134"/>
  <c r="BF40" i="133"/>
  <c r="I38" i="129"/>
  <c r="I38" i="145" s="1"/>
  <c r="I37" i="129"/>
  <c r="I37" i="145" s="1"/>
  <c r="BF39" i="133"/>
  <c r="BF29" i="113"/>
  <c r="BF29" i="132" s="1"/>
  <c r="I53" i="129"/>
  <c r="BF55" i="133"/>
  <c r="I30" i="129"/>
  <c r="I30" i="145" s="1"/>
  <c r="BF32" i="133"/>
  <c r="I70" i="142"/>
  <c r="I68" i="116"/>
  <c r="I68" i="135" s="1"/>
  <c r="I65" i="116"/>
  <c r="I63" i="142"/>
  <c r="I62" i="116"/>
  <c r="I62" i="135" s="1"/>
  <c r="I39" i="142"/>
  <c r="BF14" i="133"/>
  <c r="I12" i="129"/>
  <c r="I12" i="145" s="1"/>
  <c r="H166" i="116"/>
  <c r="H166" i="135" s="1"/>
  <c r="H20" i="145"/>
  <c r="H30" i="140"/>
  <c r="H154" i="116"/>
  <c r="H154" i="135" s="1"/>
  <c r="H51" i="135"/>
  <c r="H53" i="116"/>
  <c r="H53" i="135" s="1"/>
  <c r="BF58" i="133"/>
  <c r="I56" i="129"/>
  <c r="I56" i="145" s="1"/>
  <c r="AX20" i="113"/>
  <c r="AX20" i="132" s="1"/>
  <c r="H5" i="129"/>
  <c r="AX7" i="133"/>
  <c r="BF74" i="133"/>
  <c r="I72" i="129"/>
  <c r="I72" i="145" s="1"/>
  <c r="BF22" i="133"/>
  <c r="BF24" i="113"/>
  <c r="BF24" i="132" s="1"/>
  <c r="I20" i="129"/>
  <c r="BF9" i="134"/>
  <c r="I131" i="115"/>
  <c r="I131" i="146" s="1"/>
  <c r="I11" i="129"/>
  <c r="I11" i="145" s="1"/>
  <c r="BF13" i="133"/>
  <c r="BF25" i="113"/>
  <c r="BF25" i="132" s="1"/>
  <c r="BF23" i="133"/>
  <c r="I21" i="129"/>
  <c r="H165" i="116"/>
  <c r="H165" i="135" s="1"/>
  <c r="H19" i="145"/>
  <c r="AX35" i="114"/>
  <c r="Z173" i="151"/>
  <c r="Z172" i="151"/>
  <c r="H86" i="140"/>
  <c r="H160" i="116"/>
  <c r="H160" i="135" s="1"/>
  <c r="Y146" i="151"/>
  <c r="AA135" i="152"/>
  <c r="H6" i="145"/>
  <c r="H163" i="116"/>
  <c r="H163" i="135" s="1"/>
  <c r="I9" i="129"/>
  <c r="I9" i="145" s="1"/>
  <c r="BF11" i="133"/>
  <c r="I58" i="129"/>
  <c r="I58" i="145" s="1"/>
  <c r="BF60" i="133"/>
  <c r="BF48" i="133"/>
  <c r="I46" i="129"/>
  <c r="I46" i="145" s="1"/>
  <c r="BF75" i="133"/>
  <c r="I73" i="129"/>
  <c r="I73" i="145" s="1"/>
  <c r="BF17" i="133"/>
  <c r="I15" i="129"/>
  <c r="I15" i="145" s="1"/>
  <c r="BF17" i="134"/>
  <c r="I139" i="115"/>
  <c r="I139" i="146" s="1"/>
  <c r="I31" i="129"/>
  <c r="I31" i="145" s="1"/>
  <c r="BF33" i="133"/>
  <c r="BF27" i="113"/>
  <c r="BF27" i="132" s="1"/>
  <c r="I29" i="129"/>
  <c r="BF31" i="133"/>
  <c r="BG20" i="133"/>
  <c r="J18" i="125"/>
  <c r="J18" i="141" s="1"/>
  <c r="J41" i="125"/>
  <c r="J41" i="141" s="1"/>
  <c r="BG43" i="133"/>
  <c r="J94" i="120"/>
  <c r="J94" i="136" s="1"/>
  <c r="BG96" i="131"/>
  <c r="J82" i="120"/>
  <c r="J82" i="136" s="1"/>
  <c r="BG84" i="131"/>
  <c r="BG39" i="131"/>
  <c r="J37" i="120"/>
  <c r="J37" i="136" s="1"/>
  <c r="BG13" i="133"/>
  <c r="J11" i="125"/>
  <c r="J11" i="141" s="1"/>
  <c r="BG15" i="113"/>
  <c r="BG15" i="132" s="1"/>
  <c r="J62" i="120"/>
  <c r="BG64" i="131"/>
  <c r="BG51" i="131"/>
  <c r="J49" i="120"/>
  <c r="J49" i="136" s="1"/>
  <c r="J73" i="125"/>
  <c r="J73" i="141" s="1"/>
  <c r="BG75" i="133"/>
  <c r="BG27" i="134"/>
  <c r="J25" i="115"/>
  <c r="J25" i="146" s="1"/>
  <c r="J67" i="125"/>
  <c r="J67" i="141" s="1"/>
  <c r="BG69" i="133"/>
  <c r="J13" i="115"/>
  <c r="J13" i="146" s="1"/>
  <c r="BG15" i="134"/>
  <c r="BG11" i="133"/>
  <c r="J9" i="125"/>
  <c r="J9" i="141" s="1"/>
  <c r="BG58" i="131"/>
  <c r="J56" i="120"/>
  <c r="J56" i="136" s="1"/>
  <c r="BG87" i="131"/>
  <c r="J85" i="120"/>
  <c r="J85" i="136" s="1"/>
  <c r="J8" i="120"/>
  <c r="J8" i="136" s="1"/>
  <c r="BG10" i="131"/>
  <c r="J29" i="125"/>
  <c r="BG31" i="133"/>
  <c r="BG27" i="113"/>
  <c r="BG27" i="132" s="1"/>
  <c r="BG34" i="133"/>
  <c r="J32" i="125"/>
  <c r="J32" i="141" s="1"/>
  <c r="BG30" i="133"/>
  <c r="J28" i="125"/>
  <c r="J28" i="141" s="1"/>
  <c r="BG28" i="133"/>
  <c r="J26" i="125"/>
  <c r="J26" i="141" s="1"/>
  <c r="BG76" i="133"/>
  <c r="J74" i="125"/>
  <c r="J74" i="141" s="1"/>
  <c r="J32" i="120"/>
  <c r="J32" i="136" s="1"/>
  <c r="BG34" i="131"/>
  <c r="BG65" i="131"/>
  <c r="J63" i="120"/>
  <c r="J63" i="136" s="1"/>
  <c r="BG45" i="133"/>
  <c r="J43" i="125"/>
  <c r="J43" i="141" s="1"/>
  <c r="BG46" i="133"/>
  <c r="J44" i="125"/>
  <c r="J44" i="141" s="1"/>
  <c r="BG9" i="131"/>
  <c r="J7" i="120"/>
  <c r="BG9" i="113"/>
  <c r="BG9" i="132" s="1"/>
  <c r="BG59" i="131"/>
  <c r="J57" i="120"/>
  <c r="J57" i="136" s="1"/>
  <c r="J12" i="125"/>
  <c r="J12" i="141" s="1"/>
  <c r="BG14" i="133"/>
  <c r="BG70" i="133"/>
  <c r="BG32" i="113"/>
  <c r="BG32" i="132" s="1"/>
  <c r="J68" i="125"/>
  <c r="J22" i="125"/>
  <c r="J22" i="141" s="1"/>
  <c r="BG24" i="133"/>
  <c r="BG47" i="133"/>
  <c r="J45" i="125"/>
  <c r="J45" i="141" s="1"/>
  <c r="J102" i="120"/>
  <c r="J102" i="136" s="1"/>
  <c r="BG104" i="131"/>
  <c r="BG92" i="131"/>
  <c r="J90" i="120"/>
  <c r="J90" i="136" s="1"/>
  <c r="J42" i="120"/>
  <c r="J42" i="136" s="1"/>
  <c r="BG44" i="131"/>
  <c r="J15" i="125"/>
  <c r="J15" i="141" s="1"/>
  <c r="BG17" i="133"/>
  <c r="BG88" i="131"/>
  <c r="BG18" i="113"/>
  <c r="BG18" i="132" s="1"/>
  <c r="J86" i="120"/>
  <c r="J83" i="120"/>
  <c r="J83" i="136" s="1"/>
  <c r="BG85" i="131"/>
  <c r="BG10" i="113"/>
  <c r="BG10" i="132" s="1"/>
  <c r="J14" i="120"/>
  <c r="BG16" i="131"/>
  <c r="J28" i="115"/>
  <c r="J28" i="146" s="1"/>
  <c r="BG30" i="134"/>
  <c r="J21" i="115"/>
  <c r="J21" i="146" s="1"/>
  <c r="BG23" i="134"/>
  <c r="J15" i="120"/>
  <c r="J15" i="136" s="1"/>
  <c r="BG17" i="131"/>
  <c r="J23" i="120"/>
  <c r="J23" i="136" s="1"/>
  <c r="BG25" i="131"/>
  <c r="J44" i="120"/>
  <c r="J44" i="136" s="1"/>
  <c r="BG46" i="131"/>
  <c r="BG90" i="131"/>
  <c r="J88" i="120"/>
  <c r="J88" i="136" s="1"/>
  <c r="BG47" i="131"/>
  <c r="J45" i="120"/>
  <c r="J45" i="136" s="1"/>
  <c r="J6" i="125"/>
  <c r="BG21" i="113"/>
  <c r="BG21" i="132" s="1"/>
  <c r="BG8" i="133"/>
  <c r="AE64" i="151"/>
  <c r="AH35" i="152"/>
  <c r="AF35" i="152"/>
  <c r="AH64" i="151"/>
  <c r="AE35" i="152"/>
  <c r="I49" i="115"/>
  <c r="I49" i="146" s="1"/>
  <c r="BB20" i="134"/>
  <c r="BF20" i="114"/>
  <c r="AF48" i="152"/>
  <c r="AG56" i="152"/>
  <c r="AH48" i="152"/>
  <c r="AE51" i="152"/>
  <c r="AE138" i="152"/>
  <c r="AE52" i="152"/>
  <c r="AE139" i="152"/>
  <c r="AG48" i="151"/>
  <c r="AG153" i="151"/>
  <c r="AH46" i="151"/>
  <c r="AH151" i="151"/>
  <c r="AH58" i="151"/>
  <c r="AH163" i="151"/>
  <c r="AE49" i="152"/>
  <c r="AE136" i="152"/>
  <c r="AE41" i="152"/>
  <c r="AE128" i="152"/>
  <c r="AG52" i="152"/>
  <c r="AG139" i="152"/>
  <c r="AG63" i="151"/>
  <c r="AG168" i="151"/>
  <c r="AH57" i="151"/>
  <c r="AH162" i="151"/>
  <c r="AG55" i="152"/>
  <c r="AG142" i="152"/>
  <c r="AG57" i="151"/>
  <c r="AG162" i="151"/>
  <c r="AF37" i="152"/>
  <c r="AF124" i="152"/>
  <c r="AF51" i="152"/>
  <c r="AF138" i="152"/>
  <c r="AG42" i="151"/>
  <c r="AG147" i="151"/>
  <c r="AE46" i="151"/>
  <c r="AE151" i="151"/>
  <c r="AE43" i="151"/>
  <c r="AE148" i="151"/>
  <c r="AF56" i="151"/>
  <c r="AF161" i="151"/>
  <c r="AE53" i="152"/>
  <c r="AE140" i="152"/>
  <c r="AG56" i="151"/>
  <c r="AG161" i="151"/>
  <c r="AF59" i="151"/>
  <c r="AF164" i="151"/>
  <c r="AH49" i="152"/>
  <c r="AH136" i="152"/>
  <c r="AF43" i="151"/>
  <c r="AF148" i="151"/>
  <c r="AG36" i="152"/>
  <c r="AG123" i="152"/>
  <c r="AF55" i="152"/>
  <c r="AF142" i="152"/>
  <c r="AG46" i="151"/>
  <c r="AG151" i="151"/>
  <c r="AF49" i="151"/>
  <c r="AF154" i="151"/>
  <c r="AH60" i="151"/>
  <c r="AH165" i="151"/>
  <c r="AG51" i="152"/>
  <c r="AG138" i="152"/>
  <c r="AG39" i="152"/>
  <c r="AG126" i="152"/>
  <c r="AF58" i="151"/>
  <c r="AF163" i="151"/>
  <c r="AF54" i="152"/>
  <c r="AF141" i="152"/>
  <c r="AH61" i="151"/>
  <c r="AH166" i="151"/>
  <c r="AG54" i="152"/>
  <c r="AG141" i="152"/>
  <c r="AH59" i="151"/>
  <c r="AH164" i="151"/>
  <c r="W159" i="151"/>
  <c r="X134" i="152"/>
  <c r="H65" i="135"/>
  <c r="H72" i="116"/>
  <c r="H72" i="135" s="1"/>
  <c r="AB169" i="151"/>
  <c r="H61" i="140"/>
  <c r="H156" i="116"/>
  <c r="H156" i="135" s="1"/>
  <c r="AX39" i="113"/>
  <c r="AX39" i="132" s="1"/>
  <c r="AX7" i="132"/>
  <c r="AX40" i="113"/>
  <c r="AX40" i="132" s="1"/>
  <c r="H7" i="145"/>
  <c r="H164" i="116"/>
  <c r="H164" i="135" s="1"/>
  <c r="BF28" i="134"/>
  <c r="I150" i="115"/>
  <c r="I150" i="146" s="1"/>
  <c r="BF11" i="134"/>
  <c r="I133" i="115"/>
  <c r="I133" i="146" s="1"/>
  <c r="I16" i="129"/>
  <c r="I16" i="145" s="1"/>
  <c r="BF18" i="133"/>
  <c r="I49" i="129"/>
  <c r="I49" i="145" s="1"/>
  <c r="BF51" i="133"/>
  <c r="BF30" i="133"/>
  <c r="I28" i="129"/>
  <c r="I28" i="145" s="1"/>
  <c r="I64" i="129"/>
  <c r="I64" i="145" s="1"/>
  <c r="BF66" i="133"/>
  <c r="BF28" i="133"/>
  <c r="I26" i="129"/>
  <c r="I26" i="145" s="1"/>
  <c r="I59" i="129"/>
  <c r="I59" i="145" s="1"/>
  <c r="BF61" i="133"/>
  <c r="I78" i="129"/>
  <c r="I78" i="145" s="1"/>
  <c r="BF80" i="133"/>
  <c r="H33" i="116"/>
  <c r="H33" i="135" s="1"/>
  <c r="I29" i="135"/>
  <c r="I36" i="116"/>
  <c r="I36" i="135" s="1"/>
  <c r="H62" i="145"/>
  <c r="H172" i="116"/>
  <c r="H172" i="135" s="1"/>
  <c r="BF23" i="134"/>
  <c r="I145" i="115"/>
  <c r="I145" i="146" s="1"/>
  <c r="I68" i="142"/>
  <c r="I66" i="116"/>
  <c r="I66" i="135" s="1"/>
  <c r="I57" i="116"/>
  <c r="I57" i="135" s="1"/>
  <c r="I19" i="142"/>
  <c r="BF56" i="133"/>
  <c r="I54" i="129"/>
  <c r="I54" i="145" s="1"/>
  <c r="I135" i="115"/>
  <c r="I135" i="146" s="1"/>
  <c r="BF13" i="134"/>
  <c r="BF24" i="134"/>
  <c r="I146" i="115"/>
  <c r="I146" i="146" s="1"/>
  <c r="I53" i="142"/>
  <c r="I63" i="116"/>
  <c r="I63" i="135" s="1"/>
  <c r="BB31" i="132"/>
  <c r="BB38" i="113"/>
  <c r="BB38" i="132" s="1"/>
  <c r="BF38" i="133"/>
  <c r="I36" i="129"/>
  <c r="I36" i="145" s="1"/>
  <c r="BF21" i="134"/>
  <c r="I143" i="115"/>
  <c r="I143" i="146" s="1"/>
  <c r="AA169" i="151"/>
  <c r="S172" i="151"/>
  <c r="AC135" i="152"/>
  <c r="AA143" i="152"/>
  <c r="AD169" i="151"/>
  <c r="H152" i="116"/>
  <c r="H152" i="135" s="1"/>
  <c r="H14" i="140"/>
  <c r="H171" i="116"/>
  <c r="H171" i="135" s="1"/>
  <c r="H53" i="145"/>
  <c r="BF18" i="134"/>
  <c r="I140" i="115"/>
  <c r="I140" i="146" s="1"/>
  <c r="I24" i="129"/>
  <c r="I24" i="145" s="1"/>
  <c r="BF26" i="133"/>
  <c r="H54" i="116"/>
  <c r="H54" i="135" s="1"/>
  <c r="H5" i="142"/>
  <c r="I74" i="129"/>
  <c r="I74" i="145" s="1"/>
  <c r="BF76" i="133"/>
  <c r="AX34" i="114"/>
  <c r="AX38" i="113"/>
  <c r="AX38" i="132" s="1"/>
  <c r="AX31" i="132"/>
  <c r="Y159" i="151"/>
  <c r="AT36" i="113"/>
  <c r="AT36" i="132" s="1"/>
  <c r="Z159" i="151"/>
  <c r="H155" i="116"/>
  <c r="H155" i="135" s="1"/>
  <c r="H54" i="140"/>
  <c r="AB121" i="152"/>
  <c r="H150" i="116"/>
  <c r="H150" i="135" s="1"/>
  <c r="H6" i="140"/>
  <c r="I43" i="129"/>
  <c r="I43" i="145" s="1"/>
  <c r="BF45" i="133"/>
  <c r="I35" i="129"/>
  <c r="I35" i="145" s="1"/>
  <c r="BF37" i="133"/>
  <c r="H141" i="115"/>
  <c r="H141" i="146" s="1"/>
  <c r="AX19" i="134"/>
  <c r="I25" i="129"/>
  <c r="BF26" i="113"/>
  <c r="BF26" i="132" s="1"/>
  <c r="BF27" i="133"/>
  <c r="I76" i="129"/>
  <c r="I76" i="145" s="1"/>
  <c r="BF78" i="133"/>
  <c r="AH52" i="151"/>
  <c r="AH157" i="151"/>
  <c r="J71" i="125"/>
  <c r="J71" i="141" s="1"/>
  <c r="BG73" i="133"/>
  <c r="J9" i="115"/>
  <c r="J9" i="146" s="1"/>
  <c r="BG11" i="134"/>
  <c r="J13" i="125"/>
  <c r="J13" i="141" s="1"/>
  <c r="BG15" i="133"/>
  <c r="BG62" i="131"/>
  <c r="J60" i="120"/>
  <c r="J60" i="136" s="1"/>
  <c r="BG91" i="131"/>
  <c r="J89" i="120"/>
  <c r="J89" i="136" s="1"/>
  <c r="BG14" i="131"/>
  <c r="J12" i="120"/>
  <c r="J12" i="136" s="1"/>
  <c r="J53" i="125"/>
  <c r="BG55" i="133"/>
  <c r="BG29" i="113"/>
  <c r="BG29" i="132" s="1"/>
  <c r="BG32" i="131"/>
  <c r="BG12" i="113"/>
  <c r="BG12" i="132" s="1"/>
  <c r="J30" i="120"/>
  <c r="BG29" i="131"/>
  <c r="J27" i="120"/>
  <c r="J27" i="136" s="1"/>
  <c r="BG79" i="133"/>
  <c r="J77" i="125"/>
  <c r="J77" i="141" s="1"/>
  <c r="BG65" i="133"/>
  <c r="BG31" i="113"/>
  <c r="J63" i="125"/>
  <c r="J46" i="125"/>
  <c r="J46" i="141" s="1"/>
  <c r="BG48" i="133"/>
  <c r="J30" i="115"/>
  <c r="J30" i="146" s="1"/>
  <c r="BG32" i="134"/>
  <c r="J10" i="115"/>
  <c r="J10" i="146" s="1"/>
  <c r="BG12" i="134"/>
  <c r="J38" i="120"/>
  <c r="J38" i="136" s="1"/>
  <c r="BG40" i="131"/>
  <c r="BG69" i="131"/>
  <c r="J67" i="120"/>
  <c r="J67" i="136" s="1"/>
  <c r="BG49" i="133"/>
  <c r="J47" i="125"/>
  <c r="J47" i="141" s="1"/>
  <c r="J19" i="115"/>
  <c r="J19" i="146" s="1"/>
  <c r="BG21" i="134"/>
  <c r="BG16" i="113"/>
  <c r="BG16" i="132" s="1"/>
  <c r="J74" i="120"/>
  <c r="BG76" i="131"/>
  <c r="BG18" i="133"/>
  <c r="J16" i="125"/>
  <c r="J16" i="141" s="1"/>
  <c r="BG12" i="133"/>
  <c r="J10" i="125"/>
  <c r="J10" i="141" s="1"/>
  <c r="J14" i="115"/>
  <c r="J14" i="146" s="1"/>
  <c r="BG16" i="134"/>
  <c r="J98" i="120"/>
  <c r="J98" i="136" s="1"/>
  <c r="BG100" i="131"/>
  <c r="J46" i="120"/>
  <c r="J46" i="136" s="1"/>
  <c r="BG48" i="131"/>
  <c r="BG25" i="133"/>
  <c r="J23" i="125"/>
  <c r="J23" i="141" s="1"/>
  <c r="BG106" i="131"/>
  <c r="J104" i="120"/>
  <c r="J104" i="136" s="1"/>
  <c r="J103" i="120"/>
  <c r="J103" i="136" s="1"/>
  <c r="BG105" i="131"/>
  <c r="BG42" i="131"/>
  <c r="J40" i="120"/>
  <c r="J40" i="136" s="1"/>
  <c r="BG33" i="113"/>
  <c r="BG33" i="132" s="1"/>
  <c r="J69" i="125"/>
  <c r="BG71" i="133"/>
  <c r="J5" i="115"/>
  <c r="J5" i="146" s="1"/>
  <c r="BG7" i="134"/>
  <c r="BG19" i="133"/>
  <c r="J17" i="125"/>
  <c r="J17" i="141" s="1"/>
  <c r="J64" i="120"/>
  <c r="J64" i="136" s="1"/>
  <c r="BG66" i="131"/>
  <c r="J93" i="120"/>
  <c r="J93" i="136" s="1"/>
  <c r="BG95" i="131"/>
  <c r="BG18" i="131"/>
  <c r="J16" i="120"/>
  <c r="J16" i="136" s="1"/>
  <c r="BG23" i="133"/>
  <c r="BG25" i="113"/>
  <c r="BG25" i="132" s="1"/>
  <c r="J21" i="125"/>
  <c r="J70" i="125"/>
  <c r="BG34" i="113"/>
  <c r="BG34" i="132" s="1"/>
  <c r="BG72" i="133"/>
  <c r="J65" i="120"/>
  <c r="J65" i="136" s="1"/>
  <c r="BG67" i="131"/>
  <c r="BG10" i="133"/>
  <c r="J8" i="125"/>
  <c r="J8" i="141" s="1"/>
  <c r="J39" i="125"/>
  <c r="BG41" i="133"/>
  <c r="BG28" i="113"/>
  <c r="BG28" i="132" s="1"/>
  <c r="BG94" i="131"/>
  <c r="J92" i="120"/>
  <c r="J92" i="136" s="1"/>
  <c r="J36" i="120"/>
  <c r="J36" i="136" s="1"/>
  <c r="BG38" i="131"/>
  <c r="J11" i="120"/>
  <c r="J11" i="136" s="1"/>
  <c r="BG13" i="131"/>
  <c r="J18" i="120"/>
  <c r="J18" i="136" s="1"/>
  <c r="BG20" i="131"/>
  <c r="BG82" i="131"/>
  <c r="J80" i="120"/>
  <c r="J80" i="136" s="1"/>
  <c r="J16" i="115"/>
  <c r="J16" i="146" s="1"/>
  <c r="BG18" i="134"/>
  <c r="AF52" i="151"/>
  <c r="AF157" i="151"/>
  <c r="AH34" i="152"/>
  <c r="AH63" i="151"/>
  <c r="AH168" i="151"/>
  <c r="AD59" i="152"/>
  <c r="AD53" i="151"/>
  <c r="AA53" i="151"/>
  <c r="AH56" i="152"/>
  <c r="AG53" i="152"/>
  <c r="AG140" i="152"/>
  <c r="AH53" i="152"/>
  <c r="AH140" i="152"/>
  <c r="AH43" i="151"/>
  <c r="AH148" i="151"/>
  <c r="AH44" i="151"/>
  <c r="AH149" i="151"/>
  <c r="AE36" i="152"/>
  <c r="AE123" i="152"/>
  <c r="AH54" i="152"/>
  <c r="AH141" i="152"/>
  <c r="AH42" i="152"/>
  <c r="AH129" i="152"/>
  <c r="AF60" i="151"/>
  <c r="AF165" i="151"/>
  <c r="AF50" i="151"/>
  <c r="AF155" i="151"/>
  <c r="AH50" i="152"/>
  <c r="AH137" i="152"/>
  <c r="AE55" i="152"/>
  <c r="AE142" i="152"/>
  <c r="AH49" i="151"/>
  <c r="AH154" i="151"/>
  <c r="AE49" i="151"/>
  <c r="AE154" i="151"/>
  <c r="AH50" i="151"/>
  <c r="AH155" i="151"/>
  <c r="AF47" i="151"/>
  <c r="AF152" i="151"/>
  <c r="AE40" i="152"/>
  <c r="AE127" i="152"/>
  <c r="AF52" i="152"/>
  <c r="AF139" i="152"/>
  <c r="AE45" i="152"/>
  <c r="AE132" i="152"/>
  <c r="AH55" i="151"/>
  <c r="AH160" i="151"/>
  <c r="AG50" i="151"/>
  <c r="AG155" i="151"/>
  <c r="AE37" i="152"/>
  <c r="AE124" i="152"/>
  <c r="BB20" i="113"/>
  <c r="BB20" i="132" s="1"/>
  <c r="BB7" i="133"/>
  <c r="I5" i="126"/>
  <c r="BF7" i="102"/>
  <c r="AE39" i="152"/>
  <c r="AE126" i="152"/>
  <c r="AG50" i="152"/>
  <c r="AG137" i="152"/>
  <c r="AF42" i="151"/>
  <c r="AF147" i="151"/>
  <c r="AF44" i="151"/>
  <c r="AF149" i="151"/>
  <c r="AF55" i="151"/>
  <c r="AF160" i="151"/>
  <c r="AF62" i="151"/>
  <c r="AF167" i="151"/>
  <c r="AH55" i="152"/>
  <c r="AH142" i="152"/>
  <c r="AH52" i="152"/>
  <c r="AH139" i="152"/>
  <c r="AG45" i="151"/>
  <c r="AG150" i="151"/>
  <c r="AF45" i="151"/>
  <c r="AF150" i="151"/>
  <c r="AF39" i="152"/>
  <c r="AF126" i="152"/>
  <c r="W146" i="151"/>
  <c r="AD122" i="152"/>
  <c r="W173" i="151"/>
  <c r="W172" i="151"/>
  <c r="H39" i="145"/>
  <c r="H170" i="116"/>
  <c r="H170" i="135" s="1"/>
  <c r="H21" i="145"/>
  <c r="H167" i="116"/>
  <c r="H167" i="135" s="1"/>
  <c r="H5" i="140"/>
  <c r="H149" i="116"/>
  <c r="AX17" i="132"/>
  <c r="AX19" i="113"/>
  <c r="AX19" i="132" s="1"/>
  <c r="AC121" i="152"/>
  <c r="BF68" i="133"/>
  <c r="I66" i="129"/>
  <c r="I66" i="145" s="1"/>
  <c r="I137" i="115"/>
  <c r="I137" i="146" s="1"/>
  <c r="BF15" i="134"/>
  <c r="I149" i="115"/>
  <c r="I149" i="146" s="1"/>
  <c r="BF27" i="134"/>
  <c r="I6" i="129"/>
  <c r="BF8" i="133"/>
  <c r="BF21" i="113"/>
  <c r="BF21" i="132" s="1"/>
  <c r="X159" i="151"/>
  <c r="W134" i="152"/>
  <c r="H68" i="145"/>
  <c r="H174" i="116"/>
  <c r="H174" i="135" s="1"/>
  <c r="BF33" i="113"/>
  <c r="BF33" i="132" s="1"/>
  <c r="I69" i="129"/>
  <c r="BF71" i="133"/>
  <c r="BF14" i="134"/>
  <c r="I136" i="115"/>
  <c r="I136" i="146" s="1"/>
  <c r="I10" i="129"/>
  <c r="I10" i="145" s="1"/>
  <c r="BF12" i="133"/>
  <c r="I65" i="129"/>
  <c r="I65" i="145" s="1"/>
  <c r="BF67" i="133"/>
  <c r="I147" i="115"/>
  <c r="I147" i="146" s="1"/>
  <c r="BF25" i="134"/>
  <c r="BF50" i="133"/>
  <c r="I48" i="129"/>
  <c r="I48" i="145" s="1"/>
  <c r="I5" i="141"/>
  <c r="I18" i="116"/>
  <c r="I18" i="135" s="1"/>
  <c r="T172" i="151"/>
  <c r="H74" i="116"/>
  <c r="H74" i="135" s="1"/>
  <c r="H41" i="135"/>
  <c r="H73" i="116"/>
  <c r="H73" i="135" s="1"/>
  <c r="I13" i="129"/>
  <c r="I13" i="145" s="1"/>
  <c r="BF15" i="133"/>
  <c r="I155" i="115"/>
  <c r="I155" i="146" s="1"/>
  <c r="BF33" i="134"/>
  <c r="BF69" i="133"/>
  <c r="I67" i="129"/>
  <c r="I67" i="145" s="1"/>
  <c r="BF59" i="133"/>
  <c r="I57" i="129"/>
  <c r="I57" i="145" s="1"/>
  <c r="I148" i="115"/>
  <c r="I148" i="146" s="1"/>
  <c r="BF26" i="134"/>
  <c r="BF44" i="133"/>
  <c r="I42" i="129"/>
  <c r="I42" i="145" s="1"/>
  <c r="BF64" i="133"/>
  <c r="BF30" i="113"/>
  <c r="BF30" i="132" s="1"/>
  <c r="I62" i="129"/>
  <c r="I55" i="129"/>
  <c r="I55" i="145" s="1"/>
  <c r="BF57" i="133"/>
  <c r="U172" i="151"/>
  <c r="H63" i="145"/>
  <c r="H173" i="116"/>
  <c r="H175" i="116"/>
  <c r="H175" i="135" s="1"/>
  <c r="H69" i="145"/>
  <c r="AT35" i="113"/>
  <c r="AT35" i="132" s="1"/>
  <c r="H17" i="140"/>
  <c r="H153" i="116"/>
  <c r="H153" i="135" s="1"/>
  <c r="AC143" i="152"/>
  <c r="I61" i="129"/>
  <c r="I61" i="145" s="1"/>
  <c r="BF63" i="133"/>
  <c r="BF22" i="134"/>
  <c r="I144" i="115"/>
  <c r="I144" i="146" s="1"/>
  <c r="BF79" i="133"/>
  <c r="I77" i="129"/>
  <c r="I77" i="145" s="1"/>
  <c r="I17" i="129"/>
  <c r="I17" i="145" s="1"/>
  <c r="BF19" i="133"/>
  <c r="I25" i="142"/>
  <c r="I60" i="116"/>
  <c r="I60" i="135" s="1"/>
  <c r="AF30" i="152"/>
  <c r="AE30" i="152"/>
  <c r="AG31" i="152"/>
  <c r="AH30" i="152"/>
  <c r="AE31" i="152"/>
  <c r="AG30" i="152"/>
  <c r="AH31" i="152"/>
  <c r="AF31" i="152"/>
  <c r="H69" i="116" l="1"/>
  <c r="H69" i="135" s="1"/>
  <c r="H70" i="116"/>
  <c r="H70" i="135" s="1"/>
  <c r="X172" i="151"/>
  <c r="AG41" i="151"/>
  <c r="BJ17" i="113"/>
  <c r="J84" i="121"/>
  <c r="BJ86" i="131"/>
  <c r="BN86" i="101"/>
  <c r="AH47" i="152"/>
  <c r="AF59" i="152"/>
  <c r="BJ65" i="133"/>
  <c r="BJ31" i="113"/>
  <c r="J63" i="126"/>
  <c r="BN65" i="102"/>
  <c r="J65" i="126"/>
  <c r="J65" i="142" s="1"/>
  <c r="BJ67" i="133"/>
  <c r="BN67" i="102"/>
  <c r="BJ13" i="134"/>
  <c r="J42" i="115"/>
  <c r="J42" i="146" s="1"/>
  <c r="BN13" i="114"/>
  <c r="BJ53" i="131"/>
  <c r="J51" i="121"/>
  <c r="J51" i="137" s="1"/>
  <c r="BN53" i="101"/>
  <c r="J69" i="126"/>
  <c r="BJ33" i="113"/>
  <c r="BJ33" i="132" s="1"/>
  <c r="BJ71" i="133"/>
  <c r="BN71" i="102"/>
  <c r="BJ12" i="133"/>
  <c r="BN12" i="102"/>
  <c r="J10" i="126"/>
  <c r="J10" i="142" s="1"/>
  <c r="J60" i="121"/>
  <c r="J60" i="137" s="1"/>
  <c r="BJ62" i="131"/>
  <c r="BN62" i="101"/>
  <c r="BN45" i="102"/>
  <c r="BJ45" i="133"/>
  <c r="J43" i="126"/>
  <c r="J43" i="142" s="1"/>
  <c r="BJ30" i="133"/>
  <c r="J28" i="126"/>
  <c r="J28" i="142" s="1"/>
  <c r="BN30" i="102"/>
  <c r="BJ83" i="131"/>
  <c r="J81" i="121"/>
  <c r="J81" i="137" s="1"/>
  <c r="BN83" i="101"/>
  <c r="BJ7" i="134"/>
  <c r="J36" i="115"/>
  <c r="J36" i="146" s="1"/>
  <c r="BN7" i="114"/>
  <c r="J30" i="126"/>
  <c r="J30" i="142" s="1"/>
  <c r="BJ32" i="133"/>
  <c r="BN32" i="102"/>
  <c r="AE47" i="152"/>
  <c r="BJ9" i="131"/>
  <c r="BJ9" i="113"/>
  <c r="BJ9" i="132" s="1"/>
  <c r="J7" i="121"/>
  <c r="BN9" i="101"/>
  <c r="AF47" i="152"/>
  <c r="BJ68" i="133"/>
  <c r="J66" i="126"/>
  <c r="J66" i="142" s="1"/>
  <c r="BN68" i="102"/>
  <c r="J10" i="121"/>
  <c r="J10" i="137" s="1"/>
  <c r="BJ12" i="131"/>
  <c r="BN12" i="101"/>
  <c r="BJ82" i="131"/>
  <c r="J80" i="121"/>
  <c r="J80" i="137" s="1"/>
  <c r="BN82" i="101"/>
  <c r="BJ42" i="131"/>
  <c r="J40" i="121"/>
  <c r="J40" i="137" s="1"/>
  <c r="BN42" i="101"/>
  <c r="BJ29" i="131"/>
  <c r="J27" i="121"/>
  <c r="J27" i="137" s="1"/>
  <c r="BN29" i="101"/>
  <c r="BJ25" i="131"/>
  <c r="J23" i="121"/>
  <c r="J23" i="137" s="1"/>
  <c r="BN25" i="101"/>
  <c r="BJ16" i="131"/>
  <c r="BJ10" i="113"/>
  <c r="BJ10" i="132" s="1"/>
  <c r="J14" i="121"/>
  <c r="BN16" i="101"/>
  <c r="BJ34" i="133"/>
  <c r="J32" i="126"/>
  <c r="J32" i="142" s="1"/>
  <c r="BN34" i="102"/>
  <c r="J44" i="115"/>
  <c r="J44" i="146" s="1"/>
  <c r="BJ15" i="134"/>
  <c r="BN15" i="114"/>
  <c r="J64" i="126"/>
  <c r="J64" i="142" s="1"/>
  <c r="BJ66" i="133"/>
  <c r="BN66" i="102"/>
  <c r="BJ33" i="133"/>
  <c r="J31" i="126"/>
  <c r="J31" i="142" s="1"/>
  <c r="BN33" i="102"/>
  <c r="AC134" i="152"/>
  <c r="J14" i="116"/>
  <c r="J14" i="135" s="1"/>
  <c r="J74" i="136"/>
  <c r="I25" i="145"/>
  <c r="I168" i="116"/>
  <c r="I168" i="135" s="1"/>
  <c r="Z177" i="149"/>
  <c r="Z177" i="151" s="1"/>
  <c r="Z145" i="151"/>
  <c r="Z176" i="149"/>
  <c r="Z176" i="151" s="1"/>
  <c r="AB134" i="152"/>
  <c r="I53" i="145"/>
  <c r="I171" i="116"/>
  <c r="I171" i="135" s="1"/>
  <c r="J12" i="116"/>
  <c r="J12" i="135" s="1"/>
  <c r="J61" i="136"/>
  <c r="J54" i="136"/>
  <c r="J11" i="116"/>
  <c r="J11" i="135" s="1"/>
  <c r="AA134" i="152"/>
  <c r="I176" i="116"/>
  <c r="I176" i="135" s="1"/>
  <c r="I70" i="145"/>
  <c r="I174" i="116"/>
  <c r="I174" i="135" s="1"/>
  <c r="I68" i="145"/>
  <c r="Y172" i="151"/>
  <c r="BG17" i="132"/>
  <c r="BG19" i="113"/>
  <c r="BG19" i="132" s="1"/>
  <c r="J25" i="141"/>
  <c r="J24" i="116"/>
  <c r="J24" i="135" s="1"/>
  <c r="J101" i="121"/>
  <c r="J101" i="137" s="1"/>
  <c r="BJ103" i="131"/>
  <c r="BN103" i="101"/>
  <c r="BJ8" i="133"/>
  <c r="BJ21" i="113"/>
  <c r="BJ21" i="132" s="1"/>
  <c r="J6" i="126"/>
  <c r="BN8" i="102"/>
  <c r="BJ76" i="131"/>
  <c r="J74" i="121"/>
  <c r="BJ16" i="113"/>
  <c r="BJ16" i="132" s="1"/>
  <c r="BN76" i="101"/>
  <c r="J50" i="121"/>
  <c r="J50" i="137" s="1"/>
  <c r="BJ52" i="131"/>
  <c r="BN52" i="101"/>
  <c r="BJ31" i="133"/>
  <c r="J29" i="126"/>
  <c r="BJ27" i="113"/>
  <c r="BJ27" i="132" s="1"/>
  <c r="BN31" i="102"/>
  <c r="BJ49" i="131"/>
  <c r="J47" i="121"/>
  <c r="J47" i="137" s="1"/>
  <c r="BN49" i="101"/>
  <c r="BJ74" i="133"/>
  <c r="J72" i="126"/>
  <c r="J72" i="142" s="1"/>
  <c r="BN74" i="102"/>
  <c r="BJ18" i="131"/>
  <c r="BN18" i="101"/>
  <c r="J16" i="121"/>
  <c r="J16" i="137" s="1"/>
  <c r="BJ79" i="133"/>
  <c r="J77" i="126"/>
  <c r="J77" i="142" s="1"/>
  <c r="BN79" i="102"/>
  <c r="AF46" i="152"/>
  <c r="AF133" i="152"/>
  <c r="BJ44" i="131"/>
  <c r="J42" i="121"/>
  <c r="J42" i="137" s="1"/>
  <c r="BN44" i="101"/>
  <c r="BJ75" i="133"/>
  <c r="J73" i="126"/>
  <c r="J73" i="142" s="1"/>
  <c r="BN75" i="102"/>
  <c r="AH68" i="151"/>
  <c r="BJ22" i="113"/>
  <c r="BJ22" i="132" s="1"/>
  <c r="J7" i="126"/>
  <c r="BJ9" i="133"/>
  <c r="BN9" i="102"/>
  <c r="AH41" i="151"/>
  <c r="AF41" i="151"/>
  <c r="BJ70" i="131"/>
  <c r="J68" i="121"/>
  <c r="J68" i="137" s="1"/>
  <c r="BN70" i="101"/>
  <c r="BJ31" i="134"/>
  <c r="J60" i="115"/>
  <c r="J60" i="146" s="1"/>
  <c r="BN31" i="114"/>
  <c r="J87" i="121"/>
  <c r="J87" i="137" s="1"/>
  <c r="BJ89" i="131"/>
  <c r="BN89" i="101"/>
  <c r="BJ22" i="134"/>
  <c r="J51" i="115"/>
  <c r="J51" i="146" s="1"/>
  <c r="BN22" i="114"/>
  <c r="J57" i="115"/>
  <c r="J57" i="146" s="1"/>
  <c r="BJ28" i="134"/>
  <c r="BN28" i="114"/>
  <c r="J92" i="121"/>
  <c r="J92" i="137" s="1"/>
  <c r="BJ94" i="131"/>
  <c r="BN94" i="101"/>
  <c r="BJ48" i="131"/>
  <c r="J46" i="121"/>
  <c r="J46" i="137" s="1"/>
  <c r="BN48" i="101"/>
  <c r="BJ15" i="133"/>
  <c r="J13" i="126"/>
  <c r="J13" i="142" s="1"/>
  <c r="BN15" i="102"/>
  <c r="J68" i="126"/>
  <c r="BJ70" i="133"/>
  <c r="BJ32" i="113"/>
  <c r="BJ32" i="132" s="1"/>
  <c r="BN70" i="102"/>
  <c r="BJ51" i="131"/>
  <c r="J49" i="121"/>
  <c r="J49" i="137" s="1"/>
  <c r="BN51" i="101"/>
  <c r="AE46" i="152"/>
  <c r="AE133" i="152"/>
  <c r="J40" i="126"/>
  <c r="J40" i="142" s="1"/>
  <c r="BJ42" i="133"/>
  <c r="BN42" i="102"/>
  <c r="BJ25" i="134"/>
  <c r="J54" i="115"/>
  <c r="J54" i="146" s="1"/>
  <c r="BN25" i="114"/>
  <c r="BN16" i="102"/>
  <c r="J14" i="126"/>
  <c r="J14" i="142" s="1"/>
  <c r="BJ16" i="133"/>
  <c r="H181" i="116"/>
  <c r="H181" i="135" s="1"/>
  <c r="H149" i="135"/>
  <c r="H182" i="116"/>
  <c r="H182" i="135" s="1"/>
  <c r="J29" i="116"/>
  <c r="J63" i="141"/>
  <c r="J27" i="116"/>
  <c r="J27" i="135" s="1"/>
  <c r="J53" i="141"/>
  <c r="AA159" i="151"/>
  <c r="J17" i="115"/>
  <c r="J17" i="146" s="1"/>
  <c r="BG19" i="134"/>
  <c r="BG20" i="134"/>
  <c r="J18" i="115"/>
  <c r="J18" i="146" s="1"/>
  <c r="BJ77" i="131"/>
  <c r="J75" i="121"/>
  <c r="J75" i="137" s="1"/>
  <c r="BN77" i="101"/>
  <c r="BJ33" i="131"/>
  <c r="J31" i="121"/>
  <c r="J31" i="137" s="1"/>
  <c r="BN33" i="101"/>
  <c r="J25" i="126"/>
  <c r="BJ26" i="113"/>
  <c r="BJ26" i="132" s="1"/>
  <c r="BJ27" i="133"/>
  <c r="BN27" i="102"/>
  <c r="AG47" i="152"/>
  <c r="AH54" i="151"/>
  <c r="J86" i="121"/>
  <c r="BJ88" i="131"/>
  <c r="BJ18" i="113"/>
  <c r="BJ18" i="132" s="1"/>
  <c r="BN88" i="101"/>
  <c r="BJ38" i="133"/>
  <c r="J36" i="126"/>
  <c r="J36" i="142" s="1"/>
  <c r="BN38" i="102"/>
  <c r="AF68" i="151"/>
  <c r="J62" i="126"/>
  <c r="BJ64" i="133"/>
  <c r="BJ30" i="113"/>
  <c r="BJ30" i="132" s="1"/>
  <c r="BN64" i="102"/>
  <c r="BJ14" i="133"/>
  <c r="J12" i="126"/>
  <c r="J12" i="142" s="1"/>
  <c r="BN14" i="102"/>
  <c r="BJ10" i="134"/>
  <c r="J39" i="115"/>
  <c r="J39" i="146" s="1"/>
  <c r="BN10" i="114"/>
  <c r="BJ78" i="131"/>
  <c r="J76" i="121"/>
  <c r="J76" i="137" s="1"/>
  <c r="BN78" i="101"/>
  <c r="BJ102" i="131"/>
  <c r="J100" i="121"/>
  <c r="J100" i="137" s="1"/>
  <c r="BN102" i="101"/>
  <c r="J53" i="115"/>
  <c r="J53" i="146" s="1"/>
  <c r="BJ24" i="134"/>
  <c r="BN24" i="114"/>
  <c r="BJ26" i="131"/>
  <c r="J24" i="121"/>
  <c r="J24" i="137" s="1"/>
  <c r="BN26" i="101"/>
  <c r="BJ62" i="133"/>
  <c r="BN62" i="102"/>
  <c r="J60" i="126"/>
  <c r="J60" i="142" s="1"/>
  <c r="BJ33" i="134"/>
  <c r="J62" i="115"/>
  <c r="J62" i="146" s="1"/>
  <c r="BN33" i="114"/>
  <c r="BJ54" i="133"/>
  <c r="J52" i="126"/>
  <c r="J52" i="142" s="1"/>
  <c r="BJ52" i="133"/>
  <c r="J50" i="126"/>
  <c r="J50" i="142" s="1"/>
  <c r="J18" i="121"/>
  <c r="J18" i="137" s="1"/>
  <c r="BJ20" i="131"/>
  <c r="BN20" i="101"/>
  <c r="J8" i="126"/>
  <c r="J8" i="142" s="1"/>
  <c r="BJ10" i="133"/>
  <c r="BN10" i="102"/>
  <c r="J64" i="121"/>
  <c r="J64" i="137" s="1"/>
  <c r="BJ66" i="131"/>
  <c r="BN66" i="101"/>
  <c r="BJ105" i="131"/>
  <c r="J103" i="121"/>
  <c r="J103" i="137" s="1"/>
  <c r="BN105" i="101"/>
  <c r="J98" i="121"/>
  <c r="J98" i="137" s="1"/>
  <c r="BJ100" i="131"/>
  <c r="BN100" i="101"/>
  <c r="BJ49" i="133"/>
  <c r="J47" i="126"/>
  <c r="J47" i="142" s="1"/>
  <c r="BN49" i="102"/>
  <c r="BJ32" i="134"/>
  <c r="J61" i="115"/>
  <c r="J61" i="146" s="1"/>
  <c r="BN32" i="114"/>
  <c r="J12" i="121"/>
  <c r="J12" i="137" s="1"/>
  <c r="BJ14" i="131"/>
  <c r="BN14" i="101"/>
  <c r="BJ11" i="134"/>
  <c r="J40" i="115"/>
  <c r="J40" i="146" s="1"/>
  <c r="BN11" i="114"/>
  <c r="BN47" i="101"/>
  <c r="J45" i="121"/>
  <c r="J45" i="137" s="1"/>
  <c r="BJ47" i="131"/>
  <c r="BJ17" i="131"/>
  <c r="J15" i="121"/>
  <c r="J15" i="137" s="1"/>
  <c r="BN17" i="101"/>
  <c r="BJ85" i="131"/>
  <c r="J83" i="121"/>
  <c r="J83" i="137" s="1"/>
  <c r="BN85" i="101"/>
  <c r="J102" i="121"/>
  <c r="J102" i="137" s="1"/>
  <c r="BJ104" i="131"/>
  <c r="BN104" i="101"/>
  <c r="BJ59" i="131"/>
  <c r="J57" i="121"/>
  <c r="J57" i="137" s="1"/>
  <c r="BN59" i="101"/>
  <c r="BJ76" i="133"/>
  <c r="J74" i="126"/>
  <c r="J74" i="142" s="1"/>
  <c r="BN76" i="102"/>
  <c r="BJ10" i="131"/>
  <c r="J8" i="121"/>
  <c r="J8" i="137" s="1"/>
  <c r="BN10" i="101"/>
  <c r="J67" i="126"/>
  <c r="J67" i="142" s="1"/>
  <c r="BJ69" i="133"/>
  <c r="BN69" i="102"/>
  <c r="BJ13" i="133"/>
  <c r="J11" i="126"/>
  <c r="J11" i="142" s="1"/>
  <c r="BN13" i="102"/>
  <c r="J41" i="126"/>
  <c r="J41" i="142" s="1"/>
  <c r="BJ43" i="133"/>
  <c r="BN43" i="102"/>
  <c r="J55" i="121"/>
  <c r="J55" i="137" s="1"/>
  <c r="BJ57" i="131"/>
  <c r="BN57" i="101"/>
  <c r="BJ23" i="113"/>
  <c r="BJ23" i="132" s="1"/>
  <c r="BJ21" i="133"/>
  <c r="J19" i="126"/>
  <c r="BN21" i="102"/>
  <c r="J46" i="115"/>
  <c r="J46" i="146" s="1"/>
  <c r="BJ17" i="134"/>
  <c r="BN17" i="114"/>
  <c r="BJ37" i="133"/>
  <c r="J35" i="126"/>
  <c r="J35" i="142" s="1"/>
  <c r="BN37" i="102"/>
  <c r="J61" i="126"/>
  <c r="J61" i="142" s="1"/>
  <c r="BJ63" i="133"/>
  <c r="BN63" i="102"/>
  <c r="BJ71" i="131"/>
  <c r="J69" i="121"/>
  <c r="J69" i="137" s="1"/>
  <c r="BN71" i="101"/>
  <c r="J42" i="126"/>
  <c r="J42" i="142" s="1"/>
  <c r="BJ44" i="133"/>
  <c r="BN44" i="102"/>
  <c r="BN22" i="102"/>
  <c r="J20" i="126"/>
  <c r="BJ22" i="133"/>
  <c r="BJ24" i="113"/>
  <c r="BJ24" i="132" s="1"/>
  <c r="BJ15" i="131"/>
  <c r="J13" i="121"/>
  <c r="J13" i="137" s="1"/>
  <c r="BN15" i="101"/>
  <c r="I172" i="116"/>
  <c r="I172" i="135" s="1"/>
  <c r="I62" i="145"/>
  <c r="J39" i="141"/>
  <c r="J26" i="116"/>
  <c r="J26" i="135" s="1"/>
  <c r="J21" i="141"/>
  <c r="J23" i="116"/>
  <c r="J23" i="135" s="1"/>
  <c r="BG31" i="132"/>
  <c r="BG38" i="113"/>
  <c r="BG38" i="132" s="1"/>
  <c r="AB147" i="152"/>
  <c r="Z146" i="152"/>
  <c r="AD159" i="151"/>
  <c r="AX35" i="134"/>
  <c r="H157" i="115"/>
  <c r="H157" i="146" s="1"/>
  <c r="I166" i="116"/>
  <c r="I166" i="135" s="1"/>
  <c r="I20" i="145"/>
  <c r="X177" i="149"/>
  <c r="X177" i="151" s="1"/>
  <c r="X145" i="151"/>
  <c r="X176" i="149"/>
  <c r="X176" i="151" s="1"/>
  <c r="Y146" i="152"/>
  <c r="I63" i="145"/>
  <c r="I173" i="116"/>
  <c r="I165" i="116"/>
  <c r="I165" i="135" s="1"/>
  <c r="I19" i="145"/>
  <c r="AD147" i="152"/>
  <c r="Y158" i="151"/>
  <c r="J20" i="116"/>
  <c r="J20" i="135" s="1"/>
  <c r="J7" i="141"/>
  <c r="J84" i="136"/>
  <c r="J15" i="116"/>
  <c r="AE41" i="151"/>
  <c r="AH60" i="152"/>
  <c r="J70" i="126"/>
  <c r="BJ34" i="113"/>
  <c r="BJ34" i="132" s="1"/>
  <c r="BJ72" i="133"/>
  <c r="BN72" i="102"/>
  <c r="AE54" i="151"/>
  <c r="BJ8" i="134"/>
  <c r="J37" i="115"/>
  <c r="J37" i="146" s="1"/>
  <c r="BN8" i="114"/>
  <c r="BJ55" i="133"/>
  <c r="J53" i="126"/>
  <c r="BJ29" i="113"/>
  <c r="BJ29" i="132" s="1"/>
  <c r="BN55" i="102"/>
  <c r="BJ9" i="134"/>
  <c r="J38" i="115"/>
  <c r="J38" i="146" s="1"/>
  <c r="BN9" i="114"/>
  <c r="BJ51" i="133"/>
  <c r="J49" i="126"/>
  <c r="J49" i="142" s="1"/>
  <c r="BN51" i="102"/>
  <c r="BJ45" i="131"/>
  <c r="J43" i="121"/>
  <c r="J43" i="137" s="1"/>
  <c r="BN45" i="101"/>
  <c r="J47" i="115"/>
  <c r="J47" i="146" s="1"/>
  <c r="BJ18" i="134"/>
  <c r="BN18" i="114"/>
  <c r="BJ38" i="131"/>
  <c r="J36" i="121"/>
  <c r="J36" i="137" s="1"/>
  <c r="BN38" i="101"/>
  <c r="BJ25" i="133"/>
  <c r="J23" i="126"/>
  <c r="J23" i="142" s="1"/>
  <c r="BN25" i="102"/>
  <c r="BJ40" i="131"/>
  <c r="J38" i="121"/>
  <c r="J38" i="137" s="1"/>
  <c r="BN40" i="101"/>
  <c r="BJ46" i="131"/>
  <c r="J44" i="121"/>
  <c r="J44" i="137" s="1"/>
  <c r="BN46" i="101"/>
  <c r="J59" i="115"/>
  <c r="J59" i="146" s="1"/>
  <c r="BJ30" i="134"/>
  <c r="BN30" i="114"/>
  <c r="BJ24" i="133"/>
  <c r="J22" i="126"/>
  <c r="J22" i="142" s="1"/>
  <c r="BN24" i="102"/>
  <c r="BJ11" i="133"/>
  <c r="J9" i="126"/>
  <c r="J9" i="142" s="1"/>
  <c r="BN11" i="102"/>
  <c r="J55" i="126"/>
  <c r="J55" i="142" s="1"/>
  <c r="BJ57" i="133"/>
  <c r="BN57" i="102"/>
  <c r="BJ80" i="133"/>
  <c r="J78" i="126"/>
  <c r="J78" i="142" s="1"/>
  <c r="BN80" i="102"/>
  <c r="J50" i="115"/>
  <c r="J50" i="146" s="1"/>
  <c r="BJ21" i="134"/>
  <c r="BN21" i="114"/>
  <c r="BJ93" i="131"/>
  <c r="J91" i="121"/>
  <c r="J91" i="137" s="1"/>
  <c r="BN93" i="101"/>
  <c r="BJ55" i="131"/>
  <c r="J53" i="121"/>
  <c r="J53" i="137" s="1"/>
  <c r="BN55" i="101"/>
  <c r="J9" i="121"/>
  <c r="J9" i="137" s="1"/>
  <c r="BJ11" i="131"/>
  <c r="BN11" i="101"/>
  <c r="J93" i="121"/>
  <c r="J93" i="137" s="1"/>
  <c r="BJ95" i="131"/>
  <c r="BN95" i="101"/>
  <c r="BJ18" i="133"/>
  <c r="BN18" i="102"/>
  <c r="J16" i="126"/>
  <c r="J16" i="142" s="1"/>
  <c r="BJ12" i="134"/>
  <c r="J41" i="115"/>
  <c r="J41" i="146" s="1"/>
  <c r="BN12" i="114"/>
  <c r="J90" i="121"/>
  <c r="J90" i="137" s="1"/>
  <c r="BJ92" i="131"/>
  <c r="BN92" i="101"/>
  <c r="BJ34" i="131"/>
  <c r="J32" i="121"/>
  <c r="J32" i="137" s="1"/>
  <c r="BN34" i="101"/>
  <c r="BJ96" i="131"/>
  <c r="J94" i="121"/>
  <c r="J94" i="137" s="1"/>
  <c r="BN96" i="101"/>
  <c r="BJ60" i="131"/>
  <c r="J58" i="121"/>
  <c r="J58" i="137" s="1"/>
  <c r="BN60" i="101"/>
  <c r="BJ26" i="133"/>
  <c r="J24" i="126"/>
  <c r="J24" i="142" s="1"/>
  <c r="BN26" i="102"/>
  <c r="BJ54" i="131"/>
  <c r="J52" i="121"/>
  <c r="J52" i="137" s="1"/>
  <c r="BN54" i="101"/>
  <c r="AC159" i="151"/>
  <c r="I6" i="145"/>
  <c r="I163" i="116"/>
  <c r="I163" i="135" s="1"/>
  <c r="J70" i="141"/>
  <c r="J32" i="116"/>
  <c r="J32" i="135" s="1"/>
  <c r="X158" i="151"/>
  <c r="AF54" i="151"/>
  <c r="J78" i="121"/>
  <c r="J78" i="137" s="1"/>
  <c r="BJ80" i="131"/>
  <c r="BN80" i="101"/>
  <c r="BG7" i="133"/>
  <c r="BG20" i="113"/>
  <c r="BG20" i="132" s="1"/>
  <c r="J5" i="125"/>
  <c r="BJ7" i="131"/>
  <c r="BJ7" i="113"/>
  <c r="J5" i="121"/>
  <c r="BN7" i="101"/>
  <c r="J54" i="121"/>
  <c r="BJ56" i="131"/>
  <c r="BJ13" i="113"/>
  <c r="BJ13" i="132" s="1"/>
  <c r="BN56" i="101"/>
  <c r="BJ35" i="133"/>
  <c r="J33" i="126"/>
  <c r="J33" i="142" s="1"/>
  <c r="BN35" i="102"/>
  <c r="BJ11" i="113"/>
  <c r="BJ11" i="132" s="1"/>
  <c r="BJ19" i="131"/>
  <c r="J17" i="121"/>
  <c r="BN19" i="101"/>
  <c r="BJ15" i="113"/>
  <c r="BJ15" i="132" s="1"/>
  <c r="J62" i="121"/>
  <c r="BJ64" i="131"/>
  <c r="BN64" i="101"/>
  <c r="BJ41" i="133"/>
  <c r="BJ28" i="113"/>
  <c r="BJ28" i="132" s="1"/>
  <c r="J39" i="126"/>
  <c r="BN41" i="102"/>
  <c r="BJ23" i="133"/>
  <c r="J21" i="126"/>
  <c r="BJ25" i="113"/>
  <c r="BJ25" i="132" s="1"/>
  <c r="BN23" i="102"/>
  <c r="BJ8" i="113"/>
  <c r="BJ8" i="132" s="1"/>
  <c r="J6" i="121"/>
  <c r="BJ8" i="131"/>
  <c r="BN8" i="101"/>
  <c r="BJ78" i="133"/>
  <c r="J76" i="126"/>
  <c r="J76" i="142" s="1"/>
  <c r="BN78" i="102"/>
  <c r="BJ29" i="134"/>
  <c r="J58" i="115"/>
  <c r="J58" i="146" s="1"/>
  <c r="BN29" i="114"/>
  <c r="J95" i="121"/>
  <c r="J95" i="137" s="1"/>
  <c r="BJ97" i="131"/>
  <c r="BN97" i="101"/>
  <c r="AG54" i="151"/>
  <c r="BJ65" i="131"/>
  <c r="J63" i="121"/>
  <c r="J63" i="137" s="1"/>
  <c r="BN65" i="101"/>
  <c r="BJ87" i="131"/>
  <c r="J85" i="121"/>
  <c r="J85" i="137" s="1"/>
  <c r="BN87" i="101"/>
  <c r="BJ12" i="113"/>
  <c r="BJ12" i="132" s="1"/>
  <c r="J30" i="121"/>
  <c r="BJ32" i="131"/>
  <c r="BN32" i="101"/>
  <c r="BJ68" i="131"/>
  <c r="J66" i="121"/>
  <c r="J66" i="137" s="1"/>
  <c r="BN68" i="101"/>
  <c r="BJ72" i="131"/>
  <c r="J70" i="121"/>
  <c r="J70" i="137" s="1"/>
  <c r="BN72" i="101"/>
  <c r="BJ79" i="131"/>
  <c r="J77" i="121"/>
  <c r="J77" i="137" s="1"/>
  <c r="BN79" i="101"/>
  <c r="J58" i="126"/>
  <c r="J58" i="142" s="1"/>
  <c r="BJ60" i="133"/>
  <c r="BN60" i="102"/>
  <c r="J97" i="121"/>
  <c r="J97" i="137" s="1"/>
  <c r="BJ99" i="131"/>
  <c r="BN99" i="101"/>
  <c r="BJ29" i="133"/>
  <c r="J27" i="126"/>
  <c r="J27" i="142" s="1"/>
  <c r="BN29" i="102"/>
  <c r="BJ56" i="133"/>
  <c r="J54" i="126"/>
  <c r="J54" i="142" s="1"/>
  <c r="BN56" i="102"/>
  <c r="BJ75" i="131"/>
  <c r="BN75" i="101"/>
  <c r="J73" i="121"/>
  <c r="J73" i="137" s="1"/>
  <c r="AG46" i="152"/>
  <c r="AG133" i="152"/>
  <c r="AH46" i="152"/>
  <c r="AH133" i="152"/>
  <c r="BJ13" i="131"/>
  <c r="J11" i="121"/>
  <c r="J11" i="137" s="1"/>
  <c r="BN13" i="101"/>
  <c r="BJ67" i="131"/>
  <c r="J65" i="121"/>
  <c r="J65" i="137" s="1"/>
  <c r="BN67" i="101"/>
  <c r="BJ19" i="133"/>
  <c r="BN19" i="102"/>
  <c r="J17" i="126"/>
  <c r="J17" i="142" s="1"/>
  <c r="BJ106" i="131"/>
  <c r="J104" i="121"/>
  <c r="J104" i="137" s="1"/>
  <c r="BN106" i="101"/>
  <c r="J45" i="115"/>
  <c r="J45" i="146" s="1"/>
  <c r="BJ16" i="134"/>
  <c r="BN16" i="114"/>
  <c r="BJ69" i="131"/>
  <c r="J67" i="121"/>
  <c r="J67" i="137" s="1"/>
  <c r="BN69" i="101"/>
  <c r="BJ48" i="133"/>
  <c r="J46" i="126"/>
  <c r="J46" i="142" s="1"/>
  <c r="BN48" i="102"/>
  <c r="BJ91" i="131"/>
  <c r="J89" i="121"/>
  <c r="J89" i="137" s="1"/>
  <c r="BN91" i="101"/>
  <c r="BJ73" i="133"/>
  <c r="J71" i="126"/>
  <c r="J71" i="142" s="1"/>
  <c r="BN73" i="102"/>
  <c r="J88" i="121"/>
  <c r="J88" i="137" s="1"/>
  <c r="BJ90" i="131"/>
  <c r="BN90" i="101"/>
  <c r="J52" i="115"/>
  <c r="J52" i="146" s="1"/>
  <c r="BJ23" i="134"/>
  <c r="BN23" i="114"/>
  <c r="BJ17" i="133"/>
  <c r="J15" i="126"/>
  <c r="J15" i="142" s="1"/>
  <c r="BN17" i="102"/>
  <c r="BJ47" i="133"/>
  <c r="J45" i="126"/>
  <c r="J45" i="142" s="1"/>
  <c r="BN47" i="102"/>
  <c r="BJ46" i="133"/>
  <c r="J44" i="126"/>
  <c r="J44" i="142" s="1"/>
  <c r="BN46" i="102"/>
  <c r="J26" i="126"/>
  <c r="J26" i="142" s="1"/>
  <c r="BJ28" i="133"/>
  <c r="BN28" i="102"/>
  <c r="BJ58" i="131"/>
  <c r="J56" i="121"/>
  <c r="J56" i="137" s="1"/>
  <c r="BN58" i="101"/>
  <c r="J56" i="115"/>
  <c r="J56" i="146" s="1"/>
  <c r="BJ27" i="134"/>
  <c r="BN27" i="114"/>
  <c r="J37" i="121"/>
  <c r="J37" i="137" s="1"/>
  <c r="BJ39" i="131"/>
  <c r="BN39" i="101"/>
  <c r="BJ20" i="133"/>
  <c r="J18" i="126"/>
  <c r="J18" i="142" s="1"/>
  <c r="BN20" i="102"/>
  <c r="BJ36" i="133"/>
  <c r="J34" i="126"/>
  <c r="J34" i="142" s="1"/>
  <c r="BN36" i="102"/>
  <c r="BJ63" i="131"/>
  <c r="J61" i="121"/>
  <c r="BJ14" i="113"/>
  <c r="BJ14" i="132" s="1"/>
  <c r="BN63" i="101"/>
  <c r="BJ37" i="131"/>
  <c r="J35" i="121"/>
  <c r="J35" i="137" s="1"/>
  <c r="BN37" i="101"/>
  <c r="BJ61" i="131"/>
  <c r="J59" i="121"/>
  <c r="J59" i="137" s="1"/>
  <c r="BN61" i="101"/>
  <c r="BJ40" i="133"/>
  <c r="J38" i="126"/>
  <c r="J38" i="142" s="1"/>
  <c r="BN40" i="102"/>
  <c r="BJ58" i="133"/>
  <c r="J56" i="126"/>
  <c r="J56" i="142" s="1"/>
  <c r="BN58" i="102"/>
  <c r="BJ50" i="133"/>
  <c r="J48" i="126"/>
  <c r="J48" i="142" s="1"/>
  <c r="BN50" i="102"/>
  <c r="BJ81" i="131"/>
  <c r="J79" i="121"/>
  <c r="J79" i="137" s="1"/>
  <c r="BN81" i="101"/>
  <c r="BJ59" i="133"/>
  <c r="J57" i="126"/>
  <c r="J57" i="142" s="1"/>
  <c r="BN59" i="102"/>
  <c r="I175" i="116"/>
  <c r="I175" i="135" s="1"/>
  <c r="I69" i="145"/>
  <c r="BF20" i="113"/>
  <c r="BF20" i="132" s="1"/>
  <c r="BF7" i="133"/>
  <c r="I5" i="129"/>
  <c r="AB159" i="151"/>
  <c r="AX36" i="113"/>
  <c r="AX36" i="132" s="1"/>
  <c r="J68" i="141"/>
  <c r="J30" i="116"/>
  <c r="J30" i="135" s="1"/>
  <c r="J7" i="136"/>
  <c r="J7" i="116"/>
  <c r="J7" i="135" s="1"/>
  <c r="J25" i="116"/>
  <c r="J25" i="135" s="1"/>
  <c r="J29" i="141"/>
  <c r="J62" i="136"/>
  <c r="J13" i="116"/>
  <c r="J13" i="135" s="1"/>
  <c r="I167" i="116"/>
  <c r="I167" i="135" s="1"/>
  <c r="I21" i="145"/>
  <c r="I65" i="135"/>
  <c r="I72" i="116"/>
  <c r="I72" i="135" s="1"/>
  <c r="I7" i="145"/>
  <c r="I164" i="116"/>
  <c r="I164" i="135" s="1"/>
  <c r="J62" i="141"/>
  <c r="J28" i="116"/>
  <c r="J28" i="135" s="1"/>
  <c r="J9" i="116"/>
  <c r="J9" i="135" s="1"/>
  <c r="J17" i="136"/>
  <c r="J22" i="116"/>
  <c r="J22" i="135" s="1"/>
  <c r="J20" i="141"/>
  <c r="W146" i="152"/>
  <c r="I39" i="145"/>
  <c r="I170" i="116"/>
  <c r="I170" i="135" s="1"/>
  <c r="BF31" i="132"/>
  <c r="BF38" i="113"/>
  <c r="BF38" i="132" s="1"/>
  <c r="H161" i="116"/>
  <c r="H161" i="135" s="1"/>
  <c r="H159" i="135"/>
  <c r="Y173" i="151"/>
  <c r="I141" i="115"/>
  <c r="I141" i="146" s="1"/>
  <c r="BF19" i="134"/>
  <c r="BG7" i="132"/>
  <c r="BG40" i="113"/>
  <c r="BG40" i="132" s="1"/>
  <c r="BG39" i="113"/>
  <c r="BG39" i="132" s="1"/>
  <c r="BG36" i="113"/>
  <c r="BG36" i="132" s="1"/>
  <c r="BG35" i="113"/>
  <c r="BG35" i="132" s="1"/>
  <c r="J82" i="121"/>
  <c r="J82" i="137" s="1"/>
  <c r="BJ84" i="131"/>
  <c r="BN84" i="101"/>
  <c r="BJ14" i="134"/>
  <c r="J43" i="115"/>
  <c r="J43" i="146" s="1"/>
  <c r="BN14" i="114"/>
  <c r="BJ43" i="131"/>
  <c r="J41" i="121"/>
  <c r="J41" i="137" s="1"/>
  <c r="BN43" i="101"/>
  <c r="J99" i="121"/>
  <c r="J99" i="137" s="1"/>
  <c r="BJ101" i="131"/>
  <c r="BN101" i="101"/>
  <c r="J26" i="121"/>
  <c r="J26" i="137" s="1"/>
  <c r="BJ28" i="131"/>
  <c r="BN28" i="101"/>
  <c r="J55" i="115"/>
  <c r="J55" i="146" s="1"/>
  <c r="BJ26" i="134"/>
  <c r="BN26" i="114"/>
  <c r="BJ61" i="133"/>
  <c r="J59" i="126"/>
  <c r="J59" i="142" s="1"/>
  <c r="BN61" i="102"/>
  <c r="BJ39" i="133"/>
  <c r="J37" i="126"/>
  <c r="J37" i="142" s="1"/>
  <c r="BN39" i="102"/>
  <c r="BJ98" i="131"/>
  <c r="J96" i="121"/>
  <c r="J96" i="137" s="1"/>
  <c r="BN98" i="101"/>
  <c r="H180" i="116"/>
  <c r="H180" i="135" s="1"/>
  <c r="H173" i="135"/>
  <c r="AC147" i="152"/>
  <c r="W177" i="149"/>
  <c r="W177" i="151" s="1"/>
  <c r="W176" i="149"/>
  <c r="W176" i="151" s="1"/>
  <c r="W145" i="151"/>
  <c r="I54" i="116"/>
  <c r="I54" i="135" s="1"/>
  <c r="I5" i="142"/>
  <c r="J69" i="141"/>
  <c r="J31" i="116"/>
  <c r="J31" i="135" s="1"/>
  <c r="J30" i="136"/>
  <c r="J10" i="116"/>
  <c r="J10" i="135" s="1"/>
  <c r="H156" i="115"/>
  <c r="H156" i="146" s="1"/>
  <c r="AX34" i="134"/>
  <c r="AX35" i="113"/>
  <c r="AX35" i="132" s="1"/>
  <c r="BF20" i="134"/>
  <c r="I142" i="115"/>
  <c r="I142" i="146" s="1"/>
  <c r="J6" i="141"/>
  <c r="J19" i="116"/>
  <c r="J19" i="135" s="1"/>
  <c r="J14" i="136"/>
  <c r="J8" i="116"/>
  <c r="J8" i="135" s="1"/>
  <c r="J16" i="116"/>
  <c r="J16" i="135" s="1"/>
  <c r="J86" i="136"/>
  <c r="I29" i="145"/>
  <c r="I169" i="116"/>
  <c r="I169" i="135" s="1"/>
  <c r="AD134" i="152"/>
  <c r="H162" i="116"/>
  <c r="H162" i="135" s="1"/>
  <c r="H5" i="145"/>
  <c r="X173" i="151"/>
  <c r="J21" i="116"/>
  <c r="J21" i="135" s="1"/>
  <c r="J19" i="141"/>
  <c r="Z158" i="151"/>
  <c r="Y145" i="151"/>
  <c r="Y177" i="149"/>
  <c r="Y177" i="151" s="1"/>
  <c r="Y176" i="149"/>
  <c r="Y176" i="151" s="1"/>
  <c r="J5" i="136"/>
  <c r="J5" i="116"/>
  <c r="J6" i="116"/>
  <c r="J6" i="135" s="1"/>
  <c r="J6" i="136"/>
  <c r="J33" i="115" l="1"/>
  <c r="J33" i="146" s="1"/>
  <c r="BG35" i="134"/>
  <c r="AG60" i="152"/>
  <c r="AF53" i="151"/>
  <c r="J49" i="115"/>
  <c r="J49" i="146" s="1"/>
  <c r="BJ20" i="134"/>
  <c r="BN20" i="114"/>
  <c r="AE59" i="152"/>
  <c r="BJ20" i="113"/>
  <c r="BJ20" i="132" s="1"/>
  <c r="BJ7" i="133"/>
  <c r="J5" i="126"/>
  <c r="BN7" i="102"/>
  <c r="AF121" i="152"/>
  <c r="AF143" i="152"/>
  <c r="AD146" i="152"/>
  <c r="AG143" i="152"/>
  <c r="BN39" i="133"/>
  <c r="J37" i="129"/>
  <c r="J37" i="145" s="1"/>
  <c r="BN101" i="131"/>
  <c r="J99" i="124"/>
  <c r="J99" i="140" s="1"/>
  <c r="AF169" i="151"/>
  <c r="AE169" i="151"/>
  <c r="AE122" i="152"/>
  <c r="I162" i="116"/>
  <c r="I162" i="135" s="1"/>
  <c r="I5" i="145"/>
  <c r="AC146" i="152"/>
  <c r="J56" i="129"/>
  <c r="J56" i="145" s="1"/>
  <c r="BN58" i="133"/>
  <c r="BN14" i="113"/>
  <c r="BN14" i="132" s="1"/>
  <c r="J61" i="124"/>
  <c r="BN63" i="131"/>
  <c r="BN36" i="133"/>
  <c r="J34" i="129"/>
  <c r="J34" i="145" s="1"/>
  <c r="J56" i="124"/>
  <c r="J56" i="140" s="1"/>
  <c r="BN58" i="131"/>
  <c r="BN17" i="133"/>
  <c r="J15" i="129"/>
  <c r="J15" i="145" s="1"/>
  <c r="J89" i="124"/>
  <c r="J89" i="140" s="1"/>
  <c r="BN91" i="131"/>
  <c r="J104" i="124"/>
  <c r="J104" i="140" s="1"/>
  <c r="BN106" i="131"/>
  <c r="J17" i="129"/>
  <c r="J17" i="145" s="1"/>
  <c r="BN19" i="133"/>
  <c r="J58" i="129"/>
  <c r="J58" i="145" s="1"/>
  <c r="BN60" i="133"/>
  <c r="BN32" i="131"/>
  <c r="BN12" i="113"/>
  <c r="BN12" i="132" s="1"/>
  <c r="J30" i="124"/>
  <c r="BN87" i="131"/>
  <c r="J85" i="124"/>
  <c r="J85" i="140" s="1"/>
  <c r="J95" i="124"/>
  <c r="J95" i="140" s="1"/>
  <c r="BN97" i="131"/>
  <c r="J62" i="137"/>
  <c r="J49" i="116"/>
  <c r="J49" i="135" s="1"/>
  <c r="J47" i="116"/>
  <c r="J47" i="135" s="1"/>
  <c r="J54" i="137"/>
  <c r="J18" i="116"/>
  <c r="J18" i="135" s="1"/>
  <c r="J5" i="141"/>
  <c r="AH122" i="152"/>
  <c r="BN26" i="133"/>
  <c r="J24" i="129"/>
  <c r="J24" i="145" s="1"/>
  <c r="BN92" i="131"/>
  <c r="J90" i="124"/>
  <c r="J90" i="140" s="1"/>
  <c r="J9" i="124"/>
  <c r="J9" i="140" s="1"/>
  <c r="BN11" i="131"/>
  <c r="BN11" i="133"/>
  <c r="J9" i="129"/>
  <c r="J9" i="145" s="1"/>
  <c r="J38" i="124"/>
  <c r="J38" i="140" s="1"/>
  <c r="BN40" i="131"/>
  <c r="J43" i="124"/>
  <c r="J43" i="140" s="1"/>
  <c r="BN45" i="131"/>
  <c r="J15" i="135"/>
  <c r="J17" i="116"/>
  <c r="J17" i="135" s="1"/>
  <c r="AB158" i="151"/>
  <c r="I180" i="116"/>
  <c r="I180" i="135" s="1"/>
  <c r="I173" i="135"/>
  <c r="J42" i="129"/>
  <c r="J42" i="145" s="1"/>
  <c r="BN44" i="133"/>
  <c r="BN17" i="134"/>
  <c r="J139" i="115"/>
  <c r="J139" i="146" s="1"/>
  <c r="J57" i="116"/>
  <c r="J57" i="135" s="1"/>
  <c r="J19" i="142"/>
  <c r="BN69" i="133"/>
  <c r="J67" i="129"/>
  <c r="J67" i="145" s="1"/>
  <c r="BN104" i="131"/>
  <c r="J102" i="124"/>
  <c r="J102" i="140" s="1"/>
  <c r="J133" i="115"/>
  <c r="J133" i="146" s="1"/>
  <c r="BN11" i="134"/>
  <c r="BN100" i="131"/>
  <c r="J98" i="124"/>
  <c r="J98" i="140" s="1"/>
  <c r="J18" i="124"/>
  <c r="J18" i="140" s="1"/>
  <c r="BN20" i="131"/>
  <c r="J146" i="115"/>
  <c r="J146" i="146" s="1"/>
  <c r="BN24" i="134"/>
  <c r="BN14" i="133"/>
  <c r="J12" i="129"/>
  <c r="J12" i="145" s="1"/>
  <c r="J36" i="129"/>
  <c r="J36" i="145" s="1"/>
  <c r="BN38" i="133"/>
  <c r="BN27" i="133"/>
  <c r="BN26" i="113"/>
  <c r="BN26" i="132" s="1"/>
  <c r="J25" i="129"/>
  <c r="BN33" i="131"/>
  <c r="J31" i="124"/>
  <c r="J31" i="140" s="1"/>
  <c r="AD158" i="151"/>
  <c r="J66" i="116"/>
  <c r="J66" i="135" s="1"/>
  <c r="J68" i="142"/>
  <c r="J46" i="124"/>
  <c r="J46" i="140" s="1"/>
  <c r="BN48" i="131"/>
  <c r="J87" i="124"/>
  <c r="J87" i="140" s="1"/>
  <c r="BN89" i="131"/>
  <c r="BN49" i="131"/>
  <c r="J47" i="124"/>
  <c r="J47" i="140" s="1"/>
  <c r="J74" i="137"/>
  <c r="J50" i="116"/>
  <c r="J50" i="135" s="1"/>
  <c r="J64" i="129"/>
  <c r="J64" i="145" s="1"/>
  <c r="BN66" i="133"/>
  <c r="BN29" i="131"/>
  <c r="J27" i="124"/>
  <c r="J27" i="140" s="1"/>
  <c r="BN68" i="133"/>
  <c r="J66" i="129"/>
  <c r="J66" i="145" s="1"/>
  <c r="BN30" i="133"/>
  <c r="J28" i="129"/>
  <c r="J28" i="145" s="1"/>
  <c r="BN33" i="113"/>
  <c r="BN33" i="132" s="1"/>
  <c r="BN71" i="133"/>
  <c r="J69" i="129"/>
  <c r="BN53" i="131"/>
  <c r="J51" i="124"/>
  <c r="J51" i="140" s="1"/>
  <c r="AE53" i="151"/>
  <c r="AH53" i="151"/>
  <c r="AG53" i="151"/>
  <c r="J48" i="115"/>
  <c r="J48" i="146" s="1"/>
  <c r="BJ19" i="134"/>
  <c r="BN19" i="114"/>
  <c r="AB146" i="152"/>
  <c r="BN98" i="131"/>
  <c r="J96" i="124"/>
  <c r="J96" i="140" s="1"/>
  <c r="J26" i="124"/>
  <c r="J26" i="140" s="1"/>
  <c r="BN28" i="131"/>
  <c r="J82" i="124"/>
  <c r="J82" i="140" s="1"/>
  <c r="BN84" i="131"/>
  <c r="J48" i="129"/>
  <c r="J48" i="145" s="1"/>
  <c r="BN50" i="133"/>
  <c r="BN37" i="131"/>
  <c r="J35" i="124"/>
  <c r="J35" i="140" s="1"/>
  <c r="J149" i="115"/>
  <c r="J149" i="146" s="1"/>
  <c r="BN27" i="134"/>
  <c r="BN47" i="133"/>
  <c r="J45" i="129"/>
  <c r="J45" i="145" s="1"/>
  <c r="BN73" i="133"/>
  <c r="J71" i="129"/>
  <c r="J71" i="145" s="1"/>
  <c r="BN16" i="134"/>
  <c r="J138" i="115"/>
  <c r="J138" i="146" s="1"/>
  <c r="BN13" i="131"/>
  <c r="J11" i="124"/>
  <c r="J11" i="140" s="1"/>
  <c r="J73" i="124"/>
  <c r="J73" i="140" s="1"/>
  <c r="BN75" i="131"/>
  <c r="BN99" i="131"/>
  <c r="J97" i="124"/>
  <c r="J97" i="140" s="1"/>
  <c r="BN68" i="131"/>
  <c r="J66" i="124"/>
  <c r="J66" i="140" s="1"/>
  <c r="J6" i="124"/>
  <c r="BN8" i="113"/>
  <c r="BN8" i="132" s="1"/>
  <c r="BN8" i="131"/>
  <c r="BN25" i="113"/>
  <c r="BN25" i="132" s="1"/>
  <c r="BN23" i="133"/>
  <c r="J21" i="129"/>
  <c r="J39" i="129"/>
  <c r="BN41" i="133"/>
  <c r="BN28" i="113"/>
  <c r="BN28" i="132" s="1"/>
  <c r="BN13" i="113"/>
  <c r="BN13" i="132" s="1"/>
  <c r="BN56" i="131"/>
  <c r="J54" i="124"/>
  <c r="J5" i="124"/>
  <c r="BN7" i="131"/>
  <c r="BN7" i="113"/>
  <c r="BN54" i="131"/>
  <c r="J52" i="124"/>
  <c r="J52" i="140" s="1"/>
  <c r="BN34" i="131"/>
  <c r="J32" i="124"/>
  <c r="J32" i="140" s="1"/>
  <c r="J93" i="124"/>
  <c r="J93" i="140" s="1"/>
  <c r="BN95" i="131"/>
  <c r="J55" i="129"/>
  <c r="J55" i="145" s="1"/>
  <c r="BN57" i="133"/>
  <c r="BN46" i="131"/>
  <c r="J44" i="124"/>
  <c r="J44" i="140" s="1"/>
  <c r="BN18" i="134"/>
  <c r="J140" i="115"/>
  <c r="J140" i="146" s="1"/>
  <c r="BN55" i="133"/>
  <c r="J53" i="129"/>
  <c r="BN29" i="113"/>
  <c r="BN29" i="132" s="1"/>
  <c r="BN8" i="134"/>
  <c r="J130" i="115"/>
  <c r="J130" i="146" s="1"/>
  <c r="J68" i="116"/>
  <c r="J68" i="135" s="1"/>
  <c r="J70" i="142"/>
  <c r="AE143" i="152"/>
  <c r="AF135" i="152"/>
  <c r="J13" i="124"/>
  <c r="J13" i="140" s="1"/>
  <c r="BN15" i="131"/>
  <c r="J35" i="129"/>
  <c r="J35" i="145" s="1"/>
  <c r="BN37" i="133"/>
  <c r="BN13" i="133"/>
  <c r="J11" i="129"/>
  <c r="J11" i="145" s="1"/>
  <c r="J57" i="124"/>
  <c r="J57" i="140" s="1"/>
  <c r="BN59" i="131"/>
  <c r="BN49" i="133"/>
  <c r="J47" i="129"/>
  <c r="J47" i="145" s="1"/>
  <c r="J8" i="129"/>
  <c r="J8" i="145" s="1"/>
  <c r="BN10" i="133"/>
  <c r="J24" i="124"/>
  <c r="J24" i="140" s="1"/>
  <c r="BN26" i="131"/>
  <c r="J132" i="115"/>
  <c r="J132" i="146" s="1"/>
  <c r="BN10" i="134"/>
  <c r="AG71" i="149"/>
  <c r="AG71" i="151" s="1"/>
  <c r="AG72" i="149"/>
  <c r="AG72" i="151" s="1"/>
  <c r="AG40" i="151"/>
  <c r="J14" i="129"/>
  <c r="J14" i="145" s="1"/>
  <c r="BN16" i="133"/>
  <c r="J40" i="129"/>
  <c r="J40" i="145" s="1"/>
  <c r="BN42" i="133"/>
  <c r="BN70" i="133"/>
  <c r="BN32" i="113"/>
  <c r="BN32" i="132" s="1"/>
  <c r="J68" i="129"/>
  <c r="BN15" i="133"/>
  <c r="J13" i="129"/>
  <c r="J13" i="145" s="1"/>
  <c r="J144" i="115"/>
  <c r="J144" i="146" s="1"/>
  <c r="BN22" i="134"/>
  <c r="J7" i="129"/>
  <c r="BN9" i="133"/>
  <c r="BN22" i="113"/>
  <c r="BN22" i="132" s="1"/>
  <c r="J72" i="129"/>
  <c r="J72" i="145" s="1"/>
  <c r="BN74" i="133"/>
  <c r="J29" i="142"/>
  <c r="J61" i="116"/>
  <c r="J61" i="135" s="1"/>
  <c r="AC158" i="151"/>
  <c r="AH143" i="152"/>
  <c r="BN33" i="133"/>
  <c r="J31" i="129"/>
  <c r="J31" i="145" s="1"/>
  <c r="BN10" i="113"/>
  <c r="BN10" i="132" s="1"/>
  <c r="J14" i="124"/>
  <c r="BN16" i="131"/>
  <c r="BN25" i="131"/>
  <c r="J23" i="124"/>
  <c r="J23" i="140" s="1"/>
  <c r="BN12" i="131"/>
  <c r="J10" i="124"/>
  <c r="J10" i="140" s="1"/>
  <c r="J7" i="124"/>
  <c r="BN9" i="131"/>
  <c r="BN9" i="113"/>
  <c r="BN9" i="132" s="1"/>
  <c r="BN83" i="131"/>
  <c r="J81" i="124"/>
  <c r="J81" i="140" s="1"/>
  <c r="BN45" i="133"/>
  <c r="J43" i="129"/>
  <c r="J43" i="145" s="1"/>
  <c r="BN65" i="133"/>
  <c r="BN31" i="113"/>
  <c r="J63" i="129"/>
  <c r="J84" i="137"/>
  <c r="J51" i="116"/>
  <c r="AG67" i="151"/>
  <c r="AE67" i="151"/>
  <c r="AG68" i="151"/>
  <c r="J5" i="135"/>
  <c r="J38" i="116"/>
  <c r="J38" i="135" s="1"/>
  <c r="J37" i="116"/>
  <c r="J37" i="135" s="1"/>
  <c r="J33" i="116"/>
  <c r="J33" i="135" s="1"/>
  <c r="AE135" i="152"/>
  <c r="AH121" i="152"/>
  <c r="AH146" i="152"/>
  <c r="AH147" i="152"/>
  <c r="J148" i="115"/>
  <c r="J148" i="146" s="1"/>
  <c r="BN26" i="134"/>
  <c r="J136" i="115"/>
  <c r="J136" i="146" s="1"/>
  <c r="BN14" i="134"/>
  <c r="AG169" i="151"/>
  <c r="AG121" i="152"/>
  <c r="AG147" i="152"/>
  <c r="AF122" i="152"/>
  <c r="AA158" i="151"/>
  <c r="J79" i="124"/>
  <c r="J79" i="140" s="1"/>
  <c r="BN81" i="131"/>
  <c r="BN61" i="131"/>
  <c r="J59" i="124"/>
  <c r="J59" i="140" s="1"/>
  <c r="J48" i="116"/>
  <c r="J48" i="135" s="1"/>
  <c r="J61" i="137"/>
  <c r="BN39" i="131"/>
  <c r="J37" i="124"/>
  <c r="J37" i="140" s="1"/>
  <c r="J44" i="129"/>
  <c r="J44" i="145" s="1"/>
  <c r="BN46" i="133"/>
  <c r="BN90" i="131"/>
  <c r="J88" i="124"/>
  <c r="J88" i="140" s="1"/>
  <c r="J67" i="124"/>
  <c r="J67" i="140" s="1"/>
  <c r="BN69" i="131"/>
  <c r="J65" i="124"/>
  <c r="J65" i="140" s="1"/>
  <c r="BN67" i="131"/>
  <c r="J27" i="129"/>
  <c r="J27" i="145" s="1"/>
  <c r="BN29" i="133"/>
  <c r="BN72" i="131"/>
  <c r="J70" i="124"/>
  <c r="J70" i="140" s="1"/>
  <c r="J46" i="116"/>
  <c r="J46" i="135" s="1"/>
  <c r="J30" i="137"/>
  <c r="BN78" i="133"/>
  <c r="J76" i="129"/>
  <c r="J76" i="145" s="1"/>
  <c r="J39" i="142"/>
  <c r="J62" i="116"/>
  <c r="J62" i="135" s="1"/>
  <c r="BN15" i="113"/>
  <c r="BN15" i="132" s="1"/>
  <c r="BN64" i="131"/>
  <c r="J62" i="124"/>
  <c r="J17" i="124"/>
  <c r="BN11" i="113"/>
  <c r="BN11" i="132" s="1"/>
  <c r="BN19" i="131"/>
  <c r="J33" i="129"/>
  <c r="J33" i="145" s="1"/>
  <c r="BN35" i="133"/>
  <c r="J41" i="116"/>
  <c r="J5" i="137"/>
  <c r="AH67" i="151"/>
  <c r="AH169" i="151"/>
  <c r="J94" i="124"/>
  <c r="J94" i="140" s="1"/>
  <c r="BN96" i="131"/>
  <c r="BN93" i="131"/>
  <c r="J91" i="124"/>
  <c r="J91" i="140" s="1"/>
  <c r="AF40" i="151"/>
  <c r="AF71" i="149"/>
  <c r="AF71" i="151" s="1"/>
  <c r="AF72" i="149"/>
  <c r="AF72" i="151" s="1"/>
  <c r="J78" i="129"/>
  <c r="J78" i="145" s="1"/>
  <c r="BN80" i="133"/>
  <c r="J152" i="115"/>
  <c r="J152" i="146" s="1"/>
  <c r="BN30" i="134"/>
  <c r="BN38" i="131"/>
  <c r="J36" i="124"/>
  <c r="J36" i="140" s="1"/>
  <c r="BN9" i="134"/>
  <c r="J131" i="115"/>
  <c r="J131" i="146" s="1"/>
  <c r="BN34" i="113"/>
  <c r="BN34" i="132" s="1"/>
  <c r="J70" i="129"/>
  <c r="BN72" i="133"/>
  <c r="AE121" i="152"/>
  <c r="AE147" i="152"/>
  <c r="AE146" i="152"/>
  <c r="J20" i="142"/>
  <c r="J58" i="116"/>
  <c r="J58" i="135" s="1"/>
  <c r="J61" i="129"/>
  <c r="J61" i="145" s="1"/>
  <c r="BN63" i="133"/>
  <c r="J41" i="129"/>
  <c r="J41" i="145" s="1"/>
  <c r="BN43" i="133"/>
  <c r="BN76" i="133"/>
  <c r="J74" i="129"/>
  <c r="J74" i="145" s="1"/>
  <c r="BN17" i="131"/>
  <c r="J15" i="124"/>
  <c r="J15" i="140" s="1"/>
  <c r="J154" i="115"/>
  <c r="J154" i="146" s="1"/>
  <c r="BN32" i="134"/>
  <c r="J64" i="124"/>
  <c r="J64" i="140" s="1"/>
  <c r="BN66" i="131"/>
  <c r="BN78" i="131"/>
  <c r="J76" i="124"/>
  <c r="J76" i="140" s="1"/>
  <c r="J62" i="142"/>
  <c r="J64" i="116"/>
  <c r="J64" i="135" s="1"/>
  <c r="J52" i="116"/>
  <c r="J52" i="135" s="1"/>
  <c r="J86" i="137"/>
  <c r="H178" i="116"/>
  <c r="H178" i="135" s="1"/>
  <c r="H177" i="116"/>
  <c r="H177" i="135" s="1"/>
  <c r="BN25" i="134"/>
  <c r="J147" i="115"/>
  <c r="J147" i="146" s="1"/>
  <c r="J49" i="124"/>
  <c r="J49" i="140" s="1"/>
  <c r="BN51" i="131"/>
  <c r="J150" i="115"/>
  <c r="J150" i="146" s="1"/>
  <c r="BN28" i="134"/>
  <c r="J68" i="124"/>
  <c r="J68" i="140" s="1"/>
  <c r="BN70" i="131"/>
  <c r="BN44" i="131"/>
  <c r="J42" i="124"/>
  <c r="J42" i="140" s="1"/>
  <c r="BN16" i="113"/>
  <c r="BN16" i="132" s="1"/>
  <c r="BN76" i="131"/>
  <c r="J74" i="124"/>
  <c r="BN8" i="133"/>
  <c r="BN21" i="113"/>
  <c r="BN21" i="132" s="1"/>
  <c r="J6" i="129"/>
  <c r="BN103" i="131"/>
  <c r="J101" i="124"/>
  <c r="J101" i="140" s="1"/>
  <c r="J32" i="129"/>
  <c r="J32" i="145" s="1"/>
  <c r="BN34" i="133"/>
  <c r="J14" i="137"/>
  <c r="J44" i="116"/>
  <c r="J44" i="135" s="1"/>
  <c r="J80" i="124"/>
  <c r="J80" i="140" s="1"/>
  <c r="BN82" i="131"/>
  <c r="J43" i="116"/>
  <c r="J43" i="135" s="1"/>
  <c r="J7" i="137"/>
  <c r="J129" i="115"/>
  <c r="J129" i="146" s="1"/>
  <c r="BN35" i="114"/>
  <c r="BN7" i="134"/>
  <c r="BN34" i="114"/>
  <c r="J60" i="124"/>
  <c r="J60" i="140" s="1"/>
  <c r="BN62" i="131"/>
  <c r="J10" i="129"/>
  <c r="J10" i="145" s="1"/>
  <c r="BN12" i="133"/>
  <c r="J65" i="129"/>
  <c r="J65" i="145" s="1"/>
  <c r="BN67" i="133"/>
  <c r="J65" i="116"/>
  <c r="J63" i="142"/>
  <c r="AE72" i="149"/>
  <c r="AE72" i="151" s="1"/>
  <c r="AE40" i="151"/>
  <c r="AE71" i="149"/>
  <c r="AE71" i="151" s="1"/>
  <c r="BJ17" i="132"/>
  <c r="BJ19" i="113"/>
  <c r="BJ19" i="132" s="1"/>
  <c r="BG34" i="134"/>
  <c r="J32" i="115"/>
  <c r="J32" i="146" s="1"/>
  <c r="AG59" i="152"/>
  <c r="AE60" i="152"/>
  <c r="BN61" i="133"/>
  <c r="J59" i="129"/>
  <c r="J59" i="145" s="1"/>
  <c r="BN43" i="131"/>
  <c r="J41" i="124"/>
  <c r="J41" i="140" s="1"/>
  <c r="BN59" i="133"/>
  <c r="J57" i="129"/>
  <c r="J57" i="145" s="1"/>
  <c r="J38" i="129"/>
  <c r="J38" i="145" s="1"/>
  <c r="BN40" i="133"/>
  <c r="J18" i="129"/>
  <c r="J18" i="145" s="1"/>
  <c r="BN20" i="133"/>
  <c r="J26" i="129"/>
  <c r="J26" i="145" s="1"/>
  <c r="BN28" i="133"/>
  <c r="BN23" i="134"/>
  <c r="J145" i="115"/>
  <c r="J145" i="146" s="1"/>
  <c r="BN48" i="133"/>
  <c r="J46" i="129"/>
  <c r="J46" i="145" s="1"/>
  <c r="BN56" i="133"/>
  <c r="J54" i="129"/>
  <c r="J54" i="145" s="1"/>
  <c r="BN79" i="131"/>
  <c r="J77" i="124"/>
  <c r="J77" i="140" s="1"/>
  <c r="J63" i="124"/>
  <c r="J63" i="140" s="1"/>
  <c r="BN65" i="131"/>
  <c r="BN29" i="134"/>
  <c r="J151" i="115"/>
  <c r="J151" i="146" s="1"/>
  <c r="J6" i="137"/>
  <c r="J42" i="116"/>
  <c r="J42" i="135" s="1"/>
  <c r="J21" i="142"/>
  <c r="J59" i="116"/>
  <c r="J59" i="135" s="1"/>
  <c r="J17" i="137"/>
  <c r="J45" i="116"/>
  <c r="J45" i="135" s="1"/>
  <c r="BJ39" i="113"/>
  <c r="BJ39" i="132" s="1"/>
  <c r="BJ40" i="113"/>
  <c r="BJ40" i="132" s="1"/>
  <c r="BJ7" i="132"/>
  <c r="AH59" i="152"/>
  <c r="J78" i="124"/>
  <c r="J78" i="140" s="1"/>
  <c r="BN80" i="131"/>
  <c r="J58" i="124"/>
  <c r="J58" i="140" s="1"/>
  <c r="BN60" i="131"/>
  <c r="J134" i="115"/>
  <c r="J134" i="146" s="1"/>
  <c r="BN12" i="134"/>
  <c r="J16" i="129"/>
  <c r="J16" i="145" s="1"/>
  <c r="BN18" i="133"/>
  <c r="J53" i="124"/>
  <c r="J53" i="140" s="1"/>
  <c r="BN55" i="131"/>
  <c r="J143" i="115"/>
  <c r="J143" i="146" s="1"/>
  <c r="BN21" i="134"/>
  <c r="BN24" i="133"/>
  <c r="J22" i="129"/>
  <c r="J22" i="145" s="1"/>
  <c r="J23" i="129"/>
  <c r="J23" i="145" s="1"/>
  <c r="BN25" i="133"/>
  <c r="BN51" i="133"/>
  <c r="J49" i="129"/>
  <c r="J49" i="145" s="1"/>
  <c r="J53" i="142"/>
  <c r="J63" i="116"/>
  <c r="J63" i="135" s="1"/>
  <c r="AH40" i="151"/>
  <c r="AH72" i="149"/>
  <c r="AH72" i="151" s="1"/>
  <c r="AH71" i="149"/>
  <c r="AH71" i="151" s="1"/>
  <c r="AH135" i="152"/>
  <c r="J20" i="129"/>
  <c r="BN24" i="113"/>
  <c r="BN24" i="132" s="1"/>
  <c r="BN22" i="133"/>
  <c r="J69" i="124"/>
  <c r="J69" i="140" s="1"/>
  <c r="BN71" i="131"/>
  <c r="BN21" i="133"/>
  <c r="BN23" i="113"/>
  <c r="BN23" i="132" s="1"/>
  <c r="J19" i="129"/>
  <c r="J55" i="124"/>
  <c r="J55" i="140" s="1"/>
  <c r="BN57" i="131"/>
  <c r="J8" i="124"/>
  <c r="J8" i="140" s="1"/>
  <c r="BN10" i="131"/>
  <c r="J83" i="124"/>
  <c r="J83" i="140" s="1"/>
  <c r="BN85" i="131"/>
  <c r="J45" i="124"/>
  <c r="J45" i="140" s="1"/>
  <c r="BN47" i="131"/>
  <c r="J12" i="124"/>
  <c r="J12" i="140" s="1"/>
  <c r="BN14" i="131"/>
  <c r="J103" i="124"/>
  <c r="J103" i="140" s="1"/>
  <c r="BN105" i="131"/>
  <c r="BN33" i="134"/>
  <c r="J155" i="115"/>
  <c r="J155" i="146" s="1"/>
  <c r="J60" i="129"/>
  <c r="J60" i="145" s="1"/>
  <c r="BN62" i="133"/>
  <c r="BN102" i="131"/>
  <c r="J100" i="124"/>
  <c r="J100" i="140" s="1"/>
  <c r="J62" i="129"/>
  <c r="BN64" i="133"/>
  <c r="BN30" i="113"/>
  <c r="BN30" i="132" s="1"/>
  <c r="AE68" i="151"/>
  <c r="BN88" i="131"/>
  <c r="J86" i="124"/>
  <c r="BN18" i="113"/>
  <c r="BN18" i="132" s="1"/>
  <c r="AF60" i="152"/>
  <c r="J60" i="116"/>
  <c r="J60" i="135" s="1"/>
  <c r="J25" i="142"/>
  <c r="J75" i="124"/>
  <c r="J75" i="140" s="1"/>
  <c r="BN77" i="131"/>
  <c r="J29" i="135"/>
  <c r="J36" i="116"/>
  <c r="J36" i="135" s="1"/>
  <c r="BN94" i="131"/>
  <c r="J92" i="124"/>
  <c r="J92" i="140" s="1"/>
  <c r="BN31" i="134"/>
  <c r="J153" i="115"/>
  <c r="J153" i="146" s="1"/>
  <c r="J7" i="142"/>
  <c r="J56" i="116"/>
  <c r="J56" i="135" s="1"/>
  <c r="BN75" i="133"/>
  <c r="J73" i="129"/>
  <c r="J73" i="145" s="1"/>
  <c r="J77" i="129"/>
  <c r="J77" i="145" s="1"/>
  <c r="BN79" i="133"/>
  <c r="J16" i="124"/>
  <c r="J16" i="140" s="1"/>
  <c r="BN18" i="131"/>
  <c r="BN31" i="133"/>
  <c r="BN27" i="113"/>
  <c r="BN27" i="132" s="1"/>
  <c r="J29" i="129"/>
  <c r="J50" i="124"/>
  <c r="J50" i="140" s="1"/>
  <c r="BN52" i="131"/>
  <c r="J6" i="142"/>
  <c r="J55" i="116"/>
  <c r="J55" i="135" s="1"/>
  <c r="AG135" i="152"/>
  <c r="AG122" i="152"/>
  <c r="J137" i="115"/>
  <c r="J137" i="146" s="1"/>
  <c r="BN15" i="134"/>
  <c r="BN42" i="131"/>
  <c r="J40" i="124"/>
  <c r="J40" i="140" s="1"/>
  <c r="AF147" i="152"/>
  <c r="J30" i="129"/>
  <c r="J30" i="145" s="1"/>
  <c r="BN32" i="133"/>
  <c r="J67" i="116"/>
  <c r="J67" i="135" s="1"/>
  <c r="J69" i="142"/>
  <c r="BN13" i="134"/>
  <c r="J135" i="115"/>
  <c r="J135" i="146" s="1"/>
  <c r="BJ31" i="132"/>
  <c r="BJ38" i="113"/>
  <c r="BJ38" i="132" s="1"/>
  <c r="J84" i="124"/>
  <c r="BN17" i="113"/>
  <c r="BN86" i="131"/>
  <c r="AS22" i="152"/>
  <c r="AS25" i="152"/>
  <c r="AS24" i="152"/>
  <c r="AS20" i="152"/>
  <c r="AS26" i="152"/>
  <c r="AS21" i="152"/>
  <c r="AS23" i="152"/>
  <c r="AS19" i="152"/>
  <c r="J64" i="115" l="1"/>
  <c r="J64" i="146" s="1"/>
  <c r="BJ35" i="134"/>
  <c r="J172" i="116"/>
  <c r="J172" i="135" s="1"/>
  <c r="J62" i="145"/>
  <c r="AF146" i="151"/>
  <c r="AG173" i="151"/>
  <c r="AG146" i="151"/>
  <c r="J159" i="116"/>
  <c r="J84" i="140"/>
  <c r="J156" i="115"/>
  <c r="J156" i="146" s="1"/>
  <c r="BN34" i="134"/>
  <c r="AG134" i="152"/>
  <c r="AE146" i="151"/>
  <c r="J62" i="140"/>
  <c r="J157" i="116"/>
  <c r="J157" i="135" s="1"/>
  <c r="J34" i="116"/>
  <c r="J34" i="135" s="1"/>
  <c r="BN31" i="132"/>
  <c r="BN38" i="113"/>
  <c r="BN38" i="132" s="1"/>
  <c r="J152" i="116"/>
  <c r="J152" i="135" s="1"/>
  <c r="J14" i="140"/>
  <c r="J53" i="145"/>
  <c r="J171" i="116"/>
  <c r="J171" i="135" s="1"/>
  <c r="AF172" i="151"/>
  <c r="J54" i="140"/>
  <c r="J155" i="116"/>
  <c r="J155" i="135" s="1"/>
  <c r="BN19" i="134"/>
  <c r="J141" i="115"/>
  <c r="J141" i="146" s="1"/>
  <c r="J25" i="145"/>
  <c r="J168" i="116"/>
  <c r="J168" i="135" s="1"/>
  <c r="J154" i="116"/>
  <c r="J154" i="135" s="1"/>
  <c r="J30" i="140"/>
  <c r="J5" i="129"/>
  <c r="BN20" i="113"/>
  <c r="BN20" i="132" s="1"/>
  <c r="BN7" i="133"/>
  <c r="J51" i="135"/>
  <c r="J53" i="116"/>
  <c r="J53" i="135" s="1"/>
  <c r="J149" i="116"/>
  <c r="J5" i="140"/>
  <c r="J69" i="145"/>
  <c r="J175" i="116"/>
  <c r="J175" i="135" s="1"/>
  <c r="AH159" i="151"/>
  <c r="J63" i="115"/>
  <c r="J63" i="146" s="1"/>
  <c r="BJ34" i="134"/>
  <c r="AF134" i="152"/>
  <c r="J86" i="140"/>
  <c r="J160" i="116"/>
  <c r="J160" i="135" s="1"/>
  <c r="J166" i="116"/>
  <c r="J166" i="135" s="1"/>
  <c r="J20" i="145"/>
  <c r="BJ36" i="113"/>
  <c r="BJ36" i="132" s="1"/>
  <c r="J65" i="135"/>
  <c r="J72" i="116"/>
  <c r="J72" i="135" s="1"/>
  <c r="J74" i="140"/>
  <c r="J158" i="116"/>
  <c r="J158" i="135" s="1"/>
  <c r="AF159" i="151"/>
  <c r="AH134" i="152"/>
  <c r="J174" i="116"/>
  <c r="J174" i="135" s="1"/>
  <c r="J68" i="145"/>
  <c r="BN40" i="113"/>
  <c r="BN40" i="132" s="1"/>
  <c r="BN7" i="132"/>
  <c r="BN35" i="113"/>
  <c r="BN35" i="132" s="1"/>
  <c r="BN36" i="113"/>
  <c r="BN36" i="132" s="1"/>
  <c r="BN39" i="113"/>
  <c r="BN39" i="132" s="1"/>
  <c r="J170" i="116"/>
  <c r="J170" i="135" s="1"/>
  <c r="J39" i="145"/>
  <c r="AE159" i="151"/>
  <c r="J5" i="142"/>
  <c r="J54" i="116"/>
  <c r="J54" i="135" s="1"/>
  <c r="AF173" i="151"/>
  <c r="AM66" i="151"/>
  <c r="AM171" i="151"/>
  <c r="AF67" i="151"/>
  <c r="BN19" i="113"/>
  <c r="BN19" i="132" s="1"/>
  <c r="BN17" i="132"/>
  <c r="J169" i="116"/>
  <c r="J169" i="135" s="1"/>
  <c r="J29" i="145"/>
  <c r="J153" i="116"/>
  <c r="J153" i="135" s="1"/>
  <c r="J17" i="140"/>
  <c r="AG159" i="151"/>
  <c r="J173" i="116"/>
  <c r="J63" i="145"/>
  <c r="J150" i="116"/>
  <c r="J150" i="135" s="1"/>
  <c r="J6" i="140"/>
  <c r="AH146" i="151"/>
  <c r="J19" i="145"/>
  <c r="J165" i="116"/>
  <c r="J165" i="135" s="1"/>
  <c r="BJ35" i="113"/>
  <c r="BJ35" i="132" s="1"/>
  <c r="BN35" i="134"/>
  <c r="J157" i="115"/>
  <c r="J157" i="146" s="1"/>
  <c r="J6" i="145"/>
  <c r="J163" i="116"/>
  <c r="J163" i="135" s="1"/>
  <c r="AH173" i="151"/>
  <c r="AH172" i="151"/>
  <c r="J176" i="116"/>
  <c r="J176" i="135" s="1"/>
  <c r="J70" i="145"/>
  <c r="J74" i="116"/>
  <c r="J74" i="135" s="1"/>
  <c r="J41" i="135"/>
  <c r="J73" i="116"/>
  <c r="J73" i="135" s="1"/>
  <c r="AE134" i="152"/>
  <c r="J151" i="116"/>
  <c r="J151" i="135" s="1"/>
  <c r="J7" i="140"/>
  <c r="J7" i="145"/>
  <c r="J164" i="116"/>
  <c r="J164" i="135" s="1"/>
  <c r="J167" i="116"/>
  <c r="J167" i="135" s="1"/>
  <c r="J21" i="145"/>
  <c r="J156" i="116"/>
  <c r="J156" i="135" s="1"/>
  <c r="J61" i="140"/>
  <c r="BN20" i="134"/>
  <c r="J142" i="115"/>
  <c r="J142" i="146" s="1"/>
  <c r="AM5" i="152"/>
  <c r="AM6" i="152"/>
  <c r="AM7" i="152"/>
  <c r="AM8" i="152"/>
  <c r="AM9" i="152"/>
  <c r="AM10" i="152"/>
  <c r="AM11" i="152"/>
  <c r="AM12" i="152"/>
  <c r="AM13" i="152"/>
  <c r="AM14" i="152"/>
  <c r="AM15" i="152"/>
  <c r="AM16" i="152"/>
  <c r="AM20" i="152"/>
  <c r="AM21" i="152"/>
  <c r="AM22" i="152"/>
  <c r="AM23" i="152"/>
  <c r="AM24" i="152"/>
  <c r="AM25" i="152"/>
  <c r="AM26" i="152"/>
  <c r="AM27" i="152"/>
  <c r="AP7" i="152"/>
  <c r="AP15" i="152"/>
  <c r="AP20" i="152"/>
  <c r="AP21" i="152"/>
  <c r="AP22" i="152"/>
  <c r="AP23" i="152"/>
  <c r="AP24" i="152"/>
  <c r="AP25" i="152"/>
  <c r="AP26" i="152"/>
  <c r="AP27" i="152"/>
  <c r="AN5" i="152"/>
  <c r="AN6" i="152"/>
  <c r="AN7" i="152"/>
  <c r="AN8" i="152"/>
  <c r="AN9" i="152"/>
  <c r="AN10" i="152"/>
  <c r="AN11" i="152"/>
  <c r="AN12" i="152"/>
  <c r="AN13" i="152"/>
  <c r="AN14" i="152"/>
  <c r="AN15" i="152"/>
  <c r="AN16" i="152"/>
  <c r="AN19" i="152"/>
  <c r="AN20" i="152"/>
  <c r="AN21" i="152"/>
  <c r="AN22" i="152"/>
  <c r="AN23" i="152"/>
  <c r="AN24" i="152"/>
  <c r="AN25" i="152"/>
  <c r="AN26" i="152"/>
  <c r="AN27" i="152"/>
  <c r="AO5" i="152"/>
  <c r="AO6" i="152"/>
  <c r="AO7" i="152"/>
  <c r="AO8" i="152"/>
  <c r="AO9" i="152"/>
  <c r="AO10" i="152"/>
  <c r="AO11" i="152"/>
  <c r="AO12" i="152"/>
  <c r="AO13" i="152"/>
  <c r="AO14" i="152"/>
  <c r="AO15" i="152"/>
  <c r="AO16" i="152"/>
  <c r="AO19" i="152"/>
  <c r="AO20" i="152"/>
  <c r="AO21" i="152"/>
  <c r="AO22" i="152"/>
  <c r="AO23" i="152"/>
  <c r="AO24" i="152"/>
  <c r="AO25" i="152"/>
  <c r="AO26" i="152"/>
  <c r="AO27" i="152"/>
  <c r="AM19" i="152"/>
  <c r="AP5" i="152"/>
  <c r="AP6" i="152"/>
  <c r="AP8" i="152"/>
  <c r="AP9" i="152"/>
  <c r="AP10" i="152"/>
  <c r="AP11" i="152"/>
  <c r="AP12" i="152"/>
  <c r="AP13" i="152"/>
  <c r="AP14" i="152"/>
  <c r="AP16" i="152"/>
  <c r="AP19" i="152"/>
  <c r="AE172" i="151" l="1"/>
  <c r="AG172" i="151"/>
  <c r="AS51" i="152"/>
  <c r="AS138" i="152"/>
  <c r="AO66" i="151"/>
  <c r="AO171" i="151"/>
  <c r="AN65" i="151"/>
  <c r="AN170" i="151"/>
  <c r="AS55" i="152"/>
  <c r="AS142" i="152"/>
  <c r="AS50" i="152"/>
  <c r="AS137" i="152"/>
  <c r="J182" i="116"/>
  <c r="J182" i="135" s="1"/>
  <c r="J149" i="135"/>
  <c r="J181" i="116"/>
  <c r="J181" i="135" s="1"/>
  <c r="AN66" i="151"/>
  <c r="AN171" i="151"/>
  <c r="AP66" i="151"/>
  <c r="AP171" i="151"/>
  <c r="AO65" i="151"/>
  <c r="AO170" i="151"/>
  <c r="AS54" i="152"/>
  <c r="AS141" i="152"/>
  <c r="AM65" i="151"/>
  <c r="AM170" i="151"/>
  <c r="AS53" i="152"/>
  <c r="AS140" i="152"/>
  <c r="J70" i="116"/>
  <c r="J70" i="135" s="1"/>
  <c r="AH145" i="151"/>
  <c r="AH177" i="149"/>
  <c r="AH177" i="151" s="1"/>
  <c r="AH176" i="149"/>
  <c r="AH176" i="151" s="1"/>
  <c r="AE158" i="151"/>
  <c r="AF158" i="151"/>
  <c r="AF146" i="152"/>
  <c r="AH158" i="151"/>
  <c r="AG158" i="151"/>
  <c r="AF145" i="151"/>
  <c r="AF176" i="149"/>
  <c r="AF176" i="151" s="1"/>
  <c r="AF177" i="149"/>
  <c r="AF177" i="151" s="1"/>
  <c r="J159" i="135"/>
  <c r="J161" i="116"/>
  <c r="J161" i="135" s="1"/>
  <c r="AE173" i="151"/>
  <c r="AP65" i="151"/>
  <c r="AP170" i="151"/>
  <c r="J162" i="116"/>
  <c r="J162" i="135" s="1"/>
  <c r="J5" i="145"/>
  <c r="AS48" i="152"/>
  <c r="AS49" i="152"/>
  <c r="AS136" i="152"/>
  <c r="AS52" i="152"/>
  <c r="AS139" i="152"/>
  <c r="J69" i="116"/>
  <c r="J69" i="135" s="1"/>
  <c r="J180" i="116"/>
  <c r="J180" i="135" s="1"/>
  <c r="J173" i="135"/>
  <c r="AG146" i="152"/>
  <c r="AG177" i="149"/>
  <c r="AG177" i="151" s="1"/>
  <c r="AG145" i="151"/>
  <c r="AG176" i="149"/>
  <c r="AG176" i="151" s="1"/>
  <c r="AE176" i="149"/>
  <c r="AE176" i="151" s="1"/>
  <c r="AE145" i="151"/>
  <c r="AE177" i="149"/>
  <c r="AE177" i="151" s="1"/>
  <c r="AO18" i="152"/>
  <c r="AN18" i="152"/>
  <c r="AP18" i="152"/>
  <c r="AM18" i="152"/>
  <c r="AM17" i="152"/>
  <c r="AO17" i="152"/>
  <c r="AN17" i="152"/>
  <c r="AP17" i="152"/>
  <c r="AO30" i="152"/>
  <c r="L69" i="125" l="1"/>
  <c r="BW71" i="133"/>
  <c r="BW33" i="113"/>
  <c r="BW33" i="132" s="1"/>
  <c r="BW15" i="134"/>
  <c r="L13" i="115"/>
  <c r="L13" i="146" s="1"/>
  <c r="BW34" i="113"/>
  <c r="BW34" i="132" s="1"/>
  <c r="BW72" i="133"/>
  <c r="L70" i="125"/>
  <c r="L10" i="115"/>
  <c r="L10" i="146" s="1"/>
  <c r="BW12" i="134"/>
  <c r="L74" i="125"/>
  <c r="L74" i="141" s="1"/>
  <c r="BW76" i="133"/>
  <c r="L67" i="125"/>
  <c r="L67" i="141" s="1"/>
  <c r="BW69" i="133"/>
  <c r="BW74" i="133"/>
  <c r="L72" i="125"/>
  <c r="L72" i="141" s="1"/>
  <c r="AM56" i="152"/>
  <c r="AP56" i="152"/>
  <c r="AP48" i="152"/>
  <c r="AM38" i="152"/>
  <c r="AM125" i="152"/>
  <c r="AP49" i="152"/>
  <c r="AP136" i="152"/>
  <c r="AN42" i="152"/>
  <c r="AN129" i="152"/>
  <c r="AO52" i="152"/>
  <c r="AO139" i="152"/>
  <c r="AM43" i="152"/>
  <c r="AM130" i="152"/>
  <c r="AP54" i="152"/>
  <c r="AP141" i="152"/>
  <c r="AN53" i="152"/>
  <c r="AN140" i="152"/>
  <c r="AO44" i="152"/>
  <c r="AO131" i="152"/>
  <c r="AP42" i="152"/>
  <c r="AP129" i="152"/>
  <c r="AM40" i="152"/>
  <c r="AM127" i="152"/>
  <c r="AP36" i="152"/>
  <c r="AP123" i="152"/>
  <c r="AN40" i="152"/>
  <c r="AN127" i="152"/>
  <c r="AO63" i="151"/>
  <c r="AO168" i="151"/>
  <c r="AO50" i="152"/>
  <c r="AO137" i="152"/>
  <c r="AM37" i="152"/>
  <c r="AM124" i="152"/>
  <c r="AP44" i="152"/>
  <c r="AP131" i="152"/>
  <c r="AN45" i="152"/>
  <c r="AN132" i="152"/>
  <c r="AO43" i="152"/>
  <c r="AO130" i="152"/>
  <c r="AP40" i="152"/>
  <c r="AP127" i="152"/>
  <c r="L12" i="115"/>
  <c r="L12" i="146" s="1"/>
  <c r="BW14" i="134"/>
  <c r="BW79" i="133"/>
  <c r="L77" i="125"/>
  <c r="L77" i="141" s="1"/>
  <c r="L73" i="125"/>
  <c r="L73" i="141" s="1"/>
  <c r="BW75" i="133"/>
  <c r="L20" i="115"/>
  <c r="L20" i="146" s="1"/>
  <c r="BW22" i="134"/>
  <c r="BW67" i="133"/>
  <c r="L65" i="125"/>
  <c r="L65" i="141" s="1"/>
  <c r="L14" i="115"/>
  <c r="L14" i="146" s="1"/>
  <c r="BW16" i="134"/>
  <c r="L62" i="125"/>
  <c r="BW30" i="113"/>
  <c r="BW30" i="132" s="1"/>
  <c r="BW64" i="133"/>
  <c r="BW31" i="134"/>
  <c r="L29" i="115"/>
  <c r="L29" i="146" s="1"/>
  <c r="AO34" i="152"/>
  <c r="AP34" i="152"/>
  <c r="AN64" i="151"/>
  <c r="AN56" i="152"/>
  <c r="AP64" i="151"/>
  <c r="AO48" i="152"/>
  <c r="AM35" i="152"/>
  <c r="AM42" i="152"/>
  <c r="AM129" i="152"/>
  <c r="AP53" i="152"/>
  <c r="AP140" i="152"/>
  <c r="AN52" i="152"/>
  <c r="AN139" i="152"/>
  <c r="AP37" i="152"/>
  <c r="AP124" i="152"/>
  <c r="AM50" i="152"/>
  <c r="AM137" i="152"/>
  <c r="AN39" i="152"/>
  <c r="AN126" i="152"/>
  <c r="AM63" i="151"/>
  <c r="AM168" i="151"/>
  <c r="AO49" i="152"/>
  <c r="AO136" i="152"/>
  <c r="AM44" i="152"/>
  <c r="AM131" i="152"/>
  <c r="AP51" i="152"/>
  <c r="AP138" i="152"/>
  <c r="AN44" i="152"/>
  <c r="AN131" i="152"/>
  <c r="AO38" i="152"/>
  <c r="AO125" i="152"/>
  <c r="AO54" i="152"/>
  <c r="AO141" i="152"/>
  <c r="AM41" i="152"/>
  <c r="AM128" i="152"/>
  <c r="AP52" i="152"/>
  <c r="AP139" i="152"/>
  <c r="AN51" i="152"/>
  <c r="AN138" i="152"/>
  <c r="AO51" i="152"/>
  <c r="AO138" i="152"/>
  <c r="AP45" i="152"/>
  <c r="AP132" i="152"/>
  <c r="J177" i="116"/>
  <c r="J177" i="135" s="1"/>
  <c r="BW13" i="134"/>
  <c r="L11" i="115"/>
  <c r="L11" i="146" s="1"/>
  <c r="BW32" i="134"/>
  <c r="L30" i="115"/>
  <c r="L30" i="146" s="1"/>
  <c r="BW17" i="134"/>
  <c r="L15" i="115"/>
  <c r="L15" i="146" s="1"/>
  <c r="L19" i="115"/>
  <c r="L19" i="146" s="1"/>
  <c r="BW21" i="134"/>
  <c r="L23" i="115"/>
  <c r="L23" i="146" s="1"/>
  <c r="BW25" i="134"/>
  <c r="BW30" i="134"/>
  <c r="L28" i="115"/>
  <c r="L28" i="146" s="1"/>
  <c r="L5" i="115"/>
  <c r="L5" i="146" s="1"/>
  <c r="BW7" i="134"/>
  <c r="L24" i="115"/>
  <c r="L24" i="146" s="1"/>
  <c r="BW26" i="134"/>
  <c r="L76" i="125"/>
  <c r="L76" i="141" s="1"/>
  <c r="BW78" i="133"/>
  <c r="L21" i="115"/>
  <c r="L21" i="146" s="1"/>
  <c r="BW23" i="134"/>
  <c r="L68" i="125"/>
  <c r="BW32" i="113"/>
  <c r="BW32" i="132" s="1"/>
  <c r="BW70" i="133"/>
  <c r="BW80" i="133"/>
  <c r="L78" i="125"/>
  <c r="L78" i="141" s="1"/>
  <c r="AM48" i="152"/>
  <c r="AN34" i="152"/>
  <c r="AN35" i="152"/>
  <c r="AO56" i="152"/>
  <c r="AM49" i="152"/>
  <c r="AM136" i="152"/>
  <c r="AN63" i="151"/>
  <c r="AN168" i="151"/>
  <c r="AO36" i="152"/>
  <c r="AO123" i="152"/>
  <c r="AP41" i="152"/>
  <c r="AP128" i="152"/>
  <c r="AM54" i="152"/>
  <c r="AM141" i="152"/>
  <c r="AN43" i="152"/>
  <c r="AN130" i="152"/>
  <c r="AO37" i="152"/>
  <c r="AO124" i="152"/>
  <c r="AO53" i="152"/>
  <c r="AO140" i="152"/>
  <c r="AM51" i="152"/>
  <c r="AM138" i="152"/>
  <c r="AP55" i="152"/>
  <c r="AP142" i="152"/>
  <c r="AN50" i="152"/>
  <c r="AN137" i="152"/>
  <c r="AO42" i="152"/>
  <c r="AO129" i="152"/>
  <c r="AP39" i="152"/>
  <c r="AP126" i="152"/>
  <c r="AM45" i="152"/>
  <c r="AM132" i="152"/>
  <c r="AN37" i="152"/>
  <c r="AN124" i="152"/>
  <c r="AN55" i="152"/>
  <c r="AN142" i="152"/>
  <c r="AO55" i="152"/>
  <c r="AO142" i="152"/>
  <c r="L66" i="125"/>
  <c r="L66" i="141" s="1"/>
  <c r="BW68" i="133"/>
  <c r="L16" i="115"/>
  <c r="L16" i="146" s="1"/>
  <c r="BW18" i="134"/>
  <c r="BW24" i="134"/>
  <c r="L22" i="115"/>
  <c r="L22" i="146" s="1"/>
  <c r="L7" i="115"/>
  <c r="L7" i="146" s="1"/>
  <c r="BW9" i="134"/>
  <c r="L26" i="115"/>
  <c r="L26" i="146" s="1"/>
  <c r="BW28" i="134"/>
  <c r="L8" i="115"/>
  <c r="L8" i="146" s="1"/>
  <c r="BW10" i="134"/>
  <c r="L27" i="115"/>
  <c r="L27" i="146" s="1"/>
  <c r="BW29" i="134"/>
  <c r="BW31" i="113"/>
  <c r="L63" i="125"/>
  <c r="BW65" i="133"/>
  <c r="L9" i="115"/>
  <c r="L9" i="146" s="1"/>
  <c r="BW11" i="134"/>
  <c r="L31" i="115"/>
  <c r="L31" i="146" s="1"/>
  <c r="BW33" i="134"/>
  <c r="L6" i="115"/>
  <c r="L6" i="146" s="1"/>
  <c r="BW8" i="134"/>
  <c r="BW27" i="134"/>
  <c r="L25" i="115"/>
  <c r="L25" i="146" s="1"/>
  <c r="BW73" i="133"/>
  <c r="L71" i="125"/>
  <c r="L71" i="141" s="1"/>
  <c r="L64" i="125"/>
  <c r="L64" i="141" s="1"/>
  <c r="BW66" i="133"/>
  <c r="AN48" i="152"/>
  <c r="AO35" i="152"/>
  <c r="AP35" i="152"/>
  <c r="AO64" i="151"/>
  <c r="AM64" i="151"/>
  <c r="AM34" i="152"/>
  <c r="AM53" i="152"/>
  <c r="AM140" i="152"/>
  <c r="AN38" i="152"/>
  <c r="AN125" i="152"/>
  <c r="AO40" i="152"/>
  <c r="AO127" i="152"/>
  <c r="AM39" i="152"/>
  <c r="AM126" i="152"/>
  <c r="AP50" i="152"/>
  <c r="AP137" i="152"/>
  <c r="AN49" i="152"/>
  <c r="AN136" i="152"/>
  <c r="AO41" i="152"/>
  <c r="AO128" i="152"/>
  <c r="AP38" i="152"/>
  <c r="AP125" i="152"/>
  <c r="AM36" i="152"/>
  <c r="AM123" i="152"/>
  <c r="AM55" i="152"/>
  <c r="AM142" i="152"/>
  <c r="AN36" i="152"/>
  <c r="AN123" i="152"/>
  <c r="AN54" i="152"/>
  <c r="AN141" i="152"/>
  <c r="AO45" i="152"/>
  <c r="AO132" i="152"/>
  <c r="AP43" i="152"/>
  <c r="AP130" i="152"/>
  <c r="AM52" i="152"/>
  <c r="AM139" i="152"/>
  <c r="AN41" i="152"/>
  <c r="AN128" i="152"/>
  <c r="AO39" i="152"/>
  <c r="AO126" i="152"/>
  <c r="AP63" i="151"/>
  <c r="AP168" i="151"/>
  <c r="J178" i="116"/>
  <c r="J178" i="135" s="1"/>
  <c r="AO31" i="152"/>
  <c r="AP31" i="152"/>
  <c r="AN31" i="152"/>
  <c r="AP30" i="152"/>
  <c r="AM30" i="152"/>
  <c r="AN30" i="152"/>
  <c r="AM31" i="152"/>
  <c r="BW14" i="131" l="1"/>
  <c r="L12" i="120"/>
  <c r="L12" i="136" s="1"/>
  <c r="L8" i="120"/>
  <c r="L8" i="136" s="1"/>
  <c r="BW10" i="131"/>
  <c r="L31" i="120"/>
  <c r="L31" i="136" s="1"/>
  <c r="BW33" i="131"/>
  <c r="BW53" i="131"/>
  <c r="L51" i="120"/>
  <c r="L51" i="136" s="1"/>
  <c r="BW69" i="131"/>
  <c r="L67" i="120"/>
  <c r="L67" i="136" s="1"/>
  <c r="L85" i="120"/>
  <c r="L85" i="136" s="1"/>
  <c r="BW87" i="131"/>
  <c r="L101" i="120"/>
  <c r="L101" i="136" s="1"/>
  <c r="BW103" i="131"/>
  <c r="BW23" i="133"/>
  <c r="BW25" i="113"/>
  <c r="BW25" i="132" s="1"/>
  <c r="L21" i="125"/>
  <c r="L37" i="125"/>
  <c r="L37" i="141" s="1"/>
  <c r="BW39" i="133"/>
  <c r="L54" i="125"/>
  <c r="L54" i="141" s="1"/>
  <c r="BW56" i="133"/>
  <c r="L9" i="120"/>
  <c r="L9" i="136" s="1"/>
  <c r="BW11" i="131"/>
  <c r="BW34" i="131"/>
  <c r="L32" i="120"/>
  <c r="L32" i="136" s="1"/>
  <c r="BW54" i="131"/>
  <c r="L52" i="120"/>
  <c r="L52" i="136" s="1"/>
  <c r="BW70" i="131"/>
  <c r="L68" i="120"/>
  <c r="L68" i="136" s="1"/>
  <c r="BW18" i="113"/>
  <c r="BW18" i="132" s="1"/>
  <c r="L86" i="120"/>
  <c r="BW88" i="131"/>
  <c r="BW104" i="131"/>
  <c r="L102" i="120"/>
  <c r="L102" i="136" s="1"/>
  <c r="BW20" i="133"/>
  <c r="L18" i="125"/>
  <c r="L18" i="141" s="1"/>
  <c r="BW36" i="133"/>
  <c r="L34" i="125"/>
  <c r="L34" i="141" s="1"/>
  <c r="BW52" i="133"/>
  <c r="L50" i="125"/>
  <c r="L50" i="141" s="1"/>
  <c r="L6" i="120"/>
  <c r="BW8" i="131"/>
  <c r="BW8" i="113"/>
  <c r="BW8" i="132" s="1"/>
  <c r="L27" i="120"/>
  <c r="L27" i="136" s="1"/>
  <c r="BW29" i="131"/>
  <c r="BW51" i="131"/>
  <c r="L49" i="120"/>
  <c r="L49" i="136" s="1"/>
  <c r="L65" i="120"/>
  <c r="L65" i="136" s="1"/>
  <c r="BW67" i="131"/>
  <c r="BW85" i="131"/>
  <c r="L83" i="120"/>
  <c r="L83" i="136" s="1"/>
  <c r="BW101" i="131"/>
  <c r="L99" i="120"/>
  <c r="L99" i="136" s="1"/>
  <c r="BW17" i="133"/>
  <c r="L15" i="125"/>
  <c r="L15" i="141" s="1"/>
  <c r="BW33" i="133"/>
  <c r="L31" i="125"/>
  <c r="L31" i="141" s="1"/>
  <c r="L47" i="125"/>
  <c r="L47" i="141" s="1"/>
  <c r="BW49" i="133"/>
  <c r="L11" i="120"/>
  <c r="L11" i="136" s="1"/>
  <c r="BW13" i="131"/>
  <c r="BW38" i="131"/>
  <c r="L36" i="120"/>
  <c r="L36" i="136" s="1"/>
  <c r="L54" i="120"/>
  <c r="BW56" i="131"/>
  <c r="BW13" i="113"/>
  <c r="BW13" i="132" s="1"/>
  <c r="L70" i="120"/>
  <c r="L70" i="136" s="1"/>
  <c r="BW72" i="131"/>
  <c r="BW90" i="131"/>
  <c r="L88" i="120"/>
  <c r="L88" i="136" s="1"/>
  <c r="L104" i="120"/>
  <c r="L104" i="136" s="1"/>
  <c r="BW106" i="131"/>
  <c r="BW22" i="133"/>
  <c r="BW24" i="113"/>
  <c r="L20" i="125"/>
  <c r="BW38" i="133"/>
  <c r="L36" i="125"/>
  <c r="L36" i="141" s="1"/>
  <c r="BW29" i="113"/>
  <c r="BW29" i="132" s="1"/>
  <c r="L53" i="125"/>
  <c r="BW55" i="133"/>
  <c r="AP60" i="152"/>
  <c r="AN47" i="152"/>
  <c r="L36" i="115"/>
  <c r="L36" i="146" s="1"/>
  <c r="BZ7" i="134"/>
  <c r="CD7" i="114"/>
  <c r="AP47" i="152"/>
  <c r="BZ72" i="133"/>
  <c r="L70" i="126"/>
  <c r="BZ34" i="113"/>
  <c r="BZ34" i="132" s="1"/>
  <c r="CD72" i="102"/>
  <c r="AO47" i="152"/>
  <c r="BZ23" i="134"/>
  <c r="L52" i="115"/>
  <c r="L52" i="146" s="1"/>
  <c r="CD23" i="114"/>
  <c r="BZ67" i="133"/>
  <c r="L65" i="126"/>
  <c r="L65" i="142" s="1"/>
  <c r="CD67" i="102"/>
  <c r="BZ18" i="134"/>
  <c r="L47" i="115"/>
  <c r="L47" i="146" s="1"/>
  <c r="CD18" i="114"/>
  <c r="BZ12" i="134"/>
  <c r="L41" i="115"/>
  <c r="L41" i="146" s="1"/>
  <c r="CD12" i="114"/>
  <c r="BZ66" i="133"/>
  <c r="L64" i="126"/>
  <c r="L64" i="142" s="1"/>
  <c r="CD66" i="102"/>
  <c r="L40" i="115"/>
  <c r="L40" i="146" s="1"/>
  <c r="BZ11" i="134"/>
  <c r="CD11" i="114"/>
  <c r="AM46" i="152"/>
  <c r="AM133" i="152"/>
  <c r="L53" i="115"/>
  <c r="L53" i="146" s="1"/>
  <c r="BZ24" i="134"/>
  <c r="CD24" i="114"/>
  <c r="AN46" i="152"/>
  <c r="AN133" i="152"/>
  <c r="AP46" i="152"/>
  <c r="AP133" i="152"/>
  <c r="BW31" i="132"/>
  <c r="BW38" i="113"/>
  <c r="BW38" i="132" s="1"/>
  <c r="L32" i="116"/>
  <c r="L32" i="135" s="1"/>
  <c r="L70" i="141"/>
  <c r="L37" i="120"/>
  <c r="L37" i="136" s="1"/>
  <c r="BW39" i="131"/>
  <c r="L55" i="120"/>
  <c r="L55" i="136" s="1"/>
  <c r="BW57" i="131"/>
  <c r="L73" i="120"/>
  <c r="L73" i="136" s="1"/>
  <c r="BW75" i="131"/>
  <c r="L89" i="120"/>
  <c r="L89" i="136" s="1"/>
  <c r="BW91" i="131"/>
  <c r="BW11" i="133"/>
  <c r="L9" i="125"/>
  <c r="L9" i="141" s="1"/>
  <c r="BW27" i="133"/>
  <c r="BW26" i="113"/>
  <c r="BW26" i="132" s="1"/>
  <c r="L25" i="125"/>
  <c r="L41" i="125"/>
  <c r="L41" i="141" s="1"/>
  <c r="BW43" i="133"/>
  <c r="BW60" i="133"/>
  <c r="L58" i="125"/>
  <c r="L58" i="141" s="1"/>
  <c r="L13" i="120"/>
  <c r="L13" i="136" s="1"/>
  <c r="BW15" i="131"/>
  <c r="L38" i="120"/>
  <c r="L38" i="136" s="1"/>
  <c r="BW40" i="131"/>
  <c r="BW58" i="131"/>
  <c r="L56" i="120"/>
  <c r="L56" i="136" s="1"/>
  <c r="BW76" i="131"/>
  <c r="BW16" i="113"/>
  <c r="BW16" i="132" s="1"/>
  <c r="L74" i="120"/>
  <c r="L90" i="120"/>
  <c r="L90" i="136" s="1"/>
  <c r="BW92" i="131"/>
  <c r="BW8" i="133"/>
  <c r="L6" i="125"/>
  <c r="BW21" i="113"/>
  <c r="BW21" i="132" s="1"/>
  <c r="BW24" i="133"/>
  <c r="L22" i="125"/>
  <c r="L22" i="141" s="1"/>
  <c r="L38" i="125"/>
  <c r="L38" i="141" s="1"/>
  <c r="BW40" i="133"/>
  <c r="L55" i="125"/>
  <c r="L55" i="141" s="1"/>
  <c r="BW57" i="133"/>
  <c r="L10" i="120"/>
  <c r="L10" i="136" s="1"/>
  <c r="BW12" i="131"/>
  <c r="L35" i="120"/>
  <c r="L35" i="136" s="1"/>
  <c r="BW37" i="131"/>
  <c r="L53" i="120"/>
  <c r="L53" i="136" s="1"/>
  <c r="BW55" i="131"/>
  <c r="BW71" i="131"/>
  <c r="L69" i="120"/>
  <c r="L69" i="136" s="1"/>
  <c r="BW89" i="131"/>
  <c r="L87" i="120"/>
  <c r="L87" i="136" s="1"/>
  <c r="BW105" i="131"/>
  <c r="L103" i="120"/>
  <c r="L103" i="136" s="1"/>
  <c r="BW23" i="113"/>
  <c r="BW23" i="132" s="1"/>
  <c r="L19" i="125"/>
  <c r="BW21" i="133"/>
  <c r="BW37" i="133"/>
  <c r="L35" i="125"/>
  <c r="L35" i="141" s="1"/>
  <c r="BW54" i="133"/>
  <c r="L52" i="125"/>
  <c r="L52" i="141" s="1"/>
  <c r="L15" i="120"/>
  <c r="L15" i="136" s="1"/>
  <c r="BW17" i="131"/>
  <c r="L41" i="120"/>
  <c r="L41" i="136" s="1"/>
  <c r="BW43" i="131"/>
  <c r="L58" i="120"/>
  <c r="L58" i="136" s="1"/>
  <c r="BW60" i="131"/>
  <c r="BW78" i="131"/>
  <c r="L76" i="120"/>
  <c r="L76" i="136" s="1"/>
  <c r="BW94" i="131"/>
  <c r="L92" i="120"/>
  <c r="L92" i="136" s="1"/>
  <c r="BW10" i="133"/>
  <c r="L8" i="125"/>
  <c r="L8" i="141" s="1"/>
  <c r="BW26" i="133"/>
  <c r="L24" i="125"/>
  <c r="L24" i="141" s="1"/>
  <c r="BW42" i="133"/>
  <c r="L40" i="125"/>
  <c r="L40" i="141" s="1"/>
  <c r="BW59" i="133"/>
  <c r="L57" i="125"/>
  <c r="L57" i="141" s="1"/>
  <c r="L78" i="126"/>
  <c r="L78" i="142" s="1"/>
  <c r="CD80" i="102"/>
  <c r="BZ80" i="133"/>
  <c r="L63" i="126"/>
  <c r="BZ31" i="113"/>
  <c r="BZ65" i="133"/>
  <c r="CD65" i="102"/>
  <c r="BZ22" i="134"/>
  <c r="L51" i="115"/>
  <c r="L51" i="146" s="1"/>
  <c r="CD22" i="114"/>
  <c r="BZ68" i="133"/>
  <c r="L66" i="126"/>
  <c r="L66" i="142" s="1"/>
  <c r="CD68" i="102"/>
  <c r="BZ74" i="133"/>
  <c r="L72" i="126"/>
  <c r="L72" i="142" s="1"/>
  <c r="CD74" i="102"/>
  <c r="BZ15" i="134"/>
  <c r="L44" i="115"/>
  <c r="L44" i="146" s="1"/>
  <c r="CD15" i="114"/>
  <c r="BZ73" i="133"/>
  <c r="L71" i="126"/>
  <c r="L71" i="142" s="1"/>
  <c r="CD73" i="102"/>
  <c r="BZ10" i="134"/>
  <c r="L39" i="115"/>
  <c r="L39" i="146" s="1"/>
  <c r="CD10" i="114"/>
  <c r="L55" i="115"/>
  <c r="L55" i="146" s="1"/>
  <c r="BZ26" i="134"/>
  <c r="CD26" i="114"/>
  <c r="AO46" i="152"/>
  <c r="AO133" i="152"/>
  <c r="L61" i="115"/>
  <c r="L61" i="146" s="1"/>
  <c r="BZ32" i="134"/>
  <c r="CD32" i="114"/>
  <c r="BW18" i="131"/>
  <c r="L16" i="120"/>
  <c r="L16" i="136" s="1"/>
  <c r="BW44" i="131"/>
  <c r="L42" i="120"/>
  <c r="L42" i="136" s="1"/>
  <c r="BW61" i="131"/>
  <c r="L59" i="120"/>
  <c r="L59" i="136" s="1"/>
  <c r="L77" i="120"/>
  <c r="L77" i="136" s="1"/>
  <c r="BW79" i="131"/>
  <c r="L93" i="120"/>
  <c r="L93" i="136" s="1"/>
  <c r="BW95" i="131"/>
  <c r="BW15" i="133"/>
  <c r="L13" i="125"/>
  <c r="L13" i="141" s="1"/>
  <c r="BW31" i="133"/>
  <c r="BW27" i="113"/>
  <c r="BW27" i="132" s="1"/>
  <c r="L29" i="125"/>
  <c r="L45" i="125"/>
  <c r="L45" i="141" s="1"/>
  <c r="BW47" i="133"/>
  <c r="BW19" i="131"/>
  <c r="L17" i="120"/>
  <c r="BW11" i="113"/>
  <c r="BW11" i="132" s="1"/>
  <c r="L43" i="120"/>
  <c r="L43" i="136" s="1"/>
  <c r="BW45" i="131"/>
  <c r="BW62" i="131"/>
  <c r="L60" i="120"/>
  <c r="L60" i="136" s="1"/>
  <c r="L78" i="120"/>
  <c r="L78" i="136" s="1"/>
  <c r="BW80" i="131"/>
  <c r="BW96" i="131"/>
  <c r="L94" i="120"/>
  <c r="L94" i="136" s="1"/>
  <c r="BW12" i="133"/>
  <c r="L10" i="125"/>
  <c r="L10" i="141" s="1"/>
  <c r="BW28" i="133"/>
  <c r="L26" i="125"/>
  <c r="L26" i="141" s="1"/>
  <c r="BW44" i="133"/>
  <c r="L42" i="125"/>
  <c r="L42" i="141" s="1"/>
  <c r="L59" i="125"/>
  <c r="L59" i="141" s="1"/>
  <c r="BW61" i="133"/>
  <c r="BW16" i="131"/>
  <c r="BW10" i="113"/>
  <c r="BW10" i="132" s="1"/>
  <c r="L14" i="120"/>
  <c r="BW42" i="131"/>
  <c r="L40" i="120"/>
  <c r="L40" i="136" s="1"/>
  <c r="L57" i="120"/>
  <c r="L57" i="136" s="1"/>
  <c r="BW59" i="131"/>
  <c r="BW77" i="131"/>
  <c r="L75" i="120"/>
  <c r="L75" i="136" s="1"/>
  <c r="BW93" i="131"/>
  <c r="L91" i="120"/>
  <c r="L91" i="136" s="1"/>
  <c r="BW9" i="133"/>
  <c r="BW22" i="113"/>
  <c r="BW22" i="132" s="1"/>
  <c r="L7" i="125"/>
  <c r="BW25" i="133"/>
  <c r="L23" i="125"/>
  <c r="L23" i="141" s="1"/>
  <c r="BW41" i="133"/>
  <c r="BW28" i="113"/>
  <c r="BW28" i="132" s="1"/>
  <c r="L39" i="125"/>
  <c r="BW58" i="133"/>
  <c r="L56" i="125"/>
  <c r="L56" i="141" s="1"/>
  <c r="L17" i="115"/>
  <c r="L17" i="146" s="1"/>
  <c r="BW19" i="134"/>
  <c r="BW25" i="131"/>
  <c r="L23" i="120"/>
  <c r="L23" i="136" s="1"/>
  <c r="L45" i="120"/>
  <c r="L45" i="136" s="1"/>
  <c r="BW47" i="131"/>
  <c r="L62" i="120"/>
  <c r="BW64" i="131"/>
  <c r="BW15" i="113"/>
  <c r="BW15" i="132" s="1"/>
  <c r="BW82" i="131"/>
  <c r="L80" i="120"/>
  <c r="L80" i="136" s="1"/>
  <c r="BW98" i="131"/>
  <c r="L96" i="120"/>
  <c r="L96" i="136" s="1"/>
  <c r="BW14" i="133"/>
  <c r="L12" i="125"/>
  <c r="L12" i="141" s="1"/>
  <c r="BW30" i="133"/>
  <c r="L28" i="125"/>
  <c r="L28" i="141" s="1"/>
  <c r="L44" i="125"/>
  <c r="L44" i="141" s="1"/>
  <c r="BW46" i="133"/>
  <c r="L61" i="125"/>
  <c r="L61" i="141" s="1"/>
  <c r="BW63" i="133"/>
  <c r="L18" i="115"/>
  <c r="L18" i="146" s="1"/>
  <c r="BW20" i="134"/>
  <c r="BZ78" i="133"/>
  <c r="L76" i="126"/>
  <c r="L76" i="142" s="1"/>
  <c r="CD78" i="102"/>
  <c r="BZ64" i="133"/>
  <c r="BZ30" i="113"/>
  <c r="BZ30" i="132" s="1"/>
  <c r="L62" i="126"/>
  <c r="CD64" i="102"/>
  <c r="L50" i="115"/>
  <c r="L50" i="146" s="1"/>
  <c r="BZ21" i="134"/>
  <c r="CD21" i="114"/>
  <c r="BZ29" i="134"/>
  <c r="L58" i="115"/>
  <c r="L58" i="146" s="1"/>
  <c r="CD29" i="114"/>
  <c r="L60" i="115"/>
  <c r="L60" i="146" s="1"/>
  <c r="BZ31" i="134"/>
  <c r="CD31" i="114"/>
  <c r="BZ75" i="133"/>
  <c r="L73" i="126"/>
  <c r="L73" i="142" s="1"/>
  <c r="CD75" i="102"/>
  <c r="BZ69" i="133"/>
  <c r="L67" i="126"/>
  <c r="L67" i="142" s="1"/>
  <c r="CD69" i="102"/>
  <c r="BZ71" i="133"/>
  <c r="L69" i="126"/>
  <c r="BZ33" i="113"/>
  <c r="BZ33" i="132" s="1"/>
  <c r="CD71" i="102"/>
  <c r="BZ27" i="134"/>
  <c r="L56" i="115"/>
  <c r="L56" i="146" s="1"/>
  <c r="CD27" i="114"/>
  <c r="BZ28" i="134"/>
  <c r="L57" i="115"/>
  <c r="L57" i="146" s="1"/>
  <c r="CD28" i="114"/>
  <c r="L59" i="115"/>
  <c r="L59" i="146" s="1"/>
  <c r="BZ30" i="134"/>
  <c r="CD30" i="114"/>
  <c r="BZ14" i="134"/>
  <c r="L43" i="115"/>
  <c r="L43" i="146" s="1"/>
  <c r="CD14" i="114"/>
  <c r="L24" i="120"/>
  <c r="L24" i="136" s="1"/>
  <c r="BW26" i="131"/>
  <c r="L46" i="120"/>
  <c r="L46" i="136" s="1"/>
  <c r="BW48" i="131"/>
  <c r="BW65" i="131"/>
  <c r="L63" i="120"/>
  <c r="L63" i="136" s="1"/>
  <c r="BW83" i="131"/>
  <c r="L81" i="120"/>
  <c r="L81" i="136" s="1"/>
  <c r="L97" i="120"/>
  <c r="L97" i="136" s="1"/>
  <c r="BW99" i="131"/>
  <c r="L17" i="125"/>
  <c r="L17" i="141" s="1"/>
  <c r="BW19" i="133"/>
  <c r="L33" i="125"/>
  <c r="L33" i="141" s="1"/>
  <c r="BW35" i="133"/>
  <c r="L49" i="125"/>
  <c r="L49" i="141" s="1"/>
  <c r="BW51" i="133"/>
  <c r="BW7" i="113"/>
  <c r="L5" i="120"/>
  <c r="BW7" i="131"/>
  <c r="BW28" i="131"/>
  <c r="L26" i="120"/>
  <c r="L26" i="136" s="1"/>
  <c r="L47" i="120"/>
  <c r="L47" i="136" s="1"/>
  <c r="BW49" i="131"/>
  <c r="BW66" i="131"/>
  <c r="L64" i="120"/>
  <c r="L64" i="136" s="1"/>
  <c r="L82" i="120"/>
  <c r="L82" i="136" s="1"/>
  <c r="BW84" i="131"/>
  <c r="BW100" i="131"/>
  <c r="L98" i="120"/>
  <c r="L98" i="136" s="1"/>
  <c r="L14" i="125"/>
  <c r="L14" i="141" s="1"/>
  <c r="BW16" i="133"/>
  <c r="L30" i="125"/>
  <c r="L30" i="141" s="1"/>
  <c r="BW32" i="133"/>
  <c r="L46" i="125"/>
  <c r="L46" i="141" s="1"/>
  <c r="BW48" i="133"/>
  <c r="BW20" i="131"/>
  <c r="L18" i="120"/>
  <c r="L18" i="136" s="1"/>
  <c r="BW46" i="131"/>
  <c r="L44" i="120"/>
  <c r="L44" i="136" s="1"/>
  <c r="BW63" i="131"/>
  <c r="BW14" i="113"/>
  <c r="BW14" i="132" s="1"/>
  <c r="L61" i="120"/>
  <c r="BW81" i="131"/>
  <c r="L79" i="120"/>
  <c r="L79" i="136" s="1"/>
  <c r="BW97" i="131"/>
  <c r="L95" i="120"/>
  <c r="L95" i="136" s="1"/>
  <c r="BW13" i="133"/>
  <c r="L11" i="125"/>
  <c r="L11" i="141" s="1"/>
  <c r="L27" i="125"/>
  <c r="L27" i="141" s="1"/>
  <c r="BW29" i="133"/>
  <c r="BW45" i="133"/>
  <c r="L43" i="125"/>
  <c r="L43" i="141" s="1"/>
  <c r="BW62" i="133"/>
  <c r="L60" i="125"/>
  <c r="L60" i="141" s="1"/>
  <c r="L7" i="120"/>
  <c r="BW9" i="131"/>
  <c r="BW9" i="113"/>
  <c r="BW9" i="132" s="1"/>
  <c r="BW32" i="131"/>
  <c r="BW12" i="113"/>
  <c r="BW12" i="132" s="1"/>
  <c r="L30" i="120"/>
  <c r="L50" i="120"/>
  <c r="L50" i="136" s="1"/>
  <c r="BW52" i="131"/>
  <c r="BW68" i="131"/>
  <c r="L66" i="120"/>
  <c r="L66" i="136" s="1"/>
  <c r="BW86" i="131"/>
  <c r="BW17" i="113"/>
  <c r="L84" i="120"/>
  <c r="BW102" i="131"/>
  <c r="L100" i="120"/>
  <c r="L100" i="136" s="1"/>
  <c r="BW18" i="133"/>
  <c r="L16" i="125"/>
  <c r="L16" i="141" s="1"/>
  <c r="L32" i="125"/>
  <c r="L32" i="141" s="1"/>
  <c r="BW34" i="133"/>
  <c r="BW50" i="133"/>
  <c r="L48" i="125"/>
  <c r="L48" i="141" s="1"/>
  <c r="AM47" i="152"/>
  <c r="BZ8" i="134"/>
  <c r="L37" i="115"/>
  <c r="L37" i="146" s="1"/>
  <c r="CD8" i="114"/>
  <c r="BZ32" i="113"/>
  <c r="BZ32" i="132" s="1"/>
  <c r="L68" i="126"/>
  <c r="BZ70" i="133"/>
  <c r="CD70" i="102"/>
  <c r="BZ16" i="134"/>
  <c r="L45" i="115"/>
  <c r="L45" i="146" s="1"/>
  <c r="CD16" i="114"/>
  <c r="BZ79" i="133"/>
  <c r="L77" i="126"/>
  <c r="L77" i="142" s="1"/>
  <c r="CD79" i="102"/>
  <c r="BZ76" i="133"/>
  <c r="L74" i="126"/>
  <c r="L74" i="142" s="1"/>
  <c r="CD76" i="102"/>
  <c r="BZ33" i="134"/>
  <c r="L62" i="115"/>
  <c r="L62" i="146" s="1"/>
  <c r="CD33" i="114"/>
  <c r="BZ9" i="134"/>
  <c r="L38" i="115"/>
  <c r="L38" i="146" s="1"/>
  <c r="CD9" i="114"/>
  <c r="L54" i="115"/>
  <c r="L54" i="146" s="1"/>
  <c r="BZ25" i="134"/>
  <c r="CD25" i="114"/>
  <c r="L46" i="115"/>
  <c r="L46" i="146" s="1"/>
  <c r="BZ17" i="134"/>
  <c r="CD17" i="114"/>
  <c r="L42" i="115"/>
  <c r="L42" i="146" s="1"/>
  <c r="BZ13" i="134"/>
  <c r="CD13" i="114"/>
  <c r="L63" i="141"/>
  <c r="L29" i="116"/>
  <c r="AS135" i="152"/>
  <c r="L68" i="141"/>
  <c r="L30" i="116"/>
  <c r="L30" i="135" s="1"/>
  <c r="L28" i="116"/>
  <c r="L28" i="135" s="1"/>
  <c r="L62" i="141"/>
  <c r="L69" i="141"/>
  <c r="L31" i="116"/>
  <c r="L31" i="135" s="1"/>
  <c r="BW34" i="134" l="1"/>
  <c r="L32" i="115"/>
  <c r="L32" i="146" s="1"/>
  <c r="BZ38" i="133"/>
  <c r="L36" i="126"/>
  <c r="L36" i="142" s="1"/>
  <c r="CD38" i="102"/>
  <c r="L39" i="126"/>
  <c r="BZ41" i="133"/>
  <c r="BZ28" i="113"/>
  <c r="BZ28" i="132" s="1"/>
  <c r="CD41" i="102"/>
  <c r="BZ77" i="131"/>
  <c r="L75" i="121"/>
  <c r="L75" i="137" s="1"/>
  <c r="CD77" i="101"/>
  <c r="BZ32" i="133"/>
  <c r="L30" i="126"/>
  <c r="L30" i="142" s="1"/>
  <c r="CD32" i="102"/>
  <c r="BZ52" i="131"/>
  <c r="L50" i="121"/>
  <c r="L50" i="137" s="1"/>
  <c r="CD52" i="101"/>
  <c r="BZ9" i="113"/>
  <c r="BZ9" i="132" s="1"/>
  <c r="BZ9" i="131"/>
  <c r="L7" i="121"/>
  <c r="CD9" i="101"/>
  <c r="L81" i="121"/>
  <c r="L81" i="137" s="1"/>
  <c r="BZ83" i="131"/>
  <c r="CD83" i="101"/>
  <c r="AM60" i="152"/>
  <c r="BZ14" i="133"/>
  <c r="L12" i="126"/>
  <c r="L12" i="142" s="1"/>
  <c r="CD14" i="102"/>
  <c r="AN59" i="152"/>
  <c r="BZ88" i="131"/>
  <c r="BZ18" i="113"/>
  <c r="BZ18" i="132" s="1"/>
  <c r="L86" i="121"/>
  <c r="CD88" i="101"/>
  <c r="AM59" i="152"/>
  <c r="L28" i="126"/>
  <c r="L28" i="142" s="1"/>
  <c r="BZ30" i="133"/>
  <c r="CD30" i="102"/>
  <c r="L23" i="121"/>
  <c r="L23" i="137" s="1"/>
  <c r="BZ25" i="131"/>
  <c r="CD25" i="101"/>
  <c r="BZ93" i="131"/>
  <c r="L91" i="121"/>
  <c r="L91" i="137" s="1"/>
  <c r="CD93" i="101"/>
  <c r="CD61" i="102"/>
  <c r="BZ61" i="133"/>
  <c r="L59" i="126"/>
  <c r="L59" i="142" s="1"/>
  <c r="L94" i="121"/>
  <c r="L94" i="137" s="1"/>
  <c r="BZ96" i="131"/>
  <c r="CD96" i="101"/>
  <c r="BZ15" i="133"/>
  <c r="L13" i="126"/>
  <c r="L13" i="142" s="1"/>
  <c r="CD15" i="102"/>
  <c r="BZ44" i="131"/>
  <c r="L42" i="121"/>
  <c r="L42" i="137" s="1"/>
  <c r="CD44" i="101"/>
  <c r="BZ10" i="133"/>
  <c r="L8" i="126"/>
  <c r="L8" i="142" s="1"/>
  <c r="CD10" i="102"/>
  <c r="BZ43" i="131"/>
  <c r="L41" i="121"/>
  <c r="L41" i="137" s="1"/>
  <c r="CD43" i="101"/>
  <c r="L19" i="126"/>
  <c r="BZ23" i="113"/>
  <c r="BZ23" i="132" s="1"/>
  <c r="BZ21" i="133"/>
  <c r="CD21" i="102"/>
  <c r="BZ55" i="131"/>
  <c r="L53" i="121"/>
  <c r="L53" i="137" s="1"/>
  <c r="CD55" i="101"/>
  <c r="L22" i="126"/>
  <c r="L22" i="142" s="1"/>
  <c r="BZ24" i="133"/>
  <c r="CD24" i="102"/>
  <c r="BZ15" i="131"/>
  <c r="L13" i="121"/>
  <c r="L13" i="137" s="1"/>
  <c r="CD15" i="101"/>
  <c r="BZ91" i="131"/>
  <c r="L89" i="121"/>
  <c r="L89" i="137" s="1"/>
  <c r="CD91" i="101"/>
  <c r="BZ14" i="131"/>
  <c r="CD14" i="101"/>
  <c r="L12" i="121"/>
  <c r="L12" i="137" s="1"/>
  <c r="BZ106" i="131"/>
  <c r="L104" i="121"/>
  <c r="L104" i="137" s="1"/>
  <c r="CD106" i="101"/>
  <c r="L11" i="121"/>
  <c r="L11" i="137" s="1"/>
  <c r="CD13" i="101"/>
  <c r="BZ13" i="131"/>
  <c r="BZ101" i="131"/>
  <c r="L99" i="121"/>
  <c r="L99" i="137" s="1"/>
  <c r="CD101" i="101"/>
  <c r="BZ29" i="131"/>
  <c r="L27" i="121"/>
  <c r="L27" i="137" s="1"/>
  <c r="CD29" i="101"/>
  <c r="L102" i="121"/>
  <c r="L102" i="137" s="1"/>
  <c r="BZ104" i="131"/>
  <c r="CD104" i="101"/>
  <c r="BZ56" i="133"/>
  <c r="L54" i="126"/>
  <c r="L54" i="142" s="1"/>
  <c r="CD56" i="102"/>
  <c r="BZ50" i="133"/>
  <c r="L48" i="126"/>
  <c r="L48" i="142" s="1"/>
  <c r="CD50" i="102"/>
  <c r="BZ68" i="131"/>
  <c r="L66" i="121"/>
  <c r="L66" i="137" s="1"/>
  <c r="CD68" i="101"/>
  <c r="CD13" i="102"/>
  <c r="BZ13" i="133"/>
  <c r="L11" i="126"/>
  <c r="L11" i="142" s="1"/>
  <c r="BZ20" i="131"/>
  <c r="L18" i="121"/>
  <c r="L18" i="137" s="1"/>
  <c r="CD20" i="101"/>
  <c r="L82" i="121"/>
  <c r="L82" i="137" s="1"/>
  <c r="BZ84" i="131"/>
  <c r="CD84" i="101"/>
  <c r="L49" i="126"/>
  <c r="L49" i="142" s="1"/>
  <c r="BZ51" i="133"/>
  <c r="CD51" i="102"/>
  <c r="BZ26" i="131"/>
  <c r="L24" i="121"/>
  <c r="L24" i="137" s="1"/>
  <c r="CD26" i="101"/>
  <c r="CD13" i="134"/>
  <c r="L135" i="115"/>
  <c r="L135" i="146" s="1"/>
  <c r="CD33" i="134"/>
  <c r="L155" i="115"/>
  <c r="L155" i="146" s="1"/>
  <c r="CD32" i="113"/>
  <c r="CD32" i="132" s="1"/>
  <c r="CD70" i="133"/>
  <c r="L68" i="129"/>
  <c r="L130" i="115"/>
  <c r="L130" i="146" s="1"/>
  <c r="CD8" i="134"/>
  <c r="L10" i="116"/>
  <c r="L10" i="135" s="1"/>
  <c r="L30" i="136"/>
  <c r="AM143" i="152"/>
  <c r="AO122" i="152"/>
  <c r="AM121" i="152"/>
  <c r="CD14" i="134"/>
  <c r="L136" i="115"/>
  <c r="L136" i="146" s="1"/>
  <c r="CD71" i="133"/>
  <c r="L69" i="129"/>
  <c r="CD33" i="113"/>
  <c r="CD33" i="132" s="1"/>
  <c r="CD69" i="133"/>
  <c r="L67" i="129"/>
  <c r="L67" i="145" s="1"/>
  <c r="CD21" i="134"/>
  <c r="L143" i="115"/>
  <c r="L143" i="146" s="1"/>
  <c r="L62" i="142"/>
  <c r="L64" i="116"/>
  <c r="L64" i="135" s="1"/>
  <c r="L20" i="116"/>
  <c r="L20" i="135" s="1"/>
  <c r="L7" i="141"/>
  <c r="L148" i="115"/>
  <c r="L148" i="146" s="1"/>
  <c r="CD26" i="134"/>
  <c r="L72" i="129"/>
  <c r="L72" i="145" s="1"/>
  <c r="CD74" i="133"/>
  <c r="L65" i="116"/>
  <c r="L63" i="142"/>
  <c r="L6" i="141"/>
  <c r="L19" i="116"/>
  <c r="L19" i="135" s="1"/>
  <c r="L14" i="116"/>
  <c r="L14" i="135" s="1"/>
  <c r="L74" i="136"/>
  <c r="AP143" i="152"/>
  <c r="AN135" i="152"/>
  <c r="AM169" i="151"/>
  <c r="L140" i="115"/>
  <c r="L140" i="146" s="1"/>
  <c r="CD18" i="134"/>
  <c r="L11" i="116"/>
  <c r="L11" i="135" s="1"/>
  <c r="L54" i="136"/>
  <c r="BZ25" i="113"/>
  <c r="BZ25" i="132" s="1"/>
  <c r="BZ23" i="133"/>
  <c r="L21" i="126"/>
  <c r="CD23" i="102"/>
  <c r="BZ87" i="131"/>
  <c r="L85" i="121"/>
  <c r="L85" i="137" s="1"/>
  <c r="CD87" i="101"/>
  <c r="BZ65" i="131"/>
  <c r="L63" i="121"/>
  <c r="L63" i="137" s="1"/>
  <c r="CD65" i="101"/>
  <c r="BZ17" i="113"/>
  <c r="L84" i="121"/>
  <c r="BZ86" i="131"/>
  <c r="CD86" i="101"/>
  <c r="L30" i="121"/>
  <c r="BZ32" i="131"/>
  <c r="BZ12" i="113"/>
  <c r="BZ12" i="132" s="1"/>
  <c r="CD32" i="101"/>
  <c r="AN60" i="152"/>
  <c r="BZ76" i="131"/>
  <c r="L74" i="121"/>
  <c r="BZ16" i="113"/>
  <c r="BZ16" i="132" s="1"/>
  <c r="CD76" i="101"/>
  <c r="BZ97" i="131"/>
  <c r="L95" i="121"/>
  <c r="L95" i="137" s="1"/>
  <c r="CD97" i="101"/>
  <c r="BZ70" i="131"/>
  <c r="L68" i="121"/>
  <c r="L68" i="137" s="1"/>
  <c r="CD70" i="101"/>
  <c r="AO60" i="152"/>
  <c r="BZ98" i="131"/>
  <c r="L96" i="121"/>
  <c r="L96" i="137" s="1"/>
  <c r="CD98" i="101"/>
  <c r="BZ19" i="134"/>
  <c r="L48" i="115"/>
  <c r="L48" i="146" s="1"/>
  <c r="CD19" i="114"/>
  <c r="BZ59" i="131"/>
  <c r="L57" i="121"/>
  <c r="L57" i="137" s="1"/>
  <c r="CD59" i="101"/>
  <c r="BZ44" i="133"/>
  <c r="CD44" i="102"/>
  <c r="L42" i="126"/>
  <c r="L42" i="142" s="1"/>
  <c r="BZ62" i="131"/>
  <c r="L60" i="121"/>
  <c r="L60" i="137" s="1"/>
  <c r="CD62" i="101"/>
  <c r="BZ95" i="131"/>
  <c r="L93" i="121"/>
  <c r="L93" i="137" s="1"/>
  <c r="CD95" i="101"/>
  <c r="BZ18" i="131"/>
  <c r="L16" i="121"/>
  <c r="L16" i="137" s="1"/>
  <c r="CD18" i="101"/>
  <c r="BZ59" i="133"/>
  <c r="L57" i="126"/>
  <c r="L57" i="142" s="1"/>
  <c r="CD59" i="102"/>
  <c r="BZ94" i="131"/>
  <c r="L92" i="121"/>
  <c r="L92" i="137" s="1"/>
  <c r="CD94" i="101"/>
  <c r="BZ17" i="131"/>
  <c r="CD17" i="101"/>
  <c r="L15" i="121"/>
  <c r="L15" i="137" s="1"/>
  <c r="BZ105" i="131"/>
  <c r="L103" i="121"/>
  <c r="L103" i="137" s="1"/>
  <c r="CD105" i="101"/>
  <c r="BZ37" i="131"/>
  <c r="L35" i="121"/>
  <c r="L35" i="137" s="1"/>
  <c r="CD37" i="101"/>
  <c r="BZ92" i="131"/>
  <c r="L90" i="121"/>
  <c r="L90" i="137" s="1"/>
  <c r="CD92" i="101"/>
  <c r="L58" i="126"/>
  <c r="L58" i="142" s="1"/>
  <c r="BZ60" i="133"/>
  <c r="CD60" i="102"/>
  <c r="L73" i="121"/>
  <c r="L73" i="137" s="1"/>
  <c r="BZ75" i="131"/>
  <c r="CD75" i="101"/>
  <c r="BZ53" i="131"/>
  <c r="L51" i="121"/>
  <c r="L51" i="137" s="1"/>
  <c r="CD53" i="101"/>
  <c r="BZ90" i="131"/>
  <c r="L88" i="121"/>
  <c r="L88" i="137" s="1"/>
  <c r="CD90" i="101"/>
  <c r="BZ49" i="133"/>
  <c r="L47" i="126"/>
  <c r="L47" i="142" s="1"/>
  <c r="CD49" i="102"/>
  <c r="BZ85" i="131"/>
  <c r="L83" i="121"/>
  <c r="L83" i="137" s="1"/>
  <c r="CD85" i="101"/>
  <c r="BZ52" i="133"/>
  <c r="L50" i="126"/>
  <c r="L50" i="142" s="1"/>
  <c r="BZ54" i="131"/>
  <c r="L52" i="121"/>
  <c r="L52" i="137" s="1"/>
  <c r="CD54" i="101"/>
  <c r="BZ39" i="133"/>
  <c r="L37" i="126"/>
  <c r="L37" i="142" s="1"/>
  <c r="CD39" i="102"/>
  <c r="L32" i="126"/>
  <c r="L32" i="142" s="1"/>
  <c r="BZ34" i="133"/>
  <c r="CD34" i="102"/>
  <c r="BZ62" i="133"/>
  <c r="CD62" i="102"/>
  <c r="L60" i="126"/>
  <c r="L60" i="142" s="1"/>
  <c r="BZ81" i="131"/>
  <c r="L79" i="121"/>
  <c r="L79" i="137" s="1"/>
  <c r="CD81" i="101"/>
  <c r="BZ48" i="133"/>
  <c r="L46" i="126"/>
  <c r="L46" i="142" s="1"/>
  <c r="CD48" i="102"/>
  <c r="BZ66" i="131"/>
  <c r="L64" i="121"/>
  <c r="L64" i="137" s="1"/>
  <c r="CD66" i="101"/>
  <c r="BZ19" i="133"/>
  <c r="L17" i="126"/>
  <c r="L17" i="142" s="1"/>
  <c r="CD19" i="102"/>
  <c r="BZ69" i="131"/>
  <c r="L67" i="121"/>
  <c r="L67" i="137" s="1"/>
  <c r="CD69" i="101"/>
  <c r="AN143" i="152"/>
  <c r="L131" i="115"/>
  <c r="L131" i="146" s="1"/>
  <c r="CD9" i="134"/>
  <c r="L138" i="115"/>
  <c r="L138" i="146" s="1"/>
  <c r="CD16" i="134"/>
  <c r="L15" i="116"/>
  <c r="L84" i="136"/>
  <c r="L7" i="136"/>
  <c r="L7" i="116"/>
  <c r="L7" i="135" s="1"/>
  <c r="L149" i="115"/>
  <c r="L149" i="146" s="1"/>
  <c r="CD27" i="134"/>
  <c r="L151" i="115"/>
  <c r="L151" i="146" s="1"/>
  <c r="CD29" i="134"/>
  <c r="AN169" i="151"/>
  <c r="AM122" i="152"/>
  <c r="AN122" i="152"/>
  <c r="L137" i="115"/>
  <c r="L137" i="146" s="1"/>
  <c r="CD15" i="134"/>
  <c r="L63" i="129"/>
  <c r="CD65" i="133"/>
  <c r="CD31" i="113"/>
  <c r="L24" i="116"/>
  <c r="L24" i="135" s="1"/>
  <c r="L25" i="141"/>
  <c r="L134" i="115"/>
  <c r="L134" i="146" s="1"/>
  <c r="CD12" i="134"/>
  <c r="L70" i="142"/>
  <c r="L68" i="116"/>
  <c r="L68" i="135" s="1"/>
  <c r="L129" i="115"/>
  <c r="L129" i="146" s="1"/>
  <c r="CD7" i="134"/>
  <c r="L53" i="141"/>
  <c r="L27" i="116"/>
  <c r="L27" i="135" s="1"/>
  <c r="L20" i="141"/>
  <c r="L22" i="116"/>
  <c r="L22" i="135" s="1"/>
  <c r="L16" i="116"/>
  <c r="L16" i="135" s="1"/>
  <c r="L86" i="136"/>
  <c r="BW7" i="133"/>
  <c r="BW20" i="113"/>
  <c r="BW20" i="132" s="1"/>
  <c r="L5" i="125"/>
  <c r="BZ9" i="133"/>
  <c r="BZ22" i="113"/>
  <c r="BZ22" i="132" s="1"/>
  <c r="L7" i="126"/>
  <c r="CD9" i="102"/>
  <c r="BZ7" i="113"/>
  <c r="BZ7" i="131"/>
  <c r="L5" i="121"/>
  <c r="CD7" i="101"/>
  <c r="BZ33" i="131"/>
  <c r="L31" i="121"/>
  <c r="L31" i="137" s="1"/>
  <c r="CD33" i="101"/>
  <c r="BZ80" i="131"/>
  <c r="L78" i="121"/>
  <c r="L78" i="137" s="1"/>
  <c r="CD80" i="101"/>
  <c r="BZ35" i="133"/>
  <c r="L33" i="126"/>
  <c r="L33" i="142" s="1"/>
  <c r="CD35" i="102"/>
  <c r="L62" i="121"/>
  <c r="BZ64" i="131"/>
  <c r="BZ15" i="113"/>
  <c r="BZ15" i="132" s="1"/>
  <c r="CD64" i="101"/>
  <c r="BZ57" i="133"/>
  <c r="L55" i="126"/>
  <c r="L55" i="142" s="1"/>
  <c r="CD57" i="102"/>
  <c r="AP59" i="152"/>
  <c r="BZ63" i="133"/>
  <c r="L61" i="126"/>
  <c r="L61" i="142" s="1"/>
  <c r="CD63" i="102"/>
  <c r="BZ82" i="131"/>
  <c r="L80" i="121"/>
  <c r="L80" i="137" s="1"/>
  <c r="CD82" i="101"/>
  <c r="BZ58" i="133"/>
  <c r="L56" i="126"/>
  <c r="L56" i="142" s="1"/>
  <c r="CD58" i="102"/>
  <c r="BZ42" i="131"/>
  <c r="L40" i="121"/>
  <c r="L40" i="137" s="1"/>
  <c r="CD42" i="101"/>
  <c r="BZ28" i="133"/>
  <c r="L26" i="126"/>
  <c r="L26" i="142" s="1"/>
  <c r="CD28" i="102"/>
  <c r="L43" i="121"/>
  <c r="L43" i="137" s="1"/>
  <c r="BZ45" i="131"/>
  <c r="CD45" i="101"/>
  <c r="BZ79" i="131"/>
  <c r="L77" i="121"/>
  <c r="L77" i="137" s="1"/>
  <c r="CD79" i="101"/>
  <c r="BZ10" i="131"/>
  <c r="L8" i="121"/>
  <c r="L8" i="137" s="1"/>
  <c r="CD10" i="101"/>
  <c r="BZ42" i="133"/>
  <c r="L40" i="126"/>
  <c r="L40" i="142" s="1"/>
  <c r="CD42" i="102"/>
  <c r="BZ78" i="131"/>
  <c r="L76" i="121"/>
  <c r="L76" i="137" s="1"/>
  <c r="CD78" i="101"/>
  <c r="BZ54" i="133"/>
  <c r="L52" i="126"/>
  <c r="L52" i="142" s="1"/>
  <c r="BZ89" i="131"/>
  <c r="L87" i="121"/>
  <c r="L87" i="137" s="1"/>
  <c r="CD89" i="101"/>
  <c r="L10" i="121"/>
  <c r="L10" i="137" s="1"/>
  <c r="BZ12" i="131"/>
  <c r="CD12" i="101"/>
  <c r="BZ58" i="131"/>
  <c r="L56" i="121"/>
  <c r="L56" i="137" s="1"/>
  <c r="CD58" i="101"/>
  <c r="BZ43" i="133"/>
  <c r="L41" i="126"/>
  <c r="L41" i="142" s="1"/>
  <c r="CD43" i="102"/>
  <c r="BZ57" i="131"/>
  <c r="L55" i="121"/>
  <c r="L55" i="137" s="1"/>
  <c r="CD57" i="101"/>
  <c r="BZ72" i="131"/>
  <c r="L70" i="121"/>
  <c r="L70" i="137" s="1"/>
  <c r="CD72" i="101"/>
  <c r="L31" i="126"/>
  <c r="L31" i="142" s="1"/>
  <c r="BZ33" i="133"/>
  <c r="CD33" i="102"/>
  <c r="L65" i="121"/>
  <c r="L65" i="137" s="1"/>
  <c r="BZ67" i="131"/>
  <c r="CD67" i="101"/>
  <c r="BZ36" i="133"/>
  <c r="L34" i="126"/>
  <c r="L34" i="142" s="1"/>
  <c r="CD36" i="102"/>
  <c r="BZ34" i="131"/>
  <c r="L32" i="121"/>
  <c r="L32" i="137" s="1"/>
  <c r="CD34" i="101"/>
  <c r="BZ18" i="133"/>
  <c r="CD18" i="102"/>
  <c r="L16" i="126"/>
  <c r="L16" i="142" s="1"/>
  <c r="L43" i="126"/>
  <c r="L43" i="142" s="1"/>
  <c r="CD45" i="102"/>
  <c r="BZ45" i="133"/>
  <c r="L61" i="121"/>
  <c r="BZ63" i="131"/>
  <c r="BZ14" i="113"/>
  <c r="BZ14" i="132" s="1"/>
  <c r="CD63" i="101"/>
  <c r="L14" i="126"/>
  <c r="L14" i="142" s="1"/>
  <c r="BZ16" i="133"/>
  <c r="CD16" i="102"/>
  <c r="L47" i="121"/>
  <c r="L47" i="137" s="1"/>
  <c r="BZ49" i="131"/>
  <c r="CD49" i="101"/>
  <c r="BZ99" i="131"/>
  <c r="L97" i="121"/>
  <c r="L97" i="137" s="1"/>
  <c r="CD99" i="101"/>
  <c r="AP121" i="152"/>
  <c r="AO143" i="152"/>
  <c r="L29" i="135"/>
  <c r="L36" i="116"/>
  <c r="L36" i="135" s="1"/>
  <c r="CD25" i="134"/>
  <c r="L147" i="115"/>
  <c r="L147" i="146" s="1"/>
  <c r="CD79" i="133"/>
  <c r="L77" i="129"/>
  <c r="L77" i="145" s="1"/>
  <c r="L68" i="142"/>
  <c r="L66" i="116"/>
  <c r="L66" i="135" s="1"/>
  <c r="BW19" i="113"/>
  <c r="BW19" i="132" s="1"/>
  <c r="BW17" i="132"/>
  <c r="L12" i="116"/>
  <c r="L12" i="135" s="1"/>
  <c r="L61" i="136"/>
  <c r="L5" i="116"/>
  <c r="L5" i="136"/>
  <c r="AP135" i="152"/>
  <c r="AO169" i="151"/>
  <c r="CD28" i="134"/>
  <c r="L150" i="115"/>
  <c r="L150" i="146" s="1"/>
  <c r="L67" i="116"/>
  <c r="L67" i="135" s="1"/>
  <c r="L69" i="142"/>
  <c r="L153" i="115"/>
  <c r="L153" i="146" s="1"/>
  <c r="CD31" i="134"/>
  <c r="L13" i="116"/>
  <c r="L13" i="135" s="1"/>
  <c r="L62" i="136"/>
  <c r="AO121" i="152"/>
  <c r="AO146" i="152"/>
  <c r="AO147" i="152"/>
  <c r="CD73" i="133"/>
  <c r="L71" i="129"/>
  <c r="L71" i="145" s="1"/>
  <c r="CD22" i="134"/>
  <c r="L144" i="115"/>
  <c r="L144" i="146" s="1"/>
  <c r="L78" i="129"/>
  <c r="L78" i="145" s="1"/>
  <c r="CD80" i="133"/>
  <c r="AP122" i="152"/>
  <c r="CD24" i="134"/>
  <c r="L146" i="115"/>
  <c r="L146" i="146" s="1"/>
  <c r="CD66" i="133"/>
  <c r="L64" i="129"/>
  <c r="L64" i="145" s="1"/>
  <c r="L145" i="115"/>
  <c r="L145" i="146" s="1"/>
  <c r="CD23" i="134"/>
  <c r="BW39" i="113"/>
  <c r="BW39" i="132" s="1"/>
  <c r="BW24" i="132"/>
  <c r="L33" i="115"/>
  <c r="L33" i="146" s="1"/>
  <c r="BW35" i="134"/>
  <c r="BZ55" i="133"/>
  <c r="L53" i="126"/>
  <c r="BZ29" i="113"/>
  <c r="BZ29" i="132" s="1"/>
  <c r="CD55" i="102"/>
  <c r="BZ13" i="113"/>
  <c r="BZ13" i="132" s="1"/>
  <c r="L54" i="121"/>
  <c r="BZ56" i="131"/>
  <c r="CD56" i="101"/>
  <c r="L101" i="121"/>
  <c r="L101" i="137" s="1"/>
  <c r="BZ103" i="131"/>
  <c r="CD103" i="101"/>
  <c r="BZ20" i="134"/>
  <c r="L49" i="115"/>
  <c r="L49" i="146" s="1"/>
  <c r="CD20" i="114"/>
  <c r="BZ19" i="131"/>
  <c r="BZ11" i="113"/>
  <c r="BZ11" i="132" s="1"/>
  <c r="L17" i="121"/>
  <c r="CD19" i="101"/>
  <c r="L6" i="121"/>
  <c r="BZ8" i="131"/>
  <c r="BZ8" i="113"/>
  <c r="BZ8" i="132" s="1"/>
  <c r="CD8" i="101"/>
  <c r="BZ8" i="133"/>
  <c r="BZ21" i="113"/>
  <c r="BZ21" i="132" s="1"/>
  <c r="L6" i="126"/>
  <c r="CD8" i="102"/>
  <c r="BZ27" i="113"/>
  <c r="BZ27" i="132" s="1"/>
  <c r="BZ31" i="133"/>
  <c r="L29" i="126"/>
  <c r="CD31" i="102"/>
  <c r="BZ26" i="113"/>
  <c r="BZ26" i="132" s="1"/>
  <c r="BZ27" i="133"/>
  <c r="L25" i="126"/>
  <c r="CD27" i="102"/>
  <c r="AO59" i="152"/>
  <c r="CD46" i="102"/>
  <c r="L44" i="126"/>
  <c r="L44" i="142" s="1"/>
  <c r="BZ46" i="133"/>
  <c r="BZ47" i="131"/>
  <c r="CD47" i="101"/>
  <c r="L45" i="121"/>
  <c r="L45" i="137" s="1"/>
  <c r="BZ25" i="133"/>
  <c r="L23" i="126"/>
  <c r="L23" i="142" s="1"/>
  <c r="CD25" i="102"/>
  <c r="L14" i="121"/>
  <c r="BZ16" i="131"/>
  <c r="BZ10" i="113"/>
  <c r="BZ10" i="132" s="1"/>
  <c r="CD16" i="101"/>
  <c r="BZ12" i="133"/>
  <c r="CD12" i="102"/>
  <c r="L10" i="126"/>
  <c r="L10" i="142" s="1"/>
  <c r="BZ47" i="133"/>
  <c r="L45" i="126"/>
  <c r="L45" i="142" s="1"/>
  <c r="CD47" i="102"/>
  <c r="L59" i="121"/>
  <c r="L59" i="137" s="1"/>
  <c r="BZ61" i="131"/>
  <c r="CD61" i="101"/>
  <c r="BZ26" i="133"/>
  <c r="L24" i="126"/>
  <c r="L24" i="142" s="1"/>
  <c r="CD26" i="102"/>
  <c r="BZ60" i="131"/>
  <c r="L58" i="121"/>
  <c r="L58" i="137" s="1"/>
  <c r="CD60" i="101"/>
  <c r="BZ37" i="133"/>
  <c r="L35" i="126"/>
  <c r="L35" i="142" s="1"/>
  <c r="CD37" i="102"/>
  <c r="BZ71" i="131"/>
  <c r="L69" i="121"/>
  <c r="L69" i="137" s="1"/>
  <c r="CD71" i="101"/>
  <c r="BZ40" i="133"/>
  <c r="L38" i="126"/>
  <c r="L38" i="142" s="1"/>
  <c r="CD40" i="102"/>
  <c r="L38" i="121"/>
  <c r="L38" i="137" s="1"/>
  <c r="BZ40" i="131"/>
  <c r="CD40" i="101"/>
  <c r="BZ11" i="133"/>
  <c r="L9" i="126"/>
  <c r="L9" i="142" s="1"/>
  <c r="CD11" i="102"/>
  <c r="BZ39" i="131"/>
  <c r="L37" i="121"/>
  <c r="L37" i="137" s="1"/>
  <c r="CD39" i="101"/>
  <c r="L20" i="126"/>
  <c r="BZ22" i="133"/>
  <c r="BZ24" i="113"/>
  <c r="BZ24" i="132" s="1"/>
  <c r="CD22" i="102"/>
  <c r="BZ38" i="131"/>
  <c r="L36" i="121"/>
  <c r="L36" i="137" s="1"/>
  <c r="CD38" i="101"/>
  <c r="L15" i="126"/>
  <c r="L15" i="142" s="1"/>
  <c r="CD17" i="102"/>
  <c r="BZ17" i="133"/>
  <c r="BZ51" i="131"/>
  <c r="L49" i="121"/>
  <c r="L49" i="137" s="1"/>
  <c r="CD51" i="101"/>
  <c r="BZ20" i="133"/>
  <c r="L18" i="126"/>
  <c r="L18" i="142" s="1"/>
  <c r="CD20" i="102"/>
  <c r="L9" i="121"/>
  <c r="L9" i="137" s="1"/>
  <c r="BZ11" i="131"/>
  <c r="CD11" i="101"/>
  <c r="BZ102" i="131"/>
  <c r="L100" i="121"/>
  <c r="L100" i="137" s="1"/>
  <c r="CD102" i="101"/>
  <c r="L27" i="126"/>
  <c r="L27" i="142" s="1"/>
  <c r="BZ29" i="133"/>
  <c r="CD29" i="102"/>
  <c r="L44" i="121"/>
  <c r="L44" i="137" s="1"/>
  <c r="BZ46" i="131"/>
  <c r="CD46" i="101"/>
  <c r="BZ100" i="131"/>
  <c r="L98" i="121"/>
  <c r="L98" i="137" s="1"/>
  <c r="CD100" i="101"/>
  <c r="L26" i="121"/>
  <c r="L26" i="137" s="1"/>
  <c r="BZ28" i="131"/>
  <c r="CD28" i="101"/>
  <c r="BZ48" i="131"/>
  <c r="L46" i="121"/>
  <c r="L46" i="137" s="1"/>
  <c r="CD48" i="101"/>
  <c r="AO135" i="152"/>
  <c r="AN121" i="152"/>
  <c r="AN146" i="152"/>
  <c r="AN147" i="152"/>
  <c r="L139" i="115"/>
  <c r="L139" i="146" s="1"/>
  <c r="CD17" i="134"/>
  <c r="L74" i="129"/>
  <c r="L74" i="145" s="1"/>
  <c r="CD76" i="133"/>
  <c r="BW40" i="113"/>
  <c r="BW40" i="132" s="1"/>
  <c r="BW7" i="132"/>
  <c r="BW35" i="113"/>
  <c r="BW35" i="132" s="1"/>
  <c r="BW36" i="113"/>
  <c r="BW36" i="132" s="1"/>
  <c r="L152" i="115"/>
  <c r="L152" i="146" s="1"/>
  <c r="CD30" i="134"/>
  <c r="CD75" i="133"/>
  <c r="L73" i="129"/>
  <c r="L73" i="145" s="1"/>
  <c r="L62" i="129"/>
  <c r="CD64" i="133"/>
  <c r="CD30" i="113"/>
  <c r="CD30" i="132" s="1"/>
  <c r="CD78" i="133"/>
  <c r="L76" i="129"/>
  <c r="L76" i="145" s="1"/>
  <c r="L39" i="141"/>
  <c r="L26" i="116"/>
  <c r="L26" i="135" s="1"/>
  <c r="L8" i="116"/>
  <c r="L8" i="135" s="1"/>
  <c r="L14" i="136"/>
  <c r="L17" i="136"/>
  <c r="L9" i="116"/>
  <c r="L9" i="135" s="1"/>
  <c r="L25" i="116"/>
  <c r="L25" i="135" s="1"/>
  <c r="L29" i="141"/>
  <c r="AP169" i="151"/>
  <c r="AM135" i="152"/>
  <c r="CD32" i="134"/>
  <c r="L154" i="115"/>
  <c r="L154" i="146" s="1"/>
  <c r="CD10" i="134"/>
  <c r="L132" i="115"/>
  <c r="L132" i="146" s="1"/>
  <c r="CD68" i="133"/>
  <c r="L66" i="129"/>
  <c r="L66" i="145" s="1"/>
  <c r="BZ31" i="132"/>
  <c r="BZ38" i="113"/>
  <c r="BZ38" i="132" s="1"/>
  <c r="L21" i="116"/>
  <c r="L21" i="135" s="1"/>
  <c r="L19" i="141"/>
  <c r="CD11" i="134"/>
  <c r="L133" i="115"/>
  <c r="L133" i="146" s="1"/>
  <c r="L65" i="129"/>
  <c r="L65" i="145" s="1"/>
  <c r="CD67" i="133"/>
  <c r="CD72" i="133"/>
  <c r="CD34" i="113"/>
  <c r="CD34" i="132" s="1"/>
  <c r="L70" i="129"/>
  <c r="L6" i="116"/>
  <c r="L6" i="135" s="1"/>
  <c r="L6" i="136"/>
  <c r="L23" i="116"/>
  <c r="L23" i="135" s="1"/>
  <c r="L21" i="141"/>
  <c r="AP146" i="152" l="1"/>
  <c r="AM146" i="152"/>
  <c r="AP47" i="151"/>
  <c r="AP152" i="151"/>
  <c r="AN47" i="151"/>
  <c r="AN152" i="151"/>
  <c r="L26" i="124"/>
  <c r="L26" i="140" s="1"/>
  <c r="CD28" i="131"/>
  <c r="CD102" i="131"/>
  <c r="L100" i="124"/>
  <c r="L100" i="140" s="1"/>
  <c r="CD40" i="131"/>
  <c r="L38" i="124"/>
  <c r="L38" i="140" s="1"/>
  <c r="L58" i="124"/>
  <c r="L58" i="140" s="1"/>
  <c r="CD60" i="131"/>
  <c r="CD13" i="113"/>
  <c r="CD13" i="132" s="1"/>
  <c r="L54" i="124"/>
  <c r="CD56" i="131"/>
  <c r="L53" i="129"/>
  <c r="CD29" i="113"/>
  <c r="CD29" i="132" s="1"/>
  <c r="CD55" i="133"/>
  <c r="CD16" i="133"/>
  <c r="L14" i="129"/>
  <c r="L14" i="145" s="1"/>
  <c r="L43" i="129"/>
  <c r="L43" i="145" s="1"/>
  <c r="CD45" i="133"/>
  <c r="L34" i="129"/>
  <c r="L34" i="145" s="1"/>
  <c r="CD36" i="133"/>
  <c r="CD57" i="131"/>
  <c r="L55" i="124"/>
  <c r="L55" i="140" s="1"/>
  <c r="CD89" i="131"/>
  <c r="L87" i="124"/>
  <c r="L87" i="140" s="1"/>
  <c r="CD42" i="133"/>
  <c r="L40" i="129"/>
  <c r="L40" i="145" s="1"/>
  <c r="CD28" i="133"/>
  <c r="L26" i="129"/>
  <c r="L26" i="145" s="1"/>
  <c r="CD63" i="133"/>
  <c r="L61" i="129"/>
  <c r="L61" i="145" s="1"/>
  <c r="CD15" i="113"/>
  <c r="CD15" i="132" s="1"/>
  <c r="CD64" i="131"/>
  <c r="L62" i="124"/>
  <c r="CD35" i="133"/>
  <c r="L33" i="129"/>
  <c r="L33" i="145" s="1"/>
  <c r="BZ7" i="132"/>
  <c r="BZ40" i="113"/>
  <c r="BZ40" i="132" s="1"/>
  <c r="BZ39" i="113"/>
  <c r="BZ39" i="132" s="1"/>
  <c r="L64" i="124"/>
  <c r="L64" i="140" s="1"/>
  <c r="CD66" i="131"/>
  <c r="CD34" i="133"/>
  <c r="L32" i="129"/>
  <c r="L32" i="145" s="1"/>
  <c r="CD53" i="131"/>
  <c r="L51" i="124"/>
  <c r="L51" i="140" s="1"/>
  <c r="L35" i="124"/>
  <c r="L35" i="140" s="1"/>
  <c r="CD37" i="131"/>
  <c r="CD59" i="133"/>
  <c r="L57" i="129"/>
  <c r="L57" i="145" s="1"/>
  <c r="L74" i="124"/>
  <c r="CD76" i="131"/>
  <c r="CD16" i="113"/>
  <c r="CD16" i="132" s="1"/>
  <c r="L84" i="137"/>
  <c r="L51" i="116"/>
  <c r="L21" i="129"/>
  <c r="CD25" i="113"/>
  <c r="CD25" i="132" s="1"/>
  <c r="CD23" i="133"/>
  <c r="L24" i="124"/>
  <c r="L24" i="140" s="1"/>
  <c r="CD26" i="131"/>
  <c r="L102" i="124"/>
  <c r="L102" i="140" s="1"/>
  <c r="CD104" i="131"/>
  <c r="L104" i="124"/>
  <c r="L104" i="140" s="1"/>
  <c r="CD106" i="131"/>
  <c r="L12" i="124"/>
  <c r="L12" i="140" s="1"/>
  <c r="CD14" i="131"/>
  <c r="L22" i="129"/>
  <c r="L22" i="145" s="1"/>
  <c r="CD24" i="133"/>
  <c r="L42" i="124"/>
  <c r="L42" i="140" s="1"/>
  <c r="CD44" i="131"/>
  <c r="L91" i="124"/>
  <c r="L91" i="140" s="1"/>
  <c r="CD93" i="131"/>
  <c r="L52" i="116"/>
  <c r="L52" i="135" s="1"/>
  <c r="L86" i="137"/>
  <c r="CD32" i="133"/>
  <c r="L30" i="129"/>
  <c r="L30" i="145" s="1"/>
  <c r="AO53" i="151"/>
  <c r="L63" i="115"/>
  <c r="L63" i="146" s="1"/>
  <c r="BZ34" i="134"/>
  <c r="L64" i="115"/>
  <c r="L64" i="146" s="1"/>
  <c r="BZ35" i="134"/>
  <c r="L5" i="126"/>
  <c r="BZ20" i="113"/>
  <c r="BZ20" i="132" s="1"/>
  <c r="BZ7" i="133"/>
  <c r="CD7" i="102"/>
  <c r="L70" i="145"/>
  <c r="L176" i="116"/>
  <c r="L176" i="135" s="1"/>
  <c r="CD48" i="131"/>
  <c r="L46" i="124"/>
  <c r="L46" i="140" s="1"/>
  <c r="L27" i="129"/>
  <c r="L27" i="145" s="1"/>
  <c r="CD29" i="133"/>
  <c r="L49" i="124"/>
  <c r="L49" i="140" s="1"/>
  <c r="CD51" i="131"/>
  <c r="L15" i="129"/>
  <c r="L15" i="145" s="1"/>
  <c r="CD17" i="133"/>
  <c r="L20" i="142"/>
  <c r="L58" i="116"/>
  <c r="L58" i="135" s="1"/>
  <c r="CD11" i="133"/>
  <c r="L9" i="129"/>
  <c r="L9" i="145" s="1"/>
  <c r="L35" i="129"/>
  <c r="L35" i="145" s="1"/>
  <c r="CD37" i="133"/>
  <c r="CD47" i="133"/>
  <c r="L45" i="129"/>
  <c r="L45" i="145" s="1"/>
  <c r="L10" i="129"/>
  <c r="L10" i="145" s="1"/>
  <c r="CD12" i="133"/>
  <c r="L6" i="137"/>
  <c r="L42" i="116"/>
  <c r="L42" i="135" s="1"/>
  <c r="L101" i="124"/>
  <c r="L101" i="140" s="1"/>
  <c r="CD103" i="131"/>
  <c r="L5" i="135"/>
  <c r="L38" i="116"/>
  <c r="L38" i="135" s="1"/>
  <c r="L37" i="116"/>
  <c r="L37" i="135" s="1"/>
  <c r="L47" i="124"/>
  <c r="L47" i="140" s="1"/>
  <c r="CD49" i="131"/>
  <c r="CD34" i="131"/>
  <c r="L32" i="124"/>
  <c r="L32" i="140" s="1"/>
  <c r="L70" i="124"/>
  <c r="L70" i="140" s="1"/>
  <c r="CD72" i="131"/>
  <c r="L10" i="124"/>
  <c r="L10" i="140" s="1"/>
  <c r="CD12" i="131"/>
  <c r="L76" i="124"/>
  <c r="L76" i="140" s="1"/>
  <c r="CD78" i="131"/>
  <c r="CD45" i="131"/>
  <c r="L43" i="124"/>
  <c r="L43" i="140" s="1"/>
  <c r="CD82" i="131"/>
  <c r="L80" i="124"/>
  <c r="L80" i="140" s="1"/>
  <c r="CD57" i="133"/>
  <c r="L55" i="129"/>
  <c r="L55" i="145" s="1"/>
  <c r="CD7" i="131"/>
  <c r="CD7" i="113"/>
  <c r="L5" i="124"/>
  <c r="CD22" i="113"/>
  <c r="CD22" i="132" s="1"/>
  <c r="L7" i="129"/>
  <c r="CD9" i="133"/>
  <c r="L5" i="141"/>
  <c r="L18" i="116"/>
  <c r="L18" i="135" s="1"/>
  <c r="CD31" i="132"/>
  <c r="CD19" i="133"/>
  <c r="L17" i="129"/>
  <c r="L17" i="145" s="1"/>
  <c r="L88" i="124"/>
  <c r="L88" i="140" s="1"/>
  <c r="CD90" i="131"/>
  <c r="L90" i="124"/>
  <c r="L90" i="140" s="1"/>
  <c r="CD92" i="131"/>
  <c r="CD94" i="131"/>
  <c r="L92" i="124"/>
  <c r="L92" i="140" s="1"/>
  <c r="L60" i="124"/>
  <c r="L60" i="140" s="1"/>
  <c r="CD62" i="131"/>
  <c r="L42" i="129"/>
  <c r="L42" i="145" s="1"/>
  <c r="CD44" i="133"/>
  <c r="L96" i="124"/>
  <c r="L96" i="140" s="1"/>
  <c r="CD98" i="131"/>
  <c r="L95" i="124"/>
  <c r="L95" i="140" s="1"/>
  <c r="CD97" i="131"/>
  <c r="L46" i="116"/>
  <c r="L46" i="135" s="1"/>
  <c r="L30" i="137"/>
  <c r="BZ17" i="132"/>
  <c r="BZ19" i="113"/>
  <c r="BZ19" i="132" s="1"/>
  <c r="L85" i="124"/>
  <c r="L85" i="140" s="1"/>
  <c r="CD87" i="131"/>
  <c r="L21" i="142"/>
  <c r="L59" i="116"/>
  <c r="L59" i="135" s="1"/>
  <c r="L65" i="135"/>
  <c r="L72" i="116"/>
  <c r="L72" i="135" s="1"/>
  <c r="AM147" i="152"/>
  <c r="L68" i="145"/>
  <c r="L174" i="116"/>
  <c r="L174" i="135" s="1"/>
  <c r="CD20" i="131"/>
  <c r="L18" i="124"/>
  <c r="L18" i="140" s="1"/>
  <c r="L54" i="129"/>
  <c r="L54" i="145" s="1"/>
  <c r="CD56" i="133"/>
  <c r="CD15" i="131"/>
  <c r="L13" i="124"/>
  <c r="L13" i="140" s="1"/>
  <c r="L57" i="116"/>
  <c r="L57" i="135" s="1"/>
  <c r="L19" i="142"/>
  <c r="L8" i="129"/>
  <c r="L8" i="145" s="1"/>
  <c r="CD10" i="133"/>
  <c r="L12" i="129"/>
  <c r="L12" i="145" s="1"/>
  <c r="CD14" i="133"/>
  <c r="CD9" i="131"/>
  <c r="L7" i="124"/>
  <c r="CD9" i="113"/>
  <c r="CD9" i="132" s="1"/>
  <c r="L50" i="124"/>
  <c r="L50" i="140" s="1"/>
  <c r="CD52" i="131"/>
  <c r="L62" i="116"/>
  <c r="L62" i="135" s="1"/>
  <c r="L39" i="142"/>
  <c r="AM53" i="151"/>
  <c r="AO47" i="151"/>
  <c r="AO152" i="151"/>
  <c r="AM47" i="151"/>
  <c r="AM152" i="151"/>
  <c r="L62" i="145"/>
  <c r="L172" i="116"/>
  <c r="L172" i="135" s="1"/>
  <c r="L44" i="124"/>
  <c r="L44" i="140" s="1"/>
  <c r="CD46" i="131"/>
  <c r="L18" i="129"/>
  <c r="L18" i="145" s="1"/>
  <c r="CD20" i="133"/>
  <c r="L20" i="129"/>
  <c r="CD24" i="113"/>
  <c r="CD24" i="132" s="1"/>
  <c r="CD22" i="133"/>
  <c r="CD39" i="131"/>
  <c r="L37" i="124"/>
  <c r="L37" i="140" s="1"/>
  <c r="CD71" i="131"/>
  <c r="L69" i="124"/>
  <c r="L69" i="140" s="1"/>
  <c r="CD61" i="131"/>
  <c r="L59" i="124"/>
  <c r="L59" i="140" s="1"/>
  <c r="L44" i="116"/>
  <c r="L44" i="135" s="1"/>
  <c r="L14" i="137"/>
  <c r="CD27" i="133"/>
  <c r="CD26" i="113"/>
  <c r="CD26" i="132" s="1"/>
  <c r="L25" i="129"/>
  <c r="CD31" i="133"/>
  <c r="L29" i="129"/>
  <c r="CD27" i="113"/>
  <c r="CD27" i="132" s="1"/>
  <c r="L6" i="129"/>
  <c r="CD8" i="133"/>
  <c r="CD21" i="113"/>
  <c r="CD21" i="132" s="1"/>
  <c r="CD8" i="131"/>
  <c r="L6" i="124"/>
  <c r="CD8" i="113"/>
  <c r="CD8" i="132" s="1"/>
  <c r="L17" i="124"/>
  <c r="CD19" i="131"/>
  <c r="CD11" i="113"/>
  <c r="CD11" i="132" s="1"/>
  <c r="CD35" i="114"/>
  <c r="CD20" i="134"/>
  <c r="L142" i="115"/>
  <c r="L142" i="146" s="1"/>
  <c r="L54" i="137"/>
  <c r="L47" i="116"/>
  <c r="L47" i="135" s="1"/>
  <c r="L53" i="142"/>
  <c r="L63" i="116"/>
  <c r="L63" i="135" s="1"/>
  <c r="CD99" i="131"/>
  <c r="L97" i="124"/>
  <c r="L97" i="140" s="1"/>
  <c r="L61" i="137"/>
  <c r="L48" i="116"/>
  <c r="L48" i="135" s="1"/>
  <c r="L31" i="129"/>
  <c r="L31" i="145" s="1"/>
  <c r="CD33" i="133"/>
  <c r="L56" i="124"/>
  <c r="L56" i="140" s="1"/>
  <c r="CD58" i="131"/>
  <c r="CD79" i="131"/>
  <c r="L77" i="124"/>
  <c r="L77" i="140" s="1"/>
  <c r="CD58" i="133"/>
  <c r="L56" i="129"/>
  <c r="L56" i="145" s="1"/>
  <c r="CD33" i="131"/>
  <c r="L31" i="124"/>
  <c r="L31" i="140" s="1"/>
  <c r="L5" i="137"/>
  <c r="L41" i="116"/>
  <c r="L7" i="142"/>
  <c r="L56" i="116"/>
  <c r="L56" i="135" s="1"/>
  <c r="CD34" i="114"/>
  <c r="CD69" i="131"/>
  <c r="L67" i="124"/>
  <c r="L67" i="140" s="1"/>
  <c r="CD81" i="131"/>
  <c r="L79" i="124"/>
  <c r="L79" i="140" s="1"/>
  <c r="CD62" i="133"/>
  <c r="L60" i="129"/>
  <c r="L60" i="145" s="1"/>
  <c r="L52" i="124"/>
  <c r="L52" i="140" s="1"/>
  <c r="CD54" i="131"/>
  <c r="CD49" i="133"/>
  <c r="L47" i="129"/>
  <c r="L47" i="145" s="1"/>
  <c r="L58" i="129"/>
  <c r="L58" i="145" s="1"/>
  <c r="CD60" i="133"/>
  <c r="CD95" i="131"/>
  <c r="L93" i="124"/>
  <c r="L93" i="140" s="1"/>
  <c r="CD19" i="134"/>
  <c r="L141" i="115"/>
  <c r="L141" i="146" s="1"/>
  <c r="L68" i="124"/>
  <c r="L68" i="140" s="1"/>
  <c r="CD70" i="131"/>
  <c r="L50" i="116"/>
  <c r="L50" i="135" s="1"/>
  <c r="L74" i="137"/>
  <c r="CD12" i="113"/>
  <c r="CD12" i="132" s="1"/>
  <c r="L30" i="124"/>
  <c r="CD32" i="131"/>
  <c r="CD17" i="113"/>
  <c r="CD86" i="131"/>
  <c r="L84" i="124"/>
  <c r="L63" i="124"/>
  <c r="L63" i="140" s="1"/>
  <c r="CD65" i="131"/>
  <c r="AN134" i="152"/>
  <c r="CD84" i="131"/>
  <c r="L82" i="124"/>
  <c r="L82" i="140" s="1"/>
  <c r="CD13" i="133"/>
  <c r="L11" i="129"/>
  <c r="L11" i="145" s="1"/>
  <c r="CD50" i="133"/>
  <c r="L48" i="129"/>
  <c r="L48" i="145" s="1"/>
  <c r="CD101" i="131"/>
  <c r="L99" i="124"/>
  <c r="L99" i="140" s="1"/>
  <c r="L11" i="124"/>
  <c r="L11" i="140" s="1"/>
  <c r="CD13" i="131"/>
  <c r="CD91" i="131"/>
  <c r="L89" i="124"/>
  <c r="L89" i="140" s="1"/>
  <c r="L19" i="129"/>
  <c r="CD23" i="113"/>
  <c r="CD23" i="132" s="1"/>
  <c r="CD21" i="133"/>
  <c r="L41" i="124"/>
  <c r="L41" i="140" s="1"/>
  <c r="CD43" i="131"/>
  <c r="CD96" i="131"/>
  <c r="L94" i="124"/>
  <c r="L94" i="140" s="1"/>
  <c r="CD30" i="133"/>
  <c r="L28" i="129"/>
  <c r="L28" i="145" s="1"/>
  <c r="CD83" i="131"/>
  <c r="L81" i="124"/>
  <c r="L81" i="140" s="1"/>
  <c r="L43" i="116"/>
  <c r="L43" i="135" s="1"/>
  <c r="L7" i="137"/>
  <c r="CD28" i="113"/>
  <c r="CD28" i="132" s="1"/>
  <c r="L39" i="129"/>
  <c r="CD41" i="133"/>
  <c r="CD38" i="133"/>
  <c r="L36" i="129"/>
  <c r="L36" i="145" s="1"/>
  <c r="AN53" i="151"/>
  <c r="AP53" i="151"/>
  <c r="AP134" i="152"/>
  <c r="AM134" i="152"/>
  <c r="L98" i="124"/>
  <c r="L98" i="140" s="1"/>
  <c r="CD100" i="131"/>
  <c r="CD11" i="131"/>
  <c r="L9" i="124"/>
  <c r="L9" i="140" s="1"/>
  <c r="L36" i="124"/>
  <c r="L36" i="140" s="1"/>
  <c r="CD38" i="131"/>
  <c r="L38" i="129"/>
  <c r="L38" i="145" s="1"/>
  <c r="CD40" i="133"/>
  <c r="CD26" i="133"/>
  <c r="L24" i="129"/>
  <c r="L24" i="145" s="1"/>
  <c r="CD10" i="113"/>
  <c r="CD10" i="132" s="1"/>
  <c r="CD16" i="131"/>
  <c r="L14" i="124"/>
  <c r="L23" i="129"/>
  <c r="L23" i="145" s="1"/>
  <c r="CD25" i="133"/>
  <c r="CD47" i="131"/>
  <c r="L45" i="124"/>
  <c r="L45" i="140" s="1"/>
  <c r="L44" i="129"/>
  <c r="L44" i="145" s="1"/>
  <c r="CD46" i="133"/>
  <c r="L60" i="116"/>
  <c r="L60" i="135" s="1"/>
  <c r="L25" i="142"/>
  <c r="L29" i="142"/>
  <c r="L61" i="116"/>
  <c r="L61" i="135" s="1"/>
  <c r="L55" i="116"/>
  <c r="L55" i="135" s="1"/>
  <c r="L6" i="142"/>
  <c r="L45" i="116"/>
  <c r="L45" i="135" s="1"/>
  <c r="L17" i="137"/>
  <c r="AP147" i="152"/>
  <c r="CD14" i="113"/>
  <c r="CD14" i="132" s="1"/>
  <c r="CD63" i="131"/>
  <c r="L61" i="124"/>
  <c r="CD18" i="133"/>
  <c r="L16" i="129"/>
  <c r="L16" i="145" s="1"/>
  <c r="CD67" i="131"/>
  <c r="L65" i="124"/>
  <c r="L65" i="140" s="1"/>
  <c r="L41" i="129"/>
  <c r="L41" i="145" s="1"/>
  <c r="CD43" i="133"/>
  <c r="CD10" i="131"/>
  <c r="L8" i="124"/>
  <c r="L8" i="140" s="1"/>
  <c r="CD42" i="131"/>
  <c r="L40" i="124"/>
  <c r="L40" i="140" s="1"/>
  <c r="L62" i="137"/>
  <c r="L49" i="116"/>
  <c r="L49" i="135" s="1"/>
  <c r="L78" i="124"/>
  <c r="L78" i="140" s="1"/>
  <c r="CD80" i="131"/>
  <c r="AO134" i="152"/>
  <c r="L173" i="116"/>
  <c r="L63" i="145"/>
  <c r="L17" i="116"/>
  <c r="L17" i="135" s="1"/>
  <c r="L15" i="135"/>
  <c r="L46" i="129"/>
  <c r="L46" i="145" s="1"/>
  <c r="CD48" i="133"/>
  <c r="CD39" i="133"/>
  <c r="L37" i="129"/>
  <c r="L37" i="145" s="1"/>
  <c r="CD85" i="131"/>
  <c r="L83" i="124"/>
  <c r="L83" i="140" s="1"/>
  <c r="CD75" i="131"/>
  <c r="L73" i="124"/>
  <c r="L73" i="140" s="1"/>
  <c r="L103" i="124"/>
  <c r="L103" i="140" s="1"/>
  <c r="CD105" i="131"/>
  <c r="L15" i="124"/>
  <c r="L15" i="140" s="1"/>
  <c r="CD17" i="131"/>
  <c r="L16" i="124"/>
  <c r="L16" i="140" s="1"/>
  <c r="CD18" i="131"/>
  <c r="CD59" i="131"/>
  <c r="L57" i="124"/>
  <c r="L57" i="140" s="1"/>
  <c r="L69" i="145"/>
  <c r="L175" i="116"/>
  <c r="L175" i="135" s="1"/>
  <c r="L49" i="129"/>
  <c r="L49" i="145" s="1"/>
  <c r="CD51" i="133"/>
  <c r="CD68" i="131"/>
  <c r="L66" i="124"/>
  <c r="L66" i="140" s="1"/>
  <c r="L27" i="124"/>
  <c r="L27" i="140" s="1"/>
  <c r="CD29" i="131"/>
  <c r="CD55" i="131"/>
  <c r="L53" i="124"/>
  <c r="L53" i="140" s="1"/>
  <c r="L13" i="129"/>
  <c r="L13" i="145" s="1"/>
  <c r="CD15" i="133"/>
  <c r="L59" i="129"/>
  <c r="L59" i="145" s="1"/>
  <c r="CD61" i="133"/>
  <c r="L23" i="124"/>
  <c r="L23" i="140" s="1"/>
  <c r="CD25" i="131"/>
  <c r="CD88" i="131"/>
  <c r="CD18" i="113"/>
  <c r="CD18" i="132" s="1"/>
  <c r="L86" i="124"/>
  <c r="CD77" i="131"/>
  <c r="L75" i="124"/>
  <c r="L75" i="140" s="1"/>
  <c r="L34" i="116" l="1"/>
  <c r="L34" i="135" s="1"/>
  <c r="AO43" i="151"/>
  <c r="AO148" i="151"/>
  <c r="L152" i="116"/>
  <c r="L152" i="135" s="1"/>
  <c r="L14" i="140"/>
  <c r="L170" i="116"/>
  <c r="L170" i="135" s="1"/>
  <c r="L39" i="145"/>
  <c r="L74" i="116"/>
  <c r="L74" i="135" s="1"/>
  <c r="L73" i="116"/>
  <c r="L73" i="135" s="1"/>
  <c r="L41" i="135"/>
  <c r="L70" i="116"/>
  <c r="L70" i="135" s="1"/>
  <c r="L166" i="116"/>
  <c r="L166" i="135" s="1"/>
  <c r="L20" i="145"/>
  <c r="L5" i="140"/>
  <c r="L149" i="116"/>
  <c r="L5" i="142"/>
  <c r="L54" i="116"/>
  <c r="L54" i="135" s="1"/>
  <c r="L167" i="116"/>
  <c r="L167" i="135" s="1"/>
  <c r="L21" i="145"/>
  <c r="BZ36" i="113"/>
  <c r="BZ36" i="132" s="1"/>
  <c r="L155" i="116"/>
  <c r="L155" i="135" s="1"/>
  <c r="L54" i="140"/>
  <c r="AN46" i="151"/>
  <c r="AN151" i="151"/>
  <c r="AM51" i="151"/>
  <c r="AM156" i="151"/>
  <c r="AP44" i="151"/>
  <c r="AP149" i="151"/>
  <c r="AP43" i="151"/>
  <c r="AP148" i="151"/>
  <c r="L160" i="116"/>
  <c r="L160" i="135" s="1"/>
  <c r="L86" i="140"/>
  <c r="CD19" i="113"/>
  <c r="CD19" i="132" s="1"/>
  <c r="CD17" i="132"/>
  <c r="CD34" i="134"/>
  <c r="L156" i="115"/>
  <c r="L156" i="146" s="1"/>
  <c r="L17" i="140"/>
  <c r="L153" i="116"/>
  <c r="L153" i="135" s="1"/>
  <c r="L29" i="145"/>
  <c r="L169" i="116"/>
  <c r="L169" i="135" s="1"/>
  <c r="CD7" i="132"/>
  <c r="CD40" i="113"/>
  <c r="CD40" i="132" s="1"/>
  <c r="CD39" i="113"/>
  <c r="CD39" i="132" s="1"/>
  <c r="CD20" i="113"/>
  <c r="CD20" i="132" s="1"/>
  <c r="L5" i="129"/>
  <c r="CD7" i="133"/>
  <c r="L51" i="135"/>
  <c r="L53" i="116"/>
  <c r="L53" i="135" s="1"/>
  <c r="L74" i="140"/>
  <c r="L158" i="116"/>
  <c r="L158" i="135" s="1"/>
  <c r="BZ35" i="113"/>
  <c r="BZ35" i="132" s="1"/>
  <c r="AP46" i="151"/>
  <c r="AP151" i="151"/>
  <c r="AO46" i="151"/>
  <c r="AO151" i="151"/>
  <c r="L61" i="140"/>
  <c r="L156" i="116"/>
  <c r="L156" i="135" s="1"/>
  <c r="L19" i="145"/>
  <c r="L165" i="116"/>
  <c r="L165" i="135" s="1"/>
  <c r="CD35" i="134"/>
  <c r="L157" i="115"/>
  <c r="L157" i="146" s="1"/>
  <c r="L151" i="116"/>
  <c r="L151" i="135" s="1"/>
  <c r="L7" i="140"/>
  <c r="CD38" i="113"/>
  <c r="CD38" i="132" s="1"/>
  <c r="L164" i="116"/>
  <c r="L164" i="135" s="1"/>
  <c r="L7" i="145"/>
  <c r="L53" i="145"/>
  <c r="L171" i="116"/>
  <c r="L171" i="135" s="1"/>
  <c r="AO44" i="151"/>
  <c r="AO149" i="151"/>
  <c r="AN43" i="151"/>
  <c r="AN148" i="151"/>
  <c r="AN44" i="151"/>
  <c r="AN149" i="151"/>
  <c r="AM44" i="151"/>
  <c r="AM149" i="151"/>
  <c r="L180" i="116"/>
  <c r="L180" i="135" s="1"/>
  <c r="L173" i="135"/>
  <c r="L159" i="116"/>
  <c r="L84" i="140"/>
  <c r="L30" i="140"/>
  <c r="L154" i="116"/>
  <c r="L154" i="135" s="1"/>
  <c r="L6" i="140"/>
  <c r="L150" i="116"/>
  <c r="L150" i="135" s="1"/>
  <c r="L163" i="116"/>
  <c r="L163" i="135" s="1"/>
  <c r="L6" i="145"/>
  <c r="L168" i="116"/>
  <c r="L168" i="135" s="1"/>
  <c r="L25" i="145"/>
  <c r="L33" i="116"/>
  <c r="L33" i="135" s="1"/>
  <c r="L62" i="140"/>
  <c r="L157" i="116"/>
  <c r="L157" i="135" s="1"/>
  <c r="L69" i="116" l="1"/>
  <c r="L69" i="135" s="1"/>
  <c r="AO49" i="151"/>
  <c r="AO154" i="151"/>
  <c r="AN51" i="151"/>
  <c r="AN156" i="151"/>
  <c r="AO158" i="151"/>
  <c r="AN49" i="151"/>
  <c r="AN154" i="151"/>
  <c r="AM46" i="151"/>
  <c r="AM151" i="151"/>
  <c r="L161" i="116"/>
  <c r="L161" i="135" s="1"/>
  <c r="L159" i="135"/>
  <c r="CD35" i="113"/>
  <c r="CD35" i="132" s="1"/>
  <c r="L149" i="135"/>
  <c r="L181" i="116"/>
  <c r="L181" i="135" s="1"/>
  <c r="L182" i="116"/>
  <c r="L182" i="135" s="1"/>
  <c r="AP49" i="151"/>
  <c r="AP154" i="151"/>
  <c r="AM43" i="151"/>
  <c r="AM148" i="151"/>
  <c r="AM158" i="151"/>
  <c r="AN158" i="151"/>
  <c r="CD36" i="113"/>
  <c r="CD36" i="132" s="1"/>
  <c r="AP158" i="151"/>
  <c r="AP51" i="151"/>
  <c r="AP156" i="151"/>
  <c r="AO51" i="151"/>
  <c r="AO156" i="151"/>
  <c r="L162" i="116"/>
  <c r="L162" i="135" s="1"/>
  <c r="L5" i="145"/>
  <c r="AP42" i="151" l="1"/>
  <c r="AP147" i="151"/>
  <c r="AM49" i="151"/>
  <c r="AM154" i="151"/>
  <c r="AM42" i="151"/>
  <c r="AM147" i="151"/>
  <c r="AO42" i="151"/>
  <c r="AO147" i="151"/>
  <c r="L177" i="116"/>
  <c r="L177" i="135" s="1"/>
  <c r="AN42" i="151"/>
  <c r="AN147" i="151"/>
  <c r="L178" i="116"/>
  <c r="L178" i="135" s="1"/>
  <c r="AO50" i="151" l="1"/>
  <c r="AO155" i="151"/>
  <c r="AM50" i="151"/>
  <c r="AM155" i="151"/>
  <c r="AP50" i="151"/>
  <c r="AP155" i="151"/>
  <c r="AN50" i="151"/>
  <c r="AN155" i="151"/>
  <c r="AO48" i="151" l="1"/>
  <c r="AO153" i="151"/>
  <c r="AO52" i="151"/>
  <c r="AO157" i="151"/>
  <c r="AM48" i="151"/>
  <c r="AM153" i="151"/>
  <c r="AM52" i="151"/>
  <c r="AM157" i="151"/>
  <c r="AN48" i="151"/>
  <c r="AN153" i="151"/>
  <c r="AN52" i="151"/>
  <c r="AN157" i="151"/>
  <c r="AP52" i="151"/>
  <c r="AP157" i="151"/>
  <c r="AP48" i="151"/>
  <c r="AP153" i="151"/>
  <c r="AO56" i="151" l="1"/>
  <c r="AO161" i="151"/>
  <c r="AM56" i="151"/>
  <c r="AM161" i="151"/>
  <c r="AN56" i="151"/>
  <c r="AN161" i="151"/>
  <c r="AP56" i="151"/>
  <c r="AP161" i="151"/>
  <c r="AP57" i="151" l="1"/>
  <c r="AP162" i="151"/>
  <c r="AM57" i="151"/>
  <c r="AM162" i="151"/>
  <c r="AP59" i="151"/>
  <c r="AP164" i="151"/>
  <c r="AO58" i="151"/>
  <c r="AO163" i="151"/>
  <c r="AP45" i="151"/>
  <c r="AP150" i="151"/>
  <c r="AO45" i="151"/>
  <c r="AO150" i="151"/>
  <c r="AN57" i="151"/>
  <c r="AN162" i="151"/>
  <c r="AM58" i="151"/>
  <c r="AM163" i="151"/>
  <c r="AM45" i="151"/>
  <c r="AM150" i="151"/>
  <c r="AN58" i="151"/>
  <c r="AN163" i="151"/>
  <c r="AN59" i="151"/>
  <c r="AN164" i="151"/>
  <c r="AP58" i="151"/>
  <c r="AP163" i="151"/>
  <c r="AO57" i="151"/>
  <c r="AO162" i="151"/>
  <c r="AM59" i="151"/>
  <c r="AM164" i="151"/>
  <c r="AN45" i="151"/>
  <c r="AN150" i="151"/>
  <c r="AO59" i="151"/>
  <c r="AO164" i="151"/>
  <c r="AM61" i="151" l="1"/>
  <c r="AM166" i="151"/>
  <c r="AM60" i="151"/>
  <c r="AM165" i="151"/>
  <c r="AO61" i="151"/>
  <c r="AO166" i="151"/>
  <c r="AM55" i="151"/>
  <c r="AM160" i="151"/>
  <c r="AN61" i="151"/>
  <c r="AN166" i="151"/>
  <c r="AM62" i="151"/>
  <c r="AM167" i="151"/>
  <c r="AN55" i="151"/>
  <c r="AN160" i="151"/>
  <c r="AP60" i="151"/>
  <c r="AP165" i="151"/>
  <c r="AN60" i="151"/>
  <c r="AN165" i="151"/>
  <c r="AP55" i="151"/>
  <c r="AP160" i="151"/>
  <c r="AO62" i="151"/>
  <c r="AO167" i="151"/>
  <c r="AP61" i="151"/>
  <c r="AP166" i="151"/>
  <c r="AM41" i="151" l="1"/>
  <c r="AO60" i="151"/>
  <c r="AO165" i="151"/>
  <c r="AP41" i="151"/>
  <c r="AO55" i="151"/>
  <c r="AO160" i="151"/>
  <c r="AO41" i="151"/>
  <c r="AO67" i="151"/>
  <c r="AP62" i="151"/>
  <c r="AP167" i="151"/>
  <c r="AP68" i="151"/>
  <c r="AN41" i="151"/>
  <c r="AN62" i="151"/>
  <c r="AN167" i="151"/>
  <c r="AN67" i="151" l="1"/>
  <c r="AM67" i="151"/>
  <c r="AN68" i="151"/>
  <c r="AP54" i="151"/>
  <c r="AP67" i="151"/>
  <c r="AO40" i="151"/>
  <c r="AN54" i="151"/>
  <c r="AM54" i="151"/>
  <c r="AM68" i="151"/>
  <c r="AO68" i="151"/>
  <c r="AM40" i="151"/>
  <c r="AM71" i="149"/>
  <c r="AM71" i="151" s="1"/>
  <c r="AM72" i="149"/>
  <c r="AM72" i="151" s="1"/>
  <c r="AN40" i="151"/>
  <c r="AN72" i="149"/>
  <c r="AN72" i="151" s="1"/>
  <c r="AN71" i="149"/>
  <c r="AN71" i="151" s="1"/>
  <c r="AP40" i="151"/>
  <c r="AP71" i="149"/>
  <c r="AP71" i="151" s="1"/>
  <c r="AP72" i="149"/>
  <c r="AP72" i="151" s="1"/>
  <c r="AN172" i="151" l="1"/>
  <c r="AN173" i="151"/>
  <c r="AO146" i="151"/>
  <c r="AM146" i="151"/>
  <c r="AP172" i="151"/>
  <c r="AP173" i="151"/>
  <c r="AN146" i="151"/>
  <c r="AO172" i="151"/>
  <c r="AO173" i="151"/>
  <c r="AM173" i="151"/>
  <c r="AM172" i="151"/>
  <c r="AP146" i="151"/>
  <c r="AO145" i="151" l="1"/>
  <c r="AP145" i="151"/>
  <c r="AN159" i="151"/>
  <c r="AO54" i="151"/>
  <c r="AO71" i="149"/>
  <c r="AO71" i="151" s="1"/>
  <c r="AO72" i="149"/>
  <c r="AO72" i="151" s="1"/>
  <c r="AP159" i="151"/>
  <c r="AM145" i="151"/>
  <c r="AM159" i="151"/>
  <c r="AN145" i="151"/>
  <c r="AN176" i="149"/>
  <c r="AN176" i="151" s="1"/>
  <c r="AR22" i="152"/>
  <c r="AQ22" i="152"/>
  <c r="AN177" i="149" l="1"/>
  <c r="AN177" i="151" s="1"/>
  <c r="AM177" i="149"/>
  <c r="AM177" i="151" s="1"/>
  <c r="AP177" i="149"/>
  <c r="AP177" i="151" s="1"/>
  <c r="AM176" i="149"/>
  <c r="AM176" i="151" s="1"/>
  <c r="AP176" i="149"/>
  <c r="AP176" i="151" s="1"/>
  <c r="AQ21" i="152"/>
  <c r="AR21" i="152"/>
  <c r="M22" i="115" l="1"/>
  <c r="M22" i="146" s="1"/>
  <c r="CE24" i="134"/>
  <c r="AR51" i="152"/>
  <c r="AR138" i="152"/>
  <c r="AO159" i="151"/>
  <c r="AO177" i="149"/>
  <c r="AO177" i="151" s="1"/>
  <c r="AO176" i="149"/>
  <c r="AO176" i="151" s="1"/>
  <c r="AQ51" i="152"/>
  <c r="AQ138" i="152"/>
  <c r="AR50" i="152" l="1"/>
  <c r="AR137" i="152"/>
  <c r="AQ50" i="152"/>
  <c r="AQ137" i="152"/>
  <c r="M53" i="115"/>
  <c r="M53" i="146" s="1"/>
  <c r="CH24" i="134"/>
  <c r="CL24" i="114"/>
  <c r="M21" i="115"/>
  <c r="M21" i="146" s="1"/>
  <c r="CE23" i="134"/>
  <c r="AQ23" i="152"/>
  <c r="AR23" i="152"/>
  <c r="M38" i="125" l="1"/>
  <c r="M38" i="141" s="1"/>
  <c r="CE40" i="133"/>
  <c r="M146" i="115"/>
  <c r="M146" i="146" s="1"/>
  <c r="CL24" i="134"/>
  <c r="M52" i="115"/>
  <c r="M52" i="146" s="1"/>
  <c r="CL23" i="114"/>
  <c r="CH23" i="134"/>
  <c r="AQ26" i="152"/>
  <c r="AQ25" i="152"/>
  <c r="AR25" i="152"/>
  <c r="AQ20" i="152"/>
  <c r="AQ24" i="152"/>
  <c r="AR20" i="152"/>
  <c r="AR24" i="152"/>
  <c r="AR26" i="152"/>
  <c r="CH40" i="133" l="1"/>
  <c r="M38" i="126"/>
  <c r="M38" i="142" s="1"/>
  <c r="M23" i="115"/>
  <c r="M23" i="146" s="1"/>
  <c r="CE25" i="134"/>
  <c r="AQ52" i="152"/>
  <c r="AQ139" i="152"/>
  <c r="M145" i="115"/>
  <c r="M145" i="146" s="1"/>
  <c r="CL23" i="134"/>
  <c r="AR52" i="152"/>
  <c r="AR139" i="152"/>
  <c r="AR19" i="152"/>
  <c r="AQ19" i="152"/>
  <c r="CE22" i="134" l="1"/>
  <c r="M20" i="115"/>
  <c r="M20" i="146" s="1"/>
  <c r="M25" i="115"/>
  <c r="M25" i="146" s="1"/>
  <c r="CE27" i="134"/>
  <c r="AQ53" i="152"/>
  <c r="AQ140" i="152"/>
  <c r="AR49" i="152"/>
  <c r="AR136" i="152"/>
  <c r="CE39" i="133"/>
  <c r="M37" i="125"/>
  <c r="M37" i="141" s="1"/>
  <c r="AR54" i="152"/>
  <c r="AR141" i="152"/>
  <c r="AR53" i="152"/>
  <c r="AR140" i="152"/>
  <c r="AQ49" i="152"/>
  <c r="AQ136" i="152"/>
  <c r="AR55" i="152"/>
  <c r="AR142" i="152"/>
  <c r="CL25" i="114"/>
  <c r="CH25" i="134"/>
  <c r="M54" i="115"/>
  <c r="M54" i="146" s="1"/>
  <c r="M26" i="115"/>
  <c r="M26" i="146" s="1"/>
  <c r="CE28" i="134"/>
  <c r="M24" i="115"/>
  <c r="M24" i="146" s="1"/>
  <c r="CE26" i="134"/>
  <c r="AQ55" i="152"/>
  <c r="AQ142" i="152"/>
  <c r="AQ54" i="152"/>
  <c r="AQ141" i="152"/>
  <c r="M19" i="115" l="1"/>
  <c r="M19" i="146" s="1"/>
  <c r="CE21" i="134"/>
  <c r="CH26" i="134"/>
  <c r="M55" i="115"/>
  <c r="M55" i="146" s="1"/>
  <c r="CL26" i="114"/>
  <c r="CE38" i="133"/>
  <c r="M36" i="125"/>
  <c r="M36" i="141" s="1"/>
  <c r="AQ48" i="152"/>
  <c r="CH28" i="134"/>
  <c r="M57" i="115"/>
  <c r="M57" i="146" s="1"/>
  <c r="CL28" i="114"/>
  <c r="CL25" i="134"/>
  <c r="M147" i="115"/>
  <c r="M147" i="146" s="1"/>
  <c r="M56" i="115"/>
  <c r="M56" i="146" s="1"/>
  <c r="CL27" i="114"/>
  <c r="CH27" i="134"/>
  <c r="CH39" i="133"/>
  <c r="M37" i="126"/>
  <c r="M37" i="142" s="1"/>
  <c r="AR48" i="152"/>
  <c r="CH22" i="134"/>
  <c r="M51" i="115"/>
  <c r="M51" i="146" s="1"/>
  <c r="CL22" i="114"/>
  <c r="M144" i="115" l="1"/>
  <c r="M144" i="146" s="1"/>
  <c r="CL22" i="134"/>
  <c r="CL27" i="134"/>
  <c r="M149" i="115"/>
  <c r="M149" i="146" s="1"/>
  <c r="CL28" i="134"/>
  <c r="M150" i="115"/>
  <c r="M150" i="146" s="1"/>
  <c r="M36" i="126"/>
  <c r="M36" i="142" s="1"/>
  <c r="CH38" i="133"/>
  <c r="CL38" i="102"/>
  <c r="M50" i="115"/>
  <c r="M50" i="146" s="1"/>
  <c r="CH21" i="134"/>
  <c r="CL21" i="114"/>
  <c r="M148" i="115"/>
  <c r="M148" i="146" s="1"/>
  <c r="CL26" i="134"/>
  <c r="AQ135" i="152" l="1"/>
  <c r="M143" i="115"/>
  <c r="M143" i="146" s="1"/>
  <c r="CL21" i="134"/>
  <c r="AR135" i="152"/>
  <c r="M36" i="129"/>
  <c r="M36" i="145" s="1"/>
  <c r="CL38" i="133"/>
  <c r="AL22" i="152"/>
  <c r="AJ22" i="152"/>
  <c r="AK22" i="152"/>
  <c r="AI22" i="152" l="1"/>
  <c r="AK21" i="152"/>
  <c r="AJ21" i="152"/>
  <c r="AI21" i="152"/>
  <c r="AL21" i="152"/>
  <c r="AK51" i="152" l="1"/>
  <c r="AK138" i="152"/>
  <c r="AL51" i="152"/>
  <c r="AL138" i="152"/>
  <c r="AJ51" i="152"/>
  <c r="AJ138" i="152"/>
  <c r="K31" i="125" l="1"/>
  <c r="K31" i="141" s="1"/>
  <c r="BO33" i="133"/>
  <c r="BO62" i="133"/>
  <c r="K60" i="125"/>
  <c r="K60" i="141" s="1"/>
  <c r="BO28" i="133"/>
  <c r="K26" i="125"/>
  <c r="K26" i="141" s="1"/>
  <c r="BO58" i="133"/>
  <c r="K56" i="125"/>
  <c r="K56" i="141" s="1"/>
  <c r="K34" i="125"/>
  <c r="K34" i="141" s="1"/>
  <c r="BO36" i="133"/>
  <c r="BO12" i="133"/>
  <c r="K10" i="125"/>
  <c r="K10" i="141" s="1"/>
  <c r="BO30" i="133"/>
  <c r="K28" i="125"/>
  <c r="K28" i="141" s="1"/>
  <c r="BO61" i="133"/>
  <c r="K59" i="125"/>
  <c r="K59" i="141" s="1"/>
  <c r="K22" i="115"/>
  <c r="K22" i="146" s="1"/>
  <c r="BO24" i="134"/>
  <c r="AL50" i="152"/>
  <c r="AL137" i="152"/>
  <c r="AL57" i="151"/>
  <c r="AL162" i="151"/>
  <c r="AJ56" i="151"/>
  <c r="AJ161" i="151"/>
  <c r="BO26" i="133"/>
  <c r="K24" i="125"/>
  <c r="K24" i="141" s="1"/>
  <c r="K41" i="125"/>
  <c r="K41" i="141" s="1"/>
  <c r="BO43" i="133"/>
  <c r="K15" i="125"/>
  <c r="K15" i="141" s="1"/>
  <c r="BO17" i="133"/>
  <c r="BO34" i="133"/>
  <c r="K32" i="125"/>
  <c r="K32" i="141" s="1"/>
  <c r="BO63" i="133"/>
  <c r="K61" i="125"/>
  <c r="K61" i="141" s="1"/>
  <c r="K43" i="125"/>
  <c r="K43" i="141" s="1"/>
  <c r="BO45" i="133"/>
  <c r="K17" i="125"/>
  <c r="K17" i="141" s="1"/>
  <c r="BO19" i="133"/>
  <c r="K35" i="125"/>
  <c r="K35" i="141" s="1"/>
  <c r="BO37" i="133"/>
  <c r="BO13" i="133"/>
  <c r="K11" i="125"/>
  <c r="K11" i="141" s="1"/>
  <c r="AI51" i="152"/>
  <c r="AI138" i="152"/>
  <c r="AJ50" i="152"/>
  <c r="AJ137" i="152"/>
  <c r="AK57" i="151"/>
  <c r="AK162" i="151"/>
  <c r="AJ57" i="151"/>
  <c r="AJ162" i="151"/>
  <c r="BO11" i="133"/>
  <c r="K9" i="125"/>
  <c r="K9" i="141" s="1"/>
  <c r="K46" i="125"/>
  <c r="K46" i="141" s="1"/>
  <c r="BO48" i="133"/>
  <c r="BO21" i="133"/>
  <c r="BO23" i="113"/>
  <c r="BO23" i="132" s="1"/>
  <c r="K19" i="125"/>
  <c r="BO44" i="133"/>
  <c r="K42" i="125"/>
  <c r="K42" i="141" s="1"/>
  <c r="K22" i="125"/>
  <c r="K22" i="141" s="1"/>
  <c r="BO24" i="133"/>
  <c r="BO50" i="133"/>
  <c r="K48" i="125"/>
  <c r="K48" i="141" s="1"/>
  <c r="BO24" i="113"/>
  <c r="BO24" i="132" s="1"/>
  <c r="K20" i="125"/>
  <c r="BO22" i="133"/>
  <c r="BO46" i="133"/>
  <c r="K44" i="125"/>
  <c r="K44" i="141" s="1"/>
  <c r="K14" i="125"/>
  <c r="K14" i="141" s="1"/>
  <c r="BO16" i="133"/>
  <c r="AL56" i="151"/>
  <c r="AL161" i="151"/>
  <c r="AI57" i="151"/>
  <c r="AI162" i="151"/>
  <c r="AI50" i="152"/>
  <c r="AI137" i="152"/>
  <c r="K52" i="125"/>
  <c r="K52" i="141" s="1"/>
  <c r="BO54" i="133"/>
  <c r="K21" i="115"/>
  <c r="K21" i="146" s="1"/>
  <c r="BO23" i="134"/>
  <c r="K47" i="125"/>
  <c r="K47" i="141" s="1"/>
  <c r="BO49" i="133"/>
  <c r="K27" i="125"/>
  <c r="K27" i="141" s="1"/>
  <c r="BO29" i="133"/>
  <c r="K58" i="125"/>
  <c r="K58" i="141" s="1"/>
  <c r="BO60" i="133"/>
  <c r="BO25" i="133"/>
  <c r="K23" i="125"/>
  <c r="K23" i="141" s="1"/>
  <c r="BO52" i="133"/>
  <c r="K50" i="125"/>
  <c r="K50" i="141" s="1"/>
  <c r="BO18" i="133"/>
  <c r="K16" i="125"/>
  <c r="K16" i="141" s="1"/>
  <c r="AK56" i="151"/>
  <c r="AK161" i="151"/>
  <c r="AK50" i="152"/>
  <c r="AK137" i="152"/>
  <c r="AI56" i="151"/>
  <c r="AI161" i="151"/>
  <c r="K42" i="126" l="1"/>
  <c r="K42" i="142" s="1"/>
  <c r="BR44" i="133"/>
  <c r="BV44" i="102"/>
  <c r="BR63" i="133"/>
  <c r="K61" i="126"/>
  <c r="K61" i="142" s="1"/>
  <c r="BV63" i="102"/>
  <c r="BR24" i="134"/>
  <c r="K53" i="115"/>
  <c r="K53" i="146" s="1"/>
  <c r="BV24" i="114"/>
  <c r="BR36" i="133"/>
  <c r="K34" i="126"/>
  <c r="K34" i="142" s="1"/>
  <c r="BV36" i="102"/>
  <c r="BR33" i="133"/>
  <c r="K31" i="126"/>
  <c r="K31" i="142" s="1"/>
  <c r="BV33" i="102"/>
  <c r="BV60" i="102"/>
  <c r="K58" i="126"/>
  <c r="K58" i="142" s="1"/>
  <c r="BR60" i="133"/>
  <c r="BR54" i="133"/>
  <c r="K52" i="126"/>
  <c r="K52" i="142" s="1"/>
  <c r="BV13" i="102"/>
  <c r="K11" i="126"/>
  <c r="K11" i="142" s="1"/>
  <c r="BR13" i="133"/>
  <c r="BV22" i="102"/>
  <c r="K20" i="126"/>
  <c r="BR22" i="133"/>
  <c r="BR24" i="113"/>
  <c r="BR24" i="132" s="1"/>
  <c r="K19" i="126"/>
  <c r="BR23" i="113"/>
  <c r="BR23" i="132" s="1"/>
  <c r="BR21" i="133"/>
  <c r="BV21" i="102"/>
  <c r="BR37" i="133"/>
  <c r="K35" i="126"/>
  <c r="K35" i="142" s="1"/>
  <c r="BV37" i="102"/>
  <c r="BR34" i="133"/>
  <c r="K32" i="126"/>
  <c r="K32" i="142" s="1"/>
  <c r="BV34" i="102"/>
  <c r="K59" i="126"/>
  <c r="K59" i="142" s="1"/>
  <c r="BR61" i="133"/>
  <c r="BV61" i="102"/>
  <c r="BR58" i="133"/>
  <c r="K56" i="126"/>
  <c r="K56" i="142" s="1"/>
  <c r="BV58" i="102"/>
  <c r="BR18" i="133"/>
  <c r="BV18" i="102"/>
  <c r="K16" i="126"/>
  <c r="K16" i="142" s="1"/>
  <c r="BR29" i="133"/>
  <c r="K27" i="126"/>
  <c r="K27" i="142" s="1"/>
  <c r="BV29" i="102"/>
  <c r="K24" i="126"/>
  <c r="K24" i="142" s="1"/>
  <c r="BR26" i="133"/>
  <c r="BV26" i="102"/>
  <c r="BR50" i="133"/>
  <c r="K48" i="126"/>
  <c r="K48" i="142" s="1"/>
  <c r="BV50" i="102"/>
  <c r="BR48" i="133"/>
  <c r="K46" i="126"/>
  <c r="K46" i="142" s="1"/>
  <c r="BV48" i="102"/>
  <c r="K17" i="126"/>
  <c r="K17" i="142" s="1"/>
  <c r="BR19" i="133"/>
  <c r="BV19" i="102"/>
  <c r="BV17" i="102"/>
  <c r="K15" i="126"/>
  <c r="K15" i="142" s="1"/>
  <c r="BR17" i="133"/>
  <c r="BR30" i="133"/>
  <c r="K28" i="126"/>
  <c r="K28" i="142" s="1"/>
  <c r="BV30" i="102"/>
  <c r="BR28" i="133"/>
  <c r="K26" i="126"/>
  <c r="K26" i="142" s="1"/>
  <c r="BV28" i="102"/>
  <c r="K50" i="126"/>
  <c r="K50" i="142" s="1"/>
  <c r="BR52" i="133"/>
  <c r="BR49" i="133"/>
  <c r="K47" i="126"/>
  <c r="K47" i="142" s="1"/>
  <c r="BV49" i="102"/>
  <c r="BR46" i="133"/>
  <c r="K44" i="126"/>
  <c r="K44" i="142" s="1"/>
  <c r="BV46" i="102"/>
  <c r="K14" i="126"/>
  <c r="K14" i="142" s="1"/>
  <c r="BR16" i="133"/>
  <c r="BV16" i="102"/>
  <c r="BR24" i="133"/>
  <c r="K22" i="126"/>
  <c r="K22" i="142" s="1"/>
  <c r="BV24" i="102"/>
  <c r="BR11" i="133"/>
  <c r="K9" i="126"/>
  <c r="K9" i="142" s="1"/>
  <c r="BV11" i="102"/>
  <c r="K43" i="126"/>
  <c r="K43" i="142" s="1"/>
  <c r="BR45" i="133"/>
  <c r="BV45" i="102"/>
  <c r="BV43" i="102"/>
  <c r="K41" i="126"/>
  <c r="K41" i="142" s="1"/>
  <c r="BR43" i="133"/>
  <c r="BR12" i="133"/>
  <c r="BV12" i="102"/>
  <c r="K10" i="126"/>
  <c r="K10" i="142" s="1"/>
  <c r="BV62" i="102"/>
  <c r="BR62" i="133"/>
  <c r="K60" i="126"/>
  <c r="K60" i="142" s="1"/>
  <c r="K23" i="126"/>
  <c r="K23" i="142" s="1"/>
  <c r="BR25" i="133"/>
  <c r="BV25" i="102"/>
  <c r="BR23" i="134"/>
  <c r="K52" i="115"/>
  <c r="K52" i="146" s="1"/>
  <c r="BV23" i="114"/>
  <c r="K20" i="141"/>
  <c r="K22" i="116"/>
  <c r="K22" i="135" s="1"/>
  <c r="K21" i="116"/>
  <c r="K21" i="135" s="1"/>
  <c r="K19" i="141"/>
  <c r="K29" i="115" l="1"/>
  <c r="K29" i="146" s="1"/>
  <c r="BO31" i="134"/>
  <c r="BO73" i="133"/>
  <c r="K71" i="125"/>
  <c r="K71" i="141" s="1"/>
  <c r="K22" i="129"/>
  <c r="K22" i="145" s="1"/>
  <c r="BV24" i="133"/>
  <c r="K24" i="129"/>
  <c r="K24" i="145" s="1"/>
  <c r="BV26" i="133"/>
  <c r="K59" i="129"/>
  <c r="K59" i="145" s="1"/>
  <c r="BV61" i="133"/>
  <c r="K57" i="116"/>
  <c r="K57" i="135" s="1"/>
  <c r="K19" i="142"/>
  <c r="BV22" i="133"/>
  <c r="BV24" i="113"/>
  <c r="BV24" i="132" s="1"/>
  <c r="K20" i="129"/>
  <c r="BV60" i="133"/>
  <c r="K58" i="129"/>
  <c r="K58" i="145" s="1"/>
  <c r="K34" i="129"/>
  <c r="K34" i="145" s="1"/>
  <c r="BV36" i="133"/>
  <c r="BO76" i="133"/>
  <c r="K74" i="125"/>
  <c r="K74" i="141" s="1"/>
  <c r="BO32" i="113"/>
  <c r="BO32" i="132" s="1"/>
  <c r="K68" i="125"/>
  <c r="BO70" i="133"/>
  <c r="K10" i="129"/>
  <c r="K10" i="145" s="1"/>
  <c r="BV12" i="133"/>
  <c r="K41" i="129"/>
  <c r="K41" i="145" s="1"/>
  <c r="BV43" i="133"/>
  <c r="BV11" i="133"/>
  <c r="K9" i="129"/>
  <c r="K9" i="145" s="1"/>
  <c r="K47" i="129"/>
  <c r="K47" i="145" s="1"/>
  <c r="BV49" i="133"/>
  <c r="K28" i="129"/>
  <c r="K28" i="145" s="1"/>
  <c r="BV30" i="133"/>
  <c r="BV50" i="133"/>
  <c r="K48" i="129"/>
  <c r="K48" i="145" s="1"/>
  <c r="K56" i="129"/>
  <c r="K56" i="145" s="1"/>
  <c r="BV58" i="133"/>
  <c r="BV21" i="133"/>
  <c r="BV23" i="113"/>
  <c r="BV23" i="132" s="1"/>
  <c r="K19" i="129"/>
  <c r="BV33" i="133"/>
  <c r="K31" i="129"/>
  <c r="K31" i="145" s="1"/>
  <c r="K42" i="129"/>
  <c r="K42" i="145" s="1"/>
  <c r="BV44" i="133"/>
  <c r="K30" i="115"/>
  <c r="K30" i="146" s="1"/>
  <c r="BO32" i="134"/>
  <c r="BO74" i="133"/>
  <c r="K72" i="125"/>
  <c r="K72" i="141" s="1"/>
  <c r="K23" i="129"/>
  <c r="K23" i="145" s="1"/>
  <c r="BV25" i="133"/>
  <c r="K43" i="129"/>
  <c r="K43" i="145" s="1"/>
  <c r="BV45" i="133"/>
  <c r="K44" i="129"/>
  <c r="K44" i="145" s="1"/>
  <c r="BV46" i="133"/>
  <c r="K26" i="129"/>
  <c r="K26" i="145" s="1"/>
  <c r="BV28" i="133"/>
  <c r="BV17" i="133"/>
  <c r="K15" i="129"/>
  <c r="K15" i="145" s="1"/>
  <c r="K46" i="129"/>
  <c r="K46" i="145" s="1"/>
  <c r="BV48" i="133"/>
  <c r="BV37" i="133"/>
  <c r="K35" i="129"/>
  <c r="K35" i="145" s="1"/>
  <c r="K61" i="129"/>
  <c r="K61" i="145" s="1"/>
  <c r="BV63" i="133"/>
  <c r="K73" i="125"/>
  <c r="K73" i="141" s="1"/>
  <c r="BO75" i="133"/>
  <c r="BV23" i="134"/>
  <c r="K145" i="115"/>
  <c r="K145" i="146" s="1"/>
  <c r="BV62" i="133"/>
  <c r="K60" i="129"/>
  <c r="K60" i="145" s="1"/>
  <c r="K14" i="129"/>
  <c r="K14" i="145" s="1"/>
  <c r="BV16" i="133"/>
  <c r="K17" i="129"/>
  <c r="K17" i="145" s="1"/>
  <c r="BV19" i="133"/>
  <c r="K27" i="129"/>
  <c r="K27" i="145" s="1"/>
  <c r="BV29" i="133"/>
  <c r="K16" i="129"/>
  <c r="K16" i="145" s="1"/>
  <c r="BV18" i="133"/>
  <c r="BV34" i="133"/>
  <c r="K32" i="129"/>
  <c r="K32" i="145" s="1"/>
  <c r="K20" i="142"/>
  <c r="K58" i="116"/>
  <c r="K58" i="135" s="1"/>
  <c r="BV13" i="133"/>
  <c r="K11" i="129"/>
  <c r="K11" i="145" s="1"/>
  <c r="BV24" i="134"/>
  <c r="K146" i="115"/>
  <c r="K146" i="146" s="1"/>
  <c r="AJ12" i="152"/>
  <c r="AJ16" i="152"/>
  <c r="AI12" i="152"/>
  <c r="AI16" i="152"/>
  <c r="AJ27" i="152"/>
  <c r="AL27" i="152"/>
  <c r="AL12" i="152"/>
  <c r="AL16" i="152"/>
  <c r="AI27" i="152"/>
  <c r="AK12" i="152"/>
  <c r="AK16" i="152"/>
  <c r="AK27" i="152"/>
  <c r="K28" i="115" l="1"/>
  <c r="K28" i="146" s="1"/>
  <c r="BO30" i="134"/>
  <c r="BR32" i="134"/>
  <c r="K61" i="115"/>
  <c r="K61" i="146" s="1"/>
  <c r="BV32" i="114"/>
  <c r="BR31" i="134"/>
  <c r="K60" i="115"/>
  <c r="K60" i="146" s="1"/>
  <c r="BV31" i="114"/>
  <c r="BO71" i="133"/>
  <c r="BO33" i="113"/>
  <c r="BO33" i="132" s="1"/>
  <c r="K69" i="125"/>
  <c r="K68" i="126"/>
  <c r="BR70" i="133"/>
  <c r="BR32" i="113"/>
  <c r="BR32" i="132" s="1"/>
  <c r="BV70" i="102"/>
  <c r="K68" i="141"/>
  <c r="K30" i="116"/>
  <c r="K30" i="135" s="1"/>
  <c r="K166" i="116"/>
  <c r="K166" i="135" s="1"/>
  <c r="K20" i="145"/>
  <c r="BO72" i="133"/>
  <c r="BO34" i="113"/>
  <c r="BO34" i="132" s="1"/>
  <c r="K70" i="125"/>
  <c r="BR75" i="133"/>
  <c r="K73" i="126"/>
  <c r="K73" i="142" s="1"/>
  <c r="BV75" i="102"/>
  <c r="BR76" i="133"/>
  <c r="K74" i="126"/>
  <c r="K74" i="142" s="1"/>
  <c r="BV76" i="102"/>
  <c r="K31" i="115"/>
  <c r="K31" i="146" s="1"/>
  <c r="BO33" i="134"/>
  <c r="K72" i="126"/>
  <c r="K72" i="142" s="1"/>
  <c r="BR74" i="133"/>
  <c r="BV74" i="102"/>
  <c r="BR73" i="133"/>
  <c r="K71" i="126"/>
  <c r="K71" i="142" s="1"/>
  <c r="BV73" i="102"/>
  <c r="K165" i="116"/>
  <c r="K165" i="135" s="1"/>
  <c r="K19" i="145"/>
  <c r="K15" i="120" l="1"/>
  <c r="K15" i="136" s="1"/>
  <c r="BO17" i="131"/>
  <c r="BO12" i="131"/>
  <c r="K10" i="120"/>
  <c r="K10" i="136" s="1"/>
  <c r="K41" i="120"/>
  <c r="K41" i="136" s="1"/>
  <c r="BO43" i="131"/>
  <c r="K65" i="120"/>
  <c r="K65" i="136" s="1"/>
  <c r="BO67" i="131"/>
  <c r="K90" i="120"/>
  <c r="K90" i="136" s="1"/>
  <c r="BO92" i="131"/>
  <c r="BO13" i="131"/>
  <c r="K11" i="120"/>
  <c r="K11" i="136" s="1"/>
  <c r="K42" i="120"/>
  <c r="K42" i="136" s="1"/>
  <c r="BO44" i="131"/>
  <c r="K12" i="115"/>
  <c r="K12" i="146" s="1"/>
  <c r="BO14" i="134"/>
  <c r="K91" i="120"/>
  <c r="K91" i="136" s="1"/>
  <c r="BO93" i="131"/>
  <c r="BO14" i="131"/>
  <c r="K12" i="120"/>
  <c r="K12" i="136" s="1"/>
  <c r="BO45" i="131"/>
  <c r="K43" i="120"/>
  <c r="K43" i="136" s="1"/>
  <c r="K16" i="115"/>
  <c r="K16" i="146" s="1"/>
  <c r="BO18" i="134"/>
  <c r="BO82" i="131"/>
  <c r="K80" i="120"/>
  <c r="K80" i="136" s="1"/>
  <c r="K102" i="120"/>
  <c r="K102" i="136" s="1"/>
  <c r="BO104" i="131"/>
  <c r="BO34" i="131"/>
  <c r="K32" i="120"/>
  <c r="K32" i="136" s="1"/>
  <c r="BO59" i="131"/>
  <c r="K57" i="120"/>
  <c r="K57" i="136" s="1"/>
  <c r="BO84" i="131"/>
  <c r="K82" i="120"/>
  <c r="K82" i="136" s="1"/>
  <c r="K103" i="120"/>
  <c r="K103" i="136" s="1"/>
  <c r="BO105" i="131"/>
  <c r="BR30" i="134"/>
  <c r="K59" i="115"/>
  <c r="K59" i="146" s="1"/>
  <c r="BV30" i="114"/>
  <c r="AL45" i="152"/>
  <c r="AL132" i="152"/>
  <c r="AJ47" i="151"/>
  <c r="AJ152" i="151"/>
  <c r="AI41" i="152"/>
  <c r="AI128" i="152"/>
  <c r="BV73" i="133"/>
  <c r="K71" i="129"/>
  <c r="K71" i="145" s="1"/>
  <c r="BV76" i="133"/>
  <c r="K74" i="129"/>
  <c r="K74" i="145" s="1"/>
  <c r="K68" i="142"/>
  <c r="K66" i="116"/>
  <c r="K66" i="135" s="1"/>
  <c r="BV31" i="134"/>
  <c r="K153" i="115"/>
  <c r="K153" i="146" s="1"/>
  <c r="BO48" i="131"/>
  <c r="K46" i="120"/>
  <c r="K46" i="136" s="1"/>
  <c r="K61" i="120"/>
  <c r="BO14" i="113"/>
  <c r="BO14" i="132" s="1"/>
  <c r="BO63" i="131"/>
  <c r="K94" i="120"/>
  <c r="K94" i="136" s="1"/>
  <c r="BO96" i="131"/>
  <c r="BO18" i="131"/>
  <c r="K16" i="120"/>
  <c r="K16" i="136" s="1"/>
  <c r="BO51" i="131"/>
  <c r="K49" i="120"/>
  <c r="K49" i="136" s="1"/>
  <c r="BO68" i="131"/>
  <c r="K66" i="120"/>
  <c r="K66" i="136" s="1"/>
  <c r="BO98" i="131"/>
  <c r="K96" i="120"/>
  <c r="K96" i="136" s="1"/>
  <c r="K18" i="120"/>
  <c r="K18" i="136" s="1"/>
  <c r="BO20" i="131"/>
  <c r="BO53" i="131"/>
  <c r="K51" i="120"/>
  <c r="K51" i="136" s="1"/>
  <c r="BO49" i="131"/>
  <c r="K47" i="120"/>
  <c r="K47" i="136" s="1"/>
  <c r="BO90" i="131"/>
  <c r="K88" i="120"/>
  <c r="K88" i="136" s="1"/>
  <c r="BO42" i="131"/>
  <c r="K40" i="120"/>
  <c r="K40" i="136" s="1"/>
  <c r="BO66" i="131"/>
  <c r="K64" i="120"/>
  <c r="K64" i="136" s="1"/>
  <c r="BO91" i="131"/>
  <c r="K89" i="120"/>
  <c r="K89" i="136" s="1"/>
  <c r="AK56" i="152"/>
  <c r="AI45" i="152"/>
  <c r="AI132" i="152"/>
  <c r="AK45" i="152"/>
  <c r="AK132" i="152"/>
  <c r="AL47" i="151"/>
  <c r="AL152" i="151"/>
  <c r="AI47" i="151"/>
  <c r="AI152" i="151"/>
  <c r="BV32" i="113"/>
  <c r="BV32" i="132" s="1"/>
  <c r="BV70" i="133"/>
  <c r="K68" i="129"/>
  <c r="K69" i="141"/>
  <c r="K31" i="116"/>
  <c r="K31" i="135" s="1"/>
  <c r="BO26" i="131"/>
  <c r="K24" i="120"/>
  <c r="K24" i="136" s="1"/>
  <c r="K53" i="120"/>
  <c r="K53" i="136" s="1"/>
  <c r="BO55" i="131"/>
  <c r="BO79" i="131"/>
  <c r="K77" i="120"/>
  <c r="K77" i="136" s="1"/>
  <c r="BO101" i="131"/>
  <c r="K99" i="120"/>
  <c r="K99" i="136" s="1"/>
  <c r="K26" i="120"/>
  <c r="K26" i="136" s="1"/>
  <c r="BO28" i="131"/>
  <c r="K55" i="120"/>
  <c r="K55" i="136" s="1"/>
  <c r="BO57" i="131"/>
  <c r="BO81" i="131"/>
  <c r="K79" i="120"/>
  <c r="K79" i="136" s="1"/>
  <c r="K100" i="120"/>
  <c r="K100" i="136" s="1"/>
  <c r="BO102" i="131"/>
  <c r="K27" i="120"/>
  <c r="K27" i="136" s="1"/>
  <c r="BO29" i="131"/>
  <c r="BO58" i="131"/>
  <c r="K56" i="120"/>
  <c r="K56" i="136" s="1"/>
  <c r="BO69" i="131"/>
  <c r="K67" i="120"/>
  <c r="K67" i="136" s="1"/>
  <c r="K92" i="120"/>
  <c r="K92" i="136" s="1"/>
  <c r="BO94" i="131"/>
  <c r="K13" i="120"/>
  <c r="K13" i="136" s="1"/>
  <c r="BO15" i="131"/>
  <c r="BO47" i="131"/>
  <c r="K45" i="120"/>
  <c r="K45" i="136" s="1"/>
  <c r="BO10" i="131"/>
  <c r="K8" i="120"/>
  <c r="K8" i="136" s="1"/>
  <c r="K93" i="120"/>
  <c r="K93" i="136" s="1"/>
  <c r="BO95" i="131"/>
  <c r="BR34" i="113"/>
  <c r="BR34" i="132" s="1"/>
  <c r="K70" i="126"/>
  <c r="BR72" i="133"/>
  <c r="BV72" i="102"/>
  <c r="AL56" i="152"/>
  <c r="AL41" i="152"/>
  <c r="AL128" i="152"/>
  <c r="BR33" i="134"/>
  <c r="K62" i="115"/>
  <c r="K62" i="146" s="1"/>
  <c r="BV33" i="114"/>
  <c r="AK47" i="151"/>
  <c r="AK152" i="151"/>
  <c r="K32" i="116"/>
  <c r="K32" i="135" s="1"/>
  <c r="K70" i="141"/>
  <c r="BO37" i="131"/>
  <c r="K35" i="120"/>
  <c r="K35" i="136" s="1"/>
  <c r="K58" i="120"/>
  <c r="K58" i="136" s="1"/>
  <c r="BO60" i="131"/>
  <c r="K83" i="120"/>
  <c r="K83" i="136" s="1"/>
  <c r="BO85" i="131"/>
  <c r="K104" i="120"/>
  <c r="K104" i="136" s="1"/>
  <c r="BO106" i="131"/>
  <c r="K37" i="120"/>
  <c r="K37" i="136" s="1"/>
  <c r="BO39" i="131"/>
  <c r="K59" i="120"/>
  <c r="K59" i="136" s="1"/>
  <c r="BO61" i="131"/>
  <c r="K87" i="120"/>
  <c r="K87" i="136" s="1"/>
  <c r="BO89" i="131"/>
  <c r="K27" i="115"/>
  <c r="K27" i="146" s="1"/>
  <c r="BO29" i="134"/>
  <c r="BO40" i="131"/>
  <c r="K38" i="120"/>
  <c r="K38" i="136" s="1"/>
  <c r="K60" i="120"/>
  <c r="K60" i="136" s="1"/>
  <c r="BO62" i="131"/>
  <c r="K70" i="120"/>
  <c r="K70" i="136" s="1"/>
  <c r="BO72" i="131"/>
  <c r="K97" i="120"/>
  <c r="K97" i="136" s="1"/>
  <c r="BO99" i="131"/>
  <c r="BO25" i="131"/>
  <c r="K23" i="120"/>
  <c r="K23" i="136" s="1"/>
  <c r="BO54" i="131"/>
  <c r="K52" i="120"/>
  <c r="K52" i="136" s="1"/>
  <c r="BO78" i="131"/>
  <c r="K76" i="120"/>
  <c r="K76" i="136" s="1"/>
  <c r="K98" i="120"/>
  <c r="K98" i="136" s="1"/>
  <c r="BO100" i="131"/>
  <c r="AJ56" i="152"/>
  <c r="AI56" i="152"/>
  <c r="BR71" i="133"/>
  <c r="K69" i="126"/>
  <c r="BR33" i="113"/>
  <c r="BR33" i="132" s="1"/>
  <c r="BV71" i="102"/>
  <c r="AK41" i="152"/>
  <c r="AK128" i="152"/>
  <c r="AJ41" i="152"/>
  <c r="AJ128" i="152"/>
  <c r="AJ45" i="152"/>
  <c r="AJ132" i="152"/>
  <c r="BV74" i="133"/>
  <c r="K72" i="129"/>
  <c r="K72" i="145" s="1"/>
  <c r="BV75" i="133"/>
  <c r="K73" i="129"/>
  <c r="K73" i="145" s="1"/>
  <c r="K154" i="115"/>
  <c r="K154" i="146" s="1"/>
  <c r="BV32" i="134"/>
  <c r="BR84" i="131" l="1"/>
  <c r="K82" i="121"/>
  <c r="K82" i="137" s="1"/>
  <c r="BV84" i="101"/>
  <c r="BR105" i="131"/>
  <c r="K103" i="121"/>
  <c r="K103" i="137" s="1"/>
  <c r="BV105" i="101"/>
  <c r="BR104" i="131"/>
  <c r="K102" i="121"/>
  <c r="K102" i="137" s="1"/>
  <c r="BV104" i="101"/>
  <c r="BR14" i="131"/>
  <c r="K12" i="121"/>
  <c r="K12" i="137" s="1"/>
  <c r="BV14" i="101"/>
  <c r="K11" i="121"/>
  <c r="K11" i="137" s="1"/>
  <c r="BV13" i="101"/>
  <c r="BR13" i="131"/>
  <c r="BR12" i="131"/>
  <c r="BV12" i="101"/>
  <c r="K10" i="121"/>
  <c r="K10" i="137" s="1"/>
  <c r="BR100" i="131"/>
  <c r="K98" i="121"/>
  <c r="K98" i="137" s="1"/>
  <c r="BV100" i="101"/>
  <c r="BR99" i="131"/>
  <c r="K97" i="121"/>
  <c r="K97" i="137" s="1"/>
  <c r="BV99" i="101"/>
  <c r="BR89" i="131"/>
  <c r="K87" i="121"/>
  <c r="K87" i="137" s="1"/>
  <c r="BV89" i="101"/>
  <c r="K83" i="121"/>
  <c r="K83" i="137" s="1"/>
  <c r="BR85" i="131"/>
  <c r="BV85" i="101"/>
  <c r="K13" i="121"/>
  <c r="K13" i="137" s="1"/>
  <c r="BR15" i="131"/>
  <c r="BV15" i="101"/>
  <c r="K27" i="121"/>
  <c r="K27" i="137" s="1"/>
  <c r="BR29" i="131"/>
  <c r="BV29" i="101"/>
  <c r="K26" i="121"/>
  <c r="K26" i="137" s="1"/>
  <c r="BR28" i="131"/>
  <c r="BV28" i="101"/>
  <c r="K24" i="121"/>
  <c r="K24" i="137" s="1"/>
  <c r="BR26" i="131"/>
  <c r="BV26" i="101"/>
  <c r="K40" i="121"/>
  <c r="K40" i="137" s="1"/>
  <c r="BR42" i="131"/>
  <c r="BV42" i="101"/>
  <c r="BR20" i="131"/>
  <c r="K18" i="121"/>
  <c r="K18" i="137" s="1"/>
  <c r="BV20" i="101"/>
  <c r="BR18" i="131"/>
  <c r="BV18" i="101"/>
  <c r="K16" i="121"/>
  <c r="K16" i="137" s="1"/>
  <c r="K69" i="129"/>
  <c r="BV71" i="133"/>
  <c r="BV33" i="113"/>
  <c r="BV33" i="132" s="1"/>
  <c r="K155" i="115"/>
  <c r="K155" i="146" s="1"/>
  <c r="BV33" i="134"/>
  <c r="K12" i="116"/>
  <c r="K12" i="135" s="1"/>
  <c r="K61" i="136"/>
  <c r="BR82" i="131"/>
  <c r="K80" i="121"/>
  <c r="K80" i="137" s="1"/>
  <c r="BV82" i="101"/>
  <c r="BV17" i="101"/>
  <c r="BR17" i="131"/>
  <c r="K15" i="121"/>
  <c r="K15" i="137" s="1"/>
  <c r="BR78" i="131"/>
  <c r="K76" i="121"/>
  <c r="K76" i="137" s="1"/>
  <c r="BV78" i="101"/>
  <c r="BR72" i="131"/>
  <c r="K70" i="121"/>
  <c r="K70" i="137" s="1"/>
  <c r="BV72" i="101"/>
  <c r="BR61" i="131"/>
  <c r="K59" i="121"/>
  <c r="K59" i="137" s="1"/>
  <c r="BV61" i="101"/>
  <c r="BR60" i="131"/>
  <c r="K58" i="121"/>
  <c r="K58" i="137" s="1"/>
  <c r="BV60" i="101"/>
  <c r="K93" i="121"/>
  <c r="K93" i="137" s="1"/>
  <c r="BR95" i="131"/>
  <c r="BV95" i="101"/>
  <c r="K92" i="121"/>
  <c r="K92" i="137" s="1"/>
  <c r="BR94" i="131"/>
  <c r="BV94" i="101"/>
  <c r="K100" i="121"/>
  <c r="K100" i="137" s="1"/>
  <c r="BR102" i="131"/>
  <c r="BV102" i="101"/>
  <c r="K99" i="121"/>
  <c r="K99" i="137" s="1"/>
  <c r="BR101" i="131"/>
  <c r="BV101" i="101"/>
  <c r="BR90" i="131"/>
  <c r="K88" i="121"/>
  <c r="K88" i="137" s="1"/>
  <c r="BV90" i="101"/>
  <c r="BR98" i="131"/>
  <c r="K96" i="121"/>
  <c r="K96" i="137" s="1"/>
  <c r="BV98" i="101"/>
  <c r="BR96" i="131"/>
  <c r="K94" i="121"/>
  <c r="K94" i="137" s="1"/>
  <c r="BV96" i="101"/>
  <c r="K70" i="142"/>
  <c r="K68" i="116"/>
  <c r="K68" i="135" s="1"/>
  <c r="K174" i="116"/>
  <c r="K174" i="135" s="1"/>
  <c r="K68" i="145"/>
  <c r="BV30" i="134"/>
  <c r="K152" i="115"/>
  <c r="K152" i="146" s="1"/>
  <c r="BR93" i="131"/>
  <c r="K91" i="121"/>
  <c r="K91" i="137" s="1"/>
  <c r="BV93" i="101"/>
  <c r="BR29" i="134"/>
  <c r="K58" i="115"/>
  <c r="K58" i="146" s="1"/>
  <c r="BV29" i="114"/>
  <c r="K57" i="121"/>
  <c r="K57" i="137" s="1"/>
  <c r="BR59" i="131"/>
  <c r="BV59" i="101"/>
  <c r="BR18" i="134"/>
  <c r="K47" i="115"/>
  <c r="K47" i="146" s="1"/>
  <c r="BV18" i="114"/>
  <c r="K43" i="115"/>
  <c r="K43" i="146" s="1"/>
  <c r="BR14" i="134"/>
  <c r="BV14" i="114"/>
  <c r="BR67" i="131"/>
  <c r="K65" i="121"/>
  <c r="K65" i="137" s="1"/>
  <c r="BV67" i="101"/>
  <c r="BR54" i="131"/>
  <c r="K52" i="121"/>
  <c r="K52" i="137" s="1"/>
  <c r="BV54" i="101"/>
  <c r="BR62" i="131"/>
  <c r="K60" i="121"/>
  <c r="K60" i="137" s="1"/>
  <c r="BV62" i="101"/>
  <c r="BR39" i="131"/>
  <c r="K37" i="121"/>
  <c r="K37" i="137" s="1"/>
  <c r="BV39" i="101"/>
  <c r="K35" i="121"/>
  <c r="K35" i="137" s="1"/>
  <c r="BR37" i="131"/>
  <c r="BV37" i="101"/>
  <c r="BR10" i="131"/>
  <c r="K8" i="121"/>
  <c r="K8" i="137" s="1"/>
  <c r="BV10" i="101"/>
  <c r="BR69" i="131"/>
  <c r="K67" i="121"/>
  <c r="K67" i="137" s="1"/>
  <c r="BV69" i="101"/>
  <c r="BR81" i="131"/>
  <c r="K79" i="121"/>
  <c r="K79" i="137" s="1"/>
  <c r="BV81" i="101"/>
  <c r="BR79" i="131"/>
  <c r="K77" i="121"/>
  <c r="K77" i="137" s="1"/>
  <c r="BV79" i="101"/>
  <c r="BR91" i="131"/>
  <c r="K89" i="121"/>
  <c r="K89" i="137" s="1"/>
  <c r="BV91" i="101"/>
  <c r="K47" i="121"/>
  <c r="K47" i="137" s="1"/>
  <c r="BR49" i="131"/>
  <c r="BV49" i="101"/>
  <c r="K66" i="121"/>
  <c r="K66" i="137" s="1"/>
  <c r="BR68" i="131"/>
  <c r="BV68" i="101"/>
  <c r="K61" i="121"/>
  <c r="BR63" i="131"/>
  <c r="BR14" i="113"/>
  <c r="BR14" i="132" s="1"/>
  <c r="BV63" i="101"/>
  <c r="K67" i="116"/>
  <c r="K67" i="135" s="1"/>
  <c r="K69" i="142"/>
  <c r="K69" i="120"/>
  <c r="K69" i="136" s="1"/>
  <c r="BO71" i="131"/>
  <c r="BR92" i="131"/>
  <c r="K90" i="121"/>
  <c r="K90" i="137" s="1"/>
  <c r="BV92" i="101"/>
  <c r="BR34" i="131"/>
  <c r="K32" i="121"/>
  <c r="K32" i="137" s="1"/>
  <c r="BV34" i="101"/>
  <c r="K43" i="121"/>
  <c r="K43" i="137" s="1"/>
  <c r="BR45" i="131"/>
  <c r="BV45" i="101"/>
  <c r="BR44" i="131"/>
  <c r="K42" i="121"/>
  <c r="K42" i="137" s="1"/>
  <c r="BV44" i="101"/>
  <c r="BR43" i="131"/>
  <c r="K41" i="121"/>
  <c r="K41" i="137" s="1"/>
  <c r="BV43" i="101"/>
  <c r="K23" i="121"/>
  <c r="K23" i="137" s="1"/>
  <c r="BR25" i="131"/>
  <c r="BV25" i="101"/>
  <c r="K38" i="121"/>
  <c r="K38" i="137" s="1"/>
  <c r="BR40" i="131"/>
  <c r="BV40" i="101"/>
  <c r="K104" i="121"/>
  <c r="K104" i="137" s="1"/>
  <c r="BR106" i="131"/>
  <c r="BV106" i="101"/>
  <c r="BR47" i="131"/>
  <c r="K45" i="121"/>
  <c r="K45" i="137" s="1"/>
  <c r="BV47" i="101"/>
  <c r="BR58" i="131"/>
  <c r="K56" i="121"/>
  <c r="K56" i="137" s="1"/>
  <c r="BV58" i="101"/>
  <c r="BR57" i="131"/>
  <c r="K55" i="121"/>
  <c r="K55" i="137" s="1"/>
  <c r="BV57" i="101"/>
  <c r="BR55" i="131"/>
  <c r="K53" i="121"/>
  <c r="K53" i="137" s="1"/>
  <c r="BV55" i="101"/>
  <c r="BR66" i="131"/>
  <c r="K64" i="121"/>
  <c r="K64" i="137" s="1"/>
  <c r="BV66" i="101"/>
  <c r="K51" i="121"/>
  <c r="K51" i="137" s="1"/>
  <c r="BR53" i="131"/>
  <c r="BV53" i="101"/>
  <c r="K49" i="121"/>
  <c r="K49" i="137" s="1"/>
  <c r="BR51" i="131"/>
  <c r="BV51" i="101"/>
  <c r="K46" i="121"/>
  <c r="K46" i="137" s="1"/>
  <c r="BR48" i="131"/>
  <c r="BV48" i="101"/>
  <c r="BV72" i="133"/>
  <c r="BV34" i="113"/>
  <c r="BV34" i="132" s="1"/>
  <c r="K70" i="129"/>
  <c r="AJ65" i="151" l="1"/>
  <c r="AJ170" i="151"/>
  <c r="K51" i="124"/>
  <c r="K51" i="140" s="1"/>
  <c r="BV53" i="131"/>
  <c r="BV58" i="131"/>
  <c r="K56" i="124"/>
  <c r="K56" i="140" s="1"/>
  <c r="K23" i="124"/>
  <c r="K23" i="140" s="1"/>
  <c r="BV25" i="131"/>
  <c r="BV34" i="131"/>
  <c r="K32" i="124"/>
  <c r="K32" i="140" s="1"/>
  <c r="AJ143" i="152"/>
  <c r="BV63" i="131"/>
  <c r="K61" i="124"/>
  <c r="BV14" i="113"/>
  <c r="BV14" i="132" s="1"/>
  <c r="BV68" i="131"/>
  <c r="K66" i="124"/>
  <c r="K66" i="140" s="1"/>
  <c r="K79" i="124"/>
  <c r="K79" i="140" s="1"/>
  <c r="BV81" i="131"/>
  <c r="BV39" i="131"/>
  <c r="K37" i="124"/>
  <c r="K37" i="140" s="1"/>
  <c r="K136" i="115"/>
  <c r="K136" i="146" s="1"/>
  <c r="BV14" i="134"/>
  <c r="BV93" i="131"/>
  <c r="K91" i="124"/>
  <c r="K91" i="140" s="1"/>
  <c r="BV101" i="131"/>
  <c r="K99" i="124"/>
  <c r="K99" i="140" s="1"/>
  <c r="BV60" i="131"/>
  <c r="K58" i="124"/>
  <c r="K58" i="140" s="1"/>
  <c r="AK143" i="152"/>
  <c r="AI143" i="152"/>
  <c r="K175" i="116"/>
  <c r="K175" i="135" s="1"/>
  <c r="K69" i="145"/>
  <c r="BV20" i="131"/>
  <c r="K18" i="124"/>
  <c r="K18" i="140" s="1"/>
  <c r="BV29" i="131"/>
  <c r="K27" i="124"/>
  <c r="K27" i="140" s="1"/>
  <c r="K97" i="124"/>
  <c r="K97" i="140" s="1"/>
  <c r="BV99" i="131"/>
  <c r="K12" i="124"/>
  <c r="K12" i="140" s="1"/>
  <c r="BV14" i="131"/>
  <c r="AK65" i="151"/>
  <c r="AK170" i="151"/>
  <c r="BV51" i="131"/>
  <c r="K49" i="124"/>
  <c r="K49" i="140" s="1"/>
  <c r="BV57" i="131"/>
  <c r="K55" i="124"/>
  <c r="K55" i="140" s="1"/>
  <c r="K38" i="124"/>
  <c r="K38" i="140" s="1"/>
  <c r="BV40" i="131"/>
  <c r="K43" i="124"/>
  <c r="K43" i="140" s="1"/>
  <c r="BV45" i="131"/>
  <c r="BV79" i="131"/>
  <c r="K77" i="124"/>
  <c r="K77" i="140" s="1"/>
  <c r="K35" i="124"/>
  <c r="K35" i="140" s="1"/>
  <c r="BV37" i="131"/>
  <c r="K65" i="124"/>
  <c r="K65" i="140" s="1"/>
  <c r="BV67" i="131"/>
  <c r="K151" i="115"/>
  <c r="K151" i="146" s="1"/>
  <c r="BV29" i="134"/>
  <c r="AL143" i="152"/>
  <c r="K88" i="124"/>
  <c r="K88" i="140" s="1"/>
  <c r="BV90" i="131"/>
  <c r="K93" i="124"/>
  <c r="K93" i="140" s="1"/>
  <c r="BV95" i="131"/>
  <c r="BV78" i="131"/>
  <c r="K76" i="124"/>
  <c r="K76" i="140" s="1"/>
  <c r="K26" i="124"/>
  <c r="K26" i="140" s="1"/>
  <c r="BV28" i="131"/>
  <c r="BV89" i="131"/>
  <c r="K87" i="124"/>
  <c r="K87" i="140" s="1"/>
  <c r="BV84" i="131"/>
  <c r="K82" i="124"/>
  <c r="K82" i="140" s="1"/>
  <c r="AI65" i="151"/>
  <c r="AI170" i="151"/>
  <c r="BR71" i="131"/>
  <c r="K69" i="121"/>
  <c r="K69" i="137" s="1"/>
  <c r="BV71" i="101"/>
  <c r="K46" i="124"/>
  <c r="K46" i="140" s="1"/>
  <c r="BV48" i="131"/>
  <c r="BV55" i="131"/>
  <c r="K53" i="124"/>
  <c r="K53" i="140" s="1"/>
  <c r="K104" i="124"/>
  <c r="K104" i="140" s="1"/>
  <c r="BV106" i="131"/>
  <c r="K42" i="124"/>
  <c r="K42" i="140" s="1"/>
  <c r="BV44" i="131"/>
  <c r="K89" i="124"/>
  <c r="K89" i="140" s="1"/>
  <c r="BV91" i="131"/>
  <c r="BV10" i="131"/>
  <c r="K8" i="124"/>
  <c r="K8" i="140" s="1"/>
  <c r="BV54" i="131"/>
  <c r="K52" i="124"/>
  <c r="K52" i="140" s="1"/>
  <c r="K57" i="124"/>
  <c r="K57" i="140" s="1"/>
  <c r="BV59" i="131"/>
  <c r="K96" i="124"/>
  <c r="K96" i="140" s="1"/>
  <c r="BV98" i="131"/>
  <c r="K92" i="124"/>
  <c r="K92" i="140" s="1"/>
  <c r="BV94" i="131"/>
  <c r="K70" i="124"/>
  <c r="K70" i="140" s="1"/>
  <c r="BV72" i="131"/>
  <c r="BV17" i="131"/>
  <c r="K15" i="124"/>
  <c r="K15" i="140" s="1"/>
  <c r="BV18" i="131"/>
  <c r="K16" i="124"/>
  <c r="K16" i="140" s="1"/>
  <c r="BV26" i="131"/>
  <c r="K24" i="124"/>
  <c r="K24" i="140" s="1"/>
  <c r="K83" i="124"/>
  <c r="K83" i="140" s="1"/>
  <c r="BV85" i="131"/>
  <c r="BV13" i="131"/>
  <c r="K11" i="124"/>
  <c r="K11" i="140" s="1"/>
  <c r="BV105" i="131"/>
  <c r="K103" i="124"/>
  <c r="K103" i="140" s="1"/>
  <c r="AL65" i="151"/>
  <c r="AL170" i="151"/>
  <c r="K70" i="145"/>
  <c r="K176" i="116"/>
  <c r="K176" i="135" s="1"/>
  <c r="BV66" i="131"/>
  <c r="K64" i="124"/>
  <c r="K64" i="140" s="1"/>
  <c r="BV47" i="131"/>
  <c r="K45" i="124"/>
  <c r="K45" i="140" s="1"/>
  <c r="K41" i="124"/>
  <c r="K41" i="140" s="1"/>
  <c r="BV43" i="131"/>
  <c r="K90" i="124"/>
  <c r="K90" i="140" s="1"/>
  <c r="BV92" i="131"/>
  <c r="K48" i="116"/>
  <c r="K48" i="135" s="1"/>
  <c r="K61" i="137"/>
  <c r="BV49" i="131"/>
  <c r="K47" i="124"/>
  <c r="K47" i="140" s="1"/>
  <c r="K67" i="124"/>
  <c r="K67" i="140" s="1"/>
  <c r="BV69" i="131"/>
  <c r="BV62" i="131"/>
  <c r="K60" i="124"/>
  <c r="K60" i="140" s="1"/>
  <c r="BV18" i="134"/>
  <c r="K140" i="115"/>
  <c r="K140" i="146" s="1"/>
  <c r="K94" i="124"/>
  <c r="K94" i="140" s="1"/>
  <c r="BV96" i="131"/>
  <c r="K100" i="124"/>
  <c r="K100" i="140" s="1"/>
  <c r="BV102" i="131"/>
  <c r="BV61" i="131"/>
  <c r="K59" i="124"/>
  <c r="K59" i="140" s="1"/>
  <c r="K80" i="124"/>
  <c r="K80" i="140" s="1"/>
  <c r="BV82" i="131"/>
  <c r="BV42" i="131"/>
  <c r="K40" i="124"/>
  <c r="K40" i="140" s="1"/>
  <c r="K13" i="124"/>
  <c r="K13" i="140" s="1"/>
  <c r="BV15" i="131"/>
  <c r="BV100" i="131"/>
  <c r="K98" i="124"/>
  <c r="K98" i="140" s="1"/>
  <c r="K10" i="124"/>
  <c r="K10" i="140" s="1"/>
  <c r="BV12" i="131"/>
  <c r="K102" i="124"/>
  <c r="K102" i="140" s="1"/>
  <c r="BV104" i="131"/>
  <c r="AK8" i="152"/>
  <c r="BV71" i="131" l="1"/>
  <c r="K69" i="124"/>
  <c r="K69" i="140" s="1"/>
  <c r="BO79" i="133"/>
  <c r="K77" i="125"/>
  <c r="K77" i="141" s="1"/>
  <c r="K156" i="116"/>
  <c r="K156" i="135" s="1"/>
  <c r="K61" i="140"/>
  <c r="AL8" i="152"/>
  <c r="AJ11" i="152"/>
  <c r="AJ8" i="152"/>
  <c r="AJ9" i="152"/>
  <c r="AL14" i="152"/>
  <c r="AL11" i="152"/>
  <c r="AI11" i="152"/>
  <c r="AL7" i="152"/>
  <c r="AK11" i="152"/>
  <c r="AK7" i="152"/>
  <c r="AK9" i="152"/>
  <c r="AK14" i="152"/>
  <c r="AL9" i="152"/>
  <c r="AI9" i="152"/>
  <c r="AJ14" i="152"/>
  <c r="AI8" i="152"/>
  <c r="K77" i="126" l="1"/>
  <c r="K77" i="142" s="1"/>
  <c r="BR79" i="133"/>
  <c r="BV79" i="102"/>
  <c r="AK37" i="152"/>
  <c r="AK124" i="152"/>
  <c r="AI14" i="152"/>
  <c r="K11" i="115" l="1"/>
  <c r="K11" i="146" s="1"/>
  <c r="BO13" i="134"/>
  <c r="AL43" i="152"/>
  <c r="AL130" i="152"/>
  <c r="AK38" i="152"/>
  <c r="AK125" i="152"/>
  <c r="AI38" i="152"/>
  <c r="AI125" i="152"/>
  <c r="AL36" i="152"/>
  <c r="AL123" i="152"/>
  <c r="AJ37" i="152"/>
  <c r="AJ124" i="152"/>
  <c r="K8" i="115"/>
  <c r="K8" i="146" s="1"/>
  <c r="BO10" i="134"/>
  <c r="AK40" i="152"/>
  <c r="AK127" i="152"/>
  <c r="AJ40" i="152"/>
  <c r="AJ127" i="152"/>
  <c r="AI40" i="152"/>
  <c r="AI127" i="152"/>
  <c r="AK43" i="152"/>
  <c r="AK130" i="152"/>
  <c r="K77" i="129"/>
  <c r="K77" i="145" s="1"/>
  <c r="BV79" i="133"/>
  <c r="AL37" i="152"/>
  <c r="AL124" i="152"/>
  <c r="AL38" i="152"/>
  <c r="AL125" i="152"/>
  <c r="AL40" i="152"/>
  <c r="AL127" i="152"/>
  <c r="AJ43" i="152"/>
  <c r="AJ130" i="152"/>
  <c r="AI37" i="152"/>
  <c r="AI124" i="152"/>
  <c r="BO11" i="134"/>
  <c r="K9" i="115"/>
  <c r="K9" i="146" s="1"/>
  <c r="AK36" i="152"/>
  <c r="AK123" i="152"/>
  <c r="AJ38" i="152"/>
  <c r="AJ125" i="152"/>
  <c r="AJ7" i="152"/>
  <c r="AI43" i="152" l="1"/>
  <c r="AI130" i="152"/>
  <c r="BR10" i="134"/>
  <c r="K39" i="115"/>
  <c r="K39" i="146" s="1"/>
  <c r="BV10" i="114"/>
  <c r="BR11" i="134"/>
  <c r="K40" i="115"/>
  <c r="K40" i="146" s="1"/>
  <c r="BV11" i="114"/>
  <c r="BO16" i="134"/>
  <c r="K14" i="115"/>
  <c r="K14" i="146" s="1"/>
  <c r="BR13" i="134"/>
  <c r="K42" i="115"/>
  <c r="K42" i="146" s="1"/>
  <c r="BV13" i="114"/>
  <c r="AI7" i="152"/>
  <c r="K133" i="115" l="1"/>
  <c r="K133" i="146" s="1"/>
  <c r="BV11" i="134"/>
  <c r="K45" i="115"/>
  <c r="K45" i="146" s="1"/>
  <c r="BR16" i="134"/>
  <c r="BV16" i="114"/>
  <c r="AJ36" i="152"/>
  <c r="AJ123" i="152"/>
  <c r="BV13" i="134"/>
  <c r="K135" i="115"/>
  <c r="K135" i="146" s="1"/>
  <c r="K132" i="115"/>
  <c r="K132" i="146" s="1"/>
  <c r="BV10" i="134"/>
  <c r="AL51" i="151" l="1"/>
  <c r="AL156" i="151"/>
  <c r="AI36" i="152"/>
  <c r="AI123" i="152"/>
  <c r="AK51" i="151"/>
  <c r="AK156" i="151"/>
  <c r="AJ51" i="151"/>
  <c r="AJ156" i="151"/>
  <c r="K7" i="115"/>
  <c r="K7" i="146" s="1"/>
  <c r="BO9" i="134"/>
  <c r="BV16" i="134"/>
  <c r="K138" i="115"/>
  <c r="K138" i="146" s="1"/>
  <c r="AI51" i="151" l="1"/>
  <c r="AI156" i="151"/>
  <c r="BO83" i="131"/>
  <c r="K81" i="120"/>
  <c r="K81" i="136" s="1"/>
  <c r="K75" i="120"/>
  <c r="K75" i="136" s="1"/>
  <c r="BO77" i="131"/>
  <c r="AJ44" i="151"/>
  <c r="AJ149" i="151"/>
  <c r="AJ46" i="151"/>
  <c r="AJ151" i="151"/>
  <c r="BO11" i="113"/>
  <c r="BO11" i="132" s="1"/>
  <c r="K17" i="120"/>
  <c r="BO19" i="131"/>
  <c r="K63" i="120"/>
  <c r="K63" i="136" s="1"/>
  <c r="BO65" i="131"/>
  <c r="AK46" i="151"/>
  <c r="AK151" i="151"/>
  <c r="AI44" i="151"/>
  <c r="AI149" i="151"/>
  <c r="BR9" i="134"/>
  <c r="K38" i="115"/>
  <c r="K38" i="146" s="1"/>
  <c r="BV9" i="114"/>
  <c r="K78" i="120"/>
  <c r="K78" i="136" s="1"/>
  <c r="BO80" i="131"/>
  <c r="BO46" i="131"/>
  <c r="K44" i="120"/>
  <c r="K44" i="136" s="1"/>
  <c r="AJ43" i="151"/>
  <c r="AJ148" i="151"/>
  <c r="AL43" i="151"/>
  <c r="AL148" i="151"/>
  <c r="AK43" i="151"/>
  <c r="AK148" i="151"/>
  <c r="K101" i="120"/>
  <c r="K101" i="136" s="1"/>
  <c r="BO103" i="131"/>
  <c r="BO11" i="131"/>
  <c r="K9" i="120"/>
  <c r="K9" i="136" s="1"/>
  <c r="AK44" i="151"/>
  <c r="AK149" i="151"/>
  <c r="AL44" i="151"/>
  <c r="AL149" i="151"/>
  <c r="AL46" i="151"/>
  <c r="AL151" i="151"/>
  <c r="BO13" i="113" l="1"/>
  <c r="BO13" i="132" s="1"/>
  <c r="K54" i="120"/>
  <c r="BO56" i="131"/>
  <c r="K101" i="121"/>
  <c r="K101" i="137" s="1"/>
  <c r="BR103" i="131"/>
  <c r="BV103" i="101"/>
  <c r="K78" i="121"/>
  <c r="K78" i="137" s="1"/>
  <c r="BR80" i="131"/>
  <c r="BV80" i="101"/>
  <c r="BR19" i="131"/>
  <c r="BR11" i="113"/>
  <c r="BR11" i="132" s="1"/>
  <c r="K17" i="121"/>
  <c r="BV19" i="101"/>
  <c r="AK49" i="151"/>
  <c r="AK154" i="151"/>
  <c r="AL49" i="151"/>
  <c r="AL154" i="151"/>
  <c r="K9" i="116"/>
  <c r="K9" i="135" s="1"/>
  <c r="K17" i="136"/>
  <c r="K86" i="120"/>
  <c r="BO88" i="131"/>
  <c r="BO18" i="113"/>
  <c r="BO18" i="132" s="1"/>
  <c r="BR77" i="131"/>
  <c r="K75" i="121"/>
  <c r="K75" i="137" s="1"/>
  <c r="BV77" i="101"/>
  <c r="BR65" i="131"/>
  <c r="K63" i="121"/>
  <c r="K63" i="137" s="1"/>
  <c r="BV65" i="101"/>
  <c r="AI43" i="151"/>
  <c r="AI148" i="151"/>
  <c r="AJ49" i="151"/>
  <c r="AJ154" i="151"/>
  <c r="BO10" i="113"/>
  <c r="BO10" i="132" s="1"/>
  <c r="K14" i="120"/>
  <c r="BO16" i="131"/>
  <c r="K81" i="121"/>
  <c r="K81" i="137" s="1"/>
  <c r="BR83" i="131"/>
  <c r="BV83" i="101"/>
  <c r="BR46" i="131"/>
  <c r="K44" i="121"/>
  <c r="K44" i="137" s="1"/>
  <c r="BV46" i="101"/>
  <c r="K131" i="115"/>
  <c r="K131" i="146" s="1"/>
  <c r="BV9" i="134"/>
  <c r="K85" i="120"/>
  <c r="K85" i="136" s="1"/>
  <c r="BO87" i="131"/>
  <c r="K9" i="121"/>
  <c r="K9" i="137" s="1"/>
  <c r="BR11" i="131"/>
  <c r="BV11" i="101"/>
  <c r="AI46" i="151"/>
  <c r="AI151" i="151"/>
  <c r="BR88" i="131" l="1"/>
  <c r="K86" i="121"/>
  <c r="BR18" i="113"/>
  <c r="BR18" i="132" s="1"/>
  <c r="BV88" i="101"/>
  <c r="AI49" i="151"/>
  <c r="AI154" i="151"/>
  <c r="AI42" i="151"/>
  <c r="AI147" i="151"/>
  <c r="BV11" i="131"/>
  <c r="K9" i="124"/>
  <c r="K9" i="140" s="1"/>
  <c r="BV65" i="131"/>
  <c r="K63" i="124"/>
  <c r="K63" i="140" s="1"/>
  <c r="K16" i="116"/>
  <c r="K16" i="135" s="1"/>
  <c r="K86" i="136"/>
  <c r="K45" i="116"/>
  <c r="K45" i="135" s="1"/>
  <c r="K17" i="137"/>
  <c r="BR87" i="131"/>
  <c r="K85" i="121"/>
  <c r="K85" i="137" s="1"/>
  <c r="BV87" i="101"/>
  <c r="AJ42" i="151"/>
  <c r="AJ147" i="151"/>
  <c r="K14" i="121"/>
  <c r="BR16" i="131"/>
  <c r="BR10" i="113"/>
  <c r="BR10" i="132" s="1"/>
  <c r="BV16" i="101"/>
  <c r="K7" i="120"/>
  <c r="BO9" i="113"/>
  <c r="BO9" i="132" s="1"/>
  <c r="BO9" i="131"/>
  <c r="BR13" i="113"/>
  <c r="BR13" i="132" s="1"/>
  <c r="K54" i="121"/>
  <c r="BR56" i="131"/>
  <c r="BV56" i="101"/>
  <c r="AL42" i="151"/>
  <c r="AL147" i="151"/>
  <c r="BV83" i="131"/>
  <c r="K81" i="124"/>
  <c r="K81" i="140" s="1"/>
  <c r="K8" i="116"/>
  <c r="K8" i="135" s="1"/>
  <c r="K14" i="136"/>
  <c r="K101" i="124"/>
  <c r="K101" i="140" s="1"/>
  <c r="BV103" i="131"/>
  <c r="K11" i="116"/>
  <c r="K11" i="135" s="1"/>
  <c r="K54" i="136"/>
  <c r="BO16" i="113"/>
  <c r="BO16" i="132" s="1"/>
  <c r="K74" i="120"/>
  <c r="BO76" i="131"/>
  <c r="AK42" i="151"/>
  <c r="AK147" i="151"/>
  <c r="BV46" i="131"/>
  <c r="K44" i="124"/>
  <c r="K44" i="140" s="1"/>
  <c r="BV77" i="131"/>
  <c r="K75" i="124"/>
  <c r="K75" i="140" s="1"/>
  <c r="BV19" i="131"/>
  <c r="BV11" i="113"/>
  <c r="BV11" i="132" s="1"/>
  <c r="K17" i="124"/>
  <c r="BV80" i="131"/>
  <c r="K78" i="124"/>
  <c r="K78" i="140" s="1"/>
  <c r="AJ13" i="152"/>
  <c r="AK13" i="152"/>
  <c r="AI13" i="152"/>
  <c r="AL13" i="152"/>
  <c r="AJ15" i="152"/>
  <c r="AI15" i="152"/>
  <c r="AK15" i="152"/>
  <c r="AL15" i="152"/>
  <c r="K95" i="120" l="1"/>
  <c r="K95" i="136" s="1"/>
  <c r="BO97" i="131"/>
  <c r="BR76" i="131"/>
  <c r="K74" i="121"/>
  <c r="BR16" i="113"/>
  <c r="BR16" i="132" s="1"/>
  <c r="BV76" i="101"/>
  <c r="K14" i="116"/>
  <c r="K14" i="135" s="1"/>
  <c r="K74" i="136"/>
  <c r="BV56" i="131"/>
  <c r="K54" i="124"/>
  <c r="BV13" i="113"/>
  <c r="BV13" i="132" s="1"/>
  <c r="BV18" i="113"/>
  <c r="BV18" i="132" s="1"/>
  <c r="BV88" i="131"/>
  <c r="K86" i="124"/>
  <c r="BV87" i="131"/>
  <c r="K85" i="124"/>
  <c r="K85" i="140" s="1"/>
  <c r="K17" i="140"/>
  <c r="K153" i="116"/>
  <c r="K153" i="135" s="1"/>
  <c r="K54" i="137"/>
  <c r="K47" i="116"/>
  <c r="K47" i="135" s="1"/>
  <c r="K7" i="136"/>
  <c r="K7" i="116"/>
  <c r="K7" i="135" s="1"/>
  <c r="K14" i="137"/>
  <c r="K44" i="116"/>
  <c r="K44" i="135" s="1"/>
  <c r="K86" i="137"/>
  <c r="K52" i="116"/>
  <c r="K52" i="135" s="1"/>
  <c r="K50" i="120"/>
  <c r="K50" i="136" s="1"/>
  <c r="BO52" i="131"/>
  <c r="K7" i="121"/>
  <c r="BR9" i="131"/>
  <c r="BR9" i="113"/>
  <c r="BR9" i="132" s="1"/>
  <c r="BV9" i="101"/>
  <c r="BV10" i="113"/>
  <c r="BV10" i="132" s="1"/>
  <c r="K14" i="124"/>
  <c r="BV16" i="131"/>
  <c r="AI17" i="152"/>
  <c r="AJ17" i="152"/>
  <c r="AL17" i="152"/>
  <c r="AK17" i="152"/>
  <c r="AJ6" i="152"/>
  <c r="AJ10" i="152"/>
  <c r="AK5" i="152"/>
  <c r="AI10" i="152"/>
  <c r="AI6" i="152"/>
  <c r="AL10" i="152"/>
  <c r="AK10" i="152"/>
  <c r="AL5" i="152"/>
  <c r="AL6" i="152"/>
  <c r="AK6" i="152"/>
  <c r="BO17" i="134" l="1"/>
  <c r="K15" i="115"/>
  <c r="K15" i="146" s="1"/>
  <c r="AJ42" i="152"/>
  <c r="AJ129" i="152"/>
  <c r="AL44" i="152"/>
  <c r="AL131" i="152"/>
  <c r="BV9" i="113"/>
  <c r="BV9" i="132" s="1"/>
  <c r="BV9" i="131"/>
  <c r="K7" i="124"/>
  <c r="K50" i="116"/>
  <c r="K50" i="135" s="1"/>
  <c r="K74" i="137"/>
  <c r="K95" i="121"/>
  <c r="K95" i="137" s="1"/>
  <c r="BR97" i="131"/>
  <c r="BV97" i="101"/>
  <c r="AI42" i="152"/>
  <c r="AI129" i="152"/>
  <c r="AK42" i="152"/>
  <c r="AK129" i="152"/>
  <c r="K50" i="121"/>
  <c r="K50" i="137" s="1"/>
  <c r="BR52" i="131"/>
  <c r="BV52" i="101"/>
  <c r="AJ44" i="152"/>
  <c r="AJ131" i="152"/>
  <c r="AL42" i="152"/>
  <c r="AL129" i="152"/>
  <c r="K152" i="116"/>
  <c r="K152" i="135" s="1"/>
  <c r="K14" i="140"/>
  <c r="K86" i="140"/>
  <c r="K160" i="116"/>
  <c r="K160" i="135" s="1"/>
  <c r="K155" i="116"/>
  <c r="K155" i="135" s="1"/>
  <c r="K54" i="140"/>
  <c r="K74" i="124"/>
  <c r="BV16" i="113"/>
  <c r="BV16" i="132" s="1"/>
  <c r="BV76" i="131"/>
  <c r="BO15" i="134"/>
  <c r="K13" i="115"/>
  <c r="K13" i="146" s="1"/>
  <c r="AI44" i="152"/>
  <c r="AI131" i="152"/>
  <c r="AK44" i="152"/>
  <c r="AK131" i="152"/>
  <c r="K7" i="137"/>
  <c r="K43" i="116"/>
  <c r="K43" i="135" s="1"/>
  <c r="AI5" i="152"/>
  <c r="AJ5" i="152"/>
  <c r="AL52" i="151" l="1"/>
  <c r="AL157" i="151"/>
  <c r="AI52" i="151"/>
  <c r="AI157" i="151"/>
  <c r="K6" i="115"/>
  <c r="K6" i="146" s="1"/>
  <c r="BO8" i="134"/>
  <c r="AJ35" i="152"/>
  <c r="AL34" i="152"/>
  <c r="AK34" i="152"/>
  <c r="AL46" i="152"/>
  <c r="AL133" i="152"/>
  <c r="AI50" i="151"/>
  <c r="AI155" i="151"/>
  <c r="AK50" i="151"/>
  <c r="AK155" i="151"/>
  <c r="K74" i="140"/>
  <c r="K158" i="116"/>
  <c r="K158" i="135" s="1"/>
  <c r="BO86" i="131"/>
  <c r="BO17" i="113"/>
  <c r="K84" i="120"/>
  <c r="AI35" i="152"/>
  <c r="AJ39" i="152"/>
  <c r="AJ126" i="152"/>
  <c r="AK46" i="152"/>
  <c r="AK133" i="152"/>
  <c r="AI46" i="152"/>
  <c r="AI133" i="152"/>
  <c r="K44" i="115"/>
  <c r="K44" i="146" s="1"/>
  <c r="BR15" i="134"/>
  <c r="BV15" i="114"/>
  <c r="BO38" i="131"/>
  <c r="K36" i="120"/>
  <c r="K36" i="136" s="1"/>
  <c r="K17" i="115"/>
  <c r="K17" i="146" s="1"/>
  <c r="BO19" i="134"/>
  <c r="AL35" i="152"/>
  <c r="AK35" i="152"/>
  <c r="AL50" i="151"/>
  <c r="AL155" i="151"/>
  <c r="AJ50" i="151"/>
  <c r="AJ155" i="151"/>
  <c r="BR17" i="134"/>
  <c r="K46" i="115"/>
  <c r="K46" i="146" s="1"/>
  <c r="BV17" i="114"/>
  <c r="K95" i="124"/>
  <c r="K95" i="140" s="1"/>
  <c r="BV97" i="131"/>
  <c r="AK52" i="151"/>
  <c r="AK157" i="151"/>
  <c r="AJ52" i="151"/>
  <c r="AJ157" i="151"/>
  <c r="BO12" i="134"/>
  <c r="K10" i="115"/>
  <c r="K10" i="146" s="1"/>
  <c r="AJ46" i="152"/>
  <c r="AJ133" i="152"/>
  <c r="AL39" i="152"/>
  <c r="AL126" i="152"/>
  <c r="AK39" i="152"/>
  <c r="AK126" i="152"/>
  <c r="AI39" i="152"/>
  <c r="AI126" i="152"/>
  <c r="K50" i="124"/>
  <c r="K50" i="140" s="1"/>
  <c r="BV52" i="131"/>
  <c r="K7" i="140"/>
  <c r="K151" i="116"/>
  <c r="K151" i="135" s="1"/>
  <c r="BO33" i="131" l="1"/>
  <c r="K31" i="120"/>
  <c r="K31" i="136" s="1"/>
  <c r="AI34" i="152"/>
  <c r="AJ34" i="152"/>
  <c r="BR12" i="134"/>
  <c r="K41" i="115"/>
  <c r="K41" i="146" s="1"/>
  <c r="BV12" i="114"/>
  <c r="BR38" i="131"/>
  <c r="K36" i="121"/>
  <c r="K36" i="137" s="1"/>
  <c r="BV38" i="101"/>
  <c r="K15" i="116"/>
  <c r="K84" i="136"/>
  <c r="K5" i="115"/>
  <c r="K5" i="146" s="1"/>
  <c r="BO7" i="134"/>
  <c r="K37" i="115"/>
  <c r="K37" i="146" s="1"/>
  <c r="BR8" i="134"/>
  <c r="BV8" i="114"/>
  <c r="K137" i="115"/>
  <c r="K137" i="146" s="1"/>
  <c r="BV15" i="134"/>
  <c r="BO17" i="132"/>
  <c r="BO19" i="113"/>
  <c r="BO19" i="132" s="1"/>
  <c r="BR86" i="131"/>
  <c r="K84" i="121"/>
  <c r="BR17" i="113"/>
  <c r="BV86" i="101"/>
  <c r="K48" i="115"/>
  <c r="K48" i="146" s="1"/>
  <c r="BR19" i="134"/>
  <c r="BV19" i="114"/>
  <c r="K139" i="115"/>
  <c r="K139" i="146" s="1"/>
  <c r="BV17" i="134"/>
  <c r="AL45" i="151" l="1"/>
  <c r="AL150" i="151"/>
  <c r="AJ45" i="151"/>
  <c r="AJ150" i="151"/>
  <c r="AK122" i="152"/>
  <c r="K17" i="116"/>
  <c r="K17" i="135" s="1"/>
  <c r="K15" i="135"/>
  <c r="BV38" i="131"/>
  <c r="K36" i="124"/>
  <c r="K36" i="140" s="1"/>
  <c r="BO12" i="113"/>
  <c r="BO12" i="132" s="1"/>
  <c r="K30" i="120"/>
  <c r="BO32" i="131"/>
  <c r="K36" i="115"/>
  <c r="K36" i="146" s="1"/>
  <c r="BR7" i="134"/>
  <c r="BV7" i="114"/>
  <c r="AJ66" i="151"/>
  <c r="AJ171" i="151"/>
  <c r="AK45" i="151"/>
  <c r="AK150" i="151"/>
  <c r="K84" i="124"/>
  <c r="BV17" i="113"/>
  <c r="BV86" i="131"/>
  <c r="AL121" i="152"/>
  <c r="AJ122" i="152"/>
  <c r="AK66" i="151"/>
  <c r="AK171" i="151"/>
  <c r="AI66" i="151"/>
  <c r="AI171" i="151"/>
  <c r="AI45" i="151"/>
  <c r="AI150" i="151"/>
  <c r="AI122" i="152"/>
  <c r="K141" i="115"/>
  <c r="K141" i="146" s="1"/>
  <c r="BV19" i="134"/>
  <c r="BR17" i="132"/>
  <c r="BR19" i="113"/>
  <c r="BR19" i="132" s="1"/>
  <c r="BV8" i="134"/>
  <c r="K130" i="115"/>
  <c r="K130" i="146" s="1"/>
  <c r="AL122" i="152"/>
  <c r="BR33" i="131"/>
  <c r="K31" i="121"/>
  <c r="K31" i="137" s="1"/>
  <c r="BV33" i="101"/>
  <c r="AL66" i="151"/>
  <c r="AL171" i="151"/>
  <c r="K84" i="137"/>
  <c r="K51" i="116"/>
  <c r="AK121" i="152"/>
  <c r="K134" i="115"/>
  <c r="K134" i="146" s="1"/>
  <c r="BV12" i="134"/>
  <c r="AL23" i="152"/>
  <c r="AK23" i="152"/>
  <c r="AJ23" i="152"/>
  <c r="AI23" i="152"/>
  <c r="BO15" i="133" l="1"/>
  <c r="K13" i="125"/>
  <c r="K13" i="141" s="1"/>
  <c r="K57" i="125"/>
  <c r="K57" i="141" s="1"/>
  <c r="BO59" i="133"/>
  <c r="K45" i="125"/>
  <c r="K45" i="141" s="1"/>
  <c r="BO47" i="133"/>
  <c r="BO27" i="133"/>
  <c r="BO26" i="113"/>
  <c r="BO26" i="132" s="1"/>
  <c r="K25" i="125"/>
  <c r="K30" i="121"/>
  <c r="BR32" i="131"/>
  <c r="BR12" i="113"/>
  <c r="BR12" i="132" s="1"/>
  <c r="BV32" i="101"/>
  <c r="AI58" i="151"/>
  <c r="AI163" i="151"/>
  <c r="AL58" i="151"/>
  <c r="AL163" i="151"/>
  <c r="AJ58" i="151"/>
  <c r="AJ163" i="151"/>
  <c r="K51" i="135"/>
  <c r="K53" i="116"/>
  <c r="K53" i="135" s="1"/>
  <c r="K31" i="124"/>
  <c r="K31" i="140" s="1"/>
  <c r="BV33" i="131"/>
  <c r="K159" i="116"/>
  <c r="K84" i="140"/>
  <c r="K38" i="125"/>
  <c r="K38" i="141" s="1"/>
  <c r="BO40" i="133"/>
  <c r="K30" i="125"/>
  <c r="K30" i="141" s="1"/>
  <c r="BO32" i="133"/>
  <c r="BO23" i="133"/>
  <c r="BO25" i="113"/>
  <c r="BO25" i="132" s="1"/>
  <c r="K21" i="125"/>
  <c r="AL59" i="151"/>
  <c r="AL164" i="151"/>
  <c r="AJ59" i="151"/>
  <c r="AJ164" i="151"/>
  <c r="BV7" i="134"/>
  <c r="K129" i="115"/>
  <c r="K129" i="146" s="1"/>
  <c r="K30" i="136"/>
  <c r="K10" i="116"/>
  <c r="K10" i="135" s="1"/>
  <c r="BO10" i="133"/>
  <c r="K8" i="125"/>
  <c r="K8" i="141" s="1"/>
  <c r="BO51" i="133"/>
  <c r="K49" i="125"/>
  <c r="K49" i="141" s="1"/>
  <c r="K78" i="125"/>
  <c r="K78" i="141" s="1"/>
  <c r="BO80" i="133"/>
  <c r="BO42" i="133"/>
  <c r="K40" i="125"/>
  <c r="K40" i="141" s="1"/>
  <c r="AK58" i="151"/>
  <c r="AK163" i="151"/>
  <c r="K54" i="125"/>
  <c r="K54" i="141" s="1"/>
  <c r="BO56" i="133"/>
  <c r="K6" i="120"/>
  <c r="BO8" i="131"/>
  <c r="BO8" i="113"/>
  <c r="BO8" i="132" s="1"/>
  <c r="BO35" i="133"/>
  <c r="K33" i="125"/>
  <c r="K33" i="141" s="1"/>
  <c r="AI59" i="151"/>
  <c r="AI164" i="151"/>
  <c r="AK59" i="151"/>
  <c r="AK164" i="151"/>
  <c r="AJ121" i="152"/>
  <c r="BV19" i="113"/>
  <c r="BV19" i="132" s="1"/>
  <c r="BV17" i="132"/>
  <c r="AI121" i="152"/>
  <c r="AJ20" i="152"/>
  <c r="AL26" i="152"/>
  <c r="AL24" i="152"/>
  <c r="AI25" i="152"/>
  <c r="AI20" i="152"/>
  <c r="AK20" i="152"/>
  <c r="AI26" i="152"/>
  <c r="AJ24" i="152"/>
  <c r="AK24" i="152"/>
  <c r="AK26" i="152"/>
  <c r="AJ26" i="152"/>
  <c r="AI24" i="152"/>
  <c r="AK25" i="152"/>
  <c r="AJ25" i="152"/>
  <c r="AL20" i="152"/>
  <c r="AL25" i="152"/>
  <c r="K78" i="126" l="1"/>
  <c r="K78" i="142" s="1"/>
  <c r="BV80" i="102"/>
  <c r="BR80" i="133"/>
  <c r="AJ61" i="151"/>
  <c r="AJ166" i="151"/>
  <c r="BR59" i="133"/>
  <c r="K57" i="126"/>
  <c r="K57" i="142" s="1"/>
  <c r="BV59" i="102"/>
  <c r="AK61" i="151"/>
  <c r="AK166" i="151"/>
  <c r="BR42" i="133"/>
  <c r="K40" i="126"/>
  <c r="K40" i="142" s="1"/>
  <c r="BV42" i="102"/>
  <c r="K23" i="116"/>
  <c r="K23" i="135" s="1"/>
  <c r="K21" i="141"/>
  <c r="K159" i="135"/>
  <c r="K161" i="116"/>
  <c r="K161" i="135" s="1"/>
  <c r="BO25" i="134"/>
  <c r="K23" i="115"/>
  <c r="K23" i="146" s="1"/>
  <c r="AI41" i="151"/>
  <c r="BR35" i="133"/>
  <c r="K33" i="126"/>
  <c r="K33" i="142" s="1"/>
  <c r="BV35" i="102"/>
  <c r="AK52" i="152"/>
  <c r="AK139" i="152"/>
  <c r="BR15" i="133"/>
  <c r="K13" i="126"/>
  <c r="K13" i="142" s="1"/>
  <c r="BV15" i="102"/>
  <c r="BR56" i="133"/>
  <c r="K54" i="126"/>
  <c r="K54" i="142" s="1"/>
  <c r="BV56" i="102"/>
  <c r="BR51" i="133"/>
  <c r="K49" i="126"/>
  <c r="K49" i="142" s="1"/>
  <c r="BV51" i="102"/>
  <c r="K6" i="116"/>
  <c r="K6" i="135" s="1"/>
  <c r="K6" i="136"/>
  <c r="K30" i="126"/>
  <c r="K30" i="142" s="1"/>
  <c r="BR32" i="133"/>
  <c r="BV32" i="102"/>
  <c r="AK41" i="151"/>
  <c r="BR40" i="133"/>
  <c r="K38" i="126"/>
  <c r="K38" i="142" s="1"/>
  <c r="BV40" i="102"/>
  <c r="AI61" i="151"/>
  <c r="AI166" i="151"/>
  <c r="AL52" i="152"/>
  <c r="AL139" i="152"/>
  <c r="BR10" i="133"/>
  <c r="K8" i="126"/>
  <c r="K8" i="142" s="1"/>
  <c r="BV10" i="102"/>
  <c r="K46" i="116"/>
  <c r="K46" i="135" s="1"/>
  <c r="K30" i="137"/>
  <c r="BO28" i="113"/>
  <c r="BO28" i="132" s="1"/>
  <c r="K39" i="125"/>
  <c r="BO41" i="133"/>
  <c r="K21" i="126"/>
  <c r="BR25" i="113"/>
  <c r="BR25" i="132" s="1"/>
  <c r="BR23" i="133"/>
  <c r="BV23" i="102"/>
  <c r="BR27" i="133"/>
  <c r="K25" i="126"/>
  <c r="BR26" i="113"/>
  <c r="BR26" i="132" s="1"/>
  <c r="BV27" i="102"/>
  <c r="AJ41" i="151"/>
  <c r="K6" i="121"/>
  <c r="BR8" i="131"/>
  <c r="BR8" i="113"/>
  <c r="BR8" i="132" s="1"/>
  <c r="BV8" i="101"/>
  <c r="AL41" i="151"/>
  <c r="AL61" i="151"/>
  <c r="AL166" i="151"/>
  <c r="BR47" i="133"/>
  <c r="K45" i="126"/>
  <c r="K45" i="142" s="1"/>
  <c r="BV47" i="102"/>
  <c r="AI52" i="152"/>
  <c r="AI139" i="152"/>
  <c r="AJ52" i="152"/>
  <c r="AJ139" i="152"/>
  <c r="BV32" i="131"/>
  <c r="K30" i="124"/>
  <c r="BV12" i="113"/>
  <c r="BV12" i="132" s="1"/>
  <c r="K25" i="141"/>
  <c r="K24" i="116"/>
  <c r="K24" i="135" s="1"/>
  <c r="AL19" i="152"/>
  <c r="AK19" i="152"/>
  <c r="AI19" i="152"/>
  <c r="AJ19" i="152"/>
  <c r="BO28" i="134" l="1"/>
  <c r="K26" i="115"/>
  <c r="K26" i="146" s="1"/>
  <c r="BO22" i="134"/>
  <c r="K20" i="115"/>
  <c r="K20" i="146" s="1"/>
  <c r="K67" i="125"/>
  <c r="K67" i="141" s="1"/>
  <c r="BO69" i="133"/>
  <c r="AL64" i="151"/>
  <c r="AJ49" i="152"/>
  <c r="AJ136" i="152"/>
  <c r="AI53" i="152"/>
  <c r="AI140" i="152"/>
  <c r="BR25" i="134"/>
  <c r="K54" i="115"/>
  <c r="K54" i="146" s="1"/>
  <c r="BV25" i="114"/>
  <c r="AI55" i="152"/>
  <c r="AI142" i="152"/>
  <c r="AI64" i="151"/>
  <c r="AK62" i="151"/>
  <c r="AK167" i="151"/>
  <c r="AL49" i="152"/>
  <c r="AL136" i="152"/>
  <c r="K30" i="140"/>
  <c r="K154" i="116"/>
  <c r="K154" i="135" s="1"/>
  <c r="K42" i="116"/>
  <c r="K42" i="135" s="1"/>
  <c r="K6" i="137"/>
  <c r="K39" i="141"/>
  <c r="K26" i="116"/>
  <c r="K26" i="135" s="1"/>
  <c r="K8" i="129"/>
  <c r="K8" i="145" s="1"/>
  <c r="BV10" i="133"/>
  <c r="BV32" i="133"/>
  <c r="K30" i="129"/>
  <c r="K30" i="145" s="1"/>
  <c r="K54" i="129"/>
  <c r="K54" i="145" s="1"/>
  <c r="BV56" i="133"/>
  <c r="K33" i="129"/>
  <c r="K33" i="145" s="1"/>
  <c r="BV35" i="133"/>
  <c r="K57" i="129"/>
  <c r="K57" i="145" s="1"/>
  <c r="BV59" i="133"/>
  <c r="BO78" i="133"/>
  <c r="K76" i="125"/>
  <c r="K76" i="141" s="1"/>
  <c r="BO66" i="133"/>
  <c r="K64" i="125"/>
  <c r="K64" i="141" s="1"/>
  <c r="AI54" i="152"/>
  <c r="AI141" i="152"/>
  <c r="AL54" i="152"/>
  <c r="AL141" i="152"/>
  <c r="AI49" i="152"/>
  <c r="AI136" i="152"/>
  <c r="AL62" i="151"/>
  <c r="AL167" i="151"/>
  <c r="AL55" i="152"/>
  <c r="AL142" i="152"/>
  <c r="AJ54" i="152"/>
  <c r="AJ141" i="152"/>
  <c r="BV8" i="113"/>
  <c r="BV8" i="132" s="1"/>
  <c r="BV8" i="131"/>
  <c r="K6" i="124"/>
  <c r="K25" i="142"/>
  <c r="K60" i="116"/>
  <c r="K60" i="135" s="1"/>
  <c r="BV51" i="133"/>
  <c r="K49" i="129"/>
  <c r="K49" i="145" s="1"/>
  <c r="K66" i="125"/>
  <c r="K66" i="141" s="1"/>
  <c r="BO68" i="133"/>
  <c r="BO55" i="133"/>
  <c r="BO29" i="113"/>
  <c r="BO29" i="132" s="1"/>
  <c r="K53" i="125"/>
  <c r="AJ64" i="151"/>
  <c r="BR41" i="133"/>
  <c r="BR28" i="113"/>
  <c r="BR28" i="132" s="1"/>
  <c r="K39" i="126"/>
  <c r="BV41" i="102"/>
  <c r="AJ53" i="152"/>
  <c r="AJ140" i="152"/>
  <c r="AK53" i="152"/>
  <c r="AK140" i="152"/>
  <c r="AI62" i="151"/>
  <c r="AI167" i="151"/>
  <c r="AK49" i="152"/>
  <c r="AK136" i="152"/>
  <c r="AL53" i="152"/>
  <c r="AL140" i="152"/>
  <c r="BV47" i="133"/>
  <c r="K45" i="129"/>
  <c r="K45" i="145" s="1"/>
  <c r="K21" i="142"/>
  <c r="K59" i="116"/>
  <c r="K59" i="135" s="1"/>
  <c r="K78" i="129"/>
  <c r="K78" i="145" s="1"/>
  <c r="BV80" i="133"/>
  <c r="K65" i="125"/>
  <c r="K65" i="141" s="1"/>
  <c r="BO67" i="133"/>
  <c r="K25" i="115"/>
  <c r="K25" i="146" s="1"/>
  <c r="BO27" i="134"/>
  <c r="BO57" i="133"/>
  <c r="K55" i="125"/>
  <c r="K55" i="141" s="1"/>
  <c r="K37" i="125"/>
  <c r="K37" i="141" s="1"/>
  <c r="BO39" i="133"/>
  <c r="K24" i="115"/>
  <c r="K24" i="146" s="1"/>
  <c r="BO26" i="134"/>
  <c r="AK64" i="151"/>
  <c r="AJ62" i="151"/>
  <c r="AJ167" i="151"/>
  <c r="AK54" i="152"/>
  <c r="AK141" i="152"/>
  <c r="AJ55" i="152"/>
  <c r="AJ142" i="152"/>
  <c r="AK55" i="152"/>
  <c r="AK142" i="152"/>
  <c r="K25" i="129"/>
  <c r="BV26" i="113"/>
  <c r="BV26" i="132" s="1"/>
  <c r="BV27" i="133"/>
  <c r="BV23" i="133"/>
  <c r="K21" i="129"/>
  <c r="BV25" i="113"/>
  <c r="BV25" i="132" s="1"/>
  <c r="BV40" i="133"/>
  <c r="K38" i="129"/>
  <c r="K38" i="145" s="1"/>
  <c r="K13" i="129"/>
  <c r="K13" i="145" s="1"/>
  <c r="BV15" i="133"/>
  <c r="BV42" i="133"/>
  <c r="K40" i="129"/>
  <c r="K40" i="145" s="1"/>
  <c r="AK18" i="152"/>
  <c r="AJ18" i="152"/>
  <c r="AL18" i="152"/>
  <c r="AI18" i="152"/>
  <c r="BO38" i="133" l="1"/>
  <c r="K36" i="125"/>
  <c r="K36" i="141" s="1"/>
  <c r="AL48" i="152"/>
  <c r="K53" i="126"/>
  <c r="BR29" i="113"/>
  <c r="BR29" i="132" s="1"/>
  <c r="BR55" i="133"/>
  <c r="BV55" i="102"/>
  <c r="AL60" i="151"/>
  <c r="AL165" i="151"/>
  <c r="BR67" i="133"/>
  <c r="K65" i="126"/>
  <c r="K65" i="142" s="1"/>
  <c r="BV67" i="102"/>
  <c r="K66" i="126"/>
  <c r="K66" i="142" s="1"/>
  <c r="BR68" i="133"/>
  <c r="BV68" i="102"/>
  <c r="K167" i="116"/>
  <c r="K167" i="135" s="1"/>
  <c r="K21" i="145"/>
  <c r="K25" i="145"/>
  <c r="K168" i="116"/>
  <c r="K168" i="135" s="1"/>
  <c r="AJ146" i="151"/>
  <c r="AL169" i="151"/>
  <c r="K29" i="125"/>
  <c r="BO31" i="133"/>
  <c r="BO27" i="113"/>
  <c r="BO27" i="132" s="1"/>
  <c r="BR69" i="133"/>
  <c r="K67" i="126"/>
  <c r="K67" i="142" s="1"/>
  <c r="BV69" i="102"/>
  <c r="AJ60" i="151"/>
  <c r="AJ165" i="151"/>
  <c r="K55" i="115"/>
  <c r="K55" i="146" s="1"/>
  <c r="BR26" i="134"/>
  <c r="BV26" i="114"/>
  <c r="AI60" i="151"/>
  <c r="AI165" i="151"/>
  <c r="AI146" i="151"/>
  <c r="AL146" i="151"/>
  <c r="AK146" i="151"/>
  <c r="BV41" i="133"/>
  <c r="BV28" i="113"/>
  <c r="BV28" i="132" s="1"/>
  <c r="K39" i="129"/>
  <c r="AJ169" i="151"/>
  <c r="AI169" i="151"/>
  <c r="BV25" i="134"/>
  <c r="K147" i="115"/>
  <c r="K147" i="146" s="1"/>
  <c r="AJ48" i="152"/>
  <c r="K76" i="126"/>
  <c r="K76" i="142" s="1"/>
  <c r="BR78" i="133"/>
  <c r="BV78" i="102"/>
  <c r="BR22" i="134"/>
  <c r="K51" i="115"/>
  <c r="K51" i="146" s="1"/>
  <c r="BV22" i="114"/>
  <c r="BR27" i="134"/>
  <c r="K56" i="115"/>
  <c r="K56" i="146" s="1"/>
  <c r="BV27" i="114"/>
  <c r="BR39" i="133"/>
  <c r="K37" i="126"/>
  <c r="K37" i="142" s="1"/>
  <c r="BV39" i="102"/>
  <c r="BR66" i="133"/>
  <c r="K64" i="126"/>
  <c r="K64" i="142" s="1"/>
  <c r="BV66" i="102"/>
  <c r="K39" i="142"/>
  <c r="K62" i="116"/>
  <c r="K62" i="135" s="1"/>
  <c r="K6" i="140"/>
  <c r="K150" i="116"/>
  <c r="K150" i="135" s="1"/>
  <c r="K19" i="115"/>
  <c r="K19" i="146" s="1"/>
  <c r="BO21" i="134"/>
  <c r="AI48" i="152"/>
  <c r="BR57" i="133"/>
  <c r="K55" i="126"/>
  <c r="K55" i="142" s="1"/>
  <c r="BV57" i="102"/>
  <c r="AK48" i="152"/>
  <c r="AK60" i="151"/>
  <c r="AK165" i="151"/>
  <c r="BR28" i="134"/>
  <c r="K57" i="115"/>
  <c r="K57" i="146" s="1"/>
  <c r="BV28" i="114"/>
  <c r="AK169" i="151"/>
  <c r="K27" i="116"/>
  <c r="K27" i="135" s="1"/>
  <c r="K53" i="141"/>
  <c r="AK31" i="152"/>
  <c r="AI30" i="152"/>
  <c r="AK30" i="152"/>
  <c r="AL31" i="152"/>
  <c r="AI31" i="152"/>
  <c r="AJ30" i="152"/>
  <c r="AL30" i="152"/>
  <c r="AJ31" i="152"/>
  <c r="BO64" i="133" l="1"/>
  <c r="BO30" i="113"/>
  <c r="BO30" i="132" s="1"/>
  <c r="K62" i="125"/>
  <c r="K36" i="126"/>
  <c r="K36" i="142" s="1"/>
  <c r="BR38" i="133"/>
  <c r="BV38" i="102"/>
  <c r="K55" i="129"/>
  <c r="K55" i="145" s="1"/>
  <c r="BV57" i="133"/>
  <c r="BV22" i="134"/>
  <c r="K144" i="115"/>
  <c r="K144" i="146" s="1"/>
  <c r="BV68" i="133"/>
  <c r="K66" i="129"/>
  <c r="K66" i="145" s="1"/>
  <c r="BV29" i="113"/>
  <c r="BV29" i="132" s="1"/>
  <c r="K53" i="129"/>
  <c r="BV55" i="133"/>
  <c r="K63" i="125"/>
  <c r="BO65" i="133"/>
  <c r="BO31" i="113"/>
  <c r="AI47" i="152"/>
  <c r="AK47" i="152"/>
  <c r="AJ47" i="152"/>
  <c r="K150" i="115"/>
  <c r="K150" i="146" s="1"/>
  <c r="BV28" i="134"/>
  <c r="K149" i="115"/>
  <c r="K149" i="146" s="1"/>
  <c r="BV27" i="134"/>
  <c r="K148" i="115"/>
  <c r="K148" i="146" s="1"/>
  <c r="BV26" i="134"/>
  <c r="K18" i="115"/>
  <c r="K18" i="146" s="1"/>
  <c r="BO20" i="134"/>
  <c r="BR31" i="133"/>
  <c r="K29" i="126"/>
  <c r="BR27" i="113"/>
  <c r="BR27" i="132" s="1"/>
  <c r="BV31" i="102"/>
  <c r="K37" i="129"/>
  <c r="K37" i="145" s="1"/>
  <c r="BV39" i="133"/>
  <c r="K170" i="116"/>
  <c r="K170" i="135" s="1"/>
  <c r="K39" i="145"/>
  <c r="K67" i="129"/>
  <c r="K67" i="145" s="1"/>
  <c r="BV69" i="133"/>
  <c r="AL47" i="152"/>
  <c r="K50" i="115"/>
  <c r="K50" i="146" s="1"/>
  <c r="BR21" i="134"/>
  <c r="BV21" i="114"/>
  <c r="BV66" i="133"/>
  <c r="K64" i="129"/>
  <c r="K64" i="145" s="1"/>
  <c r="BV78" i="133"/>
  <c r="K76" i="129"/>
  <c r="K76" i="145" s="1"/>
  <c r="K29" i="141"/>
  <c r="K25" i="116"/>
  <c r="K25" i="135" s="1"/>
  <c r="BV67" i="133"/>
  <c r="K65" i="129"/>
  <c r="K65" i="145" s="1"/>
  <c r="K53" i="142"/>
  <c r="K63" i="116"/>
  <c r="K63" i="135" s="1"/>
  <c r="K33" i="115" l="1"/>
  <c r="K33" i="146" s="1"/>
  <c r="BO35" i="134"/>
  <c r="AJ63" i="151"/>
  <c r="BR30" i="113"/>
  <c r="BR30" i="132" s="1"/>
  <c r="BR64" i="133"/>
  <c r="K62" i="126"/>
  <c r="BV64" i="102"/>
  <c r="AJ135" i="152"/>
  <c r="AK135" i="152"/>
  <c r="K29" i="142"/>
  <c r="K61" i="116"/>
  <c r="K61" i="135" s="1"/>
  <c r="BO31" i="132"/>
  <c r="BO38" i="113"/>
  <c r="BO38" i="132" s="1"/>
  <c r="BO20" i="133"/>
  <c r="K18" i="125"/>
  <c r="K18" i="141" s="1"/>
  <c r="K49" i="115"/>
  <c r="K49" i="146" s="1"/>
  <c r="BR20" i="134"/>
  <c r="BV20" i="114"/>
  <c r="AL63" i="151"/>
  <c r="AJ60" i="152"/>
  <c r="AI60" i="152"/>
  <c r="AI135" i="152"/>
  <c r="K62" i="141"/>
  <c r="K28" i="116"/>
  <c r="K28" i="135" s="1"/>
  <c r="K73" i="120"/>
  <c r="K73" i="136" s="1"/>
  <c r="BO75" i="131"/>
  <c r="AI63" i="151"/>
  <c r="AK60" i="152"/>
  <c r="AL60" i="152"/>
  <c r="AJ59" i="152"/>
  <c r="AI59" i="152"/>
  <c r="K63" i="126"/>
  <c r="BR65" i="133"/>
  <c r="BR31" i="113"/>
  <c r="BV65" i="102"/>
  <c r="BV27" i="113"/>
  <c r="BV27" i="132" s="1"/>
  <c r="K29" i="129"/>
  <c r="BV31" i="133"/>
  <c r="K29" i="116"/>
  <c r="K63" i="141"/>
  <c r="K53" i="145"/>
  <c r="K171" i="116"/>
  <c r="K171" i="135" s="1"/>
  <c r="K36" i="129"/>
  <c r="K36" i="145" s="1"/>
  <c r="BV38" i="133"/>
  <c r="BO34" i="134"/>
  <c r="K32" i="115"/>
  <c r="K32" i="146" s="1"/>
  <c r="AK59" i="152"/>
  <c r="AK63" i="151"/>
  <c r="AL59" i="152"/>
  <c r="BV21" i="134"/>
  <c r="K143" i="115"/>
  <c r="K143" i="146" s="1"/>
  <c r="AL135" i="152"/>
  <c r="AI134" i="152" l="1"/>
  <c r="AI147" i="152"/>
  <c r="BR31" i="132"/>
  <c r="BR38" i="113"/>
  <c r="BR38" i="132" s="1"/>
  <c r="BV30" i="113"/>
  <c r="BV30" i="132" s="1"/>
  <c r="K62" i="129"/>
  <c r="BV64" i="133"/>
  <c r="BO70" i="131"/>
  <c r="K68" i="120"/>
  <c r="K68" i="136" s="1"/>
  <c r="K64" i="115"/>
  <c r="K64" i="146" s="1"/>
  <c r="BR35" i="134"/>
  <c r="K73" i="121"/>
  <c r="K73" i="137" s="1"/>
  <c r="BR75" i="131"/>
  <c r="BV75" i="101"/>
  <c r="AL134" i="152"/>
  <c r="AL147" i="152"/>
  <c r="K62" i="142"/>
  <c r="K64" i="116"/>
  <c r="K64" i="135" s="1"/>
  <c r="BO14" i="133"/>
  <c r="K12" i="125"/>
  <c r="K12" i="141" s="1"/>
  <c r="K36" i="116"/>
  <c r="K36" i="135" s="1"/>
  <c r="K29" i="135"/>
  <c r="K29" i="145"/>
  <c r="K169" i="116"/>
  <c r="K169" i="135" s="1"/>
  <c r="K63" i="142"/>
  <c r="K65" i="116"/>
  <c r="BV20" i="134"/>
  <c r="K142" i="115"/>
  <c r="K142" i="146" s="1"/>
  <c r="BV35" i="114"/>
  <c r="BV34" i="114"/>
  <c r="AK134" i="152"/>
  <c r="AK147" i="152"/>
  <c r="K63" i="115"/>
  <c r="K63" i="146" s="1"/>
  <c r="BR34" i="134"/>
  <c r="BV20" i="102"/>
  <c r="BR20" i="133"/>
  <c r="K18" i="126"/>
  <c r="K18" i="142" s="1"/>
  <c r="AJ134" i="152"/>
  <c r="AJ147" i="152"/>
  <c r="K63" i="129"/>
  <c r="BV65" i="133"/>
  <c r="BV31" i="113"/>
  <c r="BR70" i="131" l="1"/>
  <c r="K68" i="121"/>
  <c r="K68" i="137" s="1"/>
  <c r="BV70" i="101"/>
  <c r="AK55" i="151"/>
  <c r="AK160" i="151"/>
  <c r="AI168" i="151"/>
  <c r="K173" i="116"/>
  <c r="K63" i="145"/>
  <c r="K172" i="116"/>
  <c r="K172" i="135" s="1"/>
  <c r="K62" i="145"/>
  <c r="AL55" i="151"/>
  <c r="AL160" i="151"/>
  <c r="AJ55" i="151"/>
  <c r="AJ160" i="151"/>
  <c r="AK146" i="152"/>
  <c r="AJ168" i="151"/>
  <c r="AJ48" i="151"/>
  <c r="AJ153" i="151"/>
  <c r="AL48" i="151"/>
  <c r="AL153" i="151"/>
  <c r="BV38" i="113"/>
  <c r="BV38" i="132" s="1"/>
  <c r="BV31" i="132"/>
  <c r="AJ146" i="152"/>
  <c r="AK168" i="151"/>
  <c r="BV20" i="133"/>
  <c r="K18" i="129"/>
  <c r="K18" i="145" s="1"/>
  <c r="K156" i="115"/>
  <c r="K156" i="146" s="1"/>
  <c r="BV34" i="134"/>
  <c r="K72" i="116"/>
  <c r="K72" i="135" s="1"/>
  <c r="K65" i="135"/>
  <c r="AL146" i="152"/>
  <c r="BV75" i="131"/>
  <c r="K73" i="124"/>
  <c r="K73" i="140" s="1"/>
  <c r="AL168" i="151"/>
  <c r="BR14" i="133"/>
  <c r="K12" i="126"/>
  <c r="K12" i="142" s="1"/>
  <c r="BV14" i="102"/>
  <c r="AK48" i="151"/>
  <c r="AK153" i="151"/>
  <c r="BV35" i="134"/>
  <c r="K157" i="115"/>
  <c r="K157" i="146" s="1"/>
  <c r="AI146" i="152"/>
  <c r="BO22" i="113" l="1"/>
  <c r="BO22" i="132" s="1"/>
  <c r="K7" i="125"/>
  <c r="BO9" i="133"/>
  <c r="K173" i="135"/>
  <c r="K180" i="116"/>
  <c r="K180" i="135" s="1"/>
  <c r="BO15" i="113"/>
  <c r="BO15" i="132" s="1"/>
  <c r="K62" i="120"/>
  <c r="BO64" i="131"/>
  <c r="AK54" i="151"/>
  <c r="BV70" i="131"/>
  <c r="K68" i="124"/>
  <c r="K68" i="140" s="1"/>
  <c r="BO7" i="131"/>
  <c r="K5" i="120"/>
  <c r="BO7" i="113"/>
  <c r="AI48" i="151"/>
  <c r="AI153" i="151"/>
  <c r="AI55" i="151"/>
  <c r="AI160" i="151"/>
  <c r="BO21" i="113"/>
  <c r="BO21" i="132" s="1"/>
  <c r="K6" i="125"/>
  <c r="BO8" i="133"/>
  <c r="AJ54" i="151"/>
  <c r="AL54" i="151"/>
  <c r="BV14" i="133"/>
  <c r="K12" i="129"/>
  <c r="K12" i="145" s="1"/>
  <c r="BO7" i="133" l="1"/>
  <c r="BO20" i="113"/>
  <c r="BO20" i="132" s="1"/>
  <c r="K5" i="125"/>
  <c r="AL53" i="151"/>
  <c r="K62" i="121"/>
  <c r="BR64" i="131"/>
  <c r="BR15" i="113"/>
  <c r="BR15" i="132" s="1"/>
  <c r="BV64" i="101"/>
  <c r="AI68" i="151"/>
  <c r="AL67" i="151"/>
  <c r="AL40" i="151"/>
  <c r="AL71" i="149"/>
  <c r="AL71" i="151" s="1"/>
  <c r="AL72" i="149"/>
  <c r="AL72" i="151" s="1"/>
  <c r="AK40" i="151"/>
  <c r="AK71" i="149"/>
  <c r="AK71" i="151" s="1"/>
  <c r="AK72" i="149"/>
  <c r="AK72" i="151" s="1"/>
  <c r="AK53" i="151"/>
  <c r="BR22" i="113"/>
  <c r="BR22" i="132" s="1"/>
  <c r="K7" i="126"/>
  <c r="BR9" i="133"/>
  <c r="BV9" i="102"/>
  <c r="AK67" i="151"/>
  <c r="K6" i="141"/>
  <c r="K19" i="116"/>
  <c r="K19" i="135" s="1"/>
  <c r="BO7" i="132"/>
  <c r="BO40" i="113"/>
  <c r="BO40" i="132" s="1"/>
  <c r="BO39" i="113"/>
  <c r="BO39" i="132" s="1"/>
  <c r="BO35" i="113"/>
  <c r="BO35" i="132" s="1"/>
  <c r="BO36" i="113"/>
  <c r="BO36" i="132" s="1"/>
  <c r="AJ40" i="151"/>
  <c r="AJ71" i="149"/>
  <c r="AJ71" i="151" s="1"/>
  <c r="AJ72" i="149"/>
  <c r="AJ72" i="151" s="1"/>
  <c r="AI54" i="151"/>
  <c r="AL68" i="151"/>
  <c r="AK68" i="151"/>
  <c r="K5" i="136"/>
  <c r="K5" i="116"/>
  <c r="K7" i="141"/>
  <c r="K20" i="116"/>
  <c r="K20" i="135" s="1"/>
  <c r="AJ53" i="151"/>
  <c r="BR21" i="113"/>
  <c r="BR21" i="132" s="1"/>
  <c r="BR8" i="133"/>
  <c r="K6" i="126"/>
  <c r="BV8" i="102"/>
  <c r="AJ67" i="151"/>
  <c r="BR7" i="113"/>
  <c r="K5" i="121"/>
  <c r="BR7" i="131"/>
  <c r="BV7" i="101"/>
  <c r="AJ68" i="151"/>
  <c r="K13" i="116"/>
  <c r="K13" i="135" s="1"/>
  <c r="K62" i="136"/>
  <c r="AI53" i="151" l="1"/>
  <c r="BR40" i="113"/>
  <c r="BR40" i="132" s="1"/>
  <c r="BR39" i="113"/>
  <c r="BR39" i="132" s="1"/>
  <c r="BR7" i="132"/>
  <c r="K55" i="116"/>
  <c r="K55" i="135" s="1"/>
  <c r="K6" i="142"/>
  <c r="AI40" i="151"/>
  <c r="AI71" i="149"/>
  <c r="AI71" i="151" s="1"/>
  <c r="AI72" i="149"/>
  <c r="AI72" i="151" s="1"/>
  <c r="K5" i="124"/>
  <c r="BV7" i="131"/>
  <c r="BV7" i="113"/>
  <c r="AK159" i="151"/>
  <c r="AJ159" i="151"/>
  <c r="K7" i="129"/>
  <c r="BV9" i="133"/>
  <c r="BV22" i="113"/>
  <c r="BV22" i="132" s="1"/>
  <c r="AL159" i="151"/>
  <c r="K5" i="141"/>
  <c r="K18" i="116"/>
  <c r="K18" i="135" s="1"/>
  <c r="AK172" i="151"/>
  <c r="AK173" i="151"/>
  <c r="AJ173" i="151"/>
  <c r="AJ172" i="151"/>
  <c r="K62" i="137"/>
  <c r="K49" i="116"/>
  <c r="K49" i="135" s="1"/>
  <c r="BR20" i="113"/>
  <c r="BR20" i="132" s="1"/>
  <c r="BR7" i="133"/>
  <c r="K5" i="126"/>
  <c r="BV7" i="102"/>
  <c r="K5" i="137"/>
  <c r="K41" i="116"/>
  <c r="BV21" i="113"/>
  <c r="BV21" i="132" s="1"/>
  <c r="K6" i="129"/>
  <c r="BV8" i="133"/>
  <c r="K37" i="116"/>
  <c r="K37" i="135" s="1"/>
  <c r="K38" i="116"/>
  <c r="K38" i="135" s="1"/>
  <c r="K5" i="135"/>
  <c r="K33" i="116"/>
  <c r="K33" i="135" s="1"/>
  <c r="K34" i="116"/>
  <c r="K34" i="135" s="1"/>
  <c r="K7" i="142"/>
  <c r="K56" i="116"/>
  <c r="K56" i="135" s="1"/>
  <c r="BV15" i="113"/>
  <c r="BV15" i="132" s="1"/>
  <c r="K62" i="124"/>
  <c r="BV64" i="131"/>
  <c r="AL173" i="151"/>
  <c r="AA47" i="151" l="1"/>
  <c r="AA152" i="151"/>
  <c r="K74" i="116"/>
  <c r="K74" i="135" s="1"/>
  <c r="K73" i="116"/>
  <c r="K73" i="135" s="1"/>
  <c r="K41" i="135"/>
  <c r="BV20" i="113"/>
  <c r="BV20" i="132" s="1"/>
  <c r="BV7" i="133"/>
  <c r="K5" i="129"/>
  <c r="BR36" i="113"/>
  <c r="BR36" i="132" s="1"/>
  <c r="AI67" i="151"/>
  <c r="K5" i="142"/>
  <c r="K54" i="116"/>
  <c r="K54" i="135" s="1"/>
  <c r="AK145" i="151"/>
  <c r="AK176" i="149"/>
  <c r="AK176" i="151" s="1"/>
  <c r="AK177" i="149"/>
  <c r="AK177" i="151" s="1"/>
  <c r="BV35" i="113"/>
  <c r="BV35" i="132" s="1"/>
  <c r="BV7" i="132"/>
  <c r="BV39" i="113"/>
  <c r="BV39" i="132" s="1"/>
  <c r="BV36" i="113"/>
  <c r="BV36" i="132" s="1"/>
  <c r="BV40" i="113"/>
  <c r="BV40" i="132" s="1"/>
  <c r="BR35" i="113"/>
  <c r="BR35" i="132" s="1"/>
  <c r="K62" i="140"/>
  <c r="K157" i="116"/>
  <c r="K157" i="135" s="1"/>
  <c r="K6" i="145"/>
  <c r="K163" i="116"/>
  <c r="K163" i="135" s="1"/>
  <c r="AK158" i="151"/>
  <c r="K7" i="145"/>
  <c r="K164" i="116"/>
  <c r="K164" i="135" s="1"/>
  <c r="AB47" i="151"/>
  <c r="AB152" i="151"/>
  <c r="AL158" i="151"/>
  <c r="AI159" i="151"/>
  <c r="AL145" i="151"/>
  <c r="AL177" i="149"/>
  <c r="AL177" i="151" s="1"/>
  <c r="AL176" i="149"/>
  <c r="AL176" i="151" s="1"/>
  <c r="AJ176" i="149"/>
  <c r="AJ176" i="151" s="1"/>
  <c r="AJ177" i="149"/>
  <c r="AJ177" i="151" s="1"/>
  <c r="AJ145" i="151"/>
  <c r="AJ158" i="151"/>
  <c r="K149" i="116"/>
  <c r="K5" i="140"/>
  <c r="AY47" i="131" l="1"/>
  <c r="I45" i="120"/>
  <c r="I45" i="136" s="1"/>
  <c r="I26" i="120"/>
  <c r="I26" i="136" s="1"/>
  <c r="AY28" i="131"/>
  <c r="AY42" i="131"/>
  <c r="I40" i="120"/>
  <c r="I40" i="136" s="1"/>
  <c r="I46" i="120"/>
  <c r="I46" i="136" s="1"/>
  <c r="AY48" i="131"/>
  <c r="AY58" i="131"/>
  <c r="I56" i="120"/>
  <c r="I56" i="136" s="1"/>
  <c r="I103" i="120"/>
  <c r="I103" i="136" s="1"/>
  <c r="AY105" i="131"/>
  <c r="AY106" i="131"/>
  <c r="I104" i="120"/>
  <c r="I104" i="136" s="1"/>
  <c r="I23" i="120"/>
  <c r="I23" i="136" s="1"/>
  <c r="AY25" i="131"/>
  <c r="I70" i="120"/>
  <c r="I70" i="136" s="1"/>
  <c r="AY72" i="131"/>
  <c r="I67" i="120"/>
  <c r="I67" i="136" s="1"/>
  <c r="AY69" i="131"/>
  <c r="AY91" i="131"/>
  <c r="I89" i="120"/>
  <c r="I89" i="136" s="1"/>
  <c r="AY95" i="131"/>
  <c r="I93" i="120"/>
  <c r="I93" i="136" s="1"/>
  <c r="AY66" i="131"/>
  <c r="I64" i="120"/>
  <c r="I64" i="136" s="1"/>
  <c r="I91" i="120"/>
  <c r="I91" i="136" s="1"/>
  <c r="AY93" i="131"/>
  <c r="K70" i="116"/>
  <c r="K70" i="135" s="1"/>
  <c r="I51" i="120"/>
  <c r="I51" i="136" s="1"/>
  <c r="AY53" i="131"/>
  <c r="AY59" i="131"/>
  <c r="I57" i="120"/>
  <c r="I57" i="136" s="1"/>
  <c r="I15" i="120"/>
  <c r="I15" i="136" s="1"/>
  <c r="AY17" i="131"/>
  <c r="I58" i="120"/>
  <c r="I58" i="136" s="1"/>
  <c r="AY60" i="131"/>
  <c r="I10" i="120"/>
  <c r="I10" i="136" s="1"/>
  <c r="AY12" i="131"/>
  <c r="AY18" i="131"/>
  <c r="I16" i="120"/>
  <c r="I16" i="136" s="1"/>
  <c r="I35" i="120"/>
  <c r="I35" i="136" s="1"/>
  <c r="AY37" i="131"/>
  <c r="AY43" i="131"/>
  <c r="I41" i="120"/>
  <c r="I41" i="136" s="1"/>
  <c r="I47" i="120"/>
  <c r="I47" i="136" s="1"/>
  <c r="AY49" i="131"/>
  <c r="AY90" i="131"/>
  <c r="I88" i="120"/>
  <c r="I88" i="136" s="1"/>
  <c r="AY99" i="131"/>
  <c r="I97" i="120"/>
  <c r="I97" i="136" s="1"/>
  <c r="AY98" i="131"/>
  <c r="I96" i="120"/>
  <c r="I96" i="136" s="1"/>
  <c r="AY82" i="131"/>
  <c r="I80" i="120"/>
  <c r="I80" i="136" s="1"/>
  <c r="AY15" i="131"/>
  <c r="I13" i="120"/>
  <c r="I13" i="136" s="1"/>
  <c r="AY94" i="131"/>
  <c r="I92" i="120"/>
  <c r="I92" i="136" s="1"/>
  <c r="K182" i="116"/>
  <c r="K182" i="135" s="1"/>
  <c r="K181" i="116"/>
  <c r="K181" i="135" s="1"/>
  <c r="K149" i="135"/>
  <c r="AI158" i="151"/>
  <c r="AL172" i="151"/>
  <c r="K162" i="116"/>
  <c r="K162" i="135" s="1"/>
  <c r="K5" i="145"/>
  <c r="K69" i="116"/>
  <c r="K69" i="135" s="1"/>
  <c r="I24" i="120"/>
  <c r="I24" i="136" s="1"/>
  <c r="AY26" i="131"/>
  <c r="AY39" i="131"/>
  <c r="I37" i="120"/>
  <c r="I37" i="136" s="1"/>
  <c r="I83" i="120"/>
  <c r="I83" i="136" s="1"/>
  <c r="AY85" i="131"/>
  <c r="I27" i="120"/>
  <c r="I27" i="136" s="1"/>
  <c r="AY29" i="131"/>
  <c r="AY62" i="131"/>
  <c r="I60" i="120"/>
  <c r="I60" i="136" s="1"/>
  <c r="AY55" i="131"/>
  <c r="I53" i="120"/>
  <c r="I53" i="136" s="1"/>
  <c r="I66" i="120"/>
  <c r="I66" i="136" s="1"/>
  <c r="AY68" i="131"/>
  <c r="AY13" i="131"/>
  <c r="I11" i="120"/>
  <c r="I11" i="136" s="1"/>
  <c r="AY14" i="131"/>
  <c r="I12" i="120"/>
  <c r="I12" i="136" s="1"/>
  <c r="AY51" i="131"/>
  <c r="I49" i="120"/>
  <c r="I49" i="136" s="1"/>
  <c r="I98" i="120"/>
  <c r="I98" i="136" s="1"/>
  <c r="AY100" i="131"/>
  <c r="AY81" i="131"/>
  <c r="I79" i="120"/>
  <c r="I79" i="136" s="1"/>
  <c r="I55" i="120"/>
  <c r="I55" i="136" s="1"/>
  <c r="AY57" i="131"/>
  <c r="I61" i="120"/>
  <c r="AY63" i="131"/>
  <c r="AY14" i="113"/>
  <c r="AY14" i="132" s="1"/>
  <c r="I43" i="120"/>
  <c r="I43" i="136" s="1"/>
  <c r="AY45" i="131"/>
  <c r="AD47" i="151"/>
  <c r="AD152" i="151"/>
  <c r="AI145" i="151"/>
  <c r="AI176" i="149"/>
  <c r="AI176" i="151" s="1"/>
  <c r="AI177" i="149"/>
  <c r="AI177" i="151" s="1"/>
  <c r="I99" i="120"/>
  <c r="I99" i="136" s="1"/>
  <c r="AY101" i="131"/>
  <c r="AY79" i="131"/>
  <c r="I77" i="120"/>
  <c r="I77" i="136" s="1"/>
  <c r="I42" i="120"/>
  <c r="I42" i="136" s="1"/>
  <c r="AY44" i="131"/>
  <c r="AY54" i="131"/>
  <c r="I52" i="120"/>
  <c r="I52" i="136" s="1"/>
  <c r="I102" i="120"/>
  <c r="I102" i="136" s="1"/>
  <c r="AY104" i="131"/>
  <c r="I90" i="120"/>
  <c r="I90" i="136" s="1"/>
  <c r="AY92" i="131"/>
  <c r="I18" i="120"/>
  <c r="I18" i="136" s="1"/>
  <c r="AY20" i="131"/>
  <c r="I94" i="120"/>
  <c r="I94" i="136" s="1"/>
  <c r="AY96" i="131"/>
  <c r="AY102" i="131"/>
  <c r="I100" i="120"/>
  <c r="I100" i="136" s="1"/>
  <c r="AY78" i="131"/>
  <c r="I76" i="120"/>
  <c r="I76" i="136" s="1"/>
  <c r="I82" i="120"/>
  <c r="I82" i="136" s="1"/>
  <c r="AY84" i="131"/>
  <c r="AY34" i="131"/>
  <c r="I32" i="120"/>
  <c r="I32" i="136" s="1"/>
  <c r="I59" i="120"/>
  <c r="I59" i="136" s="1"/>
  <c r="AY61" i="131"/>
  <c r="AY67" i="131"/>
  <c r="I65" i="120"/>
  <c r="I65" i="136" s="1"/>
  <c r="I87" i="120"/>
  <c r="I87" i="136" s="1"/>
  <c r="AY89" i="131"/>
  <c r="AY10" i="131"/>
  <c r="I8" i="120"/>
  <c r="I8" i="136" s="1"/>
  <c r="AC47" i="151"/>
  <c r="AC152" i="151"/>
  <c r="AI173" i="151"/>
  <c r="I55" i="121" l="1"/>
  <c r="I55" i="137" s="1"/>
  <c r="BB57" i="131"/>
  <c r="BF57" i="101"/>
  <c r="BB14" i="131"/>
  <c r="I12" i="121"/>
  <c r="I12" i="137" s="1"/>
  <c r="BF14" i="101"/>
  <c r="BB62" i="131"/>
  <c r="I60" i="121"/>
  <c r="I60" i="137" s="1"/>
  <c r="BF62" i="101"/>
  <c r="BB59" i="131"/>
  <c r="I57" i="121"/>
  <c r="I57" i="137" s="1"/>
  <c r="BF59" i="101"/>
  <c r="BB98" i="131"/>
  <c r="I96" i="121"/>
  <c r="I96" i="137" s="1"/>
  <c r="BF98" i="101"/>
  <c r="I41" i="121"/>
  <c r="I41" i="137" s="1"/>
  <c r="BB43" i="131"/>
  <c r="BF43" i="101"/>
  <c r="BB60" i="131"/>
  <c r="I58" i="121"/>
  <c r="I58" i="137" s="1"/>
  <c r="BF60" i="101"/>
  <c r="BB95" i="131"/>
  <c r="I93" i="121"/>
  <c r="I93" i="137" s="1"/>
  <c r="BF95" i="101"/>
  <c r="BB25" i="131"/>
  <c r="I23" i="121"/>
  <c r="I23" i="137" s="1"/>
  <c r="BF25" i="101"/>
  <c r="BB48" i="131"/>
  <c r="I46" i="121"/>
  <c r="I46" i="137" s="1"/>
  <c r="BF48" i="101"/>
  <c r="BB101" i="131"/>
  <c r="I99" i="121"/>
  <c r="I99" i="137" s="1"/>
  <c r="BF101" i="101"/>
  <c r="BB61" i="131"/>
  <c r="I59" i="121"/>
  <c r="I59" i="137" s="1"/>
  <c r="BF61" i="101"/>
  <c r="BB102" i="131"/>
  <c r="I100" i="121"/>
  <c r="I100" i="137" s="1"/>
  <c r="BF102" i="101"/>
  <c r="I102" i="121"/>
  <c r="I102" i="137" s="1"/>
  <c r="BB104" i="131"/>
  <c r="BF104" i="101"/>
  <c r="I24" i="121"/>
  <c r="I24" i="137" s="1"/>
  <c r="BB26" i="131"/>
  <c r="BF26" i="101"/>
  <c r="K177" i="116"/>
  <c r="K177" i="135" s="1"/>
  <c r="BB81" i="131"/>
  <c r="I79" i="121"/>
  <c r="I79" i="137" s="1"/>
  <c r="BF81" i="101"/>
  <c r="BB13" i="131"/>
  <c r="I11" i="121"/>
  <c r="I11" i="137" s="1"/>
  <c r="BF13" i="101"/>
  <c r="BB29" i="131"/>
  <c r="I27" i="121"/>
  <c r="I27" i="137" s="1"/>
  <c r="BF29" i="101"/>
  <c r="I92" i="121"/>
  <c r="I92" i="137" s="1"/>
  <c r="BB94" i="131"/>
  <c r="BF94" i="101"/>
  <c r="BB99" i="131"/>
  <c r="I97" i="121"/>
  <c r="I97" i="137" s="1"/>
  <c r="BF99" i="101"/>
  <c r="BB37" i="131"/>
  <c r="I35" i="121"/>
  <c r="I35" i="137" s="1"/>
  <c r="BF37" i="101"/>
  <c r="I15" i="121"/>
  <c r="I15" i="137" s="1"/>
  <c r="BF17" i="101"/>
  <c r="BB17" i="131"/>
  <c r="BB91" i="131"/>
  <c r="I89" i="121"/>
  <c r="I89" i="137" s="1"/>
  <c r="BF91" i="101"/>
  <c r="BB106" i="131"/>
  <c r="I104" i="121"/>
  <c r="I104" i="137" s="1"/>
  <c r="BF106" i="101"/>
  <c r="BB42" i="131"/>
  <c r="I40" i="121"/>
  <c r="I40" i="137" s="1"/>
  <c r="BF42" i="101"/>
  <c r="BB10" i="131"/>
  <c r="I8" i="121"/>
  <c r="I8" i="137" s="1"/>
  <c r="BF10" i="101"/>
  <c r="BB34" i="131"/>
  <c r="I32" i="121"/>
  <c r="I32" i="137" s="1"/>
  <c r="BF34" i="101"/>
  <c r="BB96" i="131"/>
  <c r="I94" i="121"/>
  <c r="I94" i="137" s="1"/>
  <c r="BF96" i="101"/>
  <c r="BB54" i="131"/>
  <c r="I52" i="121"/>
  <c r="I52" i="137" s="1"/>
  <c r="BF54" i="101"/>
  <c r="BB53" i="131"/>
  <c r="I51" i="121"/>
  <c r="I51" i="137" s="1"/>
  <c r="BF53" i="101"/>
  <c r="I12" i="116"/>
  <c r="I12" i="135" s="1"/>
  <c r="I61" i="136"/>
  <c r="AI172" i="151"/>
  <c r="BB45" i="131"/>
  <c r="I43" i="121"/>
  <c r="I43" i="137" s="1"/>
  <c r="BF45" i="101"/>
  <c r="BB100" i="131"/>
  <c r="I98" i="121"/>
  <c r="I98" i="137" s="1"/>
  <c r="BF100" i="101"/>
  <c r="BB68" i="131"/>
  <c r="I66" i="121"/>
  <c r="I66" i="137" s="1"/>
  <c r="BF68" i="101"/>
  <c r="I83" i="121"/>
  <c r="I83" i="137" s="1"/>
  <c r="BB85" i="131"/>
  <c r="BF85" i="101"/>
  <c r="BB15" i="131"/>
  <c r="I13" i="121"/>
  <c r="I13" i="137" s="1"/>
  <c r="BF15" i="101"/>
  <c r="BB90" i="131"/>
  <c r="I88" i="121"/>
  <c r="I88" i="137" s="1"/>
  <c r="BF90" i="101"/>
  <c r="BB18" i="131"/>
  <c r="BF18" i="101"/>
  <c r="I16" i="121"/>
  <c r="I16" i="137" s="1"/>
  <c r="BB93" i="131"/>
  <c r="I91" i="121"/>
  <c r="I91" i="137" s="1"/>
  <c r="BF93" i="101"/>
  <c r="BB69" i="131"/>
  <c r="I67" i="121"/>
  <c r="I67" i="137" s="1"/>
  <c r="BF69" i="101"/>
  <c r="BB105" i="131"/>
  <c r="I103" i="121"/>
  <c r="I103" i="137" s="1"/>
  <c r="BF105" i="101"/>
  <c r="BB28" i="131"/>
  <c r="I26" i="121"/>
  <c r="I26" i="137" s="1"/>
  <c r="BF28" i="101"/>
  <c r="BB89" i="131"/>
  <c r="I87" i="121"/>
  <c r="I87" i="137" s="1"/>
  <c r="BF89" i="101"/>
  <c r="BB84" i="131"/>
  <c r="I82" i="121"/>
  <c r="I82" i="137" s="1"/>
  <c r="BF84" i="101"/>
  <c r="I18" i="121"/>
  <c r="I18" i="137" s="1"/>
  <c r="BB20" i="131"/>
  <c r="BF20" i="101"/>
  <c r="I42" i="121"/>
  <c r="I42" i="137" s="1"/>
  <c r="BB44" i="131"/>
  <c r="BF44" i="101"/>
  <c r="AY71" i="131"/>
  <c r="I69" i="120"/>
  <c r="I69" i="136" s="1"/>
  <c r="BB63" i="131"/>
  <c r="I61" i="121"/>
  <c r="BB14" i="113"/>
  <c r="BB14" i="132" s="1"/>
  <c r="BF63" i="101"/>
  <c r="BB51" i="131"/>
  <c r="I49" i="121"/>
  <c r="I49" i="137" s="1"/>
  <c r="BF51" i="101"/>
  <c r="BB55" i="131"/>
  <c r="I53" i="121"/>
  <c r="I53" i="137" s="1"/>
  <c r="BF55" i="101"/>
  <c r="BB39" i="131"/>
  <c r="I37" i="121"/>
  <c r="I37" i="137" s="1"/>
  <c r="BF39" i="101"/>
  <c r="I80" i="121"/>
  <c r="I80" i="137" s="1"/>
  <c r="BB82" i="131"/>
  <c r="BF82" i="101"/>
  <c r="BB49" i="131"/>
  <c r="I47" i="121"/>
  <c r="I47" i="137" s="1"/>
  <c r="BF49" i="101"/>
  <c r="BB12" i="131"/>
  <c r="BF12" i="101"/>
  <c r="I10" i="121"/>
  <c r="I10" i="137" s="1"/>
  <c r="BB66" i="131"/>
  <c r="I64" i="121"/>
  <c r="I64" i="137" s="1"/>
  <c r="BF66" i="101"/>
  <c r="I70" i="121"/>
  <c r="I70" i="137" s="1"/>
  <c r="BB72" i="131"/>
  <c r="BF72" i="101"/>
  <c r="I56" i="121"/>
  <c r="I56" i="137" s="1"/>
  <c r="BB58" i="131"/>
  <c r="BF58" i="101"/>
  <c r="BB47" i="131"/>
  <c r="I45" i="121"/>
  <c r="I45" i="137" s="1"/>
  <c r="BF47" i="101"/>
  <c r="BB67" i="131"/>
  <c r="I65" i="121"/>
  <c r="I65" i="137" s="1"/>
  <c r="BF67" i="101"/>
  <c r="BB78" i="131"/>
  <c r="I76" i="121"/>
  <c r="I76" i="137" s="1"/>
  <c r="BF78" i="101"/>
  <c r="BB92" i="131"/>
  <c r="I90" i="121"/>
  <c r="I90" i="137" s="1"/>
  <c r="BF92" i="101"/>
  <c r="BB79" i="131"/>
  <c r="I77" i="121"/>
  <c r="I77" i="137" s="1"/>
  <c r="BF79" i="101"/>
  <c r="K178" i="116"/>
  <c r="K178" i="135" s="1"/>
  <c r="I45" i="124" l="1"/>
  <c r="I45" i="140" s="1"/>
  <c r="BF47" i="131"/>
  <c r="BF55" i="131"/>
  <c r="I53" i="124"/>
  <c r="I53" i="140" s="1"/>
  <c r="I48" i="116"/>
  <c r="I48" i="135" s="1"/>
  <c r="I61" i="137"/>
  <c r="I42" i="124"/>
  <c r="I42" i="140" s="1"/>
  <c r="BF44" i="131"/>
  <c r="I26" i="124"/>
  <c r="I26" i="140" s="1"/>
  <c r="BF28" i="131"/>
  <c r="I66" i="124"/>
  <c r="I66" i="140" s="1"/>
  <c r="BF68" i="131"/>
  <c r="I52" i="124"/>
  <c r="I52" i="140" s="1"/>
  <c r="BF54" i="131"/>
  <c r="I40" i="124"/>
  <c r="I40" i="140" s="1"/>
  <c r="BF42" i="131"/>
  <c r="BF37" i="131"/>
  <c r="I35" i="124"/>
  <c r="I35" i="140" s="1"/>
  <c r="I11" i="124"/>
  <c r="I11" i="140" s="1"/>
  <c r="BF13" i="131"/>
  <c r="BF61" i="131"/>
  <c r="I59" i="124"/>
  <c r="I59" i="140" s="1"/>
  <c r="BF95" i="131"/>
  <c r="I93" i="124"/>
  <c r="I93" i="140" s="1"/>
  <c r="BF59" i="131"/>
  <c r="I57" i="124"/>
  <c r="I57" i="140" s="1"/>
  <c r="I38" i="120"/>
  <c r="I38" i="136" s="1"/>
  <c r="AY40" i="131"/>
  <c r="I65" i="124"/>
  <c r="I65" i="140" s="1"/>
  <c r="BF67" i="131"/>
  <c r="BF66" i="131"/>
  <c r="I64" i="124"/>
  <c r="I64" i="140" s="1"/>
  <c r="I10" i="124"/>
  <c r="I10" i="140" s="1"/>
  <c r="BF12" i="131"/>
  <c r="BF39" i="131"/>
  <c r="I37" i="124"/>
  <c r="I37" i="140" s="1"/>
  <c r="BF89" i="131"/>
  <c r="I87" i="124"/>
  <c r="I87" i="140" s="1"/>
  <c r="BF93" i="131"/>
  <c r="I91" i="124"/>
  <c r="I91" i="140" s="1"/>
  <c r="BF18" i="131"/>
  <c r="I16" i="124"/>
  <c r="I16" i="140" s="1"/>
  <c r="BF85" i="131"/>
  <c r="I83" i="124"/>
  <c r="I83" i="140" s="1"/>
  <c r="I51" i="124"/>
  <c r="I51" i="140" s="1"/>
  <c r="BF53" i="131"/>
  <c r="I8" i="124"/>
  <c r="I8" i="140" s="1"/>
  <c r="BF10" i="131"/>
  <c r="I27" i="124"/>
  <c r="I27" i="140" s="1"/>
  <c r="BF29" i="131"/>
  <c r="BF102" i="131"/>
  <c r="I100" i="124"/>
  <c r="I100" i="140" s="1"/>
  <c r="BF25" i="131"/>
  <c r="I23" i="124"/>
  <c r="I23" i="140" s="1"/>
  <c r="BF98" i="131"/>
  <c r="I96" i="124"/>
  <c r="I96" i="140" s="1"/>
  <c r="BF57" i="131"/>
  <c r="I55" i="124"/>
  <c r="I55" i="140" s="1"/>
  <c r="I73" i="120"/>
  <c r="I73" i="136" s="1"/>
  <c r="AY75" i="131"/>
  <c r="BB71" i="131"/>
  <c r="I69" i="121"/>
  <c r="I69" i="137" s="1"/>
  <c r="BF71" i="101"/>
  <c r="BF78" i="131"/>
  <c r="I76" i="124"/>
  <c r="I76" i="140" s="1"/>
  <c r="BF72" i="131"/>
  <c r="I70" i="124"/>
  <c r="I70" i="140" s="1"/>
  <c r="I80" i="124"/>
  <c r="I80" i="140" s="1"/>
  <c r="BF82" i="131"/>
  <c r="BF14" i="113"/>
  <c r="BF14" i="132" s="1"/>
  <c r="I61" i="124"/>
  <c r="BF63" i="131"/>
  <c r="I82" i="124"/>
  <c r="I82" i="140" s="1"/>
  <c r="BF84" i="131"/>
  <c r="BF69" i="131"/>
  <c r="I67" i="124"/>
  <c r="I67" i="140" s="1"/>
  <c r="I13" i="124"/>
  <c r="I13" i="140" s="1"/>
  <c r="BF15" i="131"/>
  <c r="BF45" i="131"/>
  <c r="I43" i="124"/>
  <c r="I43" i="140" s="1"/>
  <c r="BF34" i="131"/>
  <c r="I32" i="124"/>
  <c r="I32" i="140" s="1"/>
  <c r="I89" i="124"/>
  <c r="I89" i="140" s="1"/>
  <c r="BF91" i="131"/>
  <c r="BF17" i="131"/>
  <c r="I15" i="124"/>
  <c r="I15" i="140" s="1"/>
  <c r="I92" i="124"/>
  <c r="I92" i="140" s="1"/>
  <c r="BF94" i="131"/>
  <c r="BF104" i="131"/>
  <c r="I102" i="124"/>
  <c r="I102" i="140" s="1"/>
  <c r="I46" i="124"/>
  <c r="I46" i="140" s="1"/>
  <c r="BF48" i="131"/>
  <c r="I41" i="124"/>
  <c r="I41" i="140" s="1"/>
  <c r="BF43" i="131"/>
  <c r="I12" i="124"/>
  <c r="I12" i="140" s="1"/>
  <c r="BF14" i="131"/>
  <c r="I77" i="124"/>
  <c r="I77" i="140" s="1"/>
  <c r="BF79" i="131"/>
  <c r="BF92" i="131"/>
  <c r="I90" i="124"/>
  <c r="I90" i="140" s="1"/>
  <c r="I56" i="124"/>
  <c r="I56" i="140" s="1"/>
  <c r="BF58" i="131"/>
  <c r="BF49" i="131"/>
  <c r="I47" i="124"/>
  <c r="I47" i="140" s="1"/>
  <c r="BF51" i="131"/>
  <c r="I49" i="124"/>
  <c r="I49" i="140" s="1"/>
  <c r="BF20" i="131"/>
  <c r="I18" i="124"/>
  <c r="I18" i="140" s="1"/>
  <c r="I103" i="124"/>
  <c r="I103" i="140" s="1"/>
  <c r="BF105" i="131"/>
  <c r="I88" i="124"/>
  <c r="I88" i="140" s="1"/>
  <c r="BF90" i="131"/>
  <c r="BF100" i="131"/>
  <c r="I98" i="124"/>
  <c r="I98" i="140" s="1"/>
  <c r="BF96" i="131"/>
  <c r="I94" i="124"/>
  <c r="I94" i="140" s="1"/>
  <c r="I104" i="124"/>
  <c r="I104" i="140" s="1"/>
  <c r="BF106" i="131"/>
  <c r="I97" i="124"/>
  <c r="I97" i="140" s="1"/>
  <c r="BF99" i="131"/>
  <c r="I79" i="124"/>
  <c r="I79" i="140" s="1"/>
  <c r="BF81" i="131"/>
  <c r="I24" i="124"/>
  <c r="I24" i="140" s="1"/>
  <c r="BF26" i="131"/>
  <c r="I99" i="124"/>
  <c r="I99" i="140" s="1"/>
  <c r="BF101" i="131"/>
  <c r="BF60" i="131"/>
  <c r="I58" i="124"/>
  <c r="I58" i="140" s="1"/>
  <c r="BF62" i="131"/>
  <c r="I60" i="124"/>
  <c r="I60" i="140" s="1"/>
  <c r="BB40" i="131" l="1"/>
  <c r="I38" i="121"/>
  <c r="I38" i="137" s="1"/>
  <c r="BF40" i="101"/>
  <c r="AB43" i="151"/>
  <c r="AB148" i="151"/>
  <c r="BB75" i="131"/>
  <c r="BF75" i="101"/>
  <c r="I73" i="121"/>
  <c r="I73" i="137" s="1"/>
  <c r="I61" i="140"/>
  <c r="I156" i="116"/>
  <c r="I156" i="135" s="1"/>
  <c r="BF71" i="131"/>
  <c r="I69" i="124"/>
  <c r="I69" i="140" s="1"/>
  <c r="AD51" i="151"/>
  <c r="AD156" i="151"/>
  <c r="AB46" i="151"/>
  <c r="AB151" i="151"/>
  <c r="AB51" i="151"/>
  <c r="AB156" i="151"/>
  <c r="AB44" i="151"/>
  <c r="AB149" i="151"/>
  <c r="AC51" i="151"/>
  <c r="AC156" i="151"/>
  <c r="AA44" i="151"/>
  <c r="AA149" i="151"/>
  <c r="I81" i="120" l="1"/>
  <c r="I81" i="136" s="1"/>
  <c r="AY83" i="131"/>
  <c r="AY46" i="131"/>
  <c r="I44" i="120"/>
  <c r="I44" i="136" s="1"/>
  <c r="AD44" i="151"/>
  <c r="AD149" i="151"/>
  <c r="AA51" i="151"/>
  <c r="AA156" i="151"/>
  <c r="AY80" i="131"/>
  <c r="I78" i="120"/>
  <c r="I78" i="136" s="1"/>
  <c r="I75" i="120"/>
  <c r="I75" i="136" s="1"/>
  <c r="AY77" i="131"/>
  <c r="AC44" i="151"/>
  <c r="AC149" i="151"/>
  <c r="BF75" i="131"/>
  <c r="I73" i="124"/>
  <c r="I73" i="140" s="1"/>
  <c r="BF40" i="131"/>
  <c r="I38" i="124"/>
  <c r="I38" i="140" s="1"/>
  <c r="AB49" i="151"/>
  <c r="AB154" i="151"/>
  <c r="I17" i="120"/>
  <c r="AY11" i="113"/>
  <c r="AY11" i="132" s="1"/>
  <c r="AY19" i="131"/>
  <c r="AY103" i="131"/>
  <c r="I101" i="120"/>
  <c r="I101" i="136" s="1"/>
  <c r="AC46" i="151"/>
  <c r="AC151" i="151"/>
  <c r="AD43" i="151"/>
  <c r="AD148" i="151"/>
  <c r="AA43" i="151"/>
  <c r="AA148" i="151"/>
  <c r="AA46" i="151"/>
  <c r="AA151" i="151"/>
  <c r="I9" i="120"/>
  <c r="I9" i="136" s="1"/>
  <c r="AY11" i="131"/>
  <c r="I63" i="120"/>
  <c r="I63" i="136" s="1"/>
  <c r="AY65" i="131"/>
  <c r="AD46" i="151"/>
  <c r="AD151" i="151"/>
  <c r="AC43" i="151"/>
  <c r="AC148" i="151"/>
  <c r="AB42" i="151" l="1"/>
  <c r="AB147" i="151"/>
  <c r="AA49" i="151"/>
  <c r="AA154" i="151"/>
  <c r="I14" i="120"/>
  <c r="AY16" i="131"/>
  <c r="AY10" i="113"/>
  <c r="AY10" i="132" s="1"/>
  <c r="BB77" i="131"/>
  <c r="I75" i="121"/>
  <c r="I75" i="137" s="1"/>
  <c r="BF77" i="101"/>
  <c r="I17" i="121"/>
  <c r="BB11" i="113"/>
  <c r="BB11" i="132" s="1"/>
  <c r="BB19" i="131"/>
  <c r="BF19" i="101"/>
  <c r="AC49" i="151"/>
  <c r="AC154" i="151"/>
  <c r="AY56" i="131"/>
  <c r="AY13" i="113"/>
  <c r="AY13" i="132" s="1"/>
  <c r="I54" i="120"/>
  <c r="BB103" i="131"/>
  <c r="I101" i="121"/>
  <c r="I101" i="137" s="1"/>
  <c r="BF103" i="101"/>
  <c r="BB80" i="131"/>
  <c r="I78" i="121"/>
  <c r="I78" i="137" s="1"/>
  <c r="BF80" i="101"/>
  <c r="BB65" i="131"/>
  <c r="I63" i="121"/>
  <c r="I63" i="137" s="1"/>
  <c r="BF65" i="101"/>
  <c r="BB11" i="131"/>
  <c r="I9" i="121"/>
  <c r="I9" i="137" s="1"/>
  <c r="BF11" i="101"/>
  <c r="AA42" i="151"/>
  <c r="AA147" i="151"/>
  <c r="AY18" i="113"/>
  <c r="AY18" i="132" s="1"/>
  <c r="I86" i="120"/>
  <c r="AY88" i="131"/>
  <c r="AD49" i="151"/>
  <c r="AD154" i="151"/>
  <c r="I85" i="120"/>
  <c r="I85" i="136" s="1"/>
  <c r="AY87" i="131"/>
  <c r="I81" i="121"/>
  <c r="I81" i="137" s="1"/>
  <c r="BB83" i="131"/>
  <c r="BF83" i="101"/>
  <c r="BB46" i="131"/>
  <c r="I44" i="121"/>
  <c r="I44" i="137" s="1"/>
  <c r="BF46" i="101"/>
  <c r="I9" i="116"/>
  <c r="I9" i="135" s="1"/>
  <c r="I17" i="136"/>
  <c r="AY16" i="113" l="1"/>
  <c r="AY16" i="132" s="1"/>
  <c r="I74" i="120"/>
  <c r="AY76" i="131"/>
  <c r="BB56" i="131"/>
  <c r="BB13" i="113"/>
  <c r="BB13" i="132" s="1"/>
  <c r="I54" i="121"/>
  <c r="BF56" i="101"/>
  <c r="I14" i="121"/>
  <c r="BB16" i="131"/>
  <c r="BB10" i="113"/>
  <c r="BB10" i="132" s="1"/>
  <c r="BF16" i="101"/>
  <c r="BF65" i="131"/>
  <c r="I63" i="124"/>
  <c r="I63" i="140" s="1"/>
  <c r="I85" i="121"/>
  <c r="I85" i="137" s="1"/>
  <c r="BB87" i="131"/>
  <c r="BF87" i="101"/>
  <c r="AD42" i="151"/>
  <c r="AD147" i="151"/>
  <c r="BF83" i="131"/>
  <c r="I81" i="124"/>
  <c r="I81" i="140" s="1"/>
  <c r="I86" i="136"/>
  <c r="I16" i="116"/>
  <c r="I16" i="135" s="1"/>
  <c r="BF11" i="131"/>
  <c r="I9" i="124"/>
  <c r="I9" i="140" s="1"/>
  <c r="I11" i="116"/>
  <c r="I11" i="135" s="1"/>
  <c r="I54" i="136"/>
  <c r="I17" i="137"/>
  <c r="I45" i="116"/>
  <c r="I45" i="135" s="1"/>
  <c r="I86" i="121"/>
  <c r="BB88" i="131"/>
  <c r="BB18" i="113"/>
  <c r="BB18" i="132" s="1"/>
  <c r="BF88" i="101"/>
  <c r="I44" i="124"/>
  <c r="I44" i="140" s="1"/>
  <c r="BF46" i="131"/>
  <c r="I101" i="124"/>
  <c r="I101" i="140" s="1"/>
  <c r="BF103" i="131"/>
  <c r="BF11" i="113"/>
  <c r="BF11" i="132" s="1"/>
  <c r="I17" i="124"/>
  <c r="BF19" i="131"/>
  <c r="I75" i="124"/>
  <c r="I75" i="140" s="1"/>
  <c r="BF77" i="131"/>
  <c r="I7" i="120"/>
  <c r="AY9" i="113"/>
  <c r="AY9" i="132" s="1"/>
  <c r="AY9" i="131"/>
  <c r="AC42" i="151"/>
  <c r="AC147" i="151"/>
  <c r="I78" i="124"/>
  <c r="I78" i="140" s="1"/>
  <c r="BF80" i="131"/>
  <c r="I8" i="116"/>
  <c r="I8" i="135" s="1"/>
  <c r="I14" i="136"/>
  <c r="AB50" i="151" l="1"/>
  <c r="AB155" i="151"/>
  <c r="BB9" i="113"/>
  <c r="BB9" i="132" s="1"/>
  <c r="I7" i="121"/>
  <c r="BB9" i="131"/>
  <c r="BF9" i="101"/>
  <c r="BF88" i="131"/>
  <c r="I86" i="124"/>
  <c r="BF18" i="113"/>
  <c r="BF18" i="132" s="1"/>
  <c r="BF87" i="131"/>
  <c r="I85" i="124"/>
  <c r="I85" i="140" s="1"/>
  <c r="I14" i="137"/>
  <c r="I44" i="116"/>
  <c r="I44" i="135" s="1"/>
  <c r="I50" i="120"/>
  <c r="I50" i="136" s="1"/>
  <c r="AY52" i="131"/>
  <c r="BF16" i="131"/>
  <c r="BF10" i="113"/>
  <c r="BF10" i="132" s="1"/>
  <c r="I14" i="124"/>
  <c r="I54" i="124"/>
  <c r="BF13" i="113"/>
  <c r="BF13" i="132" s="1"/>
  <c r="BF56" i="131"/>
  <c r="AA50" i="151"/>
  <c r="AA155" i="151"/>
  <c r="I7" i="116"/>
  <c r="I7" i="135" s="1"/>
  <c r="I7" i="136"/>
  <c r="I17" i="140"/>
  <c r="I153" i="116"/>
  <c r="I153" i="135" s="1"/>
  <c r="I47" i="116"/>
  <c r="I47" i="135" s="1"/>
  <c r="I54" i="137"/>
  <c r="I14" i="116"/>
  <c r="I14" i="135" s="1"/>
  <c r="I74" i="136"/>
  <c r="I95" i="120"/>
  <c r="I95" i="136" s="1"/>
  <c r="AY97" i="131"/>
  <c r="BB76" i="131"/>
  <c r="I74" i="121"/>
  <c r="BB16" i="113"/>
  <c r="BB16" i="132" s="1"/>
  <c r="BF76" i="101"/>
  <c r="I86" i="137"/>
  <c r="I52" i="116"/>
  <c r="I52" i="135" s="1"/>
  <c r="AB52" i="151" l="1"/>
  <c r="AB157" i="151"/>
  <c r="AA48" i="151"/>
  <c r="AA153" i="151"/>
  <c r="I68" i="120"/>
  <c r="I68" i="136" s="1"/>
  <c r="AY70" i="131"/>
  <c r="I50" i="121"/>
  <c r="I50" i="137" s="1"/>
  <c r="BB52" i="131"/>
  <c r="BF52" i="101"/>
  <c r="AD50" i="151"/>
  <c r="AD155" i="151"/>
  <c r="I160" i="116"/>
  <c r="I160" i="135" s="1"/>
  <c r="I86" i="140"/>
  <c r="I7" i="137"/>
  <c r="I43" i="116"/>
  <c r="I43" i="135" s="1"/>
  <c r="AC52" i="151"/>
  <c r="AC157" i="151"/>
  <c r="I95" i="121"/>
  <c r="I95" i="137" s="1"/>
  <c r="BB97" i="131"/>
  <c r="BF97" i="101"/>
  <c r="I74" i="137"/>
  <c r="I50" i="116"/>
  <c r="I50" i="135" s="1"/>
  <c r="I54" i="140"/>
  <c r="I155" i="116"/>
  <c r="I155" i="135" s="1"/>
  <c r="AA52" i="151"/>
  <c r="AA157" i="151"/>
  <c r="AB48" i="151"/>
  <c r="AB153" i="151"/>
  <c r="AY38" i="131"/>
  <c r="I36" i="120"/>
  <c r="I36" i="136" s="1"/>
  <c r="AC50" i="151"/>
  <c r="AC155" i="151"/>
  <c r="I152" i="116"/>
  <c r="I152" i="135" s="1"/>
  <c r="I14" i="140"/>
  <c r="BF9" i="131"/>
  <c r="I7" i="124"/>
  <c r="BF9" i="113"/>
  <c r="BF9" i="132" s="1"/>
  <c r="AD52" i="151"/>
  <c r="AD157" i="151"/>
  <c r="AY86" i="131"/>
  <c r="AY17" i="113"/>
  <c r="I84" i="120"/>
  <c r="I74" i="124"/>
  <c r="BF76" i="131"/>
  <c r="BF16" i="113"/>
  <c r="BF16" i="132" s="1"/>
  <c r="AB45" i="151" l="1"/>
  <c r="AB150" i="151"/>
  <c r="I62" i="120"/>
  <c r="AY64" i="131"/>
  <c r="AY15" i="113"/>
  <c r="AY15" i="132" s="1"/>
  <c r="AC48" i="151"/>
  <c r="AC153" i="151"/>
  <c r="I7" i="140"/>
  <c r="I151" i="116"/>
  <c r="I151" i="135" s="1"/>
  <c r="I95" i="124"/>
  <c r="I95" i="140" s="1"/>
  <c r="BF97" i="131"/>
  <c r="AA45" i="151"/>
  <c r="AA150" i="151"/>
  <c r="BB17" i="113"/>
  <c r="BB86" i="131"/>
  <c r="I84" i="121"/>
  <c r="BF86" i="101"/>
  <c r="I158" i="116"/>
  <c r="I158" i="135" s="1"/>
  <c r="I74" i="140"/>
  <c r="BB70" i="131"/>
  <c r="I68" i="121"/>
  <c r="I68" i="137" s="1"/>
  <c r="BF70" i="101"/>
  <c r="BB38" i="131"/>
  <c r="I36" i="121"/>
  <c r="I36" i="137" s="1"/>
  <c r="BF38" i="101"/>
  <c r="AD48" i="151"/>
  <c r="AD153" i="151"/>
  <c r="I15" i="116"/>
  <c r="I84" i="136"/>
  <c r="AY33" i="131"/>
  <c r="I31" i="120"/>
  <c r="I31" i="136" s="1"/>
  <c r="AY19" i="113"/>
  <c r="AY19" i="132" s="1"/>
  <c r="AY17" i="132"/>
  <c r="BF52" i="131"/>
  <c r="I50" i="124"/>
  <c r="I50" i="140" s="1"/>
  <c r="I30" i="120" l="1"/>
  <c r="AY32" i="131"/>
  <c r="AY12" i="113"/>
  <c r="AY12" i="132" s="1"/>
  <c r="AC45" i="151"/>
  <c r="AC150" i="151"/>
  <c r="I17" i="116"/>
  <c r="I17" i="135" s="1"/>
  <c r="I15" i="135"/>
  <c r="I51" i="116"/>
  <c r="I84" i="137"/>
  <c r="I13" i="116"/>
  <c r="I13" i="135" s="1"/>
  <c r="I62" i="136"/>
  <c r="BB15" i="113"/>
  <c r="BB15" i="132" s="1"/>
  <c r="I62" i="121"/>
  <c r="BB64" i="131"/>
  <c r="BF64" i="101"/>
  <c r="I31" i="121"/>
  <c r="I31" i="137" s="1"/>
  <c r="BB33" i="131"/>
  <c r="BF33" i="101"/>
  <c r="BF70" i="131"/>
  <c r="I68" i="124"/>
  <c r="I68" i="140" s="1"/>
  <c r="BB17" i="132"/>
  <c r="BB19" i="113"/>
  <c r="BB19" i="132" s="1"/>
  <c r="AD45" i="151"/>
  <c r="AD150" i="151"/>
  <c r="BF38" i="131"/>
  <c r="I36" i="124"/>
  <c r="I36" i="140" s="1"/>
  <c r="BF17" i="113"/>
  <c r="BF86" i="131"/>
  <c r="I84" i="124"/>
  <c r="BB32" i="131" l="1"/>
  <c r="I30" i="121"/>
  <c r="BB12" i="113"/>
  <c r="BB12" i="132" s="1"/>
  <c r="BF32" i="101"/>
  <c r="I51" i="135"/>
  <c r="I53" i="116"/>
  <c r="I53" i="135" s="1"/>
  <c r="BF17" i="132"/>
  <c r="BF19" i="113"/>
  <c r="BF19" i="132" s="1"/>
  <c r="I62" i="124"/>
  <c r="BF64" i="131"/>
  <c r="BF15" i="113"/>
  <c r="BF15" i="132" s="1"/>
  <c r="I31" i="124"/>
  <c r="I31" i="140" s="1"/>
  <c r="BF33" i="131"/>
  <c r="AY8" i="113"/>
  <c r="AY8" i="132" s="1"/>
  <c r="I6" i="120"/>
  <c r="AY8" i="131"/>
  <c r="I84" i="140"/>
  <c r="I159" i="116"/>
  <c r="I49" i="116"/>
  <c r="I49" i="135" s="1"/>
  <c r="I62" i="137"/>
  <c r="I10" i="116"/>
  <c r="I10" i="135" s="1"/>
  <c r="I30" i="136"/>
  <c r="AD41" i="151" l="1"/>
  <c r="I6" i="121"/>
  <c r="BB8" i="131"/>
  <c r="BB8" i="113"/>
  <c r="BB8" i="132" s="1"/>
  <c r="BF8" i="101"/>
  <c r="BF32" i="131"/>
  <c r="BF12" i="113"/>
  <c r="BF12" i="132" s="1"/>
  <c r="I30" i="124"/>
  <c r="AY7" i="131"/>
  <c r="AY7" i="113"/>
  <c r="I5" i="120"/>
  <c r="AA41" i="151"/>
  <c r="I6" i="116"/>
  <c r="I6" i="135" s="1"/>
  <c r="I6" i="136"/>
  <c r="AB41" i="151"/>
  <c r="I161" i="116"/>
  <c r="I161" i="135" s="1"/>
  <c r="I159" i="135"/>
  <c r="I30" i="137"/>
  <c r="I46" i="116"/>
  <c r="I46" i="135" s="1"/>
  <c r="AC41" i="151"/>
  <c r="I62" i="140"/>
  <c r="I157" i="116"/>
  <c r="I157" i="135" s="1"/>
  <c r="AD67" i="151" l="1"/>
  <c r="BB7" i="131"/>
  <c r="BB7" i="113"/>
  <c r="I5" i="121"/>
  <c r="BF7" i="101"/>
  <c r="AB67" i="151"/>
  <c r="AA67" i="151"/>
  <c r="I5" i="136"/>
  <c r="I5" i="116"/>
  <c r="AB68" i="151"/>
  <c r="AC68" i="151"/>
  <c r="AY36" i="113"/>
  <c r="AY36" i="132" s="1"/>
  <c r="AY40" i="113"/>
  <c r="AY40" i="132" s="1"/>
  <c r="AY7" i="132"/>
  <c r="AY35" i="113"/>
  <c r="AY35" i="132" s="1"/>
  <c r="AY39" i="113"/>
  <c r="AY39" i="132" s="1"/>
  <c r="I42" i="116"/>
  <c r="I42" i="135" s="1"/>
  <c r="I6" i="137"/>
  <c r="AA68" i="151"/>
  <c r="I6" i="124"/>
  <c r="BF8" i="113"/>
  <c r="BF8" i="132" s="1"/>
  <c r="BF8" i="131"/>
  <c r="AD68" i="151"/>
  <c r="AC67" i="151"/>
  <c r="I30" i="140"/>
  <c r="I154" i="116"/>
  <c r="I154" i="135" s="1"/>
  <c r="I34" i="116" l="1"/>
  <c r="I34" i="135" s="1"/>
  <c r="I37" i="116"/>
  <c r="I37" i="135" s="1"/>
  <c r="I33" i="116"/>
  <c r="I33" i="135" s="1"/>
  <c r="I5" i="135"/>
  <c r="I38" i="116"/>
  <c r="I38" i="135" s="1"/>
  <c r="BB35" i="113"/>
  <c r="BB35" i="132" s="1"/>
  <c r="BB7" i="132"/>
  <c r="BB36" i="113"/>
  <c r="BB36" i="132" s="1"/>
  <c r="BB39" i="113"/>
  <c r="BB39" i="132" s="1"/>
  <c r="BB40" i="113"/>
  <c r="BB40" i="132" s="1"/>
  <c r="AB146" i="151"/>
  <c r="AC71" i="149"/>
  <c r="AC71" i="151" s="1"/>
  <c r="AC72" i="149"/>
  <c r="AC72" i="151" s="1"/>
  <c r="AC40" i="151"/>
  <c r="AD146" i="151"/>
  <c r="I6" i="140"/>
  <c r="I150" i="116"/>
  <c r="I150" i="135" s="1"/>
  <c r="AB40" i="151"/>
  <c r="AB71" i="149"/>
  <c r="AB71" i="151" s="1"/>
  <c r="AB72" i="149"/>
  <c r="AB72" i="151" s="1"/>
  <c r="AC146" i="151"/>
  <c r="BF7" i="131"/>
  <c r="BF7" i="113"/>
  <c r="I5" i="124"/>
  <c r="AA40" i="151"/>
  <c r="AA72" i="149"/>
  <c r="AA72" i="151" s="1"/>
  <c r="AA71" i="149"/>
  <c r="AA71" i="151" s="1"/>
  <c r="AA146" i="151"/>
  <c r="AD71" i="149"/>
  <c r="AD71" i="151" s="1"/>
  <c r="AD72" i="149"/>
  <c r="AD72" i="151" s="1"/>
  <c r="AD40" i="151"/>
  <c r="I5" i="137"/>
  <c r="I41" i="116"/>
  <c r="AB172" i="151" l="1"/>
  <c r="AB173" i="151"/>
  <c r="I5" i="140"/>
  <c r="I149" i="116"/>
  <c r="AA173" i="151"/>
  <c r="AA172" i="151"/>
  <c r="BF7" i="132"/>
  <c r="BF39" i="113"/>
  <c r="BF39" i="132" s="1"/>
  <c r="BF35" i="113"/>
  <c r="BF35" i="132" s="1"/>
  <c r="BF36" i="113"/>
  <c r="BF36" i="132" s="1"/>
  <c r="BF40" i="113"/>
  <c r="BF40" i="132" s="1"/>
  <c r="AD173" i="151"/>
  <c r="AD172" i="151"/>
  <c r="I73" i="116"/>
  <c r="I73" i="135" s="1"/>
  <c r="I70" i="116"/>
  <c r="I70" i="135" s="1"/>
  <c r="I41" i="135"/>
  <c r="I74" i="116"/>
  <c r="I74" i="135" s="1"/>
  <c r="I69" i="116"/>
  <c r="I69" i="135" s="1"/>
  <c r="AC172" i="151"/>
  <c r="AC173" i="151"/>
  <c r="AD177" i="149" l="1"/>
  <c r="AD177" i="151" s="1"/>
  <c r="AD145" i="151"/>
  <c r="AD176" i="149"/>
  <c r="AD176" i="151" s="1"/>
  <c r="I178" i="116"/>
  <c r="I178" i="135" s="1"/>
  <c r="I177" i="116"/>
  <c r="I177" i="135" s="1"/>
  <c r="I181" i="116"/>
  <c r="I181" i="135" s="1"/>
  <c r="I149" i="135"/>
  <c r="I182" i="116"/>
  <c r="I182" i="135" s="1"/>
  <c r="AC176" i="149"/>
  <c r="AC176" i="151" s="1"/>
  <c r="AC145" i="151"/>
  <c r="AC177" i="149"/>
  <c r="AC177" i="151" s="1"/>
  <c r="AA177" i="149"/>
  <c r="AA177" i="151" s="1"/>
  <c r="AA176" i="149"/>
  <c r="AA176" i="151" s="1"/>
  <c r="AA145" i="151"/>
  <c r="AB177" i="149"/>
  <c r="AB177" i="151" s="1"/>
  <c r="AB176" i="149"/>
  <c r="AB176" i="151" s="1"/>
  <c r="AB145" i="151"/>
  <c r="CE30" i="133" l="1"/>
  <c r="M28" i="125"/>
  <c r="M28" i="141" s="1"/>
  <c r="CE24" i="113"/>
  <c r="CE24" i="132" s="1"/>
  <c r="M20" i="125"/>
  <c r="CE22" i="133"/>
  <c r="CE62" i="133"/>
  <c r="M60" i="125"/>
  <c r="M60" i="141" s="1"/>
  <c r="CE48" i="133"/>
  <c r="M46" i="125"/>
  <c r="M46" i="141" s="1"/>
  <c r="CE44" i="133"/>
  <c r="M42" i="125"/>
  <c r="M42" i="141" s="1"/>
  <c r="M58" i="125"/>
  <c r="M58" i="141" s="1"/>
  <c r="CE60" i="133"/>
  <c r="M27" i="125"/>
  <c r="M27" i="141" s="1"/>
  <c r="CE29" i="133"/>
  <c r="CE21" i="133"/>
  <c r="CE23" i="113"/>
  <c r="CE23" i="132" s="1"/>
  <c r="M19" i="125"/>
  <c r="AR57" i="151"/>
  <c r="AR162" i="151"/>
  <c r="M35" i="125"/>
  <c r="M35" i="141" s="1"/>
  <c r="CE37" i="133"/>
  <c r="CE13" i="133"/>
  <c r="M11" i="125"/>
  <c r="M11" i="141" s="1"/>
  <c r="CE26" i="133"/>
  <c r="M24" i="125"/>
  <c r="M24" i="141" s="1"/>
  <c r="CE54" i="133"/>
  <c r="M52" i="125"/>
  <c r="M52" i="141" s="1"/>
  <c r="M47" i="125"/>
  <c r="M47" i="141" s="1"/>
  <c r="CE49" i="133"/>
  <c r="CE61" i="133"/>
  <c r="M59" i="125"/>
  <c r="M59" i="141" s="1"/>
  <c r="CE36" i="133"/>
  <c r="M34" i="125"/>
  <c r="M34" i="141" s="1"/>
  <c r="CE12" i="133"/>
  <c r="M10" i="125"/>
  <c r="M10" i="141" s="1"/>
  <c r="AS56" i="151"/>
  <c r="AS161" i="151"/>
  <c r="M44" i="125"/>
  <c r="M44" i="141" s="1"/>
  <c r="CE46" i="133"/>
  <c r="M17" i="125"/>
  <c r="M17" i="141" s="1"/>
  <c r="CE19" i="133"/>
  <c r="CE33" i="133"/>
  <c r="M31" i="125"/>
  <c r="M31" i="141" s="1"/>
  <c r="CE28" i="133"/>
  <c r="M26" i="125"/>
  <c r="M26" i="141" s="1"/>
  <c r="M56" i="125"/>
  <c r="M56" i="141" s="1"/>
  <c r="CE58" i="133"/>
  <c r="CE63" i="133"/>
  <c r="M61" i="125"/>
  <c r="M61" i="141" s="1"/>
  <c r="CE45" i="133"/>
  <c r="M43" i="125"/>
  <c r="M43" i="141" s="1"/>
  <c r="CE18" i="133"/>
  <c r="M16" i="125"/>
  <c r="M16" i="141" s="1"/>
  <c r="AR56" i="151"/>
  <c r="AR161" i="151"/>
  <c r="AQ57" i="151"/>
  <c r="AQ162" i="151"/>
  <c r="CE25" i="133"/>
  <c r="M23" i="125"/>
  <c r="M23" i="141" s="1"/>
  <c r="CE52" i="133"/>
  <c r="M50" i="125"/>
  <c r="M50" i="141" s="1"/>
  <c r="CE16" i="133"/>
  <c r="M14" i="125"/>
  <c r="M14" i="141" s="1"/>
  <c r="CE43" i="133"/>
  <c r="M41" i="125"/>
  <c r="M41" i="141" s="1"/>
  <c r="CE34" i="133"/>
  <c r="M32" i="125"/>
  <c r="M32" i="141" s="1"/>
  <c r="M9" i="125"/>
  <c r="M9" i="141" s="1"/>
  <c r="CE11" i="133"/>
  <c r="CE24" i="133"/>
  <c r="M22" i="125"/>
  <c r="M22" i="141" s="1"/>
  <c r="CE50" i="133"/>
  <c r="M48" i="125"/>
  <c r="M48" i="141" s="1"/>
  <c r="M15" i="125"/>
  <c r="M15" i="141" s="1"/>
  <c r="CE17" i="133"/>
  <c r="AQ56" i="151"/>
  <c r="AQ161" i="151"/>
  <c r="AS57" i="151"/>
  <c r="AS162" i="151"/>
  <c r="CH36" i="133" l="1"/>
  <c r="M34" i="126"/>
  <c r="M34" i="142" s="1"/>
  <c r="CH26" i="133"/>
  <c r="M24" i="126"/>
  <c r="M24" i="142" s="1"/>
  <c r="CL26" i="102"/>
  <c r="M27" i="126"/>
  <c r="M27" i="142" s="1"/>
  <c r="CL29" i="102"/>
  <c r="CH29" i="133"/>
  <c r="M60" i="126"/>
  <c r="M60" i="142" s="1"/>
  <c r="CH62" i="133"/>
  <c r="CH50" i="133"/>
  <c r="M48" i="126"/>
  <c r="M48" i="142" s="1"/>
  <c r="CL50" i="102"/>
  <c r="M41" i="126"/>
  <c r="M41" i="142" s="1"/>
  <c r="CH43" i="133"/>
  <c r="CL43" i="102"/>
  <c r="CH18" i="133"/>
  <c r="M16" i="126"/>
  <c r="M16" i="142" s="1"/>
  <c r="CH28" i="133"/>
  <c r="M26" i="126"/>
  <c r="M26" i="142" s="1"/>
  <c r="CL28" i="102"/>
  <c r="M20" i="141"/>
  <c r="M22" i="116"/>
  <c r="M22" i="135" s="1"/>
  <c r="CL61" i="102"/>
  <c r="M59" i="126"/>
  <c r="M59" i="142" s="1"/>
  <c r="CH61" i="133"/>
  <c r="CH13" i="133"/>
  <c r="M11" i="126"/>
  <c r="M11" i="142" s="1"/>
  <c r="CL13" i="102"/>
  <c r="M58" i="126"/>
  <c r="M58" i="142" s="1"/>
  <c r="CH60" i="133"/>
  <c r="CL60" i="102"/>
  <c r="M20" i="126"/>
  <c r="CH22" i="133"/>
  <c r="CH24" i="113"/>
  <c r="CH24" i="132" s="1"/>
  <c r="CL22" i="102"/>
  <c r="CH24" i="133"/>
  <c r="M22" i="126"/>
  <c r="M22" i="142" s="1"/>
  <c r="CL24" i="102"/>
  <c r="M14" i="126"/>
  <c r="M14" i="142" s="1"/>
  <c r="CH16" i="133"/>
  <c r="CL45" i="102"/>
  <c r="M43" i="126"/>
  <c r="M43" i="142" s="1"/>
  <c r="CH45" i="133"/>
  <c r="CH33" i="133"/>
  <c r="M31" i="126"/>
  <c r="M31" i="142" s="1"/>
  <c r="CH49" i="133"/>
  <c r="M47" i="126"/>
  <c r="M47" i="142" s="1"/>
  <c r="CL49" i="102"/>
  <c r="M35" i="126"/>
  <c r="M35" i="142" s="1"/>
  <c r="CH37" i="133"/>
  <c r="CH44" i="133"/>
  <c r="CL44" i="102"/>
  <c r="M42" i="126"/>
  <c r="M42" i="142" s="1"/>
  <c r="M28" i="126"/>
  <c r="M28" i="142" s="1"/>
  <c r="CL30" i="102"/>
  <c r="CH30" i="133"/>
  <c r="CH11" i="133"/>
  <c r="M9" i="126"/>
  <c r="M9" i="142" s="1"/>
  <c r="CL11" i="102"/>
  <c r="M50" i="126"/>
  <c r="M50" i="142" s="1"/>
  <c r="CH52" i="133"/>
  <c r="CH63" i="133"/>
  <c r="M61" i="126"/>
  <c r="M61" i="142" s="1"/>
  <c r="CL63" i="102"/>
  <c r="CH19" i="133"/>
  <c r="M17" i="126"/>
  <c r="M17" i="142" s="1"/>
  <c r="M21" i="116"/>
  <c r="M21" i="135" s="1"/>
  <c r="M19" i="141"/>
  <c r="CL12" i="102"/>
  <c r="CH12" i="133"/>
  <c r="M10" i="126"/>
  <c r="M10" i="142" s="1"/>
  <c r="CH54" i="133"/>
  <c r="M52" i="126"/>
  <c r="M52" i="142" s="1"/>
  <c r="CH21" i="133"/>
  <c r="M19" i="126"/>
  <c r="CH23" i="113"/>
  <c r="CH23" i="132" s="1"/>
  <c r="CL21" i="102"/>
  <c r="CH48" i="133"/>
  <c r="M46" i="126"/>
  <c r="M46" i="142" s="1"/>
  <c r="CL48" i="102"/>
  <c r="M15" i="126"/>
  <c r="M15" i="142" s="1"/>
  <c r="CH17" i="133"/>
  <c r="M32" i="126"/>
  <c r="M32" i="142" s="1"/>
  <c r="CH34" i="133"/>
  <c r="CH25" i="133"/>
  <c r="M23" i="126"/>
  <c r="M23" i="142" s="1"/>
  <c r="CL25" i="102"/>
  <c r="CH58" i="133"/>
  <c r="M56" i="126"/>
  <c r="M56" i="142" s="1"/>
  <c r="CH46" i="133"/>
  <c r="CL46" i="102"/>
  <c r="M44" i="126"/>
  <c r="M44" i="142" s="1"/>
  <c r="AR12" i="152"/>
  <c r="AS12" i="152"/>
  <c r="AQ12" i="152"/>
  <c r="CL25" i="133" l="1"/>
  <c r="M23" i="129"/>
  <c r="M23" i="145" s="1"/>
  <c r="M57" i="116"/>
  <c r="M57" i="135" s="1"/>
  <c r="M19" i="142"/>
  <c r="CL11" i="133"/>
  <c r="M9" i="129"/>
  <c r="M9" i="145" s="1"/>
  <c r="M28" i="129"/>
  <c r="M28" i="145" s="1"/>
  <c r="CL30" i="133"/>
  <c r="CL24" i="113"/>
  <c r="CL24" i="132" s="1"/>
  <c r="CL22" i="133"/>
  <c r="M20" i="129"/>
  <c r="CL60" i="133"/>
  <c r="M58" i="129"/>
  <c r="M58" i="145" s="1"/>
  <c r="M59" i="129"/>
  <c r="M59" i="145" s="1"/>
  <c r="CL61" i="133"/>
  <c r="CL43" i="133"/>
  <c r="M41" i="129"/>
  <c r="M41" i="145" s="1"/>
  <c r="M44" i="129"/>
  <c r="M44" i="145" s="1"/>
  <c r="CL46" i="133"/>
  <c r="M22" i="129"/>
  <c r="M22" i="145" s="1"/>
  <c r="CL24" i="133"/>
  <c r="M27" i="129"/>
  <c r="M27" i="145" s="1"/>
  <c r="CL29" i="133"/>
  <c r="CL21" i="133"/>
  <c r="M19" i="129"/>
  <c r="CL23" i="113"/>
  <c r="CL23" i="132" s="1"/>
  <c r="M10" i="129"/>
  <c r="M10" i="145" s="1"/>
  <c r="CL12" i="133"/>
  <c r="M43" i="129"/>
  <c r="M43" i="145" s="1"/>
  <c r="CL45" i="133"/>
  <c r="CL48" i="133"/>
  <c r="M46" i="129"/>
  <c r="M46" i="145" s="1"/>
  <c r="CL63" i="133"/>
  <c r="M61" i="129"/>
  <c r="M61" i="145" s="1"/>
  <c r="M42" i="129"/>
  <c r="M42" i="145" s="1"/>
  <c r="CL44" i="133"/>
  <c r="M47" i="129"/>
  <c r="M47" i="145" s="1"/>
  <c r="CL49" i="133"/>
  <c r="M20" i="142"/>
  <c r="M58" i="116"/>
  <c r="M58" i="135" s="1"/>
  <c r="M11" i="129"/>
  <c r="M11" i="145" s="1"/>
  <c r="CL13" i="133"/>
  <c r="M26" i="129"/>
  <c r="M26" i="145" s="1"/>
  <c r="CL28" i="133"/>
  <c r="CL50" i="133"/>
  <c r="M48" i="129"/>
  <c r="M48" i="145" s="1"/>
  <c r="CL26" i="133"/>
  <c r="M24" i="129"/>
  <c r="M24" i="145" s="1"/>
  <c r="AQ16" i="152"/>
  <c r="AR16" i="152"/>
  <c r="CE73" i="133" l="1"/>
  <c r="M71" i="125"/>
  <c r="M71" i="141" s="1"/>
  <c r="CE45" i="131"/>
  <c r="M43" i="120"/>
  <c r="M43" i="136" s="1"/>
  <c r="CE66" i="131"/>
  <c r="M64" i="120"/>
  <c r="M64" i="136" s="1"/>
  <c r="CE91" i="131"/>
  <c r="M89" i="120"/>
  <c r="M89" i="136" s="1"/>
  <c r="CE10" i="131"/>
  <c r="M8" i="120"/>
  <c r="M8" i="136" s="1"/>
  <c r="CE47" i="131"/>
  <c r="M45" i="120"/>
  <c r="M45" i="136" s="1"/>
  <c r="M65" i="120"/>
  <c r="M65" i="136" s="1"/>
  <c r="CE67" i="131"/>
  <c r="M90" i="120"/>
  <c r="M90" i="136" s="1"/>
  <c r="CE92" i="131"/>
  <c r="CE74" i="133"/>
  <c r="M72" i="125"/>
  <c r="M72" i="141" s="1"/>
  <c r="M41" i="120"/>
  <c r="M41" i="136" s="1"/>
  <c r="CE43" i="131"/>
  <c r="M66" i="120"/>
  <c r="M66" i="136" s="1"/>
  <c r="CE68" i="131"/>
  <c r="CE93" i="131"/>
  <c r="M91" i="120"/>
  <c r="M91" i="136" s="1"/>
  <c r="CE13" i="131"/>
  <c r="M11" i="120"/>
  <c r="M11" i="136" s="1"/>
  <c r="CE49" i="131"/>
  <c r="M47" i="120"/>
  <c r="M47" i="136" s="1"/>
  <c r="CE69" i="131"/>
  <c r="M67" i="120"/>
  <c r="M67" i="136" s="1"/>
  <c r="CE90" i="131"/>
  <c r="M88" i="120"/>
  <c r="M88" i="136" s="1"/>
  <c r="AQ47" i="151"/>
  <c r="AQ152" i="151"/>
  <c r="CE76" i="133"/>
  <c r="M74" i="125"/>
  <c r="M74" i="141" s="1"/>
  <c r="CE51" i="131"/>
  <c r="M49" i="120"/>
  <c r="M49" i="136" s="1"/>
  <c r="CE15" i="131"/>
  <c r="M13" i="120"/>
  <c r="M13" i="136" s="1"/>
  <c r="M93" i="120"/>
  <c r="M93" i="136" s="1"/>
  <c r="CE95" i="131"/>
  <c r="M15" i="120"/>
  <c r="M15" i="136" s="1"/>
  <c r="CE17" i="131"/>
  <c r="CE53" i="131"/>
  <c r="M51" i="120"/>
  <c r="M51" i="136" s="1"/>
  <c r="M16" i="120"/>
  <c r="M16" i="136" s="1"/>
  <c r="CE18" i="131"/>
  <c r="M94" i="120"/>
  <c r="M94" i="136" s="1"/>
  <c r="CE96" i="131"/>
  <c r="CE12" i="131"/>
  <c r="M10" i="120"/>
  <c r="M10" i="136" s="1"/>
  <c r="M46" i="120"/>
  <c r="M46" i="136" s="1"/>
  <c r="CE48" i="131"/>
  <c r="CE25" i="131"/>
  <c r="M23" i="120"/>
  <c r="M23" i="136" s="1"/>
  <c r="CE98" i="131"/>
  <c r="M96" i="120"/>
  <c r="M96" i="136" s="1"/>
  <c r="CE26" i="131"/>
  <c r="M24" i="120"/>
  <c r="M24" i="136" s="1"/>
  <c r="M53" i="120"/>
  <c r="M53" i="136" s="1"/>
  <c r="CE55" i="131"/>
  <c r="M70" i="120"/>
  <c r="M70" i="136" s="1"/>
  <c r="CE72" i="131"/>
  <c r="CE94" i="131"/>
  <c r="M92" i="120"/>
  <c r="M92" i="136" s="1"/>
  <c r="M12" i="115"/>
  <c r="M12" i="146" s="1"/>
  <c r="CE14" i="134"/>
  <c r="AS47" i="151"/>
  <c r="AS152" i="151"/>
  <c r="M20" i="145"/>
  <c r="M166" i="116"/>
  <c r="M166" i="135" s="1"/>
  <c r="M38" i="120"/>
  <c r="M38" i="136" s="1"/>
  <c r="CE40" i="131"/>
  <c r="CE14" i="131"/>
  <c r="M12" i="120"/>
  <c r="M12" i="136" s="1"/>
  <c r="M27" i="120"/>
  <c r="M27" i="136" s="1"/>
  <c r="CE29" i="131"/>
  <c r="CE57" i="131"/>
  <c r="M55" i="120"/>
  <c r="M55" i="136" s="1"/>
  <c r="CE78" i="131"/>
  <c r="M76" i="120"/>
  <c r="M76" i="136" s="1"/>
  <c r="M98" i="120"/>
  <c r="M98" i="136" s="1"/>
  <c r="CE100" i="131"/>
  <c r="CE34" i="131"/>
  <c r="M32" i="120"/>
  <c r="M32" i="136" s="1"/>
  <c r="CE58" i="131"/>
  <c r="M56" i="120"/>
  <c r="M56" i="136" s="1"/>
  <c r="M77" i="120"/>
  <c r="M77" i="136" s="1"/>
  <c r="CE79" i="131"/>
  <c r="M99" i="120"/>
  <c r="M99" i="136" s="1"/>
  <c r="CE101" i="131"/>
  <c r="M18" i="120"/>
  <c r="M18" i="136" s="1"/>
  <c r="CE20" i="131"/>
  <c r="M52" i="120"/>
  <c r="M52" i="136" s="1"/>
  <c r="CE54" i="131"/>
  <c r="M79" i="120"/>
  <c r="M79" i="136" s="1"/>
  <c r="CE81" i="131"/>
  <c r="CE102" i="131"/>
  <c r="M100" i="120"/>
  <c r="M100" i="136" s="1"/>
  <c r="CE39" i="131"/>
  <c r="M37" i="120"/>
  <c r="M37" i="136" s="1"/>
  <c r="M58" i="120"/>
  <c r="M58" i="136" s="1"/>
  <c r="CE60" i="131"/>
  <c r="CE28" i="131"/>
  <c r="M26" i="120"/>
  <c r="M26" i="136" s="1"/>
  <c r="M97" i="120"/>
  <c r="M97" i="136" s="1"/>
  <c r="CE99" i="131"/>
  <c r="AS41" i="152"/>
  <c r="AS128" i="152"/>
  <c r="AR41" i="152"/>
  <c r="AR128" i="152"/>
  <c r="CE61" i="131"/>
  <c r="M59" i="120"/>
  <c r="M59" i="136" s="1"/>
  <c r="M82" i="120"/>
  <c r="M82" i="136" s="1"/>
  <c r="CE84" i="131"/>
  <c r="CE105" i="131"/>
  <c r="M103" i="120"/>
  <c r="M103" i="136" s="1"/>
  <c r="CE42" i="131"/>
  <c r="M40" i="120"/>
  <c r="M40" i="136" s="1"/>
  <c r="CE62" i="131"/>
  <c r="M60" i="120"/>
  <c r="M60" i="136" s="1"/>
  <c r="CE85" i="131"/>
  <c r="M83" i="120"/>
  <c r="M83" i="136" s="1"/>
  <c r="CE106" i="131"/>
  <c r="M104" i="120"/>
  <c r="M104" i="136" s="1"/>
  <c r="CE37" i="131"/>
  <c r="M35" i="120"/>
  <c r="M35" i="136" s="1"/>
  <c r="M57" i="120"/>
  <c r="M57" i="136" s="1"/>
  <c r="CE59" i="131"/>
  <c r="M87" i="120"/>
  <c r="M87" i="136" s="1"/>
  <c r="CE89" i="131"/>
  <c r="CE75" i="133"/>
  <c r="M73" i="125"/>
  <c r="M73" i="141" s="1"/>
  <c r="CE44" i="131"/>
  <c r="M42" i="120"/>
  <c r="M42" i="136" s="1"/>
  <c r="CE63" i="131"/>
  <c r="CE14" i="113"/>
  <c r="CE14" i="132" s="1"/>
  <c r="M61" i="120"/>
  <c r="CE82" i="131"/>
  <c r="M80" i="120"/>
  <c r="M80" i="136" s="1"/>
  <c r="CE104" i="131"/>
  <c r="M102" i="120"/>
  <c r="M102" i="136" s="1"/>
  <c r="AQ41" i="152"/>
  <c r="AQ128" i="152"/>
  <c r="AR47" i="151"/>
  <c r="AR152" i="151"/>
  <c r="M165" i="116"/>
  <c r="M165" i="135" s="1"/>
  <c r="M19" i="145"/>
  <c r="AS16" i="152"/>
  <c r="AS27" i="152"/>
  <c r="AR27" i="152"/>
  <c r="AQ27" i="152"/>
  <c r="CE33" i="134" l="1"/>
  <c r="M31" i="115"/>
  <c r="M31" i="146" s="1"/>
  <c r="M69" i="120"/>
  <c r="M69" i="136" s="1"/>
  <c r="CE71" i="131"/>
  <c r="CE31" i="134"/>
  <c r="M29" i="115"/>
  <c r="M29" i="146" s="1"/>
  <c r="M28" i="115"/>
  <c r="M28" i="146" s="1"/>
  <c r="CE30" i="134"/>
  <c r="AR45" i="152"/>
  <c r="AR132" i="152"/>
  <c r="CH26" i="131"/>
  <c r="M24" i="121"/>
  <c r="M24" i="137" s="1"/>
  <c r="CL26" i="101"/>
  <c r="CL12" i="101"/>
  <c r="M10" i="121"/>
  <c r="M10" i="137" s="1"/>
  <c r="CH12" i="131"/>
  <c r="CL17" i="101"/>
  <c r="CH17" i="131"/>
  <c r="M15" i="121"/>
  <c r="M15" i="137" s="1"/>
  <c r="M12" i="121"/>
  <c r="M12" i="137" s="1"/>
  <c r="CH14" i="131"/>
  <c r="CL14" i="101"/>
  <c r="CH49" i="131"/>
  <c r="M47" i="121"/>
  <c r="M47" i="137" s="1"/>
  <c r="CL49" i="101"/>
  <c r="CH43" i="131"/>
  <c r="M41" i="121"/>
  <c r="M41" i="137" s="1"/>
  <c r="CL43" i="101"/>
  <c r="CL47" i="101"/>
  <c r="CH47" i="131"/>
  <c r="M45" i="121"/>
  <c r="M45" i="137" s="1"/>
  <c r="CH73" i="133"/>
  <c r="M71" i="126"/>
  <c r="M71" i="142" s="1"/>
  <c r="CL63" i="101"/>
  <c r="CH14" i="113"/>
  <c r="CH14" i="132" s="1"/>
  <c r="M61" i="121"/>
  <c r="CH63" i="131"/>
  <c r="CH59" i="131"/>
  <c r="M57" i="121"/>
  <c r="M57" i="137" s="1"/>
  <c r="CL59" i="101"/>
  <c r="CH62" i="131"/>
  <c r="M60" i="121"/>
  <c r="M60" i="137" s="1"/>
  <c r="CL62" i="101"/>
  <c r="CH61" i="131"/>
  <c r="M59" i="121"/>
  <c r="M59" i="137" s="1"/>
  <c r="CL61" i="101"/>
  <c r="CH39" i="131"/>
  <c r="M37" i="121"/>
  <c r="M37" i="137" s="1"/>
  <c r="CL39" i="101"/>
  <c r="CH20" i="131"/>
  <c r="M18" i="121"/>
  <c r="M18" i="137" s="1"/>
  <c r="CL20" i="101"/>
  <c r="CH34" i="131"/>
  <c r="M32" i="121"/>
  <c r="M32" i="137" s="1"/>
  <c r="CL34" i="101"/>
  <c r="CH29" i="131"/>
  <c r="M27" i="121"/>
  <c r="M27" i="137" s="1"/>
  <c r="CL29" i="101"/>
  <c r="M69" i="125"/>
  <c r="CE33" i="113"/>
  <c r="CE33" i="132" s="1"/>
  <c r="CE71" i="133"/>
  <c r="M30" i="115"/>
  <c r="M30" i="146" s="1"/>
  <c r="CE32" i="134"/>
  <c r="CH94" i="131"/>
  <c r="M92" i="121"/>
  <c r="M92" i="137" s="1"/>
  <c r="M96" i="121"/>
  <c r="M96" i="137" s="1"/>
  <c r="CH98" i="131"/>
  <c r="CH96" i="131"/>
  <c r="M94" i="121"/>
  <c r="M94" i="137" s="1"/>
  <c r="CH95" i="131"/>
  <c r="M93" i="121"/>
  <c r="M93" i="137" s="1"/>
  <c r="CH76" i="133"/>
  <c r="M74" i="126"/>
  <c r="M74" i="142" s="1"/>
  <c r="CL13" i="101"/>
  <c r="M11" i="121"/>
  <c r="M11" i="137" s="1"/>
  <c r="CH13" i="131"/>
  <c r="CH74" i="133"/>
  <c r="M72" i="126"/>
  <c r="M72" i="142" s="1"/>
  <c r="CH10" i="131"/>
  <c r="M8" i="121"/>
  <c r="M8" i="137" s="1"/>
  <c r="CL10" i="101"/>
  <c r="AQ45" i="152"/>
  <c r="AQ132" i="152"/>
  <c r="CH44" i="131"/>
  <c r="M42" i="121"/>
  <c r="M42" i="137" s="1"/>
  <c r="CL44" i="101"/>
  <c r="M35" i="121"/>
  <c r="M35" i="137" s="1"/>
  <c r="CH37" i="131"/>
  <c r="CL37" i="101"/>
  <c r="CH42" i="131"/>
  <c r="M40" i="121"/>
  <c r="M40" i="137" s="1"/>
  <c r="CL42" i="101"/>
  <c r="CH99" i="131"/>
  <c r="M97" i="121"/>
  <c r="M97" i="137" s="1"/>
  <c r="CH102" i="131"/>
  <c r="M100" i="121"/>
  <c r="M100" i="137" s="1"/>
  <c r="CH101" i="131"/>
  <c r="M99" i="121"/>
  <c r="M99" i="137" s="1"/>
  <c r="M98" i="121"/>
  <c r="M98" i="137" s="1"/>
  <c r="CH100" i="131"/>
  <c r="CH66" i="131"/>
  <c r="M64" i="121"/>
  <c r="M64" i="137" s="1"/>
  <c r="CL66" i="101"/>
  <c r="M12" i="116"/>
  <c r="M12" i="135" s="1"/>
  <c r="M61" i="136"/>
  <c r="CE34" i="113"/>
  <c r="CE34" i="132" s="1"/>
  <c r="M70" i="125"/>
  <c r="CE72" i="133"/>
  <c r="CH72" i="131"/>
  <c r="M70" i="121"/>
  <c r="M70" i="137" s="1"/>
  <c r="CH25" i="131"/>
  <c r="M23" i="121"/>
  <c r="M23" i="137" s="1"/>
  <c r="CL25" i="101"/>
  <c r="CH18" i="131"/>
  <c r="CL18" i="101"/>
  <c r="M16" i="121"/>
  <c r="M16" i="137" s="1"/>
  <c r="M13" i="121"/>
  <c r="M13" i="137" s="1"/>
  <c r="CH15" i="131"/>
  <c r="CL15" i="101"/>
  <c r="M88" i="121"/>
  <c r="M88" i="137" s="1"/>
  <c r="CH90" i="131"/>
  <c r="CL90" i="101"/>
  <c r="CH93" i="131"/>
  <c r="M91" i="121"/>
  <c r="M91" i="137" s="1"/>
  <c r="CH92" i="131"/>
  <c r="M90" i="121"/>
  <c r="M90" i="137" s="1"/>
  <c r="M89" i="121"/>
  <c r="M89" i="137" s="1"/>
  <c r="CH91" i="131"/>
  <c r="CL91" i="101"/>
  <c r="CH104" i="131"/>
  <c r="M102" i="121"/>
  <c r="M102" i="137" s="1"/>
  <c r="CH75" i="133"/>
  <c r="M73" i="126"/>
  <c r="M73" i="142" s="1"/>
  <c r="CH106" i="131"/>
  <c r="M104" i="121"/>
  <c r="M104" i="137" s="1"/>
  <c r="CH105" i="131"/>
  <c r="M103" i="121"/>
  <c r="M103" i="137" s="1"/>
  <c r="M26" i="121"/>
  <c r="M26" i="137" s="1"/>
  <c r="CH28" i="131"/>
  <c r="CL28" i="101"/>
  <c r="CH81" i="131"/>
  <c r="M79" i="121"/>
  <c r="M79" i="137" s="1"/>
  <c r="CH79" i="131"/>
  <c r="M77" i="121"/>
  <c r="M77" i="137" s="1"/>
  <c r="CH78" i="131"/>
  <c r="M76" i="121"/>
  <c r="M76" i="137" s="1"/>
  <c r="CH40" i="131"/>
  <c r="M38" i="121"/>
  <c r="M38" i="137" s="1"/>
  <c r="CL40" i="101"/>
  <c r="CE70" i="133"/>
  <c r="CE32" i="113"/>
  <c r="CE32" i="132" s="1"/>
  <c r="M68" i="125"/>
  <c r="CH14" i="134"/>
  <c r="M43" i="115"/>
  <c r="M43" i="146" s="1"/>
  <c r="CL14" i="114"/>
  <c r="M53" i="121"/>
  <c r="M53" i="137" s="1"/>
  <c r="CH55" i="131"/>
  <c r="CL55" i="101"/>
  <c r="CH48" i="131"/>
  <c r="M46" i="121"/>
  <c r="M46" i="137" s="1"/>
  <c r="CL48" i="101"/>
  <c r="CH53" i="131"/>
  <c r="M51" i="121"/>
  <c r="M51" i="137" s="1"/>
  <c r="CL53" i="101"/>
  <c r="CH51" i="131"/>
  <c r="M49" i="121"/>
  <c r="M49" i="137" s="1"/>
  <c r="CL51" i="101"/>
  <c r="M67" i="121"/>
  <c r="M67" i="137" s="1"/>
  <c r="CH69" i="131"/>
  <c r="CL69" i="101"/>
  <c r="CH68" i="131"/>
  <c r="M66" i="121"/>
  <c r="M66" i="137" s="1"/>
  <c r="CL68" i="101"/>
  <c r="CH67" i="131"/>
  <c r="M65" i="121"/>
  <c r="M65" i="137" s="1"/>
  <c r="CL67" i="101"/>
  <c r="M43" i="121"/>
  <c r="M43" i="137" s="1"/>
  <c r="CH45" i="131"/>
  <c r="CL45" i="101"/>
  <c r="CH82" i="131"/>
  <c r="M80" i="121"/>
  <c r="M80" i="137" s="1"/>
  <c r="CH89" i="131"/>
  <c r="M87" i="121"/>
  <c r="M87" i="137" s="1"/>
  <c r="CL89" i="101"/>
  <c r="M83" i="121"/>
  <c r="M83" i="137" s="1"/>
  <c r="CH85" i="131"/>
  <c r="CH84" i="131"/>
  <c r="M82" i="121"/>
  <c r="M82" i="137" s="1"/>
  <c r="CH60" i="131"/>
  <c r="M58" i="121"/>
  <c r="M58" i="137" s="1"/>
  <c r="CL60" i="101"/>
  <c r="CH54" i="131"/>
  <c r="M52" i="121"/>
  <c r="M52" i="137" s="1"/>
  <c r="CL54" i="101"/>
  <c r="M56" i="121"/>
  <c r="M56" i="137" s="1"/>
  <c r="CH58" i="131"/>
  <c r="CL58" i="101"/>
  <c r="M55" i="121"/>
  <c r="M55" i="137" s="1"/>
  <c r="CH57" i="131"/>
  <c r="CL57" i="101"/>
  <c r="AS18" i="152"/>
  <c r="AQ18" i="152"/>
  <c r="AR18" i="152"/>
  <c r="CE29" i="134" l="1"/>
  <c r="M27" i="115"/>
  <c r="M27" i="146" s="1"/>
  <c r="CH33" i="134"/>
  <c r="M62" i="115"/>
  <c r="M62" i="146" s="1"/>
  <c r="CH30" i="134"/>
  <c r="M59" i="115"/>
  <c r="M59" i="146" s="1"/>
  <c r="M55" i="124"/>
  <c r="M55" i="140" s="1"/>
  <c r="CL57" i="131"/>
  <c r="M87" i="124"/>
  <c r="M87" i="140" s="1"/>
  <c r="CL89" i="131"/>
  <c r="M65" i="124"/>
  <c r="M65" i="140" s="1"/>
  <c r="CL67" i="131"/>
  <c r="CL53" i="131"/>
  <c r="M51" i="124"/>
  <c r="M51" i="140" s="1"/>
  <c r="M68" i="141"/>
  <c r="M30" i="116"/>
  <c r="M30" i="135" s="1"/>
  <c r="M26" i="124"/>
  <c r="M26" i="140" s="1"/>
  <c r="CL28" i="131"/>
  <c r="CL42" i="131"/>
  <c r="M40" i="124"/>
  <c r="M40" i="140" s="1"/>
  <c r="CL20" i="131"/>
  <c r="M18" i="124"/>
  <c r="M18" i="140" s="1"/>
  <c r="CL59" i="131"/>
  <c r="M57" i="124"/>
  <c r="M57" i="140" s="1"/>
  <c r="M48" i="116"/>
  <c r="M48" i="135" s="1"/>
  <c r="M61" i="137"/>
  <c r="M41" i="124"/>
  <c r="M41" i="140" s="1"/>
  <c r="CL43" i="131"/>
  <c r="M16" i="115"/>
  <c r="M16" i="146" s="1"/>
  <c r="CE18" i="134"/>
  <c r="AS56" i="152"/>
  <c r="AR56" i="152"/>
  <c r="AS45" i="152"/>
  <c r="AS132" i="152"/>
  <c r="M60" i="115"/>
  <c r="M60" i="146" s="1"/>
  <c r="CH31" i="134"/>
  <c r="M58" i="124"/>
  <c r="M58" i="140" s="1"/>
  <c r="CL60" i="131"/>
  <c r="M43" i="124"/>
  <c r="M43" i="140" s="1"/>
  <c r="CL45" i="131"/>
  <c r="M49" i="124"/>
  <c r="M49" i="140" s="1"/>
  <c r="CL51" i="131"/>
  <c r="CL14" i="134"/>
  <c r="M136" i="115"/>
  <c r="M136" i="146" s="1"/>
  <c r="M13" i="124"/>
  <c r="M13" i="140" s="1"/>
  <c r="CL15" i="131"/>
  <c r="M16" i="124"/>
  <c r="M16" i="140" s="1"/>
  <c r="CL18" i="131"/>
  <c r="M70" i="141"/>
  <c r="M32" i="116"/>
  <c r="M32" i="135" s="1"/>
  <c r="M64" i="124"/>
  <c r="M64" i="140" s="1"/>
  <c r="CL66" i="131"/>
  <c r="M31" i="116"/>
  <c r="M31" i="135" s="1"/>
  <c r="M69" i="141"/>
  <c r="M32" i="124"/>
  <c r="M32" i="140" s="1"/>
  <c r="CL34" i="131"/>
  <c r="CL62" i="131"/>
  <c r="M60" i="124"/>
  <c r="M60" i="140" s="1"/>
  <c r="AQ56" i="152"/>
  <c r="CH32" i="134"/>
  <c r="M61" i="115"/>
  <c r="M61" i="146" s="1"/>
  <c r="M69" i="121"/>
  <c r="M69" i="137" s="1"/>
  <c r="CH71" i="131"/>
  <c r="CL54" i="131"/>
  <c r="M52" i="124"/>
  <c r="M52" i="140" s="1"/>
  <c r="M67" i="124"/>
  <c r="M67" i="140" s="1"/>
  <c r="CL69" i="131"/>
  <c r="M53" i="124"/>
  <c r="M53" i="140" s="1"/>
  <c r="CL55" i="131"/>
  <c r="CL90" i="131"/>
  <c r="M88" i="124"/>
  <c r="M88" i="140" s="1"/>
  <c r="CL44" i="131"/>
  <c r="M42" i="124"/>
  <c r="M42" i="140" s="1"/>
  <c r="M11" i="124"/>
  <c r="M11" i="140" s="1"/>
  <c r="CL13" i="131"/>
  <c r="CL29" i="131"/>
  <c r="M27" i="124"/>
  <c r="M27" i="140" s="1"/>
  <c r="CL61" i="131"/>
  <c r="M59" i="124"/>
  <c r="M59" i="140" s="1"/>
  <c r="CL63" i="131"/>
  <c r="M61" i="124"/>
  <c r="CL14" i="113"/>
  <c r="CL14" i="132" s="1"/>
  <c r="M12" i="124"/>
  <c r="M12" i="140" s="1"/>
  <c r="CL14" i="131"/>
  <c r="CL12" i="131"/>
  <c r="M10" i="124"/>
  <c r="M10" i="140" s="1"/>
  <c r="M70" i="126"/>
  <c r="CH72" i="133"/>
  <c r="CH34" i="113"/>
  <c r="CH34" i="132" s="1"/>
  <c r="M69" i="126"/>
  <c r="CH71" i="133"/>
  <c r="CH33" i="113"/>
  <c r="CH33" i="132" s="1"/>
  <c r="CH32" i="113"/>
  <c r="CH32" i="132" s="1"/>
  <c r="CH70" i="133"/>
  <c r="M68" i="126"/>
  <c r="CL58" i="131"/>
  <c r="M56" i="124"/>
  <c r="M56" i="140" s="1"/>
  <c r="M66" i="124"/>
  <c r="M66" i="140" s="1"/>
  <c r="CL68" i="131"/>
  <c r="M46" i="124"/>
  <c r="M46" i="140" s="1"/>
  <c r="CL48" i="131"/>
  <c r="CL40" i="131"/>
  <c r="M38" i="124"/>
  <c r="M38" i="140" s="1"/>
  <c r="M89" i="124"/>
  <c r="M89" i="140" s="1"/>
  <c r="CL91" i="131"/>
  <c r="M23" i="124"/>
  <c r="M23" i="140" s="1"/>
  <c r="CL25" i="131"/>
  <c r="M35" i="124"/>
  <c r="M35" i="140" s="1"/>
  <c r="CL37" i="131"/>
  <c r="M8" i="124"/>
  <c r="M8" i="140" s="1"/>
  <c r="CL10" i="131"/>
  <c r="CL39" i="131"/>
  <c r="M37" i="124"/>
  <c r="M37" i="140" s="1"/>
  <c r="M45" i="124"/>
  <c r="M45" i="140" s="1"/>
  <c r="CL47" i="131"/>
  <c r="CL49" i="131"/>
  <c r="M47" i="124"/>
  <c r="M47" i="140" s="1"/>
  <c r="CL17" i="131"/>
  <c r="M15" i="124"/>
  <c r="M15" i="140" s="1"/>
  <c r="CL26" i="131"/>
  <c r="M24" i="124"/>
  <c r="M24" i="140" s="1"/>
  <c r="AS47" i="152" l="1"/>
  <c r="M156" i="116"/>
  <c r="M156" i="135" s="1"/>
  <c r="M61" i="140"/>
  <c r="M58" i="115"/>
  <c r="M58" i="146" s="1"/>
  <c r="CL29" i="114"/>
  <c r="CH29" i="134"/>
  <c r="AQ47" i="152"/>
  <c r="AR47" i="152"/>
  <c r="M18" i="115"/>
  <c r="M18" i="146" s="1"/>
  <c r="CE20" i="134"/>
  <c r="CH18" i="134"/>
  <c r="M47" i="115"/>
  <c r="M47" i="146" s="1"/>
  <c r="CL18" i="114"/>
  <c r="M68" i="142"/>
  <c r="M66" i="116"/>
  <c r="M66" i="135" s="1"/>
  <c r="M70" i="142"/>
  <c r="M68" i="116"/>
  <c r="M68" i="135" s="1"/>
  <c r="M67" i="116"/>
  <c r="M67" i="135" s="1"/>
  <c r="M69" i="142"/>
  <c r="AQ143" i="152" l="1"/>
  <c r="M151" i="115"/>
  <c r="M151" i="146" s="1"/>
  <c r="CL29" i="134"/>
  <c r="M49" i="115"/>
  <c r="M49" i="146" s="1"/>
  <c r="CH20" i="134"/>
  <c r="CL20" i="114"/>
  <c r="AS65" i="151"/>
  <c r="AS170" i="151"/>
  <c r="AR143" i="152"/>
  <c r="M140" i="115"/>
  <c r="M140" i="146" s="1"/>
  <c r="CL18" i="134"/>
  <c r="AS143" i="152"/>
  <c r="AQ65" i="151"/>
  <c r="AQ170" i="151"/>
  <c r="AR65" i="151"/>
  <c r="AR170" i="151"/>
  <c r="AS8" i="152"/>
  <c r="CE79" i="133" l="1"/>
  <c r="M77" i="125"/>
  <c r="M77" i="141" s="1"/>
  <c r="AS134" i="152"/>
  <c r="CL20" i="134"/>
  <c r="M142" i="115"/>
  <c r="M142" i="146" s="1"/>
  <c r="AR134" i="152"/>
  <c r="AQ134" i="152"/>
  <c r="AR11" i="152"/>
  <c r="AR8" i="152"/>
  <c r="AR9" i="152"/>
  <c r="AS7" i="152"/>
  <c r="AQ9" i="152"/>
  <c r="AQ11" i="152"/>
  <c r="AS11" i="152"/>
  <c r="AQ8" i="152"/>
  <c r="AS9" i="152"/>
  <c r="AS14" i="152"/>
  <c r="AR14" i="152"/>
  <c r="M77" i="126" l="1"/>
  <c r="M77" i="142" s="1"/>
  <c r="CH79" i="133"/>
  <c r="CL79" i="102"/>
  <c r="AS37" i="152"/>
  <c r="AS124" i="152"/>
  <c r="AQ14" i="152"/>
  <c r="M8" i="115" l="1"/>
  <c r="M8" i="146" s="1"/>
  <c r="CE10" i="134"/>
  <c r="AS38" i="152"/>
  <c r="AS125" i="152"/>
  <c r="AS36" i="152"/>
  <c r="AS123" i="152"/>
  <c r="AR43" i="152"/>
  <c r="AR130" i="152"/>
  <c r="AR37" i="152"/>
  <c r="AR124" i="152"/>
  <c r="AR38" i="152"/>
  <c r="AR125" i="152"/>
  <c r="CE13" i="134"/>
  <c r="M11" i="115"/>
  <c r="M11" i="146" s="1"/>
  <c r="AQ37" i="152"/>
  <c r="AQ124" i="152"/>
  <c r="AR40" i="152"/>
  <c r="AR127" i="152"/>
  <c r="AQ40" i="152"/>
  <c r="AQ127" i="152"/>
  <c r="CL79" i="133"/>
  <c r="M77" i="129"/>
  <c r="M77" i="145" s="1"/>
  <c r="M9" i="115"/>
  <c r="M9" i="146" s="1"/>
  <c r="CE11" i="134"/>
  <c r="AS43" i="152"/>
  <c r="AS130" i="152"/>
  <c r="AQ38" i="152"/>
  <c r="AQ125" i="152"/>
  <c r="AS40" i="152"/>
  <c r="AS127" i="152"/>
  <c r="AQ43" i="152" l="1"/>
  <c r="AQ130" i="152"/>
  <c r="M14" i="115"/>
  <c r="M14" i="146" s="1"/>
  <c r="CE16" i="134"/>
  <c r="CH13" i="134"/>
  <c r="CL13" i="114"/>
  <c r="M42" i="115"/>
  <c r="M42" i="146" s="1"/>
  <c r="CL11" i="114"/>
  <c r="CH11" i="134"/>
  <c r="M40" i="115"/>
  <c r="M40" i="146" s="1"/>
  <c r="M39" i="115"/>
  <c r="M39" i="146" s="1"/>
  <c r="CL10" i="114"/>
  <c r="CH10" i="134"/>
  <c r="AR7" i="152"/>
  <c r="M132" i="115" l="1"/>
  <c r="M132" i="146" s="1"/>
  <c r="CL10" i="134"/>
  <c r="CL11" i="134"/>
  <c r="M133" i="115"/>
  <c r="M133" i="146" s="1"/>
  <c r="M45" i="115"/>
  <c r="M45" i="146" s="1"/>
  <c r="CH16" i="134"/>
  <c r="CL16" i="114"/>
  <c r="M135" i="115"/>
  <c r="M135" i="146" s="1"/>
  <c r="CL13" i="134"/>
  <c r="AQ7" i="152"/>
  <c r="CL16" i="134" l="1"/>
  <c r="M138" i="115"/>
  <c r="M138" i="146" s="1"/>
  <c r="AR36" i="152"/>
  <c r="AR123" i="152"/>
  <c r="M7" i="115" l="1"/>
  <c r="M7" i="146" s="1"/>
  <c r="CE9" i="134"/>
  <c r="AQ36" i="152"/>
  <c r="AQ123" i="152"/>
  <c r="AR51" i="151" l="1"/>
  <c r="AR156" i="151"/>
  <c r="AS51" i="151"/>
  <c r="AS156" i="151"/>
  <c r="M38" i="115"/>
  <c r="M38" i="146" s="1"/>
  <c r="CL9" i="114"/>
  <c r="CH9" i="134"/>
  <c r="AQ51" i="151" l="1"/>
  <c r="AQ156" i="151"/>
  <c r="M101" i="120"/>
  <c r="M101" i="136" s="1"/>
  <c r="CE103" i="131"/>
  <c r="CE65" i="131"/>
  <c r="M63" i="120"/>
  <c r="M63" i="136" s="1"/>
  <c r="AS46" i="151"/>
  <c r="AS151" i="151"/>
  <c r="AR46" i="151"/>
  <c r="AR151" i="151"/>
  <c r="M9" i="120"/>
  <c r="M9" i="136" s="1"/>
  <c r="CE11" i="131"/>
  <c r="M81" i="120"/>
  <c r="M81" i="136" s="1"/>
  <c r="CE83" i="131"/>
  <c r="AQ44" i="151"/>
  <c r="AQ149" i="151"/>
  <c r="M78" i="120"/>
  <c r="M78" i="136" s="1"/>
  <c r="CE80" i="131"/>
  <c r="CE11" i="113"/>
  <c r="CE11" i="132" s="1"/>
  <c r="CE19" i="131"/>
  <c r="M17" i="120"/>
  <c r="AS43" i="151"/>
  <c r="AS148" i="151"/>
  <c r="AS44" i="151"/>
  <c r="AS149" i="151"/>
  <c r="M131" i="115"/>
  <c r="M131" i="146" s="1"/>
  <c r="CL9" i="134"/>
  <c r="CE77" i="131"/>
  <c r="M75" i="120"/>
  <c r="M75" i="136" s="1"/>
  <c r="CE46" i="131"/>
  <c r="M44" i="120"/>
  <c r="M44" i="136" s="1"/>
  <c r="AR43" i="151"/>
  <c r="AR148" i="151"/>
  <c r="AR44" i="151"/>
  <c r="AR149" i="151"/>
  <c r="M14" i="120" l="1"/>
  <c r="CE16" i="131"/>
  <c r="CE10" i="113"/>
  <c r="CE10" i="132" s="1"/>
  <c r="CE56" i="131"/>
  <c r="CE13" i="113"/>
  <c r="CE13" i="132" s="1"/>
  <c r="M54" i="120"/>
  <c r="CH80" i="131"/>
  <c r="M78" i="121"/>
  <c r="M78" i="137" s="1"/>
  <c r="AQ43" i="151"/>
  <c r="AQ148" i="151"/>
  <c r="AQ46" i="151"/>
  <c r="AQ151" i="151"/>
  <c r="CE88" i="131"/>
  <c r="CE18" i="113"/>
  <c r="CE18" i="132" s="1"/>
  <c r="M86" i="120"/>
  <c r="CH65" i="131"/>
  <c r="M63" i="121"/>
  <c r="M63" i="137" s="1"/>
  <c r="CL65" i="101"/>
  <c r="CH103" i="131"/>
  <c r="M101" i="121"/>
  <c r="M101" i="137" s="1"/>
  <c r="AS49" i="151"/>
  <c r="AS154" i="151"/>
  <c r="M85" i="120"/>
  <c r="M85" i="136" s="1"/>
  <c r="CE87" i="131"/>
  <c r="M75" i="121"/>
  <c r="M75" i="137" s="1"/>
  <c r="CH77" i="131"/>
  <c r="AR49" i="151"/>
  <c r="AR154" i="151"/>
  <c r="CH83" i="131"/>
  <c r="M81" i="121"/>
  <c r="M81" i="137" s="1"/>
  <c r="CL83" i="101"/>
  <c r="CH19" i="131"/>
  <c r="CH11" i="113"/>
  <c r="CH11" i="132" s="1"/>
  <c r="M17" i="121"/>
  <c r="CL19" i="101"/>
  <c r="M44" i="121"/>
  <c r="M44" i="137" s="1"/>
  <c r="CH46" i="131"/>
  <c r="CL46" i="101"/>
  <c r="CH11" i="131"/>
  <c r="M9" i="121"/>
  <c r="M9" i="137" s="1"/>
  <c r="CL11" i="101"/>
  <c r="M9" i="116"/>
  <c r="M9" i="135" s="1"/>
  <c r="M17" i="136"/>
  <c r="M54" i="121" l="1"/>
  <c r="CH56" i="131"/>
  <c r="CH13" i="113"/>
  <c r="CH13" i="132" s="1"/>
  <c r="CL56" i="101"/>
  <c r="CH18" i="113"/>
  <c r="CH18" i="132" s="1"/>
  <c r="M86" i="121"/>
  <c r="CH88" i="131"/>
  <c r="CL88" i="101"/>
  <c r="AQ49" i="151"/>
  <c r="AQ154" i="151"/>
  <c r="CE76" i="131"/>
  <c r="CE16" i="113"/>
  <c r="CE16" i="132" s="1"/>
  <c r="M74" i="120"/>
  <c r="CL19" i="131"/>
  <c r="CL11" i="113"/>
  <c r="CL11" i="132" s="1"/>
  <c r="M17" i="124"/>
  <c r="M81" i="124"/>
  <c r="M81" i="140" s="1"/>
  <c r="CL83" i="131"/>
  <c r="M86" i="136"/>
  <c r="M16" i="116"/>
  <c r="M16" i="135" s="1"/>
  <c r="CH87" i="131"/>
  <c r="M85" i="121"/>
  <c r="M85" i="137" s="1"/>
  <c r="CH16" i="131"/>
  <c r="CH10" i="113"/>
  <c r="CH10" i="132" s="1"/>
  <c r="M14" i="121"/>
  <c r="CL16" i="101"/>
  <c r="AS42" i="151"/>
  <c r="AS147" i="151"/>
  <c r="M44" i="124"/>
  <c r="M44" i="140" s="1"/>
  <c r="CL46" i="131"/>
  <c r="M45" i="116"/>
  <c r="M45" i="135" s="1"/>
  <c r="M17" i="137"/>
  <c r="M63" i="124"/>
  <c r="M63" i="140" s="1"/>
  <c r="CL65" i="131"/>
  <c r="M11" i="116"/>
  <c r="M11" i="135" s="1"/>
  <c r="M54" i="136"/>
  <c r="CE9" i="131"/>
  <c r="M7" i="120"/>
  <c r="CE9" i="113"/>
  <c r="CE9" i="132" s="1"/>
  <c r="AR42" i="151"/>
  <c r="AR147" i="151"/>
  <c r="AQ42" i="151"/>
  <c r="AQ147" i="151"/>
  <c r="CL11" i="131"/>
  <c r="M9" i="124"/>
  <c r="M9" i="140" s="1"/>
  <c r="M8" i="116"/>
  <c r="M8" i="135" s="1"/>
  <c r="M14" i="136"/>
  <c r="AR13" i="152"/>
  <c r="AQ10" i="152"/>
  <c r="AQ13" i="152"/>
  <c r="AS15" i="152"/>
  <c r="AR10" i="152"/>
  <c r="AS13" i="152"/>
  <c r="AR15" i="152"/>
  <c r="AQ15" i="152"/>
  <c r="CE97" i="131" l="1"/>
  <c r="M95" i="120"/>
  <c r="M95" i="136" s="1"/>
  <c r="CH9" i="131"/>
  <c r="M7" i="121"/>
  <c r="CH9" i="113"/>
  <c r="CH9" i="132" s="1"/>
  <c r="CL9" i="101"/>
  <c r="M17" i="140"/>
  <c r="M153" i="116"/>
  <c r="M153" i="135" s="1"/>
  <c r="CL18" i="113"/>
  <c r="CL18" i="132" s="1"/>
  <c r="CL88" i="131"/>
  <c r="M86" i="124"/>
  <c r="CL56" i="131"/>
  <c r="M54" i="124"/>
  <c r="CL13" i="113"/>
  <c r="CL13" i="132" s="1"/>
  <c r="M50" i="120"/>
  <c r="M50" i="136" s="1"/>
  <c r="CE52" i="131"/>
  <c r="M7" i="136"/>
  <c r="M7" i="116"/>
  <c r="M7" i="135" s="1"/>
  <c r="M14" i="124"/>
  <c r="CL10" i="113"/>
  <c r="CL10" i="132" s="1"/>
  <c r="CL16" i="131"/>
  <c r="M86" i="137"/>
  <c r="M52" i="116"/>
  <c r="M52" i="135" s="1"/>
  <c r="M74" i="121"/>
  <c r="CH76" i="131"/>
  <c r="CH16" i="113"/>
  <c r="CH16" i="132" s="1"/>
  <c r="CL76" i="101"/>
  <c r="M14" i="137"/>
  <c r="M44" i="116"/>
  <c r="M44" i="135" s="1"/>
  <c r="M74" i="136"/>
  <c r="M14" i="116"/>
  <c r="M14" i="135" s="1"/>
  <c r="M47" i="116"/>
  <c r="M47" i="135" s="1"/>
  <c r="M54" i="137"/>
  <c r="AQ17" i="152"/>
  <c r="AR17" i="152"/>
  <c r="AS17" i="152"/>
  <c r="AS10" i="152"/>
  <c r="M15" i="115" l="1"/>
  <c r="M15" i="146" s="1"/>
  <c r="CE17" i="134"/>
  <c r="M95" i="121"/>
  <c r="M95" i="137" s="1"/>
  <c r="CH97" i="131"/>
  <c r="AQ42" i="152"/>
  <c r="AQ129" i="152"/>
  <c r="M74" i="137"/>
  <c r="M50" i="116"/>
  <c r="M50" i="135" s="1"/>
  <c r="M43" i="116"/>
  <c r="M43" i="135" s="1"/>
  <c r="M7" i="137"/>
  <c r="AS44" i="152"/>
  <c r="AS131" i="152"/>
  <c r="AR42" i="152"/>
  <c r="AR129" i="152"/>
  <c r="AR44" i="152"/>
  <c r="AR131" i="152"/>
  <c r="CL16" i="113"/>
  <c r="CL16" i="132" s="1"/>
  <c r="CL76" i="131"/>
  <c r="M74" i="124"/>
  <c r="M152" i="116"/>
  <c r="M152" i="135" s="1"/>
  <c r="M14" i="140"/>
  <c r="M86" i="140"/>
  <c r="M160" i="116"/>
  <c r="M160" i="135" s="1"/>
  <c r="AQ44" i="152"/>
  <c r="AQ131" i="152"/>
  <c r="AS42" i="152"/>
  <c r="AS129" i="152"/>
  <c r="AR39" i="152"/>
  <c r="AR126" i="152"/>
  <c r="CL9" i="131"/>
  <c r="M7" i="124"/>
  <c r="CL9" i="113"/>
  <c r="CL9" i="132" s="1"/>
  <c r="M13" i="115"/>
  <c r="M13" i="146" s="1"/>
  <c r="CE15" i="134"/>
  <c r="CH52" i="131"/>
  <c r="M50" i="121"/>
  <c r="M50" i="137" s="1"/>
  <c r="CL52" i="101"/>
  <c r="AQ39" i="152"/>
  <c r="AQ126" i="152"/>
  <c r="M54" i="140"/>
  <c r="M155" i="116"/>
  <c r="M155" i="135" s="1"/>
  <c r="AQ6" i="152"/>
  <c r="AS6" i="152"/>
  <c r="AR5" i="152"/>
  <c r="AR6" i="152"/>
  <c r="AQ5" i="152"/>
  <c r="AS5" i="152"/>
  <c r="CE38" i="131" l="1"/>
  <c r="M36" i="120"/>
  <c r="M36" i="136" s="1"/>
  <c r="M17" i="115"/>
  <c r="M17" i="146" s="1"/>
  <c r="CE19" i="134"/>
  <c r="AR46" i="152"/>
  <c r="AR133" i="152"/>
  <c r="AS50" i="151"/>
  <c r="AS155" i="151"/>
  <c r="AQ46" i="152"/>
  <c r="AQ133" i="152"/>
  <c r="CE17" i="113"/>
  <c r="M84" i="120"/>
  <c r="CE86" i="131"/>
  <c r="M10" i="115"/>
  <c r="M10" i="146" s="1"/>
  <c r="CE12" i="134"/>
  <c r="AR50" i="151"/>
  <c r="AR155" i="151"/>
  <c r="M44" i="115"/>
  <c r="M44" i="146" s="1"/>
  <c r="CL15" i="114"/>
  <c r="CH15" i="134"/>
  <c r="M7" i="140"/>
  <c r="M151" i="116"/>
  <c r="M151" i="135" s="1"/>
  <c r="M74" i="140"/>
  <c r="M158" i="116"/>
  <c r="M158" i="135" s="1"/>
  <c r="AR52" i="151"/>
  <c r="AR157" i="151"/>
  <c r="AS46" i="152"/>
  <c r="AS133" i="152"/>
  <c r="M46" i="115"/>
  <c r="M46" i="146" s="1"/>
  <c r="CH17" i="134"/>
  <c r="CL17" i="114"/>
  <c r="AQ50" i="151"/>
  <c r="AQ155" i="151"/>
  <c r="AQ52" i="151"/>
  <c r="AQ157" i="151"/>
  <c r="AS52" i="151"/>
  <c r="AS157" i="151"/>
  <c r="AS39" i="152"/>
  <c r="AS126" i="152"/>
  <c r="CL52" i="131"/>
  <c r="M50" i="124"/>
  <c r="M50" i="140" s="1"/>
  <c r="AS30" i="152"/>
  <c r="AS31" i="152"/>
  <c r="AR30" i="152"/>
  <c r="AR31" i="152"/>
  <c r="AQ31" i="152"/>
  <c r="AQ30" i="152"/>
  <c r="CE7" i="134" l="1"/>
  <c r="M5" i="115"/>
  <c r="M5" i="146" s="1"/>
  <c r="AR34" i="152"/>
  <c r="AQ34" i="152"/>
  <c r="CH12" i="134"/>
  <c r="M41" i="115"/>
  <c r="M41" i="146" s="1"/>
  <c r="CL12" i="114"/>
  <c r="M84" i="136"/>
  <c r="M15" i="116"/>
  <c r="M48" i="115"/>
  <c r="M48" i="146" s="1"/>
  <c r="CH19" i="134"/>
  <c r="CL19" i="114"/>
  <c r="M139" i="115"/>
  <c r="M139" i="146" s="1"/>
  <c r="CL17" i="134"/>
  <c r="CL15" i="134"/>
  <c r="M137" i="115"/>
  <c r="M137" i="146" s="1"/>
  <c r="CE19" i="113"/>
  <c r="CE19" i="132" s="1"/>
  <c r="CE17" i="132"/>
  <c r="AR35" i="152"/>
  <c r="AS34" i="152"/>
  <c r="CH38" i="131"/>
  <c r="M36" i="121"/>
  <c r="M36" i="137" s="1"/>
  <c r="CL38" i="101"/>
  <c r="M31" i="120"/>
  <c r="M31" i="136" s="1"/>
  <c r="CE33" i="131"/>
  <c r="M6" i="115"/>
  <c r="M6" i="146" s="1"/>
  <c r="CE8" i="134"/>
  <c r="CH86" i="131"/>
  <c r="M84" i="121"/>
  <c r="CH17" i="113"/>
  <c r="CL86" i="101"/>
  <c r="AQ35" i="152"/>
  <c r="AS35" i="152"/>
  <c r="M33" i="115" l="1"/>
  <c r="M33" i="146" s="1"/>
  <c r="CE35" i="134"/>
  <c r="AS59" i="152"/>
  <c r="AQ59" i="152"/>
  <c r="CH33" i="131"/>
  <c r="M31" i="121"/>
  <c r="M31" i="137" s="1"/>
  <c r="CL33" i="101"/>
  <c r="AS45" i="151"/>
  <c r="AS150" i="151"/>
  <c r="M32" i="115"/>
  <c r="M32" i="146" s="1"/>
  <c r="CE34" i="134"/>
  <c r="CL8" i="114"/>
  <c r="M37" i="115"/>
  <c r="M37" i="146" s="1"/>
  <c r="CH8" i="134"/>
  <c r="AR66" i="151"/>
  <c r="AR171" i="151"/>
  <c r="M36" i="115"/>
  <c r="M36" i="146" s="1"/>
  <c r="CH7" i="134"/>
  <c r="CL7" i="114"/>
  <c r="AQ66" i="151"/>
  <c r="AQ171" i="151"/>
  <c r="CL17" i="113"/>
  <c r="CL86" i="131"/>
  <c r="M84" i="124"/>
  <c r="M36" i="124"/>
  <c r="M36" i="140" s="1"/>
  <c r="CL38" i="131"/>
  <c r="M15" i="135"/>
  <c r="M17" i="116"/>
  <c r="M17" i="135" s="1"/>
  <c r="CE32" i="131"/>
  <c r="CE12" i="113"/>
  <c r="CE12" i="132" s="1"/>
  <c r="M30" i="120"/>
  <c r="AR60" i="152"/>
  <c r="AS66" i="151"/>
  <c r="AS171" i="151"/>
  <c r="AR45" i="151"/>
  <c r="AR150" i="151"/>
  <c r="CH19" i="113"/>
  <c r="CH19" i="132" s="1"/>
  <c r="CH17" i="132"/>
  <c r="CL19" i="134"/>
  <c r="M141" i="115"/>
  <c r="M141" i="146" s="1"/>
  <c r="AR59" i="152"/>
  <c r="AS60" i="152"/>
  <c r="AQ60" i="152"/>
  <c r="AQ45" i="151"/>
  <c r="AQ150" i="151"/>
  <c r="M84" i="137"/>
  <c r="M51" i="116"/>
  <c r="M134" i="115"/>
  <c r="M134" i="146" s="1"/>
  <c r="CL12" i="134"/>
  <c r="CE56" i="133" l="1"/>
  <c r="M54" i="125"/>
  <c r="M54" i="141" s="1"/>
  <c r="CE32" i="133"/>
  <c r="M30" i="125"/>
  <c r="M30" i="141" s="1"/>
  <c r="CE42" i="133"/>
  <c r="M40" i="125"/>
  <c r="M40" i="141" s="1"/>
  <c r="AR58" i="151"/>
  <c r="AR163" i="151"/>
  <c r="M64" i="115"/>
  <c r="M64" i="146" s="1"/>
  <c r="CH35" i="134"/>
  <c r="AR122" i="152"/>
  <c r="AS122" i="152"/>
  <c r="CL35" i="114"/>
  <c r="CL7" i="134"/>
  <c r="M129" i="115"/>
  <c r="M129" i="146" s="1"/>
  <c r="CL34" i="114"/>
  <c r="M57" i="125"/>
  <c r="M57" i="141" s="1"/>
  <c r="CE59" i="133"/>
  <c r="CE27" i="133"/>
  <c r="CE26" i="113"/>
  <c r="CE26" i="132" s="1"/>
  <c r="M25" i="125"/>
  <c r="CE23" i="133"/>
  <c r="M21" i="125"/>
  <c r="CE25" i="113"/>
  <c r="CE25" i="132" s="1"/>
  <c r="AS59" i="151"/>
  <c r="AS164" i="151"/>
  <c r="M63" i="115"/>
  <c r="M63" i="146" s="1"/>
  <c r="CH34" i="134"/>
  <c r="AQ122" i="152"/>
  <c r="M159" i="116"/>
  <c r="M84" i="140"/>
  <c r="CE15" i="133"/>
  <c r="M13" i="125"/>
  <c r="M13" i="141" s="1"/>
  <c r="M8" i="125"/>
  <c r="M8" i="141" s="1"/>
  <c r="CE10" i="133"/>
  <c r="CE51" i="133"/>
  <c r="M49" i="125"/>
  <c r="M49" i="141" s="1"/>
  <c r="M6" i="120"/>
  <c r="CE8" i="131"/>
  <c r="CE8" i="113"/>
  <c r="CE8" i="132" s="1"/>
  <c r="CH32" i="131"/>
  <c r="CH12" i="113"/>
  <c r="CH12" i="132" s="1"/>
  <c r="M30" i="121"/>
  <c r="CL32" i="101"/>
  <c r="AS58" i="151"/>
  <c r="AS163" i="151"/>
  <c r="AR59" i="151"/>
  <c r="AR164" i="151"/>
  <c r="M10" i="116"/>
  <c r="M10" i="135" s="1"/>
  <c r="M30" i="136"/>
  <c r="AR121" i="152"/>
  <c r="AR147" i="152"/>
  <c r="AR146" i="152"/>
  <c r="AS121" i="152"/>
  <c r="AS146" i="152"/>
  <c r="AS147" i="152"/>
  <c r="CE35" i="133"/>
  <c r="M33" i="125"/>
  <c r="M33" i="141" s="1"/>
  <c r="M45" i="125"/>
  <c r="M45" i="141" s="1"/>
  <c r="CE47" i="133"/>
  <c r="CE80" i="133"/>
  <c r="M78" i="125"/>
  <c r="M78" i="141" s="1"/>
  <c r="AQ59" i="151"/>
  <c r="AQ164" i="151"/>
  <c r="AQ58" i="151"/>
  <c r="AQ163" i="151"/>
  <c r="M51" i="135"/>
  <c r="M53" i="116"/>
  <c r="M53" i="135" s="1"/>
  <c r="AQ121" i="152"/>
  <c r="AQ147" i="152"/>
  <c r="AQ146" i="152"/>
  <c r="CL17" i="132"/>
  <c r="CL19" i="113"/>
  <c r="CL19" i="132" s="1"/>
  <c r="M130" i="115"/>
  <c r="M130" i="146" s="1"/>
  <c r="CL8" i="134"/>
  <c r="M31" i="124"/>
  <c r="M31" i="140" s="1"/>
  <c r="CL33" i="131"/>
  <c r="AQ41" i="151" l="1"/>
  <c r="M33" i="126"/>
  <c r="M33" i="142" s="1"/>
  <c r="CH35" i="133"/>
  <c r="AQ61" i="151"/>
  <c r="AQ166" i="151"/>
  <c r="CH56" i="133"/>
  <c r="M54" i="126"/>
  <c r="M54" i="142" s="1"/>
  <c r="CL12" i="113"/>
  <c r="CL12" i="132" s="1"/>
  <c r="M30" i="124"/>
  <c r="CL32" i="131"/>
  <c r="M25" i="141"/>
  <c r="M24" i="116"/>
  <c r="M24" i="135" s="1"/>
  <c r="CL80" i="102"/>
  <c r="CH80" i="133"/>
  <c r="M78" i="126"/>
  <c r="M78" i="142" s="1"/>
  <c r="CL27" i="102"/>
  <c r="CH27" i="133"/>
  <c r="M25" i="126"/>
  <c r="CH26" i="113"/>
  <c r="CH26" i="132" s="1"/>
  <c r="M49" i="126"/>
  <c r="M49" i="142" s="1"/>
  <c r="CH51" i="133"/>
  <c r="CL51" i="102"/>
  <c r="CH59" i="133"/>
  <c r="M57" i="126"/>
  <c r="M57" i="142" s="1"/>
  <c r="AR61" i="151"/>
  <c r="AR166" i="151"/>
  <c r="M46" i="116"/>
  <c r="M46" i="135" s="1"/>
  <c r="M30" i="137"/>
  <c r="M157" i="115"/>
  <c r="M157" i="146" s="1"/>
  <c r="CL35" i="134"/>
  <c r="CE41" i="133"/>
  <c r="CE28" i="113"/>
  <c r="CE28" i="132" s="1"/>
  <c r="M39" i="125"/>
  <c r="M6" i="121"/>
  <c r="CH8" i="131"/>
  <c r="CH8" i="113"/>
  <c r="CH8" i="132" s="1"/>
  <c r="CL8" i="101"/>
  <c r="AS41" i="151"/>
  <c r="CL10" i="102"/>
  <c r="M8" i="126"/>
  <c r="M8" i="142" s="1"/>
  <c r="CH10" i="133"/>
  <c r="CH15" i="133"/>
  <c r="M13" i="126"/>
  <c r="M13" i="142" s="1"/>
  <c r="M6" i="136"/>
  <c r="M6" i="116"/>
  <c r="M6" i="135" s="1"/>
  <c r="M159" i="135"/>
  <c r="M161" i="116"/>
  <c r="M161" i="135" s="1"/>
  <c r="M21" i="141"/>
  <c r="M23" i="116"/>
  <c r="M23" i="135" s="1"/>
  <c r="CL34" i="134"/>
  <c r="M156" i="115"/>
  <c r="M156" i="146" s="1"/>
  <c r="CH32" i="133"/>
  <c r="M30" i="126"/>
  <c r="M30" i="142" s="1"/>
  <c r="AR41" i="151"/>
  <c r="CH25" i="113"/>
  <c r="CH25" i="132" s="1"/>
  <c r="CH23" i="133"/>
  <c r="M21" i="126"/>
  <c r="CL23" i="102"/>
  <c r="CL47" i="102"/>
  <c r="CH47" i="133"/>
  <c r="M45" i="126"/>
  <c r="M45" i="142" s="1"/>
  <c r="AS61" i="151"/>
  <c r="AS166" i="151"/>
  <c r="CH42" i="133"/>
  <c r="M40" i="126"/>
  <c r="M40" i="142" s="1"/>
  <c r="CL42" i="102"/>
  <c r="M67" i="125" l="1"/>
  <c r="M67" i="141" s="1"/>
  <c r="CE69" i="133"/>
  <c r="M66" i="125"/>
  <c r="M66" i="141" s="1"/>
  <c r="CE68" i="133"/>
  <c r="CL47" i="133"/>
  <c r="M45" i="129"/>
  <c r="M45" i="145" s="1"/>
  <c r="M6" i="124"/>
  <c r="CL8" i="113"/>
  <c r="CL8" i="132" s="1"/>
  <c r="CL8" i="131"/>
  <c r="M39" i="141"/>
  <c r="M26" i="116"/>
  <c r="M26" i="135" s="1"/>
  <c r="M55" i="125"/>
  <c r="M55" i="141" s="1"/>
  <c r="CE57" i="133"/>
  <c r="CE66" i="133"/>
  <c r="M64" i="125"/>
  <c r="M64" i="141" s="1"/>
  <c r="AQ64" i="151"/>
  <c r="AQ62" i="151"/>
  <c r="AQ167" i="151"/>
  <c r="AS62" i="151"/>
  <c r="AS167" i="151"/>
  <c r="M40" i="129"/>
  <c r="M40" i="145" s="1"/>
  <c r="CL42" i="133"/>
  <c r="CL25" i="113"/>
  <c r="CL25" i="132" s="1"/>
  <c r="M21" i="129"/>
  <c r="CL23" i="133"/>
  <c r="CL10" i="133"/>
  <c r="M8" i="129"/>
  <c r="M8" i="145" s="1"/>
  <c r="M49" i="129"/>
  <c r="M49" i="145" s="1"/>
  <c r="CL51" i="133"/>
  <c r="M25" i="142"/>
  <c r="M60" i="116"/>
  <c r="M60" i="135" s="1"/>
  <c r="CE78" i="133"/>
  <c r="M76" i="125"/>
  <c r="M76" i="141" s="1"/>
  <c r="AS64" i="151"/>
  <c r="M39" i="126"/>
  <c r="CH28" i="113"/>
  <c r="CH28" i="132" s="1"/>
  <c r="CH41" i="133"/>
  <c r="CL41" i="102"/>
  <c r="M21" i="142"/>
  <c r="M59" i="116"/>
  <c r="M59" i="135" s="1"/>
  <c r="M78" i="129"/>
  <c r="M78" i="145" s="1"/>
  <c r="CL80" i="133"/>
  <c r="M30" i="140"/>
  <c r="M154" i="116"/>
  <c r="M154" i="135" s="1"/>
  <c r="M53" i="125"/>
  <c r="CE55" i="133"/>
  <c r="CE29" i="113"/>
  <c r="CE29" i="132" s="1"/>
  <c r="M65" i="125"/>
  <c r="M65" i="141" s="1"/>
  <c r="CE67" i="133"/>
  <c r="AR64" i="151"/>
  <c r="AR62" i="151"/>
  <c r="AR167" i="151"/>
  <c r="M42" i="116"/>
  <c r="M42" i="135" s="1"/>
  <c r="M6" i="137"/>
  <c r="M25" i="129"/>
  <c r="CL27" i="133"/>
  <c r="CL26" i="113"/>
  <c r="CL26" i="132" s="1"/>
  <c r="CE31" i="133" l="1"/>
  <c r="M29" i="125"/>
  <c r="CE27" i="113"/>
  <c r="CE27" i="132" s="1"/>
  <c r="M53" i="126"/>
  <c r="CH29" i="113"/>
  <c r="CH29" i="132" s="1"/>
  <c r="CL55" i="102"/>
  <c r="CH55" i="133"/>
  <c r="AS60" i="151"/>
  <c r="AS165" i="151"/>
  <c r="AR60" i="151"/>
  <c r="AR165" i="151"/>
  <c r="M25" i="145"/>
  <c r="M168" i="116"/>
  <c r="M168" i="135" s="1"/>
  <c r="AQ146" i="151"/>
  <c r="AR146" i="151"/>
  <c r="CH68" i="133"/>
  <c r="M66" i="126"/>
  <c r="M66" i="142" s="1"/>
  <c r="AR169" i="151"/>
  <c r="M39" i="142"/>
  <c r="M62" i="116"/>
  <c r="M62" i="135" s="1"/>
  <c r="M150" i="116"/>
  <c r="M150" i="135" s="1"/>
  <c r="M6" i="140"/>
  <c r="M55" i="126"/>
  <c r="M55" i="142" s="1"/>
  <c r="CH57" i="133"/>
  <c r="CH66" i="133"/>
  <c r="M64" i="126"/>
  <c r="M64" i="142" s="1"/>
  <c r="CH69" i="133"/>
  <c r="M67" i="126"/>
  <c r="M67" i="142" s="1"/>
  <c r="AS146" i="151"/>
  <c r="CL41" i="133"/>
  <c r="CL28" i="113"/>
  <c r="CL28" i="132" s="1"/>
  <c r="M39" i="129"/>
  <c r="AS169" i="151"/>
  <c r="CL78" i="102"/>
  <c r="CH78" i="133"/>
  <c r="M76" i="126"/>
  <c r="M76" i="142" s="1"/>
  <c r="AQ60" i="151"/>
  <c r="AQ165" i="151"/>
  <c r="CH67" i="133"/>
  <c r="M65" i="126"/>
  <c r="M65" i="142" s="1"/>
  <c r="M27" i="116"/>
  <c r="M27" i="135" s="1"/>
  <c r="M53" i="141"/>
  <c r="M21" i="145"/>
  <c r="M167" i="116"/>
  <c r="M167" i="135" s="1"/>
  <c r="AQ169" i="151"/>
  <c r="CE64" i="133" l="1"/>
  <c r="CE30" i="113"/>
  <c r="CE30" i="132" s="1"/>
  <c r="M62" i="125"/>
  <c r="M39" i="145"/>
  <c r="M170" i="116"/>
  <c r="M170" i="135" s="1"/>
  <c r="M53" i="142"/>
  <c r="M63" i="116"/>
  <c r="M63" i="135" s="1"/>
  <c r="M29" i="126"/>
  <c r="CH27" i="113"/>
  <c r="CH27" i="132" s="1"/>
  <c r="CH31" i="133"/>
  <c r="CL31" i="102"/>
  <c r="M76" i="129"/>
  <c r="M76" i="145" s="1"/>
  <c r="CL78" i="133"/>
  <c r="CL55" i="133"/>
  <c r="CL29" i="113"/>
  <c r="CL29" i="132" s="1"/>
  <c r="M53" i="129"/>
  <c r="M25" i="116"/>
  <c r="M25" i="135" s="1"/>
  <c r="M29" i="141"/>
  <c r="CE65" i="133"/>
  <c r="CE31" i="113"/>
  <c r="M63" i="125"/>
  <c r="CE31" i="132" l="1"/>
  <c r="CE38" i="113"/>
  <c r="CE38" i="132" s="1"/>
  <c r="M53" i="145"/>
  <c r="M171" i="116"/>
  <c r="M171" i="135" s="1"/>
  <c r="M61" i="116"/>
  <c r="M61" i="135" s="1"/>
  <c r="M29" i="142"/>
  <c r="CL27" i="113"/>
  <c r="CL27" i="132" s="1"/>
  <c r="CL31" i="133"/>
  <c r="M29" i="129"/>
  <c r="M62" i="141"/>
  <c r="M28" i="116"/>
  <c r="M28" i="135" s="1"/>
  <c r="M62" i="126"/>
  <c r="CH30" i="113"/>
  <c r="CH30" i="132" s="1"/>
  <c r="CH64" i="133"/>
  <c r="CL64" i="102"/>
  <c r="AS63" i="151"/>
  <c r="AR63" i="151"/>
  <c r="AQ63" i="151"/>
  <c r="CH31" i="113"/>
  <c r="CH65" i="133"/>
  <c r="M63" i="126"/>
  <c r="M63" i="141"/>
  <c r="M29" i="116"/>
  <c r="M63" i="142" l="1"/>
  <c r="M65" i="116"/>
  <c r="M62" i="142"/>
  <c r="M64" i="116"/>
  <c r="M64" i="135" s="1"/>
  <c r="M62" i="129"/>
  <c r="CL64" i="133"/>
  <c r="CL30" i="113"/>
  <c r="CL30" i="132" s="1"/>
  <c r="M29" i="135"/>
  <c r="M36" i="116"/>
  <c r="M36" i="135" s="1"/>
  <c r="CH38" i="113"/>
  <c r="CH38" i="132" s="1"/>
  <c r="CH31" i="132"/>
  <c r="M169" i="116"/>
  <c r="M169" i="135" s="1"/>
  <c r="M29" i="145"/>
  <c r="CE20" i="133" l="1"/>
  <c r="M18" i="125"/>
  <c r="M18" i="141" s="1"/>
  <c r="AQ168" i="151"/>
  <c r="M62" i="145"/>
  <c r="M172" i="116"/>
  <c r="M172" i="135" s="1"/>
  <c r="M73" i="120"/>
  <c r="M73" i="136" s="1"/>
  <c r="CE75" i="131"/>
  <c r="AR168" i="151"/>
  <c r="M65" i="135"/>
  <c r="M72" i="116"/>
  <c r="M72" i="135" s="1"/>
  <c r="AS168" i="151"/>
  <c r="CE70" i="131" l="1"/>
  <c r="M68" i="120"/>
  <c r="M68" i="136" s="1"/>
  <c r="AS55" i="151"/>
  <c r="AS160" i="151"/>
  <c r="M73" i="121"/>
  <c r="M73" i="137" s="1"/>
  <c r="CH75" i="131"/>
  <c r="CE14" i="133"/>
  <c r="M12" i="125"/>
  <c r="M12" i="141" s="1"/>
  <c r="AR55" i="151"/>
  <c r="AR160" i="151"/>
  <c r="CH20" i="133"/>
  <c r="M18" i="126"/>
  <c r="M18" i="142" s="1"/>
  <c r="AS48" i="151"/>
  <c r="AS153" i="151"/>
  <c r="AR48" i="151"/>
  <c r="AR153" i="151"/>
  <c r="AR68" i="151" l="1"/>
  <c r="CL14" i="102"/>
  <c r="M12" i="126"/>
  <c r="M12" i="142" s="1"/>
  <c r="CH14" i="133"/>
  <c r="M68" i="121"/>
  <c r="M68" i="137" s="1"/>
  <c r="CH70" i="131"/>
  <c r="CL70" i="101"/>
  <c r="AR54" i="151"/>
  <c r="AR67" i="151"/>
  <c r="AS54" i="151"/>
  <c r="CE8" i="133" l="1"/>
  <c r="CE21" i="113"/>
  <c r="CE21" i="132" s="1"/>
  <c r="M6" i="125"/>
  <c r="AS53" i="151"/>
  <c r="CE7" i="131"/>
  <c r="CE7" i="113"/>
  <c r="M5" i="120"/>
  <c r="AR53" i="151"/>
  <c r="AS68" i="151"/>
  <c r="AQ55" i="151"/>
  <c r="AQ160" i="151"/>
  <c r="AS40" i="151"/>
  <c r="AS71" i="149"/>
  <c r="AS71" i="151" s="1"/>
  <c r="AS72" i="149"/>
  <c r="AS72" i="151" s="1"/>
  <c r="CE9" i="133"/>
  <c r="CE22" i="113"/>
  <c r="CE22" i="132" s="1"/>
  <c r="M7" i="125"/>
  <c r="M68" i="124"/>
  <c r="M68" i="140" s="1"/>
  <c r="CL70" i="131"/>
  <c r="CE64" i="131"/>
  <c r="CE15" i="113"/>
  <c r="CE15" i="132" s="1"/>
  <c r="M62" i="120"/>
  <c r="AQ48" i="151"/>
  <c r="AQ153" i="151"/>
  <c r="CL14" i="133"/>
  <c r="M12" i="129"/>
  <c r="M12" i="145" s="1"/>
  <c r="AR71" i="149"/>
  <c r="AR71" i="151" s="1"/>
  <c r="AR72" i="149"/>
  <c r="AR72" i="151" s="1"/>
  <c r="AR40" i="151"/>
  <c r="CH9" i="133" l="1"/>
  <c r="M7" i="126"/>
  <c r="CH22" i="113"/>
  <c r="CH22" i="132" s="1"/>
  <c r="CL9" i="102"/>
  <c r="AS67" i="151"/>
  <c r="M62" i="121"/>
  <c r="CH64" i="131"/>
  <c r="CH15" i="113"/>
  <c r="CH15" i="132" s="1"/>
  <c r="CL64" i="101"/>
  <c r="M13" i="116"/>
  <c r="M13" i="135" s="1"/>
  <c r="M62" i="136"/>
  <c r="AR159" i="151"/>
  <c r="M20" i="116"/>
  <c r="M20" i="135" s="1"/>
  <c r="M7" i="141"/>
  <c r="M5" i="136"/>
  <c r="M5" i="116"/>
  <c r="M19" i="116"/>
  <c r="M19" i="135" s="1"/>
  <c r="M6" i="141"/>
  <c r="CE7" i="133"/>
  <c r="CE20" i="113"/>
  <c r="CE20" i="132" s="1"/>
  <c r="M5" i="125"/>
  <c r="M5" i="121"/>
  <c r="CH7" i="131"/>
  <c r="CH7" i="113"/>
  <c r="CL7" i="101"/>
  <c r="CE40" i="113"/>
  <c r="CE40" i="132" s="1"/>
  <c r="CE39" i="113"/>
  <c r="CE39" i="132" s="1"/>
  <c r="CE7" i="132"/>
  <c r="CE36" i="113"/>
  <c r="CE36" i="132" s="1"/>
  <c r="CE35" i="113"/>
  <c r="CE35" i="132" s="1"/>
  <c r="AQ54" i="151"/>
  <c r="CH8" i="133"/>
  <c r="M6" i="126"/>
  <c r="CH21" i="113"/>
  <c r="CH21" i="132" s="1"/>
  <c r="CL8" i="102"/>
  <c r="AS159" i="151"/>
  <c r="AS173" i="151"/>
  <c r="AQ68" i="151" l="1"/>
  <c r="AQ67" i="151"/>
  <c r="AR158" i="151"/>
  <c r="CL21" i="113"/>
  <c r="CL21" i="132" s="1"/>
  <c r="M6" i="129"/>
  <c r="CL8" i="133"/>
  <c r="CH39" i="113"/>
  <c r="CH39" i="132" s="1"/>
  <c r="CH40" i="113"/>
  <c r="CH40" i="132" s="1"/>
  <c r="CH7" i="132"/>
  <c r="AQ40" i="151"/>
  <c r="AQ72" i="149"/>
  <c r="AQ72" i="151" s="1"/>
  <c r="AQ71" i="149"/>
  <c r="AQ71" i="151" s="1"/>
  <c r="AR173" i="151"/>
  <c r="CL9" i="133"/>
  <c r="CL22" i="113"/>
  <c r="CL22" i="132" s="1"/>
  <c r="M7" i="129"/>
  <c r="M5" i="141"/>
  <c r="M18" i="116"/>
  <c r="M18" i="135" s="1"/>
  <c r="M49" i="116"/>
  <c r="M49" i="135" s="1"/>
  <c r="M62" i="137"/>
  <c r="AR176" i="149"/>
  <c r="AR176" i="151" s="1"/>
  <c r="AR145" i="151"/>
  <c r="AR177" i="149"/>
  <c r="AR177" i="151" s="1"/>
  <c r="CH7" i="133"/>
  <c r="M5" i="126"/>
  <c r="CH20" i="113"/>
  <c r="CH20" i="132" s="1"/>
  <c r="CL7" i="102"/>
  <c r="AS158" i="151"/>
  <c r="M6" i="142"/>
  <c r="M55" i="116"/>
  <c r="M55" i="135" s="1"/>
  <c r="M41" i="116"/>
  <c r="M5" i="137"/>
  <c r="M5" i="135"/>
  <c r="M37" i="116"/>
  <c r="M37" i="135" s="1"/>
  <c r="M38" i="116"/>
  <c r="M38" i="135" s="1"/>
  <c r="M34" i="116"/>
  <c r="M34" i="135" s="1"/>
  <c r="M33" i="116"/>
  <c r="M33" i="135" s="1"/>
  <c r="M62" i="124"/>
  <c r="CL64" i="131"/>
  <c r="CL15" i="113"/>
  <c r="CL15" i="132" s="1"/>
  <c r="M56" i="116"/>
  <c r="M56" i="135" s="1"/>
  <c r="M7" i="142"/>
  <c r="AQ53" i="151"/>
  <c r="CL7" i="113"/>
  <c r="M5" i="124"/>
  <c r="CL7" i="131"/>
  <c r="AS145" i="151"/>
  <c r="AS177" i="149"/>
  <c r="AS177" i="151" s="1"/>
  <c r="AS176" i="149"/>
  <c r="AS176" i="151" s="1"/>
  <c r="M62" i="140" l="1"/>
  <c r="M157" i="116"/>
  <c r="M157" i="135" s="1"/>
  <c r="CL7" i="133"/>
  <c r="CL20" i="113"/>
  <c r="CL20" i="132" s="1"/>
  <c r="M5" i="129"/>
  <c r="AS172" i="151"/>
  <c r="CH36" i="113"/>
  <c r="CH36" i="132" s="1"/>
  <c r="M163" i="116"/>
  <c r="M163" i="135" s="1"/>
  <c r="M6" i="145"/>
  <c r="M149" i="116"/>
  <c r="M5" i="140"/>
  <c r="CH35" i="113"/>
  <c r="CH35" i="132" s="1"/>
  <c r="AQ159" i="151"/>
  <c r="CL7" i="132"/>
  <c r="CL39" i="113"/>
  <c r="CL39" i="132" s="1"/>
  <c r="CL35" i="113"/>
  <c r="CL35" i="132" s="1"/>
  <c r="CL40" i="113"/>
  <c r="CL40" i="132" s="1"/>
  <c r="CL36" i="113"/>
  <c r="CL36" i="132" s="1"/>
  <c r="M5" i="142"/>
  <c r="M54" i="116"/>
  <c r="M54" i="135" s="1"/>
  <c r="AR172" i="151"/>
  <c r="M41" i="135"/>
  <c r="M73" i="116"/>
  <c r="M73" i="135" s="1"/>
  <c r="M74" i="116"/>
  <c r="M74" i="135" s="1"/>
  <c r="M69" i="116"/>
  <c r="M69" i="135" s="1"/>
  <c r="M70" i="116"/>
  <c r="M70" i="135" s="1"/>
  <c r="M7" i="145"/>
  <c r="M164" i="116"/>
  <c r="M164" i="135" s="1"/>
  <c r="AQ158" i="151" l="1"/>
  <c r="M162" i="116"/>
  <c r="M162" i="135" s="1"/>
  <c r="M5" i="145"/>
  <c r="AQ173" i="151"/>
  <c r="M181" i="116"/>
  <c r="M181" i="135" s="1"/>
  <c r="M182" i="116"/>
  <c r="M182" i="135" s="1"/>
  <c r="M177" i="116"/>
  <c r="M177" i="135" s="1"/>
  <c r="M149" i="135"/>
  <c r="M178" i="116"/>
  <c r="M178" i="135" s="1"/>
  <c r="AQ145" i="151"/>
  <c r="AQ176" i="149"/>
  <c r="AQ176" i="151" s="1"/>
  <c r="AQ177" i="149"/>
  <c r="AQ177" i="151" s="1"/>
  <c r="AQ172" i="151" l="1"/>
  <c r="AA10" i="152" l="1"/>
  <c r="AA6" i="152" l="1"/>
  <c r="AA5" i="152"/>
  <c r="I10" i="115" l="1"/>
  <c r="I10" i="146" s="1"/>
  <c r="AY12" i="134"/>
  <c r="AA39" i="152"/>
  <c r="AA126" i="152"/>
  <c r="AA30" i="152"/>
  <c r="AA31" i="152"/>
  <c r="AA35" i="152" l="1"/>
  <c r="AY8" i="134"/>
  <c r="I6" i="115"/>
  <c r="I6" i="146" s="1"/>
  <c r="I5" i="115"/>
  <c r="I5" i="146" s="1"/>
  <c r="AY7" i="134"/>
  <c r="AA34" i="152"/>
  <c r="BB12" i="134"/>
  <c r="I41" i="115"/>
  <c r="I41" i="146" s="1"/>
  <c r="BF12" i="114"/>
  <c r="I33" i="115" l="1"/>
  <c r="I33" i="146" s="1"/>
  <c r="AY35" i="134"/>
  <c r="BB8" i="134"/>
  <c r="I37" i="115"/>
  <c r="I37" i="146" s="1"/>
  <c r="BF8" i="114"/>
  <c r="I134" i="115"/>
  <c r="I134" i="146" s="1"/>
  <c r="BF12" i="134"/>
  <c r="AY34" i="134"/>
  <c r="I32" i="115"/>
  <c r="I32" i="146" s="1"/>
  <c r="AA60" i="152"/>
  <c r="AA59" i="152"/>
  <c r="BB7" i="134"/>
  <c r="I36" i="115"/>
  <c r="I36" i="146" s="1"/>
  <c r="BF7" i="114"/>
  <c r="AA122" i="152" l="1"/>
  <c r="AA121" i="152"/>
  <c r="AA146" i="152"/>
  <c r="AA147" i="152"/>
  <c r="BB35" i="134"/>
  <c r="I64" i="115"/>
  <c r="I64" i="146" s="1"/>
  <c r="BF7" i="134"/>
  <c r="I129" i="115"/>
  <c r="I129" i="146" s="1"/>
  <c r="BF35" i="114"/>
  <c r="BF34" i="114"/>
  <c r="BF8" i="134"/>
  <c r="I130" i="115"/>
  <c r="I130" i="146" s="1"/>
  <c r="BF35" i="134" l="1"/>
  <c r="I157" i="115"/>
  <c r="I157" i="146" s="1"/>
  <c r="BF34" i="134"/>
  <c r="I156" i="115"/>
  <c r="I156" i="146" s="1"/>
  <c r="I63" i="115"/>
  <c r="I63" i="146" s="1"/>
  <c r="BB34" i="134"/>
  <c r="E7" i="152"/>
  <c r="D7" i="152"/>
  <c r="F7" i="152"/>
  <c r="C7" i="152"/>
  <c r="D5" i="152" l="1"/>
  <c r="E5" i="152"/>
  <c r="E19" i="152"/>
  <c r="F6" i="152"/>
  <c r="D19" i="152"/>
  <c r="F24" i="152"/>
  <c r="D24" i="152"/>
  <c r="D6" i="152"/>
  <c r="E6" i="152"/>
  <c r="E24" i="152"/>
  <c r="F5" i="152"/>
  <c r="F19" i="152"/>
  <c r="C6" i="152"/>
  <c r="C5" i="152"/>
  <c r="C24" i="152"/>
  <c r="C19" i="152"/>
  <c r="C7" i="115" l="1"/>
  <c r="C7" i="146" s="1"/>
  <c r="C9" i="134"/>
  <c r="E36" i="152"/>
  <c r="E123" i="152"/>
  <c r="D36" i="152"/>
  <c r="D123" i="152"/>
  <c r="F36" i="152"/>
  <c r="F123" i="152"/>
  <c r="C10" i="131"/>
  <c r="C8" i="120"/>
  <c r="C8" i="136" s="1"/>
  <c r="C36" i="152"/>
  <c r="C123" i="152"/>
  <c r="F18" i="152"/>
  <c r="D18" i="152"/>
  <c r="E18" i="152"/>
  <c r="C18" i="152"/>
  <c r="C19" i="115" l="1"/>
  <c r="C19" i="146" s="1"/>
  <c r="C21" i="134"/>
  <c r="C26" i="134"/>
  <c r="C24" i="115"/>
  <c r="C24" i="146" s="1"/>
  <c r="C48" i="152"/>
  <c r="F34" i="152"/>
  <c r="D35" i="152"/>
  <c r="E35" i="152"/>
  <c r="C34" i="152"/>
  <c r="C8" i="121"/>
  <c r="C8" i="137" s="1"/>
  <c r="F10" i="131"/>
  <c r="J10" i="101"/>
  <c r="C53" i="152"/>
  <c r="C140" i="152"/>
  <c r="C9" i="113"/>
  <c r="C9" i="132" s="1"/>
  <c r="C7" i="120"/>
  <c r="C9" i="131"/>
  <c r="E34" i="152"/>
  <c r="F53" i="152"/>
  <c r="F140" i="152"/>
  <c r="E42" i="151"/>
  <c r="E147" i="151"/>
  <c r="C37" i="125"/>
  <c r="C37" i="141" s="1"/>
  <c r="C39" i="133"/>
  <c r="C6" i="115"/>
  <c r="C6" i="146" s="1"/>
  <c r="C8" i="134"/>
  <c r="E48" i="152"/>
  <c r="F48" i="152"/>
  <c r="D42" i="151"/>
  <c r="D147" i="151"/>
  <c r="F42" i="151"/>
  <c r="F147" i="151"/>
  <c r="C42" i="151"/>
  <c r="C147" i="151"/>
  <c r="C7" i="134"/>
  <c r="C5" i="115"/>
  <c r="C5" i="146" s="1"/>
  <c r="D34" i="152"/>
  <c r="F35" i="152"/>
  <c r="D48" i="152"/>
  <c r="C35" i="152"/>
  <c r="E53" i="152"/>
  <c r="E140" i="152"/>
  <c r="D53" i="152"/>
  <c r="D140" i="152"/>
  <c r="F9" i="134"/>
  <c r="C38" i="115"/>
  <c r="C38" i="146" s="1"/>
  <c r="J9" i="114"/>
  <c r="F31" i="152"/>
  <c r="F30" i="152"/>
  <c r="D30" i="152"/>
  <c r="E31" i="152"/>
  <c r="E30" i="152"/>
  <c r="D31" i="152"/>
  <c r="C31" i="152"/>
  <c r="C30" i="152"/>
  <c r="C5" i="120" l="1"/>
  <c r="C7" i="131"/>
  <c r="C7" i="113"/>
  <c r="D47" i="152"/>
  <c r="F21" i="134"/>
  <c r="C50" i="115"/>
  <c r="C50" i="146" s="1"/>
  <c r="J21" i="114"/>
  <c r="C37" i="126"/>
  <c r="C37" i="142" s="1"/>
  <c r="F39" i="133"/>
  <c r="J39" i="102"/>
  <c r="C8" i="113"/>
  <c r="C8" i="132" s="1"/>
  <c r="C8" i="131"/>
  <c r="C6" i="120"/>
  <c r="C60" i="152"/>
  <c r="C36" i="115"/>
  <c r="C36" i="146" s="1"/>
  <c r="F7" i="134"/>
  <c r="J7" i="114"/>
  <c r="F26" i="134"/>
  <c r="C55" i="115"/>
  <c r="C55" i="146" s="1"/>
  <c r="J26" i="114"/>
  <c r="J9" i="134"/>
  <c r="C131" i="115"/>
  <c r="C131" i="146" s="1"/>
  <c r="C36" i="125"/>
  <c r="C36" i="141" s="1"/>
  <c r="C38" i="133"/>
  <c r="C59" i="152"/>
  <c r="C47" i="152"/>
  <c r="C37" i="115"/>
  <c r="C37" i="146" s="1"/>
  <c r="F8" i="134"/>
  <c r="J8" i="114"/>
  <c r="C18" i="115"/>
  <c r="C18" i="146" s="1"/>
  <c r="C20" i="134"/>
  <c r="E47" i="152"/>
  <c r="C7" i="121"/>
  <c r="F9" i="131"/>
  <c r="F9" i="113"/>
  <c r="F9" i="132" s="1"/>
  <c r="J9" i="101"/>
  <c r="F47" i="152"/>
  <c r="C7" i="116"/>
  <c r="C7" i="135" s="1"/>
  <c r="C7" i="136"/>
  <c r="J10" i="131"/>
  <c r="C8" i="124"/>
  <c r="C8" i="140" s="1"/>
  <c r="D59" i="152" l="1"/>
  <c r="J9" i="113"/>
  <c r="J9" i="132" s="1"/>
  <c r="C7" i="124"/>
  <c r="J9" i="131"/>
  <c r="C135" i="152"/>
  <c r="C121" i="152"/>
  <c r="E135" i="152"/>
  <c r="J8" i="134"/>
  <c r="C130" i="115"/>
  <c r="C130" i="146" s="1"/>
  <c r="J21" i="134"/>
  <c r="C143" i="115"/>
  <c r="C143" i="146" s="1"/>
  <c r="C31" i="133"/>
  <c r="C27" i="113"/>
  <c r="C27" i="132" s="1"/>
  <c r="C29" i="125"/>
  <c r="E59" i="152"/>
  <c r="C41" i="151"/>
  <c r="E60" i="151"/>
  <c r="E165" i="151"/>
  <c r="F60" i="151"/>
  <c r="F165" i="151"/>
  <c r="E122" i="152"/>
  <c r="F122" i="152"/>
  <c r="J39" i="133"/>
  <c r="C37" i="129"/>
  <c r="C37" i="145" s="1"/>
  <c r="C7" i="132"/>
  <c r="C8" i="133"/>
  <c r="C21" i="113"/>
  <c r="C21" i="132" s="1"/>
  <c r="C6" i="125"/>
  <c r="C33" i="115"/>
  <c r="C33" i="146" s="1"/>
  <c r="C35" i="134"/>
  <c r="C34" i="134"/>
  <c r="C32" i="115"/>
  <c r="C32" i="146" s="1"/>
  <c r="F60" i="152"/>
  <c r="F147" i="152"/>
  <c r="D122" i="152"/>
  <c r="D121" i="152"/>
  <c r="D135" i="152"/>
  <c r="J7" i="134"/>
  <c r="C129" i="115"/>
  <c r="C129" i="146" s="1"/>
  <c r="F121" i="152"/>
  <c r="F146" i="152"/>
  <c r="C36" i="126"/>
  <c r="C36" i="142" s="1"/>
  <c r="F38" i="133"/>
  <c r="J38" i="102"/>
  <c r="E41" i="151"/>
  <c r="D60" i="152"/>
  <c r="C5" i="121"/>
  <c r="F7" i="131"/>
  <c r="F7" i="113"/>
  <c r="J7" i="101"/>
  <c r="D41" i="151"/>
  <c r="F41" i="151"/>
  <c r="C49" i="115"/>
  <c r="C49" i="146" s="1"/>
  <c r="F20" i="134"/>
  <c r="J20" i="114"/>
  <c r="J34" i="114" s="1"/>
  <c r="F8" i="131"/>
  <c r="F8" i="113"/>
  <c r="F8" i="132" s="1"/>
  <c r="C6" i="121"/>
  <c r="J8" i="101"/>
  <c r="F59" i="152"/>
  <c r="E60" i="152"/>
  <c r="C60" i="151"/>
  <c r="C165" i="151"/>
  <c r="D60" i="151"/>
  <c r="D165" i="151"/>
  <c r="C7" i="137"/>
  <c r="C43" i="116"/>
  <c r="C43" i="135" s="1"/>
  <c r="C148" i="115"/>
  <c r="C148" i="146" s="1"/>
  <c r="J26" i="134"/>
  <c r="C6" i="116"/>
  <c r="C6" i="135" s="1"/>
  <c r="C6" i="136"/>
  <c r="E121" i="152"/>
  <c r="E147" i="152"/>
  <c r="E146" i="152"/>
  <c r="F135" i="152"/>
  <c r="C122" i="152"/>
  <c r="D147" i="152"/>
  <c r="C5" i="116"/>
  <c r="C5" i="136"/>
  <c r="C39" i="113" l="1"/>
  <c r="C39" i="132" s="1"/>
  <c r="C146" i="152"/>
  <c r="C156" i="115"/>
  <c r="C156" i="146" s="1"/>
  <c r="J34" i="134"/>
  <c r="E54" i="151"/>
  <c r="D54" i="151"/>
  <c r="C6" i="126"/>
  <c r="F21" i="113"/>
  <c r="F21" i="132" s="1"/>
  <c r="F8" i="133"/>
  <c r="J8" i="102"/>
  <c r="C42" i="116"/>
  <c r="C42" i="135" s="1"/>
  <c r="C6" i="137"/>
  <c r="E72" i="149"/>
  <c r="E72" i="151" s="1"/>
  <c r="E40" i="151"/>
  <c r="E71" i="149"/>
  <c r="E71" i="151" s="1"/>
  <c r="D40" i="151"/>
  <c r="D72" i="149"/>
  <c r="D72" i="151" s="1"/>
  <c r="D71" i="149"/>
  <c r="D71" i="151" s="1"/>
  <c r="C151" i="116"/>
  <c r="C151" i="135" s="1"/>
  <c r="C7" i="140"/>
  <c r="F31" i="133"/>
  <c r="F27" i="113"/>
  <c r="F27" i="132" s="1"/>
  <c r="C29" i="126"/>
  <c r="J31" i="102"/>
  <c r="F34" i="134"/>
  <c r="C63" i="115"/>
  <c r="C63" i="146" s="1"/>
  <c r="F35" i="134"/>
  <c r="C64" i="115"/>
  <c r="C64" i="146" s="1"/>
  <c r="C5" i="135"/>
  <c r="C5" i="137"/>
  <c r="C41" i="116"/>
  <c r="C6" i="141"/>
  <c r="C19" i="116"/>
  <c r="C19" i="135" s="1"/>
  <c r="E134" i="152"/>
  <c r="C20" i="113"/>
  <c r="C5" i="125"/>
  <c r="C7" i="133"/>
  <c r="D134" i="152"/>
  <c r="J7" i="131"/>
  <c r="C5" i="124"/>
  <c r="J7" i="113"/>
  <c r="J38" i="133"/>
  <c r="C36" i="129"/>
  <c r="C36" i="145" s="1"/>
  <c r="C40" i="151"/>
  <c r="F40" i="151"/>
  <c r="C40" i="113"/>
  <c r="C40" i="132" s="1"/>
  <c r="C54" i="151"/>
  <c r="F54" i="151"/>
  <c r="C134" i="152"/>
  <c r="C6" i="124"/>
  <c r="J8" i="131"/>
  <c r="J8" i="113"/>
  <c r="J8" i="132" s="1"/>
  <c r="J20" i="134"/>
  <c r="C142" i="115"/>
  <c r="C142" i="146" s="1"/>
  <c r="F7" i="132"/>
  <c r="F40" i="113"/>
  <c r="F40" i="132" s="1"/>
  <c r="J35" i="114"/>
  <c r="F134" i="152"/>
  <c r="C25" i="116"/>
  <c r="C25" i="135" s="1"/>
  <c r="C29" i="141"/>
  <c r="C147" i="152"/>
  <c r="F39" i="113" l="1"/>
  <c r="F39" i="132" s="1"/>
  <c r="D68" i="151"/>
  <c r="F53" i="151"/>
  <c r="C5" i="126"/>
  <c r="F20" i="113"/>
  <c r="F7" i="133"/>
  <c r="J7" i="102"/>
  <c r="C146" i="151"/>
  <c r="J35" i="134"/>
  <c r="C157" i="115"/>
  <c r="C157" i="146" s="1"/>
  <c r="F72" i="149"/>
  <c r="F72" i="151" s="1"/>
  <c r="C72" i="149"/>
  <c r="C72" i="151" s="1"/>
  <c r="F146" i="151"/>
  <c r="C38" i="116"/>
  <c r="C38" i="135" s="1"/>
  <c r="D146" i="151"/>
  <c r="J8" i="133"/>
  <c r="J21" i="113"/>
  <c r="J21" i="132" s="1"/>
  <c r="C6" i="129"/>
  <c r="D53" i="151"/>
  <c r="F71" i="149"/>
  <c r="F71" i="151" s="1"/>
  <c r="C71" i="149"/>
  <c r="C71" i="151" s="1"/>
  <c r="J40" i="113"/>
  <c r="J40" i="132" s="1"/>
  <c r="J7" i="132"/>
  <c r="J39" i="113"/>
  <c r="J39" i="132" s="1"/>
  <c r="E68" i="151"/>
  <c r="C53" i="151"/>
  <c r="F68" i="151"/>
  <c r="C150" i="116"/>
  <c r="C150" i="135" s="1"/>
  <c r="C6" i="140"/>
  <c r="C5" i="140"/>
  <c r="C149" i="116"/>
  <c r="C5" i="141"/>
  <c r="C18" i="116"/>
  <c r="C29" i="129"/>
  <c r="J31" i="133"/>
  <c r="J27" i="113"/>
  <c r="J27" i="132" s="1"/>
  <c r="E146" i="151"/>
  <c r="E53" i="151"/>
  <c r="C68" i="151"/>
  <c r="D146" i="152"/>
  <c r="C20" i="132"/>
  <c r="C36" i="113"/>
  <c r="C36" i="132" s="1"/>
  <c r="C35" i="113"/>
  <c r="C35" i="132" s="1"/>
  <c r="C41" i="135"/>
  <c r="C37" i="116"/>
  <c r="C37" i="135" s="1"/>
  <c r="C61" i="116"/>
  <c r="C61" i="135" s="1"/>
  <c r="C29" i="142"/>
  <c r="C6" i="142"/>
  <c r="C55" i="116"/>
  <c r="C55" i="135" s="1"/>
  <c r="C159" i="151" l="1"/>
  <c r="C29" i="145"/>
  <c r="C169" i="116"/>
  <c r="C169" i="135" s="1"/>
  <c r="E145" i="151"/>
  <c r="C6" i="145"/>
  <c r="C163" i="116"/>
  <c r="C163" i="135" s="1"/>
  <c r="C5" i="129"/>
  <c r="J7" i="133"/>
  <c r="J20" i="113"/>
  <c r="F67" i="151"/>
  <c r="C73" i="116"/>
  <c r="C73" i="135" s="1"/>
  <c r="C18" i="135"/>
  <c r="C34" i="116"/>
  <c r="C34" i="135" s="1"/>
  <c r="C33" i="116"/>
  <c r="C33" i="135" s="1"/>
  <c r="C67" i="151"/>
  <c r="E67" i="151"/>
  <c r="C74" i="116"/>
  <c r="C74" i="135" s="1"/>
  <c r="E159" i="151"/>
  <c r="D145" i="151"/>
  <c r="F145" i="151"/>
  <c r="F159" i="151"/>
  <c r="D159" i="151"/>
  <c r="F20" i="132"/>
  <c r="F36" i="113"/>
  <c r="F36" i="132" s="1"/>
  <c r="F35" i="113"/>
  <c r="F35" i="132" s="1"/>
  <c r="D67" i="151"/>
  <c r="C182" i="116"/>
  <c r="C182" i="135" s="1"/>
  <c r="C149" i="135"/>
  <c r="C181" i="116"/>
  <c r="C181" i="135" s="1"/>
  <c r="C145" i="151"/>
  <c r="C176" i="149"/>
  <c r="C176" i="151" s="1"/>
  <c r="C177" i="149"/>
  <c r="C177" i="151" s="1"/>
  <c r="C54" i="116"/>
  <c r="C5" i="142"/>
  <c r="D176" i="149" l="1"/>
  <c r="D176" i="151" s="1"/>
  <c r="F158" i="151"/>
  <c r="F173" i="151"/>
  <c r="C5" i="145"/>
  <c r="C162" i="116"/>
  <c r="D158" i="151"/>
  <c r="D173" i="151"/>
  <c r="E176" i="149"/>
  <c r="E176" i="151" s="1"/>
  <c r="E158" i="151"/>
  <c r="E173" i="151"/>
  <c r="F176" i="149"/>
  <c r="F176" i="151" s="1"/>
  <c r="C54" i="135"/>
  <c r="C69" i="116"/>
  <c r="C69" i="135" s="1"/>
  <c r="C70" i="116"/>
  <c r="C70" i="135" s="1"/>
  <c r="F177" i="149"/>
  <c r="F177" i="151" s="1"/>
  <c r="D177" i="149"/>
  <c r="D177" i="151" s="1"/>
  <c r="J20" i="132"/>
  <c r="J36" i="113"/>
  <c r="J36" i="132" s="1"/>
  <c r="J35" i="113"/>
  <c r="J35" i="132" s="1"/>
  <c r="C158" i="151"/>
  <c r="C173" i="151"/>
  <c r="E177" i="149"/>
  <c r="E177" i="151" s="1"/>
  <c r="C172" i="151" l="1"/>
  <c r="D172" i="151"/>
  <c r="F172" i="151"/>
  <c r="C162" i="135"/>
  <c r="C177" i="116"/>
  <c r="C177" i="135" s="1"/>
  <c r="C178" i="116"/>
  <c r="C178" i="135" s="1"/>
  <c r="E172" i="151"/>
</calcChain>
</file>

<file path=xl/sharedStrings.xml><?xml version="1.0" encoding="utf-8"?>
<sst xmlns="http://schemas.openxmlformats.org/spreadsheetml/2006/main" count="10188" uniqueCount="903">
  <si>
    <t>CÓDIGO GFSM</t>
  </si>
  <si>
    <t>TITULOS</t>
  </si>
  <si>
    <t>GOVERNO CENTRAL</t>
  </si>
  <si>
    <t>SEGURIDADE SOCIAL</t>
  </si>
  <si>
    <t>Debt securities ..............................................................................................................................................................................</t>
  </si>
  <si>
    <t>6301N</t>
  </si>
  <si>
    <t>6301NA1</t>
  </si>
  <si>
    <t>Domestic creditors ..............................................................................................................................................................................</t>
  </si>
  <si>
    <t>6301NA2</t>
  </si>
  <si>
    <t>External creditors ..............................................................................................................................................................................</t>
  </si>
  <si>
    <t>6301NB1</t>
  </si>
  <si>
    <t>Short-term by original maturity ..............................................................................................................................................................................</t>
  </si>
  <si>
    <t>6301NB2</t>
  </si>
  <si>
    <t>Long-term by original maturity, with payment due in one year or less ..............................................................................................................................................................................</t>
  </si>
  <si>
    <t>6301NB3</t>
  </si>
  <si>
    <t>Long-term by original maturity, with payment due in more than one year ..............................................................................................................................................................................</t>
  </si>
  <si>
    <t>6301NC1</t>
  </si>
  <si>
    <t>Domestic currency denominated ..............................................................................................................................................................................</t>
  </si>
  <si>
    <t>6301NC2</t>
  </si>
  <si>
    <t>Foreign currency denominated ..............................................................................................................................................................................</t>
  </si>
  <si>
    <t>6301ND1</t>
  </si>
  <si>
    <t>Fixed rate ..............................................................................................................................................................................</t>
  </si>
  <si>
    <t>6301ND2</t>
  </si>
  <si>
    <t>Variable rate ..............................................................................................................................................................................</t>
  </si>
  <si>
    <t>6302N</t>
  </si>
  <si>
    <t>6302NA1</t>
  </si>
  <si>
    <t>6302NA2</t>
  </si>
  <si>
    <t>6302NB1</t>
  </si>
  <si>
    <t>6302NB2</t>
  </si>
  <si>
    <t>6302NB3</t>
  </si>
  <si>
    <t>6302NC1</t>
  </si>
  <si>
    <t>6302NC2</t>
  </si>
  <si>
    <t>6302ND1</t>
  </si>
  <si>
    <t>6302ND2</t>
  </si>
  <si>
    <t>6303N</t>
  </si>
  <si>
    <t>6303NA1</t>
  </si>
  <si>
    <t>6303NA2</t>
  </si>
  <si>
    <t>6303NB1</t>
  </si>
  <si>
    <t>6303NB1d</t>
  </si>
  <si>
    <t>of which: domestic currency denominated ..............................................................................................................................................................................</t>
  </si>
  <si>
    <t>6303NB2</t>
  </si>
  <si>
    <t>6303NB2d</t>
  </si>
  <si>
    <t>6303NB3</t>
  </si>
  <si>
    <t>6303NC1</t>
  </si>
  <si>
    <t>6303NC2</t>
  </si>
  <si>
    <t>6303ND1</t>
  </si>
  <si>
    <t>6303ND2</t>
  </si>
  <si>
    <t>6303M</t>
  </si>
  <si>
    <t>6303MA1</t>
  </si>
  <si>
    <t>6303MA2</t>
  </si>
  <si>
    <t>6303MB1</t>
  </si>
  <si>
    <t>6303MB1d</t>
  </si>
  <si>
    <t>6303MB2</t>
  </si>
  <si>
    <t>6303MB2d</t>
  </si>
  <si>
    <t>6303MB3</t>
  </si>
  <si>
    <t>6303MC1</t>
  </si>
  <si>
    <t>6303MC2</t>
  </si>
  <si>
    <t>6303MD1</t>
  </si>
  <si>
    <t>6303MD2</t>
  </si>
  <si>
    <t>6304N</t>
  </si>
  <si>
    <t>6304NA1</t>
  </si>
  <si>
    <t>6304NA2</t>
  </si>
  <si>
    <t>6304NB1</t>
  </si>
  <si>
    <t>6304NB1d</t>
  </si>
  <si>
    <t>6304NB2</t>
  </si>
  <si>
    <t>6304NB2d</t>
  </si>
  <si>
    <t>6304NB3</t>
  </si>
  <si>
    <t>6304NC1</t>
  </si>
  <si>
    <t>6304NC2</t>
  </si>
  <si>
    <t>6304ND1</t>
  </si>
  <si>
    <t>6304ND2</t>
  </si>
  <si>
    <t>6306N</t>
  </si>
  <si>
    <t>6306NA1</t>
  </si>
  <si>
    <t>6306NA2</t>
  </si>
  <si>
    <t>6306NB1</t>
  </si>
  <si>
    <t>6306NB2</t>
  </si>
  <si>
    <t>6306NB3</t>
  </si>
  <si>
    <t>6306NC1</t>
  </si>
  <si>
    <t>6306NC2</t>
  </si>
  <si>
    <t>6306ND1</t>
  </si>
  <si>
    <t>6306ND2</t>
  </si>
  <si>
    <t>6308N</t>
  </si>
  <si>
    <t>6308NA1</t>
  </si>
  <si>
    <t>6308NA2</t>
  </si>
  <si>
    <t>6308NB1</t>
  </si>
  <si>
    <t>6308NB2</t>
  </si>
  <si>
    <t>6308NB3</t>
  </si>
  <si>
    <t>6308NC1</t>
  </si>
  <si>
    <t>6308NC2</t>
  </si>
  <si>
    <t>6308ND1</t>
  </si>
  <si>
    <t>6308ND2</t>
  </si>
  <si>
    <t>Special Drawing Rights ..............................................................................................................................................................................</t>
  </si>
  <si>
    <t>Currency and deposits ..............................................................................................................................................................................</t>
  </si>
  <si>
    <t>Debt securities at nominal value ..............................................................................................................................................................................</t>
  </si>
  <si>
    <t>Debt securities at market value ..............................................................................................................................................................................</t>
  </si>
  <si>
    <t>Loans ..............................................................................................................................................................................</t>
  </si>
  <si>
    <t>Insurance, pension, and standardized guarantee schemes ..............................................................................................................................................................................</t>
  </si>
  <si>
    <t>Other accounts payable ..............................................................................................................................................................................</t>
  </si>
  <si>
    <t>6301F</t>
  </si>
  <si>
    <t>6301FA1</t>
  </si>
  <si>
    <t>6301FA2</t>
  </si>
  <si>
    <t>6301FB1</t>
  </si>
  <si>
    <t>6301FB2</t>
  </si>
  <si>
    <t>6301FB3</t>
  </si>
  <si>
    <t>6301FC1</t>
  </si>
  <si>
    <t>6301FC2</t>
  </si>
  <si>
    <t>6301FD1</t>
  </si>
  <si>
    <t>6301FD2</t>
  </si>
  <si>
    <t>6302F</t>
  </si>
  <si>
    <t>6302FA1</t>
  </si>
  <si>
    <t>6302FA2</t>
  </si>
  <si>
    <t>6302FB1</t>
  </si>
  <si>
    <t>6302FB2</t>
  </si>
  <si>
    <t>6302FB3</t>
  </si>
  <si>
    <t>6302FC1</t>
  </si>
  <si>
    <t>6302FC2</t>
  </si>
  <si>
    <t>6302FD1</t>
  </si>
  <si>
    <t>6302FD2</t>
  </si>
  <si>
    <t>6303F</t>
  </si>
  <si>
    <t>6303FA1</t>
  </si>
  <si>
    <t>6303FA2</t>
  </si>
  <si>
    <t>6303FB1</t>
  </si>
  <si>
    <t>6303FB1d</t>
  </si>
  <si>
    <t>6303FB2</t>
  </si>
  <si>
    <t>6303FB2d</t>
  </si>
  <si>
    <t>6303FB3</t>
  </si>
  <si>
    <t>6303FC1</t>
  </si>
  <si>
    <t>6303FC2</t>
  </si>
  <si>
    <t>6303FD1</t>
  </si>
  <si>
    <t>6303FD2</t>
  </si>
  <si>
    <t>6304F</t>
  </si>
  <si>
    <t>6304FA1</t>
  </si>
  <si>
    <t>6304FA2</t>
  </si>
  <si>
    <t>6304FB1</t>
  </si>
  <si>
    <t>6304FB1d</t>
  </si>
  <si>
    <t>6304FB2</t>
  </si>
  <si>
    <t>6304FB2d</t>
  </si>
  <si>
    <t>6304FB3</t>
  </si>
  <si>
    <t>6304FC1</t>
  </si>
  <si>
    <t>6304FC2</t>
  </si>
  <si>
    <t>6304FD1</t>
  </si>
  <si>
    <t>6304FD2</t>
  </si>
  <si>
    <t>6306F</t>
  </si>
  <si>
    <t>6306FA1</t>
  </si>
  <si>
    <t>6306FA2</t>
  </si>
  <si>
    <t>6306FB1</t>
  </si>
  <si>
    <t>6306FB2</t>
  </si>
  <si>
    <t>6306FB3</t>
  </si>
  <si>
    <t>6306FC1</t>
  </si>
  <si>
    <t>6306FC2</t>
  </si>
  <si>
    <t>6306FD1</t>
  </si>
  <si>
    <t>6306FD2</t>
  </si>
  <si>
    <t>6308F</t>
  </si>
  <si>
    <t>6308FA1</t>
  </si>
  <si>
    <t>6308FA2</t>
  </si>
  <si>
    <t>6308FB1</t>
  </si>
  <si>
    <t>6308FB2</t>
  </si>
  <si>
    <t>6308FB3</t>
  </si>
  <si>
    <t>6308FC1</t>
  </si>
  <si>
    <t>6308FC2</t>
  </si>
  <si>
    <t>6308FD1</t>
  </si>
  <si>
    <t>6308FD2</t>
  </si>
  <si>
    <t>General government ..............................................................................................................................</t>
  </si>
  <si>
    <t>Central government .............................................................................................................................</t>
  </si>
  <si>
    <t>Budgetary central government .............................................................................................................................</t>
  </si>
  <si>
    <t>Extrabudgetary central government .............................................................................................................................</t>
  </si>
  <si>
    <t>Social security funds .............................................................................................................................</t>
  </si>
  <si>
    <t>State governments .............................................................................................................................</t>
  </si>
  <si>
    <t>Local governments .............................................................................................................................</t>
  </si>
  <si>
    <t>Central bank ..........................................................................................................................................</t>
  </si>
  <si>
    <t>Deposit-taking corporations except the central bank ...........................................................................................</t>
  </si>
  <si>
    <t>Other financial corporations ..............................................................................................................................................................................</t>
  </si>
  <si>
    <t>Nonfinancial corporations ...............................................................................................................</t>
  </si>
  <si>
    <t>Households &amp; nonprofit institutions serving h/holds ............................................................</t>
  </si>
  <si>
    <t>General government ........................................................................................................................................</t>
  </si>
  <si>
    <t>International organizations ........................................................................................................................................</t>
  </si>
  <si>
    <t>Financial corporations other than internat'l org's ..............................................................................................................................................................................</t>
  </si>
  <si>
    <t>Other nonresidents ...................................................................................................................................................</t>
  </si>
  <si>
    <t>Central bank ..............................................................................................................................................</t>
  </si>
  <si>
    <t>Deposit-taking corporations except the central bank ........................................................................................................................</t>
  </si>
  <si>
    <t>Nonfinancial corporations .....................................................................................................................</t>
  </si>
  <si>
    <t>Net acquisition of financial assets [=32] ...........................................................................................................................</t>
  </si>
  <si>
    <t>Domestic debtors [=321] ..........................................................................................................................................................</t>
  </si>
  <si>
    <t>External debtors [=322] ..........................................................................................................................................................</t>
  </si>
  <si>
    <t>Net incurrence of liabilities [=33] ...................................................................................................................................................</t>
  </si>
  <si>
    <t>Domestic creditors [=331] ...........................................................................................................................................................</t>
  </si>
  <si>
    <t>External creditors [=332] .................................................................................................................................................</t>
  </si>
  <si>
    <t>Financial assets [=62] ...........................................................................................................................</t>
  </si>
  <si>
    <t>Domestic debtors [=621] ..........................................................................................................................................................</t>
  </si>
  <si>
    <t>External debtors [=622] ..........................................................................................................................................................</t>
  </si>
  <si>
    <t>Liabilities [=63] ...................................................................................................................................................</t>
  </si>
  <si>
    <t>Domestic creditors [=631] ...........................................................................................................................................................</t>
  </si>
  <si>
    <t>External creditors [=632] .................................................................................................................................................</t>
  </si>
  <si>
    <t>AQUISIÇÃO LÍQUIDA DE ATIVOS FINANCEIROS</t>
  </si>
  <si>
    <t>OURO MONETÁRIO E DES (DIREITOS ESPECIAIS DE SAQUE)</t>
  </si>
  <si>
    <t>MOEDAS E DEPÓSITOS</t>
  </si>
  <si>
    <t>EMPRÉSTIMOS</t>
  </si>
  <si>
    <t>OUTRAS CONTAS A RECEBER</t>
  </si>
  <si>
    <t>INCORRIMENTO LÍQUIDO DE PASSIVOS</t>
  </si>
  <si>
    <t>DIREITOS ESPECIAIS DE SAQUE (DES)</t>
  </si>
  <si>
    <t>REGIMES DE SEGUROS, PENSÕES, E GARANTIAS PADRONIZADAS</t>
  </si>
  <si>
    <t>RESERVAS TÉCNICAS DE SEGUROS</t>
  </si>
  <si>
    <t>PASSIVOS</t>
  </si>
  <si>
    <t>ATIVOS FINANCEIROS</t>
  </si>
  <si>
    <t>CREDORES INTERNOS</t>
  </si>
  <si>
    <t>CREDORES DOMÉSTICOS</t>
  </si>
  <si>
    <t>CREDORES EXTERNOS</t>
  </si>
  <si>
    <t>CURTO PRAZO POR VENCIMENTO ORIGINAL</t>
  </si>
  <si>
    <t>LONGO PRAZO POR VENCIMENTO ORIGINAL, COM PAGAMENTO DEVIDO EM UM ANO OU MENOS</t>
  </si>
  <si>
    <t>LONGO PRAZO POR VENCIMENTO ORIGINAL, COM PAGAMENTO DEVIDO EM MAIS DE UM ANO</t>
  </si>
  <si>
    <t>DENOMINADOS EM MOEDA LOCAL</t>
  </si>
  <si>
    <t>DENOMINADOS EM MOEDA ESTRANGEIRA</t>
  </si>
  <si>
    <t>TAXA FIXA</t>
  </si>
  <si>
    <t>TAXA VARIÁVEL</t>
  </si>
  <si>
    <t>TÍTULOS, EXCETO AÇÕES, A VALOR NOMINAL</t>
  </si>
  <si>
    <t>TÍTULOS EXCETO AÇÕES A VALOR NOMINAL</t>
  </si>
  <si>
    <t>DOS QUAIS: DENOMINADOS EM MOEDA LOCAL</t>
  </si>
  <si>
    <t>TÍTULOS, EXCETO AÇÕES, A VALOR DE MERCADO</t>
  </si>
  <si>
    <t>TÍTULOS EXCETO AÇÕES A VALOR DE MERCADO</t>
  </si>
  <si>
    <t>DEVEDORES LOCAIS</t>
  </si>
  <si>
    <t>DEVEDORES DOMÉSTICOS</t>
  </si>
  <si>
    <t>GOVERNO GERAL</t>
  </si>
  <si>
    <t>GOVERNO CENTRAL - ORÇAMENTÁRIA</t>
  </si>
  <si>
    <t>GOVERNO CENTRAL - EXTRA-ORÇAMENTÁRIA</t>
  </si>
  <si>
    <t>FUNDOS DE SEGURIDADE SOCIAL</t>
  </si>
  <si>
    <t>GOVERNOS ESTADUAIS</t>
  </si>
  <si>
    <t>GOVERNOS LOCAIS</t>
  </si>
  <si>
    <t>GOVERNOS MUNICIPAIS</t>
  </si>
  <si>
    <t>BANCO CENTRAL</t>
  </si>
  <si>
    <t>CORPORAÇÕES TOMADORAS DE DEPÓSITO EXCETO BANCO CENTRAL</t>
  </si>
  <si>
    <t>OUTRAS CORPORAÇÕES FINANCEIRAS</t>
  </si>
  <si>
    <t>FAMÍLIAS E INSTITUIÇÕES SEM FINS LUCRATIVOS</t>
  </si>
  <si>
    <t>CORPORAÇÕES NÃO FINANCEIRAS</t>
  </si>
  <si>
    <t>DEVEDORES EXTERNOS</t>
  </si>
  <si>
    <t>ORGANIZAÇÕES INTERNACIONAIS</t>
  </si>
  <si>
    <t>CORPORAÇÕES FINANCEIRAS E OUTRAS ORGANIZAÇÕES INTERNACIONAIS</t>
  </si>
  <si>
    <t>OUTROS NÃO RESIDENTES</t>
  </si>
  <si>
    <t>X</t>
  </si>
  <si>
    <t>1.</t>
  </si>
  <si>
    <t>2.</t>
  </si>
  <si>
    <t>3.</t>
  </si>
  <si>
    <t>Governo Central</t>
  </si>
  <si>
    <t>Impostos</t>
  </si>
  <si>
    <t>Transferências / Doações</t>
  </si>
  <si>
    <t>Remuneração de empregados</t>
  </si>
  <si>
    <t>Uso de bens e serviços</t>
  </si>
  <si>
    <t>Contribuições sociais</t>
  </si>
  <si>
    <t>Outras receitas</t>
  </si>
  <si>
    <t>Subsídios</t>
  </si>
  <si>
    <t>Benefícios sociais</t>
  </si>
  <si>
    <t>Resultado operacional bruto - ROB (1-2+23)</t>
  </si>
  <si>
    <t>Resultado operacional líquido - ROL (1-2)</t>
  </si>
  <si>
    <t>Estoques</t>
  </si>
  <si>
    <t>Objetos de valor</t>
  </si>
  <si>
    <t>Ativos não produzidos</t>
  </si>
  <si>
    <t>Itens de memorando</t>
  </si>
  <si>
    <t>Impostos sobre renda, lucros e ganhos de capital</t>
  </si>
  <si>
    <t>Impostos sobre a folha de pagamento e a mão de obra</t>
  </si>
  <si>
    <t>Impostos sobre a propriedade</t>
  </si>
  <si>
    <t>Impostos incidentes sobre a propriedade imobiliária</t>
  </si>
  <si>
    <t>Impostos incidentes sobre o patrimônio líquido</t>
  </si>
  <si>
    <t>Impostos sobre espólios, herança e doações</t>
  </si>
  <si>
    <t>Impostos incidentes sobre o capital</t>
  </si>
  <si>
    <t>Outros impostos incidentes sobre a propriedade</t>
  </si>
  <si>
    <t>Impostos sobre bens e serviços</t>
  </si>
  <si>
    <t>Impostos gerais sobre bens e serviços</t>
  </si>
  <si>
    <t>Impostos sobre o valor agregado</t>
  </si>
  <si>
    <t>Impostos sobre o volume de vendas e outros impostos gerais</t>
  </si>
  <si>
    <t>Lucros sobre monopólios fiscais</t>
  </si>
  <si>
    <t>Impostos sobre serviços específicos</t>
  </si>
  <si>
    <t>Impostos sobre o uso ou a permissão de uso de bens ou realização de atividades</t>
  </si>
  <si>
    <t>Impostos sobre veículos automotores</t>
  </si>
  <si>
    <t>Outros impostos sobre bens e serviços</t>
  </si>
  <si>
    <t>Impostos sobre o comércio e transações internacionais</t>
  </si>
  <si>
    <t>Lucros de monopólios de exportação e importação</t>
  </si>
  <si>
    <t>Lucros cambiais</t>
  </si>
  <si>
    <t>Impostos cambiais</t>
  </si>
  <si>
    <t>Outros impostos sobre o comércio e transações internacionais</t>
  </si>
  <si>
    <t>Outros impostos</t>
  </si>
  <si>
    <t>Contribuições a seguridade social</t>
  </si>
  <si>
    <t>Contribuições de empregados</t>
  </si>
  <si>
    <t>Contribuições de empregadores</t>
  </si>
  <si>
    <t>Contribuições de trabalhadores autônomos ou desempregados</t>
  </si>
  <si>
    <t>Contribuições não classificadas</t>
  </si>
  <si>
    <t>Outras contribuições sociais</t>
  </si>
  <si>
    <t>De governos estrangeiros</t>
  </si>
  <si>
    <t>Correntes</t>
  </si>
  <si>
    <t>Capital</t>
  </si>
  <si>
    <t>De organizações internacionais</t>
  </si>
  <si>
    <t>De outras unidades do governo geral</t>
  </si>
  <si>
    <t>Rendas patrimoniais</t>
  </si>
  <si>
    <t>Recebidos de não residentes</t>
  </si>
  <si>
    <t>Recebidos de residentes, exceto governo geral</t>
  </si>
  <si>
    <t>Recebidos de outras unidades de governo geral</t>
  </si>
  <si>
    <t>Dividendos</t>
  </si>
  <si>
    <t>Retiradas de renda de quase-corporações</t>
  </si>
  <si>
    <t>Renda patrimonial atribuída a titulares de apólice de seguro</t>
  </si>
  <si>
    <t>Lucros reinvestidos de investimento estrangeiro direto</t>
  </si>
  <si>
    <t>Vendas de bens e serviços</t>
  </si>
  <si>
    <t>Vendas por estabelecimentos de mercado</t>
  </si>
  <si>
    <t>Taxas administrativas</t>
  </si>
  <si>
    <t>Vendas eventuais por estabelecimentos não mercantis</t>
  </si>
  <si>
    <t>Vendas imputadas de bens e serviços</t>
  </si>
  <si>
    <t>Multas, sanções pecuniárias e perdas</t>
  </si>
  <si>
    <t>Outras transferências</t>
  </si>
  <si>
    <t>Prêmios, taxas e direitos relativos a seguros e esquemas padronizados de garantia</t>
  </si>
  <si>
    <t>Salários e vencimentos</t>
  </si>
  <si>
    <t>Contribuições sociais efetivas</t>
  </si>
  <si>
    <t>A não residentes</t>
  </si>
  <si>
    <t>A residentes, exceto governo geral</t>
  </si>
  <si>
    <t>A outras unidades do governo geral</t>
  </si>
  <si>
    <t>A corporações públicas</t>
  </si>
  <si>
    <t>A empresas privadas</t>
  </si>
  <si>
    <t>A outros setores</t>
  </si>
  <si>
    <t>A governos estrangeiros</t>
  </si>
  <si>
    <t>A organizações internacionais</t>
  </si>
  <si>
    <t>Benefícios de seguridade social</t>
  </si>
  <si>
    <t>Benefícios de assistência social</t>
  </si>
  <si>
    <t>Ativos fixos</t>
  </si>
  <si>
    <t>Edifícios e estruturas</t>
  </si>
  <si>
    <t>Máquinas e equipamentos</t>
  </si>
  <si>
    <t>Outros ativos fixos</t>
  </si>
  <si>
    <t>Sistemas de armamento</t>
  </si>
  <si>
    <t>Terra</t>
  </si>
  <si>
    <t>Recursos minerais e energéticos</t>
  </si>
  <si>
    <t>Outros ativos de origem natural</t>
  </si>
  <si>
    <t>Ativos não produzidos intangíveis</t>
  </si>
  <si>
    <t>Capacidade (+)/Necessidade(-) líquida de financiamento primária</t>
  </si>
  <si>
    <t>Investimento líquido em ativos não financeiros</t>
  </si>
  <si>
    <t>Superávit (+)/ Déficit (-) primário de caixa</t>
  </si>
  <si>
    <t>Aquisição de ativos não financeiros</t>
  </si>
  <si>
    <t>Consumo de capital fixo</t>
  </si>
  <si>
    <t>Juros</t>
  </si>
  <si>
    <t xml:space="preserve">R$ Milhões - Valores Correntes </t>
  </si>
  <si>
    <t>31.1</t>
  </si>
  <si>
    <t>31.2</t>
  </si>
  <si>
    <t>31.3</t>
  </si>
  <si>
    <t>Dados para contato</t>
  </si>
  <si>
    <t>Esplanada dos Ministérios, Ed. Sede do Ministério da Fazenda, Bloco P - CEP 70.048-900 Brasília - DF</t>
  </si>
  <si>
    <t>55 61 3412-2203</t>
  </si>
  <si>
    <t>55 61 3412-1700</t>
  </si>
  <si>
    <t>Instituição</t>
  </si>
  <si>
    <t>Coordenação-Geral de Estudos Econômico-Fiscais</t>
  </si>
  <si>
    <t>Secretaria do Tesouro Nacional - Ministério da Fazenda</t>
  </si>
  <si>
    <t>cesef.df.stn@tesouro.gov.br</t>
  </si>
  <si>
    <t>Descrição</t>
  </si>
  <si>
    <t>Dados: Conceito, Periodicidade e Tempestividade</t>
  </si>
  <si>
    <t>Estatísticas de Finanças Públicas do Governo Geral</t>
  </si>
  <si>
    <t>Conceito</t>
  </si>
  <si>
    <t>Nome</t>
  </si>
  <si>
    <t>Cargo</t>
  </si>
  <si>
    <t>Departamento</t>
  </si>
  <si>
    <t>Endereço</t>
  </si>
  <si>
    <t>E-mail</t>
  </si>
  <si>
    <t>Telefone</t>
  </si>
  <si>
    <t>Fax</t>
  </si>
  <si>
    <t>Endereço eletrônico</t>
  </si>
  <si>
    <t>Periodicidade</t>
  </si>
  <si>
    <t>Tempestividade</t>
  </si>
  <si>
    <t>Abrangência</t>
  </si>
  <si>
    <t>Unidades do Governo Geral:</t>
  </si>
  <si>
    <t>Governo Central Orçamentário</t>
  </si>
  <si>
    <t>Governo Central Extraorçamentário</t>
  </si>
  <si>
    <t>Governos Estaduais</t>
  </si>
  <si>
    <t>Governos Municipais</t>
  </si>
  <si>
    <t>Corresponde aos dados do Fundo de Garantia do Tempo de Serviço - FGTS e ao Fundo remanescente do Programa de Integração Social e Programa de Formação do Patrimônio do Servidor Público (PIS/PASEP) que, conceitualmente, estão sob a abrangência do Governo  Central.</t>
  </si>
  <si>
    <t>Compreende as unidades administrativas de 26 estados e do Distrito Federal, obedecendo a mesma composição estabelecida para o Governo Central. Merece destaque a questão de Fundos de Previdência Social que conforme critério definido para o subsetor Governo Central, também são agregados aos subsetores Estadual, Distrital e Municipal, conforme o caso.</t>
  </si>
  <si>
    <t>Compreende 5570 municípios. O processo de coleta de dados corresponde a aproximadamente 90% da cobertura total. Desta forma, práticas estatísticas são aplicadas para extrapolar a cobertura ao conjunto de municípios.</t>
  </si>
  <si>
    <t>Aspectos metodológicos</t>
  </si>
  <si>
    <t>Fontes de dados</t>
  </si>
  <si>
    <t>A fonte primária para a obtenção dos dados do governo central é o Sistema de Administração Financeira do Governo Federal - SIAFI.</t>
  </si>
  <si>
    <t>Demonstrações contábeis do FGTS e do fundo PIS/PASEP.</t>
  </si>
  <si>
    <t>Governos regionais</t>
  </si>
  <si>
    <t>Outras fontes</t>
  </si>
  <si>
    <t xml:space="preserve">As receitas e despesas de juros das três esferas de governo são informadas pelo Banco Central do Brasil. Destaca-se, como exceção, a obtenção (via FINBRA) das receitas de juros dos municípios brasileiros além dos dados de receitas e despesas de juros das fontes complementares do FGTS e do fundo PIS/PASEP.
Os valores de consumo de capital fixo de todas as esferas e as contribuições sociais imputadas para o Governo Central são calculadas e fornecidas pelo IBGE.
</t>
  </si>
  <si>
    <t>Base de registro</t>
  </si>
  <si>
    <t>Receitas</t>
  </si>
  <si>
    <t>Despesas</t>
  </si>
  <si>
    <t xml:space="preserve">O fluxo de receitas de todas as esferas foi classificado pelo conceito de caixa, ainda que o GFSM 2014 determine a adoção de critério de competência. </t>
  </si>
  <si>
    <t>Consolidação</t>
  </si>
  <si>
    <t>Governo Geral</t>
  </si>
  <si>
    <t>Outros aspectos metodológicos</t>
  </si>
  <si>
    <t xml:space="preserve">Revisão </t>
  </si>
  <si>
    <t>Metadados</t>
  </si>
  <si>
    <t>Manual metodológico</t>
  </si>
  <si>
    <t>Coordenador-Geral</t>
  </si>
  <si>
    <t>Em 2017 foi realizado ajuste metodológico em relação ao tratamento conferido ao Fundo Constitucional Distrito Federal - FCDF que, anteriormente, era incorporado nas despesas do governo central. Os valores das despesas do FCDF passaram a ser registradas no âmbito dos governos estaduais, com o correspondente registro de transferência do governo central.</t>
  </si>
  <si>
    <t xml:space="preserve">Em 2018 foi incluído o tratamento para despesas do Fundo de Financiamento Estudantil (FIES), que passam a ser incorporadas como transferência de capital às famílias (despesa do governo central orçamentário),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</si>
  <si>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 xml:space="preserve">Compreende todas as unidades inclusas no Orçamento Fiscal e da Seguridade Socials, tais como ministérios, departamentos, fundos, agências e fundações dos poderes Executivo, Legislativo e Judiciário bem como  o Regime Próprio de Previdência Social (RPPS) e o Regime Geral de Previdência Social (RGPS),  exceto o Banco Central do Brasil que, dadas suas características, compõe o subsetor de corporações públicas financeiras. </t>
  </si>
  <si>
    <t>Rafael Cavalcanti de Araújo</t>
  </si>
  <si>
    <t>Investimento bruto em ativos fixos (FBCF)</t>
  </si>
  <si>
    <t>Investimento bruto de caixa em ativos não financeiros</t>
  </si>
  <si>
    <t>Estatísticas Fiscais do Governo Geral</t>
  </si>
  <si>
    <r>
      <t xml:space="preserve">Receita </t>
    </r>
    <r>
      <rPr>
        <b/>
        <vertAlign val="superscript"/>
        <sz val="11"/>
        <color theme="1" tint="0.14996795556505021"/>
        <rFont val="Calibri"/>
        <family val="2"/>
        <scheme val="minor"/>
      </rPr>
      <t>2/</t>
    </r>
  </si>
  <si>
    <t>14x</t>
  </si>
  <si>
    <t>Demais</t>
  </si>
  <si>
    <t>2M</t>
  </si>
  <si>
    <t>Despesa (2+31)</t>
  </si>
  <si>
    <t>Outros gastos</t>
  </si>
  <si>
    <t>Capacidade (+)/Necessidade(-) líquida de financiamento (1-2M)</t>
  </si>
  <si>
    <t>Capacidade (+)/Necessidade(-) líquida de financiamento primária ((1-1411)-(2M-24))</t>
  </si>
  <si>
    <t>C1</t>
  </si>
  <si>
    <t>C11</t>
  </si>
  <si>
    <t>C111</t>
  </si>
  <si>
    <t>C112</t>
  </si>
  <si>
    <t>C113</t>
  </si>
  <si>
    <t>C114</t>
  </si>
  <si>
    <t>C115</t>
  </si>
  <si>
    <t>C116</t>
  </si>
  <si>
    <t>C12</t>
  </si>
  <si>
    <t>C13</t>
  </si>
  <si>
    <t>C14</t>
  </si>
  <si>
    <t>C1411</t>
  </si>
  <si>
    <t>C14x</t>
  </si>
  <si>
    <t>C2M</t>
  </si>
  <si>
    <t>C2</t>
  </si>
  <si>
    <t>Pagamentos de caixa</t>
  </si>
  <si>
    <t>C21</t>
  </si>
  <si>
    <t>C22</t>
  </si>
  <si>
    <t>C24</t>
  </si>
  <si>
    <t>C25</t>
  </si>
  <si>
    <t>C26</t>
  </si>
  <si>
    <t>C27</t>
  </si>
  <si>
    <t>C28</t>
  </si>
  <si>
    <t>C31</t>
  </si>
  <si>
    <t>C311</t>
  </si>
  <si>
    <t>C312</t>
  </si>
  <si>
    <t>C313</t>
  </si>
  <si>
    <t>C314</t>
  </si>
  <si>
    <t>Superávit (+)/ Déficit (-) de caixa (C1-C2M)</t>
  </si>
  <si>
    <t>Superávit (+)/ Déficit (-) primário de caixa ((C1-C1411)-(C2M-C24))</t>
  </si>
  <si>
    <t>Resultado de Operações - Governo Geral</t>
  </si>
  <si>
    <t>Pagos por pessoas físicas (IRPF)</t>
  </si>
  <si>
    <t>Pagos por pessoa jurídica</t>
  </si>
  <si>
    <t>1112.1</t>
  </si>
  <si>
    <t>Imposto sobre a renda de pessoa jurídica - IRPJ</t>
  </si>
  <si>
    <t>1112.2</t>
  </si>
  <si>
    <t>Contribuição social sobre o lucro líquido - CSLL</t>
  </si>
  <si>
    <t>1112.3</t>
  </si>
  <si>
    <t>Outros impostos sobre a renda, lucros e ganhos de capital</t>
  </si>
  <si>
    <t>112.1</t>
  </si>
  <si>
    <t>Contribuição social do salário-educação</t>
  </si>
  <si>
    <t>112.2</t>
  </si>
  <si>
    <t>Outros impostos sobre a folha de pagamento e a mão de obra</t>
  </si>
  <si>
    <t>11413.1</t>
  </si>
  <si>
    <t>Contribuição para o financiamento da seguridade social - COFINS</t>
  </si>
  <si>
    <t>11413.2</t>
  </si>
  <si>
    <t>Contribuição para o PIS</t>
  </si>
  <si>
    <t>11413.3</t>
  </si>
  <si>
    <t>Outros impostos sobre o volume de vendas e outros impostos gerais</t>
  </si>
  <si>
    <t>Impostos sobre transações financeiras e de capital (IOF)</t>
  </si>
  <si>
    <t>Impostos sobre consumo (CIDE-Combustíveis)</t>
  </si>
  <si>
    <t>1144.1</t>
  </si>
  <si>
    <t>Contribuição sobre Concursos de Prognosticos e Sorteios</t>
  </si>
  <si>
    <t>1144.2</t>
  </si>
  <si>
    <t>Prêmio do Seguro Obrigatório de Danos Pessoais  - DPVAT</t>
  </si>
  <si>
    <t>1144.3</t>
  </si>
  <si>
    <t>Contribuição pela Licença de Uso, Aquisição ou Transferência de Tecnologia - CIDE - Remessas ao Exterior</t>
  </si>
  <si>
    <t>1144.4</t>
  </si>
  <si>
    <t>Outros impostos sobre serviços específicos</t>
  </si>
  <si>
    <t>Outros impostos sobre o uso ou a permissão de uso de bens ou realização de atividades</t>
  </si>
  <si>
    <t>Imposto sobre a Importação</t>
  </si>
  <si>
    <t>Imposto sobre a Exportação</t>
  </si>
  <si>
    <t>1222.1</t>
  </si>
  <si>
    <t>Contribuição patronal ao RPPS</t>
  </si>
  <si>
    <t>1222.2</t>
  </si>
  <si>
    <r>
      <t xml:space="preserve">Contribuições imputadas </t>
    </r>
    <r>
      <rPr>
        <vertAlign val="superscript"/>
        <sz val="11"/>
        <color theme="1" tint="0.14996795556505021"/>
        <rFont val="Calibri"/>
        <family val="2"/>
        <scheme val="minor"/>
      </rPr>
      <t>3/</t>
    </r>
  </si>
  <si>
    <r>
      <t xml:space="preserve">Juros </t>
    </r>
    <r>
      <rPr>
        <vertAlign val="superscript"/>
        <sz val="11"/>
        <color theme="1" tint="0.14996795556505021"/>
        <rFont val="Calibri"/>
        <family val="2"/>
        <scheme val="minor"/>
      </rPr>
      <t>4/</t>
    </r>
  </si>
  <si>
    <t>Concessões</t>
  </si>
  <si>
    <t>Receita - Governo Geral</t>
  </si>
  <si>
    <t>1131.1</t>
  </si>
  <si>
    <t>Imposto sobre a propriedade predial e territorial urbana - IPTU</t>
  </si>
  <si>
    <t>1131.2</t>
  </si>
  <si>
    <t>Imposto sobre Transmissão “Inter Vivos” de Bens Imóveis e de Direitos Reais sobre Imóveis - ITBI</t>
  </si>
  <si>
    <t>1131.3</t>
  </si>
  <si>
    <t>Imposto sobre a Propriedade Territorial Rural - ITR</t>
  </si>
  <si>
    <t>Outros impostos pagos por pessoa jurídica</t>
  </si>
  <si>
    <t>1131.4</t>
  </si>
  <si>
    <t>Outros impostos incidentes sobre a propriedade imobiliária</t>
  </si>
  <si>
    <t>1133.1</t>
  </si>
  <si>
    <t>Imposto sobre Transmissão “Causa Mortis” e Doação de Bens e Direitos - ITCD</t>
  </si>
  <si>
    <t>1136.1</t>
  </si>
  <si>
    <t>Imposto sobre a propriedade de veículos automotores - IPVA</t>
  </si>
  <si>
    <t>1136.2</t>
  </si>
  <si>
    <t>Outros impostos indicentes sobre a propriedade</t>
  </si>
  <si>
    <t>Imposto sobre Circulação de Mercadorias e Serviços - ICMS</t>
  </si>
  <si>
    <t>11413.4</t>
  </si>
  <si>
    <t>Imposto sobre serviços de qualquer natureza - ISS</t>
  </si>
  <si>
    <t>Contribuição para o Custeio do Serviço de Iluminação Pública</t>
  </si>
  <si>
    <t>1144.5</t>
  </si>
  <si>
    <t>Gasto</t>
  </si>
  <si>
    <t>211.1</t>
  </si>
  <si>
    <t>Remuneração de servidores públicos - pessoal civil</t>
  </si>
  <si>
    <t>211.2</t>
  </si>
  <si>
    <t>Remuneração de servidores públicos - pessoal militar</t>
  </si>
  <si>
    <t>211.3</t>
  </si>
  <si>
    <t>Outros salários e vencimentos</t>
  </si>
  <si>
    <t>2121.1</t>
  </si>
  <si>
    <t>Contribuições a entidades fechadas de previdência</t>
  </si>
  <si>
    <t>2121.2</t>
  </si>
  <si>
    <t>Contribuições previdenciárias ao INSS</t>
  </si>
  <si>
    <t>2121.3</t>
  </si>
  <si>
    <t>2121.4</t>
  </si>
  <si>
    <t>Outras contribuições sociais efetivas</t>
  </si>
  <si>
    <t>271.1</t>
  </si>
  <si>
    <t>Aposentadorias e pensões do RGPS</t>
  </si>
  <si>
    <t>271.2</t>
  </si>
  <si>
    <t>Seguro desemprego</t>
  </si>
  <si>
    <t>271.3</t>
  </si>
  <si>
    <t>Abono salarial</t>
  </si>
  <si>
    <t>271.4</t>
  </si>
  <si>
    <t>Outros benefícios de seguridade social</t>
  </si>
  <si>
    <t>272.1</t>
  </si>
  <si>
    <t>Benefícios assistenciais - idade e invalidez</t>
  </si>
  <si>
    <t>272.2</t>
  </si>
  <si>
    <t>Pensões especiais</t>
  </si>
  <si>
    <t>272.3</t>
  </si>
  <si>
    <t>Auxílios financeiros a pessoas fisicas e famílias</t>
  </si>
  <si>
    <t>Benefícios sociais do empregador - RPPS</t>
  </si>
  <si>
    <t>273.1</t>
  </si>
  <si>
    <t>273.2</t>
  </si>
  <si>
    <t>Gastos patrimoniais, exceto juros</t>
  </si>
  <si>
    <t>Outros gastos diversos</t>
  </si>
  <si>
    <t>2822.1</t>
  </si>
  <si>
    <t>Programa Minha Casa Minha Vida</t>
  </si>
  <si>
    <t>2822.2</t>
  </si>
  <si>
    <t>Fundo de Financiamento Estudantil - FIES</t>
  </si>
  <si>
    <t>2822.3</t>
  </si>
  <si>
    <t>Demais transferências de capital</t>
  </si>
  <si>
    <t>Venda de ativos não financeiros</t>
  </si>
  <si>
    <t>Despesa - Governo Geral</t>
  </si>
  <si>
    <t>Fluxo de Caixa - Governo Geral</t>
  </si>
  <si>
    <t>Código</t>
  </si>
  <si>
    <t>Categoria econômica</t>
  </si>
  <si>
    <t>Definições/Descrições</t>
  </si>
  <si>
    <t>Resultado de Operações</t>
  </si>
  <si>
    <t>O Resultado de Operações é um resumo das transações do governo em dado período contábil. Essencialmente, apresenta detalhes de transações com receita, gasto, investimento líquido de ativos não financeiros, aquisição líquida de ativos financeiros e incorrimento líquido de passivos. Representa uma ferramenta quantitativa para uma análise eficaz da política fiscal, facilitando a identificação, medição, monitoramento e avaliação do impacto das políticas atividades econômicas e outras atividades governamentais na economia.</t>
  </si>
  <si>
    <t>Receita</t>
  </si>
  <si>
    <t>A receita é definida como todas as transações que aumentam o patrimônio líquido. A receita exclui os recursos provenientes da venda de ativos não financeiros e financeiros, bem como da ocorrência de passivos dado que essas transações não afetam o patrimônio líquido.</t>
  </si>
  <si>
    <t>Esta categoria compreende os impostos pagos pelo empregador em valor proporcional à folha de pagamento ou pelos trabalhadores autônomos como um percentual fixo por pessoa e que não sejam vinculados à previdência social. Estão incluídos nessa categoria: (i) Contribuição social do salário-educação; (ii) Contribuição para o ensino aeroviário; (iii) Contribuição para o desenvolvimento do ensino prof. marítimo; (iv) Contribuição industrial rural.</t>
  </si>
  <si>
    <t>Este item cobre a receita de impostos cobrados predominantemente em uma base ou bases diferentes das descritas nas rubricas tributárias anteriores. Também estão incluídas as receitas de impostos não identificados.</t>
  </si>
  <si>
    <t>Esta categoria de receita inclui rendimentos de propriedade, as vendas de bens e serviços, e diversos outros tipos de receitas. Principais categorias:</t>
  </si>
  <si>
    <t>Compreende as receitas provenientes de doações e transferências de pessoas físicas, instituições sem fins lucrativos, fundações privadas, corporações e outras fontes, excluídos os governos e organismos internacionais. Distribuem-se em correntes e de capital. As principais receitas incluídas nessa categoria são: transferências de instituições privadas e pessoas físicas; indenizações, restituições e ressarcimentos e demais receitas não classificadas nas categorias anteriores.</t>
  </si>
  <si>
    <t xml:space="preserve">O gasto é definido como todas as transações que diminuem o patrimônio líquido. Excluem aquisições de ativos não financeiros e financeiros, bem como o pagamento de passivos, porque essas transações não afetam o patrimônio líquido. A classificação econômica baseia-se no tipo de gasto incorrido no processo produtivo envolvido. </t>
  </si>
  <si>
    <t>Compreende os bens e serviços utilizados na produção de outros bens e serviços mercantis e não mercantis. Deste conceito se excluem: i) consumo de capital fixo, ii) utilização de bens e serviços para produção, por conta própria, que devem ser registrados como aquisição de ativos não financeiros, e iii) bens comprados pelo governo e distribuídos sem transformação que são registrados como algum tipo de transferência em espécie. Os principais registros nesta categoria correspondem a gastos com material de consumo, diárias e passagens e contratação de serviços de terceiros.</t>
  </si>
  <si>
    <t>O consumo de capital fixo compreende a diminuição do valor dos ativos fixos possuídos e utilizados por uma unidade de governo durante um período contábil em decorrência de deterioração física, obsolescência normal ou danos acidentais. É calculado a partir da vida útil do bem e dos preços médios dos ativos no período. 
O conceito de consumo de capital fixo é diferente do conceito de depreciação usado nos registros contábeis. Enquanto a depreciação é normalmente uma alocação dos custos originais de ativos fixos nos períodos subsequentes, o consumo de capital fixo é calculado com base no custo de oportunidade de se utilizarem os ativos no momento em que eles são utilizados, em vez de considerar os preços vigentes no momento em que foram adquiridos.
Dado que o conceito de consumo de capital fixo é idêntico ao utilizado no Sistema de Contas Nacionais (SCN 2008) optou-se por adotar o número produzido pelo IBGE e disponibilizado nas contas nacionais.</t>
  </si>
  <si>
    <t>Os juros correspondem a uma forma de renda de investimento que é devida aos proprietários de determinados tipos de ativos financeiros (depósitos, títulos de dívida, empréstimos, etc.) que disponibilizam esses recursos financeiros a outras unidades institucionais. Os passivos que dão origem a despesas de juros são todas as reivindicações dos credores sobre os devedores. Os passivos geradores de juros podem ter surgido a partir do fornecimento de recursos financeiros ou não financeiros (como no caso de contratos de locação financeira). Os juros são apropriados continuamente ao longo do tempo, sobre o montante remanescente. A despesa de juros é compilada e disponibilizada pelo Banco Central do Brasil.
Destaca-se que o indicador de juros divulgado pelo Banco Central corresponde ao conceito de juros líquidos, ou seja, despesa menos receita de juros. Nas estatísticas fiscais aqui apresentadas estão disponibilizados separadamente os dados de receita e despesa de juros a partir dos quais se pode obter os juros líquidos informados pelo Banco Central.</t>
  </si>
  <si>
    <t xml:space="preserve">Esta categoria mostra o resultado líquido de todas as transações que afetam os ativos não financeiros, ou seja, aquisições menos vendas menos consumo de capital fixo. Existem quatro categorias de ativos não financeiros. As três primeiras categorias correspondem a ativos produzidos - ativos fixos (311), estoques (312) e objetos de valor (313) - e a quarta categoria inclui todos os ativos não produzidos (314). </t>
  </si>
  <si>
    <t>Abrange a aquisição ou venda de estoques de bens que os produtores mantêm para venda, uso na produção ou outro uso posterior. Estão incluídos materiais e provisões, trabalhos em andamento, bens acabados, bens para revenda e estoques reguladores.</t>
  </si>
  <si>
    <t xml:space="preserve">Esta categoria compreende as transações com bens de valor considerável, mantidos principalmente como depósitos de valor e não para fins de produção ou consumo, como as pedras e metais preciosos, pinturas, esculturas e outros objetos reconhecidos como obras de arte ou antiguidades, joias de valor significativo desenhadas com pedras e metais preciosos, coleções e demais objetos de valor. </t>
  </si>
  <si>
    <t>Representa o gasto mais o investimento líquido em ativos não financeiros. Difere da definição de despesa do Manual de Estatísticas de Finanças Públicas de 1986 no sentido de que (1) leva em consideração as vendas de ativos não financeiros e (2) é apurada pelo regime de competência.</t>
  </si>
  <si>
    <t>Capacidade (+)/Necessidade(-) líquida de financiamento</t>
  </si>
  <si>
    <t xml:space="preserve">É um indicador sintético que revela a medida em que o governo coloca recursos financeiros à disposição de outros setores da economia ou utiliza os recursos financeiros gerados por outros setores. Pode, portanto, ser visto como indicador do efeito financeiro da atividade governamental sobre o resto da economia. </t>
  </si>
  <si>
    <t>Para analisar a sustentabilidade da dívida bruta, é necessário calcular o resultado primário, que pode ser determinado excluindo as despesas com juros do cálculo da capacidade/necessidade líquida de financiamento. Ao considerar a dívida líquida na análise, o resultado primário deve ser calculado excluindo o impacto da despesa de juros e receita de juros.</t>
  </si>
  <si>
    <t>Resultado operacional líquido - ROL</t>
  </si>
  <si>
    <t>É um indicador sintético da sustentabilidade corrente das operações do governo, ou seja, capta todos os custos correntes de operações governamentais. É comparável ao conceito de poupança mais transferências de capital líquidas a receber utilizado no sistema de contas nacionais.</t>
  </si>
  <si>
    <t>Resultado operacional bruto - ROB</t>
  </si>
  <si>
    <t xml:space="preserve">O resultado operacional bruto difere do resultado operacional líquido por não incluir o consumo de capital fixo como despesa. </t>
  </si>
  <si>
    <t>Fluxo de Caixa</t>
  </si>
  <si>
    <t>Resultado de Operações de Caixa</t>
  </si>
  <si>
    <t>A diferença entre o resultado de operações, elaborado no conceito de competência, e o fluxo de caixa, elaborado no conceito de caixa, é que neste as transações se registram no momento do recebimento da receita ou pagamento da despesa. As aberturas para os agregados são as mesmas nos dois demonstrativos. Dessa forma, transações liquidadas com pagamento futuro não são captadas neste demonstrativo. Transações como o consumo de capital fixo, transações imputadas, trocas e outras transações em espécie são transações não monetárias que também não são contabilizadas no conceito de caixa.</t>
  </si>
  <si>
    <t>Receita de caixa</t>
  </si>
  <si>
    <t>Os recebimentos de caixa das atividades operacionais são definidos como todas as transações de caixa que aumentam o patrimônio líquido. Esse item exclui os recursos provenientes da venda de ativos não financeiros e financeiros, bem como da ocorrência de passivos, porque essas transações não afetam o patrimônio líquido.</t>
  </si>
  <si>
    <t>Fluxo de caixa da despesa (C2+C31)</t>
  </si>
  <si>
    <t xml:space="preserve">Essa categoria é definida como pagamentos em dinheiro para atividades operacionais, mais a saída de caixa líquida de investimentos em ativos não financeiros. </t>
  </si>
  <si>
    <t>Essa categoria mostra a mostra o valor total de caixa gerado ou absorvido pelas atividades de investimento, ou seja, compras menos vendas de ativos não financeiros. Não considera o consumo de capital fixo.</t>
  </si>
  <si>
    <t>Superávit (+)/ Déficit (-) de caixa</t>
  </si>
  <si>
    <t xml:space="preserve">Calculado como recebimentos de caixa de atividades operacionais menos pagamentos de caixa para atividades operacionais menos a saída líquida de caixa de investimentos em ativos não financeiros. As informações a respeito das fontes e usos de caixa são importantes para se avaliar a liquidez do governo. </t>
  </si>
  <si>
    <t>Corresponde ao superávit/déficit de caixa excluído o gasto com juros ou o gasto líquido com juros.</t>
  </si>
  <si>
    <t>1.1.</t>
  </si>
  <si>
    <t>1.2.</t>
  </si>
  <si>
    <t>2.1.</t>
  </si>
  <si>
    <t>2.1.a.</t>
  </si>
  <si>
    <t>Glossário</t>
  </si>
  <si>
    <t>1.1.a.</t>
  </si>
  <si>
    <t>1.2.a.</t>
  </si>
  <si>
    <t>1.3.</t>
  </si>
  <si>
    <t>1.4.</t>
  </si>
  <si>
    <t>1.3.a.</t>
  </si>
  <si>
    <t>1.4.a.</t>
  </si>
  <si>
    <t>Benefícios previdenciários e assistenciais</t>
  </si>
  <si>
    <r>
      <t xml:space="preserve">Fluxo de Caixa - Governo Central Orçamentário </t>
    </r>
    <r>
      <rPr>
        <b/>
        <vertAlign val="superscript"/>
        <sz val="11"/>
        <color theme="0"/>
        <rFont val="Calibri"/>
        <family val="2"/>
        <scheme val="minor"/>
      </rPr>
      <t>1/</t>
    </r>
  </si>
  <si>
    <r>
      <t xml:space="preserve">Governos Estaduais </t>
    </r>
    <r>
      <rPr>
        <b/>
        <vertAlign val="superscript"/>
        <sz val="11"/>
        <color theme="0"/>
        <rFont val="Calibri"/>
        <family val="2"/>
        <scheme val="minor"/>
      </rPr>
      <t>4/</t>
    </r>
  </si>
  <si>
    <r>
      <t xml:space="preserve">Governos Municipais </t>
    </r>
    <r>
      <rPr>
        <b/>
        <vertAlign val="superscript"/>
        <sz val="11"/>
        <color theme="0"/>
        <rFont val="Calibri"/>
        <family val="2"/>
        <scheme val="minor"/>
      </rPr>
      <t>5/</t>
    </r>
  </si>
  <si>
    <r>
      <t xml:space="preserve">Coluna de Consolidação </t>
    </r>
    <r>
      <rPr>
        <b/>
        <vertAlign val="superscript"/>
        <sz val="11"/>
        <color theme="0"/>
        <rFont val="Calibri"/>
        <family val="2"/>
        <scheme val="minor"/>
      </rPr>
      <t>3/</t>
    </r>
  </si>
  <si>
    <r>
      <t xml:space="preserve">Governo Geral </t>
    </r>
    <r>
      <rPr>
        <b/>
        <i/>
        <vertAlign val="superscript"/>
        <sz val="11"/>
        <color theme="0"/>
        <rFont val="Calibri"/>
        <family val="2"/>
        <scheme val="minor"/>
      </rPr>
      <t>6/</t>
    </r>
  </si>
  <si>
    <r>
      <t xml:space="preserve">Orçamentário </t>
    </r>
    <r>
      <rPr>
        <b/>
        <vertAlign val="superscript"/>
        <sz val="11"/>
        <color theme="0"/>
        <rFont val="Calibri"/>
        <family val="2"/>
        <scheme val="minor"/>
      </rPr>
      <t>1/</t>
    </r>
  </si>
  <si>
    <r>
      <t xml:space="preserve">Extraorçamentário </t>
    </r>
    <r>
      <rPr>
        <b/>
        <vertAlign val="superscript"/>
        <sz val="11"/>
        <color theme="0"/>
        <rFont val="Calibri"/>
        <family val="2"/>
        <scheme val="minor"/>
      </rPr>
      <t>2/</t>
    </r>
  </si>
  <si>
    <t xml:space="preserve">Gasto </t>
  </si>
  <si>
    <t>Fonte: STN, IBGE, IPEA e BCB</t>
  </si>
  <si>
    <t>Obs.1: Dados sujeitos a alteração.</t>
  </si>
  <si>
    <r>
      <t xml:space="preserve">Obs.2: As estatísticas aqui apresentadas são compiladas de acordo com a metodologia do Manual de Estatísticas de Finanças Públicas de 2014 do Fundo Monetário Internacional-FMI (em inglês, </t>
    </r>
    <r>
      <rPr>
        <i/>
        <sz val="10"/>
        <color theme="1"/>
        <rFont val="Calibri"/>
        <family val="2"/>
        <scheme val="minor"/>
      </rPr>
      <t>Government Finance Statistics Manual – GFSM 2014</t>
    </r>
    <r>
      <rPr>
        <sz val="10"/>
        <color theme="1"/>
        <rFont val="Calibri"/>
        <family val="2"/>
        <scheme val="minor"/>
      </rPr>
      <t xml:space="preserve">). </t>
    </r>
  </si>
  <si>
    <t>1/ Fonte: SIAFI. Composto por todas as unidades que integram o Orçamento Fiscal  e da Seguridade Social, exceto o Banco Central do Brasil.</t>
  </si>
  <si>
    <t>3/ Corresponde às transações cruzadas que devem ser eliminadas para efeitos de consolidação de modo a excluir a duplicidade de valores.</t>
  </si>
  <si>
    <t>5/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</si>
  <si>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6/ O resultado consolidado do Governo Geral exclui as transferências e juros intergovernamentais.</t>
  </si>
  <si>
    <t>7/ Receita apurada pelo regime de caixa, exceto juros que é apurado pelo regime de competência.</t>
  </si>
  <si>
    <t>8/ Fonte: Banco Central do Brasil, Demonstrativos Contábeis do FGTS e Fundo remanescente do PIS/PASEP.</t>
  </si>
  <si>
    <t>9/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</si>
  <si>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10/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</si>
  <si>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11/ O montante de ativo fixo exclui o consumo de capital fixo.</t>
  </si>
  <si>
    <t>11411.1</t>
  </si>
  <si>
    <t>11411.2</t>
  </si>
  <si>
    <t>Imposto sobre os Produtos Industrializados - IPI</t>
  </si>
  <si>
    <t>Impostos sobre vendas</t>
  </si>
  <si>
    <t>3/ Fonte: IBGE. Corresponde à diferença entre os benefícios sociais pagos pela administração pública diretamente aos seus servidores (RPPS) e as contribuições recebidas.</t>
  </si>
  <si>
    <t>8/ Fonte: IBGE. Corresponde à diferença entre os benefícios sociais pagos pela administração pública diretamente aos seus servidores (RPPS) e as contribuições recebidas.</t>
  </si>
  <si>
    <t>9/ Fonte: Banco Central do Brasil, Demonstrativos Contábeis do FGTS e Fundo remanescente do PIS/PASEP.</t>
  </si>
  <si>
    <t>Demais contribuições de empregadores</t>
  </si>
  <si>
    <t>7/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</si>
  <si>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9/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</si>
  <si>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10/ Fonte: Banco Central do Brasil, Demonstrativos Contábeis do FGTS e Fundo remanescente do PIS/PASEP.</t>
  </si>
  <si>
    <t>Investimento líquido</t>
  </si>
  <si>
    <t>6/ Investimento líquido em ativos não financeiros corresponde a aquisição menos a venda menos o consumo de capital fixo.</t>
  </si>
  <si>
    <t>11/ Investimento líquido em ativos não financeiros corresponde a aquisição menos a venda menos o consumo de capital fixo.</t>
  </si>
  <si>
    <t>12/ O montante de ativo fixo exclui o consumo de capital fixo.</t>
  </si>
  <si>
    <t>7/ Receita apurada pelo regime de caixa.</t>
  </si>
  <si>
    <t>9/ Despesa apurada pelo regime de caixa que corresponde ao conceito de despesa paga incluído o pagamento de restos a pagar processados e não processados inscritos em exercícios anteriores.</t>
  </si>
  <si>
    <t>10/ Investimento bruto corresponde a aquisição menos a venda de ativos não financeiros.</t>
  </si>
  <si>
    <t xml:space="preserve">7/ Fonte: Matriz de Saldos Contábeis disponível no Sistema de Informações Contábeis e Fiscais do Setor Público Brasileiro - Siconfi, Relatório Resumido da Execução Orçamentária (RREO) do FINBRA, Demonstrativo de Contas Anuais e portais de transparência.
</t>
  </si>
  <si>
    <t xml:space="preserve">4/ Fonte: Matriz de Saldos Contábeis disponível no Sistema de Informações Contábeis e Fiscais do Setor Público Brasileiro - Siconfi, Relatório Resumido da Execução Orçamentária (RREO) do FINBRA, Demonstrativo de Contas Anuais e portais de transparência.
</t>
  </si>
  <si>
    <r>
      <t xml:space="preserve">Fluxo de Caixa - Governo Central Consolidado </t>
    </r>
    <r>
      <rPr>
        <b/>
        <vertAlign val="superscript"/>
        <sz val="11"/>
        <color theme="0"/>
        <rFont val="Calibri"/>
        <family val="2"/>
        <scheme val="minor"/>
      </rPr>
      <t>6/</t>
    </r>
  </si>
  <si>
    <r>
      <t xml:space="preserve">Fluxo de Caixa - Governos Estaduais </t>
    </r>
    <r>
      <rPr>
        <b/>
        <vertAlign val="superscript"/>
        <sz val="11"/>
        <color theme="0"/>
        <rFont val="Calibri"/>
        <family val="2"/>
        <scheme val="minor"/>
      </rPr>
      <t>7/</t>
    </r>
  </si>
  <si>
    <r>
      <t xml:space="preserve">Fluxo de Caixa - Governos Municipais </t>
    </r>
    <r>
      <rPr>
        <b/>
        <vertAlign val="superscript"/>
        <sz val="11"/>
        <color theme="0"/>
        <rFont val="Calibri"/>
        <family val="2"/>
        <scheme val="minor"/>
      </rPr>
      <t>8/</t>
    </r>
  </si>
  <si>
    <r>
      <t xml:space="preserve">Fluxo de Caixa - Governo Geral </t>
    </r>
    <r>
      <rPr>
        <b/>
        <vertAlign val="superscript"/>
        <sz val="11"/>
        <color theme="0"/>
        <rFont val="Calibri"/>
        <family val="2"/>
        <scheme val="minor"/>
      </rPr>
      <t>9/</t>
    </r>
  </si>
  <si>
    <t>2/ Receita apurada pelo regime de caixa, exceto juros que é apurado pelo regime de competência.</t>
  </si>
  <si>
    <t>3/ Fonte: Banco Central do Brasil, Demonstrativos Contábeis do FGTS e Fundo remanescente do PIS/PASEP.</t>
  </si>
  <si>
    <t>4/ Despesa apurada pelo regime de caixa que corresponde ao conceito de despesa paga incluído o pagamento de restos a pagar processados e não processados inscritos em exercícios anteriores.</t>
  </si>
  <si>
    <t>5/ Investimento bruto corresponde a aquisição menos a venda de ativos não financeiros.</t>
  </si>
  <si>
    <t>6/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</si>
  <si>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t>8/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</si>
  <si>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9/ O resultado consolidado do Governo Geral exclui as transferências e juros intergovernamentais.</t>
  </si>
  <si>
    <r>
      <t xml:space="preserve">Resultado de Operações - Governo Central Orçamentário </t>
    </r>
    <r>
      <rPr>
        <b/>
        <vertAlign val="superscript"/>
        <sz val="11"/>
        <color theme="0"/>
        <rFont val="Calibri"/>
        <family val="2"/>
        <scheme val="minor"/>
      </rPr>
      <t>1/</t>
    </r>
  </si>
  <si>
    <t>4/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</si>
  <si>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5/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</si>
  <si>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r>
      <t xml:space="preserve">Resultado de Operações - Governo Central Consolidado </t>
    </r>
    <r>
      <rPr>
        <b/>
        <vertAlign val="superscript"/>
        <sz val="11"/>
        <color theme="0"/>
        <rFont val="Calibri"/>
        <family val="2"/>
        <scheme val="minor"/>
      </rPr>
      <t>7/</t>
    </r>
  </si>
  <si>
    <t>6/ O montante de ativo fixo exclui o consumo de capital fixo.</t>
  </si>
  <si>
    <t>7/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</si>
  <si>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r>
      <t xml:space="preserve">Resultado de Operações - Governos Estaduais </t>
    </r>
    <r>
      <rPr>
        <b/>
        <vertAlign val="superscript"/>
        <sz val="11"/>
        <color theme="0"/>
        <rFont val="Calibri"/>
        <family val="2"/>
        <scheme val="minor"/>
      </rPr>
      <t>8/</t>
    </r>
  </si>
  <si>
    <r>
      <t xml:space="preserve">Resultado de Operações - Governos Municipais </t>
    </r>
    <r>
      <rPr>
        <b/>
        <vertAlign val="superscript"/>
        <sz val="11"/>
        <color theme="0"/>
        <rFont val="Calibri"/>
        <family val="2"/>
        <scheme val="minor"/>
      </rPr>
      <t>9/</t>
    </r>
  </si>
  <si>
    <r>
      <t xml:space="preserve">Resultado de Operações - Governo Geral </t>
    </r>
    <r>
      <rPr>
        <b/>
        <vertAlign val="superscript"/>
        <sz val="11"/>
        <color theme="0"/>
        <rFont val="Calibri"/>
        <family val="2"/>
        <scheme val="minor"/>
      </rPr>
      <t>10/</t>
    </r>
  </si>
  <si>
    <t xml:space="preserve">8/ Fonte: Matriz de Saldos Contábeis disponível no Sistema de Informações Contábeis e Fiscais do Setor Público Brasileiro - Siconfi, Relatório Resumido da Execução Orçamentária (RREO) do FINBRA, Demonstrativo de Contas Anuais e portais de transparência.
</t>
  </si>
  <si>
    <t>9/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</si>
  <si>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10/ O resultado consolidado do Governo Geral exclui as transferências e juros intergovernamentais.</t>
  </si>
  <si>
    <t>Séries Anuais - Valores Correntes</t>
  </si>
  <si>
    <t>Séries Anuais - Valores em % do PIB</t>
  </si>
  <si>
    <t>https://www.gov.br/tesouronacional/pt-br/estatisticas-fiscais-e-planejamento/estatisticas-fiscais-do-governo-geral</t>
  </si>
  <si>
    <t>https://www.tesourotransparente.gov.br/publicacoes/manual-de-estatisticas-de-financas-publicas-mefp/2015/30</t>
  </si>
  <si>
    <t>https://www.imf.org/external/Pubs/FT/GFS/Manual/2014/gfsfinal.pdf</t>
  </si>
  <si>
    <t>Em 2019, visando o alinhamento às práticas internacionais de finanças públicas, se promoveu a alteração do registro do Imposto sobre a Renda e Proventos arrecadado pelos estados e municípios para o Governo Central. Esta alteração busca atender orientação expressa no GFSM 2014 §5.34, que indica que o imposto deve ser atribuído à unidade de governo que exerce a autoridade para impor o imposto e definir suas alíquotas. Por se tratar de imposto de competência federal, conforme estabelece o inciso III do Art. 153 da Constituição Federal, o atendimento da recomendação indica o registro na esfera federal. Até o momento esta arrecadação era mantida nas esferas subnacionais, conforme os valores registrados no Sistema de Informações Contábeis e Fiscais do Setor Público Brasileiro - SICONFI.
Para adequar os lançamentos desta arrecadação foram realizados os seguintes ajustes: 1) na esfera federal os valores das arrecadações de estados e municípios foram lançados como receita de impostos sobre a renda e o mesmo valor como despesa de transferência intergovernamental; 2) nos estados e municípios os valores arrecadados foram reclassificados de impostos sobre a renda para receita transferências intergovernamentais. Esta alteração metodológica não gera impacto nos saldos das tabelas de finanças públicas.</t>
  </si>
  <si>
    <r>
      <t xml:space="preserve">Receita - Governo Central Orçamentário </t>
    </r>
    <r>
      <rPr>
        <b/>
        <vertAlign val="superscript"/>
        <sz val="11"/>
        <color theme="0"/>
        <rFont val="Calibri"/>
        <family val="2"/>
        <scheme val="minor"/>
      </rPr>
      <t>1/</t>
    </r>
  </si>
  <si>
    <t>4/ Fonte: Banco Central do Brasil, Demonstrativos Contábeis do FGTS e Fundo remanescente do PIS/PASEP.</t>
  </si>
  <si>
    <r>
      <t xml:space="preserve">Receita - Governo Central Consolidado </t>
    </r>
    <r>
      <rPr>
        <b/>
        <vertAlign val="superscript"/>
        <sz val="11"/>
        <color theme="0"/>
        <rFont val="Calibri"/>
        <family val="2"/>
        <scheme val="minor"/>
      </rPr>
      <t>1/</t>
    </r>
  </si>
  <si>
    <t>1/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</si>
  <si>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r>
      <t xml:space="preserve">Receita - Governos Estaduais </t>
    </r>
    <r>
      <rPr>
        <b/>
        <vertAlign val="superscript"/>
        <sz val="11"/>
        <color theme="0"/>
        <rFont val="Calibri"/>
        <family val="2"/>
        <scheme val="minor"/>
      </rPr>
      <t>1/</t>
    </r>
  </si>
  <si>
    <t xml:space="preserve">1/ Fonte: Matriz de Saldos Contábeis disponível no Sistema de Informações Contábeis e Fiscais do Setor Público Brasileiro - Siconfi, Relatório Resumido da Execução Orçamentária (RREO) do FINBRA, Demonstrativo de Contas Anuais e portais de transparência.
</t>
  </si>
  <si>
    <r>
      <t xml:space="preserve">Receita - Governos Municipais </t>
    </r>
    <r>
      <rPr>
        <b/>
        <vertAlign val="superscript"/>
        <sz val="11"/>
        <color theme="0"/>
        <rFont val="Calibri"/>
        <family val="2"/>
        <scheme val="minor"/>
      </rPr>
      <t>1/</t>
    </r>
  </si>
  <si>
    <t>1/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</si>
  <si>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r>
      <t xml:space="preserve">Receita - Governo Geral </t>
    </r>
    <r>
      <rPr>
        <b/>
        <vertAlign val="superscript"/>
        <sz val="11"/>
        <color theme="0"/>
        <rFont val="Calibri"/>
        <family val="2"/>
        <scheme val="minor"/>
      </rPr>
      <t>1/</t>
    </r>
  </si>
  <si>
    <t>1/ O resultado consolidado do Governo Geral exclui as transferências e juros intergovernamentais.</t>
  </si>
  <si>
    <r>
      <t xml:space="preserve">Despesa - Governo Central Orçamentário </t>
    </r>
    <r>
      <rPr>
        <b/>
        <vertAlign val="superscript"/>
        <sz val="11"/>
        <color theme="0"/>
        <rFont val="Calibri"/>
        <family val="2"/>
        <scheme val="minor"/>
      </rPr>
      <t>1/</t>
    </r>
  </si>
  <si>
    <t>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</si>
  <si>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4/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</si>
  <si>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5/ Fonte: Banco Central do Brasil, Demonstrativos Contábeis do FGTS e Fundo remanescente do PIS/PASEP.</t>
  </si>
  <si>
    <t>7/ O montante de ativo fixo exclui o consumo de capital fixo.</t>
  </si>
  <si>
    <r>
      <t xml:space="preserve">Despesa - Governo Central Consolidado </t>
    </r>
    <r>
      <rPr>
        <b/>
        <vertAlign val="superscript"/>
        <sz val="11"/>
        <color theme="0"/>
        <rFont val="Calibri"/>
        <family val="2"/>
        <scheme val="minor"/>
      </rPr>
      <t>1/</t>
    </r>
  </si>
  <si>
    <r>
      <t xml:space="preserve">Despesa - Governos Estaduais </t>
    </r>
    <r>
      <rPr>
        <b/>
        <vertAlign val="superscript"/>
        <sz val="11"/>
        <color theme="0"/>
        <rFont val="Calibri"/>
        <family val="2"/>
        <scheme val="minor"/>
      </rPr>
      <t>1/</t>
    </r>
  </si>
  <si>
    <r>
      <t xml:space="preserve">Despesa - Governos Municipais </t>
    </r>
    <r>
      <rPr>
        <b/>
        <vertAlign val="superscript"/>
        <sz val="11"/>
        <color theme="0"/>
        <rFont val="Calibri"/>
        <family val="2"/>
        <scheme val="minor"/>
      </rPr>
      <t>1/</t>
    </r>
  </si>
  <si>
    <r>
      <t xml:space="preserve">Despesa - Governo Geral </t>
    </r>
    <r>
      <rPr>
        <b/>
        <vertAlign val="superscript"/>
        <sz val="11"/>
        <color theme="0"/>
        <rFont val="Calibri"/>
        <family val="2"/>
        <scheme val="minor"/>
      </rPr>
      <t>1/</t>
    </r>
  </si>
  <si>
    <t>2.4.</t>
  </si>
  <si>
    <t>Valores em % do PIB</t>
  </si>
  <si>
    <t>4º Trimestre de 2020</t>
  </si>
  <si>
    <t>C31.1</t>
  </si>
  <si>
    <t>C31.2</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</si>
  <si>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</si>
  <si>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</si>
  <si>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</si>
  <si>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</si>
  <si>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</si>
  <si>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</si>
  <si>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</si>
  <si>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</si>
  <si>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</si>
  <si>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</si>
  <si>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</si>
  <si>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</si>
  <si>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</si>
  <si>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</si>
  <si>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</si>
  <si>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</si>
  <si>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</si>
  <si>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</si>
  <si>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</si>
  <si>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</si>
  <si>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</si>
  <si>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</si>
  <si>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</si>
  <si>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</si>
  <si>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</si>
  <si>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</si>
  <si>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</si>
  <si>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</si>
  <si>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</si>
  <si>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</si>
  <si>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</si>
  <si>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</si>
  <si>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</si>
  <si>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</si>
  <si>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</si>
  <si>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</si>
  <si>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</si>
  <si>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</si>
  <si>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</si>
  <si>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</si>
  <si>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2020-I</t>
  </si>
  <si>
    <t>2020-II</t>
  </si>
  <si>
    <t>2020-III</t>
  </si>
  <si>
    <t>2020-IV</t>
  </si>
  <si>
    <r>
      <t xml:space="preserve">Resultado de Operações - Governo Central Consolidado </t>
    </r>
    <r>
      <rPr>
        <b/>
        <vertAlign val="superscript"/>
        <sz val="11"/>
        <color theme="0"/>
        <rFont val="Calibri"/>
        <family val="2"/>
        <scheme val="minor"/>
      </rPr>
      <t>6/</t>
    </r>
  </si>
  <si>
    <r>
      <t xml:space="preserve">Resultado de Operações - Governos Estaduais </t>
    </r>
    <r>
      <rPr>
        <b/>
        <vertAlign val="superscript"/>
        <sz val="11"/>
        <color theme="0"/>
        <rFont val="Calibri"/>
        <family val="2"/>
        <scheme val="minor"/>
      </rPr>
      <t>7/</t>
    </r>
  </si>
  <si>
    <r>
      <t xml:space="preserve">Resultado de Operações - Governos Municipais </t>
    </r>
    <r>
      <rPr>
        <b/>
        <vertAlign val="superscript"/>
        <sz val="11"/>
        <color theme="0"/>
        <rFont val="Calibri"/>
        <family val="2"/>
        <scheme val="minor"/>
      </rPr>
      <t>8/</t>
    </r>
  </si>
  <si>
    <r>
      <t xml:space="preserve">Resultado de Operações - Governo Geral </t>
    </r>
    <r>
      <rPr>
        <b/>
        <vertAlign val="superscript"/>
        <sz val="11"/>
        <color theme="0"/>
        <rFont val="Calibri"/>
        <family val="2"/>
        <scheme val="minor"/>
      </rPr>
      <t>9/</t>
    </r>
  </si>
  <si>
    <t>4.</t>
  </si>
  <si>
    <r>
      <t xml:space="preserve">PIB (Valores a preços correntes - R$ Milhões) </t>
    </r>
    <r>
      <rPr>
        <i/>
        <vertAlign val="superscript"/>
        <sz val="10.5"/>
        <color theme="1" tint="0.14999847407452621"/>
        <rFont val="Calibri"/>
        <family val="2"/>
        <scheme val="minor"/>
      </rPr>
      <t>10/</t>
    </r>
  </si>
  <si>
    <t xml:space="preserve">10/ Fonte: IBGE. Sistema de Contas Nacionais Trimestrais - SCNT. </t>
  </si>
  <si>
    <t>Séries Trimestrais</t>
  </si>
  <si>
    <t>2.2.a.</t>
  </si>
  <si>
    <t>2.4.a.</t>
  </si>
  <si>
    <t>Tabela 1.1. Demonstrativo de Operações do Governo Geral por esfera de governo - Brasil - 4º Trimestre de 2020</t>
  </si>
  <si>
    <t>Tabela 1.2. Demonstrativo de Operações de Caixa do Governo Geral por esfera de governo - Brasil - 4º Trimestre de 2020</t>
  </si>
  <si>
    <t>Fluxo de caixa do gasto</t>
  </si>
  <si>
    <t>Tabela 1.3. Demonstrativo de Operações do Governo Geral por esfera de governo - Brasil - Série Histórica - Trimestral</t>
  </si>
  <si>
    <t>2.2.</t>
  </si>
  <si>
    <t>2.3.</t>
  </si>
  <si>
    <t>3.1.</t>
  </si>
  <si>
    <t>3.4.</t>
  </si>
  <si>
    <t>2.3.a.</t>
  </si>
  <si>
    <t>3.1.a.</t>
  </si>
  <si>
    <t>3.2.2.a.</t>
  </si>
  <si>
    <t>3.2.1.a.</t>
  </si>
  <si>
    <t>3.2.3.a.</t>
  </si>
  <si>
    <t>3.2.4.a.</t>
  </si>
  <si>
    <t>3.2.5.a.</t>
  </si>
  <si>
    <t>3.3.1.a.</t>
  </si>
  <si>
    <t>3.3.2.a.</t>
  </si>
  <si>
    <t>3.3.3.a.</t>
  </si>
  <si>
    <t>3.3.4.a.</t>
  </si>
  <si>
    <t>3.3.5.a.</t>
  </si>
  <si>
    <t>3.4.a.</t>
  </si>
  <si>
    <t>3.2.1.</t>
  </si>
  <si>
    <t>3.2.2.</t>
  </si>
  <si>
    <t>3.2.3.</t>
  </si>
  <si>
    <t>3.2.4.</t>
  </si>
  <si>
    <t>3.2.5.</t>
  </si>
  <si>
    <t>3.3.1.</t>
  </si>
  <si>
    <t>3.3.2.</t>
  </si>
  <si>
    <t>3.3.3.</t>
  </si>
  <si>
    <t>3.3.4.</t>
  </si>
  <si>
    <t>3.3.5.</t>
  </si>
  <si>
    <t>Tabela 2.1. Demonstrativo de Operações do Governo Geral por esfera de governo - Brasil - Anual</t>
  </si>
  <si>
    <t>Tabela 1.4. Demonstrativo de Operações de Caixa do Governo Geral por esfera de governo - Brasil - Série Histórica - Trimestral</t>
  </si>
  <si>
    <t>Tabela 1.1.a. Demonstrativo de Operações do Governo Geral por esfera de governo - Brasil - 4º Trimestre de 2020</t>
  </si>
  <si>
    <t>Tabela 1.3.a. Demonstrativo de Operações do Governo Geral por esfera de governo - Brasil - Série Histórica - Trimestral</t>
  </si>
  <si>
    <t>Tabela 1.4.a. Demonstrativo de Operações de Caixa do Governo Geral por esfera de governo - Brasil - Série Histórica - Trimestral</t>
  </si>
  <si>
    <t>Tabela 1.2.a. Demonstrativo de Operações de Caixa do Governo Geral por esfera de governo - Brasil - 4º Trimestre de 2020</t>
  </si>
  <si>
    <t>Tabela 2.2. Receita do Governo Geral por esfera de governo - Brasil - Anual</t>
  </si>
  <si>
    <t>Tabela 2.3. Despesa do Governo Geral por esfera de governo - Brasil - Anual</t>
  </si>
  <si>
    <t>Tabela 2.4. Demonstrativo de Operações de Caixa do Governo Geral por esfera de governo - Brasil - Anual</t>
  </si>
  <si>
    <t>Tabela 3.1. Demonstrativo de Operações do Governo Geral por esfera de governo - Brasil - Série Histórica - Anual</t>
  </si>
  <si>
    <t>Tabela 3.2.1. Receita do Governo Central Orçamentário - Brasil - Série Histórica - Anual</t>
  </si>
  <si>
    <t>Tabela 3.2.2. Receita do Governo Central Consolidado - Brasil - Série Histórica - Anual</t>
  </si>
  <si>
    <t>Tabela 3.2.3. Receita dos Governos Estaduais - Brasil - Série Histórica - Anual</t>
  </si>
  <si>
    <t>Tabela 3.2.4. Receita dos Governos Municipais - Brasil - Série Histórica - Anual</t>
  </si>
  <si>
    <t>Tabela 3.2.5. Receita do Governo Geral - Brasil - Série Histórica - Anual</t>
  </si>
  <si>
    <t>Tabela 3.3.1. Despesa do Governo Central Orçamentário - Brasil - Série Histórica - Anual</t>
  </si>
  <si>
    <t>Tabela 3.3.2. Despesa do Governo Central Consolidado - Brasil - Série Histórica - Anual</t>
  </si>
  <si>
    <t>Tabela 3.3.3. Despesa dos Governos Estaduais - Brasil - Série Histórica - Anual</t>
  </si>
  <si>
    <t>Tabela 3.3.4. Despesa dos Governos Municipais - Brasil - Série Histórica - Anual</t>
  </si>
  <si>
    <t>Tabela 3.3.5. Despesa do Governo Geral - Brasil - Série Histórica - Anual</t>
  </si>
  <si>
    <t>Tabela 3.4. Demonstrativo de Operações de Caixa do Governo Geral por esfera de governo - Brasil - Série Histórica - Anual</t>
  </si>
  <si>
    <t>Tabela 2.1.a. Demonstrativo de Operações do Governo Geral por esfera de governo - Brasil - Anual</t>
  </si>
  <si>
    <t>Tabela 2.2.a. Receita do Governo Geral por esfera de governo - Brasil - Anual</t>
  </si>
  <si>
    <t>Tabela 2.3.a. Despesa do Governo Geral por esfera de governo - Brasil - Anual</t>
  </si>
  <si>
    <t>Tabela 2.4.a. Demonstrativo de Operações de Caixa do Governo Geral por esfera de governo - Brasil - Anual</t>
  </si>
  <si>
    <t>Tabela 3.1.a. Demonstrativo de Operações do Governo Geral por esfera de governo - Brasil - Série Histórica - Anual</t>
  </si>
  <si>
    <t>Tabela 3.2.1.a. Receita do Governo Central Orçamentário - Brasil - Série Histórica - Anual</t>
  </si>
  <si>
    <t>Tabela 3.2.2.a. Receita do Governo Central Consolidado - Brasil - Série Histórica - Anual</t>
  </si>
  <si>
    <t>Tabela 3.2.3.a. Receita dos Governos Estaduais - Brasil - Série Histórica - Anual</t>
  </si>
  <si>
    <t>Tabela 3.2.4.a. Receita dos Governos Municipais - Brasil - Série Histórica - Anual</t>
  </si>
  <si>
    <t>Tabela 3.2.5.a. Receita do Governo Geral - Brasil - Série Histórica - Anual</t>
  </si>
  <si>
    <t>Tabela 3.3.1.a. Despesa do Governo Central Orçamentário - Brasil - Série Histórica - Anual</t>
  </si>
  <si>
    <t>Tabela 3.3.2.a. Despesa do Governo Central Consolidado - Brasil - Série Histórica - Anual</t>
  </si>
  <si>
    <t>Tabela 3.3.3.a. Despesa dos Governos Estaduais - Brasil - Série Histórica - Anual</t>
  </si>
  <si>
    <t>Tabela 3.3.4.a. Despesa dos Governos Municipais - Brasil - Série Histórica - Anual</t>
  </si>
  <si>
    <t>Tabela 3.3.5.a. Despesa do Governo Geral - Brasil - Série Histórica - Anual</t>
  </si>
  <si>
    <t>Tabela 3.4.a. Demonstrativo de Operações de Caixa do Governo Geral por esfera de governo - Brasil - Série Histórica - Anual</t>
  </si>
  <si>
    <t xml:space="preserve">Aposentadoria e pensões servidores públicos - pessoal civil </t>
  </si>
  <si>
    <t>Aposentadoria e pensões servidores públicos - pessoal militar</t>
  </si>
  <si>
    <t>Outros benefícios previdenciários servidores públicos</t>
  </si>
  <si>
    <t>Aposentadoria e pensões servidores públicos - pessoal civil</t>
  </si>
  <si>
    <t>273.3</t>
  </si>
  <si>
    <r>
      <t xml:space="preserve">Receita </t>
    </r>
    <r>
      <rPr>
        <b/>
        <vertAlign val="superscript"/>
        <sz val="11"/>
        <color theme="1" tint="0.14999847407452621"/>
        <rFont val="Calibri"/>
        <family val="2"/>
        <scheme val="minor"/>
      </rPr>
      <t>7/</t>
    </r>
  </si>
  <si>
    <r>
      <t xml:space="preserve">Contribuições imputadas </t>
    </r>
    <r>
      <rPr>
        <vertAlign val="superscript"/>
        <sz val="11"/>
        <color theme="1" tint="0.14999847407452621"/>
        <rFont val="Calibri"/>
        <family val="2"/>
        <scheme val="minor"/>
      </rPr>
      <t>8/</t>
    </r>
  </si>
  <si>
    <r>
      <t xml:space="preserve">Juros </t>
    </r>
    <r>
      <rPr>
        <vertAlign val="superscript"/>
        <sz val="11"/>
        <color theme="1" tint="0.14999847407452621"/>
        <rFont val="Calibri"/>
        <family val="2"/>
        <scheme val="minor"/>
      </rPr>
      <t>9/</t>
    </r>
  </si>
  <si>
    <r>
      <t xml:space="preserve">Obs.2: As estatísticas aqui apresentadas são compiladas de acordo com a metodologia do Manual de Estatísticas de Finanças Públicas de 2014 do Fundo Monetário Internacional-FMI (em inglês, </t>
    </r>
    <r>
      <rPr>
        <i/>
        <sz val="10"/>
        <color theme="1" tint="0.14999847407452621"/>
        <rFont val="Calibri"/>
        <family val="2"/>
        <scheme val="minor"/>
      </rPr>
      <t>Government Finance Statistics Manual – GFSM 2014</t>
    </r>
    <r>
      <rPr>
        <sz val="10"/>
        <color theme="1" tint="0.14999847407452621"/>
        <rFont val="Calibri"/>
        <family val="2"/>
        <scheme val="minor"/>
      </rPr>
      <t xml:space="preserve">). </t>
    </r>
  </si>
  <si>
    <r>
      <t xml:space="preserve">Despesa (2+31) </t>
    </r>
    <r>
      <rPr>
        <b/>
        <vertAlign val="superscript"/>
        <sz val="11"/>
        <color theme="1" tint="0.14999847407452621"/>
        <rFont val="Calibri"/>
        <family val="2"/>
        <scheme val="minor"/>
      </rPr>
      <t>7/</t>
    </r>
  </si>
  <si>
    <r>
      <t>Contribuições sociais imputadas</t>
    </r>
    <r>
      <rPr>
        <b/>
        <vertAlign val="superscript"/>
        <sz val="11"/>
        <color theme="1" tint="0.14999847407452621"/>
        <rFont val="Calibri"/>
        <family val="2"/>
        <scheme val="minor"/>
      </rPr>
      <t xml:space="preserve"> 8/</t>
    </r>
  </si>
  <si>
    <r>
      <t xml:space="preserve">Consumo de capital fixo </t>
    </r>
    <r>
      <rPr>
        <b/>
        <vertAlign val="superscript"/>
        <sz val="11"/>
        <color theme="1" tint="0.14999847407452621"/>
        <rFont val="Calibri"/>
        <family val="2"/>
        <scheme val="minor"/>
      </rPr>
      <t>9/</t>
    </r>
  </si>
  <si>
    <r>
      <t xml:space="preserve">Juros </t>
    </r>
    <r>
      <rPr>
        <b/>
        <vertAlign val="superscript"/>
        <sz val="11"/>
        <color theme="1" tint="0.14999847407452621"/>
        <rFont val="Calibri"/>
        <family val="2"/>
        <scheme val="minor"/>
      </rPr>
      <t>10/</t>
    </r>
  </si>
  <si>
    <r>
      <t xml:space="preserve">Investimento líquido </t>
    </r>
    <r>
      <rPr>
        <b/>
        <vertAlign val="superscript"/>
        <sz val="11"/>
        <color theme="1" tint="0.14999847407452621"/>
        <rFont val="Calibri"/>
        <family val="2"/>
        <scheme val="minor"/>
      </rPr>
      <t>11/</t>
    </r>
  </si>
  <si>
    <r>
      <t xml:space="preserve">Ativos fixos </t>
    </r>
    <r>
      <rPr>
        <b/>
        <vertAlign val="superscript"/>
        <sz val="11"/>
        <color theme="1" tint="0.14999847407452621"/>
        <rFont val="Calibri"/>
        <family val="2"/>
        <scheme val="minor"/>
      </rPr>
      <t>12/</t>
    </r>
  </si>
  <si>
    <r>
      <t xml:space="preserve">Consumo de capital fixo </t>
    </r>
    <r>
      <rPr>
        <i/>
        <vertAlign val="superscript"/>
        <sz val="10.5"/>
        <color theme="1" tint="0.14999847407452621"/>
        <rFont val="Calibri"/>
        <family val="2"/>
        <scheme val="minor"/>
      </rPr>
      <t>9/</t>
    </r>
  </si>
  <si>
    <r>
      <t xml:space="preserve">Juros </t>
    </r>
    <r>
      <rPr>
        <i/>
        <vertAlign val="superscript"/>
        <sz val="11"/>
        <color theme="1" tint="0.14999847407452621"/>
        <rFont val="Calibri"/>
        <family val="2"/>
        <scheme val="minor"/>
      </rPr>
      <t>8/</t>
    </r>
  </si>
  <si>
    <r>
      <t xml:space="preserve">Despesa (2+31) </t>
    </r>
    <r>
      <rPr>
        <b/>
        <vertAlign val="superscript"/>
        <sz val="11"/>
        <color theme="1" tint="0.14999847407452621"/>
        <rFont val="Calibri"/>
        <family val="2"/>
        <scheme val="minor"/>
      </rPr>
      <t>9/</t>
    </r>
  </si>
  <si>
    <r>
      <t xml:space="preserve">Consumo de capital fixo </t>
    </r>
    <r>
      <rPr>
        <vertAlign val="superscript"/>
        <sz val="11"/>
        <color theme="1" tint="0.14999847407452621"/>
        <rFont val="Calibri"/>
        <family val="2"/>
        <scheme val="minor"/>
      </rPr>
      <t>10/</t>
    </r>
  </si>
  <si>
    <r>
      <t xml:space="preserve">Juros </t>
    </r>
    <r>
      <rPr>
        <vertAlign val="superscript"/>
        <sz val="11"/>
        <color theme="1" tint="0.14999847407452621"/>
        <rFont val="Calibri"/>
        <family val="2"/>
        <scheme val="minor"/>
      </rPr>
      <t>8/</t>
    </r>
  </si>
  <si>
    <r>
      <t xml:space="preserve">Receita de caixa </t>
    </r>
    <r>
      <rPr>
        <b/>
        <vertAlign val="superscript"/>
        <sz val="11"/>
        <color theme="1" tint="0.14999847407452621"/>
        <rFont val="Calibri"/>
        <family val="2"/>
        <scheme val="minor"/>
      </rPr>
      <t>7/</t>
    </r>
  </si>
  <si>
    <r>
      <t xml:space="preserve">Juros caixa </t>
    </r>
    <r>
      <rPr>
        <i/>
        <vertAlign val="superscript"/>
        <sz val="11"/>
        <color theme="1" tint="0.14999847407452621"/>
        <rFont val="Calibri"/>
        <family val="2"/>
        <scheme val="minor"/>
      </rPr>
      <t>8/</t>
    </r>
  </si>
  <si>
    <r>
      <t xml:space="preserve">Fluxo de caixa da despesa (C2+C31) </t>
    </r>
    <r>
      <rPr>
        <b/>
        <vertAlign val="superscript"/>
        <sz val="11"/>
        <color theme="1" tint="0.14999847407452621"/>
        <rFont val="Calibri"/>
        <family val="2"/>
        <scheme val="minor"/>
      </rPr>
      <t>9/</t>
    </r>
  </si>
  <si>
    <r>
      <t xml:space="preserve">Juros caixa </t>
    </r>
    <r>
      <rPr>
        <vertAlign val="superscript"/>
        <sz val="11"/>
        <color theme="1" tint="0.14999847407452621"/>
        <rFont val="Calibri"/>
        <family val="2"/>
        <scheme val="minor"/>
      </rPr>
      <t>8/</t>
    </r>
  </si>
  <si>
    <r>
      <t xml:space="preserve">Investimento bruto de caixa </t>
    </r>
    <r>
      <rPr>
        <b/>
        <vertAlign val="superscript"/>
        <sz val="11"/>
        <color theme="1" tint="0.14999847407452621"/>
        <rFont val="Calibri"/>
        <family val="2"/>
        <scheme val="minor"/>
      </rPr>
      <t>10/</t>
    </r>
  </si>
  <si>
    <r>
      <t xml:space="preserve">Receita </t>
    </r>
    <r>
      <rPr>
        <b/>
        <vertAlign val="superscript"/>
        <sz val="11"/>
        <color theme="1" tint="0.14999847407452621"/>
        <rFont val="Calibri"/>
        <family val="2"/>
        <scheme val="minor"/>
      </rPr>
      <t>2/</t>
    </r>
  </si>
  <si>
    <r>
      <t xml:space="preserve">Juros </t>
    </r>
    <r>
      <rPr>
        <i/>
        <vertAlign val="superscript"/>
        <sz val="11"/>
        <color theme="1" tint="0.14999847407452621"/>
        <rFont val="Calibri"/>
        <family val="2"/>
        <scheme val="minor"/>
      </rPr>
      <t>3/</t>
    </r>
  </si>
  <si>
    <r>
      <t xml:space="preserve">Despesa (2+31) </t>
    </r>
    <r>
      <rPr>
        <b/>
        <vertAlign val="superscript"/>
        <sz val="11"/>
        <color theme="1" tint="0.14999847407452621"/>
        <rFont val="Calibri"/>
        <family val="2"/>
        <scheme val="minor"/>
      </rPr>
      <t>4/</t>
    </r>
  </si>
  <si>
    <r>
      <t xml:space="preserve">Consumo de capital fixo </t>
    </r>
    <r>
      <rPr>
        <vertAlign val="superscript"/>
        <sz val="11"/>
        <color theme="1" tint="0.14999847407452621"/>
        <rFont val="Calibri"/>
        <family val="2"/>
        <scheme val="minor"/>
      </rPr>
      <t>5/</t>
    </r>
  </si>
  <si>
    <r>
      <t xml:space="preserve">Juros </t>
    </r>
    <r>
      <rPr>
        <vertAlign val="superscript"/>
        <sz val="11"/>
        <color theme="1" tint="0.14999847407452621"/>
        <rFont val="Calibri"/>
        <family val="2"/>
        <scheme val="minor"/>
      </rPr>
      <t>3/</t>
    </r>
  </si>
  <si>
    <r>
      <t xml:space="preserve">Receita de caixa </t>
    </r>
    <r>
      <rPr>
        <b/>
        <vertAlign val="superscript"/>
        <sz val="11"/>
        <color theme="1" tint="0.14999847407452621"/>
        <rFont val="Calibri"/>
        <family val="2"/>
        <scheme val="minor"/>
      </rPr>
      <t>2/</t>
    </r>
  </si>
  <si>
    <r>
      <t xml:space="preserve">Juros caixa </t>
    </r>
    <r>
      <rPr>
        <i/>
        <vertAlign val="superscript"/>
        <sz val="11"/>
        <color theme="1" tint="0.14999847407452621"/>
        <rFont val="Calibri"/>
        <family val="2"/>
        <scheme val="minor"/>
      </rPr>
      <t>3/</t>
    </r>
  </si>
  <si>
    <r>
      <t xml:space="preserve">Fluxo de caixa da despesa (C2+C31) </t>
    </r>
    <r>
      <rPr>
        <b/>
        <vertAlign val="superscript"/>
        <sz val="11"/>
        <color theme="1" tint="0.14999847407452621"/>
        <rFont val="Calibri"/>
        <family val="2"/>
        <scheme val="minor"/>
      </rPr>
      <t>4/</t>
    </r>
  </si>
  <si>
    <r>
      <t xml:space="preserve">Juros caixa </t>
    </r>
    <r>
      <rPr>
        <vertAlign val="superscript"/>
        <sz val="11"/>
        <color theme="1" tint="0.14999847407452621"/>
        <rFont val="Calibri"/>
        <family val="2"/>
        <scheme val="minor"/>
      </rPr>
      <t>3/</t>
    </r>
  </si>
  <si>
    <r>
      <t xml:space="preserve">Investimento bruto de caixa </t>
    </r>
    <r>
      <rPr>
        <b/>
        <vertAlign val="superscript"/>
        <sz val="11"/>
        <color theme="1" tint="0.14999847407452621"/>
        <rFont val="Calibri"/>
        <family val="2"/>
        <scheme val="minor"/>
      </rPr>
      <t>5/</t>
    </r>
  </si>
  <si>
    <r>
      <t xml:space="preserve">Investimento bruto de caixa em ativos não financeiros </t>
    </r>
    <r>
      <rPr>
        <b/>
        <vertAlign val="superscript"/>
        <sz val="11"/>
        <color theme="1" tint="0.14999847407452621"/>
        <rFont val="Calibri"/>
        <family val="2"/>
        <scheme val="minor"/>
      </rPr>
      <t>5/</t>
    </r>
  </si>
  <si>
    <r>
      <t xml:space="preserve">Ativos fixos </t>
    </r>
    <r>
      <rPr>
        <vertAlign val="superscript"/>
        <sz val="11"/>
        <color theme="1" tint="0.14999847407452621"/>
        <rFont val="Calibri"/>
        <family val="2"/>
        <scheme val="minor"/>
      </rPr>
      <t>11/</t>
    </r>
  </si>
  <si>
    <t>n.d.</t>
  </si>
  <si>
    <r>
      <t xml:space="preserve">Contribuições imputadas </t>
    </r>
    <r>
      <rPr>
        <vertAlign val="superscript"/>
        <sz val="11"/>
        <color theme="1" tint="0.14999847407452621"/>
        <rFont val="Calibri"/>
        <family val="2"/>
        <scheme val="minor"/>
      </rPr>
      <t>3/</t>
    </r>
  </si>
  <si>
    <r>
      <t xml:space="preserve">Juros </t>
    </r>
    <r>
      <rPr>
        <vertAlign val="superscript"/>
        <sz val="11"/>
        <color theme="1" tint="0.14999847407452621"/>
        <rFont val="Calibri"/>
        <family val="2"/>
        <scheme val="minor"/>
      </rPr>
      <t>4/</t>
    </r>
  </si>
  <si>
    <r>
      <t xml:space="preserve">Despesa (2+31) </t>
    </r>
    <r>
      <rPr>
        <b/>
        <vertAlign val="superscript"/>
        <sz val="11"/>
        <color theme="1" tint="0.14999847407452621"/>
        <rFont val="Calibri"/>
        <family val="2"/>
        <scheme val="minor"/>
      </rPr>
      <t>2/</t>
    </r>
  </si>
  <si>
    <r>
      <t>Contribuições sociais imputadas</t>
    </r>
    <r>
      <rPr>
        <b/>
        <vertAlign val="superscript"/>
        <sz val="11"/>
        <color theme="1" tint="0.14999847407452621"/>
        <rFont val="Calibri"/>
        <family val="2"/>
        <scheme val="minor"/>
      </rPr>
      <t xml:space="preserve"> 3/</t>
    </r>
  </si>
  <si>
    <r>
      <t xml:space="preserve">Consumo de capital fixo </t>
    </r>
    <r>
      <rPr>
        <b/>
        <vertAlign val="superscript"/>
        <sz val="11"/>
        <color theme="1" tint="0.14999847407452621"/>
        <rFont val="Calibri"/>
        <family val="2"/>
        <scheme val="minor"/>
      </rPr>
      <t>4/</t>
    </r>
  </si>
  <si>
    <r>
      <t xml:space="preserve">Juros </t>
    </r>
    <r>
      <rPr>
        <b/>
        <vertAlign val="superscript"/>
        <sz val="11"/>
        <color theme="1" tint="0.14999847407452621"/>
        <rFont val="Calibri"/>
        <family val="2"/>
        <scheme val="minor"/>
      </rPr>
      <t>5/</t>
    </r>
  </si>
  <si>
    <r>
      <t xml:space="preserve">Investimento líquido </t>
    </r>
    <r>
      <rPr>
        <b/>
        <vertAlign val="superscript"/>
        <sz val="11"/>
        <color theme="1" tint="0.14999847407452621"/>
        <rFont val="Calibri"/>
        <family val="2"/>
        <scheme val="minor"/>
      </rPr>
      <t>6/</t>
    </r>
  </si>
  <si>
    <r>
      <t xml:space="preserve">Ativos fixos </t>
    </r>
    <r>
      <rPr>
        <b/>
        <vertAlign val="superscript"/>
        <sz val="11"/>
        <color theme="1" tint="0.14999847407452621"/>
        <rFont val="Calibri"/>
        <family val="2"/>
        <scheme val="minor"/>
      </rPr>
      <t>7/</t>
    </r>
  </si>
  <si>
    <r>
      <t xml:space="preserve">Consumo de capital fixo </t>
    </r>
    <r>
      <rPr>
        <i/>
        <vertAlign val="superscript"/>
        <sz val="10.5"/>
        <color theme="1" tint="0.14999847407452621"/>
        <rFont val="Calibri"/>
        <family val="2"/>
        <scheme val="minor"/>
      </rPr>
      <t>4/</t>
    </r>
  </si>
  <si>
    <r>
      <t xml:space="preserve">Ativos fixos </t>
    </r>
    <r>
      <rPr>
        <vertAlign val="superscript"/>
        <sz val="11"/>
        <color theme="1" tint="0.14999847407452621"/>
        <rFont val="Calibri"/>
        <family val="2"/>
        <scheme val="minor"/>
      </rPr>
      <t>6/</t>
    </r>
  </si>
  <si>
    <r>
      <t xml:space="preserve">PIB (Valores a preços correntes - R$ Milhões) </t>
    </r>
    <r>
      <rPr>
        <i/>
        <vertAlign val="superscript"/>
        <sz val="10.5"/>
        <color theme="1" tint="0.14999847407452621"/>
        <rFont val="Calibri"/>
        <family val="2"/>
        <scheme val="minor"/>
      </rPr>
      <t>11/</t>
    </r>
  </si>
  <si>
    <t>11/ Fonte: IBGE. Sistema de Contas Nacionais.</t>
  </si>
  <si>
    <r>
      <t xml:space="preserve">PIB (Valores a preços correntes - R$ Milhões) </t>
    </r>
    <r>
      <rPr>
        <i/>
        <vertAlign val="superscript"/>
        <sz val="10.5"/>
        <color theme="1" tint="0.14999847407452621"/>
        <rFont val="Calibri"/>
        <family val="2"/>
        <scheme val="minor"/>
      </rPr>
      <t>5/</t>
    </r>
  </si>
  <si>
    <t>5/ Fonte: IBGE. Sistema de Contas Nacionais.</t>
  </si>
  <si>
    <r>
      <t xml:space="preserve">PIB (Valores a preços correntes - R$ Milhões) </t>
    </r>
    <r>
      <rPr>
        <i/>
        <vertAlign val="superscript"/>
        <sz val="10.5"/>
        <color theme="1" tint="0.14999847407452621"/>
        <rFont val="Calibri"/>
        <family val="2"/>
        <scheme val="minor"/>
      </rPr>
      <t>8/</t>
    </r>
  </si>
  <si>
    <t>8/ Fonte: IBGE. Sistema de Contas Nacionais.</t>
  </si>
  <si>
    <t>10/ Fonte: IBGE. Sistema de Contas Nacionais.</t>
  </si>
  <si>
    <t>2/ Fonte: Balancetes contábeis do Fundo de Garantia do Tempo de Serviço - FGTS e do Fundo remanescente do Programa de Integração Social e Programa de Formação do Patrimônio do Servidor Público (PIS/PASEP). O FGTS e Fundo PIS/PASEP conceitualmente estão sob a abrangência do Governo  Central.</t>
  </si>
  <si>
    <t xml:space="preserve">4/ Fonte: Matriz de Saldos Contábeis disponível no Sistema de Informações Contábeis e Fiscais do Setor Público Brasileiro - Siconfi, Relatório Resumido da Execução Orçamentária (RREO) do FINBRA e portais de transparência.
</t>
  </si>
  <si>
    <t>n.d.: Dados não disponíveis.</t>
  </si>
  <si>
    <t>2/ Receita apurada pelo regime de caixa.</t>
  </si>
  <si>
    <t>4/ Fonte: Banco Central do Brasil.</t>
  </si>
  <si>
    <t>4/ Fonte: Relatório Resumido da Execução Orçamentária (RREO) do FINBRA e Demonstrativo de Contas Anuais disponíveis no Sistema de Informações Contábeis e Fiscais do Setor Público Brasileiro - Siconfi.</t>
  </si>
  <si>
    <t>5/ Fonte: Banco Central do Brasil.</t>
  </si>
  <si>
    <t>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t>
  </si>
  <si>
    <t xml:space="preserve">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t>
  </si>
  <si>
    <t>Trimestral e anual</t>
  </si>
  <si>
    <t>A partir de 2019 os dados utilizados para os governos estaduais foram extraídos da Matriz de Saldos Contábeis, que consiste em uma grande massa de dados extraída pelos entes da federação diretamente dos seus sistemas contábil-financeiros e encaminhados ao Sistema de Informações Contábeis e Fiscais do Setor Público Brasileiro - Siconfi. Em casos específicos, foram realizadas consultas aos portais de transparência fiscal ou sítios das secretarias estaduais de fazenda para garantia da consistência das informações com as fontes de dados utilizadas.</t>
  </si>
  <si>
    <t>Resultado de Operações do Governo Geral</t>
  </si>
  <si>
    <t>Os impostos compreendem transferências sem contrapartida, vinculadas ou não vinculadas, e compulsórias para o governo, com exceção da maioria das contribuições sociais e as multas e sanções pecuniárias. O conceito de impostos nesta publicação é mais amplo do que o definido no Código Tributário Nacional - CTN - criado por meio da Lei nº 5.172, de 25 de outubro de 1966. Nesta publicação os impostos compreendem, também, as contribuições de melhoria e especiais, com exceção das contribuições sociais para fazer frente aos pagamentos de benefícios de seguro social, arrecadadas em função da remuneração, da folha de pagamento ou do número de empregados, que são classificadas no código 12. Para impostos, o esquema de classificação é determinado principalmente pela base na qual o imposto é cobrado.</t>
  </si>
  <si>
    <t>Corresponde aos impostos que incidem sobre os rendimentos efetivos ou presumidos de unidades institucionais. Incluem os impostos que incidem sobre a propriedade, terrenos ou imóveis em que os mesmos sejam usados como base de estimativa do rendimento dos seus proprietários. Estes impostos, muitas vezes referido como imposto de renda, incluem: (i) impostos sobre o rendimento individual, como por exemplo, a remuneração de empregados (salário, gratificações, comissões, etc.); (ii) impostos sobre o rendimento das corporações tais como o imposto de renda pessoa jurídica, impostos sobre os lucros. Também abrange os rendimentos de todas as fontes e não apenas os lucros gerados pela produção; (iii) impostos sobre os ganhos de capital e impostos sobre ganhos em jogos ou loterias. Os impostos sobre renda, lucros e ganhos de capital são atribuídos a pessoas físicas (1111) ou jurídicas (1112). Se não se enquadram nessas categorias consideram-se como outros impostos sobre renda, lucros e ganhos de capital (1113). No caso brasileiro os principais impostos incluídos nesta categoria são: 
1111 - Pagos por pessoas físicas (IRPF): Compreende o Imposto de renda pessoa física - IRPF e o Imposto de renda retido na fonte - IRRF - Trabalho. O Imposto sobre a Renda e Proventos arrecadado pelos estados e municípios são considerados na arrecadação do Governo Central, dado que o imposto deve ser atribuído à unidade de governo que exerce a autoridade para impor o imposto e definir suas alíquotas. Por se tratar de imposto de competência federal os valores das arrecadações de estados e municípios foram lançados como receita de impostos sobre a renda do governo central e o mesmo valor como despesa de transferência intergovernamental para estados e municípios; 
1112 - Pagos por pessoa jurídica: Em geral, compreende o Imposto sobre a renda de pessoa jurídica - IRPJ; e a Contribuição social sobre o lucro líquido - CSLL;
1113 - Outros impostos sobre a renda, lucros e ganhos de capital: Imposto de renda retido na fonte - IRRF - Capital; Imposto de renda retido na fonte - IRRF - Remessas ao exterior; e Imposto de renda retido na fonte - IRRF - Outros rendimentos.</t>
  </si>
  <si>
    <t>Compreende os impostos sobre o uso, a propriedade ou a transferência de riqueza e podem ser cobrados em intervalos regulares, apenas uma vez, ou em uma mudança de propriedade. Se divide em cinco categorias, conforme listado abaixo.
1131 - Impostos incidentes sobre a propriedade imobiliária: compreende os impostos incidentes sobre o uso da propriedade de bens imóveis que incluem terras, terrenos, edifícios e outras estruturas. Nessa categoria está incluído o Imposto Territorial Rural - ITR; o Imposto sobre a propriedade predial e territorial urbana - IPTU; e o Imposto sobre Transmissão “Inter Vivos” de Bens Imóveis e de Direitos Reais sobre Imóveis - ITBI
1132 - Impostos incidentes sobre o patrimônio líquido: compreende os impostos sobre a riqueza líquida, definida como o valor das propriedades móveis e imóveis menos os passivos incidentes sobre essas propriedades. 
1133 - Impostos sobre espólios, heranças e doações: compreende os impostos sobre a transferência de propriedade por morte, como sucessão e herança, e ainda as doações entre vivos. Essa categoria compreende o Imposto sobre Transmissão “Causa Mortis” e Doação de Bens e Direitos - ITCD.
1135 - Impostos incidentes sobre o capital: corresponde aos impostos sobre os valores de ativos ou patrimônio líquido de propriedade de unidades institucionais cobrados em intervalos de tempo irregulares e pouco frequentes.
1136 - Outros impostos não recorrentes sobre a propriedade: compreende os impostos sobre a propriedade que não seja o patrimônio líquido ou bem imóvel. Esta categoria inclui o Imposto sobre a propriedade de veículos automotores - IPVA - e os impostos recorrentes sobre bens pessoais, joias, gado, outros animais bem como outros itens especiais de propriedade.</t>
  </si>
  <si>
    <t>Esta categoria compreende os impostos sobre a produção, extração, venda, transferência, arrendamento ou entrega de bens e prestação de serviços, assim como o uso de bens e a permissão de uso de bens ou realização de atividades. Os principais impostos sobre os bens e serviços compreendem: 
1141 - Impostos gerais sobre bens e serviços: são cobrados sobre a produção, locação, entrega, venda, compra, ou qualquer outra alteração de propriedade de uma vasta gama de bens e da prestação de uma ampla gama de serviços. Podem ser cobrados independentemente de os bens ou serviços serem produzidos no país ou importados, e podem ser impostos em qualquer fase de produção ou distribuição. Se divide em 4 categorias: 
11411 - Impostos sobre o valor agregado: São impostos sobre bens e serviços cobrados por etapas pelas empresas, mas, em última análise, cobrados na íntegra dos consumidores finais. Esta categoria inclui o Imposto sobre os Produtos Industrializados - IPI - e o Imposto sobre Circulação de Mercadorias e Serviços - ICMS.
11412 - Impostos sobre vendas: São os impostos gerais incidentes sobre as vendas em uma única etapa, que podem corresponder à etapa de fabricação, produção ou comércio.
11413 - Impostos sobre o volume de vendas e outros impostos gerais: são os impostos cumulativos de várias etapas. Compreende, principalmente, a Contribuição para o financiamento da seguridade social - COFINS; a Contribuição para o PIS; e o Imposto sobre serviços de qualquer natureza - ISS. 
11414 - Impostos sobre transações financeiras e de capital (IOF): inclui o Imposto sobre Operações Financeiras - IOF e a Contribuição Provisória sobre Movimentação Financeira - CPMF.
1142 - Impostos sobre consumo: são impostos cobrados sobre uma gama limitada de bens. Normalmente são cobrados em taxas diferenciadas sobre bens não essenciais ou de luxo, bebidas alcoólicas, tabaco e energia. Essa categoria inclui a Contribuição de Intervenção no Domínio Econômico - Cide-Combustíveis.
1144 - Impostos sobre serviços específicos: compreende os impostos sobre serviços como transportes, prêmios de seguros, serviços bancários, diversões, restaurantes e serviços de publicidade. Incluem-se também os jogos de azar, corridas de cavalos, loterias e outros. Os principais impostos que compõem essa categoria são: (i) Contribuição sobre Concursos de Prognósticos e Sorteios; (ii) Prêmio do Seguro Obrigatório de Danos Pessoais  - DPVAT; (iii) Contribuição pela Licença de Uso, Aquisição ou Transferência de Tecnologia - CIDE - Remessas ao Exterior; e (iv) Contribuição para o Custeio do Serviço de Iluminação Pública.
1145 - Impostos sobre o uso ou a permissão de uso de bens ou realização de atividades: esta categoria compreende os impostos incidentes por conta da outorga de licença ou permissão para o uso de bens ou para a realização de certas atividades, nos casos em que a concessão da autorização envolve pouco ou nenhum trabalho por parte do governo ou este é manifestamente desproporcional ao valor da taxa cobrada. Estão incluídas as Taxas de Inspeção, Controle e Fiscalização e a Contribuição sobre as Receitas de Concessionárias e Permissionárias de Energia Elétrica. 
1146 - Outros impostos sobre bens e serviços: inclui todos os outros impostos de propriedade e serviços não incluídos nas categorias 1141 a 1145.</t>
  </si>
  <si>
    <t>As contribuições sociais compreendem a receita real ou imputada a ser recebida pelos esquemas de seguridade social para fazer frente aos pagamentos de benefícios de seguro social. São arrecadadas em função da remuneração, da folha de pagamento ou do número de empregados. Transferências compulsórias calculadas em outras bases, ainda que destinadas a financiar regimes de proteção social, não são classificadas em contribuições sociais, mas sim nas respectivas categorias de impostos (código 11).
121 - Contribuições a seguridade social: refere-se às receitas a receber pelos regimes de seguridade social organizados e operados por unidades da administração pública, em benefício de seus contribuintes. Corresponde às contribuições ao Regime Geral de Previdência Social - RGPS classificadas pela fonte da contribuição e compreende:
1211 - Contribuições de empregados: pagas diretamente por eles ou deduzidas de seus salários e transferidas pelo empregador em proveito daqueles; 
1212 - Contribuições de empregadores: pagas diretamente pelos empregadores em proveito de seus empregados; 
1213 - Contribuições de trabalhadores autônomos ou desempregados. 
1214 - Contribuições não classificadas: aquelas cuja fonte não se pode determinar.
122 - Outras contribuições sociais: corresponde às contribuições efetivas ou imputadas a receber por regimes de seguridade social operados pelos empregadores em nome de seus empregados. É composta pelas contribuição ao Regime Próprio de Previdência Social - RPPS e se divide em:
1221 - Contribuições de empregados: composta por contribuições dos servidores civis e militares.
1222 - Contribuições de empregadores: inclui a contribuição patronal intraorçamentária e a contribuição ao Pasep.
1223 - Contribuições imputadas: corresponde à diferença entre os benefícios sociais pagos pela administração pública diretamente aos seus servidores (RPPS) e as contribuições recebidas.</t>
  </si>
  <si>
    <t>Esta categoria compreende as transferências recebidas por uma unidade de governo proveniente de outras unidades de governo, de governos estrangeiros ou de organizações internacionais, que não se enquadrem na definição de imposto, subsídio ou contribuição social. As transferências se classificam pelo tipo de unidade que efetua a doação e pela categoria da despesa, corrente e ou de capital. São elas:
131 - Transferências de governos estrangeiros.
132 - Transferências de organizações internacionais.
133 - Transferências de outras unidades do governo geral: destaca-se que estas transferências devem ser eliminadas no processo de consolidação. Estão incluídas nessa categoria as transferências recebidas de estados e municípios.</t>
  </si>
  <si>
    <t>Rendas patrimoniais compreende as receitas obtidas pelas unidades de governo quando colocam à disposição de outras unidades ativos financeiros e recursos naturais. Para o governo geral brasileiro são registradas as seguintes categorias:
1411 - Juros: esta categoria corresponde à renda de investimento que é devida aos proprietários de certos tipos de ativos financeiros (depósitos, títulos de dívida, empréstimos, etc.) por colocar
esses ativos à disposição de outras unidades institucionais. Os ativos financeiros que dão origem a juros são todas as reivindicações dos credores sobre os devedores. A receita de juros é compilada pelo Banco Central do Brasil pelo critério de competência.
1412 - Dividendos: compreende as receitas derivadas da atividade produtiva proveniente de corporações públicas e privadas e da participação no capital. Inclui as receitas de juros sobre o capital próprio, participações e dividendos.
1415 - Concessões: compreende as receitas oriundas da concessão de ativos tangíveis não produzidos, como terrenos, ativos do subsolo e outros ativos de origem natural. Também contempla as receitas
provenientes do direito de exploração de madeira de terras públicas não cultivadas e de massas de água não administrada para fins recreativos ou comerciais. Dentre as principais receitas incluídas nessas categorias destacam-se as receitas provenientes de exploração dos recursos naturais e a cessão de direitos de operacionalização da folha de pagamentos.</t>
  </si>
  <si>
    <t>Vendas de bens e serviços compreende as receitas oriundas de vendas de bens e serviços por estabelecimentos mercantis e não mercantis e os decorrentes da função regulatória do governo. São registradas as seguintes categorias:
1422 - Taxas administrativas: são registradas as taxas pela prestação de serviços e os emolumentos e custas judiciais.
1423 - Vendas eventuais por estabelecimentos não mercantis: inclui as receitas de aluguéis, agropecuária, industrial e de serviços.</t>
  </si>
  <si>
    <t>Registra as receitas provenientes das multas e sanções pecuniárias cujas transferências são impostas às unidades por órgãos judiciais ou administrativos por força de lei ou regras administrativas, bem como de perdimentos de depósitos em caução. Estão incluídas as multas e juros de mora decorrentes de impostos, taxas, contribuições e demais receitas, bem como as multas administrativas, contratuais e judiciais.</t>
  </si>
  <si>
    <t>Esta categoria é dividida em:
211 - Salários e vencimentos: compreende os pagamentos em dinheiro e/ou em espécie, efetuados pelo governo aos empregados em troca da prestação do serviço. Para o governo geral brasileiro estão incluídas as despesas com vencimentos e vantagens fixas de pessoal civil e militar bem como a contratação por tempo determinado.
212 - Contribuições sociais:  compreende os pagamentos efetivos ou imputados, feitos por unidades de governo geral a sistemas de seguridade social que proporcionam aos servidores/empregados o direito a receber prestações sociais, incluindo pensões ou outros tipos de aposentadorias. São pagos pelos empregadores em benefício de seus empregados e, portanto, são registrados como um componente da remuneração do empregado. Essa categoria apresenta a seguinte desagregação:
2121 - Contribuições sociais efetivas: estão incluídas as contribuições a entidades fechadas de previdência e contribuições patronais intraorçamentárias.
2122 - Contribuições sociais imputadas: estão incluídas as contribuições sociais imputadas de natureza previdenciária, ou seja, relacionados a aposentadorias e pensões.  As contribuições sociais imputadas compreendem o valor das contribuições sociais que seriam necessárias à cobertura do direito correspondente. Para o governo central brasileiro corresponde à diferença entre os benefícios sociais pagos pela administração pública diretamente aos seus servidores (RPPS) e as contribuições recebidas.</t>
  </si>
  <si>
    <t>São transferências correntes unilaterais (isto é, sem contraprestação) que as unidades governamentais concedem a empresas em virtude do nível de sua atividade produtiva, quantidade ou valor dos bens e serviços que produzem, vendem ou importam.  Os subsídios podem ser classificados de acordo com o setor institucional dos beneficiários. Para governo geral brasileiro temos registros na subcategoria 252 - Subsídios a empresas privadas.  Dentre os gastos registrados nesta categoria destacam-se os subsídios ao setor agrícola, tais como Pronaf e custeio agropecuário, ao programa de farmácia popular e subsídios ao setor elétrico (CDE).</t>
  </si>
  <si>
    <t>Esta categoria compreende as transferências, obrigatórias ou não, correntes ou de capital, de uma unidade de governo a outras unidades de governo residentes ou estrangeiras ou organizações internacionais. As transferências classificam-se pelo tipo de unidade recebedora e pela categoria econômica (corrente ou de capital). São elas:
261 - Transferências a governos estrangeiros.
262 - Transferências a organizações internacionais: dentre as despesas registradas nessas categorias destacam-se as contribuições para a Organização Panamericana de Saúde (OPAS) e os Sistemas das Nações Unidas.
263 - Transferências entre unidades do governo geral: estão incluídas nessa categoria todas as transferências, corrente ou capital, entre o governo central, estados e municípios e são realizados dois ajustes metodológicos: (i) inclusão das transferências ao Fundo Constitucional Distrito Federal - FCDF e (ii) o valor do IRRF arrecadado pelos estados e municípios. A despesa do FCDF, anteriormente, era incorporada nas despesas do governo central e passaram a ser registradas no âmbito dos governos estaduais, com o correspondente registro de transferência do governo central. Em relação ao IRRF são realizados os seguintes ajustes: 1) na esfera federal os valores das arrecadações de estados e municípios foram lançados como receita de impostos sobre a renda e o mesmo valor como despesa de transferência intergovernamental. Destaca-se que, em virtude do processo de consolidação as transferências são registradas pelo critério de caixa (soma de despesa paga e restos a pagar processados e não processados pagos). Essas transferências são eliminadas no processo de consolidação do governo geral.</t>
  </si>
  <si>
    <t>Refere-se a transferências sociais em dinheiro ou em espécie para proteger a população em geral ou alguns de seus segmentos específicos contra certos riscos sociais, isto é, eventos ou circunstâncias que podem afetar adversamente o bem-estar das famílias interessadas. Podem ser classificados em: 
271 - Benefícios de seguridade social: compreende benefícios sociais em dinheiro ou em espécie pagáveis às famílias pelos sistemas de seguridade social. São exemplos: auxílio-doença, auxílio-maternidade, seguro-desemprego, pensões, aposentadorias e auxílio-funeral. São registrados os gastos efetuados pelo Regime Geral de Previdência Social - RGPS.
272 - Benefícios de assistência social: esta categoria compreende transferências pagas em dinheiro ou espécie para os mesmos fins definidos em benefícios de seguridade social, mas não pressupõe vinculação a um sistema de seguridade social. São exemplos de despesas registradas nessa categoria os benefícios aos deficientes e idosos e o programa Bolsa Família.
273 - Benefícios sociais do empregador: compreende os benefícios sociais pagos em dinheiro ou espécie pelo governo a seus empregados. São os gastos efetuados pelo Regime Próprio de Previdência Social - RPPS com aposentadorias, pensões e outros benefícios previdenciários (salário família, auxílio doença) e assistenciais (auxílio funeral, auxílio creche) a servidores civis e militares.</t>
  </si>
  <si>
    <t xml:space="preserve">Esta categoria é composta por: 
281 - Gastos patrimoniais, exceto juros: corresponde aos pagamentos efetuados por unidades de governo pelo uso de ativos financeiros ou de recursos naturais de propriedade de terceiros. Esses pagamentos podem assumir a forma de dividendos, retiradas de renda de quase corporações, renda de investimentos distribuída, ou aluguéis. 
282 - Outros gastos diversos: inclui as transferências para os indivíduos, instituições privadas sem fins lucrativos, organizações não governamentais, fundações, empresas ou unidades governamentais que não estão incluídas em outras categorias de transferências. As principais despesas incluídas nessa categoria são: transferências a instituições privadas e pessoas físicas; indenizações, restituições, material, bem ou serviço para distribuição gratuita, programa Minha Casa Minha Vida, despesas com o Fundo de Financiamento Estudantil - Fies, e demais despesas não classificadas nas categorias anteriores.  As despesas do FIES são incorporadas como transferência de capital às famílias (código 2822),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</si>
  <si>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 xml:space="preserve">Esta categoria é composta pelos seguintes ativos:
3111 - Edifícios e Estruturas: estão incluídas não apenas a aquisição de edifícios e estruturas recém construídas, mas também todos os custos com a limpeza e preparação do terreno, bem como os custos com os aparelhos, instalações e equipamentos que sejam partes integrantes dos edifícios e estruturas. A construção de novos monumentos públicos e grandes melhorias em monumentos públicos já existentes são classificadas nesta categoria. São exemplos de despesas do governo geral brasileiro nessas categorias, a manutenção e conservação de estradas, vias, bens imóveis e obras e instalações.
3112 - Máquinas e equipamentos: corresponde a máquinas e equipamentos que não sejam partes integrantes de edifícios ou estruturas. Subdivide-se em equipamentos de transporte e máquinas e equipamentos que não de transporte, como por exemplo, equipamentos de rádio, televisão e comunicação, aparelhos médicos, instrumentos ópticos, mobília, relógios, instrumentos musicais, etc. .
3113 - Outros ativos fixos: inclui as aquisições/vendas de propriedade intelectual, desdobrada nas subcategorias pesquisa e desenvolvimento, exploração e avaliação de minerais, software e bases de dados e entretenimento, literário e artístico. Também inclui os recursos biológicos cultivados.
3114 - Sistemas de armamento: inclui as aquisições e vendas de veículos e outros equipamentos como navios de guerra, submarinos, aeronaves militares, tanques, lançadores de mísseis, etc. </t>
  </si>
  <si>
    <t>Compreende as transações com ativos tangíveis de origem natural sobre os quais se exercem direitos de propriedade e também os ativos intangíveis não produzidos, que são entes de valor econômico e de existência essencialmente jurídica ou contábil. Classificam-se em:
3141 - Terra: compreende a superfície do solo e as águas superficiais associadas, bem como as grandes benfeitorias que não possam ser fisicamente separadas da terra, com exceção das construções, plantações, ativos de subsolo, recursos biológicos não cultivados e recursos hídricos subterrâneos.
3412 - Recursos minerais e energéticos: compreende as reservas comprovadas de petróleo, gás natural, carvão, reservas de minerais metálicos e não metálicos. Excluem-se os poços de minas, galerias e outras instalações para extração de ativos do subsolo, que são ativos fixos e não ativos do subsolo.
3413 - Outros ativos de origem natural: compreende os recursos biológicos não cultivados, como as florestas virgens e as zonas pesqueiras comercialmente exportáveis, os recursos hídricos e o espectro eletromagnético.
3414 - Ativos não produzidos intangíveis: compreende entes de valor econômico e de existência essencialmente jurídica ou contábil. Alguns deles habilitam seus proprietários a participar de certas atividades específicas ou a produzir certos bens ou serviços específicos e impedir outras unidades de fazê-lo, a não ser mediante autorização do proprietário. Incluem as entidades patenteadas, os arrendamentos e outros contratos e os aviamentos adquiridos. Estão incluídas nessas categorias as delegações de serviço público mediante concessão, permissão, autorização ou licença.</t>
  </si>
  <si>
    <t>Pagamentos em dinheiro para atividades operacionais são definidos como todas as transações em dinheiro que diminuem o patrimônio líquido. Esse item exclui aquisições de ativos não financeiros e financeiros, bem como o pagamento de passivos, porque essas transações não afetam o patrimônio líquido. A despesa é apurada pelo critério de caixa, que corresponde a soma da despesa paga e o restos a pagar processado e não processado pago.</t>
  </si>
  <si>
    <t>Estes impostos são devidos quando os bens atravessam as fronteiras nacionais ou aduaneiras do território econômico, ou quando há serviços de operações de câmbio entre residentes e não residentes. Para o governo central brasileiro são registrados impostos nas subcategorias:
1151 - Imposto sobre a Importação; e
1152 - Imposto sobre a Exportação.</t>
  </si>
  <si>
    <t>Defasagem de um trimestre para os dados trimestrais e anuais.</t>
  </si>
  <si>
    <t>A fonte primária para obtenção de dados dos estados, dos municípios e do Distrito Federal a partir de 2014 é a base de contas anuais do FINBRA, do Sistema de Informações Contábeis e Fiscais do Setor Público Brasileiro - Siconfi. Este banco de dados compila informações contábeis e orçamentárias de todas as Unidades da Federação, sendo que no presente trabalho foram extraídas, em especial, informações sobre receitas e despesas orçamentárias, bem como dados sobre a execução de restos a pagar, além das respectivas contas patrimoniais. Apesar da exigência legal, uma proporção inferior a 10% dos municípios não cumprem com o processo envio de dados. Desta forma são aplicadas técnicas estatísticas para extrapolar a cobertura ao conjunto de municípios. Tal metodologia utiliza dados de outras fontes, tais como portais de transparência e outras plataformas de governo. 
A partir de 2019 os dados utilizados para os governos estaduais foram extraídos da Matriz de Saldos Contábeis, que consiste em uma grande massa de dados extraída pelos entes da federação diretamente dos seus sistemas contábil-financeiros e encaminhados ao Sistema de Informações Contábeis e Fiscais do Setor Público Brasileiro - Siconfi. Em casos específicos, foram realizadas consultas aos portais de transparência fiscal ou sítios das secretarias estaduais de fazenda para garantia da consistência das informações com as fontes de dados utilizadas.</t>
  </si>
  <si>
    <t xml:space="preserve">Em 2015 o Tesouro Nacional passou a divulgar as estatísticas de governo geral considerando o critério de competência para as despesas públicas. No caso brasileiro, as estatísticas fiscais são elaboradas observando-se o critério de caixa para as receitas e o de competência para as despesas públicas, configurando-se em um regime de ‘competência modificada’. 
A adoção do regime de competência para as despesas implica em mudança de base de dados para o Governo Central. Anteriormente, a base de dados para elaboração das estatísticas de Governo Central para as Estatísticas de Finanças Públicas era o Resultado do Tesouro Nacional - RTN, documento publicado mensalmente pelo Tesouro Nacional. No RTN, o critério de registro das despesas é conhecido como “pagamento efetivo”, no qual as despesas são registradas quando as ordens bancárias são sacadas da Conta Única. O registro pela ótica do saque (pagamento efetivo) tem um custo operacional elevado de processamento da informação por parte da STN/MF, além de não permitir cruzamento de informação dos gastos com outros parâmetros orçamentários como classificação funcional, natureza da despesa, modalidade de aplicação, dentre outros.
Dado este contexto, optou-se pela adoção da base de dados disponível no SIAFI – Sistema de Administração Financeira do Governo Federal. No SIAFI é possível apurar as informações do Governo Central no maior nível de detalhamento possível, ou seja, as contas contábeis de acordo com a natureza das informações que evidenciam.
As estatísticas fiscais apresentadas nos demonstrativos foram elaboradas de acordo com as orientações do GFSM 2014 e harmonizadas com o Sistema de Contas Nacionais em virtude do trabalho conjunto entre IBGE e STN, realizado com o objetivo de fortalecer e aprimorar a metodologia de apuração de estatísticas de governo.
Resumidamente, as alterações na série de governo geral ocorreram devido a:
1. Registro: adoção de regime de competência para as despesas. No demonstrativo de fontes e uso de caixa foi adotado o regime de caixa (valores pagos) que difere do conceito de pagamento efetivo adotado; e
2. Classificação: revisão e harmonização da classificação em virtude do trabalho conjunto com o IBGE (SNA 2008) e mudança de base de dados.
</t>
  </si>
  <si>
    <r>
      <t xml:space="preserve">Corresponde às estatísticas de finanças públicas do Governo Geral (Governo Central, Estados e Municípios) compiladas e apresentadas de acordo com a metodologia do Manual de Estatísticas de Finanças Públicas de 2014 do Fundo Monetário Internacional-FMI (em inglês, </t>
    </r>
    <r>
      <rPr>
        <i/>
        <sz val="11"/>
        <color theme="1" tint="0.14999847407452621"/>
        <rFont val="Calibri"/>
        <family val="2"/>
        <scheme val="minor"/>
      </rPr>
      <t>Government Finance Statistics Manual – GFSM 2014</t>
    </r>
    <r>
      <rPr>
        <sz val="11"/>
        <color theme="1" tint="0.14999847407452621"/>
        <rFont val="Calibri"/>
        <family val="2"/>
        <scheme val="minor"/>
      </rPr>
      <t xml:space="preserve">). Todas as estatísticas são apresentadas na estrutura do Demonstrativo de Operações que é um resumo das transações do governo apresentando detalhes da receita, gasto e investimento líquido em ativos não financeiros. 
Estatísticas das finanças públicas (EFP) são um conjunto de conceitos e princípios desenvolvidos pelo FMI com o objetivo de proporcionar um arcabouço conceitual que facilite análise da política fiscal e possibilite quantificar as ações do governo. Ao contrário de demonstrações financeiras com base na contabilidade, as EFP são uma representação econômica da atividade financeira do governo. </t>
    </r>
  </si>
  <si>
    <t>Foi considerado para todas as esferas o conceito de despesa liquidada, que representa o total empenhado e liquidado pelas unidades executoras dos respectivos entes. Cabe destacar ainda que às despesas liquidadas foram adicionados os restos a pagar não processados liquidados. No caso de indisponibilidade dessa informação, no início da série histórica, foram utilizados os restos a pagar não processados pagos inscritos em exercícios anteriores de modo a se criar uma proxy do regime de competência, uma vez que esse tipo de restos a pagar ao serem pagos foram, em algum momento, obrigatoriamente liquidados.
No Demonstrativo de Operações de Caixa as despesas foram apuradas no regime de caixa, ou seja, considerou-se a despesa paga somada aos restos a pagar processados e não processados pagos.</t>
  </si>
  <si>
    <t xml:space="preserve">As transações entre os subsetores do Governo Geral são eliminadas no processo de consolidação. Todas as transações cruzadas devem ser eliminadas para efeito de consolidação em um nível maior de agregação, com destaque especial para as contas contábeis relativas a transferências e juros. Assim, para que possa ser feita uma análise no nível de cobertura de governo geral, deve ser realizada primeiramente a consolidação dos dados de governo central, estados e municípios de modo a gerar dados de governo geral em bases consistentes e sem duplicidade de valores. Para não incorrer em perda de informações analíticas, o MEFP 2014 recomenda a publicação dos dados das esferas em separado e na forma consolidada.
Um passo anterior à consolidação final diz respeito ao tratamento da discrepância entre o total de receitas e despesas intergovernamentais. Essa discrepância é ajustada proporcionalmente nos valores de receita de transferências dos governos regionais, de modo a igualar os fluxos de receitas e despesas de transferências. Posteriormente, com o intuito de manter os valroes da receita total dos entes, o valor incluído nas transferências é deduzido de outras receitas. Assim, a  premissa adotada foi a de que não deve haver impacto fiscal quando da realização dos ajustes de consolidação. Ou seja, partiu-se do pressuposto de que as esferas subnacionais realizam todos os seus registros contábeis, mesmo que de maneira não aderente às melhores práticas de contabilidade.
Maiores informações estão disponíveis na Nota Metodológica n° 1 - Revisão Metodológica das Estatísticas Fiscais do Governo Geral disponível no site do Tesouro Nacional (https://www.gov.br/tesouronacional/pt-br/estatisticas-fiscais-e-planejamento/estatisticas-fiscais-do-governo-geral)
</t>
  </si>
  <si>
    <t>Valor antes do ajuste</t>
  </si>
  <si>
    <t>Ajuste</t>
  </si>
  <si>
    <t>Valor após o ajuste</t>
  </si>
  <si>
    <t>3.5.</t>
  </si>
  <si>
    <r>
      <t xml:space="preserve">Tabela 3.5. Ajustes de consolidação das transferências intergovernamentais – Discrepância total e compensação em Outras receitas (14) </t>
    </r>
    <r>
      <rPr>
        <b/>
        <vertAlign val="superscript"/>
        <sz val="11"/>
        <color theme="1" tint="0.14996795556505021"/>
        <rFont val="Calibri"/>
        <family val="2"/>
        <scheme val="minor"/>
      </rPr>
      <t>1/</t>
    </r>
    <r>
      <rPr>
        <b/>
        <sz val="11"/>
        <color theme="1" tint="0.14999847407452621"/>
        <rFont val="Calibri"/>
        <family val="2"/>
        <scheme val="minor"/>
      </rPr>
      <t>- Brasil - Série Histórica - Anual</t>
    </r>
  </si>
  <si>
    <t xml:space="preserve">1/ Vide Nota Metológica n° 1 - Revisão Metodológica das Estatísticas Fiscais do Governo Geral </t>
  </si>
  <si>
    <r>
      <t xml:space="preserve">Receita - Governos Estaduais </t>
    </r>
    <r>
      <rPr>
        <b/>
        <vertAlign val="superscript"/>
        <sz val="11"/>
        <color theme="0"/>
        <rFont val="Calibri"/>
        <family val="2"/>
        <scheme val="minor"/>
      </rPr>
      <t>2/</t>
    </r>
  </si>
  <si>
    <r>
      <t xml:space="preserve">Receita </t>
    </r>
    <r>
      <rPr>
        <b/>
        <vertAlign val="superscript"/>
        <sz val="11"/>
        <color theme="0" tint="-4.9989318521683403E-2"/>
        <rFont val="Calibri"/>
        <family val="2"/>
        <scheme val="minor"/>
      </rPr>
      <t>3/</t>
    </r>
  </si>
  <si>
    <r>
      <t xml:space="preserve">Receita - Governos Municipais </t>
    </r>
    <r>
      <rPr>
        <b/>
        <vertAlign val="superscript"/>
        <sz val="11"/>
        <color theme="0"/>
        <rFont val="Calibri"/>
        <family val="2"/>
        <scheme val="minor"/>
      </rPr>
      <t>4/</t>
    </r>
  </si>
  <si>
    <t xml:space="preserve">2/ Fonte: Matriz de Saldos Contábeis disponível no Sistema de Informações Contábeis e Fiscais do Setor Público Brasileiro - Siconfi, Relatório Resumido da Execução Orçamentária (RREO) do FINBRA, Demonstrativo de Contas Anuais e portais de transparência.
</t>
  </si>
  <si>
    <t>3/ Receita apurada pelo regime de caixa, exceto juros que é apurado pelo regime de competência.</t>
  </si>
  <si>
    <t>4/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</si>
  <si>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r>
      <t xml:space="preserve">Tabela 3.5.a. Ajustes de consolidação das transferências intergovernamentais – Discrepância total e compensação em Outras receitas (14) </t>
    </r>
    <r>
      <rPr>
        <b/>
        <vertAlign val="superscript"/>
        <sz val="11"/>
        <color theme="1" tint="0.14996795556505021"/>
        <rFont val="Calibri"/>
        <family val="2"/>
        <scheme val="minor"/>
      </rPr>
      <t>1/</t>
    </r>
    <r>
      <rPr>
        <b/>
        <sz val="11"/>
        <color theme="1" tint="0.14999847407452621"/>
        <rFont val="Calibri"/>
        <family val="2"/>
        <scheme val="minor"/>
      </rPr>
      <t>- Brasil - Série Histórica - Anual</t>
    </r>
  </si>
  <si>
    <t>3.5.a.</t>
  </si>
  <si>
    <t xml:space="preserve">Em 2020 foram realizados aperfeiçoamentos com o objetivo de adequar o conjunto de estatísticas fiscais à realidade brasileira, incentivando seu entendimento e utilização, facilitando a análise da política fiscal. As principais alterações foram:
1) Novo formato de apresentação e revisão da nomenclatura dos principais agregados do Demonstrativo de Operações;
2) Desagregação das principais rubricas de receita e despesa;
3) Aprimoramento do processo de consolidação (exclusão dos fluxos intergovernamentais) do governo geral. A discrepância entre o total de receitas e despesas intergovernamentais passou a ser considerada no total das 3 esferas. Essa discrepância é ajustada proporcionalmente nos valores de receita de transferências dos governos regionais, de modo a igualar os fluxos de receitas e despesas de transferências. Posteriormente, com o intuito de manter os valroes da receita total dos entes, o valor incluído nas transferências é deduzido de outras receitas;
4) Reclassificação do Imposto sobre os Produtos Industrializados – IPI e do Imposto sobre Circulação de Mercadorias e Serviços – ICMS como Impostos sobre o valor agregado, código 11411. 
Cumpre observar o porquê da classificação anterior: o IPI era classificado como Impostos sobre vendas (11412) pelo  fato de se tratar de um imposto cujo fato gerador é a receita bruta ou o faturamento; o ICMS, por sua vez, apesar de originalmente ter sido criado como um imposto sobre valor agregado, várias mudanças distorceram suas características clássicas ao longo dos anos, principalmente no que se refere às dificuldades na obtenção de créditos tributários e à grande quantidade de regimes diferentes de acordo com o estado e setor. Essas alterações levaram à opção pela classificação do imposto como 11413 (Impostos sobre o volume de vendas). No que pese esse entendimento, seguindo recomendação do FMI e buscando a harmonização com o Sistema de Contas Nacionais, optou-se por rever a classificação desses impostos, uma vez que os mesmos podem ser vistos como tributos multifásicos que apresentam a possibilidade legal de obter créditos e, portanto, não são cumulativos.
5) Elaboração de glossário;e
6) Revisão de todo o processo operacional que envolve a compilação das estatísticas fiscais o que permitiu ajustes e correções na série disponível. 
Maiores informações sobre as alterações realizadas em 2020 estão disponíveis em:
Nota Metodológica n° 1 - Revisão Metodológica das Estatísticas Fiscais do Governo Geral
</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</si>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</sst>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0"/>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sz val="11"/>
      <color theme="1"/>
      <name val="Calibri"/>
      <family val="2"/>
      <scheme val="minor"/>
    </font>
    <font>
      <b/>
      <sz val="11"/>
      <color theme="1" tint="0.249977111117893"/>
      <name val="Calibri"/>
      <family val="2"/>
      <scheme val="minor"/>
    </font>
    <font>
      <b/>
      <vertAlign val="superscript"/>
      <sz val="11"/>
      <color theme="0"/>
      <name val="Calibri"/>
      <family val="2"/>
      <scheme val="minor"/>
    </font>
    <font>
      <b/>
      <sz val="11"/>
      <color theme="1" tint="0.14999847407452621"/>
      <name val="Calibri"/>
      <family val="2"/>
      <scheme val="minor"/>
    </font>
    <font>
      <b/>
      <vertAlign val="superscript"/>
      <sz val="11"/>
      <color theme="1" tint="0.14996795556505021"/>
      <name val="Calibri"/>
      <family val="2"/>
      <scheme val="minor"/>
    </font>
    <font>
      <sz val="11"/>
      <color theme="1" tint="0.14999847407452621"/>
      <name val="Calibri"/>
      <family val="2"/>
      <scheme val="minor"/>
    </font>
    <font>
      <b/>
      <sz val="11"/>
      <name val="Calibri"/>
      <family val="2"/>
      <scheme val="minor"/>
    </font>
    <font>
      <sz val="11"/>
      <name val="Calibri"/>
      <family val="2"/>
      <scheme val="minor"/>
    </font>
    <font>
      <i/>
      <sz val="11"/>
      <color theme="1" tint="0.14999847407452621"/>
      <name val="Calibri"/>
      <family val="2"/>
      <scheme val="minor"/>
    </font>
    <font>
      <i/>
      <sz val="11"/>
      <name val="Calibri"/>
      <family val="2"/>
      <scheme val="minor"/>
    </font>
    <font>
      <vertAlign val="superscript"/>
      <sz val="11"/>
      <color theme="1" tint="0.14996795556505021"/>
      <name val="Calibri"/>
      <family val="2"/>
      <scheme val="minor"/>
    </font>
    <font>
      <sz val="11"/>
      <color rgb="FF000000"/>
      <name val="Calibri"/>
      <family val="2"/>
      <scheme val="minor"/>
    </font>
    <font>
      <i/>
      <sz val="10.5"/>
      <color theme="1" tint="0.14999847407452621"/>
      <name val="Calibri"/>
      <family val="2"/>
      <scheme val="minor"/>
    </font>
    <font>
      <sz val="10"/>
      <color theme="1" tint="0.14999847407452621"/>
      <name val="Calibri"/>
      <family val="2"/>
      <scheme val="minor"/>
    </font>
    <font>
      <b/>
      <i/>
      <vertAlign val="superscript"/>
      <sz val="11"/>
      <color theme="0"/>
      <name val="Calibri"/>
      <family val="2"/>
      <scheme val="minor"/>
    </font>
    <font>
      <sz val="10"/>
      <color theme="1"/>
      <name val="Calibri"/>
      <family val="2"/>
      <scheme val="minor"/>
    </font>
    <font>
      <i/>
      <sz val="10"/>
      <color theme="1"/>
      <name val="Calibri"/>
      <family val="2"/>
      <scheme val="minor"/>
    </font>
    <font>
      <sz val="8"/>
      <name val="Calibri"/>
      <family val="2"/>
      <scheme val="minor"/>
    </font>
    <font>
      <i/>
      <vertAlign val="superscript"/>
      <sz val="10.5"/>
      <color theme="1" tint="0.14999847407452621"/>
      <name val="Calibri"/>
      <family val="2"/>
      <scheme val="minor"/>
    </font>
    <font>
      <sz val="11"/>
      <color theme="0"/>
      <name val="Calibri"/>
      <family val="2"/>
      <scheme val="minor"/>
    </font>
    <font>
      <b/>
      <i/>
      <sz val="11"/>
      <color theme="1" tint="0.14999847407452621"/>
      <name val="Calibri"/>
      <family val="2"/>
      <scheme val="minor"/>
    </font>
    <font>
      <b/>
      <vertAlign val="superscript"/>
      <sz val="11"/>
      <color theme="1" tint="0.14999847407452621"/>
      <name val="Calibri"/>
      <family val="2"/>
      <scheme val="minor"/>
    </font>
    <font>
      <vertAlign val="superscript"/>
      <sz val="11"/>
      <color theme="1" tint="0.14999847407452621"/>
      <name val="Calibri"/>
      <family val="2"/>
      <scheme val="minor"/>
    </font>
    <font>
      <i/>
      <sz val="10"/>
      <color theme="1" tint="0.14999847407452621"/>
      <name val="Calibri"/>
      <family val="2"/>
      <scheme val="minor"/>
    </font>
    <font>
      <i/>
      <vertAlign val="superscript"/>
      <sz val="11"/>
      <color theme="1" tint="0.14999847407452621"/>
      <name val="Calibri"/>
      <family val="2"/>
      <scheme val="minor"/>
    </font>
    <font>
      <sz val="11"/>
      <color rgb="FF262626"/>
      <name val="Calibri"/>
      <family val="2"/>
      <scheme val="minor"/>
    </font>
    <font>
      <u/>
      <sz val="11"/>
      <color theme="1" tint="0.14999847407452621"/>
      <name val="Calibri"/>
      <family val="2"/>
      <scheme val="minor"/>
    </font>
    <font>
      <b/>
      <sz val="11"/>
      <color theme="0" tint="-4.9989318521683403E-2"/>
      <name val="Calibri"/>
      <family val="2"/>
      <scheme val="minor"/>
    </font>
    <font>
      <b/>
      <vertAlign val="superscript"/>
      <sz val="11"/>
      <color theme="0" tint="-4.9989318521683403E-2"/>
      <name val="Calibri"/>
      <family val="2"/>
      <scheme val="minor"/>
    </font>
  </fonts>
  <fills count="13">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rgb="FFF2F2F2"/>
        <bgColor indexed="64"/>
      </patternFill>
    </fill>
  </fills>
  <borders count="56">
    <border>
      <left/>
      <right/>
      <top/>
      <bottom/>
      <diagonal/>
    </border>
    <border>
      <left style="hair">
        <color indexed="64"/>
      </left>
      <right style="hair">
        <color indexed="64"/>
      </right>
      <top style="hair">
        <color indexed="64"/>
      </top>
      <bottom style="hair">
        <color indexed="64"/>
      </bottom>
      <diagonal/>
    </border>
    <border>
      <left style="thin">
        <color theme="0" tint="0.79995117038483843"/>
      </left>
      <right/>
      <top style="thin">
        <color theme="0" tint="0.79995117038483843"/>
      </top>
      <bottom style="thin">
        <color theme="0" tint="0.79995117038483843"/>
      </bottom>
      <diagonal/>
    </border>
    <border>
      <left/>
      <right/>
      <top style="thin">
        <color theme="0" tint="0.79995117038483843"/>
      </top>
      <bottom style="thin">
        <color theme="0" tint="0.79995117038483843"/>
      </bottom>
      <diagonal/>
    </border>
    <border>
      <left style="thin">
        <color theme="0" tint="0.79995117038483843"/>
      </left>
      <right/>
      <top/>
      <bottom style="thin">
        <color theme="0" tint="0.79995117038483843"/>
      </bottom>
      <diagonal/>
    </border>
    <border>
      <left/>
      <right/>
      <top/>
      <bottom style="thin">
        <color theme="0" tint="0.79995117038483843"/>
      </bottom>
      <diagonal/>
    </border>
    <border>
      <left/>
      <right/>
      <top style="thin">
        <color theme="0" tint="0.79995117038483843"/>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tint="-0.14996795556505021"/>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tint="-0.14996795556505021"/>
      </bottom>
      <diagonal/>
    </border>
    <border>
      <left/>
      <right style="thin">
        <color theme="2" tint="-0.24994659260841701"/>
      </right>
      <top style="thin">
        <color theme="0"/>
      </top>
      <bottom style="thin">
        <color theme="0"/>
      </bottom>
      <diagonal/>
    </border>
    <border>
      <left style="thin">
        <color theme="0"/>
      </left>
      <right style="thin">
        <color theme="2" tint="-0.24994659260841701"/>
      </right>
      <top style="thin">
        <color theme="0"/>
      </top>
      <bottom/>
      <diagonal/>
    </border>
    <border>
      <left style="thin">
        <color theme="0"/>
      </left>
      <right style="thin">
        <color theme="2" tint="-0.24994659260841701"/>
      </right>
      <top/>
      <bottom style="thin">
        <color theme="0"/>
      </bottom>
      <diagonal/>
    </border>
    <border>
      <left style="thin">
        <color theme="0"/>
      </left>
      <right style="thin">
        <color theme="2" tint="-0.24994659260841701"/>
      </right>
      <top style="thin">
        <color theme="0"/>
      </top>
      <bottom style="thin">
        <color theme="0"/>
      </bottom>
      <diagonal/>
    </border>
    <border>
      <left style="thin">
        <color theme="0"/>
      </left>
      <right style="thin">
        <color theme="2" tint="-0.24994659260841701"/>
      </right>
      <top style="thin">
        <color theme="0"/>
      </top>
      <bottom style="thin">
        <color theme="0" tint="-0.14996795556505021"/>
      </bottom>
      <diagonal/>
    </border>
    <border>
      <left style="thin">
        <color theme="2" tint="-0.24994659260841701"/>
      </left>
      <right/>
      <top style="thin">
        <color theme="0"/>
      </top>
      <bottom style="thin">
        <color theme="0"/>
      </bottom>
      <diagonal/>
    </border>
    <border>
      <left style="thin">
        <color theme="2" tint="-0.24994659260841701"/>
      </left>
      <right style="thin">
        <color theme="0"/>
      </right>
      <top style="thin">
        <color theme="0"/>
      </top>
      <bottom style="thin">
        <color theme="0"/>
      </bottom>
      <diagonal/>
    </border>
    <border>
      <left style="thin">
        <color theme="2" tint="-0.24994659260841701"/>
      </left>
      <right style="thin">
        <color theme="0"/>
      </right>
      <top style="thin">
        <color theme="0"/>
      </top>
      <bottom style="thin">
        <color theme="0" tint="-0.14996795556505021"/>
      </bottom>
      <diagonal/>
    </border>
    <border>
      <left style="thin">
        <color theme="0"/>
      </left>
      <right/>
      <top style="thin">
        <color theme="0"/>
      </top>
      <bottom style="thin">
        <color theme="0" tint="-0.14996795556505021"/>
      </bottom>
      <diagonal/>
    </border>
    <border>
      <left/>
      <right/>
      <top/>
      <bottom style="thin">
        <color theme="0" tint="-0.1499679555650502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2" tint="-9.9948118533890809E-2"/>
      </bottom>
      <diagonal/>
    </border>
    <border>
      <left style="thin">
        <color theme="2" tint="-0.24994659260841701"/>
      </left>
      <right/>
      <top/>
      <bottom/>
      <diagonal/>
    </border>
    <border>
      <left/>
      <right style="thin">
        <color theme="2" tint="-0.24994659260841701"/>
      </right>
      <top/>
      <bottom/>
      <diagonal/>
    </border>
    <border>
      <left style="thin">
        <color theme="2" tint="-0.24994659260841701"/>
      </left>
      <right/>
      <top/>
      <bottom style="thin">
        <color theme="0" tint="-0.14996795556505021"/>
      </bottom>
      <diagonal/>
    </border>
    <border>
      <left/>
      <right style="thin">
        <color theme="2" tint="-0.24994659260841701"/>
      </right>
      <top/>
      <bottom style="thin">
        <color theme="0" tint="-0.14996795556505021"/>
      </bottom>
      <diagonal/>
    </border>
    <border>
      <left style="thin">
        <color theme="0"/>
      </left>
      <right style="thin">
        <color theme="0"/>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style="thin">
        <color theme="0"/>
      </left>
      <right style="thin">
        <color theme="0"/>
      </right>
      <top style="thin">
        <color theme="0"/>
      </top>
      <bottom style="thin">
        <color theme="2" tint="-0.24994659260841701"/>
      </bottom>
      <diagonal/>
    </border>
    <border>
      <left/>
      <right style="thin">
        <color theme="0" tint="-0.14996795556505021"/>
      </right>
      <top style="thin">
        <color theme="0"/>
      </top>
      <bottom style="thin">
        <color theme="0"/>
      </bottom>
      <diagonal/>
    </border>
    <border>
      <left style="thin">
        <color theme="0"/>
      </left>
      <right style="thin">
        <color theme="0" tint="-0.14996795556505021"/>
      </right>
      <top style="thin">
        <color theme="0"/>
      </top>
      <bottom/>
      <diagonal/>
    </border>
    <border>
      <left style="thin">
        <color theme="0"/>
      </left>
      <right style="thin">
        <color theme="0" tint="-0.14996795556505021"/>
      </right>
      <top/>
      <bottom style="thin">
        <color theme="0"/>
      </bottom>
      <diagonal/>
    </border>
    <border>
      <left style="thin">
        <color theme="0"/>
      </left>
      <right style="thin">
        <color theme="0" tint="-0.14996795556505021"/>
      </right>
      <top style="thin">
        <color theme="0"/>
      </top>
      <bottom style="thin">
        <color theme="0"/>
      </bottom>
      <diagonal/>
    </border>
    <border>
      <left style="thin">
        <color theme="0"/>
      </left>
      <right style="thin">
        <color theme="0" tint="-0.14996795556505021"/>
      </right>
      <top style="thin">
        <color theme="0"/>
      </top>
      <bottom style="thin">
        <color theme="0" tint="-0.14996795556505021"/>
      </bottom>
      <diagonal/>
    </border>
    <border>
      <left style="thin">
        <color theme="0" tint="-0.14996795556505021"/>
      </left>
      <right/>
      <top style="thin">
        <color theme="0"/>
      </top>
      <bottom style="thin">
        <color theme="0"/>
      </bottom>
      <diagonal/>
    </border>
    <border>
      <left style="thin">
        <color theme="0" tint="-0.14996795556505021"/>
      </left>
      <right style="thin">
        <color theme="0"/>
      </right>
      <top style="thin">
        <color theme="0"/>
      </top>
      <bottom style="thin">
        <color theme="0"/>
      </bottom>
      <diagonal/>
    </border>
    <border>
      <left style="thin">
        <color theme="0" tint="-0.14996795556505021"/>
      </left>
      <right style="thin">
        <color theme="0"/>
      </right>
      <top style="thin">
        <color theme="0"/>
      </top>
      <bottom style="thin">
        <color theme="0" tint="-0.14996795556505021"/>
      </bottom>
      <diagonal/>
    </border>
    <border>
      <left/>
      <right style="thin">
        <color theme="0" tint="-0.14993743705557422"/>
      </right>
      <top style="thin">
        <color theme="0"/>
      </top>
      <bottom style="thin">
        <color theme="0"/>
      </bottom>
      <diagonal/>
    </border>
    <border>
      <left style="thin">
        <color theme="0"/>
      </left>
      <right style="thin">
        <color theme="0" tint="-0.14993743705557422"/>
      </right>
      <top style="thin">
        <color theme="0"/>
      </top>
      <bottom/>
      <diagonal/>
    </border>
    <border>
      <left style="thin">
        <color theme="0"/>
      </left>
      <right style="thin">
        <color theme="0" tint="-0.14993743705557422"/>
      </right>
      <top/>
      <bottom style="thin">
        <color theme="0"/>
      </bottom>
      <diagonal/>
    </border>
    <border>
      <left style="thin">
        <color theme="0"/>
      </left>
      <right style="thin">
        <color theme="0" tint="-0.14993743705557422"/>
      </right>
      <top style="thin">
        <color theme="0"/>
      </top>
      <bottom style="thin">
        <color theme="0"/>
      </bottom>
      <diagonal/>
    </border>
    <border>
      <left style="thin">
        <color theme="0"/>
      </left>
      <right style="thin">
        <color theme="0" tint="-0.14993743705557422"/>
      </right>
      <top style="thin">
        <color theme="0"/>
      </top>
      <bottom style="thin">
        <color theme="0" tint="-0.14996795556505021"/>
      </bottom>
      <diagonal/>
    </border>
    <border>
      <left/>
      <right style="medium">
        <color rgb="FFFFFFFF"/>
      </right>
      <top/>
      <bottom style="medium">
        <color rgb="FFFFFFFF"/>
      </bottom>
      <diagonal/>
    </border>
  </borders>
  <cellStyleXfs count="5">
    <xf numFmtId="0" fontId="0" fillId="0" borderId="0"/>
    <xf numFmtId="0" fontId="4" fillId="0" borderId="0" applyNumberFormat="0" applyFill="0" applyBorder="0" applyAlignment="0" applyProtection="0"/>
    <xf numFmtId="0" fontId="5" fillId="0" borderId="0"/>
    <xf numFmtId="0" fontId="16" fillId="0" borderId="0"/>
    <xf numFmtId="9" fontId="5" fillId="0" borderId="0" applyFont="0" applyFill="0" applyBorder="0" applyAlignment="0" applyProtection="0"/>
  </cellStyleXfs>
  <cellXfs count="344">
    <xf numFmtId="0" fontId="0" fillId="0" borderId="0" xfId="0"/>
    <xf numFmtId="0" fontId="2" fillId="0" borderId="0" xfId="0" applyFont="1" applyAlignment="1">
      <alignment horizontal="left"/>
    </xf>
    <xf numFmtId="0" fontId="2" fillId="0" borderId="0" xfId="0" applyFont="1" applyAlignment="1">
      <alignment horizontal="center"/>
    </xf>
    <xf numFmtId="0" fontId="1" fillId="2" borderId="1" xfId="0" applyFont="1" applyFill="1" applyBorder="1"/>
    <xf numFmtId="0" fontId="1" fillId="2" borderId="1" xfId="0" applyFont="1" applyFill="1" applyBorder="1" applyAlignment="1">
      <alignment horizontal="left" indent="2"/>
    </xf>
    <xf numFmtId="0" fontId="2" fillId="3" borderId="1" xfId="0" applyFont="1" applyFill="1" applyBorder="1"/>
    <xf numFmtId="0" fontId="2" fillId="3" borderId="1" xfId="0" applyFont="1" applyFill="1" applyBorder="1" applyAlignment="1">
      <alignment horizontal="left" indent="4"/>
    </xf>
    <xf numFmtId="0" fontId="0" fillId="0" borderId="1" xfId="0" applyBorder="1"/>
    <xf numFmtId="0" fontId="0" fillId="0" borderId="1" xfId="0" applyBorder="1" applyAlignment="1">
      <alignment horizontal="left" indent="5"/>
    </xf>
    <xf numFmtId="0" fontId="0" fillId="0" borderId="1" xfId="0" applyBorder="1" applyAlignment="1">
      <alignment horizontal="left" indent="6"/>
    </xf>
    <xf numFmtId="0" fontId="0" fillId="0" borderId="0" xfId="0" applyAlignment="1">
      <alignment horizontal="left" indent="1"/>
    </xf>
    <xf numFmtId="0" fontId="0" fillId="0" borderId="0" xfId="0" applyAlignment="1">
      <alignment horizontal="left" indent="2"/>
    </xf>
    <xf numFmtId="0" fontId="3" fillId="0" borderId="0" xfId="0" applyFont="1"/>
    <xf numFmtId="0" fontId="0" fillId="0" borderId="0" xfId="0" applyAlignment="1">
      <alignment horizontal="left"/>
    </xf>
    <xf numFmtId="0" fontId="0" fillId="0" borderId="0" xfId="0" applyAlignment="1">
      <alignment horizontal="left" indent="3"/>
    </xf>
    <xf numFmtId="0" fontId="0" fillId="0" borderId="1" xfId="0" applyBorder="1" applyAlignment="1">
      <alignment horizontal="left" indent="7"/>
    </xf>
    <xf numFmtId="0" fontId="0" fillId="0" borderId="1" xfId="0" applyBorder="1" applyAlignment="1">
      <alignment horizontal="left" indent="8"/>
    </xf>
    <xf numFmtId="0" fontId="6" fillId="0" borderId="0" xfId="2" applyFont="1" applyAlignment="1" applyProtection="1">
      <alignment vertical="center"/>
      <protection locked="0"/>
    </xf>
    <xf numFmtId="0" fontId="8" fillId="7" borderId="7" xfId="2" applyFont="1" applyFill="1" applyBorder="1" applyAlignment="1">
      <alignment horizontal="right" vertical="center"/>
    </xf>
    <xf numFmtId="0" fontId="8" fillId="7" borderId="7" xfId="2" applyFont="1" applyFill="1" applyBorder="1" applyAlignment="1">
      <alignment vertical="center"/>
    </xf>
    <xf numFmtId="3" fontId="8" fillId="7" borderId="7" xfId="2" applyNumberFormat="1" applyFont="1" applyFill="1" applyBorder="1" applyAlignment="1">
      <alignment vertical="center"/>
    </xf>
    <xf numFmtId="0" fontId="10" fillId="0" borderId="7" xfId="2" applyFont="1" applyBorder="1" applyAlignment="1">
      <alignment horizontal="right" vertical="center"/>
    </xf>
    <xf numFmtId="0" fontId="10" fillId="0" borderId="7" xfId="2" applyFont="1" applyBorder="1" applyAlignment="1">
      <alignment horizontal="left" vertical="center"/>
    </xf>
    <xf numFmtId="3" fontId="10" fillId="0" borderId="7" xfId="2" applyNumberFormat="1" applyFont="1" applyBorder="1" applyAlignment="1">
      <alignment horizontal="right" vertical="center"/>
    </xf>
    <xf numFmtId="0" fontId="1" fillId="8" borderId="7" xfId="2" applyFont="1" applyFill="1" applyBorder="1" applyAlignment="1">
      <alignment horizontal="center" vertical="center"/>
    </xf>
    <xf numFmtId="0" fontId="1" fillId="8" borderId="7" xfId="2" applyFont="1" applyFill="1" applyBorder="1" applyAlignment="1">
      <alignment horizontal="center" vertical="center" wrapText="1"/>
    </xf>
    <xf numFmtId="3" fontId="8" fillId="7" borderId="10" xfId="2" applyNumberFormat="1" applyFont="1" applyFill="1" applyBorder="1" applyAlignment="1">
      <alignment vertical="center"/>
    </xf>
    <xf numFmtId="3" fontId="8" fillId="7" borderId="24" xfId="2" applyNumberFormat="1" applyFont="1" applyFill="1" applyBorder="1" applyAlignment="1">
      <alignment vertical="center"/>
    </xf>
    <xf numFmtId="0" fontId="1" fillId="8" borderId="27" xfId="2" applyFont="1" applyFill="1" applyBorder="1" applyAlignment="1">
      <alignment horizontal="center" vertical="center"/>
    </xf>
    <xf numFmtId="3" fontId="8" fillId="7" borderId="27" xfId="2" applyNumberFormat="1" applyFont="1" applyFill="1" applyBorder="1" applyAlignment="1">
      <alignment vertical="center"/>
    </xf>
    <xf numFmtId="3" fontId="8" fillId="7" borderId="8" xfId="2" applyNumberFormat="1" applyFont="1" applyFill="1" applyBorder="1" applyAlignment="1">
      <alignment vertical="center"/>
    </xf>
    <xf numFmtId="0" fontId="10" fillId="0" borderId="0" xfId="2" applyFont="1" applyAlignment="1">
      <alignment vertical="center"/>
    </xf>
    <xf numFmtId="0" fontId="8" fillId="9" borderId="7" xfId="2" applyFont="1" applyFill="1" applyBorder="1" applyAlignment="1">
      <alignment horizontal="right" vertical="center"/>
    </xf>
    <xf numFmtId="0" fontId="8" fillId="9" borderId="7" xfId="2" applyFont="1" applyFill="1" applyBorder="1" applyAlignment="1">
      <alignment horizontal="left" vertical="center"/>
    </xf>
    <xf numFmtId="3" fontId="8" fillId="9" borderId="7" xfId="2" applyNumberFormat="1" applyFont="1" applyFill="1" applyBorder="1" applyAlignment="1">
      <alignment vertical="center"/>
    </xf>
    <xf numFmtId="0" fontId="8" fillId="5" borderId="7" xfId="2" applyFont="1" applyFill="1" applyBorder="1" applyAlignment="1">
      <alignment horizontal="right" vertical="center"/>
    </xf>
    <xf numFmtId="0" fontId="8" fillId="5" borderId="7" xfId="2" applyFont="1" applyFill="1" applyBorder="1" applyAlignment="1">
      <alignment horizontal="left" vertical="center"/>
    </xf>
    <xf numFmtId="3" fontId="8" fillId="5" borderId="7" xfId="2" applyNumberFormat="1" applyFont="1" applyFill="1" applyBorder="1" applyAlignment="1">
      <alignment vertical="center"/>
    </xf>
    <xf numFmtId="0" fontId="8" fillId="0" borderId="7" xfId="2" applyFont="1" applyBorder="1" applyAlignment="1">
      <alignment horizontal="right" vertical="center"/>
    </xf>
    <xf numFmtId="0" fontId="8" fillId="0" borderId="7" xfId="2" applyFont="1" applyBorder="1" applyAlignment="1">
      <alignment horizontal="left" vertical="center"/>
    </xf>
    <xf numFmtId="3" fontId="8" fillId="0" borderId="7" xfId="2" applyNumberFormat="1" applyFont="1" applyBorder="1" applyAlignment="1">
      <alignment vertical="center"/>
    </xf>
    <xf numFmtId="0" fontId="8" fillId="0" borderId="0" xfId="2" applyFont="1" applyAlignment="1">
      <alignment vertical="center"/>
    </xf>
    <xf numFmtId="0" fontId="11" fillId="0" borderId="7" xfId="2" applyFont="1" applyBorder="1" applyAlignment="1">
      <alignment horizontal="right" vertical="center"/>
    </xf>
    <xf numFmtId="0" fontId="11" fillId="0" borderId="7" xfId="2" applyFont="1" applyBorder="1" applyAlignment="1">
      <alignment horizontal="left" vertical="center"/>
    </xf>
    <xf numFmtId="0" fontId="12" fillId="0" borderId="0" xfId="2" applyFont="1" applyAlignment="1">
      <alignment vertical="center"/>
    </xf>
    <xf numFmtId="0" fontId="13" fillId="0" borderId="7" xfId="2" applyFont="1" applyBorder="1" applyAlignment="1">
      <alignment horizontal="right" vertical="center"/>
    </xf>
    <xf numFmtId="0" fontId="14" fillId="0" borderId="7" xfId="2" applyFont="1" applyBorder="1" applyAlignment="1">
      <alignment horizontal="left" vertical="center"/>
    </xf>
    <xf numFmtId="3" fontId="13" fillId="0" borderId="7" xfId="2" applyNumberFormat="1" applyFont="1" applyBorder="1" applyAlignment="1">
      <alignment vertical="center"/>
    </xf>
    <xf numFmtId="0" fontId="13" fillId="0" borderId="0" xfId="2" applyFont="1" applyAlignment="1">
      <alignment vertical="center"/>
    </xf>
    <xf numFmtId="0" fontId="14" fillId="10" borderId="7" xfId="2" applyFont="1" applyFill="1" applyBorder="1" applyAlignment="1">
      <alignment horizontal="right" vertical="center"/>
    </xf>
    <xf numFmtId="0" fontId="14" fillId="10" borderId="7" xfId="2" applyFont="1" applyFill="1" applyBorder="1" applyAlignment="1">
      <alignment horizontal="left" vertical="center"/>
    </xf>
    <xf numFmtId="0" fontId="14" fillId="10" borderId="0" xfId="2" applyFont="1" applyFill="1" applyAlignment="1">
      <alignment vertical="center"/>
    </xf>
    <xf numFmtId="3" fontId="10" fillId="0" borderId="7" xfId="2" applyNumberFormat="1" applyFont="1" applyBorder="1" applyAlignment="1">
      <alignment vertical="center"/>
    </xf>
    <xf numFmtId="0" fontId="12" fillId="0" borderId="7" xfId="2" applyFont="1" applyBorder="1" applyAlignment="1">
      <alignment horizontal="left" vertical="center"/>
    </xf>
    <xf numFmtId="0" fontId="14" fillId="0" borderId="7" xfId="2" applyFont="1" applyBorder="1" applyAlignment="1">
      <alignment horizontal="right" vertical="center"/>
    </xf>
    <xf numFmtId="0" fontId="12" fillId="0" borderId="7" xfId="2" applyFont="1" applyBorder="1" applyAlignment="1">
      <alignment horizontal="right" vertical="center"/>
    </xf>
    <xf numFmtId="0" fontId="13" fillId="0" borderId="7" xfId="2" applyFont="1" applyBorder="1" applyAlignment="1">
      <alignment horizontal="left" vertical="center"/>
    </xf>
    <xf numFmtId="0" fontId="8" fillId="6" borderId="7" xfId="2" applyFont="1" applyFill="1" applyBorder="1" applyAlignment="1">
      <alignment horizontal="right" vertical="center"/>
    </xf>
    <xf numFmtId="0" fontId="8" fillId="6" borderId="7" xfId="2" applyFont="1" applyFill="1" applyBorder="1" applyAlignment="1">
      <alignment vertical="center"/>
    </xf>
    <xf numFmtId="3" fontId="8" fillId="6" borderId="7" xfId="2" applyNumberFormat="1" applyFont="1" applyFill="1" applyBorder="1" applyAlignment="1">
      <alignment vertical="center"/>
    </xf>
    <xf numFmtId="0" fontId="13" fillId="0" borderId="0" xfId="2" applyFont="1" applyAlignment="1">
      <alignment horizontal="right" vertical="center"/>
    </xf>
    <xf numFmtId="0" fontId="17" fillId="0" borderId="7" xfId="2" applyFont="1" applyBorder="1" applyAlignment="1">
      <alignment horizontal="right" vertical="center"/>
    </xf>
    <xf numFmtId="0" fontId="17" fillId="0" borderId="7" xfId="2" applyFont="1" applyBorder="1" applyAlignment="1">
      <alignment horizontal="left" vertical="center"/>
    </xf>
    <xf numFmtId="0" fontId="17" fillId="0" borderId="11" xfId="2" applyFont="1" applyBorder="1" applyAlignment="1">
      <alignment horizontal="right" vertical="center"/>
    </xf>
    <xf numFmtId="0" fontId="17" fillId="0" borderId="11" xfId="2" applyFont="1" applyBorder="1" applyAlignment="1">
      <alignment horizontal="left" vertical="center"/>
    </xf>
    <xf numFmtId="0" fontId="18" fillId="0" borderId="0" xfId="0" applyFont="1"/>
    <xf numFmtId="0" fontId="1" fillId="8" borderId="31" xfId="0" applyFont="1" applyFill="1" applyBorder="1" applyAlignment="1">
      <alignment horizontal="center" vertical="center" wrapText="1"/>
    </xf>
    <xf numFmtId="0" fontId="1" fillId="8" borderId="31" xfId="0" applyFont="1" applyFill="1" applyBorder="1" applyAlignment="1">
      <alignment horizontal="center" vertical="center"/>
    </xf>
    <xf numFmtId="0" fontId="8" fillId="9" borderId="31" xfId="2" applyFont="1" applyFill="1" applyBorder="1" applyAlignment="1">
      <alignment horizontal="right" vertical="center"/>
    </xf>
    <xf numFmtId="0" fontId="8" fillId="9" borderId="31" xfId="2" applyFont="1" applyFill="1" applyBorder="1" applyAlignment="1">
      <alignment vertical="center"/>
    </xf>
    <xf numFmtId="0" fontId="10" fillId="5" borderId="31" xfId="2" applyFont="1" applyFill="1" applyBorder="1" applyAlignment="1">
      <alignment horizontal="right" vertical="center"/>
    </xf>
    <xf numFmtId="0" fontId="10" fillId="5" borderId="31" xfId="2" applyFont="1" applyFill="1" applyBorder="1" applyAlignment="1">
      <alignment horizontal="left" vertical="center"/>
    </xf>
    <xf numFmtId="0" fontId="10" fillId="0" borderId="2" xfId="0" applyFont="1" applyBorder="1" applyAlignment="1">
      <alignment horizontal="left" vertical="center"/>
    </xf>
    <xf numFmtId="0" fontId="10" fillId="0" borderId="2" xfId="0" applyFont="1" applyBorder="1" applyAlignment="1">
      <alignment horizontal="left" vertical="center" wrapText="1"/>
    </xf>
    <xf numFmtId="0" fontId="10" fillId="0" borderId="2" xfId="0" applyFont="1" applyBorder="1" applyAlignment="1">
      <alignment horizontal="left" wrapText="1"/>
    </xf>
    <xf numFmtId="0" fontId="10" fillId="0" borderId="6" xfId="0" applyFont="1" applyBorder="1" applyAlignment="1">
      <alignment vertical="center" wrapText="1"/>
    </xf>
    <xf numFmtId="0" fontId="10" fillId="0" borderId="0" xfId="0" applyFont="1" applyAlignment="1">
      <alignment vertical="center" wrapText="1"/>
    </xf>
    <xf numFmtId="0" fontId="2" fillId="0" borderId="0" xfId="0" applyFont="1"/>
    <xf numFmtId="0" fontId="2" fillId="0" borderId="34" xfId="0" applyFont="1" applyBorder="1"/>
    <xf numFmtId="0" fontId="20" fillId="0" borderId="0" xfId="0" applyFont="1" applyAlignment="1">
      <alignment vertical="center"/>
    </xf>
    <xf numFmtId="0" fontId="10" fillId="0" borderId="0" xfId="2" applyFont="1" applyBorder="1" applyAlignment="1">
      <alignment vertical="center"/>
    </xf>
    <xf numFmtId="0" fontId="13" fillId="0" borderId="0" xfId="2" applyFont="1" applyBorder="1" applyAlignment="1">
      <alignment vertical="center"/>
    </xf>
    <xf numFmtId="3" fontId="10" fillId="0" borderId="8" xfId="2" applyNumberFormat="1" applyFont="1" applyBorder="1" applyAlignment="1">
      <alignment horizontal="right" vertical="center"/>
    </xf>
    <xf numFmtId="3" fontId="10" fillId="0" borderId="27" xfId="2" applyNumberFormat="1" applyFont="1" applyBorder="1" applyAlignment="1">
      <alignment horizontal="right" vertical="center"/>
    </xf>
    <xf numFmtId="3" fontId="10" fillId="0" borderId="24" xfId="2" applyNumberFormat="1" applyFont="1" applyBorder="1" applyAlignment="1">
      <alignment horizontal="right" vertical="center"/>
    </xf>
    <xf numFmtId="0" fontId="1" fillId="8" borderId="7" xfId="2" applyNumberFormat="1" applyFont="1" applyFill="1" applyBorder="1" applyAlignment="1">
      <alignment horizontal="center" vertical="center"/>
    </xf>
    <xf numFmtId="17" fontId="1" fillId="8" borderId="7" xfId="2" applyNumberFormat="1" applyFont="1" applyFill="1" applyBorder="1" applyAlignment="1">
      <alignment horizontal="center" vertical="center"/>
    </xf>
    <xf numFmtId="0" fontId="17" fillId="0" borderId="39" xfId="0" applyFont="1" applyBorder="1" applyAlignment="1">
      <alignment horizontal="right" vertical="center"/>
    </xf>
    <xf numFmtId="0" fontId="17" fillId="0" borderId="39" xfId="0" applyFont="1" applyBorder="1" applyAlignment="1">
      <alignment vertical="center"/>
    </xf>
    <xf numFmtId="0" fontId="17" fillId="0" borderId="41" xfId="0" applyFont="1" applyBorder="1" applyAlignment="1">
      <alignment horizontal="right" vertical="center"/>
    </xf>
    <xf numFmtId="0" fontId="17" fillId="0" borderId="41" xfId="0" applyFont="1" applyBorder="1" applyAlignment="1">
      <alignment vertical="center"/>
    </xf>
    <xf numFmtId="3" fontId="8" fillId="7" borderId="7" xfId="2" applyNumberFormat="1" applyFont="1" applyFill="1" applyBorder="1" applyAlignment="1">
      <alignment horizontal="right" vertical="center"/>
    </xf>
    <xf numFmtId="3" fontId="8" fillId="9" borderId="7" xfId="2" applyNumberFormat="1" applyFont="1" applyFill="1" applyBorder="1" applyAlignment="1">
      <alignment horizontal="right" vertical="center"/>
    </xf>
    <xf numFmtId="3" fontId="8" fillId="5" borderId="7" xfId="2" applyNumberFormat="1" applyFont="1" applyFill="1" applyBorder="1" applyAlignment="1">
      <alignment horizontal="right" vertical="center"/>
    </xf>
    <xf numFmtId="3" fontId="8" fillId="0" borderId="7" xfId="2" applyNumberFormat="1" applyFont="1" applyBorder="1" applyAlignment="1">
      <alignment horizontal="right" vertical="center"/>
    </xf>
    <xf numFmtId="3" fontId="13" fillId="0" borderId="7" xfId="2" applyNumberFormat="1" applyFont="1" applyBorder="1" applyAlignment="1">
      <alignment horizontal="right" vertical="center"/>
    </xf>
    <xf numFmtId="10" fontId="8" fillId="7" borderId="7" xfId="4" applyNumberFormat="1" applyFont="1" applyFill="1" applyBorder="1" applyAlignment="1">
      <alignment vertical="center"/>
    </xf>
    <xf numFmtId="10" fontId="10" fillId="0" borderId="7" xfId="4" applyNumberFormat="1" applyFont="1" applyBorder="1" applyAlignment="1">
      <alignment horizontal="right" vertical="center"/>
    </xf>
    <xf numFmtId="0" fontId="25" fillId="0" borderId="0" xfId="2" applyFont="1" applyAlignment="1">
      <alignment vertical="center"/>
    </xf>
    <xf numFmtId="0" fontId="8" fillId="0" borderId="0" xfId="2" applyFont="1" applyAlignment="1" applyProtection="1">
      <alignment vertical="center"/>
      <protection locked="0"/>
    </xf>
    <xf numFmtId="0" fontId="13" fillId="10" borderId="7" xfId="2" applyFont="1" applyFill="1" applyBorder="1" applyAlignment="1">
      <alignment horizontal="right" vertical="center"/>
    </xf>
    <xf numFmtId="0" fontId="13" fillId="10" borderId="7" xfId="2" applyFont="1" applyFill="1" applyBorder="1" applyAlignment="1">
      <alignment horizontal="left" vertical="center"/>
    </xf>
    <xf numFmtId="3" fontId="13" fillId="10" borderId="7" xfId="2" applyNumberFormat="1" applyFont="1" applyFill="1" applyBorder="1" applyAlignment="1">
      <alignment horizontal="right" vertical="center"/>
    </xf>
    <xf numFmtId="3" fontId="13" fillId="10" borderId="7" xfId="2" applyNumberFormat="1" applyFont="1" applyFill="1" applyBorder="1" applyAlignment="1">
      <alignment vertical="center"/>
    </xf>
    <xf numFmtId="0" fontId="13" fillId="10" borderId="0" xfId="2" applyFont="1" applyFill="1" applyAlignment="1">
      <alignment vertical="center"/>
    </xf>
    <xf numFmtId="0" fontId="18" fillId="0" borderId="0" xfId="0" applyFont="1" applyAlignment="1">
      <alignment vertical="center"/>
    </xf>
    <xf numFmtId="0" fontId="24" fillId="0" borderId="0" xfId="2" applyFont="1" applyAlignment="1">
      <alignment vertical="center"/>
    </xf>
    <xf numFmtId="0" fontId="10" fillId="0" borderId="0" xfId="3" applyFont="1" applyAlignment="1">
      <alignment vertical="center"/>
    </xf>
    <xf numFmtId="0" fontId="8" fillId="0" borderId="0" xfId="3" applyFont="1" applyAlignment="1">
      <alignment vertical="center"/>
    </xf>
    <xf numFmtId="0" fontId="13" fillId="0" borderId="0" xfId="3" applyFont="1" applyAlignment="1">
      <alignment vertical="center"/>
    </xf>
    <xf numFmtId="3" fontId="10" fillId="0" borderId="0" xfId="3" applyNumberFormat="1" applyFont="1" applyAlignment="1">
      <alignment vertical="center"/>
    </xf>
    <xf numFmtId="0" fontId="25" fillId="11" borderId="7" xfId="0" applyFont="1" applyFill="1" applyBorder="1" applyAlignment="1">
      <alignment vertical="center"/>
    </xf>
    <xf numFmtId="0" fontId="25" fillId="11" borderId="8" xfId="0" applyFont="1" applyFill="1" applyBorder="1" applyAlignment="1">
      <alignment vertical="center"/>
    </xf>
    <xf numFmtId="0" fontId="25" fillId="11" borderId="9" xfId="0" applyFont="1" applyFill="1" applyBorder="1" applyAlignment="1">
      <alignment vertical="center"/>
    </xf>
    <xf numFmtId="3" fontId="17" fillId="0" borderId="0" xfId="3" applyNumberFormat="1" applyFont="1" applyAlignment="1">
      <alignment vertical="center"/>
    </xf>
    <xf numFmtId="3" fontId="17" fillId="0" borderId="30" xfId="3" applyNumberFormat="1" applyFont="1" applyBorder="1" applyAlignment="1">
      <alignment vertical="center"/>
    </xf>
    <xf numFmtId="0" fontId="24" fillId="0" borderId="0" xfId="3" applyFont="1" applyAlignment="1">
      <alignment vertical="center"/>
    </xf>
    <xf numFmtId="0" fontId="10" fillId="0" borderId="0" xfId="0" applyFont="1" applyAlignment="1">
      <alignment vertical="center"/>
    </xf>
    <xf numFmtId="0" fontId="8" fillId="5" borderId="7" xfId="0" applyFont="1" applyFill="1" applyBorder="1" applyAlignment="1">
      <alignment vertical="center"/>
    </xf>
    <xf numFmtId="3" fontId="8" fillId="5" borderId="7" xfId="0" applyNumberFormat="1" applyFont="1" applyFill="1" applyBorder="1" applyAlignment="1">
      <alignment vertical="center"/>
    </xf>
    <xf numFmtId="3" fontId="10" fillId="0" borderId="7" xfId="0" applyNumberFormat="1" applyFont="1" applyBorder="1" applyAlignment="1">
      <alignment vertical="center"/>
    </xf>
    <xf numFmtId="0" fontId="13" fillId="0" borderId="7" xfId="0" applyFont="1" applyBorder="1" applyAlignment="1">
      <alignment vertical="center"/>
    </xf>
    <xf numFmtId="3" fontId="13" fillId="0" borderId="7" xfId="0" applyNumberFormat="1" applyFont="1" applyBorder="1" applyAlignment="1">
      <alignment vertical="center"/>
    </xf>
    <xf numFmtId="0" fontId="13" fillId="0" borderId="7" xfId="0" applyFont="1" applyBorder="1" applyAlignment="1">
      <alignment horizontal="right" vertical="center"/>
    </xf>
    <xf numFmtId="0" fontId="10" fillId="0" borderId="7" xfId="0" applyFont="1" applyBorder="1" applyAlignment="1">
      <alignment vertical="center"/>
    </xf>
    <xf numFmtId="0" fontId="10" fillId="0" borderId="7" xfId="0" applyFont="1" applyBorder="1" applyAlignment="1">
      <alignment horizontal="right" vertical="center"/>
    </xf>
    <xf numFmtId="0" fontId="8" fillId="7" borderId="7" xfId="0" applyFont="1" applyFill="1" applyBorder="1" applyAlignment="1">
      <alignment vertical="center"/>
    </xf>
    <xf numFmtId="3" fontId="8" fillId="7" borderId="7" xfId="0" applyNumberFormat="1" applyFont="1" applyFill="1" applyBorder="1" applyAlignment="1">
      <alignment vertical="center"/>
    </xf>
    <xf numFmtId="0" fontId="25" fillId="5" borderId="8" xfId="0" applyFont="1" applyFill="1" applyBorder="1" applyAlignment="1">
      <alignment vertical="center"/>
    </xf>
    <xf numFmtId="0" fontId="25" fillId="5" borderId="9" xfId="0" applyFont="1" applyFill="1" applyBorder="1" applyAlignment="1">
      <alignment vertical="center"/>
    </xf>
    <xf numFmtId="0" fontId="17" fillId="0" borderId="7" xfId="0" applyFont="1" applyBorder="1" applyAlignment="1">
      <alignment horizontal="right" vertical="center"/>
    </xf>
    <xf numFmtId="0" fontId="17" fillId="0" borderId="7" xfId="0" applyFont="1" applyBorder="1" applyAlignment="1">
      <alignment vertical="center"/>
    </xf>
    <xf numFmtId="3" fontId="17" fillId="0" borderId="7" xfId="0" applyNumberFormat="1" applyFont="1" applyBorder="1" applyAlignment="1">
      <alignment vertical="center"/>
    </xf>
    <xf numFmtId="0" fontId="17" fillId="0" borderId="11" xfId="0" applyFont="1" applyBorder="1" applyAlignment="1">
      <alignment horizontal="right" vertical="center"/>
    </xf>
    <xf numFmtId="0" fontId="17" fillId="0" borderId="11" xfId="0" applyFont="1" applyBorder="1" applyAlignment="1">
      <alignment vertical="center"/>
    </xf>
    <xf numFmtId="3" fontId="17" fillId="0" borderId="11" xfId="0" applyNumberFormat="1" applyFont="1" applyBorder="1" applyAlignment="1">
      <alignment vertical="center"/>
    </xf>
    <xf numFmtId="0" fontId="24" fillId="0" borderId="0" xfId="0" applyFont="1" applyAlignment="1">
      <alignment vertical="center"/>
    </xf>
    <xf numFmtId="0" fontId="8" fillId="5" borderId="7" xfId="0" applyFont="1" applyFill="1" applyBorder="1" applyAlignment="1">
      <alignment horizontal="right" vertical="center"/>
    </xf>
    <xf numFmtId="0" fontId="17" fillId="0" borderId="0" xfId="0" applyFont="1" applyAlignment="1">
      <alignment horizontal="right" vertical="center"/>
    </xf>
    <xf numFmtId="0" fontId="17" fillId="0" borderId="0" xfId="0" applyFont="1" applyAlignment="1">
      <alignment vertical="center"/>
    </xf>
    <xf numFmtId="3" fontId="17" fillId="0" borderId="0" xfId="0" applyNumberFormat="1" applyFont="1" applyAlignment="1">
      <alignment vertical="center"/>
    </xf>
    <xf numFmtId="3" fontId="8" fillId="5" borderId="7" xfId="0" applyNumberFormat="1" applyFont="1" applyFill="1" applyBorder="1" applyAlignment="1">
      <alignment horizontal="right" vertical="center"/>
    </xf>
    <xf numFmtId="3" fontId="10" fillId="0" borderId="7" xfId="0" applyNumberFormat="1" applyFont="1" applyBorder="1" applyAlignment="1">
      <alignment horizontal="right" vertical="center"/>
    </xf>
    <xf numFmtId="3" fontId="13" fillId="0" borderId="7" xfId="0" applyNumberFormat="1" applyFont="1" applyBorder="1" applyAlignment="1">
      <alignment horizontal="right" vertical="center"/>
    </xf>
    <xf numFmtId="3" fontId="8" fillId="7" borderId="7" xfId="0" applyNumberFormat="1" applyFont="1" applyFill="1" applyBorder="1" applyAlignment="1">
      <alignment horizontal="right" vertical="center"/>
    </xf>
    <xf numFmtId="3" fontId="17" fillId="0" borderId="7" xfId="0" applyNumberFormat="1" applyFont="1" applyBorder="1" applyAlignment="1">
      <alignment horizontal="right" vertical="center"/>
    </xf>
    <xf numFmtId="10" fontId="8" fillId="5" borderId="7" xfId="4" applyNumberFormat="1" applyFont="1" applyFill="1" applyBorder="1" applyAlignment="1">
      <alignment vertical="center"/>
    </xf>
    <xf numFmtId="10" fontId="10" fillId="0" borderId="7" xfId="4" applyNumberFormat="1" applyFont="1" applyBorder="1" applyAlignment="1">
      <alignment vertical="center"/>
    </xf>
    <xf numFmtId="10" fontId="13" fillId="0" borderId="7" xfId="4" applyNumberFormat="1" applyFont="1" applyBorder="1" applyAlignment="1">
      <alignment vertical="center"/>
    </xf>
    <xf numFmtId="10" fontId="25" fillId="5" borderId="9" xfId="4" applyNumberFormat="1" applyFont="1" applyFill="1" applyBorder="1" applyAlignment="1">
      <alignment vertical="center"/>
    </xf>
    <xf numFmtId="10" fontId="17" fillId="0" borderId="7" xfId="4" applyNumberFormat="1" applyFont="1" applyBorder="1" applyAlignment="1">
      <alignment vertical="center"/>
    </xf>
    <xf numFmtId="10" fontId="17" fillId="0" borderId="11" xfId="4" applyNumberFormat="1" applyFont="1" applyBorder="1" applyAlignment="1">
      <alignment vertical="center"/>
    </xf>
    <xf numFmtId="0" fontId="17" fillId="0" borderId="12" xfId="0" applyFont="1" applyBorder="1" applyAlignment="1">
      <alignment horizontal="right" vertical="center"/>
    </xf>
    <xf numFmtId="0" fontId="17" fillId="0" borderId="12" xfId="0" applyFont="1" applyBorder="1" applyAlignment="1">
      <alignment vertical="center"/>
    </xf>
    <xf numFmtId="3" fontId="17" fillId="0" borderId="40" xfId="0" applyNumberFormat="1" applyFont="1" applyBorder="1" applyAlignment="1">
      <alignment vertical="center"/>
    </xf>
    <xf numFmtId="3" fontId="13" fillId="0" borderId="41" xfId="0" applyNumberFormat="1" applyFont="1" applyBorder="1" applyAlignment="1">
      <alignment vertical="center"/>
    </xf>
    <xf numFmtId="3" fontId="8" fillId="5" borderId="10" xfId="0" applyNumberFormat="1" applyFont="1" applyFill="1" applyBorder="1" applyAlignment="1">
      <alignment vertical="center"/>
    </xf>
    <xf numFmtId="3" fontId="8" fillId="5" borderId="8" xfId="0" applyNumberFormat="1" applyFont="1" applyFill="1" applyBorder="1" applyAlignment="1">
      <alignment vertical="center"/>
    </xf>
    <xf numFmtId="3" fontId="10" fillId="0" borderId="10" xfId="0" applyNumberFormat="1" applyFont="1" applyBorder="1" applyAlignment="1">
      <alignment vertical="center"/>
    </xf>
    <xf numFmtId="3" fontId="10" fillId="0" borderId="8" xfId="0" applyNumberFormat="1" applyFont="1" applyBorder="1" applyAlignment="1">
      <alignment vertical="center"/>
    </xf>
    <xf numFmtId="3" fontId="13" fillId="0" borderId="10" xfId="0" applyNumberFormat="1" applyFont="1" applyBorder="1" applyAlignment="1">
      <alignment vertical="center"/>
    </xf>
    <xf numFmtId="3" fontId="13" fillId="0" borderId="8" xfId="0" applyNumberFormat="1" applyFont="1" applyBorder="1" applyAlignment="1">
      <alignment vertical="center"/>
    </xf>
    <xf numFmtId="3" fontId="8" fillId="7" borderId="10" xfId="0" applyNumberFormat="1" applyFont="1" applyFill="1" applyBorder="1" applyAlignment="1">
      <alignment vertical="center"/>
    </xf>
    <xf numFmtId="3" fontId="8" fillId="7" borderId="8" xfId="0" applyNumberFormat="1" applyFont="1" applyFill="1" applyBorder="1" applyAlignment="1">
      <alignment vertical="center"/>
    </xf>
    <xf numFmtId="3" fontId="17" fillId="0" borderId="10" xfId="0" applyNumberFormat="1" applyFont="1" applyBorder="1" applyAlignment="1">
      <alignment vertical="center"/>
    </xf>
    <xf numFmtId="3" fontId="17" fillId="0" borderId="8" xfId="0" applyNumberFormat="1" applyFont="1" applyBorder="1" applyAlignment="1">
      <alignment vertical="center"/>
    </xf>
    <xf numFmtId="3" fontId="17" fillId="0" borderId="20" xfId="0" applyNumberFormat="1" applyFont="1" applyBorder="1" applyAlignment="1">
      <alignment vertical="center"/>
    </xf>
    <xf numFmtId="3" fontId="17" fillId="0" borderId="29" xfId="0" applyNumberFormat="1" applyFont="1" applyBorder="1" applyAlignment="1">
      <alignment vertical="center"/>
    </xf>
    <xf numFmtId="3" fontId="8" fillId="6" borderId="7" xfId="2" applyNumberFormat="1" applyFont="1" applyFill="1" applyBorder="1" applyAlignment="1">
      <alignment horizontal="right" vertical="center"/>
    </xf>
    <xf numFmtId="3" fontId="10" fillId="0" borderId="0" xfId="3" applyNumberFormat="1" applyFont="1" applyAlignment="1">
      <alignment horizontal="right" vertical="center"/>
    </xf>
    <xf numFmtId="0" fontId="1" fillId="8" borderId="10" xfId="2" applyFont="1" applyFill="1" applyBorder="1" applyAlignment="1">
      <alignment horizontal="center" vertical="center"/>
    </xf>
    <xf numFmtId="0" fontId="1" fillId="8" borderId="10" xfId="2" applyFont="1" applyFill="1" applyBorder="1" applyAlignment="1">
      <alignment horizontal="center" vertical="center"/>
    </xf>
    <xf numFmtId="3" fontId="8" fillId="7" borderId="45" xfId="2" applyNumberFormat="1" applyFont="1" applyFill="1" applyBorder="1" applyAlignment="1">
      <alignment vertical="center"/>
    </xf>
    <xf numFmtId="3" fontId="8" fillId="5" borderId="45" xfId="0" applyNumberFormat="1" applyFont="1" applyFill="1" applyBorder="1" applyAlignment="1">
      <alignment vertical="center"/>
    </xf>
    <xf numFmtId="3" fontId="10" fillId="0" borderId="45" xfId="0" applyNumberFormat="1" applyFont="1" applyBorder="1" applyAlignment="1">
      <alignment vertical="center"/>
    </xf>
    <xf numFmtId="3" fontId="13" fillId="0" borderId="45" xfId="0" applyNumberFormat="1" applyFont="1" applyBorder="1" applyAlignment="1">
      <alignment vertical="center"/>
    </xf>
    <xf numFmtId="3" fontId="8" fillId="7" borderId="45" xfId="0" applyNumberFormat="1" applyFont="1" applyFill="1" applyBorder="1" applyAlignment="1">
      <alignment vertical="center"/>
    </xf>
    <xf numFmtId="0" fontId="25" fillId="5" borderId="42" xfId="0" applyFont="1" applyFill="1" applyBorder="1" applyAlignment="1">
      <alignment vertical="center"/>
    </xf>
    <xf numFmtId="3" fontId="17" fillId="0" borderId="45" xfId="0" applyNumberFormat="1" applyFont="1" applyBorder="1" applyAlignment="1">
      <alignment vertical="center"/>
    </xf>
    <xf numFmtId="3" fontId="17" fillId="0" borderId="46" xfId="0" applyNumberFormat="1" applyFont="1" applyBorder="1" applyAlignment="1">
      <alignment vertical="center"/>
    </xf>
    <xf numFmtId="0" fontId="1" fillId="8" borderId="48" xfId="2" applyFont="1" applyFill="1" applyBorder="1" applyAlignment="1">
      <alignment horizontal="center" vertical="center"/>
    </xf>
    <xf numFmtId="3" fontId="8" fillId="7" borderId="48" xfId="2" applyNumberFormat="1" applyFont="1" applyFill="1" applyBorder="1" applyAlignment="1">
      <alignment vertical="center"/>
    </xf>
    <xf numFmtId="3" fontId="8" fillId="5" borderId="48" xfId="0" applyNumberFormat="1" applyFont="1" applyFill="1" applyBorder="1" applyAlignment="1">
      <alignment vertical="center"/>
    </xf>
    <xf numFmtId="3" fontId="10" fillId="0" borderId="48" xfId="0" applyNumberFormat="1" applyFont="1" applyBorder="1" applyAlignment="1">
      <alignment vertical="center"/>
    </xf>
    <xf numFmtId="3" fontId="13" fillId="0" borderId="48" xfId="0" applyNumberFormat="1" applyFont="1" applyBorder="1" applyAlignment="1">
      <alignment vertical="center"/>
    </xf>
    <xf numFmtId="3" fontId="8" fillId="7" borderId="48" xfId="0" applyNumberFormat="1" applyFont="1" applyFill="1" applyBorder="1" applyAlignment="1">
      <alignment vertical="center"/>
    </xf>
    <xf numFmtId="0" fontId="25" fillId="5" borderId="47" xfId="0" applyFont="1" applyFill="1" applyBorder="1" applyAlignment="1">
      <alignment vertical="center"/>
    </xf>
    <xf numFmtId="3" fontId="17" fillId="0" borderId="48" xfId="0" applyNumberFormat="1" applyFont="1" applyBorder="1" applyAlignment="1">
      <alignment vertical="center"/>
    </xf>
    <xf numFmtId="3" fontId="17" fillId="0" borderId="49" xfId="0" applyNumberFormat="1" applyFont="1" applyBorder="1" applyAlignment="1">
      <alignment vertical="center"/>
    </xf>
    <xf numFmtId="3" fontId="8" fillId="7" borderId="53" xfId="2" applyNumberFormat="1" applyFont="1" applyFill="1" applyBorder="1" applyAlignment="1">
      <alignment vertical="center"/>
    </xf>
    <xf numFmtId="3" fontId="8" fillId="5" borderId="53" xfId="0" applyNumberFormat="1" applyFont="1" applyFill="1" applyBorder="1" applyAlignment="1">
      <alignment vertical="center"/>
    </xf>
    <xf numFmtId="3" fontId="10" fillId="0" borderId="53" xfId="0" applyNumberFormat="1" applyFont="1" applyBorder="1" applyAlignment="1">
      <alignment vertical="center"/>
    </xf>
    <xf numFmtId="3" fontId="13" fillId="0" borderId="53" xfId="0" applyNumberFormat="1" applyFont="1" applyBorder="1" applyAlignment="1">
      <alignment vertical="center"/>
    </xf>
    <xf numFmtId="3" fontId="8" fillId="7" borderId="53" xfId="0" applyNumberFormat="1" applyFont="1" applyFill="1" applyBorder="1" applyAlignment="1">
      <alignment vertical="center"/>
    </xf>
    <xf numFmtId="0" fontId="25" fillId="5" borderId="50" xfId="0" applyFont="1" applyFill="1" applyBorder="1" applyAlignment="1">
      <alignment vertical="center"/>
    </xf>
    <xf numFmtId="3" fontId="17" fillId="0" borderId="53" xfId="0" applyNumberFormat="1" applyFont="1" applyBorder="1" applyAlignment="1">
      <alignment vertical="center"/>
    </xf>
    <xf numFmtId="3" fontId="17" fillId="0" borderId="54" xfId="0" applyNumberFormat="1" applyFont="1" applyBorder="1" applyAlignment="1">
      <alignment vertical="center"/>
    </xf>
    <xf numFmtId="0" fontId="1" fillId="8" borderId="10" xfId="2" applyFont="1" applyFill="1" applyBorder="1" applyAlignment="1">
      <alignment horizontal="center" vertical="center"/>
    </xf>
    <xf numFmtId="3" fontId="10" fillId="0" borderId="10" xfId="2" applyNumberFormat="1" applyFont="1" applyBorder="1" applyAlignment="1">
      <alignment horizontal="right" vertical="center"/>
    </xf>
    <xf numFmtId="3" fontId="8" fillId="5" borderId="24" xfId="0" applyNumberFormat="1" applyFont="1" applyFill="1" applyBorder="1" applyAlignment="1">
      <alignment vertical="center"/>
    </xf>
    <xf numFmtId="3" fontId="8" fillId="5" borderId="27" xfId="0" applyNumberFormat="1" applyFont="1" applyFill="1" applyBorder="1" applyAlignment="1">
      <alignment vertical="center"/>
    </xf>
    <xf numFmtId="3" fontId="13" fillId="0" borderId="24" xfId="0" applyNumberFormat="1" applyFont="1" applyBorder="1" applyAlignment="1">
      <alignment vertical="center"/>
    </xf>
    <xf numFmtId="3" fontId="13" fillId="0" borderId="27" xfId="0" applyNumberFormat="1" applyFont="1" applyBorder="1" applyAlignment="1">
      <alignment vertical="center"/>
    </xf>
    <xf numFmtId="3" fontId="10" fillId="0" borderId="24" xfId="0" applyNumberFormat="1" applyFont="1" applyBorder="1" applyAlignment="1">
      <alignment vertical="center"/>
    </xf>
    <xf numFmtId="3" fontId="10" fillId="0" borderId="27" xfId="0" applyNumberFormat="1" applyFont="1" applyBorder="1" applyAlignment="1">
      <alignment vertical="center"/>
    </xf>
    <xf numFmtId="3" fontId="8" fillId="7" borderId="24" xfId="0" applyNumberFormat="1" applyFont="1" applyFill="1" applyBorder="1" applyAlignment="1">
      <alignment vertical="center"/>
    </xf>
    <xf numFmtId="3" fontId="8" fillId="7" borderId="27" xfId="0" applyNumberFormat="1" applyFont="1" applyFill="1" applyBorder="1" applyAlignment="1">
      <alignment vertical="center"/>
    </xf>
    <xf numFmtId="0" fontId="10" fillId="0" borderId="0" xfId="3" applyFont="1" applyBorder="1" applyAlignment="1">
      <alignment vertical="center"/>
    </xf>
    <xf numFmtId="0" fontId="25" fillId="11" borderId="9" xfId="0" applyFont="1" applyFill="1" applyBorder="1" applyAlignment="1">
      <alignment horizontal="right" vertical="center"/>
    </xf>
    <xf numFmtId="3" fontId="17" fillId="0" borderId="0" xfId="3" applyNumberFormat="1" applyFont="1" applyAlignment="1">
      <alignment horizontal="right" vertical="center"/>
    </xf>
    <xf numFmtId="3" fontId="17" fillId="0" borderId="30" xfId="3" applyNumberFormat="1" applyFont="1" applyBorder="1" applyAlignment="1">
      <alignment horizontal="right" vertical="center"/>
    </xf>
    <xf numFmtId="3" fontId="28" fillId="0" borderId="40" xfId="0" applyNumberFormat="1" applyFont="1" applyBorder="1" applyAlignment="1">
      <alignment vertical="center"/>
    </xf>
    <xf numFmtId="0" fontId="10" fillId="0" borderId="0" xfId="0" applyFont="1" applyAlignment="1">
      <alignment horizontal="left" vertical="center"/>
    </xf>
    <xf numFmtId="10" fontId="8" fillId="9" borderId="7" xfId="4" applyNumberFormat="1" applyFont="1" applyFill="1" applyBorder="1" applyAlignment="1">
      <alignment vertical="center"/>
    </xf>
    <xf numFmtId="10" fontId="8" fillId="0" borderId="7" xfId="4" applyNumberFormat="1" applyFont="1" applyBorder="1" applyAlignment="1">
      <alignment vertical="center"/>
    </xf>
    <xf numFmtId="10" fontId="13" fillId="10" borderId="7" xfId="4" applyNumberFormat="1" applyFont="1" applyFill="1" applyBorder="1" applyAlignment="1">
      <alignment vertical="center"/>
    </xf>
    <xf numFmtId="10" fontId="8" fillId="6" borderId="7" xfId="4" applyNumberFormat="1" applyFont="1" applyFill="1" applyBorder="1" applyAlignment="1">
      <alignment vertical="center"/>
    </xf>
    <xf numFmtId="10" fontId="10" fillId="0" borderId="0" xfId="4" applyNumberFormat="1" applyFont="1" applyAlignment="1">
      <alignment vertical="center"/>
    </xf>
    <xf numFmtId="10" fontId="25" fillId="11" borderId="9" xfId="4" applyNumberFormat="1" applyFont="1" applyFill="1" applyBorder="1" applyAlignment="1">
      <alignment vertical="center"/>
    </xf>
    <xf numFmtId="10" fontId="17" fillId="0" borderId="0" xfId="4" applyNumberFormat="1" applyFont="1" applyAlignment="1">
      <alignment vertical="center"/>
    </xf>
    <xf numFmtId="10" fontId="17" fillId="0" borderId="30" xfId="4" applyNumberFormat="1" applyFont="1" applyBorder="1" applyAlignment="1">
      <alignment vertical="center"/>
    </xf>
    <xf numFmtId="10" fontId="13" fillId="0" borderId="7" xfId="4" applyNumberFormat="1" applyFont="1" applyBorder="1" applyAlignment="1">
      <alignment horizontal="right" vertical="center"/>
    </xf>
    <xf numFmtId="10" fontId="8" fillId="7" borderId="27" xfId="4" applyNumberFormat="1" applyFont="1" applyFill="1" applyBorder="1" applyAlignment="1">
      <alignment vertical="center"/>
    </xf>
    <xf numFmtId="10" fontId="8" fillId="7" borderId="24" xfId="4" applyNumberFormat="1" applyFont="1" applyFill="1" applyBorder="1" applyAlignment="1">
      <alignment vertical="center"/>
    </xf>
    <xf numFmtId="10" fontId="8" fillId="5" borderId="27" xfId="4" applyNumberFormat="1" applyFont="1" applyFill="1" applyBorder="1" applyAlignment="1">
      <alignment vertical="center"/>
    </xf>
    <xf numFmtId="10" fontId="8" fillId="5" borderId="24" xfId="4" applyNumberFormat="1" applyFont="1" applyFill="1" applyBorder="1" applyAlignment="1">
      <alignment vertical="center"/>
    </xf>
    <xf numFmtId="10" fontId="10" fillId="0" borderId="27" xfId="4" applyNumberFormat="1" applyFont="1" applyBorder="1" applyAlignment="1">
      <alignment vertical="center"/>
    </xf>
    <xf numFmtId="10" fontId="10" fillId="0" borderId="24" xfId="4" applyNumberFormat="1" applyFont="1" applyBorder="1" applyAlignment="1">
      <alignment vertical="center"/>
    </xf>
    <xf numFmtId="10" fontId="13" fillId="0" borderId="27" xfId="4" applyNumberFormat="1" applyFont="1" applyBorder="1" applyAlignment="1">
      <alignment vertical="center"/>
    </xf>
    <xf numFmtId="10" fontId="13" fillId="0" borderId="24" xfId="4" applyNumberFormat="1" applyFont="1" applyBorder="1" applyAlignment="1">
      <alignment vertical="center"/>
    </xf>
    <xf numFmtId="10" fontId="25" fillId="5" borderId="26" xfId="4" applyNumberFormat="1" applyFont="1" applyFill="1" applyBorder="1" applyAlignment="1">
      <alignment vertical="center"/>
    </xf>
    <xf numFmtId="10" fontId="25" fillId="5" borderId="21" xfId="4" applyNumberFormat="1" applyFont="1" applyFill="1" applyBorder="1" applyAlignment="1">
      <alignment vertical="center"/>
    </xf>
    <xf numFmtId="10" fontId="17" fillId="0" borderId="27" xfId="4" applyNumberFormat="1" applyFont="1" applyBorder="1" applyAlignment="1">
      <alignment vertical="center"/>
    </xf>
    <xf numFmtId="10" fontId="17" fillId="0" borderId="24" xfId="4" applyNumberFormat="1" applyFont="1" applyBorder="1" applyAlignment="1">
      <alignment vertical="center"/>
    </xf>
    <xf numFmtId="10" fontId="17" fillId="0" borderId="28" xfId="4" applyNumberFormat="1" applyFont="1" applyBorder="1" applyAlignment="1">
      <alignment vertical="center"/>
    </xf>
    <xf numFmtId="10" fontId="17" fillId="0" borderId="25" xfId="4" applyNumberFormat="1" applyFont="1" applyBorder="1" applyAlignment="1">
      <alignment vertical="center"/>
    </xf>
    <xf numFmtId="10" fontId="8" fillId="9" borderId="27" xfId="4" applyNumberFormat="1" applyFont="1" applyFill="1" applyBorder="1" applyAlignment="1">
      <alignment vertical="center"/>
    </xf>
    <xf numFmtId="10" fontId="8" fillId="9" borderId="24" xfId="4" applyNumberFormat="1" applyFont="1" applyFill="1" applyBorder="1" applyAlignment="1">
      <alignment vertical="center"/>
    </xf>
    <xf numFmtId="10" fontId="8" fillId="0" borderId="27" xfId="4" applyNumberFormat="1" applyFont="1" applyBorder="1" applyAlignment="1">
      <alignment vertical="center"/>
    </xf>
    <xf numFmtId="10" fontId="8" fillId="0" borderId="24" xfId="4" applyNumberFormat="1" applyFont="1" applyBorder="1" applyAlignment="1">
      <alignment vertical="center"/>
    </xf>
    <xf numFmtId="10" fontId="13" fillId="10" borderId="27" xfId="4" applyNumberFormat="1" applyFont="1" applyFill="1" applyBorder="1" applyAlignment="1">
      <alignment vertical="center"/>
    </xf>
    <xf numFmtId="10" fontId="13" fillId="10" borderId="24" xfId="4" applyNumberFormat="1" applyFont="1" applyFill="1" applyBorder="1" applyAlignment="1">
      <alignment vertical="center"/>
    </xf>
    <xf numFmtId="0" fontId="8" fillId="0" borderId="0" xfId="3" applyFont="1" applyBorder="1" applyAlignment="1">
      <alignment vertical="center"/>
    </xf>
    <xf numFmtId="0" fontId="13" fillId="0" borderId="0" xfId="3" applyFont="1" applyBorder="1" applyAlignment="1">
      <alignment vertical="center"/>
    </xf>
    <xf numFmtId="10" fontId="10" fillId="0" borderId="35" xfId="4" applyNumberFormat="1" applyFont="1" applyBorder="1" applyAlignment="1">
      <alignment vertical="center"/>
    </xf>
    <xf numFmtId="10" fontId="10" fillId="0" borderId="0" xfId="4" applyNumberFormat="1" applyFont="1" applyBorder="1" applyAlignment="1">
      <alignment vertical="center"/>
    </xf>
    <xf numFmtId="10" fontId="10" fillId="0" borderId="36" xfId="4" applyNumberFormat="1" applyFont="1" applyBorder="1" applyAlignment="1">
      <alignment vertical="center"/>
    </xf>
    <xf numFmtId="10" fontId="25" fillId="11" borderId="26" xfId="4" applyNumberFormat="1" applyFont="1" applyFill="1" applyBorder="1" applyAlignment="1">
      <alignment vertical="center"/>
    </xf>
    <xf numFmtId="10" fontId="25" fillId="11" borderId="21" xfId="4" applyNumberFormat="1" applyFont="1" applyFill="1" applyBorder="1" applyAlignment="1">
      <alignment vertical="center"/>
    </xf>
    <xf numFmtId="10" fontId="17" fillId="0" borderId="35" xfId="4" applyNumberFormat="1" applyFont="1" applyBorder="1" applyAlignment="1">
      <alignment vertical="center"/>
    </xf>
    <xf numFmtId="10" fontId="17" fillId="0" borderId="0" xfId="4" applyNumberFormat="1" applyFont="1" applyBorder="1" applyAlignment="1">
      <alignment vertical="center"/>
    </xf>
    <xf numFmtId="10" fontId="17" fillId="0" borderId="36" xfId="4" applyNumberFormat="1" applyFont="1" applyBorder="1" applyAlignment="1">
      <alignment vertical="center"/>
    </xf>
    <xf numFmtId="10" fontId="17" fillId="0" borderId="37" xfId="4" applyNumberFormat="1" applyFont="1" applyBorder="1" applyAlignment="1">
      <alignment vertical="center"/>
    </xf>
    <xf numFmtId="10" fontId="17" fillId="0" borderId="38" xfId="4" applyNumberFormat="1" applyFont="1" applyBorder="1" applyAlignment="1">
      <alignment vertical="center"/>
    </xf>
    <xf numFmtId="0" fontId="24" fillId="0" borderId="0" xfId="3" applyFont="1" applyBorder="1" applyAlignment="1">
      <alignment vertical="center"/>
    </xf>
    <xf numFmtId="10" fontId="10" fillId="0" borderId="27" xfId="4" applyNumberFormat="1" applyFont="1" applyBorder="1" applyAlignment="1">
      <alignment horizontal="right" vertical="center"/>
    </xf>
    <xf numFmtId="10" fontId="10" fillId="0" borderId="24" xfId="4" applyNumberFormat="1" applyFont="1" applyBorder="1" applyAlignment="1">
      <alignment horizontal="right" vertical="center"/>
    </xf>
    <xf numFmtId="10" fontId="17" fillId="0" borderId="7" xfId="4" applyNumberFormat="1" applyFont="1" applyBorder="1" applyAlignment="1">
      <alignment horizontal="right" vertical="center"/>
    </xf>
    <xf numFmtId="10" fontId="8" fillId="0" borderId="7" xfId="4" applyNumberFormat="1" applyFont="1" applyBorder="1" applyAlignment="1">
      <alignment horizontal="right" vertical="center"/>
    </xf>
    <xf numFmtId="0" fontId="10" fillId="7" borderId="31" xfId="0" applyFont="1" applyFill="1" applyBorder="1" applyAlignment="1">
      <alignment vertical="center" wrapText="1"/>
    </xf>
    <xf numFmtId="0" fontId="10" fillId="9" borderId="31" xfId="0" applyFont="1" applyFill="1" applyBorder="1" applyAlignment="1">
      <alignment vertical="center" wrapText="1"/>
    </xf>
    <xf numFmtId="0" fontId="10" fillId="5" borderId="31" xfId="0" applyFont="1" applyFill="1" applyBorder="1" applyAlignment="1">
      <alignment vertical="center"/>
    </xf>
    <xf numFmtId="0" fontId="10" fillId="5" borderId="31" xfId="0" applyFont="1" applyFill="1" applyBorder="1" applyAlignment="1">
      <alignment vertical="center" wrapText="1"/>
    </xf>
    <xf numFmtId="0" fontId="10" fillId="5" borderId="31" xfId="0" applyFont="1" applyFill="1" applyBorder="1" applyAlignment="1">
      <alignment horizontal="left" vertical="center" wrapText="1"/>
    </xf>
    <xf numFmtId="0" fontId="8" fillId="9" borderId="31" xfId="0" applyFont="1" applyFill="1" applyBorder="1" applyAlignment="1">
      <alignment vertical="center"/>
    </xf>
    <xf numFmtId="3" fontId="10" fillId="9" borderId="31" xfId="0" applyNumberFormat="1" applyFont="1" applyFill="1" applyBorder="1" applyAlignment="1">
      <alignment vertical="center" wrapText="1"/>
    </xf>
    <xf numFmtId="0" fontId="10" fillId="5" borderId="31" xfId="0" applyFont="1" applyFill="1" applyBorder="1" applyAlignment="1">
      <alignment horizontal="right" vertical="center"/>
    </xf>
    <xf numFmtId="3" fontId="10" fillId="5" borderId="31" xfId="0" applyNumberFormat="1" applyFont="1" applyFill="1" applyBorder="1" applyAlignment="1">
      <alignment vertical="center" wrapText="1"/>
    </xf>
    <xf numFmtId="0" fontId="8" fillId="9" borderId="31" xfId="0" applyFont="1" applyFill="1" applyBorder="1" applyAlignment="1">
      <alignment horizontal="right" vertical="center"/>
    </xf>
    <xf numFmtId="3" fontId="8" fillId="9" borderId="31" xfId="0" applyNumberFormat="1" applyFont="1" applyFill="1" applyBorder="1" applyAlignment="1">
      <alignment horizontal="left" vertical="center"/>
    </xf>
    <xf numFmtId="0" fontId="10" fillId="5" borderId="31" xfId="0" applyFont="1" applyFill="1" applyBorder="1" applyAlignment="1">
      <alignment horizontal="right" vertical="center" wrapText="1"/>
    </xf>
    <xf numFmtId="0" fontId="8" fillId="5" borderId="31" xfId="0" applyFont="1" applyFill="1" applyBorder="1" applyAlignment="1">
      <alignment vertical="center" wrapText="1"/>
    </xf>
    <xf numFmtId="10" fontId="8" fillId="7" borderId="7" xfId="4" applyNumberFormat="1" applyFont="1" applyFill="1" applyBorder="1" applyAlignment="1">
      <alignment horizontal="right" vertical="center"/>
    </xf>
    <xf numFmtId="10" fontId="8" fillId="5" borderId="7" xfId="4" applyNumberFormat="1" applyFont="1" applyFill="1" applyBorder="1" applyAlignment="1">
      <alignment horizontal="right" vertical="center"/>
    </xf>
    <xf numFmtId="10" fontId="25" fillId="5" borderId="9" xfId="4" applyNumberFormat="1" applyFont="1" applyFill="1" applyBorder="1" applyAlignment="1">
      <alignment horizontal="right" vertical="center"/>
    </xf>
    <xf numFmtId="10" fontId="17" fillId="0" borderId="11" xfId="4" applyNumberFormat="1" applyFont="1" applyBorder="1" applyAlignment="1">
      <alignment horizontal="right" vertical="center"/>
    </xf>
    <xf numFmtId="0" fontId="30" fillId="12" borderId="55" xfId="0" applyFont="1" applyFill="1" applyBorder="1" applyAlignment="1">
      <alignment vertical="center" wrapText="1"/>
    </xf>
    <xf numFmtId="10" fontId="17" fillId="0" borderId="24" xfId="4" applyNumberFormat="1" applyFont="1" applyBorder="1" applyAlignment="1">
      <alignment horizontal="right" vertical="center"/>
    </xf>
    <xf numFmtId="10" fontId="10" fillId="0" borderId="0" xfId="4" applyNumberFormat="1" applyFont="1" applyBorder="1" applyAlignment="1">
      <alignment horizontal="right" vertical="center"/>
    </xf>
    <xf numFmtId="10" fontId="10" fillId="0" borderId="0" xfId="4" applyNumberFormat="1" applyFont="1" applyAlignment="1">
      <alignment horizontal="right" vertical="center"/>
    </xf>
    <xf numFmtId="3" fontId="10" fillId="0" borderId="0" xfId="0" applyNumberFormat="1" applyFont="1" applyAlignment="1">
      <alignment vertical="center"/>
    </xf>
    <xf numFmtId="0" fontId="8" fillId="5" borderId="2" xfId="0" applyFont="1" applyFill="1" applyBorder="1" applyAlignment="1">
      <alignment horizontal="left" vertical="center"/>
    </xf>
    <xf numFmtId="10" fontId="8" fillId="7" borderId="8" xfId="4" applyNumberFormat="1" applyFont="1" applyFill="1" applyBorder="1" applyAlignment="1">
      <alignment vertical="center"/>
    </xf>
    <xf numFmtId="10" fontId="8" fillId="9" borderId="8" xfId="4" applyNumberFormat="1" applyFont="1" applyFill="1" applyBorder="1" applyAlignment="1">
      <alignment vertical="center"/>
    </xf>
    <xf numFmtId="10" fontId="8" fillId="5" borderId="8" xfId="4" applyNumberFormat="1" applyFont="1" applyFill="1" applyBorder="1" applyAlignment="1">
      <alignment vertical="center"/>
    </xf>
    <xf numFmtId="10" fontId="8" fillId="0" borderId="8" xfId="4" applyNumberFormat="1" applyFont="1" applyBorder="1" applyAlignment="1">
      <alignment vertical="center"/>
    </xf>
    <xf numFmtId="10" fontId="13" fillId="0" borderId="8" xfId="4" applyNumberFormat="1" applyFont="1" applyBorder="1" applyAlignment="1">
      <alignment vertical="center"/>
    </xf>
    <xf numFmtId="10" fontId="13" fillId="10" borderId="8" xfId="4" applyNumberFormat="1" applyFont="1" applyFill="1" applyBorder="1" applyAlignment="1">
      <alignment vertical="center"/>
    </xf>
    <xf numFmtId="10" fontId="10" fillId="0" borderId="8" xfId="4" applyNumberFormat="1" applyFont="1" applyBorder="1" applyAlignment="1">
      <alignment vertical="center"/>
    </xf>
    <xf numFmtId="10" fontId="10" fillId="0" borderId="8" xfId="4" applyNumberFormat="1" applyFont="1" applyBorder="1" applyAlignment="1">
      <alignment horizontal="right" vertical="center"/>
    </xf>
    <xf numFmtId="10" fontId="13" fillId="0" borderId="8" xfId="4" applyNumberFormat="1" applyFont="1" applyBorder="1" applyAlignment="1">
      <alignment horizontal="right" vertical="center"/>
    </xf>
    <xf numFmtId="10" fontId="8" fillId="5" borderId="8" xfId="4" applyNumberFormat="1" applyFont="1" applyFill="1" applyBorder="1" applyAlignment="1">
      <alignment horizontal="right" vertical="center"/>
    </xf>
    <xf numFmtId="0" fontId="24" fillId="0" borderId="0" xfId="2" applyFont="1" applyBorder="1" applyAlignment="1">
      <alignment vertical="center"/>
    </xf>
    <xf numFmtId="0" fontId="8" fillId="0" borderId="0" xfId="2" applyFont="1" applyBorder="1" applyAlignment="1">
      <alignment vertical="center"/>
    </xf>
    <xf numFmtId="0" fontId="13" fillId="10" borderId="0" xfId="2" applyFont="1" applyFill="1" applyBorder="1" applyAlignment="1">
      <alignment vertical="center"/>
    </xf>
    <xf numFmtId="10" fontId="8" fillId="6" borderId="8" xfId="4" applyNumberFormat="1" applyFont="1" applyFill="1" applyBorder="1" applyAlignment="1">
      <alignment vertical="center"/>
    </xf>
    <xf numFmtId="10" fontId="8" fillId="0" borderId="8" xfId="4" applyNumberFormat="1" applyFont="1" applyBorder="1" applyAlignment="1">
      <alignment horizontal="right" vertical="center"/>
    </xf>
    <xf numFmtId="0" fontId="10" fillId="0" borderId="0" xfId="0" applyFont="1" applyBorder="1" applyAlignment="1">
      <alignment vertical="center"/>
    </xf>
    <xf numFmtId="0" fontId="24" fillId="0" borderId="0" xfId="0" applyFont="1" applyBorder="1" applyAlignment="1">
      <alignment vertical="center"/>
    </xf>
    <xf numFmtId="0" fontId="8" fillId="0" borderId="0" xfId="0" applyFont="1" applyAlignment="1">
      <alignment vertical="center"/>
    </xf>
    <xf numFmtId="0" fontId="31" fillId="0" borderId="2" xfId="1" applyFont="1" applyBorder="1" applyAlignment="1">
      <alignment horizontal="left" vertical="center"/>
    </xf>
    <xf numFmtId="0" fontId="31" fillId="0" borderId="4" xfId="1" applyFont="1" applyBorder="1" applyAlignment="1">
      <alignment horizontal="left" vertical="center"/>
    </xf>
    <xf numFmtId="0" fontId="31" fillId="0" borderId="5" xfId="1" applyFont="1" applyBorder="1" applyAlignment="1">
      <alignment horizontal="left" vertical="center"/>
    </xf>
    <xf numFmtId="0" fontId="32" fillId="6" borderId="7" xfId="2" applyFont="1" applyFill="1" applyBorder="1" applyAlignment="1">
      <alignment horizontal="right" vertical="center"/>
    </xf>
    <xf numFmtId="0" fontId="32" fillId="6" borderId="7" xfId="2" applyFont="1" applyFill="1" applyBorder="1" applyAlignment="1">
      <alignment vertical="center"/>
    </xf>
    <xf numFmtId="3" fontId="32" fillId="6" borderId="7" xfId="2" applyNumberFormat="1" applyFont="1" applyFill="1" applyBorder="1" applyAlignment="1">
      <alignment vertical="center"/>
    </xf>
    <xf numFmtId="0" fontId="8" fillId="7" borderId="7" xfId="2" applyFont="1" applyFill="1" applyBorder="1" applyAlignment="1">
      <alignment horizontal="left" vertical="center"/>
    </xf>
    <xf numFmtId="10" fontId="32" fillId="6" borderId="7" xfId="4" applyNumberFormat="1" applyFont="1" applyFill="1" applyBorder="1" applyAlignment="1">
      <alignment vertical="center"/>
    </xf>
    <xf numFmtId="0" fontId="1" fillId="8" borderId="14" xfId="2" applyFont="1" applyFill="1" applyBorder="1" applyAlignment="1">
      <alignment horizontal="center" vertical="center"/>
    </xf>
    <xf numFmtId="0" fontId="1" fillId="8" borderId="15" xfId="2" applyFont="1" applyFill="1" applyBorder="1" applyAlignment="1">
      <alignment horizontal="center" vertical="center"/>
    </xf>
    <xf numFmtId="0" fontId="1" fillId="8" borderId="16" xfId="2" applyFont="1" applyFill="1" applyBorder="1" applyAlignment="1">
      <alignment horizontal="center" vertical="center"/>
    </xf>
    <xf numFmtId="0" fontId="1" fillId="8" borderId="17" xfId="2" applyFont="1" applyFill="1" applyBorder="1" applyAlignment="1">
      <alignment horizontal="center" vertical="center"/>
    </xf>
    <xf numFmtId="0" fontId="1" fillId="8" borderId="18" xfId="2" applyFont="1" applyFill="1" applyBorder="1" applyAlignment="1">
      <alignment horizontal="center" vertical="center"/>
    </xf>
    <xf numFmtId="0" fontId="1" fillId="8" borderId="19" xfId="2" applyFont="1" applyFill="1" applyBorder="1" applyAlignment="1">
      <alignment horizontal="center" vertical="center"/>
    </xf>
    <xf numFmtId="0" fontId="1" fillId="8" borderId="8" xfId="2" applyFont="1" applyFill="1" applyBorder="1" applyAlignment="1">
      <alignment horizontal="center" vertical="center"/>
    </xf>
    <xf numFmtId="0" fontId="1" fillId="8" borderId="9" xfId="2" applyFont="1" applyFill="1" applyBorder="1" applyAlignment="1">
      <alignment horizontal="center" vertical="center"/>
    </xf>
    <xf numFmtId="0" fontId="1" fillId="8" borderId="21" xfId="2" applyFont="1" applyFill="1" applyBorder="1" applyAlignment="1">
      <alignment horizontal="center" vertical="center"/>
    </xf>
    <xf numFmtId="0" fontId="1" fillId="8" borderId="10" xfId="2" applyFont="1" applyFill="1" applyBorder="1" applyAlignment="1">
      <alignment horizontal="center" vertical="center"/>
    </xf>
    <xf numFmtId="0" fontId="1" fillId="8" borderId="12" xfId="2" applyFont="1" applyFill="1" applyBorder="1" applyAlignment="1">
      <alignment horizontal="center" vertical="center" wrapText="1"/>
    </xf>
    <xf numFmtId="0" fontId="1" fillId="8" borderId="13" xfId="2" applyFont="1" applyFill="1" applyBorder="1" applyAlignment="1">
      <alignment horizontal="center" vertical="center" wrapText="1"/>
    </xf>
    <xf numFmtId="0" fontId="1" fillId="8" borderId="14" xfId="2" applyFont="1" applyFill="1" applyBorder="1" applyAlignment="1">
      <alignment horizontal="center" vertical="center" wrapText="1"/>
    </xf>
    <xf numFmtId="0" fontId="1" fillId="8" borderId="18" xfId="2" applyFont="1" applyFill="1" applyBorder="1" applyAlignment="1">
      <alignment horizontal="center" vertical="center" wrapText="1"/>
    </xf>
    <xf numFmtId="0" fontId="1" fillId="8" borderId="7" xfId="2" applyFont="1" applyFill="1" applyBorder="1" applyAlignment="1">
      <alignment horizontal="left" vertical="center"/>
    </xf>
    <xf numFmtId="0" fontId="1" fillId="8" borderId="47" xfId="2" applyFont="1" applyFill="1" applyBorder="1" applyAlignment="1">
      <alignment horizontal="center" vertical="center"/>
    </xf>
    <xf numFmtId="0" fontId="1" fillId="8" borderId="50" xfId="2" applyFont="1" applyFill="1" applyBorder="1" applyAlignment="1">
      <alignment horizontal="center" vertical="center"/>
    </xf>
    <xf numFmtId="0" fontId="1" fillId="8" borderId="51" xfId="2" applyFont="1" applyFill="1" applyBorder="1" applyAlignment="1">
      <alignment horizontal="center" vertical="center" wrapText="1"/>
    </xf>
    <xf numFmtId="0" fontId="1" fillId="8" borderId="52" xfId="2" applyFont="1" applyFill="1" applyBorder="1" applyAlignment="1">
      <alignment horizontal="center" vertical="center" wrapText="1"/>
    </xf>
    <xf numFmtId="0" fontId="1" fillId="8" borderId="42" xfId="2" applyFont="1" applyFill="1" applyBorder="1" applyAlignment="1">
      <alignment horizontal="center" vertical="center"/>
    </xf>
    <xf numFmtId="0" fontId="1" fillId="8" borderId="43" xfId="2" applyFont="1" applyFill="1" applyBorder="1" applyAlignment="1">
      <alignment horizontal="center" vertical="center" wrapText="1"/>
    </xf>
    <xf numFmtId="0" fontId="1" fillId="8" borderId="44" xfId="2" applyFont="1" applyFill="1" applyBorder="1" applyAlignment="1">
      <alignment horizontal="center" vertical="center" wrapText="1"/>
    </xf>
    <xf numFmtId="0" fontId="1" fillId="8" borderId="26" xfId="2" applyFont="1" applyFill="1" applyBorder="1" applyAlignment="1">
      <alignment horizontal="center" vertical="center"/>
    </xf>
    <xf numFmtId="0" fontId="1" fillId="8" borderId="22" xfId="2" applyFont="1" applyFill="1" applyBorder="1" applyAlignment="1">
      <alignment horizontal="center" vertical="center" wrapText="1"/>
    </xf>
    <xf numFmtId="0" fontId="1" fillId="8" borderId="23" xfId="2" applyFont="1" applyFill="1" applyBorder="1" applyAlignment="1">
      <alignment horizontal="center" vertical="center" wrapText="1"/>
    </xf>
    <xf numFmtId="0" fontId="8" fillId="6" borderId="31" xfId="0" applyFont="1" applyFill="1" applyBorder="1" applyAlignment="1">
      <alignment horizontal="center" vertical="center"/>
    </xf>
    <xf numFmtId="0" fontId="8" fillId="7" borderId="32" xfId="2" applyFont="1" applyFill="1" applyBorder="1" applyAlignment="1">
      <alignment horizontal="left" vertical="center" indent="1"/>
    </xf>
    <xf numFmtId="0" fontId="8" fillId="7" borderId="33" xfId="2" applyFont="1" applyFill="1" applyBorder="1" applyAlignment="1">
      <alignment horizontal="left" vertical="center" indent="1"/>
    </xf>
    <xf numFmtId="0" fontId="8" fillId="7" borderId="32" xfId="0" applyFont="1" applyFill="1" applyBorder="1" applyAlignment="1">
      <alignment horizontal="left" vertical="center" wrapText="1" indent="1"/>
    </xf>
    <xf numFmtId="0" fontId="8" fillId="7" borderId="33" xfId="0" applyFont="1" applyFill="1" applyBorder="1" applyAlignment="1">
      <alignment horizontal="left" vertical="center" wrapText="1" indent="1"/>
    </xf>
    <xf numFmtId="0" fontId="10" fillId="0" borderId="6" xfId="0" applyFont="1" applyBorder="1" applyAlignment="1">
      <alignment horizontal="center" vertical="center"/>
    </xf>
    <xf numFmtId="0" fontId="10" fillId="0" borderId="0" xfId="0" applyFont="1" applyBorder="1" applyAlignment="1">
      <alignment horizontal="center" vertical="center"/>
    </xf>
    <xf numFmtId="0" fontId="8" fillId="5" borderId="2" xfId="0" applyFont="1" applyFill="1" applyBorder="1" applyAlignment="1">
      <alignment horizontal="left" vertical="center"/>
    </xf>
    <xf numFmtId="0" fontId="8" fillId="5" borderId="3" xfId="0" applyFont="1" applyFill="1" applyBorder="1" applyAlignment="1">
      <alignment horizontal="left" vertical="center"/>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cellXfs>
  <cellStyles count="5">
    <cellStyle name="Hiperlink" xfId="1" builtinId="8"/>
    <cellStyle name="Normal" xfId="0" builtinId="0"/>
    <cellStyle name="Normal 2" xfId="3" xr:uid="{DCEF52AA-C7B6-4410-A355-C2BBD3ADADB0}"/>
    <cellStyle name="Normal 3" xfId="2" xr:uid="{75788624-B51B-449D-844B-9500D2642E66}"/>
    <cellStyle name="Porcentagem" xfId="4" builtinId="5"/>
  </cellStyles>
  <dxfs count="0"/>
  <tableStyles count="0" defaultTableStyle="TableStyleMedium9" defaultPivotStyle="PivotStyleLight16"/>
  <colors>
    <mruColors>
      <color rgb="FFBED0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Tema do Office">
  <a:themeElements>
    <a:clrScheme name="Escala de Cinza">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s://www.imf.org/external/Pubs/FT/GFS/Manual/2014/gfsfinal.pdf" TargetMode="External"/><Relationship Id="rId2" Type="http://schemas.openxmlformats.org/officeDocument/2006/relationships/hyperlink" Target="https://www.tesourotransparente.gov.br/publicacoes/manual-de-estatisticas-de-financas-publicas-mefp/2015/30" TargetMode="External"/><Relationship Id="rId1" Type="http://schemas.openxmlformats.org/officeDocument/2006/relationships/hyperlink" Target="https://www.gov.br/tesouronacional/pt-br/estatisticas-fiscais-e-planejamento/estatisticas-fiscais-do-governo-geral" TargetMode="External"/><Relationship Id="rId4"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B62"/>
  <sheetViews>
    <sheetView showGridLines="0" tabSelected="1" workbookViewId="0">
      <selection activeCell="A2" sqref="A2"/>
    </sheetView>
  </sheetViews>
  <sheetFormatPr defaultRowHeight="20.100000000000001" customHeight="1" x14ac:dyDescent="0.25"/>
  <cols>
    <col min="1" max="1" width="8.42578125" customWidth="1"/>
    <col min="2" max="2" width="130" bestFit="1" customWidth="1"/>
    <col min="3" max="16384" width="9.140625" style="65"/>
  </cols>
  <sheetData>
    <row r="1" spans="1:2" ht="20.100000000000001" customHeight="1" x14ac:dyDescent="0.25">
      <c r="A1" s="77" t="s">
        <v>392</v>
      </c>
    </row>
    <row r="3" spans="1:2" ht="20.100000000000001" customHeight="1" thickBot="1" x14ac:dyDescent="0.3">
      <c r="A3" s="78" t="s">
        <v>725</v>
      </c>
      <c r="B3" s="78"/>
    </row>
    <row r="4" spans="1:2" ht="20.100000000000001" customHeight="1" x14ac:dyDescent="0.25">
      <c r="A4" t="s">
        <v>569</v>
      </c>
      <c r="B4" t="str">
        <f>MID('1.1'!A1,13,98)</f>
        <v>Demonstrativo de Operações do Governo Geral por esfera de governo - Brasil - 4º Trimestre de 2020</v>
      </c>
    </row>
    <row r="5" spans="1:2" ht="20.100000000000001" customHeight="1" x14ac:dyDescent="0.25">
      <c r="A5" t="s">
        <v>570</v>
      </c>
      <c r="B5" t="str">
        <f>MID('1.2'!A1,13,110)</f>
        <v>Demonstrativo de Operações de Caixa do Governo Geral por esfera de governo - Brasil - 4º Trimestre de 2020</v>
      </c>
    </row>
    <row r="6" spans="1:2" ht="20.100000000000001" customHeight="1" x14ac:dyDescent="0.25">
      <c r="A6" t="s">
        <v>576</v>
      </c>
      <c r="B6" t="str">
        <f>MID('1.3'!A1,13,110)</f>
        <v>Demonstrativo de Operações do Governo Geral por esfera de governo - Brasil - Série Histórica - Trimestral</v>
      </c>
    </row>
    <row r="7" spans="1:2" ht="20.100000000000001" customHeight="1" x14ac:dyDescent="0.25">
      <c r="A7" t="s">
        <v>577</v>
      </c>
      <c r="B7" t="str">
        <f>MID('1.4'!A1,13,120)</f>
        <v>Demonstrativo de Operações de Caixa do Governo Geral por esfera de governo - Brasil - Série Histórica - Trimestral</v>
      </c>
    </row>
    <row r="8" spans="1:2" ht="20.100000000000001" customHeight="1" x14ac:dyDescent="0.25">
      <c r="A8" t="s">
        <v>574</v>
      </c>
      <c r="B8" t="str">
        <f>(MID('1.1.a'!A1,15,120))&amp;" - % PIB"</f>
        <v>Demonstrativo de Operações do Governo Geral por esfera de governo - Brasil - 4º Trimestre de 2020 - % PIB</v>
      </c>
    </row>
    <row r="9" spans="1:2" ht="20.100000000000001" customHeight="1" x14ac:dyDescent="0.25">
      <c r="A9" t="s">
        <v>575</v>
      </c>
      <c r="B9" t="str">
        <f>(MID('1.2.a'!A1,15,120))&amp;" - % PIB"</f>
        <v>Demonstrativo de Operações de Caixa do Governo Geral por esfera de governo - Brasil - 4º Trimestre de 2020 - % PIB</v>
      </c>
    </row>
    <row r="10" spans="1:2" ht="20.100000000000001" customHeight="1" x14ac:dyDescent="0.25">
      <c r="A10" t="s">
        <v>578</v>
      </c>
      <c r="B10" t="str">
        <f>(MID('1.3.a'!A1,15,120))&amp;" - % PIB"</f>
        <v>Demonstrativo de Operações do Governo Geral por esfera de governo - Brasil - Série Histórica - Trimestral - % PIB</v>
      </c>
    </row>
    <row r="11" spans="1:2" ht="20.100000000000001" customHeight="1" x14ac:dyDescent="0.25">
      <c r="A11" t="s">
        <v>579</v>
      </c>
      <c r="B11" t="str">
        <f>(MID('1.4.a'!A1,15,120))&amp;" - % PIB"</f>
        <v>Demonstrativo de Operações de Caixa do Governo Geral por esfera de governo - Brasil - Série Histórica - Trimestral - % PIB</v>
      </c>
    </row>
    <row r="12" spans="1:2" ht="20.100000000000001" customHeight="1" thickBot="1" x14ac:dyDescent="0.3">
      <c r="A12" s="78" t="s">
        <v>644</v>
      </c>
      <c r="B12" s="78"/>
    </row>
    <row r="13" spans="1:2" ht="20.100000000000001" customHeight="1" x14ac:dyDescent="0.25">
      <c r="A13" t="s">
        <v>571</v>
      </c>
      <c r="B13" t="str">
        <f>MID('2.1'!A1,13,110)</f>
        <v>Demonstrativo de Operações do Governo Geral por esfera de governo - Brasil - Anual</v>
      </c>
    </row>
    <row r="14" spans="1:2" ht="20.100000000000001" customHeight="1" x14ac:dyDescent="0.25">
      <c r="A14" t="s">
        <v>732</v>
      </c>
      <c r="B14" t="str">
        <f>MID('2.2'!A1,13,110)</f>
        <v>Receita do Governo Geral por esfera de governo - Brasil - Anual</v>
      </c>
    </row>
    <row r="15" spans="1:2" ht="20.100000000000001" customHeight="1" x14ac:dyDescent="0.25">
      <c r="A15" t="s">
        <v>733</v>
      </c>
      <c r="B15" t="str">
        <f>MID('2.3'!A1,13,110)</f>
        <v>Despesa do Governo Geral por esfera de governo - Brasil - Anual</v>
      </c>
    </row>
    <row r="16" spans="1:2" ht="20.100000000000001" customHeight="1" x14ac:dyDescent="0.25">
      <c r="A16" t="s">
        <v>669</v>
      </c>
      <c r="B16" t="str">
        <f>MID('2.4'!A1,13,110)</f>
        <v>Demonstrativo de Operações de Caixa do Governo Geral por esfera de governo - Brasil - Anual</v>
      </c>
    </row>
    <row r="17" spans="1:2" ht="20.100000000000001" customHeight="1" x14ac:dyDescent="0.25">
      <c r="A17" t="s">
        <v>734</v>
      </c>
      <c r="B17" t="str">
        <f>MID('3.1'!A1,13,110)</f>
        <v>Demonstrativo de Operações do Governo Geral por esfera de governo - Brasil - Série Histórica - Anual</v>
      </c>
    </row>
    <row r="18" spans="1:2" ht="20.100000000000001" customHeight="1" x14ac:dyDescent="0.25">
      <c r="A18" t="s">
        <v>749</v>
      </c>
      <c r="B18" t="str">
        <f>MID('3.2.1'!A1,15,110)</f>
        <v>Receita do Governo Central Orçamentário - Brasil - Série Histórica - Anual</v>
      </c>
    </row>
    <row r="19" spans="1:2" ht="20.100000000000001" customHeight="1" x14ac:dyDescent="0.25">
      <c r="A19" t="s">
        <v>750</v>
      </c>
      <c r="B19" t="str">
        <f>MID('3.2.2'!A1,15,110)</f>
        <v>Receita do Governo Central Consolidado - Brasil - Série Histórica - Anual</v>
      </c>
    </row>
    <row r="20" spans="1:2" ht="20.100000000000001" customHeight="1" x14ac:dyDescent="0.25">
      <c r="A20" t="s">
        <v>751</v>
      </c>
      <c r="B20" t="str">
        <f>MID('3.2.3'!A1,15,110)</f>
        <v>Receita dos Governos Estaduais - Brasil - Série Histórica - Anual</v>
      </c>
    </row>
    <row r="21" spans="1:2" ht="20.100000000000001" customHeight="1" x14ac:dyDescent="0.25">
      <c r="A21" t="s">
        <v>752</v>
      </c>
      <c r="B21" t="str">
        <f>MID('3.2.4'!A1,15,110)</f>
        <v>Receita dos Governos Municipais - Brasil - Série Histórica - Anual</v>
      </c>
    </row>
    <row r="22" spans="1:2" ht="20.100000000000001" customHeight="1" x14ac:dyDescent="0.25">
      <c r="A22" t="s">
        <v>753</v>
      </c>
      <c r="B22" t="str">
        <f>MID('3.2.5'!A1,15,110)</f>
        <v>Receita do Governo Geral - Brasil - Série Histórica - Anual</v>
      </c>
    </row>
    <row r="23" spans="1:2" ht="20.100000000000001" customHeight="1" x14ac:dyDescent="0.25">
      <c r="A23" t="s">
        <v>754</v>
      </c>
      <c r="B23" t="str">
        <f>MID('3.3.1'!A1,15,110)</f>
        <v>Despesa do Governo Central Orçamentário - Brasil - Série Histórica - Anual</v>
      </c>
    </row>
    <row r="24" spans="1:2" ht="20.100000000000001" customHeight="1" x14ac:dyDescent="0.25">
      <c r="A24" t="s">
        <v>755</v>
      </c>
      <c r="B24" t="str">
        <f>MID('3.3.2'!A1,15,110)</f>
        <v>Despesa do Governo Central Consolidado - Brasil - Série Histórica - Anual</v>
      </c>
    </row>
    <row r="25" spans="1:2" ht="20.100000000000001" customHeight="1" x14ac:dyDescent="0.25">
      <c r="A25" t="s">
        <v>756</v>
      </c>
      <c r="B25" t="str">
        <f>MID('3.3.3'!A1,15,110)</f>
        <v>Despesa dos Governos Estaduais - Brasil - Série Histórica - Anual</v>
      </c>
    </row>
    <row r="26" spans="1:2" ht="20.100000000000001" customHeight="1" x14ac:dyDescent="0.25">
      <c r="A26" t="s">
        <v>757</v>
      </c>
      <c r="B26" t="str">
        <f>MID('3.3.4'!A1,15,110)</f>
        <v>Despesa dos Governos Municipais - Brasil - Série Histórica - Anual</v>
      </c>
    </row>
    <row r="27" spans="1:2" ht="20.100000000000001" customHeight="1" x14ac:dyDescent="0.25">
      <c r="A27" t="s">
        <v>758</v>
      </c>
      <c r="B27" t="str">
        <f>MID('3.3.5'!A1,15,110)</f>
        <v>Despesa do Governo Geral - Brasil - Série Histórica - Anual</v>
      </c>
    </row>
    <row r="28" spans="1:2" ht="20.100000000000001" customHeight="1" x14ac:dyDescent="0.25">
      <c r="A28" t="s">
        <v>735</v>
      </c>
      <c r="B28" t="str">
        <f>MID('3.4'!A1,13,110)</f>
        <v>Demonstrativo de Operações de Caixa do Governo Geral por esfera de governo - Brasil - Série Histórica - Anual</v>
      </c>
    </row>
    <row r="29" spans="1:2" ht="20.100000000000001" customHeight="1" x14ac:dyDescent="0.25">
      <c r="A29" t="s">
        <v>890</v>
      </c>
      <c r="B29" t="str">
        <f>MID('3.5'!A1,13,210)</f>
        <v>Ajustes de consolidação das transferências intergovernamentais – Discrepância total e compensação em Outras receitas (14) 1/- Brasil - Série Histórica - Anual</v>
      </c>
    </row>
    <row r="30" spans="1:2" ht="20.100000000000001" customHeight="1" thickBot="1" x14ac:dyDescent="0.3">
      <c r="A30" s="78" t="s">
        <v>645</v>
      </c>
      <c r="B30" s="78"/>
    </row>
    <row r="31" spans="1:2" ht="20.100000000000001" customHeight="1" x14ac:dyDescent="0.25">
      <c r="A31" t="s">
        <v>572</v>
      </c>
      <c r="B31" t="str">
        <f>(MID('2.1.a'!A1,15,120))&amp;" - % PIB"</f>
        <v>Demonstrativo de Operações do Governo Geral por esfera de governo - Brasil - Anual - % PIB</v>
      </c>
    </row>
    <row r="32" spans="1:2" ht="20.100000000000001" customHeight="1" x14ac:dyDescent="0.25">
      <c r="A32" t="s">
        <v>726</v>
      </c>
      <c r="B32" t="str">
        <f>(MID('2.2.a'!$A$1,15,120))&amp;" - % PIB"</f>
        <v>Receita do Governo Geral por esfera de governo - Brasil - Anual - % PIB</v>
      </c>
    </row>
    <row r="33" spans="1:2" ht="20.100000000000001" customHeight="1" x14ac:dyDescent="0.25">
      <c r="A33" t="s">
        <v>736</v>
      </c>
      <c r="B33" t="str">
        <f>(MID('2.3.a'!$A$1,15,120))&amp;" - % PIB"</f>
        <v>Despesa do Governo Geral por esfera de governo - Brasil - Anual - % PIB</v>
      </c>
    </row>
    <row r="34" spans="1:2" ht="20.100000000000001" customHeight="1" x14ac:dyDescent="0.25">
      <c r="A34" t="s">
        <v>727</v>
      </c>
      <c r="B34" t="str">
        <f>(MID('2.4.a'!$A$1,15,120))&amp;" - % PIB"</f>
        <v>Demonstrativo de Operações de Caixa do Governo Geral por esfera de governo - Brasil - Anual - % PIB</v>
      </c>
    </row>
    <row r="35" spans="1:2" ht="20.100000000000001" customHeight="1" x14ac:dyDescent="0.25">
      <c r="A35" t="s">
        <v>737</v>
      </c>
      <c r="B35" t="str">
        <f>(MID('3.1.a'!$A$1,15,120))&amp;" - % PIB"</f>
        <v>Demonstrativo de Operações do Governo Geral por esfera de governo - Brasil - Série Histórica - Anual - % PIB</v>
      </c>
    </row>
    <row r="36" spans="1:2" ht="20.100000000000001" customHeight="1" x14ac:dyDescent="0.25">
      <c r="A36" t="s">
        <v>739</v>
      </c>
      <c r="B36" t="str">
        <f>(MID('3.2.1.a'!$A$1,17,120))&amp;" - % PIB"</f>
        <v>Receita do Governo Central Orçamentário - Brasil - Série Histórica - Anual - % PIB</v>
      </c>
    </row>
    <row r="37" spans="1:2" ht="20.100000000000001" customHeight="1" x14ac:dyDescent="0.25">
      <c r="A37" t="s">
        <v>738</v>
      </c>
      <c r="B37" t="str">
        <f>(MID('3.2.2.a'!$A$1,17,120))&amp;" - % PIB"</f>
        <v>Receita do Governo Central Consolidado - Brasil - Série Histórica - Anual - % PIB</v>
      </c>
    </row>
    <row r="38" spans="1:2" ht="20.100000000000001" customHeight="1" x14ac:dyDescent="0.25">
      <c r="A38" t="s">
        <v>740</v>
      </c>
      <c r="B38" t="str">
        <f>(MID('3.2.3.a'!$A$1,17,120))&amp;" - % PIB"</f>
        <v>Receita dos Governos Estaduais - Brasil - Série Histórica - Anual - % PIB</v>
      </c>
    </row>
    <row r="39" spans="1:2" ht="20.100000000000001" customHeight="1" x14ac:dyDescent="0.25">
      <c r="A39" t="s">
        <v>741</v>
      </c>
      <c r="B39" t="str">
        <f>(MID('3.2.4.a'!$A$1,17,120))&amp;" - % PIB"</f>
        <v>Receita dos Governos Municipais - Brasil - Série Histórica - Anual - % PIB</v>
      </c>
    </row>
    <row r="40" spans="1:2" ht="20.100000000000001" customHeight="1" x14ac:dyDescent="0.25">
      <c r="A40" t="s">
        <v>742</v>
      </c>
      <c r="B40" t="str">
        <f>(MID('3.2.5.a'!$A$1,17,120))&amp;" - % PIB"</f>
        <v>Receita do Governo Geral - Brasil - Série Histórica - Anual - % PIB</v>
      </c>
    </row>
    <row r="41" spans="1:2" ht="20.100000000000001" customHeight="1" x14ac:dyDescent="0.25">
      <c r="A41" t="s">
        <v>743</v>
      </c>
      <c r="B41" t="str">
        <f>(MID('3.3.1.a'!$A$1,17,120))&amp;" - % PIB"</f>
        <v>Despesa do Governo Central Orçamentário - Brasil - Série Histórica - Anual - % PIB</v>
      </c>
    </row>
    <row r="42" spans="1:2" ht="20.100000000000001" customHeight="1" x14ac:dyDescent="0.25">
      <c r="A42" t="s">
        <v>744</v>
      </c>
      <c r="B42" t="str">
        <f>(MID('3.3.2.a'!$A$1,17,120))&amp;" - % PIB"</f>
        <v>Despesa do Governo Central Consolidado - Brasil - Série Histórica - Anual - % PIB</v>
      </c>
    </row>
    <row r="43" spans="1:2" ht="20.100000000000001" customHeight="1" x14ac:dyDescent="0.25">
      <c r="A43" t="s">
        <v>745</v>
      </c>
      <c r="B43" t="str">
        <f>(MID('3.3.3.a'!$A$1,17,120))&amp;" - % PIB"</f>
        <v>Despesa dos Governos Estaduais - Brasil - Série Histórica - Anual - % PIB</v>
      </c>
    </row>
    <row r="44" spans="1:2" ht="20.100000000000001" customHeight="1" x14ac:dyDescent="0.25">
      <c r="A44" t="s">
        <v>746</v>
      </c>
      <c r="B44" t="str">
        <f>(MID('3.3.4.a'!$A$1,17,120))&amp;" - % PIB"</f>
        <v>Despesa dos Governos Municipais - Brasil - Série Histórica - Anual - % PIB</v>
      </c>
    </row>
    <row r="45" spans="1:2" ht="20.100000000000001" customHeight="1" x14ac:dyDescent="0.25">
      <c r="A45" t="s">
        <v>747</v>
      </c>
      <c r="B45" t="str">
        <f>(MID('3.3.5.a'!$A$1,17,120))&amp;" - % PIB"</f>
        <v>Despesa do Governo Geral - Brasil - Série Histórica - Anual - % PIB</v>
      </c>
    </row>
    <row r="46" spans="1:2" ht="20.100000000000001" customHeight="1" x14ac:dyDescent="0.25">
      <c r="A46" t="s">
        <v>748</v>
      </c>
      <c r="B46" t="str">
        <f>(MID('3.4.a'!$A$1,15,120))&amp;" - % PIB"</f>
        <v>Demonstrativo de Operações de Caixa do Governo Geral por esfera de governo - Brasil - Série Histórica - Anual - % PIB</v>
      </c>
    </row>
    <row r="47" spans="1:2" ht="20.100000000000001" customHeight="1" x14ac:dyDescent="0.25">
      <c r="A47" t="s">
        <v>900</v>
      </c>
      <c r="B47" t="str">
        <f>(MID('3.5.a'!$A$1,15,160))&amp;" - % PIB"</f>
        <v>Ajustes de consolidação das transferências intergovernamentais – Discrepância total e compensação em Outras receitas (14) 1/- Brasil - Série Histórica - Anual - % PIB</v>
      </c>
    </row>
    <row r="49" spans="1:2" ht="20.100000000000001" customHeight="1" x14ac:dyDescent="0.25">
      <c r="A49" t="s">
        <v>573</v>
      </c>
    </row>
    <row r="50" spans="1:2" ht="20.100000000000001" customHeight="1" x14ac:dyDescent="0.25">
      <c r="A50" t="s">
        <v>383</v>
      </c>
    </row>
    <row r="56" spans="1:2" ht="20.100000000000001" customHeight="1" x14ac:dyDescent="0.2">
      <c r="A56" s="65"/>
      <c r="B56" s="65"/>
    </row>
    <row r="57" spans="1:2" ht="20.100000000000001" customHeight="1" x14ac:dyDescent="0.2">
      <c r="A57" s="65"/>
      <c r="B57" s="65"/>
    </row>
    <row r="58" spans="1:2" ht="20.100000000000001" customHeight="1" x14ac:dyDescent="0.2">
      <c r="A58" s="65"/>
      <c r="B58" s="65"/>
    </row>
    <row r="59" spans="1:2" ht="20.100000000000001" customHeight="1" x14ac:dyDescent="0.2">
      <c r="A59" s="65"/>
      <c r="B59" s="65"/>
    </row>
    <row r="60" spans="1:2" ht="20.100000000000001" customHeight="1" x14ac:dyDescent="0.2">
      <c r="A60" s="65"/>
      <c r="B60" s="65"/>
    </row>
    <row r="61" spans="1:2" ht="20.100000000000001" customHeight="1" x14ac:dyDescent="0.2">
      <c r="A61" s="65"/>
      <c r="B61" s="65"/>
    </row>
    <row r="62" spans="1:2" ht="20.100000000000001" customHeight="1" x14ac:dyDescent="0.2">
      <c r="A62" s="65"/>
      <c r="B62" s="65"/>
    </row>
  </sheetData>
  <phoneticPr fontId="22" type="noConversion"/>
  <hyperlinks>
    <hyperlink ref="B4" location="'1.1'!A1" display="'1.1'!A1" xr:uid="{8D8AD5BC-AC83-4B96-89C9-26850318128A}"/>
    <hyperlink ref="B5" location="'1.2'!A1" display="'1.2'!A1" xr:uid="{6560F799-515E-4E57-9DF7-EAA1E9C43BB0}"/>
    <hyperlink ref="B6" location="'1.3'!A1" display="'1.3'!A1" xr:uid="{5D380DB8-6B17-4754-BB99-4028E45E14B7}"/>
    <hyperlink ref="B7" location="'1.4'!A1" display="'1.4'!A1" xr:uid="{F4D117F2-D4EF-4F00-A656-21630AD50C21}"/>
    <hyperlink ref="B8" location="'1.1.a'!A1" display="'1.1.a'!A1" xr:uid="{A8B84C1C-65FA-4DE8-B9A3-44F494AEB4DD}"/>
    <hyperlink ref="B9" location="'1.2.a'!A1" display="'1.2.a'!A1" xr:uid="{153D095D-DC4D-4DF6-BF32-0038354A94FF}"/>
    <hyperlink ref="B10" location="'1.3.a'!A1" display="'1.3.a'!A1" xr:uid="{43FD7C85-E05A-440E-BD90-7FE80ABFD837}"/>
    <hyperlink ref="B11" location="'1.4.a'!A1" display="'1.4.a'!A1" xr:uid="{F50AE9D4-5BF5-47B2-9313-082AE9F1A913}"/>
    <hyperlink ref="B13" location="'2.1'!A1" display="'2.1'!A1" xr:uid="{CF739561-3DAF-41EA-8923-006B59EA7997}"/>
    <hyperlink ref="B14" location="'2.2'!A1" display="'2.2'!A1" xr:uid="{1555ED5F-2CE1-4EC2-B8AD-1D1C96B35DFE}"/>
    <hyperlink ref="B15" location="'2.3'!A1" display="'2.3'!A1" xr:uid="{3CBCD45C-9B98-41F5-83DB-E7B86E4C6C19}"/>
    <hyperlink ref="B16" location="'2.4'!A1" display="'2.4'!A1" xr:uid="{D7796E72-8DEC-4455-8862-DFCC7CEAA686}"/>
    <hyperlink ref="B17" location="'3.1'!A1" display="'3.1'!A1" xr:uid="{762F24C3-596B-42BD-BD85-56989291AEA8}"/>
    <hyperlink ref="B18" location="'3.2.1'!A1" display="'3.2.1'!A1" xr:uid="{76301AD9-7A8E-4991-8B31-CF40DDA3151D}"/>
    <hyperlink ref="B19" location="'3.2.2'!A1" display="'3.2.2'!A1" xr:uid="{78802692-837D-4C41-BA39-CA0302CDF6FB}"/>
    <hyperlink ref="B20" location="'3.2.3'!A1" display="'3.2.3'!A1" xr:uid="{9AF69112-BBF0-47CC-8C7C-C79F3468B50F}"/>
    <hyperlink ref="B21" location="'3.3.4'!A1" display="'3.3.4'!A1" xr:uid="{E55644FE-C3FE-42A6-8ABD-202162805B10}"/>
    <hyperlink ref="B22" location="'3.2.5'!A1" display="'3.2.5'!A1" xr:uid="{BA970E21-F149-444C-AB5E-A2E10BC19EF3}"/>
    <hyperlink ref="B23" location="'3.3.1'!A1" display="'3.3.1'!A1" xr:uid="{4BC8A45D-D55C-42AC-B8FC-E3BD7341C690}"/>
    <hyperlink ref="B24" location="'3.3.2'!A1" display="'3.3.2'!A1" xr:uid="{5384E769-25F3-4122-B67A-710983EC9A45}"/>
    <hyperlink ref="B25" location="'3.3.3'!A1" display="'3.3.3'!A1" xr:uid="{CE5909E8-9960-4070-A244-ED19FF3D27BB}"/>
    <hyperlink ref="B26" location="'3.3.4'!A1" display="'3.3.4'!A1" xr:uid="{56553FD4-10C6-4E1C-AC3F-6056457904C2}"/>
    <hyperlink ref="B27" location="'3.3.5'!A1" display="'3.3.5'!A1" xr:uid="{6A282726-39EB-402F-9865-5BB6A525ED09}"/>
    <hyperlink ref="B28" location="'3.4'!A1" display="'3.4'!A1" xr:uid="{9C68C133-DDBB-48F5-AAE9-D911DF7F1D41}"/>
    <hyperlink ref="B31" location="'2.1.a'!A1" display="'2.1.a'!A1" xr:uid="{EF2C4E80-1445-4F7A-832E-E3DC5C40B63F}"/>
    <hyperlink ref="B32" location="'2.2.a'!A1" display="'2.2.a'!A1" xr:uid="{EC96685E-1006-474D-BA5B-4F78435438F9}"/>
    <hyperlink ref="B33" location="'2.3.a'!A1" display="'2.3.a'!A1" xr:uid="{A5BB9D61-81C5-4FA8-8EC5-C934399D6BC0}"/>
    <hyperlink ref="B34" location="'2.4.a'!A1" display="'2.4.a'!A1" xr:uid="{4CEC67B5-E216-4CC8-A470-85555495654D}"/>
    <hyperlink ref="B35" location="'3.1.a'!A1" display="'3.1.a'!A1" xr:uid="{5610A26E-663D-4F9F-B03F-586E6E9EDCEC}"/>
    <hyperlink ref="B36" location="'3.2.1.a'!A1" display="'3.2.1.a'!A1" xr:uid="{87F4A65B-A6A2-4F4D-AE4A-FD19A4BB1D38}"/>
    <hyperlink ref="B37" location="'3.2.2.a'!A1" display="'3.2.2.a'!A1" xr:uid="{D3FCC51E-564E-4A63-BA75-C499015CD975}"/>
    <hyperlink ref="B38" location="'3.2.3.a'!A1" display="'3.2.3.a'!A1" xr:uid="{CF6B4FCF-5333-441F-A1BA-FA6620D2AE42}"/>
    <hyperlink ref="B39" location="'3.2.4.a'!A1" display="'3.2.4.a'!A1" xr:uid="{127730C9-0E32-4BF9-81AA-E74CA22AAA6E}"/>
    <hyperlink ref="B40" location="'3.2.5.a'!A1" display="'3.2.5.a'!A1" xr:uid="{28911D0C-2F72-4AA4-A32F-9D596FBCCD0F}"/>
    <hyperlink ref="B41" location="'3.3.1.a'!A1" display="'3.3.1.a'!A1" xr:uid="{9955E9C4-E477-46FB-9EE1-EA8661A321E4}"/>
    <hyperlink ref="B42" location="'3.3.2.a'!A1" display="'3.3.2.a'!A1" xr:uid="{78F406D2-9263-4BFE-B552-352A655B59F1}"/>
    <hyperlink ref="B43" location="'3.3.3.a'!A1" display="'3.3.3.a'!A1" xr:uid="{5E9A8289-B54D-420B-8A65-BC29F6B6C3C9}"/>
    <hyperlink ref="B44" location="'3.3.4.a'!A1" display="'3.3.4.a'!A1" xr:uid="{9FB7A3AA-0114-4728-A860-E4FE281778D7}"/>
    <hyperlink ref="B45" location="'3.3.5.a'!A1" display="'3.3.5.a'!A1" xr:uid="{0E8CF240-8904-4C4B-B5A9-BBB5485E6EC6}"/>
    <hyperlink ref="B46" location="'3.4.a'!A1" display="'3.4.a'!A1" xr:uid="{C7B6E3D7-96FD-463A-979F-B044C4DCAE84}"/>
    <hyperlink ref="A49" location="Glossario!A1" display="Glossário" xr:uid="{C4DFEFCD-D084-4941-9413-BB105C254B60}"/>
    <hyperlink ref="A50" location="Metadados!A1" display="Metadados" xr:uid="{18ED5405-8D6A-48FB-ABCE-EDE68E07E136}"/>
    <hyperlink ref="B29" location="'3.5'!A1" display="'3.5'!A1" xr:uid="{100CAE06-865C-432D-858B-0DD52D4A97E5}"/>
    <hyperlink ref="B47" location="'3.5.a'!A1" display="'3.5.a'!A1" xr:uid="{BD349DB6-EA4B-415E-BDE2-8902736322CA}"/>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F4CF-5586-47A9-8D33-78470EE2632D}">
  <sheetPr codeName="Planilha1"/>
  <dimension ref="A1:J53"/>
  <sheetViews>
    <sheetView showGridLines="0" zoomScaleNormal="100" workbookViewId="0">
      <pane ySplit="6" topLeftCell="A7" activePane="bottomLeft" state="frozen"/>
      <selection activeCell="B31" sqref="B31"/>
      <selection pane="bottomLeft" activeCell="A3" sqref="A3"/>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0" width="15.7109375" style="117" customWidth="1"/>
    <col min="11" max="16384" width="9.140625" style="117"/>
  </cols>
  <sheetData>
    <row r="1" spans="1:10" ht="20.100000000000001" customHeight="1" x14ac:dyDescent="0.25">
      <c r="A1" s="99" t="s">
        <v>728</v>
      </c>
    </row>
    <row r="2" spans="1:10" ht="20.100000000000001" customHeight="1" x14ac:dyDescent="0.25">
      <c r="A2" s="99" t="s">
        <v>333</v>
      </c>
    </row>
    <row r="4" spans="1:10" s="136" customFormat="1" ht="20.100000000000001" customHeight="1" x14ac:dyDescent="0.25">
      <c r="A4" s="308" t="s">
        <v>431</v>
      </c>
      <c r="B4" s="309"/>
      <c r="C4" s="314" t="s">
        <v>671</v>
      </c>
      <c r="D4" s="315"/>
      <c r="E4" s="315"/>
      <c r="F4" s="315"/>
      <c r="G4" s="315"/>
      <c r="H4" s="315"/>
      <c r="I4" s="315"/>
      <c r="J4" s="316"/>
    </row>
    <row r="5" spans="1:10" s="136" customFormat="1" ht="20.100000000000001" customHeight="1" x14ac:dyDescent="0.25">
      <c r="A5" s="310"/>
      <c r="B5" s="311"/>
      <c r="C5" s="314" t="s">
        <v>241</v>
      </c>
      <c r="D5" s="315"/>
      <c r="E5" s="315"/>
      <c r="F5" s="317"/>
      <c r="G5" s="318" t="s">
        <v>582</v>
      </c>
      <c r="H5" s="318" t="s">
        <v>583</v>
      </c>
      <c r="I5" s="318" t="s">
        <v>584</v>
      </c>
      <c r="J5" s="320" t="s">
        <v>585</v>
      </c>
    </row>
    <row r="6" spans="1:10" s="136" customFormat="1" ht="32.25" customHeight="1" x14ac:dyDescent="0.25">
      <c r="A6" s="312"/>
      <c r="B6" s="313"/>
      <c r="C6" s="24" t="s">
        <v>586</v>
      </c>
      <c r="D6" s="25" t="s">
        <v>587</v>
      </c>
      <c r="E6" s="25" t="s">
        <v>584</v>
      </c>
      <c r="F6" s="25" t="s">
        <v>241</v>
      </c>
      <c r="G6" s="319"/>
      <c r="H6" s="319"/>
      <c r="I6" s="319"/>
      <c r="J6" s="321"/>
    </row>
    <row r="7" spans="1:10" ht="20.100000000000001" customHeight="1" x14ac:dyDescent="0.25">
      <c r="A7" s="18">
        <v>1</v>
      </c>
      <c r="B7" s="19" t="s">
        <v>801</v>
      </c>
      <c r="C7" s="20">
        <f>'1.3'!AT5</f>
        <v>542382.16074760887</v>
      </c>
      <c r="D7" s="20">
        <v>47381.648205859994</v>
      </c>
      <c r="E7" s="20">
        <v>-8317.3692162599982</v>
      </c>
      <c r="F7" s="20">
        <f>'1.3'!AT40</f>
        <v>581446.43973720889</v>
      </c>
      <c r="G7" s="20">
        <f>'1.3'!AT75</f>
        <v>276016.23195309949</v>
      </c>
      <c r="H7" s="20">
        <f>'1.3'!AT110</f>
        <v>184777.27317225552</v>
      </c>
      <c r="I7" s="20">
        <v>-203969.6322817053</v>
      </c>
      <c r="J7" s="20">
        <f>'1.3'!AT145</f>
        <v>838270.31258085859</v>
      </c>
    </row>
    <row r="8" spans="1:10" ht="20.100000000000001" customHeight="1" x14ac:dyDescent="0.25">
      <c r="A8" s="118">
        <v>11</v>
      </c>
      <c r="B8" s="118" t="s">
        <v>242</v>
      </c>
      <c r="C8" s="119">
        <f>'1.3'!AT6</f>
        <v>292625.69955943001</v>
      </c>
      <c r="D8" s="119">
        <v>0</v>
      </c>
      <c r="E8" s="119">
        <v>0</v>
      </c>
      <c r="F8" s="119">
        <f>'1.3'!AT41</f>
        <v>292625.69955943001</v>
      </c>
      <c r="G8" s="119">
        <f>'1.3'!AT76</f>
        <v>171227.2367035893</v>
      </c>
      <c r="H8" s="119">
        <f>'1.3'!AT111</f>
        <v>35303.816954999995</v>
      </c>
      <c r="I8" s="119">
        <v>0</v>
      </c>
      <c r="J8" s="119">
        <f>'1.3'!AT146</f>
        <v>499156.75321801932</v>
      </c>
    </row>
    <row r="9" spans="1:10" ht="20.100000000000001" customHeight="1" x14ac:dyDescent="0.25">
      <c r="A9" s="21">
        <v>111</v>
      </c>
      <c r="B9" s="22" t="s">
        <v>256</v>
      </c>
      <c r="C9" s="120">
        <f>'1.3'!AT7</f>
        <v>151822.24614077</v>
      </c>
      <c r="D9" s="120">
        <v>0</v>
      </c>
      <c r="E9" s="120">
        <v>0</v>
      </c>
      <c r="F9" s="120">
        <f>'1.3'!AT42</f>
        <v>151822.24614077</v>
      </c>
      <c r="G9" s="120">
        <f>'1.3'!AT77</f>
        <v>0</v>
      </c>
      <c r="H9" s="120">
        <f>'1.3'!AT112</f>
        <v>0</v>
      </c>
      <c r="I9" s="120">
        <v>0</v>
      </c>
      <c r="J9" s="120">
        <f>'1.3'!AT147</f>
        <v>151822.24614077</v>
      </c>
    </row>
    <row r="10" spans="1:10" ht="20.100000000000001" customHeight="1" x14ac:dyDescent="0.25">
      <c r="A10" s="21">
        <v>112</v>
      </c>
      <c r="B10" s="22" t="s">
        <v>257</v>
      </c>
      <c r="C10" s="120">
        <f>'1.3'!AT8</f>
        <v>6907.0860947499996</v>
      </c>
      <c r="D10" s="120">
        <v>0</v>
      </c>
      <c r="E10" s="120">
        <v>0</v>
      </c>
      <c r="F10" s="120">
        <f>'1.3'!AT43</f>
        <v>6907.0860947499996</v>
      </c>
      <c r="G10" s="120">
        <f>'1.3'!AT78</f>
        <v>0</v>
      </c>
      <c r="H10" s="120">
        <f>'1.3'!AT113</f>
        <v>0</v>
      </c>
      <c r="I10" s="120">
        <v>0</v>
      </c>
      <c r="J10" s="120">
        <f>'1.3'!AT148</f>
        <v>6907.0860947499996</v>
      </c>
    </row>
    <row r="11" spans="1:10" ht="20.100000000000001" customHeight="1" x14ac:dyDescent="0.25">
      <c r="A11" s="21">
        <v>113</v>
      </c>
      <c r="B11" s="22" t="s">
        <v>258</v>
      </c>
      <c r="C11" s="120">
        <f>'1.3'!AT9</f>
        <v>445.65221514000001</v>
      </c>
      <c r="D11" s="120">
        <v>0</v>
      </c>
      <c r="E11" s="120">
        <v>0</v>
      </c>
      <c r="F11" s="120">
        <f>'1.3'!AT44</f>
        <v>445.65221514000001</v>
      </c>
      <c r="G11" s="120">
        <f>'1.3'!AT79</f>
        <v>10151.17537171</v>
      </c>
      <c r="H11" s="120">
        <f>'1.3'!AT114</f>
        <v>12990.038873</v>
      </c>
      <c r="I11" s="120">
        <v>0</v>
      </c>
      <c r="J11" s="120">
        <f>'1.3'!AT149</f>
        <v>23586.86645985</v>
      </c>
    </row>
    <row r="12" spans="1:10" ht="20.100000000000001" customHeight="1" x14ac:dyDescent="0.25">
      <c r="A12" s="21">
        <v>114</v>
      </c>
      <c r="B12" s="22" t="s">
        <v>264</v>
      </c>
      <c r="C12" s="120">
        <f>'1.3'!AT10</f>
        <v>119316.14454888998</v>
      </c>
      <c r="D12" s="120">
        <v>0</v>
      </c>
      <c r="E12" s="120">
        <v>0</v>
      </c>
      <c r="F12" s="120">
        <f>'1.3'!AT45</f>
        <v>119316.14454888998</v>
      </c>
      <c r="G12" s="120">
        <f>'1.3'!AT80</f>
        <v>161076.06133187929</v>
      </c>
      <c r="H12" s="120">
        <f>'1.3'!AT115</f>
        <v>22313.778081999997</v>
      </c>
      <c r="I12" s="120">
        <v>0</v>
      </c>
      <c r="J12" s="120">
        <f>'1.3'!AT150</f>
        <v>302705.98396276927</v>
      </c>
    </row>
    <row r="13" spans="1:10" ht="20.100000000000001" customHeight="1" x14ac:dyDescent="0.25">
      <c r="A13" s="21">
        <v>115</v>
      </c>
      <c r="B13" s="22" t="s">
        <v>273</v>
      </c>
      <c r="C13" s="120">
        <f>'1.3'!AT11</f>
        <v>14134.52749515</v>
      </c>
      <c r="D13" s="120">
        <v>0</v>
      </c>
      <c r="E13" s="120">
        <v>0</v>
      </c>
      <c r="F13" s="120">
        <f>'1.3'!AT46</f>
        <v>14134.52749515</v>
      </c>
      <c r="G13" s="120">
        <f>'1.3'!AT81</f>
        <v>0</v>
      </c>
      <c r="H13" s="120">
        <f>'1.3'!AT116</f>
        <v>0</v>
      </c>
      <c r="I13" s="120">
        <v>0</v>
      </c>
      <c r="J13" s="120">
        <f>'1.3'!AT151</f>
        <v>14134.52749515</v>
      </c>
    </row>
    <row r="14" spans="1:10" ht="20.100000000000001" customHeight="1" x14ac:dyDescent="0.25">
      <c r="A14" s="21">
        <v>116</v>
      </c>
      <c r="B14" s="22" t="s">
        <v>278</v>
      </c>
      <c r="C14" s="120">
        <f>'1.3'!AT12</f>
        <v>4.3064729999999996E-2</v>
      </c>
      <c r="D14" s="120">
        <v>0</v>
      </c>
      <c r="E14" s="120">
        <v>0</v>
      </c>
      <c r="F14" s="120">
        <f>'1.3'!AT47</f>
        <v>4.3064729999999996E-2</v>
      </c>
      <c r="G14" s="120">
        <f>'1.3'!AT82</f>
        <v>0</v>
      </c>
      <c r="H14" s="120">
        <f>'1.3'!AT117</f>
        <v>0</v>
      </c>
      <c r="I14" s="120">
        <v>0</v>
      </c>
      <c r="J14" s="120">
        <f>'1.3'!AT152</f>
        <v>4.3064729999999996E-2</v>
      </c>
    </row>
    <row r="15" spans="1:10" ht="20.100000000000001" customHeight="1" x14ac:dyDescent="0.25">
      <c r="A15" s="118">
        <v>12</v>
      </c>
      <c r="B15" s="118" t="s">
        <v>246</v>
      </c>
      <c r="C15" s="119">
        <f>'1.3'!AT13</f>
        <v>175715.83194909699</v>
      </c>
      <c r="D15" s="119">
        <v>37750.003136939995</v>
      </c>
      <c r="E15" s="119">
        <v>0</v>
      </c>
      <c r="F15" s="119">
        <f>'1.3'!AT48</f>
        <v>213465.835086037</v>
      </c>
      <c r="G15" s="119">
        <f>'1.3'!AT83</f>
        <v>25863.290282305599</v>
      </c>
      <c r="H15" s="119">
        <f>'1.3'!AT118</f>
        <v>12746.920617</v>
      </c>
      <c r="I15" s="119">
        <v>0</v>
      </c>
      <c r="J15" s="119">
        <f>'1.3'!AT153</f>
        <v>252076.04598534259</v>
      </c>
    </row>
    <row r="16" spans="1:10" ht="20.100000000000001" customHeight="1" x14ac:dyDescent="0.25">
      <c r="A16" s="118">
        <v>13</v>
      </c>
      <c r="B16" s="118" t="s">
        <v>243</v>
      </c>
      <c r="C16" s="119">
        <f>'1.3'!AT14</f>
        <v>287.72835386999998</v>
      </c>
      <c r="D16" s="119">
        <v>0</v>
      </c>
      <c r="E16" s="119">
        <v>0</v>
      </c>
      <c r="F16" s="119">
        <f>'1.3'!AT49</f>
        <v>287.72835386999998</v>
      </c>
      <c r="G16" s="119">
        <f>'1.3'!AT84</f>
        <v>63240.705416950535</v>
      </c>
      <c r="H16" s="119">
        <f>'1.3'!AT119</f>
        <v>133226.9181987106</v>
      </c>
      <c r="I16" s="119">
        <v>-196746.08950494113</v>
      </c>
      <c r="J16" s="119">
        <f>'1.3'!AT154</f>
        <v>9.2624645899923053</v>
      </c>
    </row>
    <row r="17" spans="1:10" ht="20.100000000000001" customHeight="1" x14ac:dyDescent="0.25">
      <c r="A17" s="118">
        <v>14</v>
      </c>
      <c r="B17" s="118" t="s">
        <v>247</v>
      </c>
      <c r="C17" s="119">
        <f>'1.3'!AT15</f>
        <v>73752.90088521193</v>
      </c>
      <c r="D17" s="119">
        <v>9631.6450689199992</v>
      </c>
      <c r="E17" s="119">
        <v>-8317.3692162599982</v>
      </c>
      <c r="F17" s="119">
        <f>'1.3'!AT50</f>
        <v>75067.176737871923</v>
      </c>
      <c r="G17" s="119">
        <f>'1.3'!AT85</f>
        <v>15684.999550254039</v>
      </c>
      <c r="H17" s="119">
        <f>'1.3'!AT120</f>
        <v>3499.6174015449005</v>
      </c>
      <c r="I17" s="119">
        <v>-7223.5427767641795</v>
      </c>
      <c r="J17" s="119">
        <f>'1.3'!AT155</f>
        <v>87028.250912906689</v>
      </c>
    </row>
    <row r="18" spans="1:10" ht="20.100000000000001" customHeight="1" x14ac:dyDescent="0.25">
      <c r="A18" s="121">
        <v>1411</v>
      </c>
      <c r="B18" s="121" t="s">
        <v>812</v>
      </c>
      <c r="C18" s="122">
        <f>'1.3'!AT16</f>
        <v>39362.802340881928</v>
      </c>
      <c r="D18" s="122">
        <v>8458.6382362899985</v>
      </c>
      <c r="E18" s="122">
        <v>-8317.3692162599982</v>
      </c>
      <c r="F18" s="122">
        <f>'1.3'!AT51</f>
        <v>39504.071360911934</v>
      </c>
      <c r="G18" s="122">
        <f>'1.3'!AT86</f>
        <v>318.00517412006229</v>
      </c>
      <c r="H18" s="122">
        <f>'1.3'!AT121</f>
        <v>2849.2704292555068</v>
      </c>
      <c r="I18" s="122">
        <v>-7223.5427767641795</v>
      </c>
      <c r="J18" s="122">
        <f>'1.3'!AT156</f>
        <v>35447.804187523325</v>
      </c>
    </row>
    <row r="19" spans="1:10" ht="20.100000000000001" customHeight="1" x14ac:dyDescent="0.25">
      <c r="A19" s="123" t="s">
        <v>394</v>
      </c>
      <c r="B19" s="121" t="s">
        <v>395</v>
      </c>
      <c r="C19" s="122">
        <f>'1.3'!AT17</f>
        <v>34390.098544330001</v>
      </c>
      <c r="D19" s="122">
        <v>1173.0068326300002</v>
      </c>
      <c r="E19" s="122">
        <v>0</v>
      </c>
      <c r="F19" s="122">
        <f>'1.3'!AT52</f>
        <v>35563.105376960004</v>
      </c>
      <c r="G19" s="122">
        <f>'1.3'!AT87</f>
        <v>15366.994376133976</v>
      </c>
      <c r="H19" s="122">
        <f>'1.3'!AT122</f>
        <v>650.34697228939376</v>
      </c>
      <c r="I19" s="122">
        <v>0</v>
      </c>
      <c r="J19" s="122">
        <f>'1.3'!AT157</f>
        <v>51580.446725383372</v>
      </c>
    </row>
    <row r="20" spans="1:10" ht="20.100000000000001" customHeight="1" x14ac:dyDescent="0.25">
      <c r="A20" s="18" t="s">
        <v>396</v>
      </c>
      <c r="B20" s="19" t="s">
        <v>813</v>
      </c>
      <c r="C20" s="20">
        <f>'1.3'!AT18</f>
        <v>693366.53892228473</v>
      </c>
      <c r="D20" s="20">
        <v>38502.48708993</v>
      </c>
      <c r="E20" s="20">
        <v>-8317.3692162599982</v>
      </c>
      <c r="F20" s="20">
        <f>'1.3'!AT53</f>
        <v>723551.6567959548</v>
      </c>
      <c r="G20" s="20">
        <f>'1.3'!AT88</f>
        <v>287444.77073452785</v>
      </c>
      <c r="H20" s="20">
        <f>'1.3'!AT123</f>
        <v>212992.89123700536</v>
      </c>
      <c r="I20" s="20">
        <v>-203969.6322817053</v>
      </c>
      <c r="J20" s="20">
        <f>'1.3'!AT158</f>
        <v>1020019.6864857827</v>
      </c>
    </row>
    <row r="21" spans="1:10" ht="20.100000000000001" customHeight="1" x14ac:dyDescent="0.25">
      <c r="A21" s="118">
        <v>2</v>
      </c>
      <c r="B21" s="118" t="s">
        <v>588</v>
      </c>
      <c r="C21" s="119">
        <f>'1.3'!AT19</f>
        <v>695620.00695405761</v>
      </c>
      <c r="D21" s="119">
        <v>38502.48708993</v>
      </c>
      <c r="E21" s="119">
        <v>-8317.3692162599982</v>
      </c>
      <c r="F21" s="119">
        <f>'1.3'!AT54</f>
        <v>725805.12482772756</v>
      </c>
      <c r="G21" s="119">
        <f>'1.3'!AT89</f>
        <v>284345.17506191618</v>
      </c>
      <c r="H21" s="119">
        <f>'1.3'!AT124</f>
        <v>204093.3625271013</v>
      </c>
      <c r="I21" s="119">
        <v>-203969.6322817053</v>
      </c>
      <c r="J21" s="119">
        <f>'1.3'!AT159</f>
        <v>1010274.0301350397</v>
      </c>
    </row>
    <row r="22" spans="1:10" ht="20.100000000000001" customHeight="1" x14ac:dyDescent="0.25">
      <c r="A22" s="124">
        <v>21</v>
      </c>
      <c r="B22" s="124" t="s">
        <v>244</v>
      </c>
      <c r="C22" s="120">
        <f>'1.3'!AT20</f>
        <v>82919.234167929011</v>
      </c>
      <c r="D22" s="120">
        <v>0</v>
      </c>
      <c r="E22" s="120">
        <v>0</v>
      </c>
      <c r="F22" s="120">
        <f>'1.3'!AT55</f>
        <v>82919.234167929011</v>
      </c>
      <c r="G22" s="120">
        <f>'1.3'!AT90</f>
        <v>100573.41626000361</v>
      </c>
      <c r="H22" s="120">
        <f>'1.3'!AT125</f>
        <v>99007.740040000004</v>
      </c>
      <c r="I22" s="120">
        <v>0</v>
      </c>
      <c r="J22" s="120">
        <f>'1.3'!AT160</f>
        <v>282500.39046793262</v>
      </c>
    </row>
    <row r="23" spans="1:10" ht="20.100000000000001" customHeight="1" x14ac:dyDescent="0.25">
      <c r="A23" s="124">
        <v>22</v>
      </c>
      <c r="B23" s="124" t="s">
        <v>245</v>
      </c>
      <c r="C23" s="120">
        <f>'1.3'!AT21</f>
        <v>16756.667227734994</v>
      </c>
      <c r="D23" s="120">
        <v>691.44485492999979</v>
      </c>
      <c r="E23" s="120">
        <v>0</v>
      </c>
      <c r="F23" s="120">
        <f>'1.3'!AT56</f>
        <v>17448.112082664993</v>
      </c>
      <c r="G23" s="120">
        <f>'1.3'!AT91</f>
        <v>39018.468460161028</v>
      </c>
      <c r="H23" s="120">
        <f>'1.3'!AT126</f>
        <v>62557.33238</v>
      </c>
      <c r="I23" s="120">
        <v>0</v>
      </c>
      <c r="J23" s="120">
        <f>'1.3'!AT161</f>
        <v>119023.91292282601</v>
      </c>
    </row>
    <row r="24" spans="1:10" ht="20.100000000000001" customHeight="1" x14ac:dyDescent="0.25">
      <c r="A24" s="124">
        <v>23</v>
      </c>
      <c r="B24" s="124" t="s">
        <v>814</v>
      </c>
      <c r="C24" s="120">
        <f>'1.3'!AT22</f>
        <v>10200.740779541886</v>
      </c>
      <c r="D24" s="120">
        <v>0</v>
      </c>
      <c r="E24" s="120">
        <v>0</v>
      </c>
      <c r="F24" s="120">
        <f>'1.3'!AT57</f>
        <v>10200.740779541886</v>
      </c>
      <c r="G24" s="120">
        <f>'1.3'!AT92</f>
        <v>11213.81573234427</v>
      </c>
      <c r="H24" s="120">
        <f>'1.3'!AT127</f>
        <v>10410.714534095956</v>
      </c>
      <c r="I24" s="120">
        <v>0</v>
      </c>
      <c r="J24" s="120">
        <f>'1.3'!AT162</f>
        <v>31825.27104598211</v>
      </c>
    </row>
    <row r="25" spans="1:10" ht="20.100000000000001" customHeight="1" x14ac:dyDescent="0.25">
      <c r="A25" s="124">
        <v>24</v>
      </c>
      <c r="B25" s="124" t="s">
        <v>815</v>
      </c>
      <c r="C25" s="120">
        <f>'1.3'!AT23</f>
        <v>131967.68259679354</v>
      </c>
      <c r="D25" s="120">
        <v>6072.4052767199973</v>
      </c>
      <c r="E25" s="120">
        <v>-8317.3692162599982</v>
      </c>
      <c r="F25" s="120">
        <f>'1.3'!AT58</f>
        <v>129722.71865725354</v>
      </c>
      <c r="G25" s="120">
        <f>'1.3'!AT93</f>
        <v>8439.2578630393928</v>
      </c>
      <c r="H25" s="120">
        <f>'1.3'!AT128</f>
        <v>1307.4741670053261</v>
      </c>
      <c r="I25" s="120">
        <v>-7223.5427767641795</v>
      </c>
      <c r="J25" s="120">
        <f>'1.3'!AT163</f>
        <v>132245.90791053409</v>
      </c>
    </row>
    <row r="26" spans="1:10" ht="20.100000000000001" customHeight="1" x14ac:dyDescent="0.25">
      <c r="A26" s="124">
        <v>25</v>
      </c>
      <c r="B26" s="124" t="s">
        <v>248</v>
      </c>
      <c r="C26" s="120">
        <f>'1.3'!AT24</f>
        <v>2060.014806226</v>
      </c>
      <c r="D26" s="120">
        <v>0</v>
      </c>
      <c r="E26" s="120">
        <v>0</v>
      </c>
      <c r="F26" s="120">
        <f>'1.3'!AT59</f>
        <v>2060.014806226</v>
      </c>
      <c r="G26" s="120">
        <f>'1.3'!AT94</f>
        <v>239.1824180779559</v>
      </c>
      <c r="H26" s="120">
        <f>'1.3'!AT129</f>
        <v>113.21545500000001</v>
      </c>
      <c r="I26" s="120">
        <v>0</v>
      </c>
      <c r="J26" s="120">
        <f>'1.3'!AT164</f>
        <v>2412.4126793039559</v>
      </c>
    </row>
    <row r="27" spans="1:10" ht="20.100000000000001" customHeight="1" x14ac:dyDescent="0.25">
      <c r="A27" s="124">
        <v>26</v>
      </c>
      <c r="B27" s="124" t="s">
        <v>243</v>
      </c>
      <c r="C27" s="120">
        <f>'1.3'!AT25</f>
        <v>149715.79630075896</v>
      </c>
      <c r="D27" s="120">
        <v>0</v>
      </c>
      <c r="E27" s="120">
        <v>0</v>
      </c>
      <c r="F27" s="120">
        <f>'1.3'!AT60</f>
        <v>149715.79630075896</v>
      </c>
      <c r="G27" s="120">
        <f>'1.3'!AT95</f>
        <v>48377.497918817069</v>
      </c>
      <c r="H27" s="120">
        <f>'1.3'!AT130</f>
        <v>1074.08969</v>
      </c>
      <c r="I27" s="120">
        <v>-196746.08950494113</v>
      </c>
      <c r="J27" s="120">
        <f>'1.3'!AT165</f>
        <v>2421.2944046348857</v>
      </c>
    </row>
    <row r="28" spans="1:10" ht="20.100000000000001" customHeight="1" x14ac:dyDescent="0.25">
      <c r="A28" s="124">
        <v>27</v>
      </c>
      <c r="B28" s="124" t="s">
        <v>580</v>
      </c>
      <c r="C28" s="120">
        <f>'1.3'!AT26</f>
        <v>292534.72626740404</v>
      </c>
      <c r="D28" s="120">
        <v>31738.636958279996</v>
      </c>
      <c r="E28" s="120">
        <v>0</v>
      </c>
      <c r="F28" s="120">
        <f>'1.3'!AT61</f>
        <v>324273.36322568404</v>
      </c>
      <c r="G28" s="120">
        <f>'1.3'!AT96</f>
        <v>63291.907936148767</v>
      </c>
      <c r="H28" s="120">
        <f>'1.3'!AT131</f>
        <v>17608.085132</v>
      </c>
      <c r="I28" s="120">
        <v>0</v>
      </c>
      <c r="J28" s="120">
        <f>'1.3'!AT166</f>
        <v>405173.35629383277</v>
      </c>
    </row>
    <row r="29" spans="1:10" ht="20.100000000000001" customHeight="1" x14ac:dyDescent="0.25">
      <c r="A29" s="124">
        <v>28</v>
      </c>
      <c r="B29" s="124" t="s">
        <v>398</v>
      </c>
      <c r="C29" s="120">
        <f>'1.3'!AT27</f>
        <v>9465.1448076691522</v>
      </c>
      <c r="D29" s="120">
        <v>0</v>
      </c>
      <c r="E29" s="120">
        <v>0</v>
      </c>
      <c r="F29" s="120">
        <f>'1.3'!AT62</f>
        <v>9465.1448076691522</v>
      </c>
      <c r="G29" s="120">
        <f>'1.3'!AT97</f>
        <v>13191.628473324125</v>
      </c>
      <c r="H29" s="120">
        <f>'1.3'!AT132</f>
        <v>12014.711128999999</v>
      </c>
      <c r="I29" s="120">
        <v>0</v>
      </c>
      <c r="J29" s="120">
        <f>'1.3'!AT167</f>
        <v>34671.484409993282</v>
      </c>
    </row>
    <row r="30" spans="1:10" ht="20.100000000000001" customHeight="1" x14ac:dyDescent="0.25">
      <c r="A30" s="118">
        <v>31</v>
      </c>
      <c r="B30" s="118" t="s">
        <v>612</v>
      </c>
      <c r="C30" s="119">
        <f>'1.3'!AT28</f>
        <v>-2253.4680317728853</v>
      </c>
      <c r="D30" s="119">
        <v>0</v>
      </c>
      <c r="E30" s="119">
        <v>0</v>
      </c>
      <c r="F30" s="119">
        <f>'1.3'!AT63</f>
        <v>-2253.4680317728853</v>
      </c>
      <c r="G30" s="119">
        <f>'1.3'!AT98</f>
        <v>3099.595672611671</v>
      </c>
      <c r="H30" s="119">
        <f>'1.3'!AT133</f>
        <v>8899.5287099040452</v>
      </c>
      <c r="I30" s="119">
        <v>0</v>
      </c>
      <c r="J30" s="119">
        <f>'1.3'!AT168</f>
        <v>9745.6563507428309</v>
      </c>
    </row>
    <row r="31" spans="1:10" ht="20.100000000000001" customHeight="1" x14ac:dyDescent="0.25">
      <c r="A31" s="125" t="s">
        <v>334</v>
      </c>
      <c r="B31" s="124" t="s">
        <v>330</v>
      </c>
      <c r="C31" s="120">
        <f>'1.3'!AT29</f>
        <v>8702.5774085590001</v>
      </c>
      <c r="D31" s="120">
        <v>0</v>
      </c>
      <c r="E31" s="120">
        <v>0</v>
      </c>
      <c r="F31" s="120">
        <f>'1.3'!AT64</f>
        <v>8702.5774085590001</v>
      </c>
      <c r="G31" s="120">
        <f>'1.3'!AT99</f>
        <v>14460.114067686542</v>
      </c>
      <c r="H31" s="120">
        <f>'1.3'!AT134</f>
        <v>19711.355837999999</v>
      </c>
      <c r="I31" s="120">
        <v>0</v>
      </c>
      <c r="J31" s="120">
        <f>'1.3'!AT169</f>
        <v>42874.047314245545</v>
      </c>
    </row>
    <row r="32" spans="1:10" ht="20.100000000000001" customHeight="1" x14ac:dyDescent="0.25">
      <c r="A32" s="125" t="s">
        <v>335</v>
      </c>
      <c r="B32" s="124" t="s">
        <v>529</v>
      </c>
      <c r="C32" s="120">
        <f>'1.3'!AT30</f>
        <v>755.30466078999984</v>
      </c>
      <c r="D32" s="120">
        <v>0</v>
      </c>
      <c r="E32" s="120">
        <v>0</v>
      </c>
      <c r="F32" s="120">
        <f>'1.3'!AT65</f>
        <v>755.30466078999984</v>
      </c>
      <c r="G32" s="120">
        <f>'1.3'!AT100</f>
        <v>146.70266273059997</v>
      </c>
      <c r="H32" s="120">
        <f>'1.3'!AT135</f>
        <v>401.112594</v>
      </c>
      <c r="I32" s="120">
        <v>0</v>
      </c>
      <c r="J32" s="120">
        <f>'1.3'!AT170</f>
        <v>1303.1199175205998</v>
      </c>
    </row>
    <row r="33" spans="1:10" ht="20.100000000000001" customHeight="1" x14ac:dyDescent="0.25">
      <c r="A33" s="125" t="s">
        <v>336</v>
      </c>
      <c r="B33" s="124" t="s">
        <v>814</v>
      </c>
      <c r="C33" s="120">
        <f>'1.3'!AT31</f>
        <v>10200.740779541886</v>
      </c>
      <c r="D33" s="120">
        <v>0</v>
      </c>
      <c r="E33" s="120">
        <v>0</v>
      </c>
      <c r="F33" s="120">
        <f>'1.3'!AT66</f>
        <v>10200.740779541886</v>
      </c>
      <c r="G33" s="120">
        <f>'1.3'!AT101</f>
        <v>11213.81573234427</v>
      </c>
      <c r="H33" s="120">
        <f>'1.3'!AT136</f>
        <v>10410.714534095956</v>
      </c>
      <c r="I33" s="120">
        <v>0</v>
      </c>
      <c r="J33" s="120">
        <f>'1.3'!AT171</f>
        <v>31825.27104598211</v>
      </c>
    </row>
    <row r="34" spans="1:10" ht="20.100000000000001" customHeight="1" x14ac:dyDescent="0.25">
      <c r="A34" s="126"/>
      <c r="B34" s="126" t="s">
        <v>399</v>
      </c>
      <c r="C34" s="127">
        <f>'1.3'!AT32</f>
        <v>-150984.3781746758</v>
      </c>
      <c r="D34" s="127">
        <v>8879.1611159299991</v>
      </c>
      <c r="E34" s="127">
        <v>0</v>
      </c>
      <c r="F34" s="127">
        <f>'1.3'!AT67</f>
        <v>-142105.21705874582</v>
      </c>
      <c r="G34" s="127">
        <f>'1.3'!AT102</f>
        <v>-11428.53878142836</v>
      </c>
      <c r="H34" s="127">
        <f>'1.3'!AT137</f>
        <v>-28215.61806474984</v>
      </c>
      <c r="I34" s="127">
        <v>0</v>
      </c>
      <c r="J34" s="127">
        <f>'1.3'!AT172</f>
        <v>-181749.37390492414</v>
      </c>
    </row>
    <row r="35" spans="1:10" ht="20.100000000000001" customHeight="1" x14ac:dyDescent="0.25">
      <c r="A35" s="126"/>
      <c r="B35" s="126" t="s">
        <v>400</v>
      </c>
      <c r="C35" s="127">
        <f>'1.3'!AT33</f>
        <v>-58379.497918764187</v>
      </c>
      <c r="D35" s="127">
        <v>6492.928156359998</v>
      </c>
      <c r="E35" s="127">
        <v>0</v>
      </c>
      <c r="F35" s="127">
        <f>'1.3'!AT68</f>
        <v>-51886.569762404193</v>
      </c>
      <c r="G35" s="127">
        <f>'1.3'!AT103</f>
        <v>-3307.2860925090499</v>
      </c>
      <c r="H35" s="127">
        <f>'1.3'!AT138</f>
        <v>-29757.414327000006</v>
      </c>
      <c r="I35" s="127">
        <v>0</v>
      </c>
      <c r="J35" s="127">
        <f>'1.3'!AT173</f>
        <v>-84951.270181913394</v>
      </c>
    </row>
    <row r="36" spans="1:10" ht="20.100000000000001" customHeight="1" x14ac:dyDescent="0.25">
      <c r="A36" s="128" t="s">
        <v>255</v>
      </c>
      <c r="B36" s="129"/>
      <c r="C36" s="129"/>
      <c r="D36" s="129"/>
      <c r="E36" s="129"/>
      <c r="F36" s="129"/>
      <c r="G36" s="129"/>
      <c r="H36" s="129"/>
      <c r="I36" s="129"/>
      <c r="J36" s="129"/>
    </row>
    <row r="37" spans="1:10" ht="20.100000000000001" customHeight="1" x14ac:dyDescent="0.25">
      <c r="A37" s="130" t="s">
        <v>238</v>
      </c>
      <c r="B37" s="131" t="s">
        <v>390</v>
      </c>
      <c r="C37" s="132">
        <f>'1.3'!AT35</f>
        <v>8125.0360126990008</v>
      </c>
      <c r="D37" s="132">
        <v>0</v>
      </c>
      <c r="E37" s="132">
        <v>0</v>
      </c>
      <c r="F37" s="132">
        <f>'1.3'!AT70</f>
        <v>8125.0360126990008</v>
      </c>
      <c r="G37" s="132">
        <f>'1.3'!AT105</f>
        <v>14276.247248307483</v>
      </c>
      <c r="H37" s="145" t="str">
        <f>'1.3'!AT140</f>
        <v>n.d.</v>
      </c>
      <c r="I37" s="132">
        <v>0</v>
      </c>
      <c r="J37" s="145" t="str">
        <f>'1.3'!AT175</f>
        <v>n.d.</v>
      </c>
    </row>
    <row r="38" spans="1:10" ht="20.100000000000001" customHeight="1" x14ac:dyDescent="0.25">
      <c r="A38" s="130" t="s">
        <v>239</v>
      </c>
      <c r="B38" s="131" t="s">
        <v>250</v>
      </c>
      <c r="C38" s="132">
        <f>'1.3'!AT36</f>
        <v>-143037.10542690678</v>
      </c>
      <c r="D38" s="132">
        <f>D7-D21+D24</f>
        <v>8879.1611159299937</v>
      </c>
      <c r="E38" s="132">
        <f>E7-E21+E24</f>
        <v>0</v>
      </c>
      <c r="F38" s="132">
        <f>'1.3'!AT71</f>
        <v>-134157.94431097677</v>
      </c>
      <c r="G38" s="132">
        <f>'1.3'!AT106</f>
        <v>2884.8726235275808</v>
      </c>
      <c r="H38" s="132">
        <f>'1.3'!AT141</f>
        <v>-8905.3748207498265</v>
      </c>
      <c r="I38" s="132">
        <f>I7-I21+I24</f>
        <v>0</v>
      </c>
      <c r="J38" s="132">
        <f>'1.3'!AT176</f>
        <v>-140178.44650819901</v>
      </c>
    </row>
    <row r="39" spans="1:10" ht="20.100000000000001" customHeight="1" x14ac:dyDescent="0.25">
      <c r="A39" s="133" t="s">
        <v>240</v>
      </c>
      <c r="B39" s="134" t="s">
        <v>251</v>
      </c>
      <c r="C39" s="135">
        <f>'1.3'!AT37</f>
        <v>-153237.84620644868</v>
      </c>
      <c r="D39" s="135">
        <f>D7-D21</f>
        <v>8879.1611159299937</v>
      </c>
      <c r="E39" s="135">
        <f>E7-E21</f>
        <v>0</v>
      </c>
      <c r="F39" s="135">
        <f>'1.3'!AT72</f>
        <v>-144358.68509051867</v>
      </c>
      <c r="G39" s="135">
        <f>'1.3'!AT107</f>
        <v>-8328.9431088166893</v>
      </c>
      <c r="H39" s="135">
        <f>'1.3'!AT142</f>
        <v>-19316.089354845783</v>
      </c>
      <c r="I39" s="135">
        <f>I7-I21</f>
        <v>0</v>
      </c>
      <c r="J39" s="135">
        <f>'1.3'!AT177</f>
        <v>-172003.71755418112</v>
      </c>
    </row>
    <row r="40" spans="1:10" ht="20.100000000000001" customHeight="1" x14ac:dyDescent="0.25">
      <c r="A40" s="105" t="s">
        <v>589</v>
      </c>
    </row>
    <row r="41" spans="1:10" ht="20.100000000000001" customHeight="1" x14ac:dyDescent="0.25">
      <c r="A41" s="105" t="s">
        <v>853</v>
      </c>
    </row>
    <row r="42" spans="1:10" ht="20.100000000000001" customHeight="1" x14ac:dyDescent="0.25">
      <c r="A42" s="105" t="s">
        <v>590</v>
      </c>
    </row>
    <row r="43" spans="1:10" ht="20.100000000000001" customHeight="1" x14ac:dyDescent="0.25">
      <c r="A43" s="105" t="s">
        <v>804</v>
      </c>
    </row>
    <row r="44" spans="1:10" ht="20.100000000000001" customHeight="1" x14ac:dyDescent="0.25">
      <c r="A44" s="105" t="s">
        <v>592</v>
      </c>
    </row>
    <row r="45" spans="1:10" ht="20.100000000000001" customHeight="1" x14ac:dyDescent="0.25">
      <c r="A45" s="105" t="s">
        <v>851</v>
      </c>
    </row>
    <row r="46" spans="1:10" ht="20.100000000000001" customHeight="1" x14ac:dyDescent="0.25">
      <c r="A46" s="105" t="s">
        <v>593</v>
      </c>
    </row>
    <row r="47" spans="1:10" ht="20.100000000000001" customHeight="1" x14ac:dyDescent="0.25">
      <c r="A47" s="105" t="s">
        <v>852</v>
      </c>
    </row>
    <row r="48" spans="1:10" ht="20.100000000000001" customHeight="1" x14ac:dyDescent="0.25">
      <c r="A48" s="105" t="s">
        <v>594</v>
      </c>
    </row>
    <row r="49" spans="1:1" ht="20.100000000000001" customHeight="1" x14ac:dyDescent="0.25">
      <c r="A49" s="105" t="s">
        <v>595</v>
      </c>
    </row>
    <row r="50" spans="1:1" ht="20.100000000000001" customHeight="1" x14ac:dyDescent="0.25">
      <c r="A50" s="105" t="s">
        <v>596</v>
      </c>
    </row>
    <row r="51" spans="1:1" ht="20.100000000000001" customHeight="1" x14ac:dyDescent="0.25">
      <c r="A51" s="105" t="s">
        <v>597</v>
      </c>
    </row>
    <row r="52" spans="1:1" ht="20.100000000000001" customHeight="1" x14ac:dyDescent="0.25">
      <c r="A52" s="105" t="s">
        <v>598</v>
      </c>
    </row>
    <row r="53" spans="1:1" ht="20.100000000000001" customHeight="1" x14ac:dyDescent="0.25">
      <c r="A53" s="105" t="s">
        <v>599</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7DA90-F06D-4DD2-9620-E4D765A41118}">
  <sheetPr codeName="Planilha2"/>
  <dimension ref="A1:J47"/>
  <sheetViews>
    <sheetView showGridLines="0" zoomScaleNormal="100" workbookViewId="0">
      <pane ySplit="6" topLeftCell="A7" activePane="bottomLeft" state="frozen"/>
      <selection activeCell="B31" sqref="B31"/>
      <selection pane="bottomLeft" activeCell="C18" sqref="C18"/>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0" width="15.7109375" style="117" customWidth="1"/>
    <col min="11" max="16384" width="9.140625" style="117"/>
  </cols>
  <sheetData>
    <row r="1" spans="1:10" ht="20.100000000000001" customHeight="1" x14ac:dyDescent="0.25">
      <c r="A1" s="99" t="s">
        <v>729</v>
      </c>
    </row>
    <row r="2" spans="1:10" ht="20.100000000000001" customHeight="1" x14ac:dyDescent="0.25">
      <c r="A2" s="99" t="s">
        <v>333</v>
      </c>
    </row>
    <row r="4" spans="1:10" s="136" customFormat="1" ht="20.100000000000001" customHeight="1" x14ac:dyDescent="0.25">
      <c r="A4" s="308" t="s">
        <v>531</v>
      </c>
      <c r="B4" s="309"/>
      <c r="C4" s="314" t="s">
        <v>671</v>
      </c>
      <c r="D4" s="315"/>
      <c r="E4" s="315"/>
      <c r="F4" s="315"/>
      <c r="G4" s="315"/>
      <c r="H4" s="315"/>
      <c r="I4" s="315"/>
      <c r="J4" s="316"/>
    </row>
    <row r="5" spans="1:10" s="136" customFormat="1" ht="20.100000000000001" customHeight="1" x14ac:dyDescent="0.25">
      <c r="A5" s="310"/>
      <c r="B5" s="311"/>
      <c r="C5" s="314" t="s">
        <v>241</v>
      </c>
      <c r="D5" s="315"/>
      <c r="E5" s="315"/>
      <c r="F5" s="317"/>
      <c r="G5" s="318" t="s">
        <v>582</v>
      </c>
      <c r="H5" s="318" t="s">
        <v>583</v>
      </c>
      <c r="I5" s="318" t="s">
        <v>584</v>
      </c>
      <c r="J5" s="320" t="s">
        <v>585</v>
      </c>
    </row>
    <row r="6" spans="1:10" s="136" customFormat="1" ht="32.25" x14ac:dyDescent="0.25">
      <c r="A6" s="312"/>
      <c r="B6" s="313"/>
      <c r="C6" s="24" t="s">
        <v>586</v>
      </c>
      <c r="D6" s="25" t="s">
        <v>587</v>
      </c>
      <c r="E6" s="25" t="s">
        <v>584</v>
      </c>
      <c r="F6" s="25" t="s">
        <v>241</v>
      </c>
      <c r="G6" s="319"/>
      <c r="H6" s="319"/>
      <c r="I6" s="319"/>
      <c r="J6" s="321"/>
    </row>
    <row r="7" spans="1:10" ht="20.100000000000001" customHeight="1" x14ac:dyDescent="0.25">
      <c r="A7" s="18" t="s">
        <v>401</v>
      </c>
      <c r="B7" s="19" t="s">
        <v>816</v>
      </c>
      <c r="C7" s="20">
        <f>'1.4'!AT5</f>
        <v>483425.691525904</v>
      </c>
      <c r="D7" s="20">
        <v>37750.003136939995</v>
      </c>
      <c r="E7" s="20">
        <v>0</v>
      </c>
      <c r="F7" s="20">
        <f>'1.4'!AT34</f>
        <v>521175.69466284401</v>
      </c>
      <c r="G7" s="20">
        <f>'1.4'!AT63</f>
        <v>276035.6266719565</v>
      </c>
      <c r="H7" s="20">
        <f>'1.4'!AT92</f>
        <v>184619.53056825549</v>
      </c>
      <c r="I7" s="20">
        <v>-196998.90945116515</v>
      </c>
      <c r="J7" s="20">
        <f>'1.4'!AT121</f>
        <v>784831.94245189079</v>
      </c>
    </row>
    <row r="8" spans="1:10" ht="20.100000000000001" customHeight="1" x14ac:dyDescent="0.25">
      <c r="A8" s="137" t="s">
        <v>402</v>
      </c>
      <c r="B8" s="118" t="s">
        <v>242</v>
      </c>
      <c r="C8" s="119">
        <f>'1.4'!AT6</f>
        <v>292625.69955943001</v>
      </c>
      <c r="D8" s="119">
        <v>0</v>
      </c>
      <c r="E8" s="119">
        <v>0</v>
      </c>
      <c r="F8" s="119">
        <f>'1.4'!AT35</f>
        <v>292625.69955943001</v>
      </c>
      <c r="G8" s="119">
        <f>'1.4'!AT64</f>
        <v>171227.2367035893</v>
      </c>
      <c r="H8" s="119">
        <f>'1.4'!AT93</f>
        <v>35303.816954999995</v>
      </c>
      <c r="I8" s="119">
        <v>0</v>
      </c>
      <c r="J8" s="119">
        <f>'1.4'!AT122</f>
        <v>499156.75321801932</v>
      </c>
    </row>
    <row r="9" spans="1:10" ht="20.100000000000001" customHeight="1" x14ac:dyDescent="0.25">
      <c r="A9" s="21" t="s">
        <v>403</v>
      </c>
      <c r="B9" s="22" t="s">
        <v>256</v>
      </c>
      <c r="C9" s="23">
        <f>'1.4'!AT7</f>
        <v>151822.24614077</v>
      </c>
      <c r="D9" s="23">
        <v>0</v>
      </c>
      <c r="E9" s="23">
        <v>0</v>
      </c>
      <c r="F9" s="23">
        <f>'1.4'!AT36</f>
        <v>151822.24614077</v>
      </c>
      <c r="G9" s="23">
        <f>'1.4'!AT65</f>
        <v>0</v>
      </c>
      <c r="H9" s="23">
        <f>'1.4'!AT94</f>
        <v>0</v>
      </c>
      <c r="I9" s="23">
        <v>0</v>
      </c>
      <c r="J9" s="23">
        <f>'1.4'!AT123</f>
        <v>151822.24614077</v>
      </c>
    </row>
    <row r="10" spans="1:10" ht="20.100000000000001" customHeight="1" x14ac:dyDescent="0.25">
      <c r="A10" s="21" t="s">
        <v>404</v>
      </c>
      <c r="B10" s="22" t="s">
        <v>257</v>
      </c>
      <c r="C10" s="23">
        <f>'1.4'!AT8</f>
        <v>6907.0860947499996</v>
      </c>
      <c r="D10" s="23">
        <v>0</v>
      </c>
      <c r="E10" s="23">
        <v>0</v>
      </c>
      <c r="F10" s="23">
        <f>'1.4'!AT37</f>
        <v>6907.0860947499996</v>
      </c>
      <c r="G10" s="23">
        <f>'1.4'!AT66</f>
        <v>0</v>
      </c>
      <c r="H10" s="23">
        <f>'1.4'!AT95</f>
        <v>0</v>
      </c>
      <c r="I10" s="23">
        <v>0</v>
      </c>
      <c r="J10" s="23">
        <f>'1.4'!AT124</f>
        <v>6907.0860947499996</v>
      </c>
    </row>
    <row r="11" spans="1:10" ht="20.100000000000001" customHeight="1" x14ac:dyDescent="0.25">
      <c r="A11" s="21" t="s">
        <v>405</v>
      </c>
      <c r="B11" s="22" t="s">
        <v>258</v>
      </c>
      <c r="C11" s="23">
        <f>'1.4'!AT9</f>
        <v>445.65221514000001</v>
      </c>
      <c r="D11" s="23">
        <v>0</v>
      </c>
      <c r="E11" s="23">
        <v>0</v>
      </c>
      <c r="F11" s="23">
        <f>'1.4'!AT38</f>
        <v>445.65221514000001</v>
      </c>
      <c r="G11" s="23">
        <f>'1.4'!AT67</f>
        <v>10151.17537171</v>
      </c>
      <c r="H11" s="23">
        <f>'1.4'!AT96</f>
        <v>12990.038873</v>
      </c>
      <c r="I11" s="23">
        <v>0</v>
      </c>
      <c r="J11" s="23">
        <f>'1.4'!AT125</f>
        <v>23586.86645985</v>
      </c>
    </row>
    <row r="12" spans="1:10" ht="20.100000000000001" customHeight="1" x14ac:dyDescent="0.25">
      <c r="A12" s="21" t="s">
        <v>406</v>
      </c>
      <c r="B12" s="22" t="s">
        <v>264</v>
      </c>
      <c r="C12" s="23">
        <f>'1.4'!AT10</f>
        <v>119316.14454888998</v>
      </c>
      <c r="D12" s="23">
        <v>0</v>
      </c>
      <c r="E12" s="23">
        <v>0</v>
      </c>
      <c r="F12" s="23">
        <f>'1.4'!AT39</f>
        <v>119316.14454888998</v>
      </c>
      <c r="G12" s="23">
        <f>'1.4'!AT68</f>
        <v>161076.06133187929</v>
      </c>
      <c r="H12" s="23">
        <f>'1.4'!AT97</f>
        <v>22313.778081999997</v>
      </c>
      <c r="I12" s="23">
        <v>0</v>
      </c>
      <c r="J12" s="23">
        <f>'1.4'!AT126</f>
        <v>302705.98396276927</v>
      </c>
    </row>
    <row r="13" spans="1:10" ht="20.100000000000001" customHeight="1" x14ac:dyDescent="0.25">
      <c r="A13" s="21" t="s">
        <v>407</v>
      </c>
      <c r="B13" s="22" t="s">
        <v>273</v>
      </c>
      <c r="C13" s="23">
        <f>'1.4'!AT11</f>
        <v>14134.52749515</v>
      </c>
      <c r="D13" s="23">
        <v>0</v>
      </c>
      <c r="E13" s="23">
        <v>0</v>
      </c>
      <c r="F13" s="23">
        <f>'1.4'!AT40</f>
        <v>14134.52749515</v>
      </c>
      <c r="G13" s="23">
        <f>'1.4'!AT69</f>
        <v>0</v>
      </c>
      <c r="H13" s="23">
        <f>'1.4'!AT98</f>
        <v>0</v>
      </c>
      <c r="I13" s="23">
        <v>0</v>
      </c>
      <c r="J13" s="23">
        <f>'1.4'!AT127</f>
        <v>14134.52749515</v>
      </c>
    </row>
    <row r="14" spans="1:10" ht="20.100000000000001" customHeight="1" x14ac:dyDescent="0.25">
      <c r="A14" s="21" t="s">
        <v>408</v>
      </c>
      <c r="B14" s="22" t="s">
        <v>278</v>
      </c>
      <c r="C14" s="23">
        <f>'1.4'!AT12</f>
        <v>4.3064729999999996E-2</v>
      </c>
      <c r="D14" s="23">
        <v>0</v>
      </c>
      <c r="E14" s="23">
        <v>0</v>
      </c>
      <c r="F14" s="23">
        <f>'1.4'!AT41</f>
        <v>4.3064729999999996E-2</v>
      </c>
      <c r="G14" s="23">
        <f>'1.4'!AT70</f>
        <v>0</v>
      </c>
      <c r="H14" s="23">
        <f>'1.4'!AT99</f>
        <v>0</v>
      </c>
      <c r="I14" s="23">
        <v>0</v>
      </c>
      <c r="J14" s="23">
        <f>'1.4'!AT128</f>
        <v>4.3064729999999996E-2</v>
      </c>
    </row>
    <row r="15" spans="1:10" ht="20.100000000000001" customHeight="1" x14ac:dyDescent="0.25">
      <c r="A15" s="137" t="s">
        <v>409</v>
      </c>
      <c r="B15" s="118" t="s">
        <v>246</v>
      </c>
      <c r="C15" s="119">
        <f>'1.4'!AT13</f>
        <v>151688.17791800699</v>
      </c>
      <c r="D15" s="119">
        <v>37750.003136939995</v>
      </c>
      <c r="E15" s="119">
        <v>0</v>
      </c>
      <c r="F15" s="119">
        <f>'1.4'!AT42</f>
        <v>189438.18105494697</v>
      </c>
      <c r="G15" s="119">
        <f>'1.4'!AT71</f>
        <v>26187.099107398102</v>
      </c>
      <c r="H15" s="119">
        <f>'1.4'!AT100</f>
        <v>12556.041959</v>
      </c>
      <c r="I15" s="119">
        <v>0</v>
      </c>
      <c r="J15" s="119">
        <f>'1.4'!AT129</f>
        <v>228181.32212134506</v>
      </c>
    </row>
    <row r="16" spans="1:10" ht="20.100000000000001" customHeight="1" x14ac:dyDescent="0.25">
      <c r="A16" s="137" t="s">
        <v>410</v>
      </c>
      <c r="B16" s="118" t="s">
        <v>243</v>
      </c>
      <c r="C16" s="119">
        <f>'1.4'!AT14</f>
        <v>287.72835386999998</v>
      </c>
      <c r="D16" s="119">
        <v>0</v>
      </c>
      <c r="E16" s="119">
        <v>0</v>
      </c>
      <c r="F16" s="119">
        <f>'1.4'!AT43</f>
        <v>287.72835386999998</v>
      </c>
      <c r="G16" s="119">
        <f>'1.4'!AT72</f>
        <v>63240.705416950535</v>
      </c>
      <c r="H16" s="119">
        <f>'1.4'!AT101</f>
        <v>133226.9181987106</v>
      </c>
      <c r="I16" s="119">
        <v>-196746.08950494113</v>
      </c>
      <c r="J16" s="119">
        <f>'1.4'!AT130</f>
        <v>9.2624645899923053</v>
      </c>
    </row>
    <row r="17" spans="1:10" ht="20.100000000000001" customHeight="1" x14ac:dyDescent="0.25">
      <c r="A17" s="137" t="s">
        <v>411</v>
      </c>
      <c r="B17" s="118" t="s">
        <v>247</v>
      </c>
      <c r="C17" s="119">
        <f>'1.4'!AT15</f>
        <v>38824.085694597001</v>
      </c>
      <c r="D17" s="119">
        <v>0</v>
      </c>
      <c r="E17" s="119">
        <v>0</v>
      </c>
      <c r="F17" s="119">
        <f>'1.4'!AT44</f>
        <v>38824.085694597001</v>
      </c>
      <c r="G17" s="119">
        <f>'1.4'!AT73</f>
        <v>15380.585444018563</v>
      </c>
      <c r="H17" s="119">
        <f>'1.4'!AT102</f>
        <v>3532.753455544901</v>
      </c>
      <c r="I17" s="119">
        <v>-252.81994622400452</v>
      </c>
      <c r="J17" s="119">
        <f>'1.4'!AT131</f>
        <v>57484.60464793646</v>
      </c>
    </row>
    <row r="18" spans="1:10" ht="20.100000000000001" customHeight="1" x14ac:dyDescent="0.25">
      <c r="A18" s="123" t="s">
        <v>412</v>
      </c>
      <c r="B18" s="121" t="s">
        <v>817</v>
      </c>
      <c r="C18" s="122">
        <f>'1.4'!AT16</f>
        <v>4433.9871502669985</v>
      </c>
      <c r="D18" s="122">
        <v>0</v>
      </c>
      <c r="E18" s="122">
        <v>0</v>
      </c>
      <c r="F18" s="122">
        <f>'1.4'!AT45</f>
        <v>4433.9871502669985</v>
      </c>
      <c r="G18" s="122">
        <f>'1.4'!AT74</f>
        <v>110.59851888371279</v>
      </c>
      <c r="H18" s="122">
        <f>'1.4'!AT103</f>
        <v>2849.2704292555068</v>
      </c>
      <c r="I18" s="122">
        <v>-252.81994622400452</v>
      </c>
      <c r="J18" s="122">
        <f>'1.4'!AT132</f>
        <v>7141.0361521822142</v>
      </c>
    </row>
    <row r="19" spans="1:10" ht="20.100000000000001" customHeight="1" x14ac:dyDescent="0.25">
      <c r="A19" s="123" t="s">
        <v>413</v>
      </c>
      <c r="B19" s="121" t="s">
        <v>395</v>
      </c>
      <c r="C19" s="122">
        <f>'1.4'!AT17</f>
        <v>34390.098544330001</v>
      </c>
      <c r="D19" s="122">
        <v>0</v>
      </c>
      <c r="E19" s="122">
        <v>0</v>
      </c>
      <c r="F19" s="122">
        <f>'1.4'!AT46</f>
        <v>34390.098544330001</v>
      </c>
      <c r="G19" s="122">
        <f>'1.4'!AT75</f>
        <v>15269.98692513485</v>
      </c>
      <c r="H19" s="122">
        <f>'1.4'!AT104</f>
        <v>683.48302628939427</v>
      </c>
      <c r="I19" s="122">
        <v>0</v>
      </c>
      <c r="J19" s="122">
        <f>'1.4'!AT133</f>
        <v>50343.568495754247</v>
      </c>
    </row>
    <row r="20" spans="1:10" ht="20.100000000000001" customHeight="1" x14ac:dyDescent="0.25">
      <c r="A20" s="18" t="s">
        <v>414</v>
      </c>
      <c r="B20" s="19" t="s">
        <v>818</v>
      </c>
      <c r="C20" s="20">
        <f>'1.4'!AT18</f>
        <v>550801.9269913563</v>
      </c>
      <c r="D20" s="20">
        <v>31738.636958279996</v>
      </c>
      <c r="E20" s="20">
        <v>0</v>
      </c>
      <c r="F20" s="20">
        <f>'1.4'!AT47</f>
        <v>582540.5639496363</v>
      </c>
      <c r="G20" s="20">
        <f>'1.4'!AT76</f>
        <v>276990.85588371393</v>
      </c>
      <c r="H20" s="20">
        <f>'1.4'!AT105</f>
        <v>214377.1952490228</v>
      </c>
      <c r="I20" s="20">
        <v>-196998.90945116515</v>
      </c>
      <c r="J20" s="20">
        <f>'1.4'!AT134</f>
        <v>876909.70563120779</v>
      </c>
    </row>
    <row r="21" spans="1:10" ht="20.100000000000001" customHeight="1" x14ac:dyDescent="0.25">
      <c r="A21" s="137" t="s">
        <v>415</v>
      </c>
      <c r="B21" s="118" t="s">
        <v>730</v>
      </c>
      <c r="C21" s="119">
        <f>'1.4'!AT19</f>
        <v>542837.11066838622</v>
      </c>
      <c r="D21" s="119">
        <v>31738.636958279996</v>
      </c>
      <c r="E21" s="119">
        <v>0</v>
      </c>
      <c r="F21" s="119">
        <f>'1.4'!AT48</f>
        <v>574575.74762666621</v>
      </c>
      <c r="G21" s="119">
        <f>'1.4'!AT77</f>
        <v>264234.64113148983</v>
      </c>
      <c r="H21" s="119">
        <f>'1.4'!AT106</f>
        <v>194220.86089702279</v>
      </c>
      <c r="I21" s="119">
        <v>-196998.90945116515</v>
      </c>
      <c r="J21" s="119">
        <f>'1.4'!AT135</f>
        <v>836032.34020401363</v>
      </c>
    </row>
    <row r="22" spans="1:10" ht="20.100000000000001" customHeight="1" x14ac:dyDescent="0.25">
      <c r="A22" s="125" t="s">
        <v>417</v>
      </c>
      <c r="B22" s="124" t="s">
        <v>244</v>
      </c>
      <c r="C22" s="120">
        <f>'1.4'!AT20</f>
        <v>57106.329642367011</v>
      </c>
      <c r="D22" s="120">
        <v>0</v>
      </c>
      <c r="E22" s="120">
        <v>0</v>
      </c>
      <c r="F22" s="120">
        <f>'1.4'!AT49</f>
        <v>57106.329642367011</v>
      </c>
      <c r="G22" s="120">
        <f>'1.4'!AT78</f>
        <v>102676.93048818031</v>
      </c>
      <c r="H22" s="120">
        <f>'1.4'!AT107</f>
        <v>97726.502389999994</v>
      </c>
      <c r="I22" s="120">
        <v>0</v>
      </c>
      <c r="J22" s="120">
        <f>'1.4'!AT136</f>
        <v>257509.76252054732</v>
      </c>
    </row>
    <row r="23" spans="1:10" ht="20.100000000000001" customHeight="1" x14ac:dyDescent="0.25">
      <c r="A23" s="125" t="s">
        <v>418</v>
      </c>
      <c r="B23" s="124" t="s">
        <v>245</v>
      </c>
      <c r="C23" s="120">
        <f>'1.4'!AT21</f>
        <v>17421.918127509005</v>
      </c>
      <c r="D23" s="120">
        <v>0</v>
      </c>
      <c r="E23" s="120">
        <v>0</v>
      </c>
      <c r="F23" s="120">
        <f>'1.4'!AT50</f>
        <v>17421.918127509005</v>
      </c>
      <c r="G23" s="120">
        <f>'1.4'!AT79</f>
        <v>36079.849709032052</v>
      </c>
      <c r="H23" s="120">
        <f>'1.4'!AT108</f>
        <v>65086.662858999996</v>
      </c>
      <c r="I23" s="120">
        <v>0</v>
      </c>
      <c r="J23" s="120">
        <f>'1.4'!AT137</f>
        <v>118588.43069554106</v>
      </c>
    </row>
    <row r="24" spans="1:10" ht="20.100000000000001" customHeight="1" x14ac:dyDescent="0.25">
      <c r="A24" s="125" t="s">
        <v>419</v>
      </c>
      <c r="B24" s="124" t="s">
        <v>819</v>
      </c>
      <c r="C24" s="120">
        <f>'1.4'!AT22</f>
        <v>13777.968309957143</v>
      </c>
      <c r="D24" s="120">
        <v>0</v>
      </c>
      <c r="E24" s="120">
        <v>0</v>
      </c>
      <c r="F24" s="120">
        <f>'1.4'!AT51</f>
        <v>13777.968309957143</v>
      </c>
      <c r="G24" s="120">
        <f>'1.4'!AT80</f>
        <v>855.64014813400468</v>
      </c>
      <c r="H24" s="120">
        <f>'1.4'!AT109</f>
        <v>122.15525302283352</v>
      </c>
      <c r="I24" s="120">
        <v>-252.81994622400475</v>
      </c>
      <c r="J24" s="120">
        <f>'1.4'!AT138</f>
        <v>14502.943764889977</v>
      </c>
    </row>
    <row r="25" spans="1:10" ht="20.100000000000001" customHeight="1" x14ac:dyDescent="0.25">
      <c r="A25" s="125" t="s">
        <v>420</v>
      </c>
      <c r="B25" s="124" t="s">
        <v>248</v>
      </c>
      <c r="C25" s="120">
        <f>'1.4'!AT23</f>
        <v>2496.6939066059999</v>
      </c>
      <c r="D25" s="120">
        <v>0</v>
      </c>
      <c r="E25" s="120">
        <v>0</v>
      </c>
      <c r="F25" s="120">
        <f>'1.4'!AT52</f>
        <v>2496.6939066059999</v>
      </c>
      <c r="G25" s="120">
        <f>'1.4'!AT81</f>
        <v>236.47181287521914</v>
      </c>
      <c r="H25" s="120">
        <f>'1.4'!AT110</f>
        <v>115.16737000000001</v>
      </c>
      <c r="I25" s="120">
        <v>0</v>
      </c>
      <c r="J25" s="120">
        <f>'1.4'!AT139</f>
        <v>2848.3330894812193</v>
      </c>
    </row>
    <row r="26" spans="1:10" ht="20.100000000000001" customHeight="1" x14ac:dyDescent="0.25">
      <c r="A26" s="125" t="s">
        <v>421</v>
      </c>
      <c r="B26" s="124" t="s">
        <v>243</v>
      </c>
      <c r="C26" s="120">
        <f>'1.4'!AT24</f>
        <v>149705.33795415898</v>
      </c>
      <c r="D26" s="120">
        <v>0</v>
      </c>
      <c r="E26" s="120">
        <v>0</v>
      </c>
      <c r="F26" s="120">
        <f>'1.4'!AT53</f>
        <v>149705.33795415898</v>
      </c>
      <c r="G26" s="120">
        <f>'1.4'!AT82</f>
        <v>48377.973029982801</v>
      </c>
      <c r="H26" s="120">
        <f>'1.4'!AT111</f>
        <v>1074.08969</v>
      </c>
      <c r="I26" s="120">
        <v>-196746.08950494113</v>
      </c>
      <c r="J26" s="120">
        <f>'1.4'!AT140</f>
        <v>2411.311169200635</v>
      </c>
    </row>
    <row r="27" spans="1:10" ht="20.100000000000001" customHeight="1" x14ac:dyDescent="0.25">
      <c r="A27" s="125" t="s">
        <v>422</v>
      </c>
      <c r="B27" s="124" t="s">
        <v>580</v>
      </c>
      <c r="C27" s="120">
        <f>'1.4'!AT25</f>
        <v>292778.94182876404</v>
      </c>
      <c r="D27" s="120">
        <v>31738.636958279996</v>
      </c>
      <c r="E27" s="120">
        <v>0</v>
      </c>
      <c r="F27" s="120">
        <f>'1.4'!AT54</f>
        <v>324517.57878704404</v>
      </c>
      <c r="G27" s="120">
        <f>'1.4'!AT83</f>
        <v>62935.049219985216</v>
      </c>
      <c r="H27" s="120">
        <f>'1.4'!AT112</f>
        <v>17398.019098000001</v>
      </c>
      <c r="I27" s="120">
        <v>0</v>
      </c>
      <c r="J27" s="120">
        <f>'1.4'!AT141</f>
        <v>404850.64710502926</v>
      </c>
    </row>
    <row r="28" spans="1:10" ht="20.100000000000001" customHeight="1" x14ac:dyDescent="0.25">
      <c r="A28" s="125" t="s">
        <v>423</v>
      </c>
      <c r="B28" s="124" t="s">
        <v>398</v>
      </c>
      <c r="C28" s="120">
        <f>'1.4'!AT26</f>
        <v>9549.9208990241514</v>
      </c>
      <c r="D28" s="120">
        <v>0</v>
      </c>
      <c r="E28" s="120">
        <v>0</v>
      </c>
      <c r="F28" s="120">
        <f>'1.4'!AT55</f>
        <v>9549.9208990241514</v>
      </c>
      <c r="G28" s="120">
        <f>'1.4'!AT84</f>
        <v>13072.726723300229</v>
      </c>
      <c r="H28" s="120">
        <f>'1.4'!AT113</f>
        <v>12698.264236999999</v>
      </c>
      <c r="I28" s="120">
        <v>0</v>
      </c>
      <c r="J28" s="120">
        <f>'1.4'!AT142</f>
        <v>35320.911859324377</v>
      </c>
    </row>
    <row r="29" spans="1:10" ht="20.100000000000001" customHeight="1" x14ac:dyDescent="0.25">
      <c r="A29" s="137" t="s">
        <v>424</v>
      </c>
      <c r="B29" s="118" t="s">
        <v>820</v>
      </c>
      <c r="C29" s="119">
        <f>'1.4'!AT27</f>
        <v>7964.8163229700003</v>
      </c>
      <c r="D29" s="119">
        <v>0</v>
      </c>
      <c r="E29" s="119">
        <v>0</v>
      </c>
      <c r="F29" s="119">
        <f>'1.4'!AT56</f>
        <v>7964.8163229700003</v>
      </c>
      <c r="G29" s="119">
        <f>'1.4'!AT85</f>
        <v>12756.214752224118</v>
      </c>
      <c r="H29" s="119">
        <f>'1.4'!AT114</f>
        <v>20156.334352000002</v>
      </c>
      <c r="I29" s="119">
        <v>0</v>
      </c>
      <c r="J29" s="119">
        <f>'1.4'!AT143</f>
        <v>40877.36542719412</v>
      </c>
    </row>
    <row r="30" spans="1:10" ht="20.100000000000001" customHeight="1" x14ac:dyDescent="0.25">
      <c r="A30" s="125" t="s">
        <v>672</v>
      </c>
      <c r="B30" s="124" t="s">
        <v>330</v>
      </c>
      <c r="C30" s="120">
        <f>'1.4'!AT28</f>
        <v>8720.1209837599999</v>
      </c>
      <c r="D30" s="120">
        <v>0</v>
      </c>
      <c r="E30" s="120">
        <v>0</v>
      </c>
      <c r="F30" s="120">
        <f>'1.4'!AT57</f>
        <v>8720.1209837599999</v>
      </c>
      <c r="G30" s="120">
        <f>'1.4'!AT86</f>
        <v>12902.917414954718</v>
      </c>
      <c r="H30" s="120">
        <f>'1.4'!AT115</f>
        <v>20557.446946</v>
      </c>
      <c r="I30" s="120">
        <v>0</v>
      </c>
      <c r="J30" s="120">
        <f>'1.4'!AT144</f>
        <v>42180.485344714718</v>
      </c>
    </row>
    <row r="31" spans="1:10" ht="20.100000000000001" customHeight="1" x14ac:dyDescent="0.25">
      <c r="A31" s="125" t="s">
        <v>673</v>
      </c>
      <c r="B31" s="124" t="s">
        <v>529</v>
      </c>
      <c r="C31" s="120">
        <f>'1.4'!AT29</f>
        <v>755.30466078999984</v>
      </c>
      <c r="D31" s="120">
        <v>0</v>
      </c>
      <c r="E31" s="120">
        <v>0</v>
      </c>
      <c r="F31" s="120">
        <f>'1.4'!AT58</f>
        <v>755.30466078999984</v>
      </c>
      <c r="G31" s="120">
        <f>'1.4'!AT87</f>
        <v>146.70266273059997</v>
      </c>
      <c r="H31" s="120">
        <f>'1.4'!AT116</f>
        <v>401.112594</v>
      </c>
      <c r="I31" s="120">
        <v>0</v>
      </c>
      <c r="J31" s="120">
        <f>'1.4'!AT145</f>
        <v>1303.1199175205998</v>
      </c>
    </row>
    <row r="32" spans="1:10" ht="20.100000000000001" customHeight="1" x14ac:dyDescent="0.25">
      <c r="A32" s="126"/>
      <c r="B32" s="126" t="s">
        <v>429</v>
      </c>
      <c r="C32" s="127">
        <f>'1.4'!AT30</f>
        <v>-67376.235465452279</v>
      </c>
      <c r="D32" s="127">
        <v>6011.3661786600005</v>
      </c>
      <c r="E32" s="127">
        <v>0</v>
      </c>
      <c r="F32" s="127">
        <f>'1.4'!AT59</f>
        <v>-61364.869286792295</v>
      </c>
      <c r="G32" s="127">
        <f>'1.4'!AT88</f>
        <v>-955.22921175742522</v>
      </c>
      <c r="H32" s="127">
        <f>'1.4'!AT117</f>
        <v>-29757.66468076731</v>
      </c>
      <c r="I32" s="127">
        <v>0</v>
      </c>
      <c r="J32" s="127">
        <f>'1.4'!AT146</f>
        <v>-92077.763179317</v>
      </c>
    </row>
    <row r="33" spans="1:10" ht="20.100000000000001" customHeight="1" x14ac:dyDescent="0.25">
      <c r="A33" s="126"/>
      <c r="B33" s="126" t="s">
        <v>430</v>
      </c>
      <c r="C33" s="127">
        <f>'1.4'!AT31</f>
        <v>-58032.254305762093</v>
      </c>
      <c r="D33" s="127">
        <v>6011.3661786600005</v>
      </c>
      <c r="E33" s="127">
        <v>0</v>
      </c>
      <c r="F33" s="127">
        <f>'1.4'!AT60</f>
        <v>-52020.888127102109</v>
      </c>
      <c r="G33" s="127">
        <f>'1.4'!AT89</f>
        <v>-210.18758250708925</v>
      </c>
      <c r="H33" s="127">
        <f>'1.4'!AT118</f>
        <v>-32484.779856999987</v>
      </c>
      <c r="I33" s="127">
        <v>2.2737367544323206E-13</v>
      </c>
      <c r="J33" s="127">
        <f>'1.4'!AT147</f>
        <v>-84715.855566609302</v>
      </c>
    </row>
    <row r="34" spans="1:10" ht="20.100000000000001" customHeight="1" x14ac:dyDescent="0.25">
      <c r="A34" s="105" t="s">
        <v>589</v>
      </c>
    </row>
    <row r="35" spans="1:10" ht="20.100000000000001" customHeight="1" x14ac:dyDescent="0.25">
      <c r="A35" s="105" t="s">
        <v>853</v>
      </c>
    </row>
    <row r="36" spans="1:10" ht="20.100000000000001" customHeight="1" x14ac:dyDescent="0.25">
      <c r="A36" s="105" t="s">
        <v>590</v>
      </c>
    </row>
    <row r="37" spans="1:10" ht="20.100000000000001" customHeight="1" x14ac:dyDescent="0.25">
      <c r="A37" s="105" t="s">
        <v>804</v>
      </c>
    </row>
    <row r="38" spans="1:10" ht="20.100000000000001" customHeight="1" x14ac:dyDescent="0.25">
      <c r="A38" s="105" t="s">
        <v>592</v>
      </c>
    </row>
    <row r="39" spans="1:10" ht="20.100000000000001" customHeight="1" x14ac:dyDescent="0.25">
      <c r="A39" s="105" t="s">
        <v>851</v>
      </c>
    </row>
    <row r="40" spans="1:10" ht="20.100000000000001" customHeight="1" x14ac:dyDescent="0.25">
      <c r="A40" s="105" t="s">
        <v>593</v>
      </c>
    </row>
    <row r="41" spans="1:10" ht="20.100000000000001" customHeight="1" x14ac:dyDescent="0.25">
      <c r="A41" s="105" t="s">
        <v>852</v>
      </c>
    </row>
    <row r="42" spans="1:10" ht="20.100000000000001" customHeight="1" x14ac:dyDescent="0.25">
      <c r="A42" s="105" t="s">
        <v>594</v>
      </c>
    </row>
    <row r="43" spans="1:10" ht="20.100000000000001" customHeight="1" x14ac:dyDescent="0.25">
      <c r="A43" s="105" t="s">
        <v>595</v>
      </c>
    </row>
    <row r="44" spans="1:10" ht="20.100000000000001" customHeight="1" x14ac:dyDescent="0.25">
      <c r="A44" s="105" t="s">
        <v>616</v>
      </c>
    </row>
    <row r="45" spans="1:10" ht="20.100000000000001" customHeight="1" x14ac:dyDescent="0.25">
      <c r="A45" s="105" t="s">
        <v>597</v>
      </c>
    </row>
    <row r="46" spans="1:10" ht="20.100000000000001" customHeight="1" x14ac:dyDescent="0.25">
      <c r="A46" s="105" t="s">
        <v>617</v>
      </c>
    </row>
    <row r="47" spans="1:10" ht="20.100000000000001" customHeight="1" x14ac:dyDescent="0.25">
      <c r="A47" s="105" t="s">
        <v>618</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3739B-CA34-40F2-B9C6-E2C1A037DBF5}">
  <sheetPr codeName="Planilha3"/>
  <dimension ref="A1:AX190"/>
  <sheetViews>
    <sheetView showGridLines="0" zoomScaleNormal="100" workbookViewId="0">
      <pane xSplit="2" ySplit="2" topLeftCell="C168" activePane="bottomRight" state="frozen"/>
      <selection activeCell="AT20" sqref="AT20"/>
      <selection pane="topRight" activeCell="AT20" sqref="AT20"/>
      <selection pane="bottomLeft" activeCell="AT20" sqref="AT20"/>
      <selection pane="bottomRight" activeCell="AQ105" sqref="AQ105"/>
    </sheetView>
  </sheetViews>
  <sheetFormatPr defaultRowHeight="20.100000000000001" customHeight="1" x14ac:dyDescent="0.25"/>
  <cols>
    <col min="1" max="1" width="9.140625" style="117"/>
    <col min="2" max="2" width="77.7109375" style="117" bestFit="1" customWidth="1"/>
    <col min="3" max="46" width="12.7109375" style="117" customWidth="1"/>
    <col min="47" max="16384" width="9.140625" style="117"/>
  </cols>
  <sheetData>
    <row r="1" spans="1:46" ht="20.100000000000001" customHeight="1" x14ac:dyDescent="0.25">
      <c r="A1" s="99" t="s">
        <v>731</v>
      </c>
    </row>
    <row r="2" spans="1:46" ht="20.100000000000001" customHeight="1" x14ac:dyDescent="0.25">
      <c r="A2" s="99" t="s">
        <v>333</v>
      </c>
    </row>
    <row r="4" spans="1:46" s="136" customFormat="1" ht="20.100000000000001" customHeight="1" x14ac:dyDescent="0.25">
      <c r="A4" s="322" t="s">
        <v>632</v>
      </c>
      <c r="B4" s="322"/>
      <c r="C4" s="86" t="s">
        <v>674</v>
      </c>
      <c r="D4" s="86" t="s">
        <v>675</v>
      </c>
      <c r="E4" s="86" t="s">
        <v>676</v>
      </c>
      <c r="F4" s="86" t="s">
        <v>677</v>
      </c>
      <c r="G4" s="86" t="s">
        <v>678</v>
      </c>
      <c r="H4" s="86" t="s">
        <v>679</v>
      </c>
      <c r="I4" s="86" t="s">
        <v>680</v>
      </c>
      <c r="J4" s="86" t="s">
        <v>681</v>
      </c>
      <c r="K4" s="86" t="s">
        <v>682</v>
      </c>
      <c r="L4" s="86" t="s">
        <v>683</v>
      </c>
      <c r="M4" s="86" t="s">
        <v>684</v>
      </c>
      <c r="N4" s="86" t="s">
        <v>685</v>
      </c>
      <c r="O4" s="86" t="s">
        <v>686</v>
      </c>
      <c r="P4" s="86" t="s">
        <v>687</v>
      </c>
      <c r="Q4" s="86" t="s">
        <v>688</v>
      </c>
      <c r="R4" s="86" t="s">
        <v>689</v>
      </c>
      <c r="S4" s="86" t="s">
        <v>690</v>
      </c>
      <c r="T4" s="86" t="s">
        <v>691</v>
      </c>
      <c r="U4" s="86" t="s">
        <v>692</v>
      </c>
      <c r="V4" s="86" t="s">
        <v>693</v>
      </c>
      <c r="W4" s="86" t="s">
        <v>694</v>
      </c>
      <c r="X4" s="86" t="s">
        <v>695</v>
      </c>
      <c r="Y4" s="86" t="s">
        <v>696</v>
      </c>
      <c r="Z4" s="86" t="s">
        <v>697</v>
      </c>
      <c r="AA4" s="86" t="s">
        <v>698</v>
      </c>
      <c r="AB4" s="86" t="s">
        <v>699</v>
      </c>
      <c r="AC4" s="86" t="s">
        <v>700</v>
      </c>
      <c r="AD4" s="86" t="s">
        <v>701</v>
      </c>
      <c r="AE4" s="86" t="s">
        <v>702</v>
      </c>
      <c r="AF4" s="86" t="s">
        <v>703</v>
      </c>
      <c r="AG4" s="86" t="s">
        <v>704</v>
      </c>
      <c r="AH4" s="86" t="s">
        <v>705</v>
      </c>
      <c r="AI4" s="86" t="s">
        <v>706</v>
      </c>
      <c r="AJ4" s="86" t="s">
        <v>707</v>
      </c>
      <c r="AK4" s="86" t="s">
        <v>708</v>
      </c>
      <c r="AL4" s="86" t="s">
        <v>709</v>
      </c>
      <c r="AM4" s="86" t="s">
        <v>710</v>
      </c>
      <c r="AN4" s="86" t="s">
        <v>711</v>
      </c>
      <c r="AO4" s="86" t="s">
        <v>712</v>
      </c>
      <c r="AP4" s="86" t="s">
        <v>713</v>
      </c>
      <c r="AQ4" s="86" t="s">
        <v>714</v>
      </c>
      <c r="AR4" s="86" t="s">
        <v>715</v>
      </c>
      <c r="AS4" s="86" t="s">
        <v>716</v>
      </c>
      <c r="AT4" s="86" t="s">
        <v>717</v>
      </c>
    </row>
    <row r="5" spans="1:46" ht="20.100000000000001" customHeight="1" x14ac:dyDescent="0.25">
      <c r="A5" s="18">
        <v>1</v>
      </c>
      <c r="B5" s="19" t="s">
        <v>821</v>
      </c>
      <c r="C5" s="20">
        <v>240232.34845579602</v>
      </c>
      <c r="D5" s="20">
        <v>256820.35512124756</v>
      </c>
      <c r="E5" s="20">
        <v>256607.22942353142</v>
      </c>
      <c r="F5" s="20">
        <v>303967.22115502047</v>
      </c>
      <c r="G5" s="20">
        <v>290416.99827696604</v>
      </c>
      <c r="H5" s="20">
        <v>294019.31970303971</v>
      </c>
      <c r="I5" s="20">
        <v>288477.52534542419</v>
      </c>
      <c r="J5" s="20">
        <v>319952.09448005905</v>
      </c>
      <c r="K5" s="20">
        <v>316974.08957347012</v>
      </c>
      <c r="L5" s="20">
        <v>322376.0875835949</v>
      </c>
      <c r="M5" s="20">
        <v>338010.81939887442</v>
      </c>
      <c r="N5" s="20">
        <v>350228.83186572307</v>
      </c>
      <c r="O5" s="20">
        <v>336397.56675092992</v>
      </c>
      <c r="P5" s="20">
        <v>342678.25115603296</v>
      </c>
      <c r="Q5" s="20">
        <v>329654.94264624477</v>
      </c>
      <c r="R5" s="20">
        <v>410505.98523248185</v>
      </c>
      <c r="S5" s="20">
        <v>378378.65237803658</v>
      </c>
      <c r="T5" s="20">
        <v>358951.7525213341</v>
      </c>
      <c r="U5" s="20">
        <v>334917.82097786467</v>
      </c>
      <c r="V5" s="20">
        <v>387307.8683051421</v>
      </c>
      <c r="W5" s="20">
        <v>393241.66296125803</v>
      </c>
      <c r="X5" s="20">
        <v>418549.03873346047</v>
      </c>
      <c r="Y5" s="20">
        <v>375791.26341961499</v>
      </c>
      <c r="Z5" s="20">
        <v>434442.26220495778</v>
      </c>
      <c r="AA5" s="20">
        <v>458788.11797653203</v>
      </c>
      <c r="AB5" s="20">
        <v>412673.61444147804</v>
      </c>
      <c r="AC5" s="20">
        <v>382311.25756985345</v>
      </c>
      <c r="AD5" s="20">
        <v>466109.01245152619</v>
      </c>
      <c r="AE5" s="20">
        <v>425598.37813553528</v>
      </c>
      <c r="AF5" s="20">
        <v>409468.65050232538</v>
      </c>
      <c r="AG5" s="20">
        <v>394374.04630477208</v>
      </c>
      <c r="AH5" s="20">
        <v>465437.33765549056</v>
      </c>
      <c r="AI5" s="20">
        <v>454588.45954728592</v>
      </c>
      <c r="AJ5" s="20">
        <v>448404.04736684961</v>
      </c>
      <c r="AK5" s="20">
        <v>456696.47898360033</v>
      </c>
      <c r="AL5" s="20">
        <v>508227.62452124478</v>
      </c>
      <c r="AM5" s="20">
        <v>486470.45495100244</v>
      </c>
      <c r="AN5" s="20">
        <v>464352.33738722617</v>
      </c>
      <c r="AO5" s="20">
        <v>455190.43615346472</v>
      </c>
      <c r="AP5" s="20">
        <v>591149.91377547639</v>
      </c>
      <c r="AQ5" s="20">
        <v>491332.35306045203</v>
      </c>
      <c r="AR5" s="20">
        <v>332176.60030339344</v>
      </c>
      <c r="AS5" s="20">
        <v>420585.08087121462</v>
      </c>
      <c r="AT5" s="20">
        <v>542382.16074760887</v>
      </c>
    </row>
    <row r="6" spans="1:46" ht="20.100000000000001" customHeight="1" x14ac:dyDescent="0.25">
      <c r="A6" s="118">
        <v>11</v>
      </c>
      <c r="B6" s="118" t="s">
        <v>242</v>
      </c>
      <c r="C6" s="119">
        <v>132911.14234853577</v>
      </c>
      <c r="D6" s="119">
        <v>133765.88987590108</v>
      </c>
      <c r="E6" s="119">
        <v>131039.15400548396</v>
      </c>
      <c r="F6" s="119">
        <v>155999.17983114388</v>
      </c>
      <c r="G6" s="119">
        <v>164130.50391461034</v>
      </c>
      <c r="H6" s="119">
        <v>160189.18764495308</v>
      </c>
      <c r="I6" s="119">
        <v>157178.77808509514</v>
      </c>
      <c r="J6" s="119">
        <v>168452.18055919019</v>
      </c>
      <c r="K6" s="119">
        <v>181761.13954152269</v>
      </c>
      <c r="L6" s="119">
        <v>169658.47484769189</v>
      </c>
      <c r="M6" s="119">
        <v>162659.72510606312</v>
      </c>
      <c r="N6" s="119">
        <v>175989.63839137426</v>
      </c>
      <c r="O6" s="119">
        <v>190151.47030352519</v>
      </c>
      <c r="P6" s="119">
        <v>183382.46272326549</v>
      </c>
      <c r="Q6" s="119">
        <v>168916.2141171663</v>
      </c>
      <c r="R6" s="119">
        <v>210668.41169016401</v>
      </c>
      <c r="S6" s="119">
        <v>208359.08261663039</v>
      </c>
      <c r="T6" s="119">
        <v>190644.7536481237</v>
      </c>
      <c r="U6" s="119">
        <v>178227.30198304041</v>
      </c>
      <c r="V6" s="119">
        <v>202356.8610107319</v>
      </c>
      <c r="W6" s="119">
        <v>222118.66049450642</v>
      </c>
      <c r="X6" s="119">
        <v>204226.96352791513</v>
      </c>
      <c r="Y6" s="119">
        <v>188197.44429617052</v>
      </c>
      <c r="Z6" s="119">
        <v>202665.71918597794</v>
      </c>
      <c r="AA6" s="119">
        <v>224553.15972890449</v>
      </c>
      <c r="AB6" s="119">
        <v>209001.3651622319</v>
      </c>
      <c r="AC6" s="119">
        <v>189320.42601043641</v>
      </c>
      <c r="AD6" s="119">
        <v>236680.17324969376</v>
      </c>
      <c r="AE6" s="119">
        <v>235304.20822038499</v>
      </c>
      <c r="AF6" s="119">
        <v>215392.47186377781</v>
      </c>
      <c r="AG6" s="119">
        <v>202869.18917667377</v>
      </c>
      <c r="AH6" s="119">
        <v>242407.5855207103</v>
      </c>
      <c r="AI6" s="119">
        <v>256836.18872514091</v>
      </c>
      <c r="AJ6" s="119">
        <v>239080.65530712556</v>
      </c>
      <c r="AK6" s="119">
        <v>228349.79057230119</v>
      </c>
      <c r="AL6" s="119">
        <v>252135.0850478902</v>
      </c>
      <c r="AM6" s="119">
        <v>272476.06531798968</v>
      </c>
      <c r="AN6" s="119">
        <v>243906.62667670974</v>
      </c>
      <c r="AO6" s="119">
        <v>238109.13686096366</v>
      </c>
      <c r="AP6" s="119">
        <v>262949.05012483674</v>
      </c>
      <c r="AQ6" s="119">
        <v>275277.82488912001</v>
      </c>
      <c r="AR6" s="119">
        <v>174544.96113245998</v>
      </c>
      <c r="AS6" s="119">
        <v>224516.21988426999</v>
      </c>
      <c r="AT6" s="119">
        <v>292625.69955943001</v>
      </c>
    </row>
    <row r="7" spans="1:46" ht="20.100000000000001" customHeight="1" x14ac:dyDescent="0.25">
      <c r="A7" s="21">
        <v>111</v>
      </c>
      <c r="B7" s="22" t="s">
        <v>256</v>
      </c>
      <c r="C7" s="120">
        <v>64725.723411597202</v>
      </c>
      <c r="D7" s="120">
        <v>63861.078402076942</v>
      </c>
      <c r="E7" s="120">
        <v>57450.750981822493</v>
      </c>
      <c r="F7" s="120">
        <v>72445.699874008045</v>
      </c>
      <c r="G7" s="120">
        <v>81859.768679036264</v>
      </c>
      <c r="H7" s="120">
        <v>78985.676089612811</v>
      </c>
      <c r="I7" s="120">
        <v>71037.665459825264</v>
      </c>
      <c r="J7" s="120">
        <v>82116.071010424435</v>
      </c>
      <c r="K7" s="120">
        <v>94744.173701497028</v>
      </c>
      <c r="L7" s="120">
        <v>81465.251801131526</v>
      </c>
      <c r="M7" s="120">
        <v>64512.832149059956</v>
      </c>
      <c r="N7" s="120">
        <v>84210.978779563477</v>
      </c>
      <c r="O7" s="120">
        <v>99572.984547993081</v>
      </c>
      <c r="P7" s="120">
        <v>88643.217386162549</v>
      </c>
      <c r="Q7" s="120">
        <v>73385.868300672184</v>
      </c>
      <c r="R7" s="120">
        <v>99169.049797293192</v>
      </c>
      <c r="S7" s="120">
        <v>107052.02810532042</v>
      </c>
      <c r="T7" s="120">
        <v>96065.366435224147</v>
      </c>
      <c r="U7" s="120">
        <v>81643.009134198801</v>
      </c>
      <c r="V7" s="120">
        <v>97395.597985298591</v>
      </c>
      <c r="W7" s="120">
        <v>116004.5574982964</v>
      </c>
      <c r="X7" s="120">
        <v>103482.85512632513</v>
      </c>
      <c r="Y7" s="120">
        <v>82494.070293220473</v>
      </c>
      <c r="Z7" s="120">
        <v>99145.244981499476</v>
      </c>
      <c r="AA7" s="120">
        <v>117954.99194497451</v>
      </c>
      <c r="AB7" s="120">
        <v>109845.37263770189</v>
      </c>
      <c r="AC7" s="120">
        <v>90546.726593896383</v>
      </c>
      <c r="AD7" s="120">
        <v>134852.82366463379</v>
      </c>
      <c r="AE7" s="120">
        <v>132553.94120512501</v>
      </c>
      <c r="AF7" s="120">
        <v>115288.3782505378</v>
      </c>
      <c r="AG7" s="120">
        <v>95386.794062833738</v>
      </c>
      <c r="AH7" s="120">
        <v>115456.35172728026</v>
      </c>
      <c r="AI7" s="120">
        <v>140020.16901442088</v>
      </c>
      <c r="AJ7" s="120">
        <v>121066.12196350555</v>
      </c>
      <c r="AK7" s="120">
        <v>102727.58412672121</v>
      </c>
      <c r="AL7" s="120">
        <v>126942.88840239021</v>
      </c>
      <c r="AM7" s="120">
        <v>154003.53182587965</v>
      </c>
      <c r="AN7" s="120">
        <v>126925.26783872975</v>
      </c>
      <c r="AO7" s="120">
        <v>116690.01333376365</v>
      </c>
      <c r="AP7" s="120">
        <v>140302.91648263676</v>
      </c>
      <c r="AQ7" s="120">
        <v>159016.35866589998</v>
      </c>
      <c r="AR7" s="120">
        <v>113788.42103735999</v>
      </c>
      <c r="AS7" s="120">
        <v>101020.28508501001</v>
      </c>
      <c r="AT7" s="120">
        <v>151822.24614077</v>
      </c>
    </row>
    <row r="8" spans="1:46" ht="20.100000000000001" customHeight="1" x14ac:dyDescent="0.25">
      <c r="A8" s="21">
        <v>112</v>
      </c>
      <c r="B8" s="22" t="s">
        <v>257</v>
      </c>
      <c r="C8" s="120">
        <v>3418.7598611799995</v>
      </c>
      <c r="D8" s="120">
        <v>3098.22959816</v>
      </c>
      <c r="E8" s="120">
        <v>2956.8518681300002</v>
      </c>
      <c r="F8" s="120">
        <v>3057.1909450900002</v>
      </c>
      <c r="G8" s="120">
        <v>4085.3880010000003</v>
      </c>
      <c r="H8" s="120">
        <v>3397.6364994400001</v>
      </c>
      <c r="I8" s="120">
        <v>3703.2068382500001</v>
      </c>
      <c r="J8" s="120">
        <v>3658.3751847399999</v>
      </c>
      <c r="K8" s="120">
        <v>4630.9157103900006</v>
      </c>
      <c r="L8" s="120">
        <v>3922.5615294900003</v>
      </c>
      <c r="M8" s="120">
        <v>4118.82722337</v>
      </c>
      <c r="N8" s="120">
        <v>4015.29218365</v>
      </c>
      <c r="O8" s="120">
        <v>5179.9478516700001</v>
      </c>
      <c r="P8" s="120">
        <v>4439.2687892000004</v>
      </c>
      <c r="Q8" s="120">
        <v>4601.0556257500002</v>
      </c>
      <c r="R8" s="120">
        <v>4505.0836289099998</v>
      </c>
      <c r="S8" s="120">
        <v>5791.2034808500002</v>
      </c>
      <c r="T8" s="120">
        <v>4891.3918439600002</v>
      </c>
      <c r="U8" s="120">
        <v>5070.87509331</v>
      </c>
      <c r="V8" s="120">
        <v>4965.84675565</v>
      </c>
      <c r="W8" s="120">
        <v>6238.7787355199998</v>
      </c>
      <c r="X8" s="120">
        <v>5188.9354708000001</v>
      </c>
      <c r="Y8" s="120">
        <v>5283.5051768600006</v>
      </c>
      <c r="Z8" s="120">
        <v>4875.9210805900002</v>
      </c>
      <c r="AA8" s="120">
        <v>6346.4553467799997</v>
      </c>
      <c r="AB8" s="120">
        <v>5370.9234757600007</v>
      </c>
      <c r="AC8" s="120">
        <v>5377.4208485199997</v>
      </c>
      <c r="AD8" s="120">
        <v>5095.3594969699998</v>
      </c>
      <c r="AE8" s="120">
        <v>6473.3912757500002</v>
      </c>
      <c r="AF8" s="120">
        <v>5446.5085029100001</v>
      </c>
      <c r="AG8" s="120">
        <v>5546.9604904600001</v>
      </c>
      <c r="AH8" s="120">
        <v>5265.40410582</v>
      </c>
      <c r="AI8" s="120">
        <v>6674.4332882199997</v>
      </c>
      <c r="AJ8" s="120">
        <v>5274.7929741099997</v>
      </c>
      <c r="AK8" s="120">
        <v>6306.9677516299998</v>
      </c>
      <c r="AL8" s="120">
        <v>6149.0828936500002</v>
      </c>
      <c r="AM8" s="120">
        <v>6085.1358180699999</v>
      </c>
      <c r="AN8" s="120">
        <v>5815.9127200399998</v>
      </c>
      <c r="AO8" s="120">
        <v>5558.211069</v>
      </c>
      <c r="AP8" s="120">
        <v>6779.3254970199996</v>
      </c>
      <c r="AQ8" s="120">
        <v>5896.55707179</v>
      </c>
      <c r="AR8" s="120">
        <v>5135.1143082799999</v>
      </c>
      <c r="AS8" s="120">
        <v>5329.4160453099994</v>
      </c>
      <c r="AT8" s="120">
        <v>6907.0860947499996</v>
      </c>
    </row>
    <row r="9" spans="1:46" ht="20.100000000000001" customHeight="1" x14ac:dyDescent="0.25">
      <c r="A9" s="21">
        <v>113</v>
      </c>
      <c r="B9" s="22" t="s">
        <v>258</v>
      </c>
      <c r="C9" s="120">
        <v>23.984685320000001</v>
      </c>
      <c r="D9" s="120">
        <v>23.0624775</v>
      </c>
      <c r="E9" s="120">
        <v>331.72356242000001</v>
      </c>
      <c r="F9" s="120">
        <v>149.05396891000001</v>
      </c>
      <c r="G9" s="120">
        <v>27.325320000000001</v>
      </c>
      <c r="H9" s="120">
        <v>31.628919719999999</v>
      </c>
      <c r="I9" s="120">
        <v>382.11946041000004</v>
      </c>
      <c r="J9" s="120">
        <v>161.27158705000002</v>
      </c>
      <c r="K9" s="120">
        <v>43.606112459999991</v>
      </c>
      <c r="L9" s="120">
        <v>36.446735070000003</v>
      </c>
      <c r="M9" s="120">
        <v>428.38584889999993</v>
      </c>
      <c r="N9" s="120">
        <v>179.12581320000001</v>
      </c>
      <c r="O9" s="120">
        <v>25.311437039999998</v>
      </c>
      <c r="P9" s="120">
        <v>37.313470479999999</v>
      </c>
      <c r="Q9" s="120">
        <v>509.93239149999999</v>
      </c>
      <c r="R9" s="120">
        <v>209.69605433000001</v>
      </c>
      <c r="S9" s="120">
        <v>28.333476599999997</v>
      </c>
      <c r="T9" s="120">
        <v>26.778366439999999</v>
      </c>
      <c r="U9" s="120">
        <v>621.19983566999997</v>
      </c>
      <c r="V9" s="120">
        <v>252.49929900000001</v>
      </c>
      <c r="W9" s="120">
        <v>35.983099789999997</v>
      </c>
      <c r="X9" s="120">
        <v>38.283670399999998</v>
      </c>
      <c r="Y9" s="120">
        <v>743.34426595000002</v>
      </c>
      <c r="Z9" s="120">
        <v>312.99463376999995</v>
      </c>
      <c r="AA9" s="120">
        <v>47.365913579999997</v>
      </c>
      <c r="AB9" s="120">
        <v>39.241837529999998</v>
      </c>
      <c r="AC9" s="120">
        <v>759.30479037000009</v>
      </c>
      <c r="AD9" s="120">
        <v>313.80637094000002</v>
      </c>
      <c r="AE9" s="120">
        <v>43.326505910000002</v>
      </c>
      <c r="AF9" s="120">
        <v>46.580759659999998</v>
      </c>
      <c r="AG9" s="120">
        <v>877.14349826000011</v>
      </c>
      <c r="AH9" s="120">
        <v>346.13808313999999</v>
      </c>
      <c r="AI9" s="120">
        <v>30.798606159999999</v>
      </c>
      <c r="AJ9" s="120">
        <v>37.846481619999999</v>
      </c>
      <c r="AK9" s="120">
        <v>977.98586060999992</v>
      </c>
      <c r="AL9" s="120">
        <v>398.03885842</v>
      </c>
      <c r="AM9" s="120">
        <v>59.551016820000001</v>
      </c>
      <c r="AN9" s="120">
        <v>51.168533099999998</v>
      </c>
      <c r="AO9" s="120">
        <v>1095.5110439900002</v>
      </c>
      <c r="AP9" s="120">
        <v>449.84969392000005</v>
      </c>
      <c r="AQ9" s="120">
        <v>58.436815530000004</v>
      </c>
      <c r="AR9" s="120">
        <v>26.322685409999998</v>
      </c>
      <c r="AS9" s="120">
        <v>1254.5336980099999</v>
      </c>
      <c r="AT9" s="120">
        <v>445.65221514000001</v>
      </c>
    </row>
    <row r="10" spans="1:46" ht="20.100000000000001" customHeight="1" x14ac:dyDescent="0.25">
      <c r="A10" s="21">
        <v>114</v>
      </c>
      <c r="B10" s="22" t="s">
        <v>264</v>
      </c>
      <c r="C10" s="120">
        <v>60243.499965028561</v>
      </c>
      <c r="D10" s="120">
        <v>61784.651414174135</v>
      </c>
      <c r="E10" s="120">
        <v>64164.594793261487</v>
      </c>
      <c r="F10" s="120">
        <v>74713.13311363582</v>
      </c>
      <c r="G10" s="120">
        <v>72018.256927714086</v>
      </c>
      <c r="H10" s="120">
        <v>71536.096090640247</v>
      </c>
      <c r="I10" s="120">
        <v>74786.643013749897</v>
      </c>
      <c r="J10" s="120">
        <v>75185.724451885762</v>
      </c>
      <c r="K10" s="120">
        <v>76153.851392745666</v>
      </c>
      <c r="L10" s="120">
        <v>76949.839148390369</v>
      </c>
      <c r="M10" s="120">
        <v>85445.233476653186</v>
      </c>
      <c r="N10" s="120">
        <v>78563.039445240764</v>
      </c>
      <c r="O10" s="120">
        <v>77737.6985271421</v>
      </c>
      <c r="P10" s="120">
        <v>81385.657453682958</v>
      </c>
      <c r="Q10" s="120">
        <v>80115.149521634114</v>
      </c>
      <c r="R10" s="120">
        <v>96043.739366290829</v>
      </c>
      <c r="S10" s="120">
        <v>85609.213776539968</v>
      </c>
      <c r="T10" s="120">
        <v>81178.834240929544</v>
      </c>
      <c r="U10" s="120">
        <v>81701.285912081585</v>
      </c>
      <c r="V10" s="120">
        <v>90562.480520153287</v>
      </c>
      <c r="W10" s="120">
        <v>90203.657598949998</v>
      </c>
      <c r="X10" s="120">
        <v>85995.703241579991</v>
      </c>
      <c r="Y10" s="120">
        <v>89285.82604919</v>
      </c>
      <c r="Z10" s="120">
        <v>89400.168711898499</v>
      </c>
      <c r="AA10" s="120">
        <v>91701.808477649989</v>
      </c>
      <c r="AB10" s="120">
        <v>86352.357072949992</v>
      </c>
      <c r="AC10" s="120">
        <v>84881.193359120007</v>
      </c>
      <c r="AD10" s="120">
        <v>88621.427366669988</v>
      </c>
      <c r="AE10" s="120">
        <v>88918.967610129999</v>
      </c>
      <c r="AF10" s="120">
        <v>87005.171657810017</v>
      </c>
      <c r="AG10" s="120">
        <v>92412.496873350014</v>
      </c>
      <c r="AH10" s="120">
        <v>112555.7412439</v>
      </c>
      <c r="AI10" s="120">
        <v>100853.26348092999</v>
      </c>
      <c r="AJ10" s="120">
        <v>102730.27077737999</v>
      </c>
      <c r="AK10" s="120">
        <v>107044.46714537</v>
      </c>
      <c r="AL10" s="120">
        <v>108462.5354588</v>
      </c>
      <c r="AM10" s="120">
        <v>102165.07897051</v>
      </c>
      <c r="AN10" s="120">
        <v>100819.21598757998</v>
      </c>
      <c r="AO10" s="120">
        <v>103439.35510151999</v>
      </c>
      <c r="AP10" s="120">
        <v>104267.99057615998</v>
      </c>
      <c r="AQ10" s="120">
        <v>99055.364292319995</v>
      </c>
      <c r="AR10" s="120">
        <v>46266.058430880003</v>
      </c>
      <c r="AS10" s="120">
        <v>105912.79550193</v>
      </c>
      <c r="AT10" s="120">
        <v>119316.14454888998</v>
      </c>
    </row>
    <row r="11" spans="1:46" ht="20.100000000000001" customHeight="1" x14ac:dyDescent="0.25">
      <c r="A11" s="21">
        <v>115</v>
      </c>
      <c r="B11" s="22" t="s">
        <v>273</v>
      </c>
      <c r="C11" s="120">
        <v>4551.8876155300004</v>
      </c>
      <c r="D11" s="120">
        <v>4899.0497214999996</v>
      </c>
      <c r="E11" s="120">
        <v>5729.7133750599996</v>
      </c>
      <c r="F11" s="120">
        <v>5902.3413927900001</v>
      </c>
      <c r="G11" s="120">
        <v>5878.7545549999995</v>
      </c>
      <c r="H11" s="120">
        <v>6109.6272177999999</v>
      </c>
      <c r="I11" s="120">
        <v>7009.5064577599996</v>
      </c>
      <c r="J11" s="120">
        <v>7655.1381231800005</v>
      </c>
      <c r="K11" s="120">
        <v>6927.6759825799991</v>
      </c>
      <c r="L11" s="120">
        <v>7472.95235082</v>
      </c>
      <c r="M11" s="120">
        <v>8279.6498375499996</v>
      </c>
      <c r="N11" s="120">
        <v>8448.6579818000009</v>
      </c>
      <c r="O11" s="120">
        <v>8181.5663383600004</v>
      </c>
      <c r="P11" s="120">
        <v>8703.4779683500001</v>
      </c>
      <c r="Q11" s="120">
        <v>10082.0974219</v>
      </c>
      <c r="R11" s="120">
        <v>10011.25210686</v>
      </c>
      <c r="S11" s="120">
        <v>9722.5318579199993</v>
      </c>
      <c r="T11" s="120">
        <v>8616.1261037099994</v>
      </c>
      <c r="U11" s="120">
        <v>9016.078932819999</v>
      </c>
      <c r="V11" s="120">
        <v>9418.3047556699985</v>
      </c>
      <c r="W11" s="120">
        <v>10175.539842850001</v>
      </c>
      <c r="X11" s="120">
        <v>9340.7563944400008</v>
      </c>
      <c r="Y11" s="120">
        <v>10391.42807661</v>
      </c>
      <c r="Z11" s="120">
        <v>9061.6348193699996</v>
      </c>
      <c r="AA11" s="120">
        <v>8502.5340561599987</v>
      </c>
      <c r="AB11" s="120">
        <v>7392.5659547600007</v>
      </c>
      <c r="AC11" s="120">
        <v>7755.7776326699986</v>
      </c>
      <c r="AD11" s="120">
        <v>7796.7366385300011</v>
      </c>
      <c r="AE11" s="120">
        <v>7314.6281163900003</v>
      </c>
      <c r="AF11" s="120">
        <v>7605.8171436500006</v>
      </c>
      <c r="AG11" s="120">
        <v>8645.7876653200001</v>
      </c>
      <c r="AH11" s="120">
        <v>8783.925930190002</v>
      </c>
      <c r="AI11" s="120">
        <v>9257.4397767299997</v>
      </c>
      <c r="AJ11" s="120">
        <v>9971.7194741399999</v>
      </c>
      <c r="AK11" s="120">
        <v>11292.43054354</v>
      </c>
      <c r="AL11" s="120">
        <v>10182.50624748</v>
      </c>
      <c r="AM11" s="120">
        <v>10162.794042609999</v>
      </c>
      <c r="AN11" s="120">
        <v>10294.98964632</v>
      </c>
      <c r="AO11" s="120">
        <v>11326.02350336</v>
      </c>
      <c r="AP11" s="120">
        <v>11148.985827839999</v>
      </c>
      <c r="AQ11" s="120">
        <v>11251.09501447</v>
      </c>
      <c r="AR11" s="120">
        <v>9329.0012784700011</v>
      </c>
      <c r="AS11" s="120">
        <v>11007.274365220001</v>
      </c>
      <c r="AT11" s="120">
        <v>14134.52749515</v>
      </c>
    </row>
    <row r="12" spans="1:46" ht="20.100000000000001" customHeight="1" x14ac:dyDescent="0.25">
      <c r="A12" s="21">
        <v>116</v>
      </c>
      <c r="B12" s="22" t="s">
        <v>278</v>
      </c>
      <c r="C12" s="120">
        <v>-52.713190120000007</v>
      </c>
      <c r="D12" s="120">
        <v>99.818262489999995</v>
      </c>
      <c r="E12" s="120">
        <v>405.51942479000002</v>
      </c>
      <c r="F12" s="120">
        <v>-268.23946329</v>
      </c>
      <c r="G12" s="120">
        <v>261.01043185999998</v>
      </c>
      <c r="H12" s="120">
        <v>128.52282774</v>
      </c>
      <c r="I12" s="120">
        <v>259.63685509999999</v>
      </c>
      <c r="J12" s="120">
        <v>-324.39979808999999</v>
      </c>
      <c r="K12" s="120">
        <v>-739.08335815000009</v>
      </c>
      <c r="L12" s="120">
        <v>-188.57671721000003</v>
      </c>
      <c r="M12" s="120">
        <v>-125.20342947</v>
      </c>
      <c r="N12" s="120">
        <v>572.54418792000001</v>
      </c>
      <c r="O12" s="120">
        <v>-546.03839868</v>
      </c>
      <c r="P12" s="120">
        <v>173.52765539000001</v>
      </c>
      <c r="Q12" s="120">
        <v>222.11085571000001</v>
      </c>
      <c r="R12" s="120">
        <v>729.59073648000003</v>
      </c>
      <c r="S12" s="120">
        <v>155.77191940000003</v>
      </c>
      <c r="T12" s="120">
        <v>-133.74334213999998</v>
      </c>
      <c r="U12" s="120">
        <v>174.85307496000001</v>
      </c>
      <c r="V12" s="120">
        <v>-237.86830504000005</v>
      </c>
      <c r="W12" s="120">
        <v>-539.8562809</v>
      </c>
      <c r="X12" s="120">
        <v>180.42962437</v>
      </c>
      <c r="Y12" s="120">
        <v>-0.72956565999998624</v>
      </c>
      <c r="Z12" s="120">
        <v>-130.24504114999999</v>
      </c>
      <c r="AA12" s="120">
        <v>3.9897600000000002E-3</v>
      </c>
      <c r="AB12" s="120">
        <v>0.90418352999999996</v>
      </c>
      <c r="AC12" s="120">
        <v>2.7858599999999994E-3</v>
      </c>
      <c r="AD12" s="120">
        <v>1.9711950000000002E-2</v>
      </c>
      <c r="AE12" s="120">
        <v>-4.649292E-2</v>
      </c>
      <c r="AF12" s="120">
        <v>1.5549209999999999E-2</v>
      </c>
      <c r="AG12" s="120">
        <v>6.5864499999999998E-3</v>
      </c>
      <c r="AH12" s="120">
        <v>2.4430380000000002E-2</v>
      </c>
      <c r="AI12" s="120">
        <v>8.4558679999999997E-2</v>
      </c>
      <c r="AJ12" s="120">
        <v>-9.6363629999999992E-2</v>
      </c>
      <c r="AK12" s="120">
        <v>0.35514443000000001</v>
      </c>
      <c r="AL12" s="120">
        <v>3.3187149999999999E-2</v>
      </c>
      <c r="AM12" s="120">
        <v>-2.6355900000000005E-2</v>
      </c>
      <c r="AN12" s="120">
        <v>7.1950939999999991E-2</v>
      </c>
      <c r="AO12" s="120">
        <v>2.2809330000000003E-2</v>
      </c>
      <c r="AP12" s="120">
        <v>-1.7952740000000002E-2</v>
      </c>
      <c r="AQ12" s="120">
        <v>1.302911E-2</v>
      </c>
      <c r="AR12" s="120">
        <v>4.3392059999999996E-2</v>
      </c>
      <c r="AS12" s="120">
        <v>-8.0848112099999998</v>
      </c>
      <c r="AT12" s="120">
        <v>4.3064729999999996E-2</v>
      </c>
    </row>
    <row r="13" spans="1:46" ht="20.100000000000001" customHeight="1" x14ac:dyDescent="0.25">
      <c r="A13" s="118">
        <v>12</v>
      </c>
      <c r="B13" s="118" t="s">
        <v>246</v>
      </c>
      <c r="C13" s="119">
        <v>63977.600298582169</v>
      </c>
      <c r="D13" s="119">
        <v>69027.921887480872</v>
      </c>
      <c r="E13" s="119">
        <v>70967.113968397724</v>
      </c>
      <c r="F13" s="119">
        <v>87601.619168802223</v>
      </c>
      <c r="G13" s="119">
        <v>73049.518064037926</v>
      </c>
      <c r="H13" s="119">
        <v>80068.456788357784</v>
      </c>
      <c r="I13" s="119">
        <v>80073.180994563096</v>
      </c>
      <c r="J13" s="119">
        <v>98016.380327463223</v>
      </c>
      <c r="K13" s="119">
        <v>83392.814936148585</v>
      </c>
      <c r="L13" s="119">
        <v>88582.403561842191</v>
      </c>
      <c r="M13" s="119">
        <v>87182.7052211954</v>
      </c>
      <c r="N13" s="119">
        <v>103949.44090602826</v>
      </c>
      <c r="O13" s="119">
        <v>89644.879291555961</v>
      </c>
      <c r="P13" s="119">
        <v>96276.798436184108</v>
      </c>
      <c r="Q13" s="119">
        <v>94270.777505842794</v>
      </c>
      <c r="R13" s="119">
        <v>114540.68830835313</v>
      </c>
      <c r="S13" s="119">
        <v>98016.160050053702</v>
      </c>
      <c r="T13" s="119">
        <v>102862.99100647858</v>
      </c>
      <c r="U13" s="119">
        <v>102499.45132987382</v>
      </c>
      <c r="V13" s="119">
        <v>122309.4438886635</v>
      </c>
      <c r="W13" s="119">
        <v>101833.28253515369</v>
      </c>
      <c r="X13" s="119">
        <v>107490.13260421675</v>
      </c>
      <c r="Y13" s="119">
        <v>103451.66064432128</v>
      </c>
      <c r="Z13" s="119">
        <v>123407.05047703674</v>
      </c>
      <c r="AA13" s="119">
        <v>106217.72430388001</v>
      </c>
      <c r="AB13" s="119">
        <v>111201.56213792902</v>
      </c>
      <c r="AC13" s="119">
        <v>107246.52006076099</v>
      </c>
      <c r="AD13" s="119">
        <v>133157.34611544205</v>
      </c>
      <c r="AE13" s="119">
        <v>110722.29096086897</v>
      </c>
      <c r="AF13" s="119">
        <v>121171.03941373684</v>
      </c>
      <c r="AG13" s="119">
        <v>117438.84202978652</v>
      </c>
      <c r="AH13" s="119">
        <v>143053.17399323927</v>
      </c>
      <c r="AI13" s="119">
        <v>120363.18004926707</v>
      </c>
      <c r="AJ13" s="119">
        <v>125678.16298144456</v>
      </c>
      <c r="AK13" s="119">
        <v>124086.74947033651</v>
      </c>
      <c r="AL13" s="119">
        <v>151048.69248668954</v>
      </c>
      <c r="AM13" s="119">
        <v>126045.00422025993</v>
      </c>
      <c r="AN13" s="119">
        <v>133428.08214397007</v>
      </c>
      <c r="AO13" s="119">
        <v>131877.55968690297</v>
      </c>
      <c r="AP13" s="119">
        <v>160534.21212709066</v>
      </c>
      <c r="AQ13" s="119">
        <v>132350.61785601499</v>
      </c>
      <c r="AR13" s="119">
        <v>102495.524874745</v>
      </c>
      <c r="AS13" s="119">
        <v>137307.513919716</v>
      </c>
      <c r="AT13" s="119">
        <v>175715.83194909699</v>
      </c>
    </row>
    <row r="14" spans="1:46" ht="20.100000000000001" customHeight="1" x14ac:dyDescent="0.25">
      <c r="A14" s="118">
        <v>13</v>
      </c>
      <c r="B14" s="118" t="s">
        <v>243</v>
      </c>
      <c r="C14" s="119">
        <v>53.747499570000002</v>
      </c>
      <c r="D14" s="119">
        <v>65.61159407000001</v>
      </c>
      <c r="E14" s="119">
        <v>56.073309100000003</v>
      </c>
      <c r="F14" s="119">
        <v>117.20808606</v>
      </c>
      <c r="G14" s="119">
        <v>68.996919719999994</v>
      </c>
      <c r="H14" s="119">
        <v>68.267333379999997</v>
      </c>
      <c r="I14" s="119">
        <v>105.28889513</v>
      </c>
      <c r="J14" s="119">
        <v>230.98275682000002</v>
      </c>
      <c r="K14" s="119">
        <v>127.95131656000001</v>
      </c>
      <c r="L14" s="119">
        <v>168.12152147</v>
      </c>
      <c r="M14" s="119">
        <v>150.0537415</v>
      </c>
      <c r="N14" s="119">
        <v>200.74036902999998</v>
      </c>
      <c r="O14" s="119">
        <v>84.115348299999994</v>
      </c>
      <c r="P14" s="119">
        <v>104.91910686999999</v>
      </c>
      <c r="Q14" s="119">
        <v>128.97365514000001</v>
      </c>
      <c r="R14" s="119">
        <v>99.537835400000006</v>
      </c>
      <c r="S14" s="119">
        <v>130.08515420000001</v>
      </c>
      <c r="T14" s="119">
        <v>121.85451045000001</v>
      </c>
      <c r="U14" s="119">
        <v>134.165918</v>
      </c>
      <c r="V14" s="119">
        <v>126.60070224</v>
      </c>
      <c r="W14" s="119">
        <v>134.95048758000001</v>
      </c>
      <c r="X14" s="119">
        <v>105.50069870999999</v>
      </c>
      <c r="Y14" s="119">
        <v>156.03648824000001</v>
      </c>
      <c r="Z14" s="119">
        <v>162.14906939000002</v>
      </c>
      <c r="AA14" s="119">
        <v>110.18390648</v>
      </c>
      <c r="AB14" s="119">
        <v>134.55986795000001</v>
      </c>
      <c r="AC14" s="119">
        <v>189.10146177999999</v>
      </c>
      <c r="AD14" s="119">
        <v>207.77984730000003</v>
      </c>
      <c r="AE14" s="119">
        <v>250.71384130000001</v>
      </c>
      <c r="AF14" s="119">
        <v>324.85356544999996</v>
      </c>
      <c r="AG14" s="119">
        <v>306.22226527999999</v>
      </c>
      <c r="AH14" s="119">
        <v>336.73237704000002</v>
      </c>
      <c r="AI14" s="119">
        <v>255.81629245999994</v>
      </c>
      <c r="AJ14" s="119">
        <v>225.41857594999999</v>
      </c>
      <c r="AK14" s="119">
        <v>206.44680611999996</v>
      </c>
      <c r="AL14" s="119">
        <v>228.83574055</v>
      </c>
      <c r="AM14" s="119">
        <v>220.76447197000005</v>
      </c>
      <c r="AN14" s="119">
        <v>312.92285694999998</v>
      </c>
      <c r="AO14" s="119">
        <v>272.10403033</v>
      </c>
      <c r="AP14" s="119">
        <v>249.09927968999995</v>
      </c>
      <c r="AQ14" s="119">
        <v>142.55509527999999</v>
      </c>
      <c r="AR14" s="119">
        <v>128.12022982999997</v>
      </c>
      <c r="AS14" s="119">
        <v>121.48385575</v>
      </c>
      <c r="AT14" s="119">
        <v>287.72835386999998</v>
      </c>
    </row>
    <row r="15" spans="1:46" ht="20.100000000000001" customHeight="1" x14ac:dyDescent="0.25">
      <c r="A15" s="118">
        <v>14</v>
      </c>
      <c r="B15" s="118" t="s">
        <v>247</v>
      </c>
      <c r="C15" s="119">
        <v>43289.858309108065</v>
      </c>
      <c r="D15" s="119">
        <v>53960.931763795597</v>
      </c>
      <c r="E15" s="119">
        <v>54544.888140549716</v>
      </c>
      <c r="F15" s="119">
        <v>60249.214069014401</v>
      </c>
      <c r="G15" s="119">
        <v>53167.979378597804</v>
      </c>
      <c r="H15" s="119">
        <v>53693.407936348864</v>
      </c>
      <c r="I15" s="119">
        <v>51120.277370635988</v>
      </c>
      <c r="J15" s="119">
        <v>53252.550836585651</v>
      </c>
      <c r="K15" s="119">
        <v>51692.183779238847</v>
      </c>
      <c r="L15" s="119">
        <v>63967.087652590766</v>
      </c>
      <c r="M15" s="119">
        <v>88018.335330115879</v>
      </c>
      <c r="N15" s="119">
        <v>70089.012199290562</v>
      </c>
      <c r="O15" s="119">
        <v>56517.101807548766</v>
      </c>
      <c r="P15" s="119">
        <v>62914.070889713345</v>
      </c>
      <c r="Q15" s="119">
        <v>66338.977368095715</v>
      </c>
      <c r="R15" s="119">
        <v>85197.347398564758</v>
      </c>
      <c r="S15" s="119">
        <v>71873.324557152475</v>
      </c>
      <c r="T15" s="119">
        <v>65322.153356281866</v>
      </c>
      <c r="U15" s="119">
        <v>54056.901746950432</v>
      </c>
      <c r="V15" s="119">
        <v>62514.962703506695</v>
      </c>
      <c r="W15" s="119">
        <v>69154.769444017889</v>
      </c>
      <c r="X15" s="119">
        <v>106726.44190261861</v>
      </c>
      <c r="Y15" s="119">
        <v>83986.12199088317</v>
      </c>
      <c r="Z15" s="119">
        <v>108207.34347255311</v>
      </c>
      <c r="AA15" s="119">
        <v>127907.0500372675</v>
      </c>
      <c r="AB15" s="119">
        <v>92336.127273367136</v>
      </c>
      <c r="AC15" s="119">
        <v>85555.210036876058</v>
      </c>
      <c r="AD15" s="119">
        <v>96063.713239090357</v>
      </c>
      <c r="AE15" s="119">
        <v>79321.165112981413</v>
      </c>
      <c r="AF15" s="119">
        <v>72580.28565936083</v>
      </c>
      <c r="AG15" s="119">
        <v>73759.792833031795</v>
      </c>
      <c r="AH15" s="119">
        <v>79639.845764500977</v>
      </c>
      <c r="AI15" s="119">
        <v>77133.274480417982</v>
      </c>
      <c r="AJ15" s="119">
        <v>83419.810502329507</v>
      </c>
      <c r="AK15" s="119">
        <v>104053.49213484261</v>
      </c>
      <c r="AL15" s="119">
        <v>104815.01124611503</v>
      </c>
      <c r="AM15" s="119">
        <v>87728.620940782828</v>
      </c>
      <c r="AN15" s="119">
        <v>86704.705709596354</v>
      </c>
      <c r="AO15" s="119">
        <v>84931.635575268039</v>
      </c>
      <c r="AP15" s="119">
        <v>167417.55224385898</v>
      </c>
      <c r="AQ15" s="119">
        <v>83561.355220037003</v>
      </c>
      <c r="AR15" s="119">
        <v>55007.994066358406</v>
      </c>
      <c r="AS15" s="119">
        <v>58639.863211478587</v>
      </c>
      <c r="AT15" s="119">
        <v>73752.90088521193</v>
      </c>
    </row>
    <row r="16" spans="1:46" ht="20.100000000000001" customHeight="1" x14ac:dyDescent="0.25">
      <c r="A16" s="121">
        <v>1411</v>
      </c>
      <c r="B16" s="121" t="s">
        <v>822</v>
      </c>
      <c r="C16" s="122">
        <v>27990.291120748065</v>
      </c>
      <c r="D16" s="122">
        <v>34376.522405415599</v>
      </c>
      <c r="E16" s="122">
        <v>27971.645691709713</v>
      </c>
      <c r="F16" s="122">
        <v>41265.643974424398</v>
      </c>
      <c r="G16" s="122">
        <v>36432.164695627805</v>
      </c>
      <c r="H16" s="122">
        <v>31696.628711148864</v>
      </c>
      <c r="I16" s="122">
        <v>28050.725549215989</v>
      </c>
      <c r="J16" s="122">
        <v>34996.336055035652</v>
      </c>
      <c r="K16" s="122">
        <v>29435.310319708853</v>
      </c>
      <c r="L16" s="122">
        <v>42517.15116647078</v>
      </c>
      <c r="M16" s="122">
        <v>46775.898234765882</v>
      </c>
      <c r="N16" s="122">
        <v>37125.843569860561</v>
      </c>
      <c r="O16" s="122">
        <v>35611.140905288761</v>
      </c>
      <c r="P16" s="122">
        <v>33186.304567663341</v>
      </c>
      <c r="Q16" s="122">
        <v>37154.908911685721</v>
      </c>
      <c r="R16" s="122">
        <v>42437.111283724757</v>
      </c>
      <c r="S16" s="122">
        <v>46360.06141037248</v>
      </c>
      <c r="T16" s="122">
        <v>40065.174520221859</v>
      </c>
      <c r="U16" s="122">
        <v>25578.705916050436</v>
      </c>
      <c r="V16" s="122">
        <v>40288.747701016699</v>
      </c>
      <c r="W16" s="122">
        <v>52182.812326827901</v>
      </c>
      <c r="X16" s="122">
        <v>81837.77017102862</v>
      </c>
      <c r="Y16" s="122">
        <v>56758.970843873176</v>
      </c>
      <c r="Z16" s="122">
        <v>81459.5424313931</v>
      </c>
      <c r="AA16" s="122">
        <v>98134.349893547522</v>
      </c>
      <c r="AB16" s="122">
        <v>71101.915388987138</v>
      </c>
      <c r="AC16" s="122">
        <v>62178.807703726045</v>
      </c>
      <c r="AD16" s="122">
        <v>52314.914451300356</v>
      </c>
      <c r="AE16" s="122">
        <v>54779.403252751406</v>
      </c>
      <c r="AF16" s="122">
        <v>46451.901217490835</v>
      </c>
      <c r="AG16" s="122">
        <v>41543.941298641803</v>
      </c>
      <c r="AH16" s="122">
        <v>47871.977898140984</v>
      </c>
      <c r="AI16" s="122">
        <v>45597.457531847991</v>
      </c>
      <c r="AJ16" s="122">
        <v>46481.213876999493</v>
      </c>
      <c r="AK16" s="122">
        <v>64456.313046732634</v>
      </c>
      <c r="AL16" s="122">
        <v>61148.459159785016</v>
      </c>
      <c r="AM16" s="122">
        <v>56460.202871242829</v>
      </c>
      <c r="AN16" s="122">
        <v>50032.425734416349</v>
      </c>
      <c r="AO16" s="122">
        <v>43816.660606888028</v>
      </c>
      <c r="AP16" s="122">
        <v>42520.380650098981</v>
      </c>
      <c r="AQ16" s="122">
        <v>46847.129721696998</v>
      </c>
      <c r="AR16" s="122">
        <v>28657.885470328409</v>
      </c>
      <c r="AS16" s="122">
        <v>30601.549023398584</v>
      </c>
      <c r="AT16" s="122">
        <v>39362.802340881928</v>
      </c>
    </row>
    <row r="17" spans="1:46" ht="20.100000000000001" customHeight="1" x14ac:dyDescent="0.25">
      <c r="A17" s="123" t="s">
        <v>394</v>
      </c>
      <c r="B17" s="121" t="s">
        <v>395</v>
      </c>
      <c r="C17" s="122">
        <v>15299.567188360001</v>
      </c>
      <c r="D17" s="122">
        <v>19584.409358379999</v>
      </c>
      <c r="E17" s="122">
        <v>26573.242448839999</v>
      </c>
      <c r="F17" s="122">
        <v>18983.570094589999</v>
      </c>
      <c r="G17" s="122">
        <v>16735.814682970005</v>
      </c>
      <c r="H17" s="122">
        <v>21996.7792252</v>
      </c>
      <c r="I17" s="122">
        <v>23069.551821419998</v>
      </c>
      <c r="J17" s="122">
        <v>18256.214781549992</v>
      </c>
      <c r="K17" s="122">
        <v>22256.873459529997</v>
      </c>
      <c r="L17" s="122">
        <v>21449.936486119994</v>
      </c>
      <c r="M17" s="122">
        <v>41242.437095350004</v>
      </c>
      <c r="N17" s="122">
        <v>32963.168629430002</v>
      </c>
      <c r="O17" s="122">
        <v>20905.960902260005</v>
      </c>
      <c r="P17" s="122">
        <v>29727.766322050004</v>
      </c>
      <c r="Q17" s="122">
        <v>29184.068456409997</v>
      </c>
      <c r="R17" s="122">
        <v>42760.236114839994</v>
      </c>
      <c r="S17" s="122">
        <v>25513.263146779995</v>
      </c>
      <c r="T17" s="122">
        <v>25256.97883606</v>
      </c>
      <c r="U17" s="122">
        <v>28478.195830899997</v>
      </c>
      <c r="V17" s="122">
        <v>22226.215002489997</v>
      </c>
      <c r="W17" s="122">
        <v>16971.957117189992</v>
      </c>
      <c r="X17" s="122">
        <v>24888.671731589991</v>
      </c>
      <c r="Y17" s="122">
        <v>27227.151147009994</v>
      </c>
      <c r="Z17" s="122">
        <v>26747.801041160004</v>
      </c>
      <c r="AA17" s="122">
        <v>29772.700143719987</v>
      </c>
      <c r="AB17" s="122">
        <v>21234.211884380005</v>
      </c>
      <c r="AC17" s="122">
        <v>23376.402333150003</v>
      </c>
      <c r="AD17" s="122">
        <v>43748.798787790001</v>
      </c>
      <c r="AE17" s="122">
        <v>24541.761860229999</v>
      </c>
      <c r="AF17" s="122">
        <v>26128.384441870003</v>
      </c>
      <c r="AG17" s="122">
        <v>32215.851534390007</v>
      </c>
      <c r="AH17" s="122">
        <v>31767.867866359993</v>
      </c>
      <c r="AI17" s="122">
        <v>31535.816948569998</v>
      </c>
      <c r="AJ17" s="122">
        <v>36938.596625330007</v>
      </c>
      <c r="AK17" s="122">
        <v>39597.179088109988</v>
      </c>
      <c r="AL17" s="122">
        <v>43666.552086330012</v>
      </c>
      <c r="AM17" s="122">
        <v>31268.418069539995</v>
      </c>
      <c r="AN17" s="122">
        <v>36672.279975180005</v>
      </c>
      <c r="AO17" s="122">
        <v>41114.974968380004</v>
      </c>
      <c r="AP17" s="122">
        <v>124897.17159375999</v>
      </c>
      <c r="AQ17" s="122">
        <v>36714.225498339998</v>
      </c>
      <c r="AR17" s="122">
        <v>26350.108596029997</v>
      </c>
      <c r="AS17" s="122">
        <v>28038.314188080003</v>
      </c>
      <c r="AT17" s="122">
        <v>34390.098544330001</v>
      </c>
    </row>
    <row r="18" spans="1:46" ht="20.100000000000001" customHeight="1" x14ac:dyDescent="0.25">
      <c r="A18" s="18" t="s">
        <v>396</v>
      </c>
      <c r="B18" s="19" t="s">
        <v>823</v>
      </c>
      <c r="C18" s="20">
        <v>263314.48961702659</v>
      </c>
      <c r="D18" s="20">
        <v>281029.05702637142</v>
      </c>
      <c r="E18" s="20">
        <v>284778.86831522803</v>
      </c>
      <c r="F18" s="20">
        <v>324807.53555961716</v>
      </c>
      <c r="G18" s="20">
        <v>306492.68904453045</v>
      </c>
      <c r="H18" s="20">
        <v>326953.34579301247</v>
      </c>
      <c r="I18" s="20">
        <v>320396.51515558781</v>
      </c>
      <c r="J18" s="20">
        <v>357922.16095293895</v>
      </c>
      <c r="K18" s="20">
        <v>334720.23242474848</v>
      </c>
      <c r="L18" s="20">
        <v>352463.28677897516</v>
      </c>
      <c r="M18" s="20">
        <v>347438.15871792717</v>
      </c>
      <c r="N18" s="20">
        <v>381720.54299934342</v>
      </c>
      <c r="O18" s="20">
        <v>365374.94737924845</v>
      </c>
      <c r="P18" s="20">
        <v>385915.24035175901</v>
      </c>
      <c r="Q18" s="20">
        <v>387092.89921607648</v>
      </c>
      <c r="R18" s="20">
        <v>432780.36114072293</v>
      </c>
      <c r="S18" s="20">
        <v>412920.41573043674</v>
      </c>
      <c r="T18" s="20">
        <v>408309.5033196013</v>
      </c>
      <c r="U18" s="20">
        <v>458609.791429554</v>
      </c>
      <c r="V18" s="20">
        <v>490102.3907962417</v>
      </c>
      <c r="W18" s="20">
        <v>512512.8467378309</v>
      </c>
      <c r="X18" s="20">
        <v>484125.64501083072</v>
      </c>
      <c r="Y18" s="20">
        <v>562164.43688004033</v>
      </c>
      <c r="Z18" s="20">
        <v>544687.14351153118</v>
      </c>
      <c r="AA18" s="20">
        <v>529652.73163846752</v>
      </c>
      <c r="AB18" s="20">
        <v>499922.0957152932</v>
      </c>
      <c r="AC18" s="20">
        <v>530931.34536762035</v>
      </c>
      <c r="AD18" s="20">
        <v>602000.21972934436</v>
      </c>
      <c r="AE18" s="20">
        <v>537719.61581406777</v>
      </c>
      <c r="AF18" s="20">
        <v>547835.02646428882</v>
      </c>
      <c r="AG18" s="20">
        <v>534113.59838703624</v>
      </c>
      <c r="AH18" s="20">
        <v>583329.99060733221</v>
      </c>
      <c r="AI18" s="20">
        <v>552066.75764100906</v>
      </c>
      <c r="AJ18" s="20">
        <v>593481.80419110577</v>
      </c>
      <c r="AK18" s="20">
        <v>593249.9479572766</v>
      </c>
      <c r="AL18" s="20">
        <v>604439.25869701337</v>
      </c>
      <c r="AM18" s="20">
        <v>589201.12083702732</v>
      </c>
      <c r="AN18" s="20">
        <v>571395.52422346652</v>
      </c>
      <c r="AO18" s="20">
        <v>556335.03683119593</v>
      </c>
      <c r="AP18" s="20">
        <v>672359.69828816643</v>
      </c>
      <c r="AQ18" s="20">
        <v>557867.96386608481</v>
      </c>
      <c r="AR18" s="20">
        <v>761530.19962051383</v>
      </c>
      <c r="AS18" s="20">
        <v>720047.1511517074</v>
      </c>
      <c r="AT18" s="20">
        <v>693366.53892228473</v>
      </c>
    </row>
    <row r="19" spans="1:46" ht="20.100000000000001" customHeight="1" x14ac:dyDescent="0.25">
      <c r="A19" s="118">
        <v>2</v>
      </c>
      <c r="B19" s="118" t="s">
        <v>490</v>
      </c>
      <c r="C19" s="119">
        <v>261863.84204723273</v>
      </c>
      <c r="D19" s="119">
        <v>278443.35675180494</v>
      </c>
      <c r="E19" s="119">
        <v>281810.97150407091</v>
      </c>
      <c r="F19" s="119">
        <v>318940.4803818136</v>
      </c>
      <c r="G19" s="119">
        <v>307229.3132120035</v>
      </c>
      <c r="H19" s="119">
        <v>327187.69308975094</v>
      </c>
      <c r="I19" s="119">
        <v>318870.97729000053</v>
      </c>
      <c r="J19" s="119">
        <v>355733.53931494273</v>
      </c>
      <c r="K19" s="119">
        <v>335338.82758339995</v>
      </c>
      <c r="L19" s="119">
        <v>352096.76846276055</v>
      </c>
      <c r="M19" s="119">
        <v>346698.77952374896</v>
      </c>
      <c r="N19" s="119">
        <v>379646.00268964551</v>
      </c>
      <c r="O19" s="119">
        <v>365344.52356702427</v>
      </c>
      <c r="P19" s="119">
        <v>385715.63185526407</v>
      </c>
      <c r="Q19" s="119">
        <v>385257.8453172766</v>
      </c>
      <c r="R19" s="119">
        <v>426964.75586077792</v>
      </c>
      <c r="S19" s="119">
        <v>411273.24760151154</v>
      </c>
      <c r="T19" s="119">
        <v>404430.53479688324</v>
      </c>
      <c r="U19" s="119">
        <v>455631.939469476</v>
      </c>
      <c r="V19" s="119">
        <v>490583.86744438077</v>
      </c>
      <c r="W19" s="119">
        <v>513314.08574258385</v>
      </c>
      <c r="X19" s="119">
        <v>488571.00755265815</v>
      </c>
      <c r="Y19" s="119">
        <v>563875.12274357793</v>
      </c>
      <c r="Z19" s="119">
        <v>543566.50118488725</v>
      </c>
      <c r="AA19" s="119">
        <v>532676.44799492951</v>
      </c>
      <c r="AB19" s="119">
        <v>503969.47985156998</v>
      </c>
      <c r="AC19" s="119">
        <v>534388.94005904649</v>
      </c>
      <c r="AD19" s="119">
        <v>601592.13763546734</v>
      </c>
      <c r="AE19" s="119">
        <v>542018.16742325423</v>
      </c>
      <c r="AF19" s="119">
        <v>552628.54094265075</v>
      </c>
      <c r="AG19" s="119">
        <v>538502.97910139617</v>
      </c>
      <c r="AH19" s="119">
        <v>587316.80398198357</v>
      </c>
      <c r="AI19" s="119">
        <v>556657.19548468059</v>
      </c>
      <c r="AJ19" s="119">
        <v>598177.38799828873</v>
      </c>
      <c r="AK19" s="119">
        <v>596064.05470980948</v>
      </c>
      <c r="AL19" s="119">
        <v>603455.50661636307</v>
      </c>
      <c r="AM19" s="119">
        <v>594567.86255694588</v>
      </c>
      <c r="AN19" s="119">
        <v>576539.51573222503</v>
      </c>
      <c r="AO19" s="119">
        <v>564201.09408065816</v>
      </c>
      <c r="AP19" s="119">
        <v>672820.39400102128</v>
      </c>
      <c r="AQ19" s="119">
        <v>563749.38031789043</v>
      </c>
      <c r="AR19" s="119">
        <v>766245.43074175529</v>
      </c>
      <c r="AS19" s="119">
        <v>728924.47886967286</v>
      </c>
      <c r="AT19" s="119">
        <v>695620.00695405761</v>
      </c>
    </row>
    <row r="20" spans="1:46" ht="20.100000000000001" customHeight="1" x14ac:dyDescent="0.25">
      <c r="A20" s="124">
        <v>21</v>
      </c>
      <c r="B20" s="124" t="s">
        <v>244</v>
      </c>
      <c r="C20" s="120">
        <v>38286.877672285722</v>
      </c>
      <c r="D20" s="120">
        <v>39185.812902163016</v>
      </c>
      <c r="E20" s="120">
        <v>37792.089589917203</v>
      </c>
      <c r="F20" s="120">
        <v>47445.80438950906</v>
      </c>
      <c r="G20" s="120">
        <v>39830.546680253996</v>
      </c>
      <c r="H20" s="120">
        <v>46914.589748213017</v>
      </c>
      <c r="I20" s="120">
        <v>39645.063912536985</v>
      </c>
      <c r="J20" s="120">
        <v>48735.353415296995</v>
      </c>
      <c r="K20" s="120">
        <v>41530.579352814711</v>
      </c>
      <c r="L20" s="120">
        <v>48162.675087544856</v>
      </c>
      <c r="M20" s="120">
        <v>41423.217749225434</v>
      </c>
      <c r="N20" s="120">
        <v>51310.396828364901</v>
      </c>
      <c r="O20" s="120">
        <v>44713.185764012072</v>
      </c>
      <c r="P20" s="120">
        <v>53461.638361184057</v>
      </c>
      <c r="Q20" s="120">
        <v>46166.093484330908</v>
      </c>
      <c r="R20" s="120">
        <v>56370.581359648968</v>
      </c>
      <c r="S20" s="120">
        <v>49465.018432118668</v>
      </c>
      <c r="T20" s="120">
        <v>55353.701452725109</v>
      </c>
      <c r="U20" s="120">
        <v>51431.672422396412</v>
      </c>
      <c r="V20" s="120">
        <v>63059.685681462812</v>
      </c>
      <c r="W20" s="120">
        <v>55038.816816321676</v>
      </c>
      <c r="X20" s="120">
        <v>61343.028129996746</v>
      </c>
      <c r="Y20" s="120">
        <v>56318.774592531277</v>
      </c>
      <c r="Z20" s="120">
        <v>68988.952943866258</v>
      </c>
      <c r="AA20" s="120">
        <v>56940.483812938008</v>
      </c>
      <c r="AB20" s="120">
        <v>61917.547366860003</v>
      </c>
      <c r="AC20" s="120">
        <v>57423.766205340005</v>
      </c>
      <c r="AD20" s="120">
        <v>75802.377673253999</v>
      </c>
      <c r="AE20" s="120">
        <v>63735.159737859474</v>
      </c>
      <c r="AF20" s="120">
        <v>73728.073809575289</v>
      </c>
      <c r="AG20" s="120">
        <v>63158.929488637354</v>
      </c>
      <c r="AH20" s="120">
        <v>76695.847201530807</v>
      </c>
      <c r="AI20" s="120">
        <v>70765.342670833998</v>
      </c>
      <c r="AJ20" s="120">
        <v>72622.005231971008</v>
      </c>
      <c r="AK20" s="120">
        <v>67476.918437367</v>
      </c>
      <c r="AL20" s="120">
        <v>80088.89794948099</v>
      </c>
      <c r="AM20" s="120">
        <v>74703.403037726996</v>
      </c>
      <c r="AN20" s="120">
        <v>77069.237750061002</v>
      </c>
      <c r="AO20" s="120">
        <v>69342.144335167002</v>
      </c>
      <c r="AP20" s="120">
        <v>84625.544974208024</v>
      </c>
      <c r="AQ20" s="120">
        <v>70984.104700343014</v>
      </c>
      <c r="AR20" s="120">
        <v>79174.560250600989</v>
      </c>
      <c r="AS20" s="120">
        <v>68966.898146117004</v>
      </c>
      <c r="AT20" s="120">
        <v>82919.234167929011</v>
      </c>
    </row>
    <row r="21" spans="1:46" ht="20.100000000000001" customHeight="1" x14ac:dyDescent="0.25">
      <c r="A21" s="124">
        <v>22</v>
      </c>
      <c r="B21" s="124" t="s">
        <v>245</v>
      </c>
      <c r="C21" s="120">
        <v>7471.7510768189986</v>
      </c>
      <c r="D21" s="120">
        <v>8908.3435280710019</v>
      </c>
      <c r="E21" s="120">
        <v>8749.4332145410008</v>
      </c>
      <c r="F21" s="120">
        <v>11327.832636764</v>
      </c>
      <c r="G21" s="120">
        <v>7802.3304704670009</v>
      </c>
      <c r="H21" s="120">
        <v>8825.4131845909978</v>
      </c>
      <c r="I21" s="120">
        <v>8779.7788626140027</v>
      </c>
      <c r="J21" s="120">
        <v>12760.068576338002</v>
      </c>
      <c r="K21" s="120">
        <v>8111.7725302598064</v>
      </c>
      <c r="L21" s="120">
        <v>9414.0587149045241</v>
      </c>
      <c r="M21" s="120">
        <v>10131.413702457445</v>
      </c>
      <c r="N21" s="120">
        <v>13509.001570310535</v>
      </c>
      <c r="O21" s="120">
        <v>9343.1371300670016</v>
      </c>
      <c r="P21" s="120">
        <v>11085.081878804001</v>
      </c>
      <c r="Q21" s="120">
        <v>11066.394436264996</v>
      </c>
      <c r="R21" s="120">
        <v>14840.353742327003</v>
      </c>
      <c r="S21" s="120">
        <v>10145.408891169001</v>
      </c>
      <c r="T21" s="120">
        <v>11534.475087948998</v>
      </c>
      <c r="U21" s="120">
        <v>12712.670246384007</v>
      </c>
      <c r="V21" s="120">
        <v>16056.617540379004</v>
      </c>
      <c r="W21" s="120">
        <v>11314.676545937999</v>
      </c>
      <c r="X21" s="120">
        <v>11946.205580578</v>
      </c>
      <c r="Y21" s="120">
        <v>13202.276845913002</v>
      </c>
      <c r="Z21" s="120">
        <v>16654.296547588994</v>
      </c>
      <c r="AA21" s="120">
        <v>11390.022336907999</v>
      </c>
      <c r="AB21" s="120">
        <v>12752.991399629002</v>
      </c>
      <c r="AC21" s="120">
        <v>12834.481672106005</v>
      </c>
      <c r="AD21" s="120">
        <v>19442.258171364996</v>
      </c>
      <c r="AE21" s="120">
        <v>10872.373809430415</v>
      </c>
      <c r="AF21" s="120">
        <v>13043.961373051323</v>
      </c>
      <c r="AG21" s="120">
        <v>12794.001599654955</v>
      </c>
      <c r="AH21" s="120">
        <v>16802.416094326629</v>
      </c>
      <c r="AI21" s="120">
        <v>12890.325901511002</v>
      </c>
      <c r="AJ21" s="120">
        <v>13345.366390304003</v>
      </c>
      <c r="AK21" s="120">
        <v>13946.711814444996</v>
      </c>
      <c r="AL21" s="120">
        <v>17270.305788548998</v>
      </c>
      <c r="AM21" s="120">
        <v>12465.349399950001</v>
      </c>
      <c r="AN21" s="120">
        <v>13527.665942426005</v>
      </c>
      <c r="AO21" s="120">
        <v>13752.703710998998</v>
      </c>
      <c r="AP21" s="120">
        <v>17247.320822769005</v>
      </c>
      <c r="AQ21" s="120">
        <v>12796.184575969004</v>
      </c>
      <c r="AR21" s="120">
        <v>14769.542578787001</v>
      </c>
      <c r="AS21" s="120">
        <v>14550.499976606996</v>
      </c>
      <c r="AT21" s="120">
        <v>16756.667227734994</v>
      </c>
    </row>
    <row r="22" spans="1:46" ht="20.100000000000001" customHeight="1" x14ac:dyDescent="0.25">
      <c r="A22" s="124">
        <v>23</v>
      </c>
      <c r="B22" s="124" t="s">
        <v>824</v>
      </c>
      <c r="C22" s="120">
        <v>4410.6088750271419</v>
      </c>
      <c r="D22" s="120">
        <v>4524.6856234825009</v>
      </c>
      <c r="E22" s="120">
        <v>4599.3018614658795</v>
      </c>
      <c r="F22" s="120">
        <v>4638.4036400244777</v>
      </c>
      <c r="G22" s="120">
        <v>4785.078633501038</v>
      </c>
      <c r="H22" s="120">
        <v>4923.7312387854909</v>
      </c>
      <c r="I22" s="120">
        <v>5001.2237976286806</v>
      </c>
      <c r="J22" s="120">
        <v>5043.9663300847906</v>
      </c>
      <c r="K22" s="120">
        <v>5084.0077696744365</v>
      </c>
      <c r="L22" s="120">
        <v>5205.7286333952998</v>
      </c>
      <c r="M22" s="120">
        <v>5301.1764145097477</v>
      </c>
      <c r="N22" s="120">
        <v>5340.087182420516</v>
      </c>
      <c r="O22" s="120">
        <v>5389.1247200148373</v>
      </c>
      <c r="P22" s="120">
        <v>5526.1766938210667</v>
      </c>
      <c r="Q22" s="120">
        <v>5636.2624227811611</v>
      </c>
      <c r="R22" s="120">
        <v>5685.436163382934</v>
      </c>
      <c r="S22" s="120">
        <v>6071.2935095507273</v>
      </c>
      <c r="T22" s="120">
        <v>6214.8433139629587</v>
      </c>
      <c r="U22" s="120">
        <v>6315.551974073991</v>
      </c>
      <c r="V22" s="120">
        <v>6360.9507986319786</v>
      </c>
      <c r="W22" s="120">
        <v>6751.6271906289603</v>
      </c>
      <c r="X22" s="120">
        <v>6892.5047209124441</v>
      </c>
      <c r="Y22" s="120">
        <v>7055.3248010594925</v>
      </c>
      <c r="Z22" s="120">
        <v>7154.5432873991031</v>
      </c>
      <c r="AA22" s="120">
        <v>7380.3970152448474</v>
      </c>
      <c r="AB22" s="120">
        <v>7533.3658259677577</v>
      </c>
      <c r="AC22" s="120">
        <v>7643.2722406701578</v>
      </c>
      <c r="AD22" s="120">
        <v>7674.9930353819445</v>
      </c>
      <c r="AE22" s="120">
        <v>8135.257068975392</v>
      </c>
      <c r="AF22" s="120">
        <v>8221.5824978872006</v>
      </c>
      <c r="AG22" s="120">
        <v>8399.0556542882387</v>
      </c>
      <c r="AH22" s="120">
        <v>8446.8683616394846</v>
      </c>
      <c r="AI22" s="120">
        <v>8330.9483495715049</v>
      </c>
      <c r="AJ22" s="120">
        <v>8425.6649964109274</v>
      </c>
      <c r="AK22" s="120">
        <v>8575.3687603528415</v>
      </c>
      <c r="AL22" s="120">
        <v>8770.5331709275979</v>
      </c>
      <c r="AM22" s="120">
        <v>9244.1821103856146</v>
      </c>
      <c r="AN22" s="120">
        <v>9083.777244009545</v>
      </c>
      <c r="AO22" s="120">
        <v>9182.9149490750824</v>
      </c>
      <c r="AP22" s="120">
        <v>9362.1256965297598</v>
      </c>
      <c r="AQ22" s="120">
        <v>9298.1426427876086</v>
      </c>
      <c r="AR22" s="120">
        <v>9514.5350223594724</v>
      </c>
      <c r="AS22" s="120">
        <v>9768.5489860003945</v>
      </c>
      <c r="AT22" s="120">
        <v>10200.740779541886</v>
      </c>
    </row>
    <row r="23" spans="1:46" ht="20.100000000000001" customHeight="1" x14ac:dyDescent="0.25">
      <c r="A23" s="124">
        <v>24</v>
      </c>
      <c r="B23" s="124" t="s">
        <v>825</v>
      </c>
      <c r="C23" s="120">
        <v>63557.361241636718</v>
      </c>
      <c r="D23" s="120">
        <v>67307.083280297622</v>
      </c>
      <c r="E23" s="120">
        <v>65074.989453895629</v>
      </c>
      <c r="F23" s="120">
        <v>77867.898208691709</v>
      </c>
      <c r="G23" s="120">
        <v>83913.816463480529</v>
      </c>
      <c r="H23" s="120">
        <v>84278.202308551074</v>
      </c>
      <c r="I23" s="120">
        <v>79242.652709318107</v>
      </c>
      <c r="J23" s="120">
        <v>84798.68401167533</v>
      </c>
      <c r="K23" s="120">
        <v>81812.684198023606</v>
      </c>
      <c r="L23" s="120">
        <v>82247.831159276204</v>
      </c>
      <c r="M23" s="120">
        <v>79919.205742929204</v>
      </c>
      <c r="N23" s="120">
        <v>87592.832864972777</v>
      </c>
      <c r="O23" s="120">
        <v>90875.993899277833</v>
      </c>
      <c r="P23" s="120">
        <v>86330.724302335992</v>
      </c>
      <c r="Q23" s="120">
        <v>87085.794606649361</v>
      </c>
      <c r="R23" s="120">
        <v>101963.1008720411</v>
      </c>
      <c r="S23" s="120">
        <v>90246.557116239317</v>
      </c>
      <c r="T23" s="120">
        <v>89513.652764069426</v>
      </c>
      <c r="U23" s="120">
        <v>115715.52633989777</v>
      </c>
      <c r="V23" s="120">
        <v>130676.56578827674</v>
      </c>
      <c r="W23" s="120">
        <v>187386.21289223147</v>
      </c>
      <c r="X23" s="120">
        <v>144136.43985388317</v>
      </c>
      <c r="Y23" s="120">
        <v>225143.29931359857</v>
      </c>
      <c r="Z23" s="120">
        <v>143800.96961953881</v>
      </c>
      <c r="AA23" s="120">
        <v>166848.95749793609</v>
      </c>
      <c r="AB23" s="120">
        <v>141373.52810065783</v>
      </c>
      <c r="AC23" s="120">
        <v>157225.71452797993</v>
      </c>
      <c r="AD23" s="120">
        <v>141505.00354086855</v>
      </c>
      <c r="AE23" s="120">
        <v>150323.37220771931</v>
      </c>
      <c r="AF23" s="120">
        <v>143175.04965621582</v>
      </c>
      <c r="AG23" s="120">
        <v>137620.87484943247</v>
      </c>
      <c r="AH23" s="120">
        <v>145705.21804419142</v>
      </c>
      <c r="AI23" s="120">
        <v>134655.74281215455</v>
      </c>
      <c r="AJ23" s="120">
        <v>171180.7624200607</v>
      </c>
      <c r="AK23" s="120">
        <v>165414.65996769839</v>
      </c>
      <c r="AL23" s="120">
        <v>131858.00588220562</v>
      </c>
      <c r="AM23" s="120">
        <v>151560.54845072568</v>
      </c>
      <c r="AN23" s="120">
        <v>131583.2692876432</v>
      </c>
      <c r="AO23" s="120">
        <v>112644.63477025912</v>
      </c>
      <c r="AP23" s="120">
        <v>121756.7902754058</v>
      </c>
      <c r="AQ23" s="120">
        <v>112050.73603542926</v>
      </c>
      <c r="AR23" s="120">
        <v>80549.981497821645</v>
      </c>
      <c r="AS23" s="120">
        <v>106057.36170975599</v>
      </c>
      <c r="AT23" s="120">
        <v>131967.68259679354</v>
      </c>
    </row>
    <row r="24" spans="1:46" ht="20.100000000000001" customHeight="1" x14ac:dyDescent="0.25">
      <c r="A24" s="124">
        <v>25</v>
      </c>
      <c r="B24" s="124" t="s">
        <v>248</v>
      </c>
      <c r="C24" s="120">
        <v>1407.6282416528807</v>
      </c>
      <c r="D24" s="120">
        <v>1165.8854806905877</v>
      </c>
      <c r="E24" s="120">
        <v>1289.3134018804249</v>
      </c>
      <c r="F24" s="120">
        <v>2292.0272591866596</v>
      </c>
      <c r="G24" s="120">
        <v>3436.808987283488</v>
      </c>
      <c r="H24" s="120">
        <v>3471.9738969876175</v>
      </c>
      <c r="I24" s="120">
        <v>2168.7419114174318</v>
      </c>
      <c r="J24" s="120">
        <v>2814.2883819109807</v>
      </c>
      <c r="K24" s="120">
        <v>5743.3653601496053</v>
      </c>
      <c r="L24" s="120">
        <v>4091.6185470165442</v>
      </c>
      <c r="M24" s="120">
        <v>2252.8551286199386</v>
      </c>
      <c r="N24" s="120">
        <v>2331.0831007842107</v>
      </c>
      <c r="O24" s="120">
        <v>3931.775663537022</v>
      </c>
      <c r="P24" s="120">
        <v>3840.7922540736827</v>
      </c>
      <c r="Q24" s="120">
        <v>8476.5522026934377</v>
      </c>
      <c r="R24" s="120">
        <v>8768.3981795597574</v>
      </c>
      <c r="S24" s="120">
        <v>8495.7566834251083</v>
      </c>
      <c r="T24" s="120">
        <v>4672.0953186699317</v>
      </c>
      <c r="U24" s="120">
        <v>11086.810213031702</v>
      </c>
      <c r="V24" s="120">
        <v>5520.5635014659911</v>
      </c>
      <c r="W24" s="120">
        <v>1249.3499809012903</v>
      </c>
      <c r="X24" s="120">
        <v>5969.5130513454633</v>
      </c>
      <c r="Y24" s="120">
        <v>4026.43214783759</v>
      </c>
      <c r="Z24" s="120">
        <v>13403.757862255654</v>
      </c>
      <c r="AA24" s="120">
        <v>13044.135166959999</v>
      </c>
      <c r="AB24" s="120">
        <v>1502.0846740500001</v>
      </c>
      <c r="AC24" s="120">
        <v>10337.343295550001</v>
      </c>
      <c r="AD24" s="120">
        <v>2304.08786925</v>
      </c>
      <c r="AE24" s="120">
        <v>9880.1732953499995</v>
      </c>
      <c r="AF24" s="120">
        <v>1612.4996502999993</v>
      </c>
      <c r="AG24" s="120">
        <v>8705.3375952799997</v>
      </c>
      <c r="AH24" s="120">
        <v>1753.5651275500004</v>
      </c>
      <c r="AI24" s="120">
        <v>7170.7867029499994</v>
      </c>
      <c r="AJ24" s="120">
        <v>1735.3229105800001</v>
      </c>
      <c r="AK24" s="120">
        <v>8207.9274457600004</v>
      </c>
      <c r="AL24" s="120">
        <v>6586.6471026800009</v>
      </c>
      <c r="AM24" s="120">
        <v>7425.0607557899993</v>
      </c>
      <c r="AN24" s="120">
        <v>1410.02453982</v>
      </c>
      <c r="AO24" s="120">
        <v>5320.5437528500006</v>
      </c>
      <c r="AP24" s="120">
        <v>2277.8425849899995</v>
      </c>
      <c r="AQ24" s="120">
        <v>3932.6364254080004</v>
      </c>
      <c r="AR24" s="120">
        <v>2339.7489305499994</v>
      </c>
      <c r="AS24" s="120">
        <v>2953.3479480799997</v>
      </c>
      <c r="AT24" s="120">
        <v>2060.014806226</v>
      </c>
    </row>
    <row r="25" spans="1:46" ht="20.100000000000001" customHeight="1" x14ac:dyDescent="0.25">
      <c r="A25" s="124">
        <v>26</v>
      </c>
      <c r="B25" s="124" t="s">
        <v>243</v>
      </c>
      <c r="C25" s="120">
        <v>54332.452222062195</v>
      </c>
      <c r="D25" s="120">
        <v>62574.03178038296</v>
      </c>
      <c r="E25" s="120">
        <v>55372.716733899506</v>
      </c>
      <c r="F25" s="120">
        <v>68274.900318972024</v>
      </c>
      <c r="G25" s="120">
        <v>64824.120021900257</v>
      </c>
      <c r="H25" s="120">
        <v>68190.332060961839</v>
      </c>
      <c r="I25" s="120">
        <v>61774.220017402258</v>
      </c>
      <c r="J25" s="120">
        <v>81417.703157236421</v>
      </c>
      <c r="K25" s="120">
        <v>72047.79977963664</v>
      </c>
      <c r="L25" s="120">
        <v>77889.838051050159</v>
      </c>
      <c r="M25" s="120">
        <v>69111.129744835751</v>
      </c>
      <c r="N25" s="120">
        <v>87937.251126360832</v>
      </c>
      <c r="O25" s="120">
        <v>75175.577413108069</v>
      </c>
      <c r="P25" s="120">
        <v>83496.511180169517</v>
      </c>
      <c r="Q25" s="120">
        <v>72895.10016033116</v>
      </c>
      <c r="R25" s="120">
        <v>87482.28116863218</v>
      </c>
      <c r="S25" s="120">
        <v>92656.199521984396</v>
      </c>
      <c r="T25" s="120">
        <v>89044.12128053917</v>
      </c>
      <c r="U25" s="120">
        <v>82490.517465187804</v>
      </c>
      <c r="V25" s="120">
        <v>89778.928264101589</v>
      </c>
      <c r="W25" s="120">
        <v>92304.327539880411</v>
      </c>
      <c r="X25" s="120">
        <v>92597.084626266151</v>
      </c>
      <c r="Y25" s="120">
        <v>79726.02782944846</v>
      </c>
      <c r="Z25" s="120">
        <v>96583.357169230469</v>
      </c>
      <c r="AA25" s="120">
        <v>92349.574582820482</v>
      </c>
      <c r="AB25" s="120">
        <v>94404.928461506875</v>
      </c>
      <c r="AC25" s="120">
        <v>86028.600695313376</v>
      </c>
      <c r="AD25" s="120">
        <v>132752.7767707248</v>
      </c>
      <c r="AE25" s="120">
        <v>99112.985012329009</v>
      </c>
      <c r="AF25" s="120">
        <v>97876.715474647601</v>
      </c>
      <c r="AG25" s="120">
        <v>92479.982399414177</v>
      </c>
      <c r="AH25" s="120">
        <v>113731.42542676165</v>
      </c>
      <c r="AI25" s="120">
        <v>109779.53783378092</v>
      </c>
      <c r="AJ25" s="120">
        <v>111631.84778953854</v>
      </c>
      <c r="AK25" s="120">
        <v>101619.1778509952</v>
      </c>
      <c r="AL25" s="120">
        <v>124559.10251571325</v>
      </c>
      <c r="AM25" s="120">
        <v>112092.59376992862</v>
      </c>
      <c r="AN25" s="120">
        <v>110722.90706108876</v>
      </c>
      <c r="AO25" s="120">
        <v>111005.71325464662</v>
      </c>
      <c r="AP25" s="120">
        <v>150260.48224991077</v>
      </c>
      <c r="AQ25" s="120">
        <v>120885.99258219</v>
      </c>
      <c r="AR25" s="120">
        <v>139758.69266075006</v>
      </c>
      <c r="AS25" s="120">
        <v>175080.49181731002</v>
      </c>
      <c r="AT25" s="120">
        <v>149715.79630075896</v>
      </c>
    </row>
    <row r="26" spans="1:46" ht="20.100000000000001" customHeight="1" x14ac:dyDescent="0.25">
      <c r="A26" s="124">
        <v>27</v>
      </c>
      <c r="B26" s="124" t="s">
        <v>580</v>
      </c>
      <c r="C26" s="120">
        <v>90737.531497203017</v>
      </c>
      <c r="D26" s="120">
        <v>92375.459585827994</v>
      </c>
      <c r="E26" s="120">
        <v>106291.22633214502</v>
      </c>
      <c r="F26" s="120">
        <v>103270.80202409101</v>
      </c>
      <c r="G26" s="120">
        <v>99523.343902848006</v>
      </c>
      <c r="H26" s="120">
        <v>105557.21866800901</v>
      </c>
      <c r="I26" s="120">
        <v>118055.76015122501</v>
      </c>
      <c r="J26" s="120">
        <v>112536.742354588</v>
      </c>
      <c r="K26" s="120">
        <v>112773.10040565676</v>
      </c>
      <c r="L26" s="120">
        <v>118823.2184813607</v>
      </c>
      <c r="M26" s="120">
        <v>131908.26532510525</v>
      </c>
      <c r="N26" s="120">
        <v>126987.34450554688</v>
      </c>
      <c r="O26" s="120">
        <v>127819.43326124501</v>
      </c>
      <c r="P26" s="120">
        <v>132123.409931089</v>
      </c>
      <c r="Q26" s="120">
        <v>149170.340160764</v>
      </c>
      <c r="R26" s="120">
        <v>142733.424009493</v>
      </c>
      <c r="S26" s="120">
        <v>144403.19268334101</v>
      </c>
      <c r="T26" s="120">
        <v>139344.00897834101</v>
      </c>
      <c r="U26" s="120">
        <v>165974.05333397497</v>
      </c>
      <c r="V26" s="120">
        <v>170063.754326411</v>
      </c>
      <c r="W26" s="120">
        <v>152618.66902343198</v>
      </c>
      <c r="X26" s="120">
        <v>157867.49684507301</v>
      </c>
      <c r="Y26" s="120">
        <v>171099.79745298799</v>
      </c>
      <c r="Z26" s="120">
        <v>185851.85454567397</v>
      </c>
      <c r="AA26" s="120">
        <v>178441.82862838003</v>
      </c>
      <c r="AB26" s="120">
        <v>176014.10507588999</v>
      </c>
      <c r="AC26" s="120">
        <v>195319.64437647403</v>
      </c>
      <c r="AD26" s="120">
        <v>210960.31057789299</v>
      </c>
      <c r="AE26" s="120">
        <v>195028.89608870749</v>
      </c>
      <c r="AF26" s="120">
        <v>206196.77176582569</v>
      </c>
      <c r="AG26" s="120">
        <v>210400.64494603119</v>
      </c>
      <c r="AH26" s="120">
        <v>216668.18026374787</v>
      </c>
      <c r="AI26" s="120">
        <v>208191.13776770502</v>
      </c>
      <c r="AJ26" s="120">
        <v>210224.19842217801</v>
      </c>
      <c r="AK26" s="120">
        <v>221019.567849571</v>
      </c>
      <c r="AL26" s="120">
        <v>225256.24080882501</v>
      </c>
      <c r="AM26" s="120">
        <v>221197.49257175805</v>
      </c>
      <c r="AN26" s="120">
        <v>221210.21092202398</v>
      </c>
      <c r="AO26" s="120">
        <v>236441.926136366</v>
      </c>
      <c r="AP26" s="120">
        <v>243318.59855484898</v>
      </c>
      <c r="AQ26" s="120">
        <v>227259.46379887301</v>
      </c>
      <c r="AR26" s="120">
        <v>430569.64533024904</v>
      </c>
      <c r="AS26" s="120">
        <v>342996.15712825896</v>
      </c>
      <c r="AT26" s="120">
        <v>292534.72626740404</v>
      </c>
    </row>
    <row r="27" spans="1:46" ht="20.100000000000001" customHeight="1" x14ac:dyDescent="0.25">
      <c r="A27" s="124">
        <v>28</v>
      </c>
      <c r="B27" s="124" t="s">
        <v>398</v>
      </c>
      <c r="C27" s="120">
        <v>1659.6312205460408</v>
      </c>
      <c r="D27" s="120">
        <v>2402.0545708892469</v>
      </c>
      <c r="E27" s="120">
        <v>2641.9009163262745</v>
      </c>
      <c r="F27" s="120">
        <v>3822.8119045747062</v>
      </c>
      <c r="G27" s="120">
        <v>3113.2680522691762</v>
      </c>
      <c r="H27" s="120">
        <v>5026.2319836519418</v>
      </c>
      <c r="I27" s="120">
        <v>4203.5359278580499</v>
      </c>
      <c r="J27" s="120">
        <v>7626.7330878122648</v>
      </c>
      <c r="K27" s="120">
        <v>8235.5181871844088</v>
      </c>
      <c r="L27" s="120">
        <v>6261.7997882122654</v>
      </c>
      <c r="M27" s="120">
        <v>6651.5157160662111</v>
      </c>
      <c r="N27" s="120">
        <v>4638.0055108848846</v>
      </c>
      <c r="O27" s="120">
        <v>8096.295715762426</v>
      </c>
      <c r="P27" s="120">
        <v>9851.2972537867408</v>
      </c>
      <c r="Q27" s="120">
        <v>4761.3078434616164</v>
      </c>
      <c r="R27" s="120">
        <v>9121.1803656929187</v>
      </c>
      <c r="S27" s="120">
        <v>9789.8207636832667</v>
      </c>
      <c r="T27" s="120">
        <v>8753.6366006266617</v>
      </c>
      <c r="U27" s="120">
        <v>9905.137474529276</v>
      </c>
      <c r="V27" s="120">
        <v>9066.801543651618</v>
      </c>
      <c r="W27" s="120">
        <v>6650.4057532500083</v>
      </c>
      <c r="X27" s="120">
        <v>7818.7347446031199</v>
      </c>
      <c r="Y27" s="120">
        <v>7303.1897602014778</v>
      </c>
      <c r="Z27" s="120">
        <v>11128.769209334034</v>
      </c>
      <c r="AA27" s="120">
        <v>6281.048953741989</v>
      </c>
      <c r="AB27" s="120">
        <v>8470.9289470085387</v>
      </c>
      <c r="AC27" s="120">
        <v>7576.1170456130458</v>
      </c>
      <c r="AD27" s="120">
        <v>11150.329996730003</v>
      </c>
      <c r="AE27" s="120">
        <v>4929.9502028830484</v>
      </c>
      <c r="AF27" s="120">
        <v>8773.8867151479171</v>
      </c>
      <c r="AG27" s="120">
        <v>4944.1525686577779</v>
      </c>
      <c r="AH27" s="120">
        <v>7513.2834622356277</v>
      </c>
      <c r="AI27" s="120">
        <v>4873.3734461735858</v>
      </c>
      <c r="AJ27" s="120">
        <v>9012.219837245575</v>
      </c>
      <c r="AK27" s="120">
        <v>9803.7225836200741</v>
      </c>
      <c r="AL27" s="120">
        <v>9065.7733979815603</v>
      </c>
      <c r="AM27" s="120">
        <v>5879.2324606809088</v>
      </c>
      <c r="AN27" s="120">
        <v>11932.422985152594</v>
      </c>
      <c r="AO27" s="120">
        <v>6510.5131712952771</v>
      </c>
      <c r="AP27" s="120">
        <v>43971.688842358883</v>
      </c>
      <c r="AQ27" s="120">
        <v>6542.1195568906232</v>
      </c>
      <c r="AR27" s="120">
        <v>9568.7244706370984</v>
      </c>
      <c r="AS27" s="120">
        <v>8551.1731575434897</v>
      </c>
      <c r="AT27" s="120">
        <v>9465.1448076691522</v>
      </c>
    </row>
    <row r="28" spans="1:46" ht="20.100000000000001" customHeight="1" x14ac:dyDescent="0.25">
      <c r="A28" s="118">
        <v>31</v>
      </c>
      <c r="B28" s="118" t="s">
        <v>612</v>
      </c>
      <c r="C28" s="119">
        <v>1450.6475697938577</v>
      </c>
      <c r="D28" s="119">
        <v>2585.700274566499</v>
      </c>
      <c r="E28" s="119">
        <v>2967.8968111571212</v>
      </c>
      <c r="F28" s="119">
        <v>5867.0551778035224</v>
      </c>
      <c r="G28" s="119">
        <v>-736.6241674730378</v>
      </c>
      <c r="H28" s="119">
        <v>-234.34729673849154</v>
      </c>
      <c r="I28" s="119">
        <v>1525.5378655873201</v>
      </c>
      <c r="J28" s="119">
        <v>2188.6216379962088</v>
      </c>
      <c r="K28" s="119">
        <v>-618.59515865150888</v>
      </c>
      <c r="L28" s="119">
        <v>366.51831621461599</v>
      </c>
      <c r="M28" s="119">
        <v>739.37919417817136</v>
      </c>
      <c r="N28" s="119">
        <v>2074.5403096979267</v>
      </c>
      <c r="O28" s="119">
        <v>30.423812224162702</v>
      </c>
      <c r="P28" s="119">
        <v>199.60849649493372</v>
      </c>
      <c r="Q28" s="119">
        <v>1835.0538987998389</v>
      </c>
      <c r="R28" s="119">
        <v>5815.6052799450663</v>
      </c>
      <c r="S28" s="119">
        <v>1647.1681289252733</v>
      </c>
      <c r="T28" s="119">
        <v>3878.9685227180416</v>
      </c>
      <c r="U28" s="119">
        <v>2977.851960078011</v>
      </c>
      <c r="V28" s="119">
        <v>-481.47664813897882</v>
      </c>
      <c r="W28" s="119">
        <v>-801.2390047529608</v>
      </c>
      <c r="X28" s="119">
        <v>-4445.3625418274441</v>
      </c>
      <c r="Y28" s="119">
        <v>-1710.6858635374938</v>
      </c>
      <c r="Z28" s="119">
        <v>1120.6423266438971</v>
      </c>
      <c r="AA28" s="119">
        <v>-3023.7163564618481</v>
      </c>
      <c r="AB28" s="119">
        <v>-4047.384136276758</v>
      </c>
      <c r="AC28" s="119">
        <v>-3457.5946914261585</v>
      </c>
      <c r="AD28" s="119">
        <v>408.08209387705392</v>
      </c>
      <c r="AE28" s="119">
        <v>-4298.5516091863683</v>
      </c>
      <c r="AF28" s="119">
        <v>-4793.5144783618998</v>
      </c>
      <c r="AG28" s="119">
        <v>-4389.3807143599843</v>
      </c>
      <c r="AH28" s="119">
        <v>-3986.8133746513413</v>
      </c>
      <c r="AI28" s="119">
        <v>-4590.4378436715051</v>
      </c>
      <c r="AJ28" s="119">
        <v>-4695.5838071829276</v>
      </c>
      <c r="AK28" s="119">
        <v>-2814.1067525328399</v>
      </c>
      <c r="AL28" s="119">
        <v>983.75208065040431</v>
      </c>
      <c r="AM28" s="119">
        <v>-5366.7417199186148</v>
      </c>
      <c r="AN28" s="119">
        <v>-5143.9915087585459</v>
      </c>
      <c r="AO28" s="119">
        <v>-7866.057249462081</v>
      </c>
      <c r="AP28" s="119">
        <v>-460.69571285475831</v>
      </c>
      <c r="AQ28" s="119">
        <v>-5881.4164518056077</v>
      </c>
      <c r="AR28" s="119">
        <v>-4715.2311212414706</v>
      </c>
      <c r="AS28" s="119">
        <v>-8877.327717965396</v>
      </c>
      <c r="AT28" s="119">
        <v>-2253.4680317728853</v>
      </c>
    </row>
    <row r="29" spans="1:46" ht="20.100000000000001" customHeight="1" x14ac:dyDescent="0.25">
      <c r="A29" s="125" t="s">
        <v>334</v>
      </c>
      <c r="B29" s="124" t="s">
        <v>330</v>
      </c>
      <c r="C29" s="120">
        <v>5985.346484190999</v>
      </c>
      <c r="D29" s="120">
        <v>7392.5180852489993</v>
      </c>
      <c r="E29" s="120">
        <v>7747.7515749830018</v>
      </c>
      <c r="F29" s="120">
        <v>11556.302234618001</v>
      </c>
      <c r="G29" s="120">
        <v>5042.0885275279998</v>
      </c>
      <c r="H29" s="120">
        <v>6432.0323988869995</v>
      </c>
      <c r="I29" s="120">
        <v>6801.7265333260002</v>
      </c>
      <c r="J29" s="120">
        <v>9620.394781990999</v>
      </c>
      <c r="K29" s="120">
        <v>5038.2834864429278</v>
      </c>
      <c r="L29" s="120">
        <v>6123.5951173199155</v>
      </c>
      <c r="M29" s="120">
        <v>6938.1449107279186</v>
      </c>
      <c r="N29" s="120">
        <v>8883.5826167484429</v>
      </c>
      <c r="O29" s="120">
        <v>5940.4778217290004</v>
      </c>
      <c r="P29" s="120">
        <v>7806.8557261860005</v>
      </c>
      <c r="Q29" s="120">
        <v>9533.5404899710011</v>
      </c>
      <c r="R29" s="120">
        <v>11831.093216027999</v>
      </c>
      <c r="S29" s="120">
        <v>8622.0788852160003</v>
      </c>
      <c r="T29" s="120">
        <v>10684.246507030999</v>
      </c>
      <c r="U29" s="120">
        <v>10947.687704142001</v>
      </c>
      <c r="V29" s="120">
        <v>11213.221578243001</v>
      </c>
      <c r="W29" s="120">
        <v>6223.0189305659997</v>
      </c>
      <c r="X29" s="120">
        <v>6011.0631483450006</v>
      </c>
      <c r="Y29" s="120">
        <v>6832.7231637619989</v>
      </c>
      <c r="Z29" s="120">
        <v>8427.1026010429996</v>
      </c>
      <c r="AA29" s="120">
        <v>4799.6704590129993</v>
      </c>
      <c r="AB29" s="120">
        <v>5371.0775068209987</v>
      </c>
      <c r="AC29" s="120">
        <v>5560.369499213999</v>
      </c>
      <c r="AD29" s="120">
        <v>9063.5074749189989</v>
      </c>
      <c r="AE29" s="120">
        <v>4310.0337576290231</v>
      </c>
      <c r="AF29" s="120">
        <v>5394.3968557852995</v>
      </c>
      <c r="AG29" s="120">
        <v>6220.4765355582549</v>
      </c>
      <c r="AH29" s="120">
        <v>9404.3490701181436</v>
      </c>
      <c r="AI29" s="120">
        <v>4112.7556696900001</v>
      </c>
      <c r="AJ29" s="120">
        <v>5746.3796283679994</v>
      </c>
      <c r="AK29" s="120">
        <v>6513.7225031400012</v>
      </c>
      <c r="AL29" s="120">
        <v>10322.948658198002</v>
      </c>
      <c r="AM29" s="120">
        <v>4283.7958227969993</v>
      </c>
      <c r="AN29" s="120">
        <v>5005.6987122909995</v>
      </c>
      <c r="AO29" s="120">
        <v>5973.3196087430006</v>
      </c>
      <c r="AP29" s="120">
        <v>10133.891027655001</v>
      </c>
      <c r="AQ29" s="120">
        <v>3875.329578462</v>
      </c>
      <c r="AR29" s="120">
        <v>5522.2744365180006</v>
      </c>
      <c r="AS29" s="120">
        <v>6430.3247813349999</v>
      </c>
      <c r="AT29" s="120">
        <v>8702.5774085590001</v>
      </c>
    </row>
    <row r="30" spans="1:46" ht="20.100000000000001" customHeight="1" x14ac:dyDescent="0.25">
      <c r="A30" s="125" t="s">
        <v>335</v>
      </c>
      <c r="B30" s="124" t="s">
        <v>529</v>
      </c>
      <c r="C30" s="120">
        <v>124.09003937</v>
      </c>
      <c r="D30" s="120">
        <v>282.13218719999998</v>
      </c>
      <c r="E30" s="120">
        <v>180.55290236000002</v>
      </c>
      <c r="F30" s="120">
        <v>1050.84341679</v>
      </c>
      <c r="G30" s="120">
        <v>993.63406149999992</v>
      </c>
      <c r="H30" s="120">
        <v>1742.6484568400001</v>
      </c>
      <c r="I30" s="120">
        <v>274.96487010999999</v>
      </c>
      <c r="J30" s="120">
        <v>2387.8068139100001</v>
      </c>
      <c r="K30" s="120">
        <v>572.87087541999995</v>
      </c>
      <c r="L30" s="120">
        <v>551.34816770999998</v>
      </c>
      <c r="M30" s="120">
        <v>897.58930203999989</v>
      </c>
      <c r="N30" s="120">
        <v>1468.95512463</v>
      </c>
      <c r="O30" s="120">
        <v>520.92928948999997</v>
      </c>
      <c r="P30" s="120">
        <v>2081.0705358699997</v>
      </c>
      <c r="Q30" s="120">
        <v>2062.2241683899997</v>
      </c>
      <c r="R30" s="120">
        <v>330.05177270000001</v>
      </c>
      <c r="S30" s="120">
        <v>903.61724674000004</v>
      </c>
      <c r="T30" s="120">
        <v>590.43467034999992</v>
      </c>
      <c r="U30" s="120">
        <v>1654.2837699899999</v>
      </c>
      <c r="V30" s="120">
        <v>5333.7474277500005</v>
      </c>
      <c r="W30" s="120">
        <v>272.63074469000003</v>
      </c>
      <c r="X30" s="120">
        <v>3563.9209692599998</v>
      </c>
      <c r="Y30" s="120">
        <v>1488.0842262400004</v>
      </c>
      <c r="Z30" s="120">
        <v>151.91698700000001</v>
      </c>
      <c r="AA30" s="120">
        <v>442.98980023000001</v>
      </c>
      <c r="AB30" s="120">
        <v>1885.0958171300001</v>
      </c>
      <c r="AC30" s="120">
        <v>1374.6919499699998</v>
      </c>
      <c r="AD30" s="120">
        <v>980.4323456599999</v>
      </c>
      <c r="AE30" s="120">
        <v>473.32829784</v>
      </c>
      <c r="AF30" s="120">
        <v>1966.3288362599997</v>
      </c>
      <c r="AG30" s="120">
        <v>2210.8015956299996</v>
      </c>
      <c r="AH30" s="120">
        <v>4944.2940831299993</v>
      </c>
      <c r="AI30" s="120">
        <v>372.24516378999999</v>
      </c>
      <c r="AJ30" s="120">
        <v>2016.29843914</v>
      </c>
      <c r="AK30" s="120">
        <v>752.46049532000006</v>
      </c>
      <c r="AL30" s="120">
        <v>568.66340662000005</v>
      </c>
      <c r="AM30" s="120">
        <v>406.35543232999999</v>
      </c>
      <c r="AN30" s="120">
        <v>1065.91297704</v>
      </c>
      <c r="AO30" s="120">
        <v>4656.4619091300001</v>
      </c>
      <c r="AP30" s="120">
        <v>1232.4610439799999</v>
      </c>
      <c r="AQ30" s="120">
        <v>458.60338748000004</v>
      </c>
      <c r="AR30" s="120">
        <v>722.97053540000002</v>
      </c>
      <c r="AS30" s="120">
        <v>5539.1035133000023</v>
      </c>
      <c r="AT30" s="120">
        <v>755.30466078999984</v>
      </c>
    </row>
    <row r="31" spans="1:46" ht="20.100000000000001" customHeight="1" x14ac:dyDescent="0.25">
      <c r="A31" s="125" t="s">
        <v>336</v>
      </c>
      <c r="B31" s="124" t="s">
        <v>824</v>
      </c>
      <c r="C31" s="120">
        <v>4410.6088750271419</v>
      </c>
      <c r="D31" s="120">
        <v>4524.6856234825009</v>
      </c>
      <c r="E31" s="120">
        <v>4599.3018614658795</v>
      </c>
      <c r="F31" s="120">
        <v>4638.4036400244777</v>
      </c>
      <c r="G31" s="120">
        <v>4785.078633501038</v>
      </c>
      <c r="H31" s="120">
        <v>4923.7312387854909</v>
      </c>
      <c r="I31" s="120">
        <v>5001.2237976286806</v>
      </c>
      <c r="J31" s="120">
        <v>5043.9663300847906</v>
      </c>
      <c r="K31" s="120">
        <v>5084.0077696744365</v>
      </c>
      <c r="L31" s="120">
        <v>5205.7286333952998</v>
      </c>
      <c r="M31" s="120">
        <v>5301.1764145097477</v>
      </c>
      <c r="N31" s="120">
        <v>5340.087182420516</v>
      </c>
      <c r="O31" s="120">
        <v>5389.1247200148373</v>
      </c>
      <c r="P31" s="120">
        <v>5526.1766938210667</v>
      </c>
      <c r="Q31" s="120">
        <v>5636.2624227811611</v>
      </c>
      <c r="R31" s="120">
        <v>5685.436163382934</v>
      </c>
      <c r="S31" s="120">
        <v>6071.2935095507273</v>
      </c>
      <c r="T31" s="120">
        <v>6214.8433139629587</v>
      </c>
      <c r="U31" s="120">
        <v>6315.551974073991</v>
      </c>
      <c r="V31" s="120">
        <v>6360.9507986319786</v>
      </c>
      <c r="W31" s="120">
        <v>6751.6271906289603</v>
      </c>
      <c r="X31" s="120">
        <v>6892.5047209124441</v>
      </c>
      <c r="Y31" s="120">
        <v>7055.3248010594925</v>
      </c>
      <c r="Z31" s="120">
        <v>7154.5432873991031</v>
      </c>
      <c r="AA31" s="120">
        <v>7380.3970152448474</v>
      </c>
      <c r="AB31" s="120">
        <v>7533.3658259677577</v>
      </c>
      <c r="AC31" s="120">
        <v>7643.2722406701578</v>
      </c>
      <c r="AD31" s="120">
        <v>7674.9930353819445</v>
      </c>
      <c r="AE31" s="120">
        <v>8135.257068975392</v>
      </c>
      <c r="AF31" s="120">
        <v>8221.5824978872006</v>
      </c>
      <c r="AG31" s="120">
        <v>8399.0556542882387</v>
      </c>
      <c r="AH31" s="120">
        <v>8446.8683616394846</v>
      </c>
      <c r="AI31" s="120">
        <v>8330.9483495715049</v>
      </c>
      <c r="AJ31" s="120">
        <v>8425.6649964109274</v>
      </c>
      <c r="AK31" s="120">
        <v>8575.3687603528415</v>
      </c>
      <c r="AL31" s="120">
        <v>8770.5331709275979</v>
      </c>
      <c r="AM31" s="120">
        <v>9244.1821103856146</v>
      </c>
      <c r="AN31" s="120">
        <v>9083.777244009545</v>
      </c>
      <c r="AO31" s="120">
        <v>9182.9149490750824</v>
      </c>
      <c r="AP31" s="120">
        <v>9362.1256965297598</v>
      </c>
      <c r="AQ31" s="120">
        <v>9298.1426427876086</v>
      </c>
      <c r="AR31" s="120">
        <v>9514.5350223594724</v>
      </c>
      <c r="AS31" s="120">
        <v>9768.5489860003945</v>
      </c>
      <c r="AT31" s="120">
        <v>10200.740779541886</v>
      </c>
    </row>
    <row r="32" spans="1:46" ht="20.100000000000001" customHeight="1" x14ac:dyDescent="0.25">
      <c r="A32" s="126"/>
      <c r="B32" s="126" t="s">
        <v>399</v>
      </c>
      <c r="C32" s="127">
        <v>-23082.141161230553</v>
      </c>
      <c r="D32" s="127">
        <v>-24208.701905123875</v>
      </c>
      <c r="E32" s="127">
        <v>-28171.638891696639</v>
      </c>
      <c r="F32" s="127">
        <v>-20840.314404596676</v>
      </c>
      <c r="G32" s="127">
        <v>-16075.690767564374</v>
      </c>
      <c r="H32" s="127">
        <v>-32934.026089972758</v>
      </c>
      <c r="I32" s="127">
        <v>-31918.989810163621</v>
      </c>
      <c r="J32" s="127">
        <v>-37970.066472879902</v>
      </c>
      <c r="K32" s="127">
        <v>-17746.142851278331</v>
      </c>
      <c r="L32" s="127">
        <v>-30087.199195380264</v>
      </c>
      <c r="M32" s="127">
        <v>-9427.3393190527277</v>
      </c>
      <c r="N32" s="127">
        <v>-31491.711133620382</v>
      </c>
      <c r="O32" s="127">
        <v>-28977.380628318526</v>
      </c>
      <c r="P32" s="127">
        <v>-43236.989195726026</v>
      </c>
      <c r="Q32" s="127">
        <v>-57437.956569831629</v>
      </c>
      <c r="R32" s="127">
        <v>-22274.375908241054</v>
      </c>
      <c r="S32" s="127">
        <v>-34541.763352400172</v>
      </c>
      <c r="T32" s="127">
        <v>-49357.750798267181</v>
      </c>
      <c r="U32" s="127">
        <v>-123691.97045168935</v>
      </c>
      <c r="V32" s="127">
        <v>-102794.52249109962</v>
      </c>
      <c r="W32" s="127">
        <v>-119271.18377657287</v>
      </c>
      <c r="X32" s="127">
        <v>-65576.606277370229</v>
      </c>
      <c r="Y32" s="127">
        <v>-186373.1734604254</v>
      </c>
      <c r="Z32" s="127">
        <v>-110244.88130657343</v>
      </c>
      <c r="AA32" s="127">
        <v>-70864.613661935524</v>
      </c>
      <c r="AB32" s="127">
        <v>-87248.481273815167</v>
      </c>
      <c r="AC32" s="127">
        <v>-148620.08779776687</v>
      </c>
      <c r="AD32" s="127">
        <v>-135891.20727781818</v>
      </c>
      <c r="AE32" s="127">
        <v>-112121.23767853249</v>
      </c>
      <c r="AF32" s="127">
        <v>-138366.37596196347</v>
      </c>
      <c r="AG32" s="127">
        <v>-139739.5520822641</v>
      </c>
      <c r="AH32" s="127">
        <v>-117892.65295184165</v>
      </c>
      <c r="AI32" s="127">
        <v>-97478.298093723104</v>
      </c>
      <c r="AJ32" s="127">
        <v>-145077.75682425612</v>
      </c>
      <c r="AK32" s="127">
        <v>-136553.46897367624</v>
      </c>
      <c r="AL32" s="127">
        <v>-96211.634175768617</v>
      </c>
      <c r="AM32" s="127">
        <v>-102730.66588602486</v>
      </c>
      <c r="AN32" s="127">
        <v>-107043.18683624038</v>
      </c>
      <c r="AO32" s="127">
        <v>-101144.60067773133</v>
      </c>
      <c r="AP32" s="127">
        <v>-81209.784512690007</v>
      </c>
      <c r="AQ32" s="127">
        <v>-66535.610805632808</v>
      </c>
      <c r="AR32" s="127">
        <v>-429353.59931712039</v>
      </c>
      <c r="AS32" s="127">
        <v>-299462.07028049289</v>
      </c>
      <c r="AT32" s="127">
        <v>-150984.3781746758</v>
      </c>
    </row>
    <row r="33" spans="1:46" ht="20.100000000000001" customHeight="1" x14ac:dyDescent="0.25">
      <c r="A33" s="126"/>
      <c r="B33" s="126" t="s">
        <v>400</v>
      </c>
      <c r="C33" s="127">
        <v>12484.9289596581</v>
      </c>
      <c r="D33" s="127">
        <v>8721.8589697581629</v>
      </c>
      <c r="E33" s="127">
        <v>8931.7048704892804</v>
      </c>
      <c r="F33" s="127">
        <v>15761.939829670649</v>
      </c>
      <c r="G33" s="127">
        <v>31405.961000288356</v>
      </c>
      <c r="H33" s="127">
        <v>19647.547507429437</v>
      </c>
      <c r="I33" s="127">
        <v>19272.937349938496</v>
      </c>
      <c r="J33" s="127">
        <v>11832.281483759769</v>
      </c>
      <c r="K33" s="127">
        <v>34631.231027036396</v>
      </c>
      <c r="L33" s="127">
        <v>9643.4807974251598</v>
      </c>
      <c r="M33" s="127">
        <v>23715.968189110601</v>
      </c>
      <c r="N33" s="127">
        <v>18975.278161491849</v>
      </c>
      <c r="O33" s="127">
        <v>26287.472365670546</v>
      </c>
      <c r="P33" s="127">
        <v>9907.4305389466172</v>
      </c>
      <c r="Q33" s="127">
        <v>-7507.0708748679899</v>
      </c>
      <c r="R33" s="127">
        <v>37251.613680075287</v>
      </c>
      <c r="S33" s="127">
        <v>9344.7323534666939</v>
      </c>
      <c r="T33" s="127">
        <v>90.727445580385393</v>
      </c>
      <c r="U33" s="127">
        <v>-33555.150027842014</v>
      </c>
      <c r="V33" s="127">
        <v>-12406.704403839598</v>
      </c>
      <c r="W33" s="127">
        <v>15932.21678883073</v>
      </c>
      <c r="X33" s="127">
        <v>-3277.9365945156751</v>
      </c>
      <c r="Y33" s="127">
        <v>-17988.844990700018</v>
      </c>
      <c r="Z33" s="127">
        <v>-47903.454118427733</v>
      </c>
      <c r="AA33" s="127">
        <v>-2150.0060575469688</v>
      </c>
      <c r="AB33" s="127">
        <v>-16976.868562144475</v>
      </c>
      <c r="AC33" s="127">
        <v>-53573.180973513008</v>
      </c>
      <c r="AD33" s="127">
        <v>-46701.118188249966</v>
      </c>
      <c r="AE33" s="127">
        <v>-16577.268723564572</v>
      </c>
      <c r="AF33" s="127">
        <v>-41643.227523238471</v>
      </c>
      <c r="AG33" s="127">
        <v>-43662.618531473403</v>
      </c>
      <c r="AH33" s="127">
        <v>-20059.412805791202</v>
      </c>
      <c r="AI33" s="127">
        <v>-8420.0128134165279</v>
      </c>
      <c r="AJ33" s="127">
        <v>-20378.208281194908</v>
      </c>
      <c r="AK33" s="127">
        <v>-35595.122052710445</v>
      </c>
      <c r="AL33" s="127">
        <v>-25502.087453348009</v>
      </c>
      <c r="AM33" s="127">
        <v>-7630.3203065420239</v>
      </c>
      <c r="AN33" s="127">
        <v>-25492.343283013484</v>
      </c>
      <c r="AO33" s="127">
        <v>-32316.62651436025</v>
      </c>
      <c r="AP33" s="127">
        <v>-1973.3748873831937</v>
      </c>
      <c r="AQ33" s="127">
        <v>-1332.0044919005304</v>
      </c>
      <c r="AR33" s="127">
        <v>-377461.50328962714</v>
      </c>
      <c r="AS33" s="127">
        <v>-224006.2575941355</v>
      </c>
      <c r="AT33" s="127">
        <v>-58379.497918764187</v>
      </c>
    </row>
    <row r="34" spans="1:46" ht="20.100000000000001" customHeight="1" x14ac:dyDescent="0.25">
      <c r="A34" s="128" t="s">
        <v>255</v>
      </c>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row>
    <row r="35" spans="1:46" ht="20.100000000000001" customHeight="1" x14ac:dyDescent="0.25">
      <c r="A35" s="130" t="s">
        <v>238</v>
      </c>
      <c r="B35" s="131" t="s">
        <v>390</v>
      </c>
      <c r="C35" s="132">
        <v>5291.2860602669998</v>
      </c>
      <c r="D35" s="132">
        <v>6759.1500626510006</v>
      </c>
      <c r="E35" s="132">
        <v>7402.788139323</v>
      </c>
      <c r="F35" s="132">
        <v>10615.435114100999</v>
      </c>
      <c r="G35" s="132">
        <v>4724.5936531690004</v>
      </c>
      <c r="H35" s="132">
        <v>5798.1028810119997</v>
      </c>
      <c r="I35" s="132">
        <v>6315.0734756680004</v>
      </c>
      <c r="J35" s="132">
        <v>8659.4906272229982</v>
      </c>
      <c r="K35" s="132">
        <v>4449.7816719767925</v>
      </c>
      <c r="L35" s="132">
        <v>5767.2064167082399</v>
      </c>
      <c r="M35" s="132">
        <v>6677.2977316089236</v>
      </c>
      <c r="N35" s="132">
        <v>8290.604062319233</v>
      </c>
      <c r="O35" s="132">
        <v>5717.6325632770004</v>
      </c>
      <c r="P35" s="132">
        <v>7455.424092756999</v>
      </c>
      <c r="Q35" s="132">
        <v>8615.2030730679999</v>
      </c>
      <c r="R35" s="132">
        <v>11016.367054626</v>
      </c>
      <c r="S35" s="132">
        <v>8065.4940587330002</v>
      </c>
      <c r="T35" s="132">
        <v>10087.614758917</v>
      </c>
      <c r="U35" s="132">
        <v>10513.582619157001</v>
      </c>
      <c r="V35" s="132">
        <v>10550.321035309002</v>
      </c>
      <c r="W35" s="132">
        <v>5891.5717668259995</v>
      </c>
      <c r="X35" s="132">
        <v>5637.5431321599999</v>
      </c>
      <c r="Y35" s="132">
        <v>5947.225989573999</v>
      </c>
      <c r="Z35" s="132">
        <v>7736.4610176440001</v>
      </c>
      <c r="AA35" s="132">
        <v>4559.7465102009992</v>
      </c>
      <c r="AB35" s="132">
        <v>5057.0000648469995</v>
      </c>
      <c r="AC35" s="132">
        <v>5320.9500631709998</v>
      </c>
      <c r="AD35" s="132">
        <v>8430.8703206459995</v>
      </c>
      <c r="AE35" s="132">
        <v>4151.1318239437824</v>
      </c>
      <c r="AF35" s="132">
        <v>4924.064750891559</v>
      </c>
      <c r="AG35" s="132">
        <v>5954.261593968914</v>
      </c>
      <c r="AH35" s="132">
        <v>8303.8586158515027</v>
      </c>
      <c r="AI35" s="132">
        <v>3967.6705778450005</v>
      </c>
      <c r="AJ35" s="132">
        <v>5433.7021844399997</v>
      </c>
      <c r="AK35" s="132">
        <v>6240.6986585080012</v>
      </c>
      <c r="AL35" s="132">
        <v>9647.5042101300023</v>
      </c>
      <c r="AM35" s="132">
        <v>4088.8656813550001</v>
      </c>
      <c r="AN35" s="132">
        <v>4752.0321936869996</v>
      </c>
      <c r="AO35" s="132">
        <v>5765.1821886360003</v>
      </c>
      <c r="AP35" s="132">
        <v>9569.3831977970003</v>
      </c>
      <c r="AQ35" s="132">
        <v>3744.2205549539999</v>
      </c>
      <c r="AR35" s="132">
        <v>5109.9587721259995</v>
      </c>
      <c r="AS35" s="132">
        <v>6169.480545851</v>
      </c>
      <c r="AT35" s="132">
        <v>8125.0360126990008</v>
      </c>
    </row>
    <row r="36" spans="1:46" ht="20.100000000000001" customHeight="1" x14ac:dyDescent="0.25">
      <c r="A36" s="130" t="s">
        <v>239</v>
      </c>
      <c r="B36" s="131" t="s">
        <v>250</v>
      </c>
      <c r="C36" s="132">
        <v>-17220.884716409568</v>
      </c>
      <c r="D36" s="132">
        <v>-17098.316007074878</v>
      </c>
      <c r="E36" s="132">
        <v>-20604.44021907364</v>
      </c>
      <c r="F36" s="132">
        <v>-10334.85558676867</v>
      </c>
      <c r="G36" s="132">
        <v>-12027.236301536363</v>
      </c>
      <c r="H36" s="132">
        <v>-28244.642147925755</v>
      </c>
      <c r="I36" s="132">
        <v>-25392.228146947622</v>
      </c>
      <c r="J36" s="132">
        <v>-30737.478504798899</v>
      </c>
      <c r="K36" s="132">
        <v>-13280.730240255409</v>
      </c>
      <c r="L36" s="132">
        <v>-24514.95224577035</v>
      </c>
      <c r="M36" s="132">
        <v>-3386.7837103647958</v>
      </c>
      <c r="N36" s="132">
        <v>-24077.083641501958</v>
      </c>
      <c r="O36" s="132">
        <v>-23557.832096079539</v>
      </c>
      <c r="P36" s="132">
        <v>-37511.204005410036</v>
      </c>
      <c r="Q36" s="132">
        <v>-49966.640248250638</v>
      </c>
      <c r="R36" s="132">
        <v>-10773.334464913063</v>
      </c>
      <c r="S36" s="132">
        <v>-26823.3017139242</v>
      </c>
      <c r="T36" s="132">
        <v>-39263.938961586195</v>
      </c>
      <c r="U36" s="132">
        <v>-114398.56651753734</v>
      </c>
      <c r="V36" s="132">
        <v>-96915.04834060662</v>
      </c>
      <c r="W36" s="132">
        <v>-113320.79559069686</v>
      </c>
      <c r="X36" s="132">
        <v>-63129.464098285214</v>
      </c>
      <c r="Y36" s="132">
        <v>-181028.53452290341</v>
      </c>
      <c r="Z36" s="132">
        <v>-101969.6956925304</v>
      </c>
      <c r="AA36" s="132">
        <v>-66507.933003152546</v>
      </c>
      <c r="AB36" s="132">
        <v>-83762.499584124162</v>
      </c>
      <c r="AC36" s="132">
        <v>-144434.41024852288</v>
      </c>
      <c r="AD36" s="132">
        <v>-127808.13214855915</v>
      </c>
      <c r="AE36" s="132">
        <v>-108284.53221874346</v>
      </c>
      <c r="AF36" s="132">
        <v>-134938.30794243817</v>
      </c>
      <c r="AG36" s="132">
        <v>-135729.87714233581</v>
      </c>
      <c r="AH36" s="132">
        <v>-113432.5979648535</v>
      </c>
      <c r="AI36" s="132">
        <v>-93737.787587823113</v>
      </c>
      <c r="AJ36" s="132">
        <v>-141347.67563502811</v>
      </c>
      <c r="AK36" s="132">
        <v>-130792.20696585624</v>
      </c>
      <c r="AL36" s="132">
        <v>-86457.348924190635</v>
      </c>
      <c r="AM36" s="132">
        <v>-98853.225495557854</v>
      </c>
      <c r="AN36" s="132">
        <v>-103103.40110098937</v>
      </c>
      <c r="AO36" s="132">
        <v>-99827.742978118331</v>
      </c>
      <c r="AP36" s="132">
        <v>-72308.354529015021</v>
      </c>
      <c r="AQ36" s="132">
        <v>-63118.884614650815</v>
      </c>
      <c r="AR36" s="132">
        <v>-424554.29541600239</v>
      </c>
      <c r="AS36" s="132">
        <v>-298570.84901245788</v>
      </c>
      <c r="AT36" s="132">
        <v>-143037.10542690678</v>
      </c>
    </row>
    <row r="37" spans="1:46" ht="20.100000000000001" customHeight="1" x14ac:dyDescent="0.25">
      <c r="A37" s="133" t="s">
        <v>240</v>
      </c>
      <c r="B37" s="134" t="s">
        <v>251</v>
      </c>
      <c r="C37" s="135">
        <v>-21631.493591436709</v>
      </c>
      <c r="D37" s="135">
        <v>-21623.001630557381</v>
      </c>
      <c r="E37" s="135">
        <v>-25203.742080539523</v>
      </c>
      <c r="F37" s="135">
        <v>-14973.259226793147</v>
      </c>
      <c r="G37" s="135">
        <v>-16812.314935037401</v>
      </c>
      <c r="H37" s="135">
        <v>-33168.373386711246</v>
      </c>
      <c r="I37" s="135">
        <v>-30393.4519445763</v>
      </c>
      <c r="J37" s="135">
        <v>-35781.444834883689</v>
      </c>
      <c r="K37" s="135">
        <v>-18364.738009929846</v>
      </c>
      <c r="L37" s="135">
        <v>-29720.680879165651</v>
      </c>
      <c r="M37" s="135">
        <v>-8687.9601248745457</v>
      </c>
      <c r="N37" s="135">
        <v>-29417.170823922468</v>
      </c>
      <c r="O37" s="135">
        <v>-28946.956816094375</v>
      </c>
      <c r="P37" s="135">
        <v>-43037.3806992311</v>
      </c>
      <c r="Q37" s="135">
        <v>-55602.902671031799</v>
      </c>
      <c r="R37" s="135">
        <v>-16458.770628295999</v>
      </c>
      <c r="S37" s="135">
        <v>-32894.595223474927</v>
      </c>
      <c r="T37" s="135">
        <v>-45478.782275549151</v>
      </c>
      <c r="U37" s="135">
        <v>-120714.11849161133</v>
      </c>
      <c r="V37" s="135">
        <v>-103275.9991392386</v>
      </c>
      <c r="W37" s="135">
        <v>-120072.42278132582</v>
      </c>
      <c r="X37" s="135">
        <v>-70021.96881919766</v>
      </c>
      <c r="Y37" s="135">
        <v>-188083.85932396291</v>
      </c>
      <c r="Z37" s="135">
        <v>-109124.23897992951</v>
      </c>
      <c r="AA37" s="135">
        <v>-73888.330018397392</v>
      </c>
      <c r="AB37" s="135">
        <v>-91295.865410091923</v>
      </c>
      <c r="AC37" s="135">
        <v>-152077.68248919304</v>
      </c>
      <c r="AD37" s="135">
        <v>-135483.1251839411</v>
      </c>
      <c r="AE37" s="135">
        <v>-116419.78928771886</v>
      </c>
      <c r="AF37" s="135">
        <v>-143159.89044032537</v>
      </c>
      <c r="AG37" s="135">
        <v>-144128.93279662408</v>
      </c>
      <c r="AH37" s="135">
        <v>-121879.46632649298</v>
      </c>
      <c r="AI37" s="135">
        <v>-102068.73593739461</v>
      </c>
      <c r="AJ37" s="135">
        <v>-149773.34063143906</v>
      </c>
      <c r="AK37" s="135">
        <v>-139367.57572620909</v>
      </c>
      <c r="AL37" s="135">
        <v>-95227.882095118228</v>
      </c>
      <c r="AM37" s="135">
        <v>-108097.40760594347</v>
      </c>
      <c r="AN37" s="135">
        <v>-112187.17834499892</v>
      </c>
      <c r="AO37" s="135">
        <v>-109010.65792719342</v>
      </c>
      <c r="AP37" s="135">
        <v>-81670.480225544772</v>
      </c>
      <c r="AQ37" s="135">
        <v>-72417.027257438429</v>
      </c>
      <c r="AR37" s="135">
        <v>-434068.83043836185</v>
      </c>
      <c r="AS37" s="135">
        <v>-308339.39799845824</v>
      </c>
      <c r="AT37" s="135">
        <v>-153237.84620644868</v>
      </c>
    </row>
    <row r="38" spans="1:46" ht="20.100000000000001" customHeight="1" x14ac:dyDescent="0.25">
      <c r="A38" s="138"/>
      <c r="B38" s="139"/>
      <c r="C38" s="140"/>
      <c r="D38" s="140"/>
      <c r="E38" s="140"/>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row>
    <row r="39" spans="1:46" s="136" customFormat="1" ht="20.100000000000001" customHeight="1" x14ac:dyDescent="0.25">
      <c r="A39" s="322" t="s">
        <v>718</v>
      </c>
      <c r="B39" s="322"/>
      <c r="C39" s="86" t="s">
        <v>674</v>
      </c>
      <c r="D39" s="86" t="s">
        <v>675</v>
      </c>
      <c r="E39" s="86" t="s">
        <v>676</v>
      </c>
      <c r="F39" s="86" t="s">
        <v>677</v>
      </c>
      <c r="G39" s="86" t="s">
        <v>678</v>
      </c>
      <c r="H39" s="86" t="s">
        <v>679</v>
      </c>
      <c r="I39" s="86" t="s">
        <v>680</v>
      </c>
      <c r="J39" s="86" t="s">
        <v>681</v>
      </c>
      <c r="K39" s="86" t="s">
        <v>682</v>
      </c>
      <c r="L39" s="86" t="s">
        <v>683</v>
      </c>
      <c r="M39" s="86" t="s">
        <v>684</v>
      </c>
      <c r="N39" s="86" t="s">
        <v>685</v>
      </c>
      <c r="O39" s="86" t="s">
        <v>686</v>
      </c>
      <c r="P39" s="86" t="s">
        <v>687</v>
      </c>
      <c r="Q39" s="86" t="s">
        <v>688</v>
      </c>
      <c r="R39" s="86" t="s">
        <v>689</v>
      </c>
      <c r="S39" s="86" t="s">
        <v>690</v>
      </c>
      <c r="T39" s="86" t="s">
        <v>691</v>
      </c>
      <c r="U39" s="86" t="s">
        <v>692</v>
      </c>
      <c r="V39" s="86" t="s">
        <v>693</v>
      </c>
      <c r="W39" s="86" t="s">
        <v>694</v>
      </c>
      <c r="X39" s="86" t="s">
        <v>695</v>
      </c>
      <c r="Y39" s="86" t="s">
        <v>696</v>
      </c>
      <c r="Z39" s="86" t="s">
        <v>697</v>
      </c>
      <c r="AA39" s="86" t="s">
        <v>698</v>
      </c>
      <c r="AB39" s="86" t="s">
        <v>699</v>
      </c>
      <c r="AC39" s="86" t="s">
        <v>700</v>
      </c>
      <c r="AD39" s="86" t="s">
        <v>701</v>
      </c>
      <c r="AE39" s="86" t="s">
        <v>702</v>
      </c>
      <c r="AF39" s="86" t="s">
        <v>703</v>
      </c>
      <c r="AG39" s="86" t="s">
        <v>704</v>
      </c>
      <c r="AH39" s="86" t="s">
        <v>705</v>
      </c>
      <c r="AI39" s="86" t="s">
        <v>706</v>
      </c>
      <c r="AJ39" s="86" t="s">
        <v>707</v>
      </c>
      <c r="AK39" s="86" t="s">
        <v>708</v>
      </c>
      <c r="AL39" s="86" t="s">
        <v>709</v>
      </c>
      <c r="AM39" s="86" t="s">
        <v>710</v>
      </c>
      <c r="AN39" s="86" t="s">
        <v>711</v>
      </c>
      <c r="AO39" s="86" t="s">
        <v>712</v>
      </c>
      <c r="AP39" s="86" t="s">
        <v>713</v>
      </c>
      <c r="AQ39" s="86" t="s">
        <v>714</v>
      </c>
      <c r="AR39" s="86" t="s">
        <v>715</v>
      </c>
      <c r="AS39" s="86" t="s">
        <v>716</v>
      </c>
      <c r="AT39" s="86" t="s">
        <v>717</v>
      </c>
    </row>
    <row r="40" spans="1:46" ht="20.100000000000001" customHeight="1" x14ac:dyDescent="0.25">
      <c r="A40" s="18">
        <v>1</v>
      </c>
      <c r="B40" s="19" t="s">
        <v>821</v>
      </c>
      <c r="C40" s="20">
        <v>257527.78563780535</v>
      </c>
      <c r="D40" s="20">
        <v>273135.28309611557</v>
      </c>
      <c r="E40" s="20">
        <v>273657.01682553475</v>
      </c>
      <c r="F40" s="20">
        <v>322864.09195066988</v>
      </c>
      <c r="G40" s="20">
        <v>310286.490761864</v>
      </c>
      <c r="H40" s="20">
        <v>312903.00817947136</v>
      </c>
      <c r="I40" s="20">
        <v>308767.59820067539</v>
      </c>
      <c r="J40" s="20">
        <v>342084.75182829832</v>
      </c>
      <c r="K40" s="20">
        <v>340356.39433695935</v>
      </c>
      <c r="L40" s="20">
        <v>344600.77052776195</v>
      </c>
      <c r="M40" s="20">
        <v>360875.82740224531</v>
      </c>
      <c r="N40" s="20">
        <v>383162.98267788591</v>
      </c>
      <c r="O40" s="20">
        <v>362686.95287477289</v>
      </c>
      <c r="P40" s="20">
        <v>368337.43242640898</v>
      </c>
      <c r="Q40" s="20">
        <v>356122.99084276601</v>
      </c>
      <c r="R40" s="20">
        <v>440861.2193533117</v>
      </c>
      <c r="S40" s="20">
        <v>408741.88773561636</v>
      </c>
      <c r="T40" s="20">
        <v>387703.00041403092</v>
      </c>
      <c r="U40" s="20">
        <v>364339.55046946683</v>
      </c>
      <c r="V40" s="20">
        <v>421527.02215349325</v>
      </c>
      <c r="W40" s="20">
        <v>428110.92709933571</v>
      </c>
      <c r="X40" s="20">
        <v>450915.47311581974</v>
      </c>
      <c r="Y40" s="20">
        <v>408211.99484069168</v>
      </c>
      <c r="Z40" s="20">
        <v>467186.29998723406</v>
      </c>
      <c r="AA40" s="20">
        <v>495688.12310247845</v>
      </c>
      <c r="AB40" s="20">
        <v>446521.75770825206</v>
      </c>
      <c r="AC40" s="20">
        <v>416373.53791506717</v>
      </c>
      <c r="AD40" s="20">
        <v>502185.24272353208</v>
      </c>
      <c r="AE40" s="20">
        <v>462512.16555084335</v>
      </c>
      <c r="AF40" s="20">
        <v>443378.95254990435</v>
      </c>
      <c r="AG40" s="20">
        <v>428484.5829838193</v>
      </c>
      <c r="AH40" s="20">
        <v>499274.15008432633</v>
      </c>
      <c r="AI40" s="20">
        <v>489376.78342630598</v>
      </c>
      <c r="AJ40" s="20">
        <v>480000.88837590965</v>
      </c>
      <c r="AK40" s="20">
        <v>488167.97928238037</v>
      </c>
      <c r="AL40" s="20">
        <v>545427.63590831473</v>
      </c>
      <c r="AM40" s="20">
        <v>527363.06054871937</v>
      </c>
      <c r="AN40" s="20">
        <v>502523.91073686152</v>
      </c>
      <c r="AO40" s="20">
        <v>493077.43757751322</v>
      </c>
      <c r="AP40" s="20">
        <v>634511.28275805549</v>
      </c>
      <c r="AQ40" s="20">
        <v>527211.60981630208</v>
      </c>
      <c r="AR40" s="20">
        <v>352832.65461973345</v>
      </c>
      <c r="AS40" s="20">
        <v>456581.86644139461</v>
      </c>
      <c r="AT40" s="20">
        <v>581446.43973720889</v>
      </c>
    </row>
    <row r="41" spans="1:46" ht="20.100000000000001" customHeight="1" x14ac:dyDescent="0.25">
      <c r="A41" s="118">
        <v>11</v>
      </c>
      <c r="B41" s="118" t="s">
        <v>242</v>
      </c>
      <c r="C41" s="119">
        <v>132911.14234853577</v>
      </c>
      <c r="D41" s="119">
        <v>133765.88987590108</v>
      </c>
      <c r="E41" s="119">
        <v>131039.15400548396</v>
      </c>
      <c r="F41" s="119">
        <v>155999.17983114388</v>
      </c>
      <c r="G41" s="119">
        <v>164130.50391461034</v>
      </c>
      <c r="H41" s="119">
        <v>160189.18764495308</v>
      </c>
      <c r="I41" s="119">
        <v>157178.77808509514</v>
      </c>
      <c r="J41" s="119">
        <v>168452.18055919019</v>
      </c>
      <c r="K41" s="119">
        <v>181761.13954152269</v>
      </c>
      <c r="L41" s="119">
        <v>169658.47484769189</v>
      </c>
      <c r="M41" s="119">
        <v>162659.72510606312</v>
      </c>
      <c r="N41" s="119">
        <v>175989.63839137426</v>
      </c>
      <c r="O41" s="119">
        <v>190151.47030352519</v>
      </c>
      <c r="P41" s="119">
        <v>183382.46272326549</v>
      </c>
      <c r="Q41" s="119">
        <v>168916.2141171663</v>
      </c>
      <c r="R41" s="119">
        <v>210668.41169016401</v>
      </c>
      <c r="S41" s="119">
        <v>208359.08261663039</v>
      </c>
      <c r="T41" s="119">
        <v>190644.7536481237</v>
      </c>
      <c r="U41" s="119">
        <v>178227.30198304041</v>
      </c>
      <c r="V41" s="119">
        <v>202356.8610107319</v>
      </c>
      <c r="W41" s="119">
        <v>222118.66049450642</v>
      </c>
      <c r="X41" s="119">
        <v>204226.96352791513</v>
      </c>
      <c r="Y41" s="119">
        <v>188197.44429617052</v>
      </c>
      <c r="Z41" s="119">
        <v>202665.71918597794</v>
      </c>
      <c r="AA41" s="119">
        <v>224553.15972890449</v>
      </c>
      <c r="AB41" s="119">
        <v>209001.3651622319</v>
      </c>
      <c r="AC41" s="119">
        <v>189320.42601043641</v>
      </c>
      <c r="AD41" s="119">
        <v>236680.17324969376</v>
      </c>
      <c r="AE41" s="119">
        <v>235304.20822038499</v>
      </c>
      <c r="AF41" s="119">
        <v>215392.47186377781</v>
      </c>
      <c r="AG41" s="119">
        <v>202869.18917667377</v>
      </c>
      <c r="AH41" s="119">
        <v>242407.5855207103</v>
      </c>
      <c r="AI41" s="119">
        <v>256836.18872514091</v>
      </c>
      <c r="AJ41" s="119">
        <v>239080.65530712556</v>
      </c>
      <c r="AK41" s="119">
        <v>228349.79057230119</v>
      </c>
      <c r="AL41" s="119">
        <v>252135.0850478902</v>
      </c>
      <c r="AM41" s="119">
        <v>272476.06531798968</v>
      </c>
      <c r="AN41" s="119">
        <v>243906.62667670974</v>
      </c>
      <c r="AO41" s="119">
        <v>238109.13686096366</v>
      </c>
      <c r="AP41" s="119">
        <v>262949.05012483674</v>
      </c>
      <c r="AQ41" s="119">
        <v>275277.82488912001</v>
      </c>
      <c r="AR41" s="119">
        <v>174544.96113245998</v>
      </c>
      <c r="AS41" s="119">
        <v>224516.21988426999</v>
      </c>
      <c r="AT41" s="119">
        <v>292625.69955943001</v>
      </c>
    </row>
    <row r="42" spans="1:46" ht="20.100000000000001" customHeight="1" x14ac:dyDescent="0.25">
      <c r="A42" s="21">
        <v>111</v>
      </c>
      <c r="B42" s="22" t="s">
        <v>256</v>
      </c>
      <c r="C42" s="120">
        <v>64725.723411597202</v>
      </c>
      <c r="D42" s="120">
        <v>63861.078402076942</v>
      </c>
      <c r="E42" s="120">
        <v>57450.750981822493</v>
      </c>
      <c r="F42" s="120">
        <v>72445.699874008045</v>
      </c>
      <c r="G42" s="120">
        <v>81859.768679036264</v>
      </c>
      <c r="H42" s="120">
        <v>78985.676089612811</v>
      </c>
      <c r="I42" s="120">
        <v>71037.665459825264</v>
      </c>
      <c r="J42" s="120">
        <v>82116.071010424435</v>
      </c>
      <c r="K42" s="120">
        <v>94744.173701497028</v>
      </c>
      <c r="L42" s="120">
        <v>81465.251801131526</v>
      </c>
      <c r="M42" s="120">
        <v>64512.832149059956</v>
      </c>
      <c r="N42" s="120">
        <v>84210.978779563477</v>
      </c>
      <c r="O42" s="120">
        <v>99572.984547993081</v>
      </c>
      <c r="P42" s="120">
        <v>88643.217386162549</v>
      </c>
      <c r="Q42" s="120">
        <v>73385.868300672184</v>
      </c>
      <c r="R42" s="120">
        <v>99169.049797293192</v>
      </c>
      <c r="S42" s="120">
        <v>107052.02810532042</v>
      </c>
      <c r="T42" s="120">
        <v>96065.366435224147</v>
      </c>
      <c r="U42" s="120">
        <v>81643.009134198801</v>
      </c>
      <c r="V42" s="120">
        <v>97395.597985298591</v>
      </c>
      <c r="W42" s="120">
        <v>116004.5574982964</v>
      </c>
      <c r="X42" s="120">
        <v>103482.85512632513</v>
      </c>
      <c r="Y42" s="120">
        <v>82494.070293220473</v>
      </c>
      <c r="Z42" s="120">
        <v>99145.244981499476</v>
      </c>
      <c r="AA42" s="120">
        <v>117954.99194497451</v>
      </c>
      <c r="AB42" s="120">
        <v>109845.37263770189</v>
      </c>
      <c r="AC42" s="120">
        <v>90546.726593896383</v>
      </c>
      <c r="AD42" s="120">
        <v>134852.82366463379</v>
      </c>
      <c r="AE42" s="120">
        <v>132553.94120512501</v>
      </c>
      <c r="AF42" s="120">
        <v>115288.3782505378</v>
      </c>
      <c r="AG42" s="120">
        <v>95386.794062833738</v>
      </c>
      <c r="AH42" s="120">
        <v>115456.35172728026</v>
      </c>
      <c r="AI42" s="120">
        <v>140020.16901442088</v>
      </c>
      <c r="AJ42" s="120">
        <v>121066.12196350555</v>
      </c>
      <c r="AK42" s="120">
        <v>102727.58412672121</v>
      </c>
      <c r="AL42" s="120">
        <v>126942.88840239021</v>
      </c>
      <c r="AM42" s="120">
        <v>154003.53182587965</v>
      </c>
      <c r="AN42" s="120">
        <v>126925.26783872975</v>
      </c>
      <c r="AO42" s="120">
        <v>116690.01333376365</v>
      </c>
      <c r="AP42" s="120">
        <v>140302.91648263676</v>
      </c>
      <c r="AQ42" s="120">
        <v>159016.35866589998</v>
      </c>
      <c r="AR42" s="120">
        <v>113788.42103735999</v>
      </c>
      <c r="AS42" s="120">
        <v>101020.28508501001</v>
      </c>
      <c r="AT42" s="120">
        <v>151822.24614077</v>
      </c>
    </row>
    <row r="43" spans="1:46" ht="20.100000000000001" customHeight="1" x14ac:dyDescent="0.25">
      <c r="A43" s="21">
        <v>112</v>
      </c>
      <c r="B43" s="22" t="s">
        <v>257</v>
      </c>
      <c r="C43" s="120">
        <v>3418.7598611799995</v>
      </c>
      <c r="D43" s="120">
        <v>3098.22959816</v>
      </c>
      <c r="E43" s="120">
        <v>2956.8518681300002</v>
      </c>
      <c r="F43" s="120">
        <v>3057.1909450900002</v>
      </c>
      <c r="G43" s="120">
        <v>4085.3880010000003</v>
      </c>
      <c r="H43" s="120">
        <v>3397.6364994400001</v>
      </c>
      <c r="I43" s="120">
        <v>3703.2068382500001</v>
      </c>
      <c r="J43" s="120">
        <v>3658.3751847399999</v>
      </c>
      <c r="K43" s="120">
        <v>4630.9157103900006</v>
      </c>
      <c r="L43" s="120">
        <v>3922.5615294900003</v>
      </c>
      <c r="M43" s="120">
        <v>4118.82722337</v>
      </c>
      <c r="N43" s="120">
        <v>4015.29218365</v>
      </c>
      <c r="O43" s="120">
        <v>5179.9478516700001</v>
      </c>
      <c r="P43" s="120">
        <v>4439.2687892000004</v>
      </c>
      <c r="Q43" s="120">
        <v>4601.0556257500002</v>
      </c>
      <c r="R43" s="120">
        <v>4505.0836289099998</v>
      </c>
      <c r="S43" s="120">
        <v>5791.2034808500002</v>
      </c>
      <c r="T43" s="120">
        <v>4891.3918439600002</v>
      </c>
      <c r="U43" s="120">
        <v>5070.87509331</v>
      </c>
      <c r="V43" s="120">
        <v>4965.84675565</v>
      </c>
      <c r="W43" s="120">
        <v>6238.7787355199998</v>
      </c>
      <c r="X43" s="120">
        <v>5188.9354708000001</v>
      </c>
      <c r="Y43" s="120">
        <v>5283.5051768600006</v>
      </c>
      <c r="Z43" s="120">
        <v>4875.9210805900002</v>
      </c>
      <c r="AA43" s="120">
        <v>6346.4553467799997</v>
      </c>
      <c r="AB43" s="120">
        <v>5370.9234757600007</v>
      </c>
      <c r="AC43" s="120">
        <v>5377.4208485199997</v>
      </c>
      <c r="AD43" s="120">
        <v>5095.3594969699998</v>
      </c>
      <c r="AE43" s="120">
        <v>6473.3912757500002</v>
      </c>
      <c r="AF43" s="120">
        <v>5446.5085029100001</v>
      </c>
      <c r="AG43" s="120">
        <v>5546.9604904600001</v>
      </c>
      <c r="AH43" s="120">
        <v>5265.40410582</v>
      </c>
      <c r="AI43" s="120">
        <v>6674.4332882199997</v>
      </c>
      <c r="AJ43" s="120">
        <v>5274.7929741099997</v>
      </c>
      <c r="AK43" s="120">
        <v>6306.9677516299998</v>
      </c>
      <c r="AL43" s="120">
        <v>6149.0828936500002</v>
      </c>
      <c r="AM43" s="120">
        <v>6085.1358180699999</v>
      </c>
      <c r="AN43" s="120">
        <v>5815.9127200399998</v>
      </c>
      <c r="AO43" s="120">
        <v>5558.211069</v>
      </c>
      <c r="AP43" s="120">
        <v>6779.3254970199996</v>
      </c>
      <c r="AQ43" s="120">
        <v>5896.55707179</v>
      </c>
      <c r="AR43" s="120">
        <v>5135.1143082799999</v>
      </c>
      <c r="AS43" s="120">
        <v>5329.4160453099994</v>
      </c>
      <c r="AT43" s="120">
        <v>6907.0860947499996</v>
      </c>
    </row>
    <row r="44" spans="1:46" ht="20.100000000000001" customHeight="1" x14ac:dyDescent="0.25">
      <c r="A44" s="21">
        <v>113</v>
      </c>
      <c r="B44" s="22" t="s">
        <v>258</v>
      </c>
      <c r="C44" s="120">
        <v>23.984685320000001</v>
      </c>
      <c r="D44" s="120">
        <v>23.0624775</v>
      </c>
      <c r="E44" s="120">
        <v>331.72356242000001</v>
      </c>
      <c r="F44" s="120">
        <v>149.05396891000001</v>
      </c>
      <c r="G44" s="120">
        <v>27.325320000000001</v>
      </c>
      <c r="H44" s="120">
        <v>31.628919719999999</v>
      </c>
      <c r="I44" s="120">
        <v>382.11946041000004</v>
      </c>
      <c r="J44" s="120">
        <v>161.27158705000002</v>
      </c>
      <c r="K44" s="120">
        <v>43.606112459999991</v>
      </c>
      <c r="L44" s="120">
        <v>36.446735070000003</v>
      </c>
      <c r="M44" s="120">
        <v>428.38584889999993</v>
      </c>
      <c r="N44" s="120">
        <v>179.12581320000001</v>
      </c>
      <c r="O44" s="120">
        <v>25.311437039999998</v>
      </c>
      <c r="P44" s="120">
        <v>37.313470479999999</v>
      </c>
      <c r="Q44" s="120">
        <v>509.93239149999999</v>
      </c>
      <c r="R44" s="120">
        <v>209.69605433000001</v>
      </c>
      <c r="S44" s="120">
        <v>28.333476599999997</v>
      </c>
      <c r="T44" s="120">
        <v>26.778366439999999</v>
      </c>
      <c r="U44" s="120">
        <v>621.19983566999997</v>
      </c>
      <c r="V44" s="120">
        <v>252.49929900000001</v>
      </c>
      <c r="W44" s="120">
        <v>35.983099789999997</v>
      </c>
      <c r="X44" s="120">
        <v>38.283670399999998</v>
      </c>
      <c r="Y44" s="120">
        <v>743.34426595000002</v>
      </c>
      <c r="Z44" s="120">
        <v>312.99463376999995</v>
      </c>
      <c r="AA44" s="120">
        <v>47.365913579999997</v>
      </c>
      <c r="AB44" s="120">
        <v>39.241837529999998</v>
      </c>
      <c r="AC44" s="120">
        <v>759.30479037000009</v>
      </c>
      <c r="AD44" s="120">
        <v>313.80637094000002</v>
      </c>
      <c r="AE44" s="120">
        <v>43.326505910000002</v>
      </c>
      <c r="AF44" s="120">
        <v>46.580759659999998</v>
      </c>
      <c r="AG44" s="120">
        <v>877.14349826000011</v>
      </c>
      <c r="AH44" s="120">
        <v>346.13808313999999</v>
      </c>
      <c r="AI44" s="120">
        <v>30.798606159999999</v>
      </c>
      <c r="AJ44" s="120">
        <v>37.846481619999999</v>
      </c>
      <c r="AK44" s="120">
        <v>977.98586060999992</v>
      </c>
      <c r="AL44" s="120">
        <v>398.03885842</v>
      </c>
      <c r="AM44" s="120">
        <v>59.551016820000001</v>
      </c>
      <c r="AN44" s="120">
        <v>51.168533099999998</v>
      </c>
      <c r="AO44" s="120">
        <v>1095.5110439900002</v>
      </c>
      <c r="AP44" s="120">
        <v>449.84969392000005</v>
      </c>
      <c r="AQ44" s="120">
        <v>58.436815530000004</v>
      </c>
      <c r="AR44" s="120">
        <v>26.322685409999998</v>
      </c>
      <c r="AS44" s="120">
        <v>1254.5336980099999</v>
      </c>
      <c r="AT44" s="120">
        <v>445.65221514000001</v>
      </c>
    </row>
    <row r="45" spans="1:46" ht="20.100000000000001" customHeight="1" x14ac:dyDescent="0.25">
      <c r="A45" s="21">
        <v>114</v>
      </c>
      <c r="B45" s="22" t="s">
        <v>264</v>
      </c>
      <c r="C45" s="120">
        <v>60243.499965028561</v>
      </c>
      <c r="D45" s="120">
        <v>61784.651414174135</v>
      </c>
      <c r="E45" s="120">
        <v>64164.594793261487</v>
      </c>
      <c r="F45" s="120">
        <v>74713.13311363582</v>
      </c>
      <c r="G45" s="120">
        <v>72018.256927714086</v>
      </c>
      <c r="H45" s="120">
        <v>71536.096090640247</v>
      </c>
      <c r="I45" s="120">
        <v>74786.643013749897</v>
      </c>
      <c r="J45" s="120">
        <v>75185.724451885762</v>
      </c>
      <c r="K45" s="120">
        <v>76153.851392745666</v>
      </c>
      <c r="L45" s="120">
        <v>76949.839148390369</v>
      </c>
      <c r="M45" s="120">
        <v>85445.233476653186</v>
      </c>
      <c r="N45" s="120">
        <v>78563.039445240764</v>
      </c>
      <c r="O45" s="120">
        <v>77737.6985271421</v>
      </c>
      <c r="P45" s="120">
        <v>81385.657453682958</v>
      </c>
      <c r="Q45" s="120">
        <v>80115.149521634114</v>
      </c>
      <c r="R45" s="120">
        <v>96043.739366290829</v>
      </c>
      <c r="S45" s="120">
        <v>85609.213776539968</v>
      </c>
      <c r="T45" s="120">
        <v>81178.834240929544</v>
      </c>
      <c r="U45" s="120">
        <v>81701.285912081585</v>
      </c>
      <c r="V45" s="120">
        <v>90562.480520153287</v>
      </c>
      <c r="W45" s="120">
        <v>90203.657598949998</v>
      </c>
      <c r="X45" s="120">
        <v>85995.703241579991</v>
      </c>
      <c r="Y45" s="120">
        <v>89285.82604919</v>
      </c>
      <c r="Z45" s="120">
        <v>89400.168711898499</v>
      </c>
      <c r="AA45" s="120">
        <v>91701.808477649989</v>
      </c>
      <c r="AB45" s="120">
        <v>86352.357072949992</v>
      </c>
      <c r="AC45" s="120">
        <v>84881.193359120007</v>
      </c>
      <c r="AD45" s="120">
        <v>88621.427366669988</v>
      </c>
      <c r="AE45" s="120">
        <v>88918.967610129999</v>
      </c>
      <c r="AF45" s="120">
        <v>87005.171657810017</v>
      </c>
      <c r="AG45" s="120">
        <v>92412.496873350014</v>
      </c>
      <c r="AH45" s="120">
        <v>112555.7412439</v>
      </c>
      <c r="AI45" s="120">
        <v>100853.26348092999</v>
      </c>
      <c r="AJ45" s="120">
        <v>102730.27077737999</v>
      </c>
      <c r="AK45" s="120">
        <v>107044.46714537</v>
      </c>
      <c r="AL45" s="120">
        <v>108462.5354588</v>
      </c>
      <c r="AM45" s="120">
        <v>102165.07897051</v>
      </c>
      <c r="AN45" s="120">
        <v>100819.21598757998</v>
      </c>
      <c r="AO45" s="120">
        <v>103439.35510151999</v>
      </c>
      <c r="AP45" s="120">
        <v>104267.99057615998</v>
      </c>
      <c r="AQ45" s="120">
        <v>99055.364292319995</v>
      </c>
      <c r="AR45" s="120">
        <v>46266.058430880003</v>
      </c>
      <c r="AS45" s="120">
        <v>105912.79550193</v>
      </c>
      <c r="AT45" s="120">
        <v>119316.14454888998</v>
      </c>
    </row>
    <row r="46" spans="1:46" ht="20.100000000000001" customHeight="1" x14ac:dyDescent="0.25">
      <c r="A46" s="21">
        <v>115</v>
      </c>
      <c r="B46" s="22" t="s">
        <v>273</v>
      </c>
      <c r="C46" s="120">
        <v>4551.8876155300004</v>
      </c>
      <c r="D46" s="120">
        <v>4899.0497214999996</v>
      </c>
      <c r="E46" s="120">
        <v>5729.7133750599996</v>
      </c>
      <c r="F46" s="120">
        <v>5902.3413927900001</v>
      </c>
      <c r="G46" s="120">
        <v>5878.7545549999995</v>
      </c>
      <c r="H46" s="120">
        <v>6109.6272177999999</v>
      </c>
      <c r="I46" s="120">
        <v>7009.5064577599996</v>
      </c>
      <c r="J46" s="120">
        <v>7655.1381231800005</v>
      </c>
      <c r="K46" s="120">
        <v>6927.6759825799991</v>
      </c>
      <c r="L46" s="120">
        <v>7472.95235082</v>
      </c>
      <c r="M46" s="120">
        <v>8279.6498375499996</v>
      </c>
      <c r="N46" s="120">
        <v>8448.6579818000009</v>
      </c>
      <c r="O46" s="120">
        <v>8181.5663383600004</v>
      </c>
      <c r="P46" s="120">
        <v>8703.4779683500001</v>
      </c>
      <c r="Q46" s="120">
        <v>10082.0974219</v>
      </c>
      <c r="R46" s="120">
        <v>10011.25210686</v>
      </c>
      <c r="S46" s="120">
        <v>9722.5318579199993</v>
      </c>
      <c r="T46" s="120">
        <v>8616.1261037099994</v>
      </c>
      <c r="U46" s="120">
        <v>9016.078932819999</v>
      </c>
      <c r="V46" s="120">
        <v>9418.3047556699985</v>
      </c>
      <c r="W46" s="120">
        <v>10175.539842850001</v>
      </c>
      <c r="X46" s="120">
        <v>9340.7563944400008</v>
      </c>
      <c r="Y46" s="120">
        <v>10391.42807661</v>
      </c>
      <c r="Z46" s="120">
        <v>9061.6348193699996</v>
      </c>
      <c r="AA46" s="120">
        <v>8502.5340561599987</v>
      </c>
      <c r="AB46" s="120">
        <v>7392.5659547600007</v>
      </c>
      <c r="AC46" s="120">
        <v>7755.7776326699986</v>
      </c>
      <c r="AD46" s="120">
        <v>7796.7366385300011</v>
      </c>
      <c r="AE46" s="120">
        <v>7314.6281163900003</v>
      </c>
      <c r="AF46" s="120">
        <v>7605.8171436500006</v>
      </c>
      <c r="AG46" s="120">
        <v>8645.7876653200001</v>
      </c>
      <c r="AH46" s="120">
        <v>8783.925930190002</v>
      </c>
      <c r="AI46" s="120">
        <v>9257.4397767299997</v>
      </c>
      <c r="AJ46" s="120">
        <v>9971.7194741399999</v>
      </c>
      <c r="AK46" s="120">
        <v>11292.43054354</v>
      </c>
      <c r="AL46" s="120">
        <v>10182.50624748</v>
      </c>
      <c r="AM46" s="120">
        <v>10162.794042609999</v>
      </c>
      <c r="AN46" s="120">
        <v>10294.98964632</v>
      </c>
      <c r="AO46" s="120">
        <v>11326.02350336</v>
      </c>
      <c r="AP46" s="120">
        <v>11148.985827839999</v>
      </c>
      <c r="AQ46" s="120">
        <v>11251.09501447</v>
      </c>
      <c r="AR46" s="120">
        <v>9329.0012784700011</v>
      </c>
      <c r="AS46" s="120">
        <v>11007.274365220001</v>
      </c>
      <c r="AT46" s="120">
        <v>14134.52749515</v>
      </c>
    </row>
    <row r="47" spans="1:46" ht="20.100000000000001" customHeight="1" x14ac:dyDescent="0.25">
      <c r="A47" s="21">
        <v>116</v>
      </c>
      <c r="B47" s="22" t="s">
        <v>278</v>
      </c>
      <c r="C47" s="120">
        <v>-52.713190120000007</v>
      </c>
      <c r="D47" s="120">
        <v>99.818262489999995</v>
      </c>
      <c r="E47" s="120">
        <v>405.51942479000002</v>
      </c>
      <c r="F47" s="120">
        <v>-268.23946329</v>
      </c>
      <c r="G47" s="120">
        <v>261.01043185999998</v>
      </c>
      <c r="H47" s="120">
        <v>128.52282774</v>
      </c>
      <c r="I47" s="120">
        <v>259.63685509999999</v>
      </c>
      <c r="J47" s="120">
        <v>-324.39979808999999</v>
      </c>
      <c r="K47" s="120">
        <v>-739.08335815000009</v>
      </c>
      <c r="L47" s="120">
        <v>-188.57671721000003</v>
      </c>
      <c r="M47" s="120">
        <v>-125.20342947</v>
      </c>
      <c r="N47" s="120">
        <v>572.54418792000001</v>
      </c>
      <c r="O47" s="120">
        <v>-546.03839868</v>
      </c>
      <c r="P47" s="120">
        <v>173.52765539000001</v>
      </c>
      <c r="Q47" s="120">
        <v>222.11085571000001</v>
      </c>
      <c r="R47" s="120">
        <v>729.59073648000003</v>
      </c>
      <c r="S47" s="120">
        <v>155.77191940000003</v>
      </c>
      <c r="T47" s="120">
        <v>-133.74334213999998</v>
      </c>
      <c r="U47" s="120">
        <v>174.85307496000001</v>
      </c>
      <c r="V47" s="120">
        <v>-237.86830504000005</v>
      </c>
      <c r="W47" s="120">
        <v>-539.8562809</v>
      </c>
      <c r="X47" s="120">
        <v>180.42962437</v>
      </c>
      <c r="Y47" s="120">
        <v>-0.72956565999998624</v>
      </c>
      <c r="Z47" s="120">
        <v>-130.24504114999999</v>
      </c>
      <c r="AA47" s="120">
        <v>3.9897600000000002E-3</v>
      </c>
      <c r="AB47" s="120">
        <v>0.90418352999999996</v>
      </c>
      <c r="AC47" s="120">
        <v>2.7858599999999994E-3</v>
      </c>
      <c r="AD47" s="120">
        <v>1.9711950000000002E-2</v>
      </c>
      <c r="AE47" s="120">
        <v>-4.649292E-2</v>
      </c>
      <c r="AF47" s="120">
        <v>1.5549209999999999E-2</v>
      </c>
      <c r="AG47" s="120">
        <v>6.5864499999999998E-3</v>
      </c>
      <c r="AH47" s="120">
        <v>2.4430380000000002E-2</v>
      </c>
      <c r="AI47" s="120">
        <v>8.4558679999999997E-2</v>
      </c>
      <c r="AJ47" s="120">
        <v>-9.6363629999999992E-2</v>
      </c>
      <c r="AK47" s="120">
        <v>0.35514443000000001</v>
      </c>
      <c r="AL47" s="120">
        <v>3.3187149999999999E-2</v>
      </c>
      <c r="AM47" s="120">
        <v>-2.6355900000000005E-2</v>
      </c>
      <c r="AN47" s="120">
        <v>7.1950939999999991E-2</v>
      </c>
      <c r="AO47" s="120">
        <v>2.2809330000000003E-2</v>
      </c>
      <c r="AP47" s="120">
        <v>-1.7952740000000002E-2</v>
      </c>
      <c r="AQ47" s="120">
        <v>1.302911E-2</v>
      </c>
      <c r="AR47" s="120">
        <v>4.3392059999999996E-2</v>
      </c>
      <c r="AS47" s="120">
        <v>-8.0848112099999998</v>
      </c>
      <c r="AT47" s="120">
        <v>4.3064729999999996E-2</v>
      </c>
    </row>
    <row r="48" spans="1:46" ht="20.100000000000001" customHeight="1" x14ac:dyDescent="0.25">
      <c r="A48" s="118">
        <v>12</v>
      </c>
      <c r="B48" s="118" t="s">
        <v>246</v>
      </c>
      <c r="C48" s="119">
        <v>79947.073040462157</v>
      </c>
      <c r="D48" s="119">
        <v>84026.259142620882</v>
      </c>
      <c r="E48" s="119">
        <v>86769.470516147732</v>
      </c>
      <c r="F48" s="119">
        <v>105010.46233980224</v>
      </c>
      <c r="G48" s="119">
        <v>91592.496156967914</v>
      </c>
      <c r="H48" s="119">
        <v>97819.643944487761</v>
      </c>
      <c r="I48" s="119">
        <v>98570.009551943091</v>
      </c>
      <c r="J48" s="119">
        <v>118274.74404530322</v>
      </c>
      <c r="K48" s="119">
        <v>104941.9662858886</v>
      </c>
      <c r="L48" s="119">
        <v>109029.6456464822</v>
      </c>
      <c r="M48" s="119">
        <v>108249.5167491454</v>
      </c>
      <c r="N48" s="119">
        <v>127075.37463578826</v>
      </c>
      <c r="O48" s="119">
        <v>113955.73630069596</v>
      </c>
      <c r="P48" s="119">
        <v>119703.65355782412</v>
      </c>
      <c r="Q48" s="119">
        <v>118358.0615797628</v>
      </c>
      <c r="R48" s="119">
        <v>140863.49273775314</v>
      </c>
      <c r="S48" s="119">
        <v>125414.62365092369</v>
      </c>
      <c r="T48" s="119">
        <v>128721.43902505859</v>
      </c>
      <c r="U48" s="119">
        <v>129083.20604262382</v>
      </c>
      <c r="V48" s="119">
        <v>151327.4892599835</v>
      </c>
      <c r="W48" s="119">
        <v>131936.47686299367</v>
      </c>
      <c r="X48" s="119">
        <v>135933.51256378676</v>
      </c>
      <c r="Y48" s="119">
        <v>132173.11402102129</v>
      </c>
      <c r="Z48" s="119">
        <v>154675.20935932675</v>
      </c>
      <c r="AA48" s="119">
        <v>138518.78947933001</v>
      </c>
      <c r="AB48" s="119">
        <v>140802.69858749904</v>
      </c>
      <c r="AC48" s="119">
        <v>137545.80584458099</v>
      </c>
      <c r="AD48" s="119">
        <v>165198.14382160205</v>
      </c>
      <c r="AE48" s="119">
        <v>144483.93639917896</v>
      </c>
      <c r="AF48" s="119">
        <v>152155.28211370684</v>
      </c>
      <c r="AG48" s="119">
        <v>148749.35142003652</v>
      </c>
      <c r="AH48" s="119">
        <v>175729.22614965925</v>
      </c>
      <c r="AI48" s="119">
        <v>152916.81243233709</v>
      </c>
      <c r="AJ48" s="119">
        <v>155792.46191155456</v>
      </c>
      <c r="AK48" s="119">
        <v>154248.15132988652</v>
      </c>
      <c r="AL48" s="119">
        <v>183919.56792190956</v>
      </c>
      <c r="AM48" s="119">
        <v>160486.37633442992</v>
      </c>
      <c r="AN48" s="119">
        <v>165347.52144446006</v>
      </c>
      <c r="AO48" s="119">
        <v>164445.43258351297</v>
      </c>
      <c r="AP48" s="119">
        <v>195927.69857960066</v>
      </c>
      <c r="AQ48" s="119">
        <v>167150.375142545</v>
      </c>
      <c r="AR48" s="119">
        <v>122547.410890645</v>
      </c>
      <c r="AS48" s="119">
        <v>172208.968455786</v>
      </c>
      <c r="AT48" s="119">
        <v>213465.835086037</v>
      </c>
    </row>
    <row r="49" spans="1:46" ht="20.100000000000001" customHeight="1" x14ac:dyDescent="0.25">
      <c r="A49" s="118">
        <v>13</v>
      </c>
      <c r="B49" s="118" t="s">
        <v>243</v>
      </c>
      <c r="C49" s="119">
        <v>53.747499570000002</v>
      </c>
      <c r="D49" s="119">
        <v>65.61159407000001</v>
      </c>
      <c r="E49" s="119">
        <v>56.073309100000003</v>
      </c>
      <c r="F49" s="119">
        <v>117.20808606</v>
      </c>
      <c r="G49" s="119">
        <v>68.996919719999994</v>
      </c>
      <c r="H49" s="119">
        <v>68.267333379999997</v>
      </c>
      <c r="I49" s="119">
        <v>105.28889513</v>
      </c>
      <c r="J49" s="119">
        <v>230.98275682000002</v>
      </c>
      <c r="K49" s="119">
        <v>127.95131656000001</v>
      </c>
      <c r="L49" s="119">
        <v>168.12152147</v>
      </c>
      <c r="M49" s="119">
        <v>150.0537415</v>
      </c>
      <c r="N49" s="119">
        <v>200.74036902999998</v>
      </c>
      <c r="O49" s="119">
        <v>84.115348299999994</v>
      </c>
      <c r="P49" s="119">
        <v>104.91910686999999</v>
      </c>
      <c r="Q49" s="119">
        <v>128.97365514000001</v>
      </c>
      <c r="R49" s="119">
        <v>99.537835400000006</v>
      </c>
      <c r="S49" s="119">
        <v>130.08515420000001</v>
      </c>
      <c r="T49" s="119">
        <v>121.85451045000001</v>
      </c>
      <c r="U49" s="119">
        <v>134.165918</v>
      </c>
      <c r="V49" s="119">
        <v>126.60070224</v>
      </c>
      <c r="W49" s="119">
        <v>134.95048758000001</v>
      </c>
      <c r="X49" s="119">
        <v>105.50069870999999</v>
      </c>
      <c r="Y49" s="119">
        <v>156.03648824000001</v>
      </c>
      <c r="Z49" s="119">
        <v>162.14906939000002</v>
      </c>
      <c r="AA49" s="119">
        <v>110.18390648</v>
      </c>
      <c r="AB49" s="119">
        <v>134.55986795000001</v>
      </c>
      <c r="AC49" s="119">
        <v>189.10146177999999</v>
      </c>
      <c r="AD49" s="119">
        <v>207.77984730000003</v>
      </c>
      <c r="AE49" s="119">
        <v>250.71384130000001</v>
      </c>
      <c r="AF49" s="119">
        <v>324.85356544999996</v>
      </c>
      <c r="AG49" s="119">
        <v>306.22226527999999</v>
      </c>
      <c r="AH49" s="119">
        <v>336.73237704000002</v>
      </c>
      <c r="AI49" s="119">
        <v>255.81629245999994</v>
      </c>
      <c r="AJ49" s="119">
        <v>225.41857594999999</v>
      </c>
      <c r="AK49" s="119">
        <v>206.44680611999996</v>
      </c>
      <c r="AL49" s="119">
        <v>228.83574055</v>
      </c>
      <c r="AM49" s="119">
        <v>220.76447197000005</v>
      </c>
      <c r="AN49" s="119">
        <v>312.92285694999998</v>
      </c>
      <c r="AO49" s="119">
        <v>272.10403033</v>
      </c>
      <c r="AP49" s="119">
        <v>249.09927968999995</v>
      </c>
      <c r="AQ49" s="119">
        <v>142.55509527999999</v>
      </c>
      <c r="AR49" s="119">
        <v>128.12022982999997</v>
      </c>
      <c r="AS49" s="119">
        <v>121.48385575</v>
      </c>
      <c r="AT49" s="119">
        <v>287.72835386999998</v>
      </c>
    </row>
    <row r="50" spans="1:46" ht="20.100000000000001" customHeight="1" x14ac:dyDescent="0.25">
      <c r="A50" s="118">
        <v>14</v>
      </c>
      <c r="B50" s="118" t="s">
        <v>247</v>
      </c>
      <c r="C50" s="119">
        <v>44615.822749237406</v>
      </c>
      <c r="D50" s="119">
        <v>55277.522483523564</v>
      </c>
      <c r="E50" s="119">
        <v>55792.318994803034</v>
      </c>
      <c r="F50" s="119">
        <v>61737.241693663775</v>
      </c>
      <c r="G50" s="119">
        <v>54494.493770565721</v>
      </c>
      <c r="H50" s="119">
        <v>54825.909256650528</v>
      </c>
      <c r="I50" s="119">
        <v>52913.52166850715</v>
      </c>
      <c r="J50" s="119">
        <v>55126.844466984905</v>
      </c>
      <c r="K50" s="119">
        <v>53525.337192988067</v>
      </c>
      <c r="L50" s="119">
        <v>65744.52851211786</v>
      </c>
      <c r="M50" s="119">
        <v>89816.531805536739</v>
      </c>
      <c r="N50" s="119">
        <v>79897.229281693406</v>
      </c>
      <c r="O50" s="119">
        <v>58495.630922251767</v>
      </c>
      <c r="P50" s="119">
        <v>65146.397038449344</v>
      </c>
      <c r="Q50" s="119">
        <v>68719.741490696935</v>
      </c>
      <c r="R50" s="119">
        <v>89229.777089994532</v>
      </c>
      <c r="S50" s="119">
        <v>74838.09631386229</v>
      </c>
      <c r="T50" s="119">
        <v>68214.953230398707</v>
      </c>
      <c r="U50" s="119">
        <v>56894.876525802632</v>
      </c>
      <c r="V50" s="119">
        <v>67716.071180537852</v>
      </c>
      <c r="W50" s="119">
        <v>73920.83925425561</v>
      </c>
      <c r="X50" s="119">
        <v>110649.49632540782</v>
      </c>
      <c r="Y50" s="119">
        <v>87685.400035259954</v>
      </c>
      <c r="Z50" s="119">
        <v>109683.22237253941</v>
      </c>
      <c r="AA50" s="119">
        <v>132505.98998776395</v>
      </c>
      <c r="AB50" s="119">
        <v>96583.134090571111</v>
      </c>
      <c r="AC50" s="119">
        <v>89318.204598269745</v>
      </c>
      <c r="AD50" s="119">
        <v>100099.14580493624</v>
      </c>
      <c r="AE50" s="119">
        <v>82473.307089979411</v>
      </c>
      <c r="AF50" s="119">
        <v>75506.345006969786</v>
      </c>
      <c r="AG50" s="119">
        <v>76559.82012182902</v>
      </c>
      <c r="AH50" s="119">
        <v>80800.606036916826</v>
      </c>
      <c r="AI50" s="119">
        <v>79367.965976367996</v>
      </c>
      <c r="AJ50" s="119">
        <v>84902.352581279498</v>
      </c>
      <c r="AK50" s="119">
        <v>105363.59057407263</v>
      </c>
      <c r="AL50" s="119">
        <v>109144.14719796502</v>
      </c>
      <c r="AM50" s="119">
        <v>94179.854424329795</v>
      </c>
      <c r="AN50" s="119">
        <v>92956.839758741728</v>
      </c>
      <c r="AO50" s="119">
        <v>90250.764102706598</v>
      </c>
      <c r="AP50" s="119">
        <v>175385.43477392808</v>
      </c>
      <c r="AQ50" s="119">
        <v>84640.854689356987</v>
      </c>
      <c r="AR50" s="119">
        <v>55612.162366798402</v>
      </c>
      <c r="AS50" s="119">
        <v>59735.194245588587</v>
      </c>
      <c r="AT50" s="119">
        <v>75067.176737871923</v>
      </c>
    </row>
    <row r="51" spans="1:46" ht="20.100000000000001" customHeight="1" x14ac:dyDescent="0.25">
      <c r="A51" s="121">
        <v>1411</v>
      </c>
      <c r="B51" s="121" t="s">
        <v>822</v>
      </c>
      <c r="C51" s="122">
        <v>29131.520182307402</v>
      </c>
      <c r="D51" s="122">
        <v>35498.572792633568</v>
      </c>
      <c r="E51" s="122">
        <v>29020.768621573025</v>
      </c>
      <c r="F51" s="122">
        <v>42438.67727993377</v>
      </c>
      <c r="G51" s="122">
        <v>37570.209625955715</v>
      </c>
      <c r="H51" s="122">
        <v>32619.386360510525</v>
      </c>
      <c r="I51" s="122">
        <v>29530.505012797155</v>
      </c>
      <c r="J51" s="122">
        <v>36576.765262344918</v>
      </c>
      <c r="K51" s="122">
        <v>31038.983725878061</v>
      </c>
      <c r="L51" s="122">
        <v>44052.873418587871</v>
      </c>
      <c r="M51" s="122">
        <v>48302.077188956748</v>
      </c>
      <c r="N51" s="122">
        <v>39215.076051473399</v>
      </c>
      <c r="O51" s="122">
        <v>37262.36987471176</v>
      </c>
      <c r="P51" s="122">
        <v>35035.129961359351</v>
      </c>
      <c r="Q51" s="122">
        <v>39158.188931686935</v>
      </c>
      <c r="R51" s="122">
        <v>45000.978415824538</v>
      </c>
      <c r="S51" s="122">
        <v>48661.157803772294</v>
      </c>
      <c r="T51" s="122">
        <v>42236.515861938693</v>
      </c>
      <c r="U51" s="122">
        <v>27614.871765202635</v>
      </c>
      <c r="V51" s="122">
        <v>42596.680147987849</v>
      </c>
      <c r="W51" s="122">
        <v>55272.265878485618</v>
      </c>
      <c r="X51" s="122">
        <v>84725.893952037834</v>
      </c>
      <c r="Y51" s="122">
        <v>59341.173207619941</v>
      </c>
      <c r="Z51" s="122">
        <v>81297.207629649405</v>
      </c>
      <c r="AA51" s="122">
        <v>102254.91399493397</v>
      </c>
      <c r="AB51" s="122">
        <v>74944.785322411102</v>
      </c>
      <c r="AC51" s="122">
        <v>65318.699123539758</v>
      </c>
      <c r="AD51" s="122">
        <v>55349.09889567623</v>
      </c>
      <c r="AE51" s="122">
        <v>57107.282258569408</v>
      </c>
      <c r="AF51" s="122">
        <v>48797.002827049779</v>
      </c>
      <c r="AG51" s="122">
        <v>43809.738575429015</v>
      </c>
      <c r="AH51" s="122">
        <v>48701.848891796821</v>
      </c>
      <c r="AI51" s="122">
        <v>47429.817907657991</v>
      </c>
      <c r="AJ51" s="122">
        <v>47577.137200109501</v>
      </c>
      <c r="AK51" s="122">
        <v>65011.632502932633</v>
      </c>
      <c r="AL51" s="122">
        <v>64271.707959195017</v>
      </c>
      <c r="AM51" s="122">
        <v>58283.667355122736</v>
      </c>
      <c r="AN51" s="122">
        <v>52109.913758052047</v>
      </c>
      <c r="AO51" s="122">
        <v>44823.278089619729</v>
      </c>
      <c r="AP51" s="122">
        <v>44684.646250051665</v>
      </c>
      <c r="AQ51" s="122">
        <v>47530.942082256995</v>
      </c>
      <c r="AR51" s="122">
        <v>28768.354866108406</v>
      </c>
      <c r="AS51" s="122">
        <v>31233.165324068585</v>
      </c>
      <c r="AT51" s="122">
        <v>39504.071360911934</v>
      </c>
    </row>
    <row r="52" spans="1:46" ht="20.100000000000001" customHeight="1" x14ac:dyDescent="0.25">
      <c r="A52" s="123" t="s">
        <v>394</v>
      </c>
      <c r="B52" s="121" t="s">
        <v>395</v>
      </c>
      <c r="C52" s="122">
        <v>15484.30256693</v>
      </c>
      <c r="D52" s="122">
        <v>19778.94969089</v>
      </c>
      <c r="E52" s="122">
        <v>26771.550373229999</v>
      </c>
      <c r="F52" s="122">
        <v>19298.564413729997</v>
      </c>
      <c r="G52" s="122">
        <v>16924.284144610006</v>
      </c>
      <c r="H52" s="122">
        <v>22206.522896139999</v>
      </c>
      <c r="I52" s="122">
        <v>23383.016655709998</v>
      </c>
      <c r="J52" s="122">
        <v>18550.079204639995</v>
      </c>
      <c r="K52" s="122">
        <v>22486.353467109999</v>
      </c>
      <c r="L52" s="122">
        <v>21691.655093529993</v>
      </c>
      <c r="M52" s="122">
        <v>41514.454616579998</v>
      </c>
      <c r="N52" s="122">
        <v>40682.153230219999</v>
      </c>
      <c r="O52" s="122">
        <v>21233.261047540003</v>
      </c>
      <c r="P52" s="122">
        <v>30111.26707709</v>
      </c>
      <c r="Q52" s="122">
        <v>29561.552559009997</v>
      </c>
      <c r="R52" s="122">
        <v>44228.798674169986</v>
      </c>
      <c r="S52" s="122">
        <v>26176.938510089996</v>
      </c>
      <c r="T52" s="122">
        <v>25978.43736846</v>
      </c>
      <c r="U52" s="122">
        <v>29280.004760600001</v>
      </c>
      <c r="V52" s="122">
        <v>25119.391032549996</v>
      </c>
      <c r="W52" s="122">
        <v>18648.573375769993</v>
      </c>
      <c r="X52" s="122">
        <v>25923.602373369991</v>
      </c>
      <c r="Y52" s="122">
        <v>28344.226827639992</v>
      </c>
      <c r="Z52" s="122">
        <v>28386.014742890005</v>
      </c>
      <c r="AA52" s="122">
        <v>30251.075992829989</v>
      </c>
      <c r="AB52" s="122">
        <v>21638.348768160005</v>
      </c>
      <c r="AC52" s="122">
        <v>23999.505474730002</v>
      </c>
      <c r="AD52" s="122">
        <v>44750.046909260011</v>
      </c>
      <c r="AE52" s="122">
        <v>25366.024831409999</v>
      </c>
      <c r="AF52" s="122">
        <v>26709.34217992</v>
      </c>
      <c r="AG52" s="122">
        <v>32750.081546400008</v>
      </c>
      <c r="AH52" s="122">
        <v>32098.757145119995</v>
      </c>
      <c r="AI52" s="122">
        <v>31938.148068709997</v>
      </c>
      <c r="AJ52" s="122">
        <v>37325.215381170005</v>
      </c>
      <c r="AK52" s="122">
        <v>40351.95807113999</v>
      </c>
      <c r="AL52" s="122">
        <v>44872.439238770006</v>
      </c>
      <c r="AM52" s="122">
        <v>35896.187069207066</v>
      </c>
      <c r="AN52" s="122">
        <v>40846.926000689673</v>
      </c>
      <c r="AO52" s="122">
        <v>45427.486013086869</v>
      </c>
      <c r="AP52" s="122">
        <v>130700.78852387638</v>
      </c>
      <c r="AQ52" s="122">
        <v>37109.912607099999</v>
      </c>
      <c r="AR52" s="122">
        <v>26843.807500689996</v>
      </c>
      <c r="AS52" s="122">
        <v>28502.028921520003</v>
      </c>
      <c r="AT52" s="122">
        <v>35563.105376960004</v>
      </c>
    </row>
    <row r="53" spans="1:46" ht="20.100000000000001" customHeight="1" x14ac:dyDescent="0.25">
      <c r="A53" s="18" t="s">
        <v>396</v>
      </c>
      <c r="B53" s="19" t="s">
        <v>823</v>
      </c>
      <c r="C53" s="20">
        <v>275293.35960454319</v>
      </c>
      <c r="D53" s="20">
        <v>293867.11527714442</v>
      </c>
      <c r="E53" s="20">
        <v>299087.25675985578</v>
      </c>
      <c r="F53" s="20">
        <v>337633.70805454982</v>
      </c>
      <c r="G53" s="20">
        <v>319798.92332616623</v>
      </c>
      <c r="H53" s="20">
        <v>342464.72762147785</v>
      </c>
      <c r="I53" s="20">
        <v>337809.5032939337</v>
      </c>
      <c r="J53" s="20">
        <v>372761.986217622</v>
      </c>
      <c r="K53" s="20">
        <v>350647.78718076862</v>
      </c>
      <c r="L53" s="20">
        <v>369902.82523808279</v>
      </c>
      <c r="M53" s="20">
        <v>364992.69804592751</v>
      </c>
      <c r="N53" s="20">
        <v>399678.27302671527</v>
      </c>
      <c r="O53" s="20">
        <v>382974.81340900785</v>
      </c>
      <c r="P53" s="20">
        <v>406936.57143668417</v>
      </c>
      <c r="Q53" s="20">
        <v>408520.99502092303</v>
      </c>
      <c r="R53" s="20">
        <v>453535.42263162171</v>
      </c>
      <c r="S53" s="20">
        <v>433617.46692812425</v>
      </c>
      <c r="T53" s="20">
        <v>430670.98418858577</v>
      </c>
      <c r="U53" s="20">
        <v>482741.2694564485</v>
      </c>
      <c r="V53" s="20">
        <v>514271.24592914525</v>
      </c>
      <c r="W53" s="20">
        <v>535080.45107263816</v>
      </c>
      <c r="X53" s="20">
        <v>510191.42046931689</v>
      </c>
      <c r="Y53" s="20">
        <v>589303.83411581023</v>
      </c>
      <c r="Z53" s="20">
        <v>573502.4548497278</v>
      </c>
      <c r="AA53" s="20">
        <v>556044.32510518422</v>
      </c>
      <c r="AB53" s="20">
        <v>526750.60719527246</v>
      </c>
      <c r="AC53" s="20">
        <v>562491.27622028114</v>
      </c>
      <c r="AD53" s="20">
        <v>632374.58133911772</v>
      </c>
      <c r="AE53" s="20">
        <v>574529.67754616449</v>
      </c>
      <c r="AF53" s="20">
        <v>611624.17011823063</v>
      </c>
      <c r="AG53" s="20">
        <v>568968.94299957179</v>
      </c>
      <c r="AH53" s="20">
        <v>614494.57094515814</v>
      </c>
      <c r="AI53" s="20">
        <v>582381.61267280905</v>
      </c>
      <c r="AJ53" s="20">
        <v>624759.79895883577</v>
      </c>
      <c r="AK53" s="20">
        <v>634196.9481230966</v>
      </c>
      <c r="AL53" s="20">
        <v>630810.30685519334</v>
      </c>
      <c r="AM53" s="20">
        <v>619471.92397114355</v>
      </c>
      <c r="AN53" s="20">
        <v>602242.21435539355</v>
      </c>
      <c r="AO53" s="20">
        <v>599310.46149563894</v>
      </c>
      <c r="AP53" s="20">
        <v>732972.98687176034</v>
      </c>
      <c r="AQ53" s="20">
        <v>587037.45826309489</v>
      </c>
      <c r="AR53" s="20">
        <v>796516.64599819388</v>
      </c>
      <c r="AS53" s="20">
        <v>751711.32070732745</v>
      </c>
      <c r="AT53" s="20">
        <v>723551.6567959548</v>
      </c>
    </row>
    <row r="54" spans="1:46" ht="20.100000000000001" customHeight="1" x14ac:dyDescent="0.25">
      <c r="A54" s="118">
        <v>2</v>
      </c>
      <c r="B54" s="118" t="s">
        <v>490</v>
      </c>
      <c r="C54" s="119">
        <v>273842.71203474933</v>
      </c>
      <c r="D54" s="119">
        <v>291281.41500257794</v>
      </c>
      <c r="E54" s="119">
        <v>296119.35994869866</v>
      </c>
      <c r="F54" s="119">
        <v>331766.65287674632</v>
      </c>
      <c r="G54" s="119">
        <v>320535.54749363929</v>
      </c>
      <c r="H54" s="119">
        <v>342699.07491821633</v>
      </c>
      <c r="I54" s="119">
        <v>336283.96542834636</v>
      </c>
      <c r="J54" s="119">
        <v>370573.36457962578</v>
      </c>
      <c r="K54" s="119">
        <v>351266.38233942015</v>
      </c>
      <c r="L54" s="119">
        <v>369536.30692186818</v>
      </c>
      <c r="M54" s="119">
        <v>364253.31885174935</v>
      </c>
      <c r="N54" s="119">
        <v>397603.73271701741</v>
      </c>
      <c r="O54" s="119">
        <v>382944.38959678367</v>
      </c>
      <c r="P54" s="119">
        <v>406736.96294018923</v>
      </c>
      <c r="Q54" s="119">
        <v>406685.94112212327</v>
      </c>
      <c r="R54" s="119">
        <v>447719.81735167658</v>
      </c>
      <c r="S54" s="119">
        <v>431970.29879919899</v>
      </c>
      <c r="T54" s="119">
        <v>426792.01566586777</v>
      </c>
      <c r="U54" s="119">
        <v>479763.41749637044</v>
      </c>
      <c r="V54" s="119">
        <v>514752.72257728421</v>
      </c>
      <c r="W54" s="119">
        <v>535881.6900773911</v>
      </c>
      <c r="X54" s="119">
        <v>514636.78301114438</v>
      </c>
      <c r="Y54" s="119">
        <v>591014.51997934782</v>
      </c>
      <c r="Z54" s="119">
        <v>572381.81252308388</v>
      </c>
      <c r="AA54" s="119">
        <v>559068.04146164609</v>
      </c>
      <c r="AB54" s="119">
        <v>530797.99133154913</v>
      </c>
      <c r="AC54" s="119">
        <v>565948.87091170729</v>
      </c>
      <c r="AD54" s="119">
        <v>631966.49924524059</v>
      </c>
      <c r="AE54" s="119">
        <v>578828.22915535094</v>
      </c>
      <c r="AF54" s="119">
        <v>616417.68459659256</v>
      </c>
      <c r="AG54" s="119">
        <v>573358.32371393172</v>
      </c>
      <c r="AH54" s="119">
        <v>618481.3843198095</v>
      </c>
      <c r="AI54" s="119">
        <v>586972.05051648058</v>
      </c>
      <c r="AJ54" s="119">
        <v>629455.38276601874</v>
      </c>
      <c r="AK54" s="119">
        <v>637011.05487562949</v>
      </c>
      <c r="AL54" s="119">
        <v>629826.55477454304</v>
      </c>
      <c r="AM54" s="119">
        <v>624838.66569106211</v>
      </c>
      <c r="AN54" s="119">
        <v>607386.20586415206</v>
      </c>
      <c r="AO54" s="119">
        <v>607176.51874510094</v>
      </c>
      <c r="AP54" s="119">
        <v>733433.68258461508</v>
      </c>
      <c r="AQ54" s="119">
        <v>592918.87471490051</v>
      </c>
      <c r="AR54" s="119">
        <v>801231.87711943535</v>
      </c>
      <c r="AS54" s="119">
        <v>760588.64842529281</v>
      </c>
      <c r="AT54" s="119">
        <v>725805.12482772756</v>
      </c>
    </row>
    <row r="55" spans="1:46" ht="20.100000000000001" customHeight="1" x14ac:dyDescent="0.25">
      <c r="A55" s="124">
        <v>21</v>
      </c>
      <c r="B55" s="124" t="s">
        <v>244</v>
      </c>
      <c r="C55" s="120">
        <v>38286.877672285722</v>
      </c>
      <c r="D55" s="120">
        <v>39185.812902163016</v>
      </c>
      <c r="E55" s="120">
        <v>37792.089589917203</v>
      </c>
      <c r="F55" s="120">
        <v>47445.80438950906</v>
      </c>
      <c r="G55" s="120">
        <v>39830.546680253996</v>
      </c>
      <c r="H55" s="120">
        <v>46914.589748213017</v>
      </c>
      <c r="I55" s="120">
        <v>39645.063912536985</v>
      </c>
      <c r="J55" s="120">
        <v>48735.353415296995</v>
      </c>
      <c r="K55" s="120">
        <v>41530.579352814711</v>
      </c>
      <c r="L55" s="120">
        <v>48162.675087544856</v>
      </c>
      <c r="M55" s="120">
        <v>41423.217749225434</v>
      </c>
      <c r="N55" s="120">
        <v>51310.396828364901</v>
      </c>
      <c r="O55" s="120">
        <v>44713.185764012072</v>
      </c>
      <c r="P55" s="120">
        <v>53461.638361184057</v>
      </c>
      <c r="Q55" s="120">
        <v>46166.093484330908</v>
      </c>
      <c r="R55" s="120">
        <v>56370.581359648968</v>
      </c>
      <c r="S55" s="120">
        <v>49465.018432118668</v>
      </c>
      <c r="T55" s="120">
        <v>55353.701452725109</v>
      </c>
      <c r="U55" s="120">
        <v>51431.672422396412</v>
      </c>
      <c r="V55" s="120">
        <v>63059.685681462812</v>
      </c>
      <c r="W55" s="120">
        <v>55038.816816321676</v>
      </c>
      <c r="X55" s="120">
        <v>61343.028129996746</v>
      </c>
      <c r="Y55" s="120">
        <v>56318.774592531277</v>
      </c>
      <c r="Z55" s="120">
        <v>68988.952943866258</v>
      </c>
      <c r="AA55" s="120">
        <v>56940.483812938008</v>
      </c>
      <c r="AB55" s="120">
        <v>61917.547366860003</v>
      </c>
      <c r="AC55" s="120">
        <v>57423.766205340005</v>
      </c>
      <c r="AD55" s="120">
        <v>75802.377673253999</v>
      </c>
      <c r="AE55" s="120">
        <v>63735.159737859474</v>
      </c>
      <c r="AF55" s="120">
        <v>73728.073809575289</v>
      </c>
      <c r="AG55" s="120">
        <v>63158.929488637354</v>
      </c>
      <c r="AH55" s="120">
        <v>76695.847201530807</v>
      </c>
      <c r="AI55" s="120">
        <v>70765.342670833998</v>
      </c>
      <c r="AJ55" s="120">
        <v>72622.005231971008</v>
      </c>
      <c r="AK55" s="120">
        <v>67476.918437367</v>
      </c>
      <c r="AL55" s="120">
        <v>80088.89794948099</v>
      </c>
      <c r="AM55" s="120">
        <v>74703.403037726996</v>
      </c>
      <c r="AN55" s="120">
        <v>77069.237750061002</v>
      </c>
      <c r="AO55" s="120">
        <v>69342.144335167002</v>
      </c>
      <c r="AP55" s="120">
        <v>84625.544974208024</v>
      </c>
      <c r="AQ55" s="120">
        <v>70984.104700343014</v>
      </c>
      <c r="AR55" s="120">
        <v>79174.560250600989</v>
      </c>
      <c r="AS55" s="120">
        <v>68966.898146117004</v>
      </c>
      <c r="AT55" s="120">
        <v>82919.234167929011</v>
      </c>
    </row>
    <row r="56" spans="1:46" ht="20.100000000000001" customHeight="1" x14ac:dyDescent="0.25">
      <c r="A56" s="124">
        <v>22</v>
      </c>
      <c r="B56" s="124" t="s">
        <v>245</v>
      </c>
      <c r="C56" s="120">
        <v>8120.3026079541305</v>
      </c>
      <c r="D56" s="120">
        <v>9577.4453392778341</v>
      </c>
      <c r="E56" s="120">
        <v>9456.2138518292504</v>
      </c>
      <c r="F56" s="120">
        <v>12052.003330703788</v>
      </c>
      <c r="G56" s="120">
        <v>8540.6214361877865</v>
      </c>
      <c r="H56" s="120">
        <v>9927.7466380948845</v>
      </c>
      <c r="I56" s="120">
        <v>9594.5012812224122</v>
      </c>
      <c r="J56" s="120">
        <v>13569.049875304921</v>
      </c>
      <c r="K56" s="120">
        <v>8925.5594815618442</v>
      </c>
      <c r="L56" s="120">
        <v>10267.175692558159</v>
      </c>
      <c r="M56" s="120">
        <v>11021.120011682673</v>
      </c>
      <c r="N56" s="120">
        <v>14408.947035229634</v>
      </c>
      <c r="O56" s="120">
        <v>10241.190108997838</v>
      </c>
      <c r="P56" s="120">
        <v>12016.82511378492</v>
      </c>
      <c r="Q56" s="120">
        <v>12032.043095141691</v>
      </c>
      <c r="R56" s="120">
        <v>15844.237317518551</v>
      </c>
      <c r="S56" s="120">
        <v>11185.358518009962</v>
      </c>
      <c r="T56" s="120">
        <v>12593.044947408842</v>
      </c>
      <c r="U56" s="120">
        <v>13766.963443187067</v>
      </c>
      <c r="V56" s="120">
        <v>17134.757457795142</v>
      </c>
      <c r="W56" s="120">
        <v>12404.606043564472</v>
      </c>
      <c r="X56" s="120">
        <v>13057.144697744456</v>
      </c>
      <c r="Y56" s="120">
        <v>14385.694341039973</v>
      </c>
      <c r="Z56" s="120">
        <v>17848.78566191909</v>
      </c>
      <c r="AA56" s="120">
        <v>12606.687841417592</v>
      </c>
      <c r="AB56" s="120">
        <v>13992.642918462154</v>
      </c>
      <c r="AC56" s="120">
        <v>14125.498389431523</v>
      </c>
      <c r="AD56" s="120">
        <v>20699.471496706734</v>
      </c>
      <c r="AE56" s="120">
        <v>12199.407794639297</v>
      </c>
      <c r="AF56" s="120">
        <v>14327.042563975556</v>
      </c>
      <c r="AG56" s="120">
        <v>14096.244133773771</v>
      </c>
      <c r="AH56" s="120">
        <v>18076.808866304698</v>
      </c>
      <c r="AI56" s="120">
        <v>14275.751584991001</v>
      </c>
      <c r="AJ56" s="120">
        <v>14676.042659544</v>
      </c>
      <c r="AK56" s="120">
        <v>15798.913720794997</v>
      </c>
      <c r="AL56" s="120">
        <v>18596.995673808997</v>
      </c>
      <c r="AM56" s="120">
        <v>13940.3797001516</v>
      </c>
      <c r="AN56" s="120">
        <v>15009.791622450006</v>
      </c>
      <c r="AO56" s="120">
        <v>15326.192836528744</v>
      </c>
      <c r="AP56" s="120">
        <v>18763.965778073656</v>
      </c>
      <c r="AQ56" s="120">
        <v>13481.578003359002</v>
      </c>
      <c r="AR56" s="120">
        <v>15452.322876937003</v>
      </c>
      <c r="AS56" s="120">
        <v>15219.644630086997</v>
      </c>
      <c r="AT56" s="120">
        <v>17448.112082664993</v>
      </c>
    </row>
    <row r="57" spans="1:46" ht="20.100000000000001" customHeight="1" x14ac:dyDescent="0.25">
      <c r="A57" s="124">
        <v>23</v>
      </c>
      <c r="B57" s="124" t="s">
        <v>824</v>
      </c>
      <c r="C57" s="120">
        <v>4410.6088750271419</v>
      </c>
      <c r="D57" s="120">
        <v>4524.6856234825009</v>
      </c>
      <c r="E57" s="120">
        <v>4599.3018614658795</v>
      </c>
      <c r="F57" s="120">
        <v>4638.4036400244777</v>
      </c>
      <c r="G57" s="120">
        <v>4785.078633501038</v>
      </c>
      <c r="H57" s="120">
        <v>4923.7312387854909</v>
      </c>
      <c r="I57" s="120">
        <v>5001.2237976286806</v>
      </c>
      <c r="J57" s="120">
        <v>5043.9663300847906</v>
      </c>
      <c r="K57" s="120">
        <v>5084.0077696744365</v>
      </c>
      <c r="L57" s="120">
        <v>5205.7286333952998</v>
      </c>
      <c r="M57" s="120">
        <v>5301.1764145097477</v>
      </c>
      <c r="N57" s="120">
        <v>5340.087182420516</v>
      </c>
      <c r="O57" s="120">
        <v>5389.1247200148373</v>
      </c>
      <c r="P57" s="120">
        <v>5526.1766938210667</v>
      </c>
      <c r="Q57" s="120">
        <v>5636.2624227811611</v>
      </c>
      <c r="R57" s="120">
        <v>5685.436163382934</v>
      </c>
      <c r="S57" s="120">
        <v>6071.2935095507273</v>
      </c>
      <c r="T57" s="120">
        <v>6214.8433139629587</v>
      </c>
      <c r="U57" s="120">
        <v>6315.551974073991</v>
      </c>
      <c r="V57" s="120">
        <v>6360.9507986319786</v>
      </c>
      <c r="W57" s="120">
        <v>6751.6271906289603</v>
      </c>
      <c r="X57" s="120">
        <v>6892.5047209124441</v>
      </c>
      <c r="Y57" s="120">
        <v>7055.3248010594925</v>
      </c>
      <c r="Z57" s="120">
        <v>7154.5432873991031</v>
      </c>
      <c r="AA57" s="120">
        <v>7380.3970152448474</v>
      </c>
      <c r="AB57" s="120">
        <v>7533.3658259677577</v>
      </c>
      <c r="AC57" s="120">
        <v>7643.2722406701578</v>
      </c>
      <c r="AD57" s="120">
        <v>7674.9930353819445</v>
      </c>
      <c r="AE57" s="120">
        <v>8135.257068975392</v>
      </c>
      <c r="AF57" s="120">
        <v>8221.5824978872006</v>
      </c>
      <c r="AG57" s="120">
        <v>8399.0556542882387</v>
      </c>
      <c r="AH57" s="120">
        <v>8446.8683616394846</v>
      </c>
      <c r="AI57" s="120">
        <v>8330.9483495715049</v>
      </c>
      <c r="AJ57" s="120">
        <v>8425.6649964109274</v>
      </c>
      <c r="AK57" s="120">
        <v>8575.3687603528415</v>
      </c>
      <c r="AL57" s="120">
        <v>8770.5331709275979</v>
      </c>
      <c r="AM57" s="120">
        <v>9244.1821103856146</v>
      </c>
      <c r="AN57" s="120">
        <v>9083.777244009545</v>
      </c>
      <c r="AO57" s="120">
        <v>9182.9149490750824</v>
      </c>
      <c r="AP57" s="120">
        <v>9362.1256965297598</v>
      </c>
      <c r="AQ57" s="120">
        <v>9298.1426427876086</v>
      </c>
      <c r="AR57" s="120">
        <v>9514.5350223594724</v>
      </c>
      <c r="AS57" s="120">
        <v>9768.5489860003945</v>
      </c>
      <c r="AT57" s="120">
        <v>10200.740779541886</v>
      </c>
    </row>
    <row r="58" spans="1:46" ht="20.100000000000001" customHeight="1" x14ac:dyDescent="0.25">
      <c r="A58" s="124">
        <v>24</v>
      </c>
      <c r="B58" s="124" t="s">
        <v>825</v>
      </c>
      <c r="C58" s="120">
        <v>63214.398386927409</v>
      </c>
      <c r="D58" s="120">
        <v>67076.552069021345</v>
      </c>
      <c r="E58" s="120">
        <v>65104.580915389888</v>
      </c>
      <c r="F58" s="120">
        <v>76876.830180613033</v>
      </c>
      <c r="G58" s="120">
        <v>83087.817103856811</v>
      </c>
      <c r="H58" s="120">
        <v>83995.148166045226</v>
      </c>
      <c r="I58" s="120">
        <v>80543.876987263997</v>
      </c>
      <c r="J58" s="120">
        <v>83698.649854198986</v>
      </c>
      <c r="K58" s="120">
        <v>81592.256954387718</v>
      </c>
      <c r="L58" s="120">
        <v>82400.643672739272</v>
      </c>
      <c r="M58" s="120">
        <v>79805.185626775638</v>
      </c>
      <c r="N58" s="120">
        <v>87266.398718449171</v>
      </c>
      <c r="O58" s="120">
        <v>90353.277257392634</v>
      </c>
      <c r="P58" s="120">
        <v>86823.278992422027</v>
      </c>
      <c r="Q58" s="120">
        <v>87626.962130228698</v>
      </c>
      <c r="R58" s="120">
        <v>101915.01672883093</v>
      </c>
      <c r="S58" s="120">
        <v>89819.051208413235</v>
      </c>
      <c r="T58" s="120">
        <v>89385.548829405408</v>
      </c>
      <c r="U58" s="120">
        <v>116136.93961032544</v>
      </c>
      <c r="V58" s="120">
        <v>130712.48297474917</v>
      </c>
      <c r="W58" s="120">
        <v>186213.17461403186</v>
      </c>
      <c r="X58" s="120">
        <v>143484.43674718458</v>
      </c>
      <c r="Y58" s="120">
        <v>225257.93047849409</v>
      </c>
      <c r="Z58" s="120">
        <v>145259.05044341151</v>
      </c>
      <c r="AA58" s="120">
        <v>166048.46197060565</v>
      </c>
      <c r="AB58" s="120">
        <v>138387.62365782607</v>
      </c>
      <c r="AC58" s="120">
        <v>160716.49891278375</v>
      </c>
      <c r="AD58" s="120">
        <v>141763.41017286686</v>
      </c>
      <c r="AE58" s="120">
        <v>149085.55636045535</v>
      </c>
      <c r="AF58" s="120">
        <v>142552.6094955201</v>
      </c>
      <c r="AG58" s="120">
        <v>136980.89481497265</v>
      </c>
      <c r="AH58" s="120">
        <v>145015.36840615096</v>
      </c>
      <c r="AI58" s="120">
        <v>133519.45222430455</v>
      </c>
      <c r="AJ58" s="120">
        <v>170312.04765032069</v>
      </c>
      <c r="AK58" s="120">
        <v>163973.72642019839</v>
      </c>
      <c r="AL58" s="120">
        <v>130321.75925142562</v>
      </c>
      <c r="AM58" s="120">
        <v>149812.7947051503</v>
      </c>
      <c r="AN58" s="120">
        <v>130231.62434237619</v>
      </c>
      <c r="AO58" s="120">
        <v>110624.66495562228</v>
      </c>
      <c r="AP58" s="120">
        <v>121017.46495984505</v>
      </c>
      <c r="AQ58" s="120">
        <v>109722.32913163926</v>
      </c>
      <c r="AR58" s="120">
        <v>79596.536021731634</v>
      </c>
      <c r="AS58" s="120">
        <v>105191.78518689598</v>
      </c>
      <c r="AT58" s="120">
        <v>129722.71865725354</v>
      </c>
    </row>
    <row r="59" spans="1:46" ht="20.100000000000001" customHeight="1" x14ac:dyDescent="0.25">
      <c r="A59" s="124">
        <v>25</v>
      </c>
      <c r="B59" s="124" t="s">
        <v>248</v>
      </c>
      <c r="C59" s="120">
        <v>1407.6282416528807</v>
      </c>
      <c r="D59" s="120">
        <v>1165.8854806905877</v>
      </c>
      <c r="E59" s="120">
        <v>1289.3134018804249</v>
      </c>
      <c r="F59" s="120">
        <v>2292.0272591866596</v>
      </c>
      <c r="G59" s="120">
        <v>3436.808987283488</v>
      </c>
      <c r="H59" s="120">
        <v>3471.9738969876175</v>
      </c>
      <c r="I59" s="120">
        <v>2168.7419114174318</v>
      </c>
      <c r="J59" s="120">
        <v>2814.2883819109807</v>
      </c>
      <c r="K59" s="120">
        <v>5743.3653601496053</v>
      </c>
      <c r="L59" s="120">
        <v>4091.6185470165442</v>
      </c>
      <c r="M59" s="120">
        <v>2252.8551286199386</v>
      </c>
      <c r="N59" s="120">
        <v>2331.0831007842107</v>
      </c>
      <c r="O59" s="120">
        <v>3931.775663537022</v>
      </c>
      <c r="P59" s="120">
        <v>3840.7922540736827</v>
      </c>
      <c r="Q59" s="120">
        <v>8476.5522026934377</v>
      </c>
      <c r="R59" s="120">
        <v>8768.3981795597574</v>
      </c>
      <c r="S59" s="120">
        <v>8495.7566834251083</v>
      </c>
      <c r="T59" s="120">
        <v>4672.0953186699317</v>
      </c>
      <c r="U59" s="120">
        <v>11086.810213031702</v>
      </c>
      <c r="V59" s="120">
        <v>5520.5635014659911</v>
      </c>
      <c r="W59" s="120">
        <v>1249.3499809012903</v>
      </c>
      <c r="X59" s="120">
        <v>5969.5130513454633</v>
      </c>
      <c r="Y59" s="120">
        <v>4026.43214783759</v>
      </c>
      <c r="Z59" s="120">
        <v>13403.757862255654</v>
      </c>
      <c r="AA59" s="120">
        <v>13044.135166959999</v>
      </c>
      <c r="AB59" s="120">
        <v>1502.0846740500001</v>
      </c>
      <c r="AC59" s="120">
        <v>10337.343295550001</v>
      </c>
      <c r="AD59" s="120">
        <v>2304.08786925</v>
      </c>
      <c r="AE59" s="120">
        <v>9880.1732953499995</v>
      </c>
      <c r="AF59" s="120">
        <v>1612.4996502999993</v>
      </c>
      <c r="AG59" s="120">
        <v>8705.3375952799997</v>
      </c>
      <c r="AH59" s="120">
        <v>1753.5651275500004</v>
      </c>
      <c r="AI59" s="120">
        <v>7170.7867029499994</v>
      </c>
      <c r="AJ59" s="120">
        <v>1735.3229105800001</v>
      </c>
      <c r="AK59" s="120">
        <v>8207.9274457600004</v>
      </c>
      <c r="AL59" s="120">
        <v>6586.6471026800009</v>
      </c>
      <c r="AM59" s="120">
        <v>7425.0607557899993</v>
      </c>
      <c r="AN59" s="120">
        <v>1410.02453982</v>
      </c>
      <c r="AO59" s="120">
        <v>5320.5437528500006</v>
      </c>
      <c r="AP59" s="120">
        <v>2277.8425849899995</v>
      </c>
      <c r="AQ59" s="120">
        <v>3932.6364254080004</v>
      </c>
      <c r="AR59" s="120">
        <v>2339.7489305499994</v>
      </c>
      <c r="AS59" s="120">
        <v>2953.3479480799997</v>
      </c>
      <c r="AT59" s="120">
        <v>2060.014806226</v>
      </c>
    </row>
    <row r="60" spans="1:46" ht="20.100000000000001" customHeight="1" x14ac:dyDescent="0.25">
      <c r="A60" s="124">
        <v>26</v>
      </c>
      <c r="B60" s="124" t="s">
        <v>243</v>
      </c>
      <c r="C60" s="120">
        <v>54332.452222062195</v>
      </c>
      <c r="D60" s="120">
        <v>62574.03178038296</v>
      </c>
      <c r="E60" s="120">
        <v>55372.716733899506</v>
      </c>
      <c r="F60" s="120">
        <v>68274.900318972024</v>
      </c>
      <c r="G60" s="120">
        <v>64824.120021900257</v>
      </c>
      <c r="H60" s="120">
        <v>68190.332060961839</v>
      </c>
      <c r="I60" s="120">
        <v>61774.220017402258</v>
      </c>
      <c r="J60" s="120">
        <v>81417.703157236421</v>
      </c>
      <c r="K60" s="120">
        <v>72047.79977963664</v>
      </c>
      <c r="L60" s="120">
        <v>77889.838051050159</v>
      </c>
      <c r="M60" s="120">
        <v>69111.129744835751</v>
      </c>
      <c r="N60" s="120">
        <v>87937.251126360832</v>
      </c>
      <c r="O60" s="120">
        <v>75175.577413108069</v>
      </c>
      <c r="P60" s="120">
        <v>83496.511180169517</v>
      </c>
      <c r="Q60" s="120">
        <v>72895.10016033116</v>
      </c>
      <c r="R60" s="120">
        <v>87482.28116863218</v>
      </c>
      <c r="S60" s="120">
        <v>92656.199521984396</v>
      </c>
      <c r="T60" s="120">
        <v>89044.12128053917</v>
      </c>
      <c r="U60" s="120">
        <v>82490.517465187804</v>
      </c>
      <c r="V60" s="120">
        <v>89778.928264101589</v>
      </c>
      <c r="W60" s="120">
        <v>92304.327539880411</v>
      </c>
      <c r="X60" s="120">
        <v>92597.084626266151</v>
      </c>
      <c r="Y60" s="120">
        <v>79726.02782944846</v>
      </c>
      <c r="Z60" s="120">
        <v>96583.357169230469</v>
      </c>
      <c r="AA60" s="120">
        <v>92349.574582820482</v>
      </c>
      <c r="AB60" s="120">
        <v>94404.928461506875</v>
      </c>
      <c r="AC60" s="120">
        <v>86028.600695313376</v>
      </c>
      <c r="AD60" s="120">
        <v>132752.7767707248</v>
      </c>
      <c r="AE60" s="120">
        <v>99112.985012329009</v>
      </c>
      <c r="AF60" s="120">
        <v>97876.715474647601</v>
      </c>
      <c r="AG60" s="120">
        <v>92479.982399414177</v>
      </c>
      <c r="AH60" s="120">
        <v>113731.42542676165</v>
      </c>
      <c r="AI60" s="120">
        <v>109779.53783378092</v>
      </c>
      <c r="AJ60" s="120">
        <v>111631.84778953854</v>
      </c>
      <c r="AK60" s="120">
        <v>101619.1778509952</v>
      </c>
      <c r="AL60" s="120">
        <v>124559.10251571325</v>
      </c>
      <c r="AM60" s="120">
        <v>112092.59376992862</v>
      </c>
      <c r="AN60" s="120">
        <v>110722.90706108876</v>
      </c>
      <c r="AO60" s="120">
        <v>111005.71325464662</v>
      </c>
      <c r="AP60" s="120">
        <v>150260.48224991077</v>
      </c>
      <c r="AQ60" s="120">
        <v>120885.99258219</v>
      </c>
      <c r="AR60" s="120">
        <v>139758.69266075006</v>
      </c>
      <c r="AS60" s="120">
        <v>175080.49181731002</v>
      </c>
      <c r="AT60" s="120">
        <v>149715.79630075896</v>
      </c>
    </row>
    <row r="61" spans="1:46" ht="20.100000000000001" customHeight="1" x14ac:dyDescent="0.25">
      <c r="A61" s="124">
        <v>27</v>
      </c>
      <c r="B61" s="124" t="s">
        <v>580</v>
      </c>
      <c r="C61" s="120">
        <v>102410.81280829376</v>
      </c>
      <c r="D61" s="120">
        <v>104774.9472366704</v>
      </c>
      <c r="E61" s="120">
        <v>119863.24267799027</v>
      </c>
      <c r="F61" s="120">
        <v>116363.87185316256</v>
      </c>
      <c r="G61" s="120">
        <v>112917.28657838669</v>
      </c>
      <c r="H61" s="120">
        <v>120249.32118547632</v>
      </c>
      <c r="I61" s="120">
        <v>133352.80159301654</v>
      </c>
      <c r="J61" s="120">
        <v>127667.62047778047</v>
      </c>
      <c r="K61" s="120">
        <v>128107.29545401077</v>
      </c>
      <c r="L61" s="120">
        <v>135256.82744935167</v>
      </c>
      <c r="M61" s="120">
        <v>148687.11846003393</v>
      </c>
      <c r="N61" s="120">
        <v>144371.56321452322</v>
      </c>
      <c r="O61" s="120">
        <v>145043.96295395883</v>
      </c>
      <c r="P61" s="120">
        <v>151720.44309094729</v>
      </c>
      <c r="Q61" s="120">
        <v>169091.6197831546</v>
      </c>
      <c r="R61" s="120">
        <v>162532.68606841034</v>
      </c>
      <c r="S61" s="120">
        <v>164487.80016201362</v>
      </c>
      <c r="T61" s="120">
        <v>160775.02392252968</v>
      </c>
      <c r="U61" s="120">
        <v>188629.82489363875</v>
      </c>
      <c r="V61" s="120">
        <v>193118.55235542593</v>
      </c>
      <c r="W61" s="120">
        <v>175269.38213881245</v>
      </c>
      <c r="X61" s="120">
        <v>183474.33629309136</v>
      </c>
      <c r="Y61" s="120">
        <v>196941.14602873541</v>
      </c>
      <c r="Z61" s="120">
        <v>212014.59594566777</v>
      </c>
      <c r="AA61" s="120">
        <v>204417.25211791749</v>
      </c>
      <c r="AB61" s="120">
        <v>204588.8694798678</v>
      </c>
      <c r="AC61" s="120">
        <v>222097.77412700545</v>
      </c>
      <c r="AD61" s="120">
        <v>239819.05223032623</v>
      </c>
      <c r="AE61" s="120">
        <v>231749.73968285925</v>
      </c>
      <c r="AF61" s="120">
        <v>269325.27438953891</v>
      </c>
      <c r="AG61" s="120">
        <v>244593.7270589078</v>
      </c>
      <c r="AH61" s="120">
        <v>247248.21746763628</v>
      </c>
      <c r="AI61" s="120">
        <v>238256.85770387502</v>
      </c>
      <c r="AJ61" s="120">
        <v>241040.23169040799</v>
      </c>
      <c r="AK61" s="120">
        <v>261555.29965654097</v>
      </c>
      <c r="AL61" s="120">
        <v>251836.84571252498</v>
      </c>
      <c r="AM61" s="120">
        <v>251741.01915124804</v>
      </c>
      <c r="AN61" s="120">
        <v>251926.420319194</v>
      </c>
      <c r="AO61" s="120">
        <v>279863.83148991602</v>
      </c>
      <c r="AP61" s="120">
        <v>303154.56749869901</v>
      </c>
      <c r="AQ61" s="120">
        <v>258071.97167228299</v>
      </c>
      <c r="AR61" s="120">
        <v>465826.75688586896</v>
      </c>
      <c r="AS61" s="120">
        <v>374856.75855325902</v>
      </c>
      <c r="AT61" s="120">
        <v>324273.36322568404</v>
      </c>
    </row>
    <row r="62" spans="1:46" ht="20.100000000000001" customHeight="1" x14ac:dyDescent="0.25">
      <c r="A62" s="124">
        <v>28</v>
      </c>
      <c r="B62" s="124" t="s">
        <v>398</v>
      </c>
      <c r="C62" s="120">
        <v>1659.6312205460408</v>
      </c>
      <c r="D62" s="120">
        <v>2402.0545708892469</v>
      </c>
      <c r="E62" s="120">
        <v>2641.9009163262745</v>
      </c>
      <c r="F62" s="120">
        <v>3822.8119045747062</v>
      </c>
      <c r="G62" s="120">
        <v>3113.2680522691762</v>
      </c>
      <c r="H62" s="120">
        <v>5026.2319836519418</v>
      </c>
      <c r="I62" s="120">
        <v>4203.5359278580499</v>
      </c>
      <c r="J62" s="120">
        <v>7626.7330878122648</v>
      </c>
      <c r="K62" s="120">
        <v>8235.5181871844088</v>
      </c>
      <c r="L62" s="120">
        <v>6261.7997882122654</v>
      </c>
      <c r="M62" s="120">
        <v>6651.5157160662111</v>
      </c>
      <c r="N62" s="120">
        <v>4638.0055108848846</v>
      </c>
      <c r="O62" s="120">
        <v>8096.295715762426</v>
      </c>
      <c r="P62" s="120">
        <v>9851.2972537867408</v>
      </c>
      <c r="Q62" s="120">
        <v>4761.3078434616164</v>
      </c>
      <c r="R62" s="120">
        <v>9121.1803656929187</v>
      </c>
      <c r="S62" s="120">
        <v>9789.8207636832667</v>
      </c>
      <c r="T62" s="120">
        <v>8753.6366006266617</v>
      </c>
      <c r="U62" s="120">
        <v>9905.137474529276</v>
      </c>
      <c r="V62" s="120">
        <v>9066.801543651618</v>
      </c>
      <c r="W62" s="120">
        <v>6650.4057532500083</v>
      </c>
      <c r="X62" s="120">
        <v>7818.7347446031199</v>
      </c>
      <c r="Y62" s="120">
        <v>7303.1897602014778</v>
      </c>
      <c r="Z62" s="120">
        <v>11128.769209334034</v>
      </c>
      <c r="AA62" s="120">
        <v>6281.048953741989</v>
      </c>
      <c r="AB62" s="120">
        <v>8470.9289470085387</v>
      </c>
      <c r="AC62" s="120">
        <v>7576.1170456130458</v>
      </c>
      <c r="AD62" s="120">
        <v>11150.329996730003</v>
      </c>
      <c r="AE62" s="120">
        <v>4929.9502028830484</v>
      </c>
      <c r="AF62" s="120">
        <v>8773.8867151479171</v>
      </c>
      <c r="AG62" s="120">
        <v>4944.1525686577779</v>
      </c>
      <c r="AH62" s="120">
        <v>7513.2834622356277</v>
      </c>
      <c r="AI62" s="120">
        <v>4873.3734461735858</v>
      </c>
      <c r="AJ62" s="120">
        <v>9012.219837245575</v>
      </c>
      <c r="AK62" s="120">
        <v>9803.7225836200741</v>
      </c>
      <c r="AL62" s="120">
        <v>9065.7733979815603</v>
      </c>
      <c r="AM62" s="120">
        <v>5879.2324606809088</v>
      </c>
      <c r="AN62" s="120">
        <v>11932.422985152594</v>
      </c>
      <c r="AO62" s="120">
        <v>6510.5131712952771</v>
      </c>
      <c r="AP62" s="120">
        <v>43971.688842358883</v>
      </c>
      <c r="AQ62" s="120">
        <v>6542.1195568906232</v>
      </c>
      <c r="AR62" s="120">
        <v>9568.7244706370984</v>
      </c>
      <c r="AS62" s="120">
        <v>8551.1731575434897</v>
      </c>
      <c r="AT62" s="120">
        <v>9465.1448076691522</v>
      </c>
    </row>
    <row r="63" spans="1:46" ht="20.100000000000001" customHeight="1" x14ac:dyDescent="0.25">
      <c r="A63" s="118">
        <v>31</v>
      </c>
      <c r="B63" s="118" t="s">
        <v>612</v>
      </c>
      <c r="C63" s="119">
        <v>1450.6475697938577</v>
      </c>
      <c r="D63" s="119">
        <v>2585.700274566499</v>
      </c>
      <c r="E63" s="119">
        <v>2967.8968111571212</v>
      </c>
      <c r="F63" s="119">
        <v>5867.0551778035224</v>
      </c>
      <c r="G63" s="119">
        <v>-736.6241674730378</v>
      </c>
      <c r="H63" s="119">
        <v>-234.34729673849154</v>
      </c>
      <c r="I63" s="119">
        <v>1525.5378655873201</v>
      </c>
      <c r="J63" s="119">
        <v>2188.6216379962088</v>
      </c>
      <c r="K63" s="119">
        <v>-618.59515865150888</v>
      </c>
      <c r="L63" s="119">
        <v>366.51831621461599</v>
      </c>
      <c r="M63" s="119">
        <v>739.37919417817136</v>
      </c>
      <c r="N63" s="119">
        <v>2074.5403096979267</v>
      </c>
      <c r="O63" s="119">
        <v>30.423812224162702</v>
      </c>
      <c r="P63" s="119">
        <v>199.60849649493372</v>
      </c>
      <c r="Q63" s="119">
        <v>1835.0538987998389</v>
      </c>
      <c r="R63" s="119">
        <v>5815.6052799450663</v>
      </c>
      <c r="S63" s="119">
        <v>1647.1681289252733</v>
      </c>
      <c r="T63" s="119">
        <v>3878.9685227180416</v>
      </c>
      <c r="U63" s="119">
        <v>2977.851960078011</v>
      </c>
      <c r="V63" s="119">
        <v>-481.47664813897882</v>
      </c>
      <c r="W63" s="119">
        <v>-801.2390047529608</v>
      </c>
      <c r="X63" s="119">
        <v>-4445.3625418274441</v>
      </c>
      <c r="Y63" s="119">
        <v>-1710.6858635374938</v>
      </c>
      <c r="Z63" s="119">
        <v>1120.6423266438971</v>
      </c>
      <c r="AA63" s="119">
        <v>-3023.7163564618481</v>
      </c>
      <c r="AB63" s="119">
        <v>-4047.384136276758</v>
      </c>
      <c r="AC63" s="119">
        <v>-3457.5946914261585</v>
      </c>
      <c r="AD63" s="119">
        <v>408.08209387705392</v>
      </c>
      <c r="AE63" s="119">
        <v>-4298.5516091863683</v>
      </c>
      <c r="AF63" s="119">
        <v>-4793.5144783618998</v>
      </c>
      <c r="AG63" s="119">
        <v>-4389.3807143599843</v>
      </c>
      <c r="AH63" s="119">
        <v>-3986.8133746513413</v>
      </c>
      <c r="AI63" s="119">
        <v>-4590.4378436715051</v>
      </c>
      <c r="AJ63" s="119">
        <v>-4695.5838071829276</v>
      </c>
      <c r="AK63" s="119">
        <v>-2814.1067525328399</v>
      </c>
      <c r="AL63" s="119">
        <v>983.75208065040431</v>
      </c>
      <c r="AM63" s="119">
        <v>-5366.7417199186148</v>
      </c>
      <c r="AN63" s="119">
        <v>-5143.9915087585459</v>
      </c>
      <c r="AO63" s="119">
        <v>-7866.057249462081</v>
      </c>
      <c r="AP63" s="119">
        <v>-460.69571285475831</v>
      </c>
      <c r="AQ63" s="119">
        <v>-5881.4164518056077</v>
      </c>
      <c r="AR63" s="119">
        <v>-4715.2311212414706</v>
      </c>
      <c r="AS63" s="119">
        <v>-8877.327717965396</v>
      </c>
      <c r="AT63" s="119">
        <v>-2253.4680317728853</v>
      </c>
    </row>
    <row r="64" spans="1:46" ht="20.100000000000001" customHeight="1" x14ac:dyDescent="0.25">
      <c r="A64" s="125" t="s">
        <v>334</v>
      </c>
      <c r="B64" s="124" t="s">
        <v>330</v>
      </c>
      <c r="C64" s="120">
        <v>5985.346484190999</v>
      </c>
      <c r="D64" s="120">
        <v>7392.5180852489993</v>
      </c>
      <c r="E64" s="120">
        <v>7747.7515749830018</v>
      </c>
      <c r="F64" s="120">
        <v>11556.302234618001</v>
      </c>
      <c r="G64" s="120">
        <v>5042.0885275279998</v>
      </c>
      <c r="H64" s="120">
        <v>6432.0323988869995</v>
      </c>
      <c r="I64" s="120">
        <v>6801.7265333260002</v>
      </c>
      <c r="J64" s="120">
        <v>9620.394781990999</v>
      </c>
      <c r="K64" s="120">
        <v>5038.2834864429278</v>
      </c>
      <c r="L64" s="120">
        <v>6123.5951173199155</v>
      </c>
      <c r="M64" s="120">
        <v>6938.1449107279186</v>
      </c>
      <c r="N64" s="120">
        <v>8883.5826167484429</v>
      </c>
      <c r="O64" s="120">
        <v>5940.4778217290004</v>
      </c>
      <c r="P64" s="120">
        <v>7806.8557261860005</v>
      </c>
      <c r="Q64" s="120">
        <v>9533.5404899710011</v>
      </c>
      <c r="R64" s="120">
        <v>11831.093216027999</v>
      </c>
      <c r="S64" s="120">
        <v>8622.0788852160003</v>
      </c>
      <c r="T64" s="120">
        <v>10684.246507030999</v>
      </c>
      <c r="U64" s="120">
        <v>10947.687704142001</v>
      </c>
      <c r="V64" s="120">
        <v>11213.221578243001</v>
      </c>
      <c r="W64" s="120">
        <v>6223.0189305659997</v>
      </c>
      <c r="X64" s="120">
        <v>6011.0631483450006</v>
      </c>
      <c r="Y64" s="120">
        <v>6832.7231637619989</v>
      </c>
      <c r="Z64" s="120">
        <v>8427.1026010429996</v>
      </c>
      <c r="AA64" s="120">
        <v>4799.6704590129993</v>
      </c>
      <c r="AB64" s="120">
        <v>5371.0775068209987</v>
      </c>
      <c r="AC64" s="120">
        <v>5560.369499213999</v>
      </c>
      <c r="AD64" s="120">
        <v>9063.5074749189989</v>
      </c>
      <c r="AE64" s="120">
        <v>4310.0337576290231</v>
      </c>
      <c r="AF64" s="120">
        <v>5394.3968557852995</v>
      </c>
      <c r="AG64" s="120">
        <v>6220.4765355582549</v>
      </c>
      <c r="AH64" s="120">
        <v>9404.3490701181436</v>
      </c>
      <c r="AI64" s="120">
        <v>4112.7556696900001</v>
      </c>
      <c r="AJ64" s="120">
        <v>5746.3796283679994</v>
      </c>
      <c r="AK64" s="120">
        <v>6513.7225031400012</v>
      </c>
      <c r="AL64" s="120">
        <v>10322.948658198002</v>
      </c>
      <c r="AM64" s="120">
        <v>4283.7958227969993</v>
      </c>
      <c r="AN64" s="120">
        <v>5005.6987122909995</v>
      </c>
      <c r="AO64" s="120">
        <v>5973.3196087430006</v>
      </c>
      <c r="AP64" s="120">
        <v>10133.891027655001</v>
      </c>
      <c r="AQ64" s="120">
        <v>3875.329578462</v>
      </c>
      <c r="AR64" s="120">
        <v>5522.2744365180006</v>
      </c>
      <c r="AS64" s="120">
        <v>6430.3247813349999</v>
      </c>
      <c r="AT64" s="120">
        <v>8702.5774085590001</v>
      </c>
    </row>
    <row r="65" spans="1:46" ht="20.100000000000001" customHeight="1" x14ac:dyDescent="0.25">
      <c r="A65" s="125" t="s">
        <v>335</v>
      </c>
      <c r="B65" s="124" t="s">
        <v>529</v>
      </c>
      <c r="C65" s="120">
        <v>124.09003937</v>
      </c>
      <c r="D65" s="120">
        <v>282.13218719999998</v>
      </c>
      <c r="E65" s="120">
        <v>180.55290236000002</v>
      </c>
      <c r="F65" s="120">
        <v>1050.84341679</v>
      </c>
      <c r="G65" s="120">
        <v>993.63406149999992</v>
      </c>
      <c r="H65" s="120">
        <v>1742.6484568400001</v>
      </c>
      <c r="I65" s="120">
        <v>274.96487010999999</v>
      </c>
      <c r="J65" s="120">
        <v>2387.8068139100001</v>
      </c>
      <c r="K65" s="120">
        <v>572.87087541999995</v>
      </c>
      <c r="L65" s="120">
        <v>551.34816770999998</v>
      </c>
      <c r="M65" s="120">
        <v>897.58930203999989</v>
      </c>
      <c r="N65" s="120">
        <v>1468.95512463</v>
      </c>
      <c r="O65" s="120">
        <v>520.92928948999997</v>
      </c>
      <c r="P65" s="120">
        <v>2081.0705358699997</v>
      </c>
      <c r="Q65" s="120">
        <v>2062.2241683899997</v>
      </c>
      <c r="R65" s="120">
        <v>330.05177270000001</v>
      </c>
      <c r="S65" s="120">
        <v>903.61724674000004</v>
      </c>
      <c r="T65" s="120">
        <v>590.43467034999992</v>
      </c>
      <c r="U65" s="120">
        <v>1654.2837699899999</v>
      </c>
      <c r="V65" s="120">
        <v>5333.7474277500005</v>
      </c>
      <c r="W65" s="120">
        <v>272.63074469000003</v>
      </c>
      <c r="X65" s="120">
        <v>3563.9209692599998</v>
      </c>
      <c r="Y65" s="120">
        <v>1488.0842262400004</v>
      </c>
      <c r="Z65" s="120">
        <v>151.91698700000001</v>
      </c>
      <c r="AA65" s="120">
        <v>442.98980023000001</v>
      </c>
      <c r="AB65" s="120">
        <v>1885.0958171300001</v>
      </c>
      <c r="AC65" s="120">
        <v>1374.6919499699998</v>
      </c>
      <c r="AD65" s="120">
        <v>980.4323456599999</v>
      </c>
      <c r="AE65" s="120">
        <v>473.32829784</v>
      </c>
      <c r="AF65" s="120">
        <v>1966.3288362599997</v>
      </c>
      <c r="AG65" s="120">
        <v>2210.8015956299996</v>
      </c>
      <c r="AH65" s="120">
        <v>4944.2940831299993</v>
      </c>
      <c r="AI65" s="120">
        <v>372.24516378999999</v>
      </c>
      <c r="AJ65" s="120">
        <v>2016.29843914</v>
      </c>
      <c r="AK65" s="120">
        <v>752.46049532000006</v>
      </c>
      <c r="AL65" s="120">
        <v>568.66340662000005</v>
      </c>
      <c r="AM65" s="120">
        <v>406.35543232999999</v>
      </c>
      <c r="AN65" s="120">
        <v>1065.91297704</v>
      </c>
      <c r="AO65" s="120">
        <v>4656.4619091300001</v>
      </c>
      <c r="AP65" s="120">
        <v>1232.4610439799999</v>
      </c>
      <c r="AQ65" s="120">
        <v>458.60338748000004</v>
      </c>
      <c r="AR65" s="120">
        <v>722.97053540000002</v>
      </c>
      <c r="AS65" s="120">
        <v>5539.1035133000023</v>
      </c>
      <c r="AT65" s="120">
        <v>755.30466078999984</v>
      </c>
    </row>
    <row r="66" spans="1:46" ht="20.100000000000001" customHeight="1" x14ac:dyDescent="0.25">
      <c r="A66" s="125" t="s">
        <v>336</v>
      </c>
      <c r="B66" s="124" t="s">
        <v>824</v>
      </c>
      <c r="C66" s="120">
        <v>4410.6088750271419</v>
      </c>
      <c r="D66" s="120">
        <v>4524.6856234825009</v>
      </c>
      <c r="E66" s="120">
        <v>4599.3018614658795</v>
      </c>
      <c r="F66" s="120">
        <v>4638.4036400244777</v>
      </c>
      <c r="G66" s="120">
        <v>4785.078633501038</v>
      </c>
      <c r="H66" s="120">
        <v>4923.7312387854909</v>
      </c>
      <c r="I66" s="120">
        <v>5001.2237976286806</v>
      </c>
      <c r="J66" s="120">
        <v>5043.9663300847906</v>
      </c>
      <c r="K66" s="120">
        <v>5084.0077696744365</v>
      </c>
      <c r="L66" s="120">
        <v>5205.7286333952998</v>
      </c>
      <c r="M66" s="120">
        <v>5301.1764145097477</v>
      </c>
      <c r="N66" s="120">
        <v>5340.087182420516</v>
      </c>
      <c r="O66" s="120">
        <v>5389.1247200148373</v>
      </c>
      <c r="P66" s="120">
        <v>5526.1766938210667</v>
      </c>
      <c r="Q66" s="120">
        <v>5636.2624227811611</v>
      </c>
      <c r="R66" s="120">
        <v>5685.436163382934</v>
      </c>
      <c r="S66" s="120">
        <v>6071.2935095507273</v>
      </c>
      <c r="T66" s="120">
        <v>6214.8433139629587</v>
      </c>
      <c r="U66" s="120">
        <v>6315.551974073991</v>
      </c>
      <c r="V66" s="120">
        <v>6360.9507986319786</v>
      </c>
      <c r="W66" s="120">
        <v>6751.6271906289603</v>
      </c>
      <c r="X66" s="120">
        <v>6892.5047209124441</v>
      </c>
      <c r="Y66" s="120">
        <v>7055.3248010594925</v>
      </c>
      <c r="Z66" s="120">
        <v>7154.5432873991031</v>
      </c>
      <c r="AA66" s="120">
        <v>7380.3970152448474</v>
      </c>
      <c r="AB66" s="120">
        <v>7533.3658259677577</v>
      </c>
      <c r="AC66" s="120">
        <v>7643.2722406701578</v>
      </c>
      <c r="AD66" s="120">
        <v>7674.9930353819445</v>
      </c>
      <c r="AE66" s="120">
        <v>8135.257068975392</v>
      </c>
      <c r="AF66" s="120">
        <v>8221.5824978872006</v>
      </c>
      <c r="AG66" s="120">
        <v>8399.0556542882387</v>
      </c>
      <c r="AH66" s="120">
        <v>8446.8683616394846</v>
      </c>
      <c r="AI66" s="120">
        <v>8330.9483495715049</v>
      </c>
      <c r="AJ66" s="120">
        <v>8425.6649964109274</v>
      </c>
      <c r="AK66" s="120">
        <v>8575.3687603528415</v>
      </c>
      <c r="AL66" s="120">
        <v>8770.5331709275979</v>
      </c>
      <c r="AM66" s="120">
        <v>9244.1821103856146</v>
      </c>
      <c r="AN66" s="120">
        <v>9083.777244009545</v>
      </c>
      <c r="AO66" s="120">
        <v>9182.9149490750824</v>
      </c>
      <c r="AP66" s="120">
        <v>9362.1256965297598</v>
      </c>
      <c r="AQ66" s="120">
        <v>9298.1426427876086</v>
      </c>
      <c r="AR66" s="120">
        <v>9514.5350223594724</v>
      </c>
      <c r="AS66" s="120">
        <v>9768.5489860003945</v>
      </c>
      <c r="AT66" s="120">
        <v>10200.740779541886</v>
      </c>
    </row>
    <row r="67" spans="1:46" ht="20.100000000000001" customHeight="1" x14ac:dyDescent="0.25">
      <c r="A67" s="126"/>
      <c r="B67" s="126" t="s">
        <v>399</v>
      </c>
      <c r="C67" s="127">
        <v>-17765.573966737807</v>
      </c>
      <c r="D67" s="127">
        <v>-20731.832181028876</v>
      </c>
      <c r="E67" s="127">
        <v>-25430.2399343211</v>
      </c>
      <c r="F67" s="127">
        <v>-14769.616103879976</v>
      </c>
      <c r="G67" s="127">
        <v>-9512.4325643022166</v>
      </c>
      <c r="H67" s="127">
        <v>-29561.719442006462</v>
      </c>
      <c r="I67" s="127">
        <v>-29041.90509325829</v>
      </c>
      <c r="J67" s="127">
        <v>-30677.234389323712</v>
      </c>
      <c r="K67" s="127">
        <v>-10291.39284380927</v>
      </c>
      <c r="L67" s="127">
        <v>-25302.054710320837</v>
      </c>
      <c r="M67" s="127">
        <v>-4116.8706436822104</v>
      </c>
      <c r="N67" s="127">
        <v>-16515.290348829381</v>
      </c>
      <c r="O67" s="127">
        <v>-20287.860534234962</v>
      </c>
      <c r="P67" s="127">
        <v>-38599.139010275219</v>
      </c>
      <c r="Q67" s="127">
        <v>-52398.004178157033</v>
      </c>
      <c r="R67" s="127">
        <v>-12674.203278309957</v>
      </c>
      <c r="S67" s="127">
        <v>-24875.579192507852</v>
      </c>
      <c r="T67" s="127">
        <v>-42967.983774554872</v>
      </c>
      <c r="U67" s="127">
        <v>-118401.71898698164</v>
      </c>
      <c r="V67" s="127">
        <v>-92744.223775651975</v>
      </c>
      <c r="W67" s="127">
        <v>-106969.52397330244</v>
      </c>
      <c r="X67" s="127">
        <v>-59275.947353497235</v>
      </c>
      <c r="Y67" s="127">
        <v>-181091.83927511857</v>
      </c>
      <c r="Z67" s="127">
        <v>-106316.15486249371</v>
      </c>
      <c r="AA67" s="127">
        <v>-60356.202002705802</v>
      </c>
      <c r="AB67" s="127">
        <v>-80228.84948702043</v>
      </c>
      <c r="AC67" s="127">
        <v>-146117.73830521395</v>
      </c>
      <c r="AD67" s="127">
        <v>-130189.33861558561</v>
      </c>
      <c r="AE67" s="127">
        <v>-112017.51199532114</v>
      </c>
      <c r="AF67" s="127">
        <v>-168245.2175683263</v>
      </c>
      <c r="AG67" s="127">
        <v>-140484.36001575249</v>
      </c>
      <c r="AH67" s="127">
        <v>-115220.4208608318</v>
      </c>
      <c r="AI67" s="127">
        <v>-93004.829246503097</v>
      </c>
      <c r="AJ67" s="127">
        <v>-144758.91058292615</v>
      </c>
      <c r="AK67" s="127">
        <v>-146028.96884071623</v>
      </c>
      <c r="AL67" s="127">
        <v>-85382.670946878614</v>
      </c>
      <c r="AM67" s="127">
        <v>-92108.863422424125</v>
      </c>
      <c r="AN67" s="127">
        <v>-99718.303618531994</v>
      </c>
      <c r="AO67" s="127">
        <v>-106233.02391812566</v>
      </c>
      <c r="AP67" s="127">
        <v>-98461.704113704764</v>
      </c>
      <c r="AQ67" s="127">
        <v>-59825.848446792806</v>
      </c>
      <c r="AR67" s="127">
        <v>-443683.99137846037</v>
      </c>
      <c r="AS67" s="127">
        <v>-295129.4542659329</v>
      </c>
      <c r="AT67" s="127">
        <v>-142105.21705874582</v>
      </c>
    </row>
    <row r="68" spans="1:46" ht="20.100000000000001" customHeight="1" x14ac:dyDescent="0.25">
      <c r="A68" s="126"/>
      <c r="B68" s="126" t="s">
        <v>400</v>
      </c>
      <c r="C68" s="127">
        <v>16317.304237882199</v>
      </c>
      <c r="D68" s="127">
        <v>10846.147095358901</v>
      </c>
      <c r="E68" s="127">
        <v>10653.572359495782</v>
      </c>
      <c r="F68" s="127">
        <v>19668.536796799308</v>
      </c>
      <c r="G68" s="127">
        <v>36005.174913598879</v>
      </c>
      <c r="H68" s="127">
        <v>21814.04236352825</v>
      </c>
      <c r="I68" s="127">
        <v>21971.466881208558</v>
      </c>
      <c r="J68" s="127">
        <v>16444.650202530363</v>
      </c>
      <c r="K68" s="127">
        <v>40261.880384700387</v>
      </c>
      <c r="L68" s="127">
        <v>13045.715543830564</v>
      </c>
      <c r="M68" s="127">
        <v>27386.237794136687</v>
      </c>
      <c r="N68" s="127">
        <v>31536.03231814639</v>
      </c>
      <c r="O68" s="127">
        <v>32803.046848445912</v>
      </c>
      <c r="P68" s="127">
        <v>13189.010020787464</v>
      </c>
      <c r="Q68" s="127">
        <v>-3929.2309796152549</v>
      </c>
      <c r="R68" s="127">
        <v>44239.835034696414</v>
      </c>
      <c r="S68" s="127">
        <v>16282.314212133075</v>
      </c>
      <c r="T68" s="127">
        <v>4181.0491929118434</v>
      </c>
      <c r="U68" s="127">
        <v>-29879.651141858834</v>
      </c>
      <c r="V68" s="127">
        <v>-4628.4209488906345</v>
      </c>
      <c r="W68" s="127">
        <v>23971.384762243819</v>
      </c>
      <c r="X68" s="127">
        <v>-517.4045583505067</v>
      </c>
      <c r="Y68" s="127">
        <v>-15175.08200424441</v>
      </c>
      <c r="Z68" s="127">
        <v>-42354.312048731605</v>
      </c>
      <c r="AA68" s="127">
        <v>3437.3459729658935</v>
      </c>
      <c r="AB68" s="127">
        <v>-16786.01115160546</v>
      </c>
      <c r="AC68" s="127">
        <v>-50719.93851596996</v>
      </c>
      <c r="AD68" s="127">
        <v>-43775.027338394953</v>
      </c>
      <c r="AE68" s="127">
        <v>-20039.237893435187</v>
      </c>
      <c r="AF68" s="127">
        <v>-74489.610899855979</v>
      </c>
      <c r="AG68" s="127">
        <v>-47313.203776208873</v>
      </c>
      <c r="AH68" s="127">
        <v>-18906.901346477651</v>
      </c>
      <c r="AI68" s="127">
        <v>-6915.1949298565451</v>
      </c>
      <c r="AJ68" s="127">
        <v>-22024.000132714951</v>
      </c>
      <c r="AK68" s="127">
        <v>-47066.874923450465</v>
      </c>
      <c r="AL68" s="127">
        <v>-19332.619654648006</v>
      </c>
      <c r="AM68" s="127">
        <v>-579.73607239656849</v>
      </c>
      <c r="AN68" s="127">
        <v>-21596.593034207821</v>
      </c>
      <c r="AO68" s="127">
        <v>-40431.637052123115</v>
      </c>
      <c r="AP68" s="127">
        <v>-22128.885403911409</v>
      </c>
      <c r="AQ68" s="127">
        <v>2365.5386025894841</v>
      </c>
      <c r="AR68" s="127">
        <v>-392855.81022283714</v>
      </c>
      <c r="AS68" s="127">
        <v>-221170.83440310552</v>
      </c>
      <c r="AT68" s="127">
        <v>-51886.569762404193</v>
      </c>
    </row>
    <row r="69" spans="1:46" ht="20.100000000000001" customHeight="1" x14ac:dyDescent="0.25">
      <c r="A69" s="128" t="s">
        <v>255</v>
      </c>
      <c r="B69" s="129"/>
      <c r="C69" s="129"/>
      <c r="D69" s="129"/>
      <c r="E69" s="129"/>
      <c r="F69" s="129"/>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row>
    <row r="70" spans="1:46" ht="20.100000000000001" customHeight="1" x14ac:dyDescent="0.25">
      <c r="A70" s="130" t="s">
        <v>238</v>
      </c>
      <c r="B70" s="131" t="s">
        <v>390</v>
      </c>
      <c r="C70" s="132">
        <f>C35</f>
        <v>5291.2860602669998</v>
      </c>
      <c r="D70" s="132">
        <f t="shared" ref="D70:AT70" si="0">D35</f>
        <v>6759.1500626510006</v>
      </c>
      <c r="E70" s="132">
        <f t="shared" si="0"/>
        <v>7402.788139323</v>
      </c>
      <c r="F70" s="132">
        <f t="shared" si="0"/>
        <v>10615.435114100999</v>
      </c>
      <c r="G70" s="132">
        <f t="shared" si="0"/>
        <v>4724.5936531690004</v>
      </c>
      <c r="H70" s="132">
        <f t="shared" si="0"/>
        <v>5798.1028810119997</v>
      </c>
      <c r="I70" s="132">
        <f t="shared" si="0"/>
        <v>6315.0734756680004</v>
      </c>
      <c r="J70" s="132">
        <f t="shared" si="0"/>
        <v>8659.4906272229982</v>
      </c>
      <c r="K70" s="132">
        <f t="shared" si="0"/>
        <v>4449.7816719767925</v>
      </c>
      <c r="L70" s="132">
        <f t="shared" si="0"/>
        <v>5767.2064167082399</v>
      </c>
      <c r="M70" s="132">
        <f t="shared" si="0"/>
        <v>6677.2977316089236</v>
      </c>
      <c r="N70" s="132">
        <f t="shared" si="0"/>
        <v>8290.604062319233</v>
      </c>
      <c r="O70" s="132">
        <f t="shared" si="0"/>
        <v>5717.6325632770004</v>
      </c>
      <c r="P70" s="132">
        <f t="shared" si="0"/>
        <v>7455.424092756999</v>
      </c>
      <c r="Q70" s="132">
        <f t="shared" si="0"/>
        <v>8615.2030730679999</v>
      </c>
      <c r="R70" s="132">
        <f t="shared" si="0"/>
        <v>11016.367054626</v>
      </c>
      <c r="S70" s="132">
        <f t="shared" si="0"/>
        <v>8065.4940587330002</v>
      </c>
      <c r="T70" s="132">
        <f t="shared" si="0"/>
        <v>10087.614758917</v>
      </c>
      <c r="U70" s="132">
        <f t="shared" si="0"/>
        <v>10513.582619157001</v>
      </c>
      <c r="V70" s="132">
        <f t="shared" si="0"/>
        <v>10550.321035309002</v>
      </c>
      <c r="W70" s="132">
        <f t="shared" si="0"/>
        <v>5891.5717668259995</v>
      </c>
      <c r="X70" s="132">
        <f t="shared" si="0"/>
        <v>5637.5431321599999</v>
      </c>
      <c r="Y70" s="132">
        <f t="shared" si="0"/>
        <v>5947.225989573999</v>
      </c>
      <c r="Z70" s="132">
        <f t="shared" si="0"/>
        <v>7736.4610176440001</v>
      </c>
      <c r="AA70" s="132">
        <f t="shared" si="0"/>
        <v>4559.7465102009992</v>
      </c>
      <c r="AB70" s="132">
        <f t="shared" si="0"/>
        <v>5057.0000648469995</v>
      </c>
      <c r="AC70" s="132">
        <f t="shared" si="0"/>
        <v>5320.9500631709998</v>
      </c>
      <c r="AD70" s="132">
        <f t="shared" si="0"/>
        <v>8430.8703206459995</v>
      </c>
      <c r="AE70" s="132">
        <f t="shared" si="0"/>
        <v>4151.1318239437824</v>
      </c>
      <c r="AF70" s="132">
        <f t="shared" si="0"/>
        <v>4924.064750891559</v>
      </c>
      <c r="AG70" s="132">
        <f t="shared" si="0"/>
        <v>5954.261593968914</v>
      </c>
      <c r="AH70" s="132">
        <f t="shared" si="0"/>
        <v>8303.8586158515027</v>
      </c>
      <c r="AI70" s="132">
        <f t="shared" si="0"/>
        <v>3967.6705778450005</v>
      </c>
      <c r="AJ70" s="132">
        <f t="shared" si="0"/>
        <v>5433.7021844399997</v>
      </c>
      <c r="AK70" s="132">
        <f t="shared" si="0"/>
        <v>6240.6986585080012</v>
      </c>
      <c r="AL70" s="132">
        <f t="shared" si="0"/>
        <v>9647.5042101300023</v>
      </c>
      <c r="AM70" s="132">
        <f t="shared" si="0"/>
        <v>4088.8656813550001</v>
      </c>
      <c r="AN70" s="132">
        <f t="shared" si="0"/>
        <v>4752.0321936869996</v>
      </c>
      <c r="AO70" s="132">
        <f t="shared" si="0"/>
        <v>5765.1821886360003</v>
      </c>
      <c r="AP70" s="132">
        <f t="shared" si="0"/>
        <v>9569.3831977970003</v>
      </c>
      <c r="AQ70" s="132">
        <f t="shared" si="0"/>
        <v>3744.2205549539999</v>
      </c>
      <c r="AR70" s="132">
        <f t="shared" si="0"/>
        <v>5109.9587721259995</v>
      </c>
      <c r="AS70" s="132">
        <f t="shared" si="0"/>
        <v>6169.480545851</v>
      </c>
      <c r="AT70" s="132">
        <f t="shared" si="0"/>
        <v>8125.0360126990008</v>
      </c>
    </row>
    <row r="71" spans="1:46" ht="20.100000000000001" customHeight="1" x14ac:dyDescent="0.25">
      <c r="A71" s="130" t="s">
        <v>239</v>
      </c>
      <c r="B71" s="131" t="s">
        <v>250</v>
      </c>
      <c r="C71" s="132">
        <f>(C40-C54+C57)</f>
        <v>-11904.317521916837</v>
      </c>
      <c r="D71" s="132">
        <f t="shared" ref="D71:AT71" si="1">(D40-D54+D57)</f>
        <v>-13621.446282979867</v>
      </c>
      <c r="E71" s="132">
        <f t="shared" si="1"/>
        <v>-17863.041261698032</v>
      </c>
      <c r="F71" s="132">
        <f t="shared" si="1"/>
        <v>-4264.1572860519545</v>
      </c>
      <c r="G71" s="132">
        <f t="shared" si="1"/>
        <v>-5463.9780982742486</v>
      </c>
      <c r="H71" s="132">
        <f t="shared" si="1"/>
        <v>-24872.335499959474</v>
      </c>
      <c r="I71" s="132">
        <f t="shared" si="1"/>
        <v>-22515.143430042288</v>
      </c>
      <c r="J71" s="132">
        <f t="shared" si="1"/>
        <v>-23444.646421242665</v>
      </c>
      <c r="K71" s="132">
        <f t="shared" si="1"/>
        <v>-5825.9802327863626</v>
      </c>
      <c r="L71" s="132">
        <f t="shared" si="1"/>
        <v>-19729.807760710923</v>
      </c>
      <c r="M71" s="132">
        <f t="shared" si="1"/>
        <v>1923.6849650057047</v>
      </c>
      <c r="N71" s="132">
        <f t="shared" si="1"/>
        <v>-9100.6628567109801</v>
      </c>
      <c r="O71" s="132">
        <f t="shared" si="1"/>
        <v>-14868.312001995944</v>
      </c>
      <c r="P71" s="132">
        <f t="shared" si="1"/>
        <v>-32873.353819959186</v>
      </c>
      <c r="Q71" s="132">
        <f t="shared" si="1"/>
        <v>-44926.6878565761</v>
      </c>
      <c r="R71" s="132">
        <f t="shared" si="1"/>
        <v>-1173.1618349819528</v>
      </c>
      <c r="S71" s="132">
        <f t="shared" si="1"/>
        <v>-17157.117554031909</v>
      </c>
      <c r="T71" s="132">
        <f t="shared" si="1"/>
        <v>-32874.1719378739</v>
      </c>
      <c r="U71" s="132">
        <f t="shared" si="1"/>
        <v>-109108.31505282962</v>
      </c>
      <c r="V71" s="132">
        <f t="shared" si="1"/>
        <v>-86864.749625158976</v>
      </c>
      <c r="W71" s="132">
        <f t="shared" si="1"/>
        <v>-101019.13578742644</v>
      </c>
      <c r="X71" s="132">
        <f t="shared" si="1"/>
        <v>-56828.805174412191</v>
      </c>
      <c r="Y71" s="132">
        <f t="shared" si="1"/>
        <v>-175747.20033759665</v>
      </c>
      <c r="Z71" s="132">
        <f t="shared" si="1"/>
        <v>-98040.96924845071</v>
      </c>
      <c r="AA71" s="132">
        <f t="shared" si="1"/>
        <v>-55999.521343922795</v>
      </c>
      <c r="AB71" s="132">
        <f t="shared" si="1"/>
        <v>-76742.867797329309</v>
      </c>
      <c r="AC71" s="132">
        <f t="shared" si="1"/>
        <v>-141932.06075596996</v>
      </c>
      <c r="AD71" s="132">
        <f t="shared" si="1"/>
        <v>-122106.26348632656</v>
      </c>
      <c r="AE71" s="132">
        <f t="shared" si="1"/>
        <v>-108180.8065355322</v>
      </c>
      <c r="AF71" s="132">
        <f t="shared" si="1"/>
        <v>-164817.14954880101</v>
      </c>
      <c r="AG71" s="132">
        <f t="shared" si="1"/>
        <v>-136474.68507582418</v>
      </c>
      <c r="AH71" s="132">
        <f t="shared" si="1"/>
        <v>-110760.36587384368</v>
      </c>
      <c r="AI71" s="132">
        <f t="shared" si="1"/>
        <v>-89264.318740603092</v>
      </c>
      <c r="AJ71" s="132">
        <f t="shared" si="1"/>
        <v>-141028.82939369816</v>
      </c>
      <c r="AK71" s="132">
        <f t="shared" si="1"/>
        <v>-140267.70683289628</v>
      </c>
      <c r="AL71" s="132">
        <f t="shared" si="1"/>
        <v>-75628.38569530072</v>
      </c>
      <c r="AM71" s="132">
        <f t="shared" si="1"/>
        <v>-88231.423031957122</v>
      </c>
      <c r="AN71" s="132">
        <f t="shared" si="1"/>
        <v>-95778.517883280991</v>
      </c>
      <c r="AO71" s="132">
        <f t="shared" si="1"/>
        <v>-104916.16621851263</v>
      </c>
      <c r="AP71" s="132">
        <f t="shared" si="1"/>
        <v>-89560.274130029822</v>
      </c>
      <c r="AQ71" s="132">
        <f t="shared" si="1"/>
        <v>-56409.12225581082</v>
      </c>
      <c r="AR71" s="132">
        <f t="shared" si="1"/>
        <v>-438884.68747734244</v>
      </c>
      <c r="AS71" s="132">
        <f t="shared" si="1"/>
        <v>-294238.23299789778</v>
      </c>
      <c r="AT71" s="132">
        <f t="shared" si="1"/>
        <v>-134157.94431097677</v>
      </c>
    </row>
    <row r="72" spans="1:46" ht="20.100000000000001" customHeight="1" x14ac:dyDescent="0.25">
      <c r="A72" s="133" t="s">
        <v>240</v>
      </c>
      <c r="B72" s="134" t="s">
        <v>251</v>
      </c>
      <c r="C72" s="135">
        <f>C40-C54</f>
        <v>-16314.926396943978</v>
      </c>
      <c r="D72" s="135">
        <f t="shared" ref="D72:AT72" si="2">D40-D54</f>
        <v>-18146.131906462368</v>
      </c>
      <c r="E72" s="135">
        <f t="shared" si="2"/>
        <v>-22462.343123163912</v>
      </c>
      <c r="F72" s="135">
        <f t="shared" si="2"/>
        <v>-8902.5609260764322</v>
      </c>
      <c r="G72" s="135">
        <f t="shared" si="2"/>
        <v>-10249.056731775287</v>
      </c>
      <c r="H72" s="135">
        <f t="shared" si="2"/>
        <v>-29796.066738744965</v>
      </c>
      <c r="I72" s="135">
        <f t="shared" si="2"/>
        <v>-27516.367227670969</v>
      </c>
      <c r="J72" s="135">
        <f t="shared" si="2"/>
        <v>-28488.612751327455</v>
      </c>
      <c r="K72" s="135">
        <f t="shared" si="2"/>
        <v>-10909.988002460799</v>
      </c>
      <c r="L72" s="135">
        <f t="shared" si="2"/>
        <v>-24935.536394106224</v>
      </c>
      <c r="M72" s="135">
        <f t="shared" si="2"/>
        <v>-3377.491449504043</v>
      </c>
      <c r="N72" s="135">
        <f t="shared" si="2"/>
        <v>-14440.750039131497</v>
      </c>
      <c r="O72" s="135">
        <f t="shared" si="2"/>
        <v>-20257.436722010782</v>
      </c>
      <c r="P72" s="135">
        <f t="shared" si="2"/>
        <v>-38399.53051378025</v>
      </c>
      <c r="Q72" s="135">
        <f t="shared" si="2"/>
        <v>-50562.950279357261</v>
      </c>
      <c r="R72" s="135">
        <f t="shared" si="2"/>
        <v>-6858.5979983648867</v>
      </c>
      <c r="S72" s="135">
        <f t="shared" si="2"/>
        <v>-23228.411063582636</v>
      </c>
      <c r="T72" s="135">
        <f t="shared" si="2"/>
        <v>-39089.015251836856</v>
      </c>
      <c r="U72" s="135">
        <f t="shared" si="2"/>
        <v>-115423.86702690361</v>
      </c>
      <c r="V72" s="135">
        <f t="shared" si="2"/>
        <v>-93225.700423790957</v>
      </c>
      <c r="W72" s="135">
        <f t="shared" si="2"/>
        <v>-107770.7629780554</v>
      </c>
      <c r="X72" s="135">
        <f t="shared" si="2"/>
        <v>-63721.309895324637</v>
      </c>
      <c r="Y72" s="135">
        <f t="shared" si="2"/>
        <v>-182802.52513865614</v>
      </c>
      <c r="Z72" s="135">
        <f t="shared" si="2"/>
        <v>-105195.51253584982</v>
      </c>
      <c r="AA72" s="135">
        <f t="shared" si="2"/>
        <v>-63379.918359167641</v>
      </c>
      <c r="AB72" s="135">
        <f t="shared" si="2"/>
        <v>-84276.23362329707</v>
      </c>
      <c r="AC72" s="135">
        <f t="shared" si="2"/>
        <v>-149575.33299664012</v>
      </c>
      <c r="AD72" s="135">
        <f t="shared" si="2"/>
        <v>-129781.25652170851</v>
      </c>
      <c r="AE72" s="135">
        <f t="shared" si="2"/>
        <v>-116316.0636045076</v>
      </c>
      <c r="AF72" s="135">
        <f t="shared" si="2"/>
        <v>-173038.73204668821</v>
      </c>
      <c r="AG72" s="135">
        <f t="shared" si="2"/>
        <v>-144873.74073011242</v>
      </c>
      <c r="AH72" s="135">
        <f t="shared" si="2"/>
        <v>-119207.23423548316</v>
      </c>
      <c r="AI72" s="135">
        <f t="shared" si="2"/>
        <v>-97595.267090174602</v>
      </c>
      <c r="AJ72" s="135">
        <f t="shared" si="2"/>
        <v>-149454.49439010909</v>
      </c>
      <c r="AK72" s="135">
        <f t="shared" si="2"/>
        <v>-148843.07559324912</v>
      </c>
      <c r="AL72" s="135">
        <f t="shared" si="2"/>
        <v>-84398.918866228312</v>
      </c>
      <c r="AM72" s="135">
        <f t="shared" si="2"/>
        <v>-97475.605142342742</v>
      </c>
      <c r="AN72" s="135">
        <f t="shared" si="2"/>
        <v>-104862.29512729053</v>
      </c>
      <c r="AO72" s="135">
        <f t="shared" si="2"/>
        <v>-114099.08116758772</v>
      </c>
      <c r="AP72" s="135">
        <f t="shared" si="2"/>
        <v>-98922.399826559587</v>
      </c>
      <c r="AQ72" s="135">
        <f t="shared" si="2"/>
        <v>-65707.264898598427</v>
      </c>
      <c r="AR72" s="135">
        <f t="shared" si="2"/>
        <v>-448399.22249970189</v>
      </c>
      <c r="AS72" s="135">
        <f t="shared" si="2"/>
        <v>-304006.7819838982</v>
      </c>
      <c r="AT72" s="135">
        <f t="shared" si="2"/>
        <v>-144358.68509051867</v>
      </c>
    </row>
    <row r="73" spans="1:46" ht="20.100000000000001" customHeight="1" x14ac:dyDescent="0.25">
      <c r="A73" s="138"/>
      <c r="B73" s="139"/>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row>
    <row r="74" spans="1:46" s="136" customFormat="1" ht="20.100000000000001" customHeight="1" x14ac:dyDescent="0.25">
      <c r="A74" s="322" t="s">
        <v>719</v>
      </c>
      <c r="B74" s="322"/>
      <c r="C74" s="86" t="s">
        <v>674</v>
      </c>
      <c r="D74" s="86" t="s">
        <v>675</v>
      </c>
      <c r="E74" s="86" t="s">
        <v>676</v>
      </c>
      <c r="F74" s="86" t="s">
        <v>677</v>
      </c>
      <c r="G74" s="86" t="s">
        <v>678</v>
      </c>
      <c r="H74" s="86" t="s">
        <v>679</v>
      </c>
      <c r="I74" s="86" t="s">
        <v>680</v>
      </c>
      <c r="J74" s="86" t="s">
        <v>681</v>
      </c>
      <c r="K74" s="86" t="s">
        <v>682</v>
      </c>
      <c r="L74" s="86" t="s">
        <v>683</v>
      </c>
      <c r="M74" s="86" t="s">
        <v>684</v>
      </c>
      <c r="N74" s="86" t="s">
        <v>685</v>
      </c>
      <c r="O74" s="86" t="s">
        <v>686</v>
      </c>
      <c r="P74" s="86" t="s">
        <v>687</v>
      </c>
      <c r="Q74" s="86" t="s">
        <v>688</v>
      </c>
      <c r="R74" s="86" t="s">
        <v>689</v>
      </c>
      <c r="S74" s="86" t="s">
        <v>690</v>
      </c>
      <c r="T74" s="86" t="s">
        <v>691</v>
      </c>
      <c r="U74" s="86" t="s">
        <v>692</v>
      </c>
      <c r="V74" s="86" t="s">
        <v>693</v>
      </c>
      <c r="W74" s="86" t="s">
        <v>694</v>
      </c>
      <c r="X74" s="86" t="s">
        <v>695</v>
      </c>
      <c r="Y74" s="86" t="s">
        <v>696</v>
      </c>
      <c r="Z74" s="86" t="s">
        <v>697</v>
      </c>
      <c r="AA74" s="86" t="s">
        <v>698</v>
      </c>
      <c r="AB74" s="86" t="s">
        <v>699</v>
      </c>
      <c r="AC74" s="86" t="s">
        <v>700</v>
      </c>
      <c r="AD74" s="86" t="s">
        <v>701</v>
      </c>
      <c r="AE74" s="86" t="s">
        <v>702</v>
      </c>
      <c r="AF74" s="86" t="s">
        <v>703</v>
      </c>
      <c r="AG74" s="86" t="s">
        <v>704</v>
      </c>
      <c r="AH74" s="86" t="s">
        <v>705</v>
      </c>
      <c r="AI74" s="86" t="s">
        <v>706</v>
      </c>
      <c r="AJ74" s="86" t="s">
        <v>707</v>
      </c>
      <c r="AK74" s="86" t="s">
        <v>708</v>
      </c>
      <c r="AL74" s="86" t="s">
        <v>709</v>
      </c>
      <c r="AM74" s="86" t="s">
        <v>710</v>
      </c>
      <c r="AN74" s="86" t="s">
        <v>711</v>
      </c>
      <c r="AO74" s="86" t="s">
        <v>712</v>
      </c>
      <c r="AP74" s="86" t="s">
        <v>713</v>
      </c>
      <c r="AQ74" s="86" t="s">
        <v>714</v>
      </c>
      <c r="AR74" s="86" t="s">
        <v>715</v>
      </c>
      <c r="AS74" s="86" t="s">
        <v>716</v>
      </c>
      <c r="AT74" s="86" t="s">
        <v>717</v>
      </c>
    </row>
    <row r="75" spans="1:46" ht="20.100000000000001" customHeight="1" x14ac:dyDescent="0.25">
      <c r="A75" s="18">
        <v>1</v>
      </c>
      <c r="B75" s="19" t="s">
        <v>821</v>
      </c>
      <c r="C75" s="20">
        <v>115302.03200155834</v>
      </c>
      <c r="D75" s="20">
        <v>119322.21340779899</v>
      </c>
      <c r="E75" s="20">
        <v>117017.50299127659</v>
      </c>
      <c r="F75" s="20">
        <v>125803.69906191116</v>
      </c>
      <c r="G75" s="20">
        <v>131803.24595490127</v>
      </c>
      <c r="H75" s="20">
        <v>129401.45895877307</v>
      </c>
      <c r="I75" s="20">
        <v>127309.6684098335</v>
      </c>
      <c r="J75" s="20">
        <v>142182.20158014336</v>
      </c>
      <c r="K75" s="20">
        <v>145067.96481555069</v>
      </c>
      <c r="L75" s="20">
        <v>141454.98550395429</v>
      </c>
      <c r="M75" s="20">
        <v>139323.8106697851</v>
      </c>
      <c r="N75" s="20">
        <v>153955.5052891013</v>
      </c>
      <c r="O75" s="20">
        <v>157860.98647096258</v>
      </c>
      <c r="P75" s="20">
        <v>159934.85298580749</v>
      </c>
      <c r="Q75" s="20">
        <v>153137.73765382721</v>
      </c>
      <c r="R75" s="20">
        <v>174313.88349464384</v>
      </c>
      <c r="S75" s="20">
        <v>179109.06669010833</v>
      </c>
      <c r="T75" s="20">
        <v>164554.69580785683</v>
      </c>
      <c r="U75" s="20">
        <v>166685.0772473285</v>
      </c>
      <c r="V75" s="20">
        <v>181002.99282822767</v>
      </c>
      <c r="W75" s="20">
        <v>184970.76166536129</v>
      </c>
      <c r="X75" s="20">
        <v>183446.66988659091</v>
      </c>
      <c r="Y75" s="20">
        <v>172636.4567537863</v>
      </c>
      <c r="Z75" s="20">
        <v>191397.00271810577</v>
      </c>
      <c r="AA75" s="20">
        <v>195113.41695182773</v>
      </c>
      <c r="AB75" s="20">
        <v>183662.16507470465</v>
      </c>
      <c r="AC75" s="20">
        <v>180218.90984201067</v>
      </c>
      <c r="AD75" s="20">
        <v>206307.37778355513</v>
      </c>
      <c r="AE75" s="20">
        <v>205629.57642417002</v>
      </c>
      <c r="AF75" s="20">
        <v>194733.42835818155</v>
      </c>
      <c r="AG75" s="20">
        <v>189942.16321254487</v>
      </c>
      <c r="AH75" s="20">
        <v>208008.17240614851</v>
      </c>
      <c r="AI75" s="20">
        <v>215743.8513829296</v>
      </c>
      <c r="AJ75" s="20">
        <v>209320.81145153768</v>
      </c>
      <c r="AK75" s="20">
        <v>204929.37786332821</v>
      </c>
      <c r="AL75" s="20">
        <v>227540.7408019705</v>
      </c>
      <c r="AM75" s="20">
        <v>230380.79682759664</v>
      </c>
      <c r="AN75" s="20">
        <v>223476.35360200549</v>
      </c>
      <c r="AO75" s="20">
        <v>218606.38919518131</v>
      </c>
      <c r="AP75" s="20">
        <v>242132.57156509082</v>
      </c>
      <c r="AQ75" s="20">
        <v>249999.34049671379</v>
      </c>
      <c r="AR75" s="20">
        <v>213808.75770452779</v>
      </c>
      <c r="AS75" s="20">
        <v>262944.72115583316</v>
      </c>
      <c r="AT75" s="20">
        <v>276016.23195309949</v>
      </c>
    </row>
    <row r="76" spans="1:46" ht="20.100000000000001" customHeight="1" x14ac:dyDescent="0.25">
      <c r="A76" s="118">
        <v>11</v>
      </c>
      <c r="B76" s="118" t="s">
        <v>242</v>
      </c>
      <c r="C76" s="119">
        <v>76194.661305318936</v>
      </c>
      <c r="D76" s="119">
        <v>73868.065473875147</v>
      </c>
      <c r="E76" s="119">
        <v>74581.443128697996</v>
      </c>
      <c r="F76" s="119">
        <v>76847.434453282476</v>
      </c>
      <c r="G76" s="119">
        <v>86081.300968747877</v>
      </c>
      <c r="H76" s="119">
        <v>80695.425865660291</v>
      </c>
      <c r="I76" s="119">
        <v>82200.816440088543</v>
      </c>
      <c r="J76" s="119">
        <v>86069.405226640491</v>
      </c>
      <c r="K76" s="119">
        <v>94541.61821687124</v>
      </c>
      <c r="L76" s="119">
        <v>89588.419679063809</v>
      </c>
      <c r="M76" s="119">
        <v>89955.292109790404</v>
      </c>
      <c r="N76" s="119">
        <v>95331.015023652581</v>
      </c>
      <c r="O76" s="119">
        <v>103766.00354754108</v>
      </c>
      <c r="P76" s="119">
        <v>100043.93037223739</v>
      </c>
      <c r="Q76" s="119">
        <v>100007.49558575617</v>
      </c>
      <c r="R76" s="119">
        <v>107001.75799532334</v>
      </c>
      <c r="S76" s="119">
        <v>115464.83817274503</v>
      </c>
      <c r="T76" s="119">
        <v>104523.38829165538</v>
      </c>
      <c r="U76" s="119">
        <v>104546.09383114561</v>
      </c>
      <c r="V76" s="119">
        <v>112977.46177798376</v>
      </c>
      <c r="W76" s="119">
        <v>119711.34266649888</v>
      </c>
      <c r="X76" s="119">
        <v>112002.1571258872</v>
      </c>
      <c r="Y76" s="119">
        <v>109959.35954414219</v>
      </c>
      <c r="Z76" s="119">
        <v>114670.87806341253</v>
      </c>
      <c r="AA76" s="119">
        <v>129674.05262924056</v>
      </c>
      <c r="AB76" s="119">
        <v>114987.73471730048</v>
      </c>
      <c r="AC76" s="119">
        <v>114173.46117462768</v>
      </c>
      <c r="AD76" s="119">
        <v>119611.16966781126</v>
      </c>
      <c r="AE76" s="119">
        <v>136048.35805746709</v>
      </c>
      <c r="AF76" s="119">
        <v>123623.04286568367</v>
      </c>
      <c r="AG76" s="119">
        <v>123545.43709474866</v>
      </c>
      <c r="AH76" s="119">
        <v>128302.43753592046</v>
      </c>
      <c r="AI76" s="119">
        <v>143970.01967569231</v>
      </c>
      <c r="AJ76" s="119">
        <v>133629.0537358658</v>
      </c>
      <c r="AK76" s="119">
        <v>133533.41523085491</v>
      </c>
      <c r="AL76" s="119">
        <v>140412.50822805701</v>
      </c>
      <c r="AM76" s="119">
        <v>153468.25099361214</v>
      </c>
      <c r="AN76" s="119">
        <v>142404.12644783239</v>
      </c>
      <c r="AO76" s="119">
        <v>142305.49909119669</v>
      </c>
      <c r="AP76" s="119">
        <v>149565.10082065329</v>
      </c>
      <c r="AQ76" s="119">
        <v>165741.2309295403</v>
      </c>
      <c r="AR76" s="119">
        <v>117762.70336413968</v>
      </c>
      <c r="AS76" s="119">
        <v>147589.6536588507</v>
      </c>
      <c r="AT76" s="119">
        <v>171227.2367035893</v>
      </c>
    </row>
    <row r="77" spans="1:46" ht="20.100000000000001" customHeight="1" x14ac:dyDescent="0.25">
      <c r="A77" s="21">
        <v>111</v>
      </c>
      <c r="B77" s="22" t="s">
        <v>256</v>
      </c>
      <c r="C77" s="120">
        <v>0</v>
      </c>
      <c r="D77" s="120">
        <v>0</v>
      </c>
      <c r="E77" s="120">
        <v>0</v>
      </c>
      <c r="F77" s="120">
        <v>0</v>
      </c>
      <c r="G77" s="120">
        <v>0</v>
      </c>
      <c r="H77" s="120">
        <v>0</v>
      </c>
      <c r="I77" s="120">
        <v>0</v>
      </c>
      <c r="J77" s="120">
        <v>0</v>
      </c>
      <c r="K77" s="120">
        <v>0</v>
      </c>
      <c r="L77" s="120">
        <v>0</v>
      </c>
      <c r="M77" s="120">
        <v>0</v>
      </c>
      <c r="N77" s="120">
        <v>0</v>
      </c>
      <c r="O77" s="120">
        <v>0</v>
      </c>
      <c r="P77" s="120">
        <v>0</v>
      </c>
      <c r="Q77" s="120">
        <v>0</v>
      </c>
      <c r="R77" s="120">
        <v>0</v>
      </c>
      <c r="S77" s="120">
        <v>0</v>
      </c>
      <c r="T77" s="120">
        <v>0</v>
      </c>
      <c r="U77" s="120">
        <v>0</v>
      </c>
      <c r="V77" s="120">
        <v>0</v>
      </c>
      <c r="W77" s="120">
        <v>0</v>
      </c>
      <c r="X77" s="120">
        <v>0</v>
      </c>
      <c r="Y77" s="120">
        <v>0</v>
      </c>
      <c r="Z77" s="120">
        <v>0</v>
      </c>
      <c r="AA77" s="120">
        <v>0</v>
      </c>
      <c r="AB77" s="120">
        <v>0</v>
      </c>
      <c r="AC77" s="120">
        <v>0</v>
      </c>
      <c r="AD77" s="120">
        <v>0</v>
      </c>
      <c r="AE77" s="120">
        <v>0</v>
      </c>
      <c r="AF77" s="120">
        <v>0</v>
      </c>
      <c r="AG77" s="120">
        <v>0</v>
      </c>
      <c r="AH77" s="120">
        <v>0</v>
      </c>
      <c r="AI77" s="120">
        <v>0</v>
      </c>
      <c r="AJ77" s="120">
        <v>0</v>
      </c>
      <c r="AK77" s="120">
        <v>0</v>
      </c>
      <c r="AL77" s="120">
        <v>0</v>
      </c>
      <c r="AM77" s="120">
        <v>0</v>
      </c>
      <c r="AN77" s="120">
        <v>0</v>
      </c>
      <c r="AO77" s="120">
        <v>0</v>
      </c>
      <c r="AP77" s="120">
        <v>0</v>
      </c>
      <c r="AQ77" s="120">
        <v>0</v>
      </c>
      <c r="AR77" s="120">
        <v>0</v>
      </c>
      <c r="AS77" s="120">
        <v>0</v>
      </c>
      <c r="AT77" s="120">
        <v>0</v>
      </c>
    </row>
    <row r="78" spans="1:46" ht="20.100000000000001" customHeight="1" x14ac:dyDescent="0.25">
      <c r="A78" s="21">
        <v>112</v>
      </c>
      <c r="B78" s="22" t="s">
        <v>257</v>
      </c>
      <c r="C78" s="120">
        <v>0</v>
      </c>
      <c r="D78" s="120">
        <v>0</v>
      </c>
      <c r="E78" s="120">
        <v>0</v>
      </c>
      <c r="F78" s="120">
        <v>0</v>
      </c>
      <c r="G78" s="120">
        <v>0</v>
      </c>
      <c r="H78" s="120">
        <v>0</v>
      </c>
      <c r="I78" s="120">
        <v>0</v>
      </c>
      <c r="J78" s="120">
        <v>0</v>
      </c>
      <c r="K78" s="120">
        <v>0</v>
      </c>
      <c r="L78" s="120">
        <v>0</v>
      </c>
      <c r="M78" s="120">
        <v>0</v>
      </c>
      <c r="N78" s="120">
        <v>0</v>
      </c>
      <c r="O78" s="120">
        <v>0</v>
      </c>
      <c r="P78" s="120">
        <v>0</v>
      </c>
      <c r="Q78" s="120">
        <v>0</v>
      </c>
      <c r="R78" s="120">
        <v>0</v>
      </c>
      <c r="S78" s="120">
        <v>0</v>
      </c>
      <c r="T78" s="120">
        <v>0</v>
      </c>
      <c r="U78" s="120">
        <v>0</v>
      </c>
      <c r="V78" s="120">
        <v>0</v>
      </c>
      <c r="W78" s="120">
        <v>0</v>
      </c>
      <c r="X78" s="120">
        <v>0</v>
      </c>
      <c r="Y78" s="120">
        <v>0</v>
      </c>
      <c r="Z78" s="120">
        <v>0</v>
      </c>
      <c r="AA78" s="120">
        <v>0</v>
      </c>
      <c r="AB78" s="120">
        <v>0</v>
      </c>
      <c r="AC78" s="120">
        <v>0</v>
      </c>
      <c r="AD78" s="120">
        <v>0</v>
      </c>
      <c r="AE78" s="120">
        <v>0</v>
      </c>
      <c r="AF78" s="120">
        <v>0</v>
      </c>
      <c r="AG78" s="120">
        <v>0</v>
      </c>
      <c r="AH78" s="120">
        <v>0</v>
      </c>
      <c r="AI78" s="120">
        <v>0</v>
      </c>
      <c r="AJ78" s="120">
        <v>0</v>
      </c>
      <c r="AK78" s="120">
        <v>0</v>
      </c>
      <c r="AL78" s="120">
        <v>0</v>
      </c>
      <c r="AM78" s="120">
        <v>0</v>
      </c>
      <c r="AN78" s="120">
        <v>0</v>
      </c>
      <c r="AO78" s="120">
        <v>0</v>
      </c>
      <c r="AP78" s="120">
        <v>0</v>
      </c>
      <c r="AQ78" s="120">
        <v>0</v>
      </c>
      <c r="AR78" s="120">
        <v>0</v>
      </c>
      <c r="AS78" s="120">
        <v>0</v>
      </c>
      <c r="AT78" s="120">
        <v>0</v>
      </c>
    </row>
    <row r="79" spans="1:46" ht="20.100000000000001" customHeight="1" x14ac:dyDescent="0.25">
      <c r="A79" s="21">
        <v>113</v>
      </c>
      <c r="B79" s="22" t="s">
        <v>258</v>
      </c>
      <c r="C79" s="120">
        <v>12009.214250745626</v>
      </c>
      <c r="D79" s="120">
        <v>5473.1489623324251</v>
      </c>
      <c r="E79" s="120">
        <v>3746.7089832296415</v>
      </c>
      <c r="F79" s="120">
        <v>3303.1850911823085</v>
      </c>
      <c r="G79" s="120">
        <v>13714.204429919964</v>
      </c>
      <c r="H79" s="120">
        <v>5905.2588531469637</v>
      </c>
      <c r="I79" s="120">
        <v>4205.7874222927139</v>
      </c>
      <c r="J79" s="120">
        <v>3766.5878614303542</v>
      </c>
      <c r="K79" s="120">
        <v>15350.572404371838</v>
      </c>
      <c r="L79" s="120">
        <v>6840.5643585592261</v>
      </c>
      <c r="M79" s="120">
        <v>4929.1560254920478</v>
      </c>
      <c r="N79" s="120">
        <v>4135.0741355068876</v>
      </c>
      <c r="O79" s="120">
        <v>16564.131407630073</v>
      </c>
      <c r="P79" s="120">
        <v>7563.9221872627058</v>
      </c>
      <c r="Q79" s="120">
        <v>5354.7345143451876</v>
      </c>
      <c r="R79" s="120">
        <v>4842.5772026020377</v>
      </c>
      <c r="S79" s="120">
        <v>18408.132486106824</v>
      </c>
      <c r="T79" s="120">
        <v>7951.9806646821435</v>
      </c>
      <c r="U79" s="120">
        <v>6392.6627280633347</v>
      </c>
      <c r="V79" s="120">
        <v>5331.123877807694</v>
      </c>
      <c r="W79" s="120">
        <v>19912.339080315291</v>
      </c>
      <c r="X79" s="120">
        <v>10230.964126028275</v>
      </c>
      <c r="Y79" s="120">
        <v>6784.8473069949341</v>
      </c>
      <c r="Z79" s="120">
        <v>6749.1624019814981</v>
      </c>
      <c r="AA79" s="120">
        <v>24227.807588266623</v>
      </c>
      <c r="AB79" s="120">
        <v>9694.7957849380273</v>
      </c>
      <c r="AC79" s="120">
        <v>6764.0273266259683</v>
      </c>
      <c r="AD79" s="120">
        <v>6791.1759184293805</v>
      </c>
      <c r="AE79" s="120">
        <v>23835.985408162473</v>
      </c>
      <c r="AF79" s="120">
        <v>10302.489676896595</v>
      </c>
      <c r="AG79" s="120">
        <v>7952.0322784884556</v>
      </c>
      <c r="AH79" s="120">
        <v>6689.9400284824769</v>
      </c>
      <c r="AI79" s="120">
        <v>24924.635910727229</v>
      </c>
      <c r="AJ79" s="120">
        <v>11287.754675783064</v>
      </c>
      <c r="AK79" s="120">
        <v>8158.582171088261</v>
      </c>
      <c r="AL79" s="120">
        <v>7419.8414800714618</v>
      </c>
      <c r="AM79" s="120">
        <v>26796.106869581799</v>
      </c>
      <c r="AN79" s="120">
        <v>12233.584339668238</v>
      </c>
      <c r="AO79" s="120">
        <v>8903.2342052596759</v>
      </c>
      <c r="AP79" s="120">
        <v>8173.8467820203114</v>
      </c>
      <c r="AQ79" s="120">
        <v>29002.042602349997</v>
      </c>
      <c r="AR79" s="120">
        <v>9403.1089883700006</v>
      </c>
      <c r="AS79" s="120">
        <v>9778.003978050001</v>
      </c>
      <c r="AT79" s="120">
        <v>10151.17537171</v>
      </c>
    </row>
    <row r="80" spans="1:46" ht="20.100000000000001" customHeight="1" x14ac:dyDescent="0.25">
      <c r="A80" s="21">
        <v>114</v>
      </c>
      <c r="B80" s="22" t="s">
        <v>264</v>
      </c>
      <c r="C80" s="120">
        <v>64185.447054573313</v>
      </c>
      <c r="D80" s="120">
        <v>68394.916511542717</v>
      </c>
      <c r="E80" s="120">
        <v>70834.734145468348</v>
      </c>
      <c r="F80" s="120">
        <v>73544.249362100163</v>
      </c>
      <c r="G80" s="120">
        <v>72367.096538827915</v>
      </c>
      <c r="H80" s="120">
        <v>74790.167012513324</v>
      </c>
      <c r="I80" s="120">
        <v>77995.029017795823</v>
      </c>
      <c r="J80" s="120">
        <v>82302.81736521014</v>
      </c>
      <c r="K80" s="120">
        <v>79191.045812499404</v>
      </c>
      <c r="L80" s="120">
        <v>82747.855320504576</v>
      </c>
      <c r="M80" s="120">
        <v>85026.136084298356</v>
      </c>
      <c r="N80" s="120">
        <v>91195.940888145691</v>
      </c>
      <c r="O80" s="120">
        <v>87201.872139911007</v>
      </c>
      <c r="P80" s="120">
        <v>92480.008184974678</v>
      </c>
      <c r="Q80" s="120">
        <v>94652.761071410991</v>
      </c>
      <c r="R80" s="120">
        <v>102159.18079272129</v>
      </c>
      <c r="S80" s="120">
        <v>97056.705686638204</v>
      </c>
      <c r="T80" s="120">
        <v>96571.407626973247</v>
      </c>
      <c r="U80" s="120">
        <v>98153.431103082272</v>
      </c>
      <c r="V80" s="120">
        <v>107646.33790017606</v>
      </c>
      <c r="W80" s="120">
        <v>99799.003586183593</v>
      </c>
      <c r="X80" s="120">
        <v>101771.19299985892</v>
      </c>
      <c r="Y80" s="120">
        <v>103174.51223714725</v>
      </c>
      <c r="Z80" s="120">
        <v>107921.71566143104</v>
      </c>
      <c r="AA80" s="120">
        <v>105446.24504097392</v>
      </c>
      <c r="AB80" s="120">
        <v>105292.93893236245</v>
      </c>
      <c r="AC80" s="120">
        <v>107409.43384800172</v>
      </c>
      <c r="AD80" s="120">
        <v>112819.99374938189</v>
      </c>
      <c r="AE80" s="120">
        <v>112212.37264930463</v>
      </c>
      <c r="AF80" s="120">
        <v>113320.55318878707</v>
      </c>
      <c r="AG80" s="120">
        <v>115593.40481626021</v>
      </c>
      <c r="AH80" s="120">
        <v>121612.49750743798</v>
      </c>
      <c r="AI80" s="120">
        <v>119045.38376496508</v>
      </c>
      <c r="AJ80" s="120">
        <v>122341.29906008273</v>
      </c>
      <c r="AK80" s="120">
        <v>125374.83305976664</v>
      </c>
      <c r="AL80" s="120">
        <v>132992.66674798555</v>
      </c>
      <c r="AM80" s="120">
        <v>126672.14412403034</v>
      </c>
      <c r="AN80" s="120">
        <v>130170.54210816414</v>
      </c>
      <c r="AO80" s="120">
        <v>133402.26488593701</v>
      </c>
      <c r="AP80" s="120">
        <v>141391.25403863296</v>
      </c>
      <c r="AQ80" s="120">
        <v>136739.18832719029</v>
      </c>
      <c r="AR80" s="120">
        <v>108359.59437576968</v>
      </c>
      <c r="AS80" s="120">
        <v>137811.64968080071</v>
      </c>
      <c r="AT80" s="120">
        <v>161076.06133187929</v>
      </c>
    </row>
    <row r="81" spans="1:46" ht="20.100000000000001" customHeight="1" x14ac:dyDescent="0.25">
      <c r="A81" s="21">
        <v>115</v>
      </c>
      <c r="B81" s="22" t="s">
        <v>273</v>
      </c>
      <c r="C81" s="120">
        <v>0</v>
      </c>
      <c r="D81" s="120">
        <v>0</v>
      </c>
      <c r="E81" s="120">
        <v>0</v>
      </c>
      <c r="F81" s="120">
        <v>0</v>
      </c>
      <c r="G81" s="120">
        <v>0</v>
      </c>
      <c r="H81" s="120">
        <v>0</v>
      </c>
      <c r="I81" s="120">
        <v>0</v>
      </c>
      <c r="J81" s="120">
        <v>0</v>
      </c>
      <c r="K81" s="120">
        <v>0</v>
      </c>
      <c r="L81" s="120">
        <v>0</v>
      </c>
      <c r="M81" s="120">
        <v>0</v>
      </c>
      <c r="N81" s="120">
        <v>0</v>
      </c>
      <c r="O81" s="120">
        <v>0</v>
      </c>
      <c r="P81" s="120">
        <v>0</v>
      </c>
      <c r="Q81" s="120">
        <v>0</v>
      </c>
      <c r="R81" s="120">
        <v>0</v>
      </c>
      <c r="S81" s="120">
        <v>0</v>
      </c>
      <c r="T81" s="120">
        <v>0</v>
      </c>
      <c r="U81" s="120">
        <v>0</v>
      </c>
      <c r="V81" s="120">
        <v>0</v>
      </c>
      <c r="W81" s="120">
        <v>0</v>
      </c>
      <c r="X81" s="120">
        <v>0</v>
      </c>
      <c r="Y81" s="120">
        <v>0</v>
      </c>
      <c r="Z81" s="120">
        <v>0</v>
      </c>
      <c r="AA81" s="120">
        <v>0</v>
      </c>
      <c r="AB81" s="120">
        <v>0</v>
      </c>
      <c r="AC81" s="120">
        <v>0</v>
      </c>
      <c r="AD81" s="120">
        <v>0</v>
      </c>
      <c r="AE81" s="120">
        <v>0</v>
      </c>
      <c r="AF81" s="120">
        <v>0</v>
      </c>
      <c r="AG81" s="120">
        <v>0</v>
      </c>
      <c r="AH81" s="120">
        <v>0</v>
      </c>
      <c r="AI81" s="120">
        <v>0</v>
      </c>
      <c r="AJ81" s="120">
        <v>0</v>
      </c>
      <c r="AK81" s="120">
        <v>0</v>
      </c>
      <c r="AL81" s="120">
        <v>0</v>
      </c>
      <c r="AM81" s="120">
        <v>0</v>
      </c>
      <c r="AN81" s="120">
        <v>0</v>
      </c>
      <c r="AO81" s="120">
        <v>0</v>
      </c>
      <c r="AP81" s="120">
        <v>0</v>
      </c>
      <c r="AQ81" s="120">
        <v>0</v>
      </c>
      <c r="AR81" s="120">
        <v>0</v>
      </c>
      <c r="AS81" s="120">
        <v>0</v>
      </c>
      <c r="AT81" s="120">
        <v>0</v>
      </c>
    </row>
    <row r="82" spans="1:46" ht="20.100000000000001" customHeight="1" x14ac:dyDescent="0.25">
      <c r="A82" s="21">
        <v>116</v>
      </c>
      <c r="B82" s="22" t="s">
        <v>278</v>
      </c>
      <c r="C82" s="120">
        <v>0</v>
      </c>
      <c r="D82" s="120">
        <v>0</v>
      </c>
      <c r="E82" s="120">
        <v>0</v>
      </c>
      <c r="F82" s="120">
        <v>0</v>
      </c>
      <c r="G82" s="120">
        <v>0</v>
      </c>
      <c r="H82" s="120">
        <v>0</v>
      </c>
      <c r="I82" s="120">
        <v>0</v>
      </c>
      <c r="J82" s="120">
        <v>0</v>
      </c>
      <c r="K82" s="120">
        <v>0</v>
      </c>
      <c r="L82" s="120">
        <v>0</v>
      </c>
      <c r="M82" s="120">
        <v>0</v>
      </c>
      <c r="N82" s="120">
        <v>0</v>
      </c>
      <c r="O82" s="120">
        <v>0</v>
      </c>
      <c r="P82" s="120">
        <v>0</v>
      </c>
      <c r="Q82" s="120">
        <v>0</v>
      </c>
      <c r="R82" s="120">
        <v>0</v>
      </c>
      <c r="S82" s="120">
        <v>0</v>
      </c>
      <c r="T82" s="120">
        <v>0</v>
      </c>
      <c r="U82" s="120">
        <v>0</v>
      </c>
      <c r="V82" s="120">
        <v>0</v>
      </c>
      <c r="W82" s="120">
        <v>0</v>
      </c>
      <c r="X82" s="120">
        <v>0</v>
      </c>
      <c r="Y82" s="120">
        <v>0</v>
      </c>
      <c r="Z82" s="120">
        <v>0</v>
      </c>
      <c r="AA82" s="120">
        <v>0</v>
      </c>
      <c r="AB82" s="120">
        <v>0</v>
      </c>
      <c r="AC82" s="120">
        <v>0</v>
      </c>
      <c r="AD82" s="120">
        <v>0</v>
      </c>
      <c r="AE82" s="120">
        <v>0</v>
      </c>
      <c r="AF82" s="120">
        <v>0</v>
      </c>
      <c r="AG82" s="120">
        <v>0</v>
      </c>
      <c r="AH82" s="120">
        <v>0</v>
      </c>
      <c r="AI82" s="120">
        <v>0</v>
      </c>
      <c r="AJ82" s="120">
        <v>0</v>
      </c>
      <c r="AK82" s="120">
        <v>0</v>
      </c>
      <c r="AL82" s="120">
        <v>0</v>
      </c>
      <c r="AM82" s="120">
        <v>0</v>
      </c>
      <c r="AN82" s="120">
        <v>0</v>
      </c>
      <c r="AO82" s="120">
        <v>0</v>
      </c>
      <c r="AP82" s="120">
        <v>0</v>
      </c>
      <c r="AQ82" s="120">
        <v>0</v>
      </c>
      <c r="AR82" s="120">
        <v>0</v>
      </c>
      <c r="AS82" s="120">
        <v>0</v>
      </c>
      <c r="AT82" s="120">
        <v>0</v>
      </c>
    </row>
    <row r="83" spans="1:46" ht="20.100000000000001" customHeight="1" x14ac:dyDescent="0.25">
      <c r="A83" s="118">
        <v>12</v>
      </c>
      <c r="B83" s="118" t="s">
        <v>246</v>
      </c>
      <c r="C83" s="119">
        <v>7340.0972756859901</v>
      </c>
      <c r="D83" s="119">
        <v>8211.798785280871</v>
      </c>
      <c r="E83" s="119">
        <v>8103.4641188982732</v>
      </c>
      <c r="F83" s="119">
        <v>11015.232557760039</v>
      </c>
      <c r="G83" s="119">
        <v>8534.2278812654113</v>
      </c>
      <c r="H83" s="119">
        <v>9293.0873639575293</v>
      </c>
      <c r="I83" s="119">
        <v>9764.7720798754817</v>
      </c>
      <c r="J83" s="119">
        <v>12148.582964541583</v>
      </c>
      <c r="K83" s="119">
        <v>9627.6331849749367</v>
      </c>
      <c r="L83" s="119">
        <v>10035.43561168785</v>
      </c>
      <c r="M83" s="119">
        <v>9948.4019830567686</v>
      </c>
      <c r="N83" s="119">
        <v>15344.667698040455</v>
      </c>
      <c r="O83" s="119">
        <v>11467.982985276649</v>
      </c>
      <c r="P83" s="119">
        <v>12571.757567619563</v>
      </c>
      <c r="Q83" s="119">
        <v>13523.000085765805</v>
      </c>
      <c r="R83" s="119">
        <v>16399.652450157988</v>
      </c>
      <c r="S83" s="119">
        <v>14183.608547549637</v>
      </c>
      <c r="T83" s="119">
        <v>12609.941594484044</v>
      </c>
      <c r="U83" s="119">
        <v>14157.026817568571</v>
      </c>
      <c r="V83" s="119">
        <v>17030.748754177745</v>
      </c>
      <c r="W83" s="119">
        <v>14767.259377550219</v>
      </c>
      <c r="X83" s="119">
        <v>15555.32718875446</v>
      </c>
      <c r="Y83" s="119">
        <v>15454.864798375449</v>
      </c>
      <c r="Z83" s="119">
        <v>19358.037812209885</v>
      </c>
      <c r="AA83" s="119">
        <v>14746.340577664796</v>
      </c>
      <c r="AB83" s="119">
        <v>16180.922518628307</v>
      </c>
      <c r="AC83" s="119">
        <v>16457.117405002347</v>
      </c>
      <c r="AD83" s="119">
        <v>20519.195117914551</v>
      </c>
      <c r="AE83" s="119">
        <v>15177.835871127052</v>
      </c>
      <c r="AF83" s="119">
        <v>16876.707053123635</v>
      </c>
      <c r="AG83" s="119">
        <v>17417.743077735664</v>
      </c>
      <c r="AH83" s="119">
        <v>20618.396464023652</v>
      </c>
      <c r="AI83" s="119">
        <v>16974.874950285957</v>
      </c>
      <c r="AJ83" s="119">
        <v>17980.302520794459</v>
      </c>
      <c r="AK83" s="119">
        <v>18571.805081176295</v>
      </c>
      <c r="AL83" s="119">
        <v>23623.73446559329</v>
      </c>
      <c r="AM83" s="119">
        <v>19001.96104775984</v>
      </c>
      <c r="AN83" s="119">
        <v>20132.667193999358</v>
      </c>
      <c r="AO83" s="119">
        <v>20771.710277269598</v>
      </c>
      <c r="AP83" s="119">
        <v>26320.976808438769</v>
      </c>
      <c r="AQ83" s="119">
        <v>17097.059867519201</v>
      </c>
      <c r="AR83" s="119">
        <v>18856.3459096308</v>
      </c>
      <c r="AS83" s="119">
        <v>19998.804999464402</v>
      </c>
      <c r="AT83" s="119">
        <v>25863.290282305599</v>
      </c>
    </row>
    <row r="84" spans="1:46" ht="20.100000000000001" customHeight="1" x14ac:dyDescent="0.25">
      <c r="A84" s="118">
        <v>13</v>
      </c>
      <c r="B84" s="118" t="s">
        <v>243</v>
      </c>
      <c r="C84" s="119">
        <v>24068.367875138421</v>
      </c>
      <c r="D84" s="119">
        <v>29192.747906416058</v>
      </c>
      <c r="E84" s="119">
        <v>25923.830002754992</v>
      </c>
      <c r="F84" s="119">
        <v>30526.835323291874</v>
      </c>
      <c r="G84" s="119">
        <v>28049.412159021322</v>
      </c>
      <c r="H84" s="119">
        <v>31553.844992934286</v>
      </c>
      <c r="I84" s="119">
        <v>25159.379907226084</v>
      </c>
      <c r="J84" s="119">
        <v>36188.540819911541</v>
      </c>
      <c r="K84" s="119">
        <v>31695.61509035977</v>
      </c>
      <c r="L84" s="119">
        <v>34161.828265730604</v>
      </c>
      <c r="M84" s="119">
        <v>29465.519824679181</v>
      </c>
      <c r="N84" s="119">
        <v>35107.988095486187</v>
      </c>
      <c r="O84" s="119">
        <v>32911.968563521747</v>
      </c>
      <c r="P84" s="119">
        <v>35268.474592029066</v>
      </c>
      <c r="Q84" s="119">
        <v>30090.113951653166</v>
      </c>
      <c r="R84" s="119">
        <v>37376.582737879435</v>
      </c>
      <c r="S84" s="119">
        <v>39118.81096835596</v>
      </c>
      <c r="T84" s="119">
        <v>37119.831112792701</v>
      </c>
      <c r="U84" s="119">
        <v>36161.23748443096</v>
      </c>
      <c r="V84" s="119">
        <v>38075.046740730955</v>
      </c>
      <c r="W84" s="119">
        <v>37609.319030941668</v>
      </c>
      <c r="X84" s="119">
        <v>38352.952476489256</v>
      </c>
      <c r="Y84" s="119">
        <v>31338.992914658003</v>
      </c>
      <c r="Z84" s="119">
        <v>40880.984426735777</v>
      </c>
      <c r="AA84" s="119">
        <v>36285.892504755531</v>
      </c>
      <c r="AB84" s="119">
        <v>40570.359000314718</v>
      </c>
      <c r="AC84" s="119">
        <v>36049.414675116401</v>
      </c>
      <c r="AD84" s="119">
        <v>51553.651498049279</v>
      </c>
      <c r="AE84" s="119">
        <v>38389.67178800558</v>
      </c>
      <c r="AF84" s="119">
        <v>40144.507564839376</v>
      </c>
      <c r="AG84" s="119">
        <v>35721.865401496863</v>
      </c>
      <c r="AH84" s="119">
        <v>45231.820784305295</v>
      </c>
      <c r="AI84" s="119">
        <v>42421.745555515896</v>
      </c>
      <c r="AJ84" s="119">
        <v>45588.346593498332</v>
      </c>
      <c r="AK84" s="119">
        <v>40094.648351191579</v>
      </c>
      <c r="AL84" s="119">
        <v>50742.057011951147</v>
      </c>
      <c r="AM84" s="119">
        <v>44261.095785555175</v>
      </c>
      <c r="AN84" s="119">
        <v>47524.330944890375</v>
      </c>
      <c r="AO84" s="119">
        <v>41418.527585364522</v>
      </c>
      <c r="AP84" s="119">
        <v>52141.081770890974</v>
      </c>
      <c r="AQ84" s="119">
        <v>51719.709162930674</v>
      </c>
      <c r="AR84" s="119">
        <v>62909.802318199072</v>
      </c>
      <c r="AS84" s="119">
        <v>82426.1260542565</v>
      </c>
      <c r="AT84" s="119">
        <v>63240.705416950535</v>
      </c>
    </row>
    <row r="85" spans="1:46" ht="20.100000000000001" customHeight="1" x14ac:dyDescent="0.25">
      <c r="A85" s="118">
        <v>14</v>
      </c>
      <c r="B85" s="118" t="s">
        <v>247</v>
      </c>
      <c r="C85" s="119">
        <v>7698.9055454150066</v>
      </c>
      <c r="D85" s="119">
        <v>8049.6012422269068</v>
      </c>
      <c r="E85" s="119">
        <v>8408.7657409253316</v>
      </c>
      <c r="F85" s="119">
        <v>7414.1967275767674</v>
      </c>
      <c r="G85" s="119">
        <v>9138.3049458666592</v>
      </c>
      <c r="H85" s="119">
        <v>7859.1007362209639</v>
      </c>
      <c r="I85" s="119">
        <v>10184.699982643393</v>
      </c>
      <c r="J85" s="119">
        <v>7775.6725690497415</v>
      </c>
      <c r="K85" s="119">
        <v>9203.0983233447605</v>
      </c>
      <c r="L85" s="119">
        <v>7669.301947472045</v>
      </c>
      <c r="M85" s="119">
        <v>9954.5967522587398</v>
      </c>
      <c r="N85" s="119">
        <v>8171.8344719220877</v>
      </c>
      <c r="O85" s="119">
        <v>9715.0313746230822</v>
      </c>
      <c r="P85" s="119">
        <v>12050.690453921485</v>
      </c>
      <c r="Q85" s="119">
        <v>9517.1280306520548</v>
      </c>
      <c r="R85" s="119">
        <v>13535.890311283081</v>
      </c>
      <c r="S85" s="119">
        <v>10341.809001457716</v>
      </c>
      <c r="T85" s="119">
        <v>10301.534808924676</v>
      </c>
      <c r="U85" s="119">
        <v>11820.719114183363</v>
      </c>
      <c r="V85" s="119">
        <v>12919.735555335201</v>
      </c>
      <c r="W85" s="119">
        <v>12882.840590370524</v>
      </c>
      <c r="X85" s="119">
        <v>17536.233095459975</v>
      </c>
      <c r="Y85" s="119">
        <v>15883.23949661066</v>
      </c>
      <c r="Z85" s="119">
        <v>16487.102415747573</v>
      </c>
      <c r="AA85" s="119">
        <v>14407.131240166878</v>
      </c>
      <c r="AB85" s="119">
        <v>11923.148838461149</v>
      </c>
      <c r="AC85" s="119">
        <v>13538.916587264244</v>
      </c>
      <c r="AD85" s="119">
        <v>14623.361499780038</v>
      </c>
      <c r="AE85" s="119">
        <v>16013.710707570292</v>
      </c>
      <c r="AF85" s="119">
        <v>14089.170874534884</v>
      </c>
      <c r="AG85" s="119">
        <v>13257.117638563683</v>
      </c>
      <c r="AH85" s="119">
        <v>13855.517621899138</v>
      </c>
      <c r="AI85" s="119">
        <v>12377.21120143545</v>
      </c>
      <c r="AJ85" s="119">
        <v>12123.108601379081</v>
      </c>
      <c r="AK85" s="119">
        <v>12729.509200105414</v>
      </c>
      <c r="AL85" s="119">
        <v>12762.441096369066</v>
      </c>
      <c r="AM85" s="119">
        <v>13649.48900066951</v>
      </c>
      <c r="AN85" s="119">
        <v>13415.229015283381</v>
      </c>
      <c r="AO85" s="119">
        <v>14110.65224135049</v>
      </c>
      <c r="AP85" s="119">
        <v>14105.412165107788</v>
      </c>
      <c r="AQ85" s="119">
        <v>15441.340536723643</v>
      </c>
      <c r="AR85" s="119">
        <v>14279.906112558232</v>
      </c>
      <c r="AS85" s="119">
        <v>12930.136443261579</v>
      </c>
      <c r="AT85" s="119">
        <v>15684.999550254039</v>
      </c>
    </row>
    <row r="86" spans="1:46" ht="20.100000000000001" customHeight="1" x14ac:dyDescent="0.25">
      <c r="A86" s="121">
        <v>1411</v>
      </c>
      <c r="B86" s="121" t="s">
        <v>822</v>
      </c>
      <c r="C86" s="122">
        <v>838.82098629258667</v>
      </c>
      <c r="D86" s="122">
        <v>957.82946219989412</v>
      </c>
      <c r="E86" s="122">
        <v>1083.7070740595641</v>
      </c>
      <c r="F86" s="122">
        <v>1118.0993817878234</v>
      </c>
      <c r="G86" s="122">
        <v>1120.8592812180555</v>
      </c>
      <c r="H86" s="122">
        <v>1198.6675027925032</v>
      </c>
      <c r="I86" s="122">
        <v>1422.2889054749326</v>
      </c>
      <c r="J86" s="122">
        <v>1205.4162920057533</v>
      </c>
      <c r="K86" s="122">
        <v>1132.8576010400279</v>
      </c>
      <c r="L86" s="122">
        <v>1073.3463189143674</v>
      </c>
      <c r="M86" s="122">
        <v>932.53365466689627</v>
      </c>
      <c r="N86" s="122">
        <v>798.99358393008924</v>
      </c>
      <c r="O86" s="122">
        <v>901.49504079431313</v>
      </c>
      <c r="P86" s="122">
        <v>1055.2368173024422</v>
      </c>
      <c r="Q86" s="122">
        <v>1252.4014284388802</v>
      </c>
      <c r="R86" s="122">
        <v>1384.1141159905026</v>
      </c>
      <c r="S86" s="122">
        <v>1538.564769501095</v>
      </c>
      <c r="T86" s="122">
        <v>1649.7606243092566</v>
      </c>
      <c r="U86" s="122">
        <v>1717.2184229345451</v>
      </c>
      <c r="V86" s="122">
        <v>1629.4410506439067</v>
      </c>
      <c r="W86" s="122">
        <v>1764.5202631403336</v>
      </c>
      <c r="X86" s="122">
        <v>1879.0702828731198</v>
      </c>
      <c r="Y86" s="122">
        <v>1947.0723482984345</v>
      </c>
      <c r="Z86" s="122">
        <v>1706.0317531522735</v>
      </c>
      <c r="AA86" s="122">
        <v>1552.9497187386007</v>
      </c>
      <c r="AB86" s="122">
        <v>1585.0584502642646</v>
      </c>
      <c r="AC86" s="122">
        <v>1597.9718285446602</v>
      </c>
      <c r="AD86" s="122">
        <v>1415.1855224607339</v>
      </c>
      <c r="AE86" s="122">
        <v>1492.8910270221718</v>
      </c>
      <c r="AF86" s="122">
        <v>1307.9319383554166</v>
      </c>
      <c r="AG86" s="122">
        <v>1118.2308549323343</v>
      </c>
      <c r="AH86" s="122">
        <v>885.83260333471594</v>
      </c>
      <c r="AI86" s="122">
        <v>842.49149894615903</v>
      </c>
      <c r="AJ86" s="122">
        <v>816.45913086682526</v>
      </c>
      <c r="AK86" s="122">
        <v>766.29678102188927</v>
      </c>
      <c r="AL86" s="122">
        <v>658.95898638110157</v>
      </c>
      <c r="AM86" s="122">
        <v>688.90537424507022</v>
      </c>
      <c r="AN86" s="122">
        <v>702.32080933130135</v>
      </c>
      <c r="AO86" s="122">
        <v>635.72930802000883</v>
      </c>
      <c r="AP86" s="122">
        <v>489.77138905389137</v>
      </c>
      <c r="AQ86" s="122">
        <v>422.95071527692221</v>
      </c>
      <c r="AR86" s="122">
        <v>296.58356301468643</v>
      </c>
      <c r="AS86" s="122">
        <v>270.71796568916568</v>
      </c>
      <c r="AT86" s="122">
        <v>318.00517412006229</v>
      </c>
    </row>
    <row r="87" spans="1:46" ht="20.100000000000001" customHeight="1" x14ac:dyDescent="0.25">
      <c r="A87" s="123" t="s">
        <v>394</v>
      </c>
      <c r="B87" s="121" t="s">
        <v>395</v>
      </c>
      <c r="C87" s="122">
        <v>6860.0845591224197</v>
      </c>
      <c r="D87" s="122">
        <v>7091.7717800270129</v>
      </c>
      <c r="E87" s="122">
        <v>7325.058666865767</v>
      </c>
      <c r="F87" s="122">
        <v>6296.097345788944</v>
      </c>
      <c r="G87" s="122">
        <v>8017.4456646486033</v>
      </c>
      <c r="H87" s="122">
        <v>6660.4332334284609</v>
      </c>
      <c r="I87" s="122">
        <v>8762.4110771684609</v>
      </c>
      <c r="J87" s="122">
        <v>6570.2562770439881</v>
      </c>
      <c r="K87" s="122">
        <v>8070.2407223047321</v>
      </c>
      <c r="L87" s="122">
        <v>6595.9556285576773</v>
      </c>
      <c r="M87" s="122">
        <v>9022.063097591843</v>
      </c>
      <c r="N87" s="122">
        <v>7372.8408879919989</v>
      </c>
      <c r="O87" s="122">
        <v>8813.5363338287698</v>
      </c>
      <c r="P87" s="122">
        <v>10995.453636619042</v>
      </c>
      <c r="Q87" s="122">
        <v>8264.7266022131753</v>
      </c>
      <c r="R87" s="122">
        <v>12151.776195292579</v>
      </c>
      <c r="S87" s="122">
        <v>8803.2442319566198</v>
      </c>
      <c r="T87" s="122">
        <v>8651.7741846154204</v>
      </c>
      <c r="U87" s="122">
        <v>10103.500691248817</v>
      </c>
      <c r="V87" s="122">
        <v>11290.294504691294</v>
      </c>
      <c r="W87" s="122">
        <v>11118.320327230191</v>
      </c>
      <c r="X87" s="122">
        <v>15657.162812586856</v>
      </c>
      <c r="Y87" s="122">
        <v>13936.167148312226</v>
      </c>
      <c r="Z87" s="122">
        <v>14781.070662595299</v>
      </c>
      <c r="AA87" s="122">
        <v>12854.181521428278</v>
      </c>
      <c r="AB87" s="122">
        <v>10338.090388196884</v>
      </c>
      <c r="AC87" s="122">
        <v>11940.944758719585</v>
      </c>
      <c r="AD87" s="122">
        <v>13208.175977319304</v>
      </c>
      <c r="AE87" s="122">
        <v>14520.81968054812</v>
      </c>
      <c r="AF87" s="122">
        <v>12781.238936179467</v>
      </c>
      <c r="AG87" s="122">
        <v>12138.886783631347</v>
      </c>
      <c r="AH87" s="122">
        <v>12969.685018564422</v>
      </c>
      <c r="AI87" s="122">
        <v>11534.71970248929</v>
      </c>
      <c r="AJ87" s="122">
        <v>11306.649470512255</v>
      </c>
      <c r="AK87" s="122">
        <v>11963.212419083526</v>
      </c>
      <c r="AL87" s="122">
        <v>12103.482109987965</v>
      </c>
      <c r="AM87" s="122">
        <v>12960.583626424439</v>
      </c>
      <c r="AN87" s="122">
        <v>12712.908205952081</v>
      </c>
      <c r="AO87" s="122">
        <v>13474.922933330481</v>
      </c>
      <c r="AP87" s="122">
        <v>13615.640776053897</v>
      </c>
      <c r="AQ87" s="122">
        <v>15018.389821446721</v>
      </c>
      <c r="AR87" s="122">
        <v>13983.322549543545</v>
      </c>
      <c r="AS87" s="122">
        <v>12659.418477572413</v>
      </c>
      <c r="AT87" s="122">
        <v>15366.994376133976</v>
      </c>
    </row>
    <row r="88" spans="1:46" ht="20.100000000000001" customHeight="1" x14ac:dyDescent="0.25">
      <c r="A88" s="18" t="s">
        <v>396</v>
      </c>
      <c r="B88" s="19" t="s">
        <v>823</v>
      </c>
      <c r="C88" s="20">
        <v>120852.86687814748</v>
      </c>
      <c r="D88" s="20">
        <v>126111.90994132216</v>
      </c>
      <c r="E88" s="20">
        <v>124254.80711277794</v>
      </c>
      <c r="F88" s="20">
        <v>147809.00428838938</v>
      </c>
      <c r="G88" s="20">
        <v>130469.09240646131</v>
      </c>
      <c r="H88" s="20">
        <v>128588.46294216682</v>
      </c>
      <c r="I88" s="20">
        <v>127479.18041784549</v>
      </c>
      <c r="J88" s="20">
        <v>154389.90308953903</v>
      </c>
      <c r="K88" s="20">
        <v>138197.32751792466</v>
      </c>
      <c r="L88" s="20">
        <v>148590.51518024359</v>
      </c>
      <c r="M88" s="20">
        <v>158935.66791507663</v>
      </c>
      <c r="N88" s="20">
        <v>163119.499274528</v>
      </c>
      <c r="O88" s="20">
        <v>159368.44093176289</v>
      </c>
      <c r="P88" s="20">
        <v>160726.59139777077</v>
      </c>
      <c r="Q88" s="20">
        <v>168801.73921999324</v>
      </c>
      <c r="R88" s="20">
        <v>197269.6904968193</v>
      </c>
      <c r="S88" s="20">
        <v>183016.26064808102</v>
      </c>
      <c r="T88" s="20">
        <v>180809.74656505094</v>
      </c>
      <c r="U88" s="20">
        <v>182141.06073457765</v>
      </c>
      <c r="V88" s="20">
        <v>198729.01344717835</v>
      </c>
      <c r="W88" s="20">
        <v>181121.10164062071</v>
      </c>
      <c r="X88" s="20">
        <v>194680.45469249869</v>
      </c>
      <c r="Y88" s="20">
        <v>193983.71717880451</v>
      </c>
      <c r="Z88" s="20">
        <v>233095.09052944451</v>
      </c>
      <c r="AA88" s="20">
        <v>202165.84379568548</v>
      </c>
      <c r="AB88" s="20">
        <v>205006.15724772308</v>
      </c>
      <c r="AC88" s="20">
        <v>198309.03792089957</v>
      </c>
      <c r="AD88" s="20">
        <v>224517.60117235209</v>
      </c>
      <c r="AE88" s="20">
        <v>203182.03400304978</v>
      </c>
      <c r="AF88" s="20">
        <v>200772.19151736246</v>
      </c>
      <c r="AG88" s="20">
        <v>200405.14954923786</v>
      </c>
      <c r="AH88" s="20">
        <v>238617.04787772443</v>
      </c>
      <c r="AI88" s="20">
        <v>209190.40674555118</v>
      </c>
      <c r="AJ88" s="20">
        <v>214927.50183040925</v>
      </c>
      <c r="AK88" s="20">
        <v>223636.34897749982</v>
      </c>
      <c r="AL88" s="20">
        <v>249039.92852981261</v>
      </c>
      <c r="AM88" s="20">
        <v>219332.05541956087</v>
      </c>
      <c r="AN88" s="20">
        <v>229078.33842009035</v>
      </c>
      <c r="AO88" s="20">
        <v>222236.30751772993</v>
      </c>
      <c r="AP88" s="20">
        <v>250572.05747512652</v>
      </c>
      <c r="AQ88" s="20">
        <v>220260.01357485991</v>
      </c>
      <c r="AR88" s="20">
        <v>215011.00069953932</v>
      </c>
      <c r="AS88" s="20">
        <v>224506.82751715908</v>
      </c>
      <c r="AT88" s="20">
        <v>287444.77073452785</v>
      </c>
    </row>
    <row r="89" spans="1:46" ht="20.100000000000001" customHeight="1" x14ac:dyDescent="0.25">
      <c r="A89" s="118">
        <v>2</v>
      </c>
      <c r="B89" s="118" t="s">
        <v>490</v>
      </c>
      <c r="C89" s="119">
        <v>118282.45452836575</v>
      </c>
      <c r="D89" s="119">
        <v>120089.08042621179</v>
      </c>
      <c r="E89" s="119">
        <v>116803.21813174084</v>
      </c>
      <c r="F89" s="119">
        <v>138937.74271872608</v>
      </c>
      <c r="G89" s="119">
        <v>130079.84845805621</v>
      </c>
      <c r="H89" s="119">
        <v>125724.70241746659</v>
      </c>
      <c r="I89" s="119">
        <v>124224.82923630549</v>
      </c>
      <c r="J89" s="119">
        <v>147120.90462357437</v>
      </c>
      <c r="K89" s="119">
        <v>138216.50439984023</v>
      </c>
      <c r="L89" s="119">
        <v>146443.76271079297</v>
      </c>
      <c r="M89" s="119">
        <v>155763.26736137801</v>
      </c>
      <c r="N89" s="119">
        <v>155985.67061609082</v>
      </c>
      <c r="O89" s="119">
        <v>159182.97917551754</v>
      </c>
      <c r="P89" s="119">
        <v>155212.15331446004</v>
      </c>
      <c r="Q89" s="119">
        <v>162291.25475056557</v>
      </c>
      <c r="R89" s="119">
        <v>185612.92982151304</v>
      </c>
      <c r="S89" s="119">
        <v>179063.91475835314</v>
      </c>
      <c r="T89" s="119">
        <v>173382.72704937376</v>
      </c>
      <c r="U89" s="119">
        <v>173555.59960143475</v>
      </c>
      <c r="V89" s="119">
        <v>190304.97791287579</v>
      </c>
      <c r="W89" s="119">
        <v>183227.08244476042</v>
      </c>
      <c r="X89" s="119">
        <v>194482.19232405859</v>
      </c>
      <c r="Y89" s="119">
        <v>193509.13019914948</v>
      </c>
      <c r="Z89" s="119">
        <v>229333.81181136993</v>
      </c>
      <c r="AA89" s="119">
        <v>205152.84815950313</v>
      </c>
      <c r="AB89" s="119">
        <v>206128.67099189179</v>
      </c>
      <c r="AC89" s="119">
        <v>199408.57255727166</v>
      </c>
      <c r="AD89" s="119">
        <v>224476.14822762532</v>
      </c>
      <c r="AE89" s="119">
        <v>206181.20116453624</v>
      </c>
      <c r="AF89" s="119">
        <v>202814.15900994756</v>
      </c>
      <c r="AG89" s="119">
        <v>200904.69881379171</v>
      </c>
      <c r="AH89" s="119">
        <v>236187.21203273753</v>
      </c>
      <c r="AI89" s="119">
        <v>212698.62252348184</v>
      </c>
      <c r="AJ89" s="119">
        <v>216000.80454346418</v>
      </c>
      <c r="AK89" s="119">
        <v>224008.91727871899</v>
      </c>
      <c r="AL89" s="119">
        <v>246934.65229570994</v>
      </c>
      <c r="AM89" s="119">
        <v>224988.64735056393</v>
      </c>
      <c r="AN89" s="119">
        <v>232605.03522314699</v>
      </c>
      <c r="AO89" s="119">
        <v>225210.20034209965</v>
      </c>
      <c r="AP89" s="119">
        <v>251675.89670451015</v>
      </c>
      <c r="AQ89" s="119">
        <v>225895.99356644199</v>
      </c>
      <c r="AR89" s="119">
        <v>218243.3057516609</v>
      </c>
      <c r="AS89" s="119">
        <v>227680.74805028902</v>
      </c>
      <c r="AT89" s="119">
        <v>284345.17506191618</v>
      </c>
    </row>
    <row r="90" spans="1:46" ht="20.100000000000001" customHeight="1" x14ac:dyDescent="0.25">
      <c r="A90" s="124">
        <v>21</v>
      </c>
      <c r="B90" s="124" t="s">
        <v>244</v>
      </c>
      <c r="C90" s="120">
        <v>40923.948520845159</v>
      </c>
      <c r="D90" s="120">
        <v>40675.884796790102</v>
      </c>
      <c r="E90" s="120">
        <v>39160.12422915436</v>
      </c>
      <c r="F90" s="120">
        <v>48717.059534209693</v>
      </c>
      <c r="G90" s="120">
        <v>46449.185199576626</v>
      </c>
      <c r="H90" s="120">
        <v>45561.981116983181</v>
      </c>
      <c r="I90" s="120">
        <v>46464.832064936949</v>
      </c>
      <c r="J90" s="120">
        <v>52089.441985753263</v>
      </c>
      <c r="K90" s="120">
        <v>51975.244727818608</v>
      </c>
      <c r="L90" s="120">
        <v>50553.861215421166</v>
      </c>
      <c r="M90" s="120">
        <v>52539.357625578283</v>
      </c>
      <c r="N90" s="120">
        <v>58571.756057968087</v>
      </c>
      <c r="O90" s="120">
        <v>58944.656265498452</v>
      </c>
      <c r="P90" s="120">
        <v>57961.701022757472</v>
      </c>
      <c r="Q90" s="120">
        <v>60100.698854074355</v>
      </c>
      <c r="R90" s="120">
        <v>68581.448716019746</v>
      </c>
      <c r="S90" s="120">
        <v>65539.317562263852</v>
      </c>
      <c r="T90" s="120">
        <v>63512.750244765339</v>
      </c>
      <c r="U90" s="120">
        <v>65235.736456250372</v>
      </c>
      <c r="V90" s="120">
        <v>70707.867295110409</v>
      </c>
      <c r="W90" s="120">
        <v>66067.465419524277</v>
      </c>
      <c r="X90" s="120">
        <v>70723.914630495594</v>
      </c>
      <c r="Y90" s="120">
        <v>69349.616040104927</v>
      </c>
      <c r="Z90" s="120">
        <v>84561.624657145221</v>
      </c>
      <c r="AA90" s="120">
        <v>69136.360108062843</v>
      </c>
      <c r="AB90" s="120">
        <v>73932.185765162634</v>
      </c>
      <c r="AC90" s="120">
        <v>69051.259483548129</v>
      </c>
      <c r="AD90" s="120">
        <v>87840.149890836357</v>
      </c>
      <c r="AE90" s="120">
        <v>71773.825295648145</v>
      </c>
      <c r="AF90" s="120">
        <v>75416.292882489361</v>
      </c>
      <c r="AG90" s="120">
        <v>74520.249272026442</v>
      </c>
      <c r="AH90" s="120">
        <v>91095.780661326062</v>
      </c>
      <c r="AI90" s="120">
        <v>77900.542221076699</v>
      </c>
      <c r="AJ90" s="120">
        <v>78695.214860364969</v>
      </c>
      <c r="AK90" s="120">
        <v>78553.951462144425</v>
      </c>
      <c r="AL90" s="120">
        <v>92396.121445753859</v>
      </c>
      <c r="AM90" s="120">
        <v>80388.539956578417</v>
      </c>
      <c r="AN90" s="120">
        <v>81202.352667472616</v>
      </c>
      <c r="AO90" s="120">
        <v>81067.166230363262</v>
      </c>
      <c r="AP90" s="120">
        <v>95370.473756360196</v>
      </c>
      <c r="AQ90" s="120">
        <v>76182.714331396302</v>
      </c>
      <c r="AR90" s="120">
        <v>77862.353433197568</v>
      </c>
      <c r="AS90" s="120">
        <v>79913.25116069465</v>
      </c>
      <c r="AT90" s="120">
        <v>100573.41626000361</v>
      </c>
    </row>
    <row r="91" spans="1:46" ht="20.100000000000001" customHeight="1" x14ac:dyDescent="0.25">
      <c r="A91" s="124">
        <v>22</v>
      </c>
      <c r="B91" s="124" t="s">
        <v>245</v>
      </c>
      <c r="C91" s="120">
        <v>15703.687068430396</v>
      </c>
      <c r="D91" s="120">
        <v>16165.313214416252</v>
      </c>
      <c r="E91" s="120">
        <v>17722.959648520442</v>
      </c>
      <c r="F91" s="120">
        <v>17796.97343360844</v>
      </c>
      <c r="G91" s="120">
        <v>15478.173522363777</v>
      </c>
      <c r="H91" s="120">
        <v>16633.29004207773</v>
      </c>
      <c r="I91" s="120">
        <v>18116.372691085558</v>
      </c>
      <c r="J91" s="120">
        <v>21479.77810504294</v>
      </c>
      <c r="K91" s="120">
        <v>17943.84263430467</v>
      </c>
      <c r="L91" s="120">
        <v>19392.10922677955</v>
      </c>
      <c r="M91" s="120">
        <v>20630.457738883862</v>
      </c>
      <c r="N91" s="120">
        <v>23304.915946892223</v>
      </c>
      <c r="O91" s="120">
        <v>19728.901642651839</v>
      </c>
      <c r="P91" s="120">
        <v>22750.022148097338</v>
      </c>
      <c r="Q91" s="120">
        <v>23607.341770582982</v>
      </c>
      <c r="R91" s="120">
        <v>25717.176418077855</v>
      </c>
      <c r="S91" s="120">
        <v>22369.036244275943</v>
      </c>
      <c r="T91" s="120">
        <v>24050.394612231532</v>
      </c>
      <c r="U91" s="120">
        <v>25336.844733048896</v>
      </c>
      <c r="V91" s="120">
        <v>24989.863973683627</v>
      </c>
      <c r="W91" s="120">
        <v>18534.903807170977</v>
      </c>
      <c r="X91" s="120">
        <v>22756.603575460394</v>
      </c>
      <c r="Y91" s="120">
        <v>24411.652799006886</v>
      </c>
      <c r="Z91" s="120">
        <v>27418.25821057173</v>
      </c>
      <c r="AA91" s="120">
        <v>19248.683203493038</v>
      </c>
      <c r="AB91" s="120">
        <v>24794.296929479402</v>
      </c>
      <c r="AC91" s="120">
        <v>24161.913858576278</v>
      </c>
      <c r="AD91" s="120">
        <v>29622.932429501292</v>
      </c>
      <c r="AE91" s="120">
        <v>20930.428516565284</v>
      </c>
      <c r="AF91" s="120">
        <v>26065.065287066325</v>
      </c>
      <c r="AG91" s="120">
        <v>26103.128464622645</v>
      </c>
      <c r="AH91" s="120">
        <v>32207.484142355752</v>
      </c>
      <c r="AI91" s="120">
        <v>23599.039311264674</v>
      </c>
      <c r="AJ91" s="120">
        <v>26936.020649592869</v>
      </c>
      <c r="AK91" s="120">
        <v>28223.906150550352</v>
      </c>
      <c r="AL91" s="120">
        <v>31623.457332522088</v>
      </c>
      <c r="AM91" s="120">
        <v>24937.594158189939</v>
      </c>
      <c r="AN91" s="120">
        <v>28463.851529563526</v>
      </c>
      <c r="AO91" s="120">
        <v>29824.786842288919</v>
      </c>
      <c r="AP91" s="120">
        <v>33417.163064804852</v>
      </c>
      <c r="AQ91" s="120">
        <v>23544.443631767776</v>
      </c>
      <c r="AR91" s="120">
        <v>27707.409256344003</v>
      </c>
      <c r="AS91" s="120">
        <v>28074.890577496812</v>
      </c>
      <c r="AT91" s="120">
        <v>39018.468460161028</v>
      </c>
    </row>
    <row r="92" spans="1:46" ht="20.100000000000001" customHeight="1" x14ac:dyDescent="0.25">
      <c r="A92" s="124">
        <v>23</v>
      </c>
      <c r="B92" s="124" t="s">
        <v>824</v>
      </c>
      <c r="C92" s="120">
        <v>4358.4281174125035</v>
      </c>
      <c r="D92" s="120">
        <v>4471.1552537555026</v>
      </c>
      <c r="E92" s="120">
        <v>4544.8887265836274</v>
      </c>
      <c r="F92" s="120">
        <v>4583.5279022483664</v>
      </c>
      <c r="G92" s="120">
        <v>4854.3573866235092</v>
      </c>
      <c r="H92" s="120">
        <v>4995.0174154733841</v>
      </c>
      <c r="I92" s="120">
        <v>5073.6319178130389</v>
      </c>
      <c r="J92" s="120">
        <v>5116.9932800900679</v>
      </c>
      <c r="K92" s="120">
        <v>5303.0978756534314</v>
      </c>
      <c r="L92" s="120">
        <v>5430.0641752863976</v>
      </c>
      <c r="M92" s="120">
        <v>5529.6251807362914</v>
      </c>
      <c r="N92" s="120">
        <v>5570.2127683238796</v>
      </c>
      <c r="O92" s="120">
        <v>6192.2707973692095</v>
      </c>
      <c r="P92" s="120">
        <v>6349.7477494186296</v>
      </c>
      <c r="Q92" s="120">
        <v>6476.2396530323995</v>
      </c>
      <c r="R92" s="120">
        <v>6532.7418001797614</v>
      </c>
      <c r="S92" s="120">
        <v>6890.371877943342</v>
      </c>
      <c r="T92" s="120">
        <v>7053.2879902759669</v>
      </c>
      <c r="U92" s="120">
        <v>7167.5832583935107</v>
      </c>
      <c r="V92" s="120">
        <v>7219.106839576657</v>
      </c>
      <c r="W92" s="120">
        <v>7805.3115231364673</v>
      </c>
      <c r="X92" s="120">
        <v>7968.1749306419752</v>
      </c>
      <c r="Y92" s="120">
        <v>8156.4053248695609</v>
      </c>
      <c r="Z92" s="120">
        <v>8271.1082213519967</v>
      </c>
      <c r="AA92" s="120">
        <v>8575.0351610872185</v>
      </c>
      <c r="AB92" s="120">
        <v>8752.7644794137541</v>
      </c>
      <c r="AC92" s="120">
        <v>8880.4610475733534</v>
      </c>
      <c r="AD92" s="120">
        <v>8917.3163724873593</v>
      </c>
      <c r="AE92" s="120">
        <v>8737.7213674612758</v>
      </c>
      <c r="AF92" s="120">
        <v>8830.4397091636565</v>
      </c>
      <c r="AG92" s="120">
        <v>9021.0558111120463</v>
      </c>
      <c r="AH92" s="120">
        <v>9072.409334561522</v>
      </c>
      <c r="AI92" s="120">
        <v>9357.5327004371993</v>
      </c>
      <c r="AJ92" s="120">
        <v>9463.9208429253522</v>
      </c>
      <c r="AK92" s="120">
        <v>9632.0719114092935</v>
      </c>
      <c r="AL92" s="120">
        <v>9851.2855323902459</v>
      </c>
      <c r="AM92" s="120">
        <v>10162.257528394242</v>
      </c>
      <c r="AN92" s="120">
        <v>9985.922235400616</v>
      </c>
      <c r="AO92" s="120">
        <v>10094.905688735891</v>
      </c>
      <c r="AP92" s="120">
        <v>10291.914547469252</v>
      </c>
      <c r="AQ92" s="120">
        <v>10221.577089615592</v>
      </c>
      <c r="AR92" s="120">
        <v>10459.460231913356</v>
      </c>
      <c r="AS92" s="120">
        <v>10738.701303054429</v>
      </c>
      <c r="AT92" s="120">
        <v>11213.81573234427</v>
      </c>
    </row>
    <row r="93" spans="1:46" ht="20.100000000000001" customHeight="1" x14ac:dyDescent="0.25">
      <c r="A93" s="124">
        <v>24</v>
      </c>
      <c r="B93" s="124" t="s">
        <v>825</v>
      </c>
      <c r="C93" s="120">
        <v>12781.994285743323</v>
      </c>
      <c r="D93" s="120">
        <v>16429.00102632026</v>
      </c>
      <c r="E93" s="120">
        <v>12056.08567031368</v>
      </c>
      <c r="F93" s="120">
        <v>20134.22805373052</v>
      </c>
      <c r="G93" s="120">
        <v>15407.836420690788</v>
      </c>
      <c r="H93" s="120">
        <v>11061.631032456671</v>
      </c>
      <c r="I93" s="120">
        <v>9021.4573994219372</v>
      </c>
      <c r="J93" s="120">
        <v>13113.173003128224</v>
      </c>
      <c r="K93" s="120">
        <v>7628.8335878242942</v>
      </c>
      <c r="L93" s="120">
        <v>17166.785735292477</v>
      </c>
      <c r="M93" s="120">
        <v>21376.757379672737</v>
      </c>
      <c r="N93" s="120">
        <v>10820.460693543664</v>
      </c>
      <c r="O93" s="120">
        <v>12254.590784931475</v>
      </c>
      <c r="P93" s="120">
        <v>10281.318017538089</v>
      </c>
      <c r="Q93" s="120">
        <v>13518.982985520592</v>
      </c>
      <c r="R93" s="120">
        <v>18056.089224230949</v>
      </c>
      <c r="S93" s="120">
        <v>16593.63209854289</v>
      </c>
      <c r="T93" s="120">
        <v>15061.860598314714</v>
      </c>
      <c r="U93" s="120">
        <v>4217.1052626259116</v>
      </c>
      <c r="V93" s="120">
        <v>17130.651599272049</v>
      </c>
      <c r="W93" s="120">
        <v>17549.82821833928</v>
      </c>
      <c r="X93" s="120">
        <v>21431.114972622068</v>
      </c>
      <c r="Y93" s="120">
        <v>19864.351936644343</v>
      </c>
      <c r="Z93" s="120">
        <v>30786.739013862691</v>
      </c>
      <c r="AA93" s="120">
        <v>23742.259836200763</v>
      </c>
      <c r="AB93" s="120">
        <v>19620.154262851131</v>
      </c>
      <c r="AC93" s="120">
        <v>22542.321555642546</v>
      </c>
      <c r="AD93" s="120">
        <v>14438.025190923254</v>
      </c>
      <c r="AE93" s="120">
        <v>19399.642597911414</v>
      </c>
      <c r="AF93" s="120">
        <v>11222.88143330134</v>
      </c>
      <c r="AG93" s="120">
        <v>9500.8946466539473</v>
      </c>
      <c r="AH93" s="120">
        <v>14189.717162347777</v>
      </c>
      <c r="AI93" s="120">
        <v>14733.354663282105</v>
      </c>
      <c r="AJ93" s="120">
        <v>13425.411364589745</v>
      </c>
      <c r="AK93" s="120">
        <v>19432.503107916345</v>
      </c>
      <c r="AL93" s="120">
        <v>13147.43401014723</v>
      </c>
      <c r="AM93" s="120">
        <v>12033.679969523957</v>
      </c>
      <c r="AN93" s="120">
        <v>12806.274276462318</v>
      </c>
      <c r="AO93" s="120">
        <v>12408.900268682488</v>
      </c>
      <c r="AP93" s="120">
        <v>11858.660135264057</v>
      </c>
      <c r="AQ93" s="120">
        <v>10425.223172556876</v>
      </c>
      <c r="AR93" s="120">
        <v>8846.405204177061</v>
      </c>
      <c r="AS93" s="120">
        <v>8633.9832075358936</v>
      </c>
      <c r="AT93" s="120">
        <v>8439.2578630393928</v>
      </c>
    </row>
    <row r="94" spans="1:46" ht="20.100000000000001" customHeight="1" x14ac:dyDescent="0.25">
      <c r="A94" s="124">
        <v>25</v>
      </c>
      <c r="B94" s="124" t="s">
        <v>248</v>
      </c>
      <c r="C94" s="120">
        <v>55.133132354167181</v>
      </c>
      <c r="D94" s="120">
        <v>43.038996959325146</v>
      </c>
      <c r="E94" s="120">
        <v>36.178966396114319</v>
      </c>
      <c r="F94" s="120">
        <v>37.077213022976117</v>
      </c>
      <c r="G94" s="120">
        <v>47.430982672240553</v>
      </c>
      <c r="H94" s="120">
        <v>34.332348138382635</v>
      </c>
      <c r="I94" s="120">
        <v>23.796898629338617</v>
      </c>
      <c r="J94" s="120">
        <v>49.481656800038245</v>
      </c>
      <c r="K94" s="120">
        <v>13.836594159883349</v>
      </c>
      <c r="L94" s="120">
        <v>26.935107703171351</v>
      </c>
      <c r="M94" s="120">
        <v>38.560829472434435</v>
      </c>
      <c r="N94" s="120">
        <v>85.621631754510858</v>
      </c>
      <c r="O94" s="120">
        <v>62.05927459622697</v>
      </c>
      <c r="P94" s="120">
        <v>165.20636070252203</v>
      </c>
      <c r="Q94" s="120">
        <v>83.292566117139032</v>
      </c>
      <c r="R94" s="120">
        <v>93.941743694111977</v>
      </c>
      <c r="S94" s="120">
        <v>110.44178120644541</v>
      </c>
      <c r="T94" s="120">
        <v>74.263077335649285</v>
      </c>
      <c r="U94" s="120">
        <v>69.915662055865226</v>
      </c>
      <c r="V94" s="120">
        <v>77.190174562040113</v>
      </c>
      <c r="W94" s="120">
        <v>106.2316187678866</v>
      </c>
      <c r="X94" s="120">
        <v>71.540698769554041</v>
      </c>
      <c r="Y94" s="120">
        <v>61.913946660099491</v>
      </c>
      <c r="Z94" s="120">
        <v>79.389032572459897</v>
      </c>
      <c r="AA94" s="120">
        <v>115.11982914553077</v>
      </c>
      <c r="AB94" s="120">
        <v>114.39168354898497</v>
      </c>
      <c r="AC94" s="120">
        <v>99.052737859143548</v>
      </c>
      <c r="AD94" s="120">
        <v>537.1117806963407</v>
      </c>
      <c r="AE94" s="120">
        <v>169.79016571491294</v>
      </c>
      <c r="AF94" s="120">
        <v>216.09546771604394</v>
      </c>
      <c r="AG94" s="120">
        <v>208.30962434841419</v>
      </c>
      <c r="AH94" s="120">
        <v>225.08804313062899</v>
      </c>
      <c r="AI94" s="120">
        <v>176.50442428499775</v>
      </c>
      <c r="AJ94" s="120">
        <v>178.13592491655629</v>
      </c>
      <c r="AK94" s="120">
        <v>148.8426053625399</v>
      </c>
      <c r="AL94" s="120">
        <v>251.27541819590601</v>
      </c>
      <c r="AM94" s="120">
        <v>149.93128089345811</v>
      </c>
      <c r="AN94" s="120">
        <v>151.31715538617388</v>
      </c>
      <c r="AO94" s="120">
        <v>126.43401186075482</v>
      </c>
      <c r="AP94" s="120">
        <v>213.44533124178292</v>
      </c>
      <c r="AQ94" s="120">
        <v>138.7883004337358</v>
      </c>
      <c r="AR94" s="120">
        <v>118.86907634250463</v>
      </c>
      <c r="AS94" s="120">
        <v>142.11494784855358</v>
      </c>
      <c r="AT94" s="120">
        <v>239.1824180779559</v>
      </c>
    </row>
    <row r="95" spans="1:46" ht="20.100000000000001" customHeight="1" x14ac:dyDescent="0.25">
      <c r="A95" s="124">
        <v>26</v>
      </c>
      <c r="B95" s="124" t="s">
        <v>243</v>
      </c>
      <c r="C95" s="120">
        <v>25463.661395965722</v>
      </c>
      <c r="D95" s="120">
        <v>20013.160974259652</v>
      </c>
      <c r="E95" s="120">
        <v>21797.044398639879</v>
      </c>
      <c r="F95" s="120">
        <v>20643.965939973565</v>
      </c>
      <c r="G95" s="120">
        <v>27488.649163246773</v>
      </c>
      <c r="H95" s="120">
        <v>22889.375831415204</v>
      </c>
      <c r="I95" s="120">
        <v>20790.054034277233</v>
      </c>
      <c r="J95" s="120">
        <v>23530.374192798306</v>
      </c>
      <c r="K95" s="120">
        <v>32658.477470955353</v>
      </c>
      <c r="L95" s="120">
        <v>25313.119947741066</v>
      </c>
      <c r="M95" s="120">
        <v>25836.217064413479</v>
      </c>
      <c r="N95" s="120">
        <v>22985.458005308901</v>
      </c>
      <c r="O95" s="120">
        <v>34091.784260198081</v>
      </c>
      <c r="P95" s="120">
        <v>24879.655746023353</v>
      </c>
      <c r="Q95" s="120">
        <v>25963.4340598854</v>
      </c>
      <c r="R95" s="120">
        <v>29983.3216236507</v>
      </c>
      <c r="S95" s="120">
        <v>33267.300087536329</v>
      </c>
      <c r="T95" s="120">
        <v>28332.917882129615</v>
      </c>
      <c r="U95" s="120">
        <v>33116.572753468048</v>
      </c>
      <c r="V95" s="120">
        <v>32164.770206046011</v>
      </c>
      <c r="W95" s="120">
        <v>38009.614320725646</v>
      </c>
      <c r="X95" s="120">
        <v>29559.169148392361</v>
      </c>
      <c r="Y95" s="120">
        <v>29311.811858450572</v>
      </c>
      <c r="Z95" s="120">
        <v>32605.471167861419</v>
      </c>
      <c r="AA95" s="120">
        <v>42939.66345734091</v>
      </c>
      <c r="AB95" s="120">
        <v>33626.470271123639</v>
      </c>
      <c r="AC95" s="120">
        <v>31895.387666367064</v>
      </c>
      <c r="AD95" s="120">
        <v>27337.400797260922</v>
      </c>
      <c r="AE95" s="120">
        <v>41863.125639014434</v>
      </c>
      <c r="AF95" s="120">
        <v>33193.512467131208</v>
      </c>
      <c r="AG95" s="120">
        <v>33480.078741961806</v>
      </c>
      <c r="AH95" s="120">
        <v>33044.387625232586</v>
      </c>
      <c r="AI95" s="120">
        <v>41139.913412343463</v>
      </c>
      <c r="AJ95" s="120">
        <v>35716.749056936096</v>
      </c>
      <c r="AK95" s="120">
        <v>36102.714317506485</v>
      </c>
      <c r="AL95" s="120">
        <v>39015.068598301455</v>
      </c>
      <c r="AM95" s="120">
        <v>47242.364531925938</v>
      </c>
      <c r="AN95" s="120">
        <v>44385.812334917369</v>
      </c>
      <c r="AO95" s="120">
        <v>35700.011943079822</v>
      </c>
      <c r="AP95" s="120">
        <v>35061.140356794618</v>
      </c>
      <c r="AQ95" s="120">
        <v>48992.024965299286</v>
      </c>
      <c r="AR95" s="120">
        <v>33337.488356092217</v>
      </c>
      <c r="AS95" s="120">
        <v>40741.821817554926</v>
      </c>
      <c r="AT95" s="120">
        <v>48377.497918817069</v>
      </c>
    </row>
    <row r="96" spans="1:46" ht="20.100000000000001" customHeight="1" x14ac:dyDescent="0.25">
      <c r="A96" s="124">
        <v>27</v>
      </c>
      <c r="B96" s="124" t="s">
        <v>580</v>
      </c>
      <c r="C96" s="120">
        <v>17537.381983226533</v>
      </c>
      <c r="D96" s="120">
        <v>16084.378466680158</v>
      </c>
      <c r="E96" s="120">
        <v>15764.830682015696</v>
      </c>
      <c r="F96" s="120">
        <v>20649.556233872809</v>
      </c>
      <c r="G96" s="120">
        <v>18933.589584390171</v>
      </c>
      <c r="H96" s="120">
        <v>18956.917515734782</v>
      </c>
      <c r="I96" s="120">
        <v>18858.986085862507</v>
      </c>
      <c r="J96" s="120">
        <v>22990.795894002516</v>
      </c>
      <c r="K96" s="120">
        <v>21240.389771261347</v>
      </c>
      <c r="L96" s="120">
        <v>22373.217785547473</v>
      </c>
      <c r="M96" s="120">
        <v>22839.596388631329</v>
      </c>
      <c r="N96" s="120">
        <v>25848.423887327557</v>
      </c>
      <c r="O96" s="120">
        <v>24226.794791044103</v>
      </c>
      <c r="P96" s="120">
        <v>24928.365446654698</v>
      </c>
      <c r="Q96" s="120">
        <v>24634.614320819564</v>
      </c>
      <c r="R96" s="120">
        <v>30237.065633441631</v>
      </c>
      <c r="S96" s="120">
        <v>29499.648890944813</v>
      </c>
      <c r="T96" s="120">
        <v>27895.70974718226</v>
      </c>
      <c r="U96" s="120">
        <v>29680.802197754187</v>
      </c>
      <c r="V96" s="120">
        <v>30215.173682978697</v>
      </c>
      <c r="W96" s="120">
        <v>29876.789911785374</v>
      </c>
      <c r="X96" s="120">
        <v>32574.850761507598</v>
      </c>
      <c r="Y96" s="120">
        <v>33117.348389005158</v>
      </c>
      <c r="Z96" s="120">
        <v>36397.873575201869</v>
      </c>
      <c r="AA96" s="120">
        <v>35130.376084218973</v>
      </c>
      <c r="AB96" s="120">
        <v>34869.134287651883</v>
      </c>
      <c r="AC96" s="120">
        <v>33117.719589872693</v>
      </c>
      <c r="AD96" s="120">
        <v>41677.440199436467</v>
      </c>
      <c r="AE96" s="120">
        <v>39206.297696225673</v>
      </c>
      <c r="AF96" s="120">
        <v>35848.361836310767</v>
      </c>
      <c r="AG96" s="120">
        <v>38693.664120595771</v>
      </c>
      <c r="AH96" s="120">
        <v>45825.868927477779</v>
      </c>
      <c r="AI96" s="120">
        <v>41449.494508006406</v>
      </c>
      <c r="AJ96" s="120">
        <v>41063.298829543928</v>
      </c>
      <c r="AK96" s="120">
        <v>41523.735148412503</v>
      </c>
      <c r="AL96" s="120">
        <v>48894.33859002719</v>
      </c>
      <c r="AM96" s="120">
        <v>45880.403155816879</v>
      </c>
      <c r="AN96" s="120">
        <v>45446.96664138903</v>
      </c>
      <c r="AO96" s="120">
        <v>45951.846209985226</v>
      </c>
      <c r="AP96" s="120">
        <v>54109.092711043515</v>
      </c>
      <c r="AQ96" s="120">
        <v>47049.144278669562</v>
      </c>
      <c r="AR96" s="120">
        <v>49091.552365143099</v>
      </c>
      <c r="AS96" s="120">
        <v>49360.599743773608</v>
      </c>
      <c r="AT96" s="120">
        <v>63291.907936148767</v>
      </c>
    </row>
    <row r="97" spans="1:50" ht="20.100000000000001" customHeight="1" x14ac:dyDescent="0.25">
      <c r="A97" s="124">
        <v>28</v>
      </c>
      <c r="B97" s="124" t="s">
        <v>398</v>
      </c>
      <c r="C97" s="120">
        <v>1458.2200243879438</v>
      </c>
      <c r="D97" s="120">
        <v>6207.1476970305312</v>
      </c>
      <c r="E97" s="120">
        <v>5721.1058101170474</v>
      </c>
      <c r="F97" s="120">
        <v>6375.3544080597112</v>
      </c>
      <c r="G97" s="120">
        <v>1420.6261984923201</v>
      </c>
      <c r="H97" s="120">
        <v>5592.1571151872467</v>
      </c>
      <c r="I97" s="120">
        <v>5875.6981442789338</v>
      </c>
      <c r="J97" s="120">
        <v>8750.8665059590021</v>
      </c>
      <c r="K97" s="120">
        <v>1452.7817378626519</v>
      </c>
      <c r="L97" s="120">
        <v>6187.6695170216608</v>
      </c>
      <c r="M97" s="120">
        <v>6972.6951539896081</v>
      </c>
      <c r="N97" s="120">
        <v>8798.8216249720226</v>
      </c>
      <c r="O97" s="120">
        <v>3681.9213592281467</v>
      </c>
      <c r="P97" s="120">
        <v>7896.1368232679451</v>
      </c>
      <c r="Q97" s="120">
        <v>7906.6505405331209</v>
      </c>
      <c r="R97" s="120">
        <v>6411.1446622182775</v>
      </c>
      <c r="S97" s="120">
        <v>4794.1662156395241</v>
      </c>
      <c r="T97" s="120">
        <v>7401.5428971386937</v>
      </c>
      <c r="U97" s="120">
        <v>8731.039277837961</v>
      </c>
      <c r="V97" s="120">
        <v>7800.3541416463077</v>
      </c>
      <c r="W97" s="120">
        <v>5276.9376253105202</v>
      </c>
      <c r="X97" s="120">
        <v>9396.8236061690313</v>
      </c>
      <c r="Y97" s="120">
        <v>9236.0299044079056</v>
      </c>
      <c r="Z97" s="120">
        <v>9213.3479328025478</v>
      </c>
      <c r="AA97" s="120">
        <v>6265.3504799538759</v>
      </c>
      <c r="AB97" s="120">
        <v>10419.273312660378</v>
      </c>
      <c r="AC97" s="120">
        <v>9660.4566178324458</v>
      </c>
      <c r="AD97" s="120">
        <v>14105.771566483298</v>
      </c>
      <c r="AE97" s="120">
        <v>4100.3698859951146</v>
      </c>
      <c r="AF97" s="120">
        <v>12021.509926768822</v>
      </c>
      <c r="AG97" s="120">
        <v>9377.3181324706329</v>
      </c>
      <c r="AH97" s="120">
        <v>10526.476136305428</v>
      </c>
      <c r="AI97" s="120">
        <v>4342.2412827862863</v>
      </c>
      <c r="AJ97" s="120">
        <v>10522.053014594678</v>
      </c>
      <c r="AK97" s="120">
        <v>10391.192575417053</v>
      </c>
      <c r="AL97" s="120">
        <v>11755.671368371972</v>
      </c>
      <c r="AM97" s="120">
        <v>4193.8767692410984</v>
      </c>
      <c r="AN97" s="120">
        <v>10162.53838255532</v>
      </c>
      <c r="AO97" s="120">
        <v>10036.149147103264</v>
      </c>
      <c r="AP97" s="120">
        <v>11354.006801531863</v>
      </c>
      <c r="AQ97" s="120">
        <v>9342.0777967028789</v>
      </c>
      <c r="AR97" s="120">
        <v>10819.767828451051</v>
      </c>
      <c r="AS97" s="120">
        <v>10075.385292330138</v>
      </c>
      <c r="AT97" s="120">
        <v>13191.628473324125</v>
      </c>
    </row>
    <row r="98" spans="1:50" ht="20.100000000000001" customHeight="1" x14ac:dyDescent="0.25">
      <c r="A98" s="118">
        <v>31</v>
      </c>
      <c r="B98" s="118" t="s">
        <v>612</v>
      </c>
      <c r="C98" s="119">
        <v>2570.4123497817382</v>
      </c>
      <c r="D98" s="119">
        <v>6022.8295151103621</v>
      </c>
      <c r="E98" s="119">
        <v>7451.5889810371027</v>
      </c>
      <c r="F98" s="119">
        <v>8871.2615696632893</v>
      </c>
      <c r="G98" s="119">
        <v>389.24394840509194</v>
      </c>
      <c r="H98" s="119">
        <v>2863.7605247002321</v>
      </c>
      <c r="I98" s="119">
        <v>3254.3511815400025</v>
      </c>
      <c r="J98" s="119">
        <v>7268.9984659646707</v>
      </c>
      <c r="K98" s="119">
        <v>-19.176881915582271</v>
      </c>
      <c r="L98" s="119">
        <v>2146.752469450611</v>
      </c>
      <c r="M98" s="119">
        <v>3172.4005536986097</v>
      </c>
      <c r="N98" s="119">
        <v>7133.828658437169</v>
      </c>
      <c r="O98" s="119">
        <v>185.46175624536318</v>
      </c>
      <c r="P98" s="119">
        <v>5514.4380833107152</v>
      </c>
      <c r="Q98" s="119">
        <v>6510.4844694276662</v>
      </c>
      <c r="R98" s="119">
        <v>11656.760675306252</v>
      </c>
      <c r="S98" s="119">
        <v>3952.3458897278833</v>
      </c>
      <c r="T98" s="119">
        <v>7427.0195156771824</v>
      </c>
      <c r="U98" s="119">
        <v>8585.4611331429114</v>
      </c>
      <c r="V98" s="119">
        <v>8424.0355343025476</v>
      </c>
      <c r="W98" s="119">
        <v>-2105.9808041397127</v>
      </c>
      <c r="X98" s="119">
        <v>198.26236844011146</v>
      </c>
      <c r="Y98" s="119">
        <v>474.58697965502961</v>
      </c>
      <c r="Z98" s="119">
        <v>3761.2787180745672</v>
      </c>
      <c r="AA98" s="119">
        <v>-2987.0043638176539</v>
      </c>
      <c r="AB98" s="119">
        <v>-1122.5137441687084</v>
      </c>
      <c r="AC98" s="119">
        <v>-1099.5346363720919</v>
      </c>
      <c r="AD98" s="119">
        <v>41.452944726768692</v>
      </c>
      <c r="AE98" s="119">
        <v>-2999.1671614864708</v>
      </c>
      <c r="AF98" s="119">
        <v>-2041.9674925850904</v>
      </c>
      <c r="AG98" s="119">
        <v>-499.54926455384157</v>
      </c>
      <c r="AH98" s="119">
        <v>2429.8358449868974</v>
      </c>
      <c r="AI98" s="119">
        <v>-3508.2157779306544</v>
      </c>
      <c r="AJ98" s="119">
        <v>-1073.3027130549326</v>
      </c>
      <c r="AK98" s="119">
        <v>-372.56830121917119</v>
      </c>
      <c r="AL98" s="119">
        <v>2105.2762341026719</v>
      </c>
      <c r="AM98" s="119">
        <v>-5656.5919310030476</v>
      </c>
      <c r="AN98" s="119">
        <v>-3526.6968030566377</v>
      </c>
      <c r="AO98" s="119">
        <v>-2973.8928243697164</v>
      </c>
      <c r="AP98" s="119">
        <v>-1103.8392293836096</v>
      </c>
      <c r="AQ98" s="119">
        <v>-5635.9799915820759</v>
      </c>
      <c r="AR98" s="119">
        <v>-3232.305052121581</v>
      </c>
      <c r="AS98" s="119">
        <v>-3173.9205331299463</v>
      </c>
      <c r="AT98" s="119">
        <v>3099.595672611671</v>
      </c>
    </row>
    <row r="99" spans="1:50" ht="20.100000000000001" customHeight="1" x14ac:dyDescent="0.25">
      <c r="A99" s="125" t="s">
        <v>334</v>
      </c>
      <c r="B99" s="124" t="s">
        <v>330</v>
      </c>
      <c r="C99" s="120">
        <v>7006.2196142259927</v>
      </c>
      <c r="D99" s="120">
        <v>10567.62079589608</v>
      </c>
      <c r="E99" s="120">
        <v>12143.978521681254</v>
      </c>
      <c r="F99" s="120">
        <v>13570.577308959166</v>
      </c>
      <c r="G99" s="120">
        <v>5320.2746813022732</v>
      </c>
      <c r="H99" s="120">
        <v>7913.0505317235238</v>
      </c>
      <c r="I99" s="120">
        <v>8408.3149085491987</v>
      </c>
      <c r="J99" s="120">
        <v>12923.707649405002</v>
      </c>
      <c r="K99" s="120">
        <v>5339.4190469655532</v>
      </c>
      <c r="L99" s="120">
        <v>7649.7582540362828</v>
      </c>
      <c r="M99" s="120">
        <v>8846.158509026267</v>
      </c>
      <c r="N99" s="120">
        <v>12806.810745182704</v>
      </c>
      <c r="O99" s="120">
        <v>6405.267669906184</v>
      </c>
      <c r="P99" s="120">
        <v>12012.130754739939</v>
      </c>
      <c r="Q99" s="120">
        <v>13114.230939247453</v>
      </c>
      <c r="R99" s="120">
        <v>18293.586284676421</v>
      </c>
      <c r="S99" s="120">
        <v>10873.535617618632</v>
      </c>
      <c r="T99" s="120">
        <v>14544.070525844332</v>
      </c>
      <c r="U99" s="120">
        <v>15832.628986400607</v>
      </c>
      <c r="V99" s="120">
        <v>15902.594004436431</v>
      </c>
      <c r="W99" s="120">
        <v>5735.6999911001512</v>
      </c>
      <c r="X99" s="120">
        <v>8188.061582143564</v>
      </c>
      <c r="Y99" s="120">
        <v>8766.1233169087645</v>
      </c>
      <c r="Z99" s="120">
        <v>12106.588270637516</v>
      </c>
      <c r="AA99" s="120">
        <v>5607.809244319059</v>
      </c>
      <c r="AB99" s="120">
        <v>7722.2388124752406</v>
      </c>
      <c r="AC99" s="120">
        <v>7869.067330421829</v>
      </c>
      <c r="AD99" s="120">
        <v>9150.4788966938704</v>
      </c>
      <c r="AE99" s="120">
        <v>5791.8527240414742</v>
      </c>
      <c r="AF99" s="120">
        <v>6902.8125918278301</v>
      </c>
      <c r="AG99" s="120">
        <v>8574.0527735064661</v>
      </c>
      <c r="AH99" s="120">
        <v>11678.891166574225</v>
      </c>
      <c r="AI99" s="120">
        <v>5903.4129379746619</v>
      </c>
      <c r="AJ99" s="120">
        <v>8484.6784480700644</v>
      </c>
      <c r="AK99" s="120">
        <v>9392.6670855289249</v>
      </c>
      <c r="AL99" s="120">
        <v>12157.932522816354</v>
      </c>
      <c r="AM99" s="120">
        <v>4560.525218127329</v>
      </c>
      <c r="AN99" s="120">
        <v>6554.6134815024943</v>
      </c>
      <c r="AO99" s="120">
        <v>7256.0560406477589</v>
      </c>
      <c r="AP99" s="120">
        <v>9392.2885715694083</v>
      </c>
      <c r="AQ99" s="120">
        <v>4705.9907968463158</v>
      </c>
      <c r="AR99" s="120">
        <v>7245.6912020589743</v>
      </c>
      <c r="AS99" s="120">
        <v>7592.3865966538833</v>
      </c>
      <c r="AT99" s="120">
        <v>14460.114067686542</v>
      </c>
      <c r="AU99" s="280"/>
      <c r="AV99" s="280"/>
      <c r="AW99" s="280"/>
      <c r="AX99" s="280"/>
    </row>
    <row r="100" spans="1:50" ht="20.100000000000001" customHeight="1" x14ac:dyDescent="0.25">
      <c r="A100" s="125" t="s">
        <v>335</v>
      </c>
      <c r="B100" s="124" t="s">
        <v>529</v>
      </c>
      <c r="C100" s="120">
        <v>77.379147031750747</v>
      </c>
      <c r="D100" s="120">
        <v>73.636027030214834</v>
      </c>
      <c r="E100" s="120">
        <v>147.50081406052357</v>
      </c>
      <c r="F100" s="120">
        <v>115.78783704751086</v>
      </c>
      <c r="G100" s="120">
        <v>76.673346273672223</v>
      </c>
      <c r="H100" s="120">
        <v>54.272591549907325</v>
      </c>
      <c r="I100" s="120">
        <v>80.331809196156684</v>
      </c>
      <c r="J100" s="120">
        <v>537.71590335026372</v>
      </c>
      <c r="K100" s="120">
        <v>55.498053227704503</v>
      </c>
      <c r="L100" s="120">
        <v>72.941609299274148</v>
      </c>
      <c r="M100" s="120">
        <v>144.13277459136634</v>
      </c>
      <c r="N100" s="120">
        <v>102.76931842165507</v>
      </c>
      <c r="O100" s="120">
        <v>27.53511629161105</v>
      </c>
      <c r="P100" s="120">
        <v>147.94492201059364</v>
      </c>
      <c r="Q100" s="120">
        <v>127.50681678738614</v>
      </c>
      <c r="R100" s="120">
        <v>104.08380919040917</v>
      </c>
      <c r="S100" s="120">
        <v>30.817849947407037</v>
      </c>
      <c r="T100" s="120">
        <v>63.763019891183646</v>
      </c>
      <c r="U100" s="120">
        <v>79.584594864182947</v>
      </c>
      <c r="V100" s="120">
        <v>259.45163055722639</v>
      </c>
      <c r="W100" s="120">
        <v>36.369272103396803</v>
      </c>
      <c r="X100" s="120">
        <v>21.624283061477222</v>
      </c>
      <c r="Y100" s="120">
        <v>135.13101238417363</v>
      </c>
      <c r="Z100" s="120">
        <v>74.201331210952276</v>
      </c>
      <c r="AA100" s="120">
        <v>19.778447049494474</v>
      </c>
      <c r="AB100" s="120">
        <v>91.988077230195088</v>
      </c>
      <c r="AC100" s="120">
        <v>88.140919220567795</v>
      </c>
      <c r="AD100" s="120">
        <v>191.70957947974264</v>
      </c>
      <c r="AE100" s="120">
        <v>53.298518066668954</v>
      </c>
      <c r="AF100" s="120">
        <v>114.34037524926411</v>
      </c>
      <c r="AG100" s="120">
        <v>52.54622694826147</v>
      </c>
      <c r="AH100" s="120">
        <v>176.64598702580551</v>
      </c>
      <c r="AI100" s="120">
        <v>54.096015468116903</v>
      </c>
      <c r="AJ100" s="120">
        <v>94.060318199644414</v>
      </c>
      <c r="AK100" s="120">
        <v>133.16347533880199</v>
      </c>
      <c r="AL100" s="120">
        <v>201.37075632343652</v>
      </c>
      <c r="AM100" s="120">
        <v>54.859620736134197</v>
      </c>
      <c r="AN100" s="120">
        <v>95.38804915851631</v>
      </c>
      <c r="AO100" s="120">
        <v>135.04317628158458</v>
      </c>
      <c r="AP100" s="120">
        <v>204.21325348376493</v>
      </c>
      <c r="AQ100" s="120">
        <v>120.39369881280001</v>
      </c>
      <c r="AR100" s="120">
        <v>18.536022267199993</v>
      </c>
      <c r="AS100" s="120">
        <v>27.6058267294</v>
      </c>
      <c r="AT100" s="120">
        <v>146.70266273059997</v>
      </c>
    </row>
    <row r="101" spans="1:50" ht="20.100000000000001" customHeight="1" x14ac:dyDescent="0.25">
      <c r="A101" s="125" t="s">
        <v>336</v>
      </c>
      <c r="B101" s="124" t="s">
        <v>824</v>
      </c>
      <c r="C101" s="120">
        <v>4358.4281174125035</v>
      </c>
      <c r="D101" s="120">
        <v>4471.1552537555026</v>
      </c>
      <c r="E101" s="120">
        <v>4544.8887265836274</v>
      </c>
      <c r="F101" s="120">
        <v>4583.5279022483664</v>
      </c>
      <c r="G101" s="120">
        <v>4854.3573866235092</v>
      </c>
      <c r="H101" s="120">
        <v>4995.0174154733841</v>
      </c>
      <c r="I101" s="120">
        <v>5073.6319178130389</v>
      </c>
      <c r="J101" s="120">
        <v>5116.9932800900679</v>
      </c>
      <c r="K101" s="120">
        <v>5303.0978756534314</v>
      </c>
      <c r="L101" s="120">
        <v>5430.0641752863976</v>
      </c>
      <c r="M101" s="120">
        <v>5529.6251807362914</v>
      </c>
      <c r="N101" s="120">
        <v>5570.2127683238796</v>
      </c>
      <c r="O101" s="120">
        <v>6192.2707973692095</v>
      </c>
      <c r="P101" s="120">
        <v>6349.7477494186296</v>
      </c>
      <c r="Q101" s="120">
        <v>6476.2396530323995</v>
      </c>
      <c r="R101" s="120">
        <v>6532.7418001797614</v>
      </c>
      <c r="S101" s="120">
        <v>6890.371877943342</v>
      </c>
      <c r="T101" s="120">
        <v>7053.2879902759669</v>
      </c>
      <c r="U101" s="120">
        <v>7167.5832583935107</v>
      </c>
      <c r="V101" s="120">
        <v>7219.106839576657</v>
      </c>
      <c r="W101" s="120">
        <v>7805.3115231364673</v>
      </c>
      <c r="X101" s="120">
        <v>7968.1749306419752</v>
      </c>
      <c r="Y101" s="120">
        <v>8156.4053248695609</v>
      </c>
      <c r="Z101" s="120">
        <v>8271.1082213519967</v>
      </c>
      <c r="AA101" s="120">
        <v>8575.0351610872185</v>
      </c>
      <c r="AB101" s="120">
        <v>8752.7644794137541</v>
      </c>
      <c r="AC101" s="120">
        <v>8880.4610475733534</v>
      </c>
      <c r="AD101" s="120">
        <v>8917.3163724873593</v>
      </c>
      <c r="AE101" s="120">
        <v>8737.7213674612758</v>
      </c>
      <c r="AF101" s="120">
        <v>8830.4397091636565</v>
      </c>
      <c r="AG101" s="120">
        <v>9021.0558111120463</v>
      </c>
      <c r="AH101" s="120">
        <v>9072.409334561522</v>
      </c>
      <c r="AI101" s="120">
        <v>9357.5327004371993</v>
      </c>
      <c r="AJ101" s="120">
        <v>9463.9208429253522</v>
      </c>
      <c r="AK101" s="120">
        <v>9632.0719114092935</v>
      </c>
      <c r="AL101" s="120">
        <v>9851.2855323902459</v>
      </c>
      <c r="AM101" s="120">
        <v>10162.257528394242</v>
      </c>
      <c r="AN101" s="120">
        <v>9985.922235400616</v>
      </c>
      <c r="AO101" s="120">
        <v>10094.905688735891</v>
      </c>
      <c r="AP101" s="120">
        <v>10291.914547469252</v>
      </c>
      <c r="AQ101" s="120">
        <v>10221.577089615592</v>
      </c>
      <c r="AR101" s="120">
        <v>10459.460231913356</v>
      </c>
      <c r="AS101" s="120">
        <v>10738.701303054429</v>
      </c>
      <c r="AT101" s="120">
        <v>11213.81573234427</v>
      </c>
    </row>
    <row r="102" spans="1:50" ht="20.100000000000001" customHeight="1" x14ac:dyDescent="0.25">
      <c r="A102" s="126"/>
      <c r="B102" s="126" t="s">
        <v>399</v>
      </c>
      <c r="C102" s="127">
        <v>-5550.8348765891424</v>
      </c>
      <c r="D102" s="127">
        <v>-6789.6965335231653</v>
      </c>
      <c r="E102" s="127">
        <v>-7237.3041215013509</v>
      </c>
      <c r="F102" s="127">
        <v>-22005.305226478216</v>
      </c>
      <c r="G102" s="127">
        <v>1334.1535484399647</v>
      </c>
      <c r="H102" s="127">
        <v>812.99601660625194</v>
      </c>
      <c r="I102" s="127">
        <v>-169.51200801199593</v>
      </c>
      <c r="J102" s="127">
        <v>-12207.701509395672</v>
      </c>
      <c r="K102" s="127">
        <v>6870.6372976260318</v>
      </c>
      <c r="L102" s="127">
        <v>-7135.5296762892976</v>
      </c>
      <c r="M102" s="127">
        <v>-19611.857245291525</v>
      </c>
      <c r="N102" s="127">
        <v>-9163.9939854266995</v>
      </c>
      <c r="O102" s="127">
        <v>-1507.4544608003052</v>
      </c>
      <c r="P102" s="127">
        <v>-791.73841196327703</v>
      </c>
      <c r="Q102" s="127">
        <v>-15664.001566166029</v>
      </c>
      <c r="R102" s="127">
        <v>-22955.807002175454</v>
      </c>
      <c r="S102" s="127">
        <v>-3907.1939579726895</v>
      </c>
      <c r="T102" s="127">
        <v>-16255.050757194113</v>
      </c>
      <c r="U102" s="127">
        <v>-15455.983487249148</v>
      </c>
      <c r="V102" s="127">
        <v>-17726.020618950686</v>
      </c>
      <c r="W102" s="127">
        <v>3849.6600247405877</v>
      </c>
      <c r="X102" s="127">
        <v>-11233.784805907781</v>
      </c>
      <c r="Y102" s="127">
        <v>-21347.260425018205</v>
      </c>
      <c r="Z102" s="127">
        <v>-41698.087811338744</v>
      </c>
      <c r="AA102" s="127">
        <v>-7052.4268438577419</v>
      </c>
      <c r="AB102" s="127">
        <v>-21343.992173018429</v>
      </c>
      <c r="AC102" s="127">
        <v>-18090.128078888898</v>
      </c>
      <c r="AD102" s="127">
        <v>-18210.223388796963</v>
      </c>
      <c r="AE102" s="127">
        <v>2447.542421120248</v>
      </c>
      <c r="AF102" s="127">
        <v>-6038.763159180904</v>
      </c>
      <c r="AG102" s="127">
        <v>-10462.986336692993</v>
      </c>
      <c r="AH102" s="127">
        <v>-30608.875471575913</v>
      </c>
      <c r="AI102" s="127">
        <v>6553.4446373784158</v>
      </c>
      <c r="AJ102" s="127">
        <v>-5606.6903788715717</v>
      </c>
      <c r="AK102" s="127">
        <v>-18706.971114171611</v>
      </c>
      <c r="AL102" s="127">
        <v>-21499.187727842102</v>
      </c>
      <c r="AM102" s="127">
        <v>11048.74140803577</v>
      </c>
      <c r="AN102" s="127">
        <v>-5601.9848180848639</v>
      </c>
      <c r="AO102" s="127">
        <v>-3629.9183225486195</v>
      </c>
      <c r="AP102" s="127">
        <v>-8439.4859100356989</v>
      </c>
      <c r="AQ102" s="127">
        <v>29739.326921853877</v>
      </c>
      <c r="AR102" s="127">
        <v>-1202.2429950115329</v>
      </c>
      <c r="AS102" s="127">
        <v>38437.893638674082</v>
      </c>
      <c r="AT102" s="127">
        <v>-11428.53878142836</v>
      </c>
    </row>
    <row r="103" spans="1:50" ht="20.100000000000001" customHeight="1" x14ac:dyDescent="0.25">
      <c r="A103" s="126"/>
      <c r="B103" s="126" t="s">
        <v>400</v>
      </c>
      <c r="C103" s="127">
        <v>6392.3384228615905</v>
      </c>
      <c r="D103" s="127">
        <v>8681.4750305971975</v>
      </c>
      <c r="E103" s="127">
        <v>3735.0744747527642</v>
      </c>
      <c r="F103" s="127">
        <v>-2989.1765545355156</v>
      </c>
      <c r="G103" s="127">
        <v>15621.130687912693</v>
      </c>
      <c r="H103" s="127">
        <v>10675.959546270416</v>
      </c>
      <c r="I103" s="127">
        <v>7429.6564859350037</v>
      </c>
      <c r="J103" s="127">
        <v>-299.94479827317991</v>
      </c>
      <c r="K103" s="127">
        <v>13366.613284410312</v>
      </c>
      <c r="L103" s="127">
        <v>8957.9097400887986</v>
      </c>
      <c r="M103" s="127">
        <v>832.36647971434286</v>
      </c>
      <c r="N103" s="127">
        <v>857.4731241868576</v>
      </c>
      <c r="O103" s="127">
        <v>9845.6412833368522</v>
      </c>
      <c r="P103" s="127">
        <v>8434.3427882723627</v>
      </c>
      <c r="Q103" s="127">
        <v>-3397.4200090843078</v>
      </c>
      <c r="R103" s="127">
        <v>-6283.8318939350138</v>
      </c>
      <c r="S103" s="127">
        <v>11147.873371069087</v>
      </c>
      <c r="T103" s="127">
        <v>-2842.9507831886585</v>
      </c>
      <c r="U103" s="127">
        <v>-12956.096647557802</v>
      </c>
      <c r="V103" s="127">
        <v>-2224.8100703225646</v>
      </c>
      <c r="W103" s="127">
        <v>19634.967979939538</v>
      </c>
      <c r="X103" s="127">
        <v>8318.2598838411795</v>
      </c>
      <c r="Y103" s="127">
        <v>-3429.9808366723009</v>
      </c>
      <c r="Z103" s="127">
        <v>-12617.380550628324</v>
      </c>
      <c r="AA103" s="127">
        <v>15136.883273604413</v>
      </c>
      <c r="AB103" s="127">
        <v>-3308.896360431565</v>
      </c>
      <c r="AC103" s="127">
        <v>2854.2216482090007</v>
      </c>
      <c r="AD103" s="127">
        <v>-5187.3837203344447</v>
      </c>
      <c r="AE103" s="127">
        <v>20354.29399200948</v>
      </c>
      <c r="AF103" s="127">
        <v>3876.1863357650291</v>
      </c>
      <c r="AG103" s="127">
        <v>-2080.3225449713937</v>
      </c>
      <c r="AH103" s="127">
        <v>-17304.990912562847</v>
      </c>
      <c r="AI103" s="127">
        <v>20444.307801714371</v>
      </c>
      <c r="AJ103" s="127">
        <v>7002.2618548513274</v>
      </c>
      <c r="AK103" s="127">
        <v>-40.764787277177675</v>
      </c>
      <c r="AL103" s="127">
        <v>-9010.712704075966</v>
      </c>
      <c r="AM103" s="127">
        <v>22393.516003314639</v>
      </c>
      <c r="AN103" s="127">
        <v>6501.9686490461463</v>
      </c>
      <c r="AO103" s="127">
        <v>8143.2526381138596</v>
      </c>
      <c r="AP103" s="127">
        <v>2929.4028361744422</v>
      </c>
      <c r="AQ103" s="127">
        <v>39741.599379133811</v>
      </c>
      <c r="AR103" s="127">
        <v>7347.5786461508251</v>
      </c>
      <c r="AS103" s="127">
        <v>46801.158880520845</v>
      </c>
      <c r="AT103" s="127">
        <v>-3307.2860925090499</v>
      </c>
    </row>
    <row r="104" spans="1:50" ht="20.100000000000001" customHeight="1" x14ac:dyDescent="0.25">
      <c r="A104" s="128" t="s">
        <v>255</v>
      </c>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row>
    <row r="105" spans="1:50" ht="20.100000000000001" customHeight="1" x14ac:dyDescent="0.25">
      <c r="A105" s="130" t="s">
        <v>238</v>
      </c>
      <c r="B105" s="131" t="s">
        <v>390</v>
      </c>
      <c r="C105" s="145" t="s">
        <v>833</v>
      </c>
      <c r="D105" s="145" t="s">
        <v>833</v>
      </c>
      <c r="E105" s="145" t="s">
        <v>833</v>
      </c>
      <c r="F105" s="145" t="s">
        <v>833</v>
      </c>
      <c r="G105" s="145" t="s">
        <v>833</v>
      </c>
      <c r="H105" s="145" t="s">
        <v>833</v>
      </c>
      <c r="I105" s="145" t="s">
        <v>833</v>
      </c>
      <c r="J105" s="145" t="s">
        <v>833</v>
      </c>
      <c r="K105" s="145" t="s">
        <v>833</v>
      </c>
      <c r="L105" s="145" t="s">
        <v>833</v>
      </c>
      <c r="M105" s="145" t="s">
        <v>833</v>
      </c>
      <c r="N105" s="145" t="s">
        <v>833</v>
      </c>
      <c r="O105" s="145" t="s">
        <v>833</v>
      </c>
      <c r="P105" s="145" t="s">
        <v>833</v>
      </c>
      <c r="Q105" s="145" t="s">
        <v>833</v>
      </c>
      <c r="R105" s="145" t="s">
        <v>833</v>
      </c>
      <c r="S105" s="145" t="s">
        <v>833</v>
      </c>
      <c r="T105" s="145" t="s">
        <v>833</v>
      </c>
      <c r="U105" s="145" t="s">
        <v>833</v>
      </c>
      <c r="V105" s="145" t="s">
        <v>833</v>
      </c>
      <c r="W105" s="145" t="s">
        <v>833</v>
      </c>
      <c r="X105" s="145" t="s">
        <v>833</v>
      </c>
      <c r="Y105" s="145" t="s">
        <v>833</v>
      </c>
      <c r="Z105" s="145" t="s">
        <v>833</v>
      </c>
      <c r="AA105" s="145" t="s">
        <v>833</v>
      </c>
      <c r="AB105" s="145" t="s">
        <v>833</v>
      </c>
      <c r="AC105" s="145" t="s">
        <v>833</v>
      </c>
      <c r="AD105" s="145" t="s">
        <v>833</v>
      </c>
      <c r="AE105" s="145" t="s">
        <v>833</v>
      </c>
      <c r="AF105" s="145" t="s">
        <v>833</v>
      </c>
      <c r="AG105" s="145" t="s">
        <v>833</v>
      </c>
      <c r="AH105" s="145" t="s">
        <v>833</v>
      </c>
      <c r="AI105" s="145" t="s">
        <v>833</v>
      </c>
      <c r="AJ105" s="145" t="s">
        <v>833</v>
      </c>
      <c r="AK105" s="145" t="s">
        <v>833</v>
      </c>
      <c r="AL105" s="145" t="s">
        <v>833</v>
      </c>
      <c r="AM105" s="145" t="s">
        <v>833</v>
      </c>
      <c r="AN105" s="145" t="s">
        <v>833</v>
      </c>
      <c r="AO105" s="145" t="s">
        <v>833</v>
      </c>
      <c r="AP105" s="145" t="s">
        <v>833</v>
      </c>
      <c r="AQ105" s="132">
        <v>4576.0533377742331</v>
      </c>
      <c r="AR105" s="132">
        <v>7217.2249116971498</v>
      </c>
      <c r="AS105" s="132">
        <v>7533.4131453061655</v>
      </c>
      <c r="AT105" s="132">
        <v>14276.247248307483</v>
      </c>
    </row>
    <row r="106" spans="1:50" ht="20.100000000000001" customHeight="1" x14ac:dyDescent="0.25">
      <c r="A106" s="130" t="s">
        <v>239</v>
      </c>
      <c r="B106" s="131" t="s">
        <v>250</v>
      </c>
      <c r="C106" s="132">
        <f>C75-C89+C92</f>
        <v>1378.0055906050957</v>
      </c>
      <c r="D106" s="132">
        <f t="shared" ref="D106:AT106" si="3">D75-D89+D92</f>
        <v>3704.288235342704</v>
      </c>
      <c r="E106" s="132">
        <f t="shared" si="3"/>
        <v>4759.1735861193774</v>
      </c>
      <c r="F106" s="132">
        <f t="shared" si="3"/>
        <v>-8550.5157545665497</v>
      </c>
      <c r="G106" s="132">
        <f t="shared" si="3"/>
        <v>6577.7548834685731</v>
      </c>
      <c r="H106" s="132">
        <f t="shared" si="3"/>
        <v>8671.7739567798708</v>
      </c>
      <c r="I106" s="132">
        <f t="shared" si="3"/>
        <v>8158.4710913410408</v>
      </c>
      <c r="J106" s="132">
        <f t="shared" si="3"/>
        <v>178.29023665905333</v>
      </c>
      <c r="K106" s="132">
        <f t="shared" si="3"/>
        <v>12154.558291363894</v>
      </c>
      <c r="L106" s="132">
        <f t="shared" si="3"/>
        <v>441.28696844771366</v>
      </c>
      <c r="M106" s="132">
        <f t="shared" si="3"/>
        <v>-10909.831510856611</v>
      </c>
      <c r="N106" s="132">
        <f t="shared" si="3"/>
        <v>3540.0474413343618</v>
      </c>
      <c r="O106" s="132">
        <f t="shared" si="3"/>
        <v>4870.2780928142538</v>
      </c>
      <c r="P106" s="132">
        <f t="shared" si="3"/>
        <v>11072.447420766081</v>
      </c>
      <c r="Q106" s="132">
        <f t="shared" si="3"/>
        <v>-2677.2774437059606</v>
      </c>
      <c r="R106" s="132">
        <f t="shared" si="3"/>
        <v>-4766.3045266894351</v>
      </c>
      <c r="S106" s="132">
        <f t="shared" si="3"/>
        <v>6935.5238096985286</v>
      </c>
      <c r="T106" s="132">
        <f t="shared" si="3"/>
        <v>-1774.743251240965</v>
      </c>
      <c r="U106" s="132">
        <f t="shared" si="3"/>
        <v>297.06090428726657</v>
      </c>
      <c r="V106" s="132">
        <f t="shared" si="3"/>
        <v>-2082.8782450714707</v>
      </c>
      <c r="W106" s="132">
        <f t="shared" si="3"/>
        <v>9548.9907437373367</v>
      </c>
      <c r="X106" s="132">
        <f t="shared" si="3"/>
        <v>-3067.3475068257012</v>
      </c>
      <c r="Y106" s="132">
        <f t="shared" si="3"/>
        <v>-12716.26812049362</v>
      </c>
      <c r="Z106" s="132">
        <f t="shared" si="3"/>
        <v>-29665.700871912166</v>
      </c>
      <c r="AA106" s="132">
        <f t="shared" si="3"/>
        <v>-1464.396046588181</v>
      </c>
      <c r="AB106" s="132">
        <f t="shared" si="3"/>
        <v>-13713.741437773386</v>
      </c>
      <c r="AC106" s="132">
        <f t="shared" si="3"/>
        <v>-10309.201667687634</v>
      </c>
      <c r="AD106" s="132">
        <f t="shared" si="3"/>
        <v>-9251.4540715828334</v>
      </c>
      <c r="AE106" s="132">
        <f t="shared" si="3"/>
        <v>8186.096627095063</v>
      </c>
      <c r="AF106" s="132">
        <f t="shared" si="3"/>
        <v>749.70905739765294</v>
      </c>
      <c r="AG106" s="132">
        <f t="shared" si="3"/>
        <v>-1941.4797901347938</v>
      </c>
      <c r="AH106" s="132">
        <f t="shared" si="3"/>
        <v>-19106.630292027494</v>
      </c>
      <c r="AI106" s="132">
        <f t="shared" si="3"/>
        <v>12402.761559884957</v>
      </c>
      <c r="AJ106" s="132">
        <f t="shared" si="3"/>
        <v>2783.9277509988497</v>
      </c>
      <c r="AK106" s="132">
        <f t="shared" si="3"/>
        <v>-9447.4675039814902</v>
      </c>
      <c r="AL106" s="132">
        <f t="shared" si="3"/>
        <v>-9542.6259613491875</v>
      </c>
      <c r="AM106" s="132">
        <f t="shared" si="3"/>
        <v>15554.407005426954</v>
      </c>
      <c r="AN106" s="132">
        <f t="shared" si="3"/>
        <v>857.24061425911714</v>
      </c>
      <c r="AO106" s="132">
        <f t="shared" si="3"/>
        <v>3491.0945418175561</v>
      </c>
      <c r="AP106" s="132">
        <f t="shared" si="3"/>
        <v>748.58940804993108</v>
      </c>
      <c r="AQ106" s="132">
        <f t="shared" si="3"/>
        <v>34324.924019887389</v>
      </c>
      <c r="AR106" s="132">
        <f t="shared" si="3"/>
        <v>6024.9121847802453</v>
      </c>
      <c r="AS106" s="132">
        <f t="shared" si="3"/>
        <v>46002.67440859857</v>
      </c>
      <c r="AT106" s="132">
        <f t="shared" si="3"/>
        <v>2884.8726235275808</v>
      </c>
    </row>
    <row r="107" spans="1:50" ht="20.100000000000001" customHeight="1" x14ac:dyDescent="0.25">
      <c r="A107" s="133" t="s">
        <v>240</v>
      </c>
      <c r="B107" s="134" t="s">
        <v>251</v>
      </c>
      <c r="C107" s="135">
        <f>C75-C89</f>
        <v>-2980.4225268074078</v>
      </c>
      <c r="D107" s="135">
        <f t="shared" ref="D107:AT107" si="4">D75-D89</f>
        <v>-766.86701841279864</v>
      </c>
      <c r="E107" s="135">
        <f t="shared" si="4"/>
        <v>214.28485953575</v>
      </c>
      <c r="F107" s="135">
        <f t="shared" si="4"/>
        <v>-13134.043656814916</v>
      </c>
      <c r="G107" s="135">
        <f t="shared" si="4"/>
        <v>1723.3974968450639</v>
      </c>
      <c r="H107" s="135">
        <f t="shared" si="4"/>
        <v>3676.7565413064876</v>
      </c>
      <c r="I107" s="135">
        <f t="shared" si="4"/>
        <v>3084.839173528002</v>
      </c>
      <c r="J107" s="135">
        <f t="shared" si="4"/>
        <v>-4938.7030434310145</v>
      </c>
      <c r="K107" s="135">
        <f t="shared" si="4"/>
        <v>6851.4604157104623</v>
      </c>
      <c r="L107" s="135">
        <f t="shared" si="4"/>
        <v>-4988.7772068386839</v>
      </c>
      <c r="M107" s="135">
        <f t="shared" si="4"/>
        <v>-16439.456691592903</v>
      </c>
      <c r="N107" s="135">
        <f t="shared" si="4"/>
        <v>-2030.1653269895178</v>
      </c>
      <c r="O107" s="135">
        <f t="shared" si="4"/>
        <v>-1321.9927045549557</v>
      </c>
      <c r="P107" s="135">
        <f t="shared" si="4"/>
        <v>4722.6996713474509</v>
      </c>
      <c r="Q107" s="135">
        <f t="shared" si="4"/>
        <v>-9153.5170967383601</v>
      </c>
      <c r="R107" s="135">
        <f t="shared" si="4"/>
        <v>-11299.046326869196</v>
      </c>
      <c r="S107" s="135">
        <f t="shared" si="4"/>
        <v>45.151931755186524</v>
      </c>
      <c r="T107" s="135">
        <f t="shared" si="4"/>
        <v>-8828.0312415169319</v>
      </c>
      <c r="U107" s="135">
        <f t="shared" si="4"/>
        <v>-6870.5223541062442</v>
      </c>
      <c r="V107" s="135">
        <f t="shared" si="4"/>
        <v>-9301.9850846481277</v>
      </c>
      <c r="W107" s="135">
        <f t="shared" si="4"/>
        <v>1743.6792206008686</v>
      </c>
      <c r="X107" s="135">
        <f t="shared" si="4"/>
        <v>-11035.522437467676</v>
      </c>
      <c r="Y107" s="135">
        <f t="shared" si="4"/>
        <v>-20872.67344536318</v>
      </c>
      <c r="Z107" s="135">
        <f t="shared" si="4"/>
        <v>-37936.809093264164</v>
      </c>
      <c r="AA107" s="135">
        <f t="shared" si="4"/>
        <v>-10039.431207675399</v>
      </c>
      <c r="AB107" s="135">
        <f t="shared" si="4"/>
        <v>-22466.50591718714</v>
      </c>
      <c r="AC107" s="135">
        <f t="shared" si="4"/>
        <v>-19189.662715260987</v>
      </c>
      <c r="AD107" s="135">
        <f t="shared" si="4"/>
        <v>-18168.770444070193</v>
      </c>
      <c r="AE107" s="135">
        <f t="shared" si="4"/>
        <v>-551.62474036621279</v>
      </c>
      <c r="AF107" s="135">
        <f t="shared" si="4"/>
        <v>-8080.7306517660036</v>
      </c>
      <c r="AG107" s="135">
        <f t="shared" si="4"/>
        <v>-10962.53560124684</v>
      </c>
      <c r="AH107" s="135">
        <f t="shared" si="4"/>
        <v>-28179.039626589016</v>
      </c>
      <c r="AI107" s="135">
        <f t="shared" si="4"/>
        <v>3045.2288594477577</v>
      </c>
      <c r="AJ107" s="135">
        <f t="shared" si="4"/>
        <v>-6679.9930919265025</v>
      </c>
      <c r="AK107" s="135">
        <f t="shared" si="4"/>
        <v>-19079.539415390784</v>
      </c>
      <c r="AL107" s="135">
        <f t="shared" si="4"/>
        <v>-19393.911493739433</v>
      </c>
      <c r="AM107" s="135">
        <f t="shared" si="4"/>
        <v>5392.1494770327117</v>
      </c>
      <c r="AN107" s="135">
        <f t="shared" si="4"/>
        <v>-9128.6816211414989</v>
      </c>
      <c r="AO107" s="135">
        <f t="shared" si="4"/>
        <v>-6603.811146918335</v>
      </c>
      <c r="AP107" s="135">
        <f t="shared" si="4"/>
        <v>-9543.3251394193212</v>
      </c>
      <c r="AQ107" s="135">
        <f t="shared" si="4"/>
        <v>24103.3469302718</v>
      </c>
      <c r="AR107" s="135">
        <f t="shared" si="4"/>
        <v>-4434.5480471331102</v>
      </c>
      <c r="AS107" s="135">
        <f t="shared" si="4"/>
        <v>35263.973105544137</v>
      </c>
      <c r="AT107" s="135">
        <f t="shared" si="4"/>
        <v>-8328.9431088166893</v>
      </c>
    </row>
    <row r="109" spans="1:50" s="136" customFormat="1" ht="20.100000000000001" customHeight="1" x14ac:dyDescent="0.25">
      <c r="A109" s="322" t="s">
        <v>720</v>
      </c>
      <c r="B109" s="322"/>
      <c r="C109" s="86" t="s">
        <v>674</v>
      </c>
      <c r="D109" s="86" t="s">
        <v>675</v>
      </c>
      <c r="E109" s="86" t="s">
        <v>676</v>
      </c>
      <c r="F109" s="86" t="s">
        <v>677</v>
      </c>
      <c r="G109" s="86" t="s">
        <v>678</v>
      </c>
      <c r="H109" s="86" t="s">
        <v>679</v>
      </c>
      <c r="I109" s="86" t="s">
        <v>680</v>
      </c>
      <c r="J109" s="86" t="s">
        <v>681</v>
      </c>
      <c r="K109" s="86" t="s">
        <v>682</v>
      </c>
      <c r="L109" s="86" t="s">
        <v>683</v>
      </c>
      <c r="M109" s="86" t="s">
        <v>684</v>
      </c>
      <c r="N109" s="86" t="s">
        <v>685</v>
      </c>
      <c r="O109" s="86" t="s">
        <v>686</v>
      </c>
      <c r="P109" s="86" t="s">
        <v>687</v>
      </c>
      <c r="Q109" s="86" t="s">
        <v>688</v>
      </c>
      <c r="R109" s="86" t="s">
        <v>689</v>
      </c>
      <c r="S109" s="86" t="s">
        <v>690</v>
      </c>
      <c r="T109" s="86" t="s">
        <v>691</v>
      </c>
      <c r="U109" s="86" t="s">
        <v>692</v>
      </c>
      <c r="V109" s="86" t="s">
        <v>693</v>
      </c>
      <c r="W109" s="86" t="s">
        <v>694</v>
      </c>
      <c r="X109" s="86" t="s">
        <v>695</v>
      </c>
      <c r="Y109" s="86" t="s">
        <v>696</v>
      </c>
      <c r="Z109" s="86" t="s">
        <v>697</v>
      </c>
      <c r="AA109" s="86" t="s">
        <v>698</v>
      </c>
      <c r="AB109" s="86" t="s">
        <v>699</v>
      </c>
      <c r="AC109" s="86" t="s">
        <v>700</v>
      </c>
      <c r="AD109" s="86" t="s">
        <v>701</v>
      </c>
      <c r="AE109" s="86" t="s">
        <v>702</v>
      </c>
      <c r="AF109" s="86" t="s">
        <v>703</v>
      </c>
      <c r="AG109" s="86" t="s">
        <v>704</v>
      </c>
      <c r="AH109" s="86" t="s">
        <v>705</v>
      </c>
      <c r="AI109" s="86" t="s">
        <v>706</v>
      </c>
      <c r="AJ109" s="86" t="s">
        <v>707</v>
      </c>
      <c r="AK109" s="86" t="s">
        <v>708</v>
      </c>
      <c r="AL109" s="86" t="s">
        <v>709</v>
      </c>
      <c r="AM109" s="86" t="s">
        <v>710</v>
      </c>
      <c r="AN109" s="86" t="s">
        <v>711</v>
      </c>
      <c r="AO109" s="86" t="s">
        <v>712</v>
      </c>
      <c r="AP109" s="86" t="s">
        <v>713</v>
      </c>
      <c r="AQ109" s="86" t="s">
        <v>714</v>
      </c>
      <c r="AR109" s="86" t="s">
        <v>715</v>
      </c>
      <c r="AS109" s="86" t="s">
        <v>716</v>
      </c>
      <c r="AT109" s="86" t="s">
        <v>717</v>
      </c>
    </row>
    <row r="110" spans="1:50" ht="20.100000000000001" customHeight="1" x14ac:dyDescent="0.25">
      <c r="A110" s="18">
        <v>1</v>
      </c>
      <c r="B110" s="19" t="s">
        <v>821</v>
      </c>
      <c r="C110" s="20">
        <v>82553.797350962603</v>
      </c>
      <c r="D110" s="20">
        <v>74663.94340968765</v>
      </c>
      <c r="E110" s="20">
        <v>74139.761955067035</v>
      </c>
      <c r="F110" s="20">
        <v>82708.269529865778</v>
      </c>
      <c r="G110" s="20">
        <v>94857.015868950941</v>
      </c>
      <c r="H110" s="20">
        <v>85126.033484318745</v>
      </c>
      <c r="I110" s="20">
        <v>83537.812574390933</v>
      </c>
      <c r="J110" s="20">
        <v>97759.142627892783</v>
      </c>
      <c r="K110" s="20">
        <v>107778.25488572042</v>
      </c>
      <c r="L110" s="20">
        <v>97628.400709058566</v>
      </c>
      <c r="M110" s="20">
        <v>94251.227874795353</v>
      </c>
      <c r="N110" s="20">
        <v>108072.94459541376</v>
      </c>
      <c r="O110" s="20">
        <v>113236.84799965128</v>
      </c>
      <c r="P110" s="20">
        <v>105602.031832947</v>
      </c>
      <c r="Q110" s="20">
        <v>101247.72944199256</v>
      </c>
      <c r="R110" s="20">
        <v>113890.91793245748</v>
      </c>
      <c r="S110" s="20">
        <v>130013.47345926738</v>
      </c>
      <c r="T110" s="20">
        <v>114942.73200775318</v>
      </c>
      <c r="U110" s="20">
        <v>115294.61650798356</v>
      </c>
      <c r="V110" s="20">
        <v>124220.39925723414</v>
      </c>
      <c r="W110" s="20">
        <v>139648.39537088209</v>
      </c>
      <c r="X110" s="20">
        <v>122666.3642392024</v>
      </c>
      <c r="Y110" s="20">
        <v>115359.6870153411</v>
      </c>
      <c r="Z110" s="20">
        <v>138513.38236557928</v>
      </c>
      <c r="AA110" s="20">
        <v>149669.62440756062</v>
      </c>
      <c r="AB110" s="20">
        <v>134607.77877612767</v>
      </c>
      <c r="AC110" s="20">
        <v>125195.25939526105</v>
      </c>
      <c r="AD110" s="20">
        <v>149395.41061302921</v>
      </c>
      <c r="AE110" s="20">
        <v>156844.24799374159</v>
      </c>
      <c r="AF110" s="20">
        <v>135595.20288493292</v>
      </c>
      <c r="AG110" s="20">
        <v>136111.83479598677</v>
      </c>
      <c r="AH110" s="20">
        <v>147801.02311312544</v>
      </c>
      <c r="AI110" s="20">
        <v>166937.3598430533</v>
      </c>
      <c r="AJ110" s="20">
        <v>152282.28972619332</v>
      </c>
      <c r="AK110" s="20">
        <v>145917.98073456611</v>
      </c>
      <c r="AL110" s="20">
        <v>163286.18422317927</v>
      </c>
      <c r="AM110" s="20">
        <v>178324.88152252487</v>
      </c>
      <c r="AN110" s="20">
        <v>162518.22719590919</v>
      </c>
      <c r="AO110" s="20">
        <v>158709.27980181336</v>
      </c>
      <c r="AP110" s="20">
        <v>188143.75506163447</v>
      </c>
      <c r="AQ110" s="20">
        <v>194822.61910539013</v>
      </c>
      <c r="AR110" s="20">
        <v>153409.8511229225</v>
      </c>
      <c r="AS110" s="20">
        <v>181255.57378255186</v>
      </c>
      <c r="AT110" s="20">
        <v>184777.27317225552</v>
      </c>
    </row>
    <row r="111" spans="1:50" ht="20.100000000000001" customHeight="1" x14ac:dyDescent="0.25">
      <c r="A111" s="118">
        <v>11</v>
      </c>
      <c r="B111" s="118" t="s">
        <v>242</v>
      </c>
      <c r="C111" s="119">
        <v>17663.621653535734</v>
      </c>
      <c r="D111" s="119">
        <v>13619.91677525056</v>
      </c>
      <c r="E111" s="119">
        <v>13915.372609234695</v>
      </c>
      <c r="F111" s="119">
        <v>15000.061089204595</v>
      </c>
      <c r="G111" s="119">
        <v>20677.068697966912</v>
      </c>
      <c r="H111" s="119">
        <v>16003.806535084008</v>
      </c>
      <c r="I111" s="119">
        <v>15648.230588084429</v>
      </c>
      <c r="J111" s="119">
        <v>17584.143354133979</v>
      </c>
      <c r="K111" s="119">
        <v>23450.827233698823</v>
      </c>
      <c r="L111" s="119">
        <v>17979.315372813413</v>
      </c>
      <c r="M111" s="119">
        <v>17759.653039831479</v>
      </c>
      <c r="N111" s="119">
        <v>19849.661883834175</v>
      </c>
      <c r="O111" s="119">
        <v>25629.217012018784</v>
      </c>
      <c r="P111" s="119">
        <v>20612.327515042052</v>
      </c>
      <c r="Q111" s="119">
        <v>20179.534170034785</v>
      </c>
      <c r="R111" s="119">
        <v>21398.275519037976</v>
      </c>
      <c r="S111" s="119">
        <v>28830.142086341915</v>
      </c>
      <c r="T111" s="119">
        <v>22511.467584392805</v>
      </c>
      <c r="U111" s="119">
        <v>22534.759919418233</v>
      </c>
      <c r="V111" s="119">
        <v>23897.374370467962</v>
      </c>
      <c r="W111" s="119">
        <v>31088.977205956937</v>
      </c>
      <c r="X111" s="119">
        <v>24316.589552938854</v>
      </c>
      <c r="Y111" s="119">
        <v>23120.112963935182</v>
      </c>
      <c r="Z111" s="119">
        <v>26541.626330916766</v>
      </c>
      <c r="AA111" s="119">
        <v>32758.628037101269</v>
      </c>
      <c r="AB111" s="119">
        <v>25787.890821973662</v>
      </c>
      <c r="AC111" s="119">
        <v>24416.98107695824</v>
      </c>
      <c r="AD111" s="119">
        <v>24882.836375921568</v>
      </c>
      <c r="AE111" s="119">
        <v>34194.544065592963</v>
      </c>
      <c r="AF111" s="119">
        <v>27149.238201799286</v>
      </c>
      <c r="AG111" s="119">
        <v>26719.016037847679</v>
      </c>
      <c r="AH111" s="119">
        <v>27932.643075897849</v>
      </c>
      <c r="AI111" s="119">
        <v>37584.071644722309</v>
      </c>
      <c r="AJ111" s="119">
        <v>31333.584513512473</v>
      </c>
      <c r="AK111" s="119">
        <v>30438.894135475919</v>
      </c>
      <c r="AL111" s="119">
        <v>30813.165535460266</v>
      </c>
      <c r="AM111" s="119">
        <v>42308.136304336891</v>
      </c>
      <c r="AN111" s="119">
        <v>34809.650042272602</v>
      </c>
      <c r="AO111" s="119">
        <v>33816.96032727031</v>
      </c>
      <c r="AP111" s="119">
        <v>34498.904258236231</v>
      </c>
      <c r="AQ111" s="119">
        <v>45013.718139000004</v>
      </c>
      <c r="AR111" s="119">
        <v>28609.245493000002</v>
      </c>
      <c r="AS111" s="119">
        <v>33620.782307000001</v>
      </c>
      <c r="AT111" s="119">
        <v>35303.816954999995</v>
      </c>
    </row>
    <row r="112" spans="1:50" ht="20.100000000000001" customHeight="1" x14ac:dyDescent="0.25">
      <c r="A112" s="21">
        <v>111</v>
      </c>
      <c r="B112" s="22" t="s">
        <v>256</v>
      </c>
      <c r="C112" s="120">
        <v>0</v>
      </c>
      <c r="D112" s="120">
        <v>0</v>
      </c>
      <c r="E112" s="120">
        <v>0</v>
      </c>
      <c r="F112" s="120">
        <v>0</v>
      </c>
      <c r="G112" s="120">
        <v>0</v>
      </c>
      <c r="H112" s="120">
        <v>0</v>
      </c>
      <c r="I112" s="120">
        <v>0</v>
      </c>
      <c r="J112" s="120">
        <v>0</v>
      </c>
      <c r="K112" s="120">
        <v>0</v>
      </c>
      <c r="L112" s="120">
        <v>0</v>
      </c>
      <c r="M112" s="120">
        <v>0</v>
      </c>
      <c r="N112" s="120">
        <v>0</v>
      </c>
      <c r="O112" s="120">
        <v>0</v>
      </c>
      <c r="P112" s="120">
        <v>0</v>
      </c>
      <c r="Q112" s="120">
        <v>0</v>
      </c>
      <c r="R112" s="120">
        <v>0</v>
      </c>
      <c r="S112" s="120">
        <v>0</v>
      </c>
      <c r="T112" s="120">
        <v>0</v>
      </c>
      <c r="U112" s="120">
        <v>0</v>
      </c>
      <c r="V112" s="120">
        <v>0</v>
      </c>
      <c r="W112" s="120">
        <v>0</v>
      </c>
      <c r="X112" s="120">
        <v>0</v>
      </c>
      <c r="Y112" s="120">
        <v>0</v>
      </c>
      <c r="Z112" s="120">
        <v>0</v>
      </c>
      <c r="AA112" s="120">
        <v>0</v>
      </c>
      <c r="AB112" s="120">
        <v>0</v>
      </c>
      <c r="AC112" s="120">
        <v>0</v>
      </c>
      <c r="AD112" s="120">
        <v>0</v>
      </c>
      <c r="AE112" s="120">
        <v>0</v>
      </c>
      <c r="AF112" s="120">
        <v>0</v>
      </c>
      <c r="AG112" s="120">
        <v>0</v>
      </c>
      <c r="AH112" s="120">
        <v>0</v>
      </c>
      <c r="AI112" s="120">
        <v>0</v>
      </c>
      <c r="AJ112" s="120">
        <v>0</v>
      </c>
      <c r="AK112" s="120">
        <v>0</v>
      </c>
      <c r="AL112" s="120">
        <v>0</v>
      </c>
      <c r="AM112" s="120">
        <v>0</v>
      </c>
      <c r="AN112" s="120">
        <v>0</v>
      </c>
      <c r="AO112" s="120">
        <v>0</v>
      </c>
      <c r="AP112" s="120">
        <v>0</v>
      </c>
      <c r="AQ112" s="120">
        <v>0</v>
      </c>
      <c r="AR112" s="120">
        <v>0</v>
      </c>
      <c r="AS112" s="120">
        <v>0</v>
      </c>
      <c r="AT112" s="120">
        <v>0</v>
      </c>
    </row>
    <row r="113" spans="1:46" ht="20.100000000000001" customHeight="1" x14ac:dyDescent="0.25">
      <c r="A113" s="21">
        <v>112</v>
      </c>
      <c r="B113" s="22" t="s">
        <v>257</v>
      </c>
      <c r="C113" s="120">
        <v>0</v>
      </c>
      <c r="D113" s="120">
        <v>0</v>
      </c>
      <c r="E113" s="120">
        <v>0</v>
      </c>
      <c r="F113" s="120">
        <v>0</v>
      </c>
      <c r="G113" s="120">
        <v>0</v>
      </c>
      <c r="H113" s="120">
        <v>0</v>
      </c>
      <c r="I113" s="120">
        <v>0</v>
      </c>
      <c r="J113" s="120">
        <v>0</v>
      </c>
      <c r="K113" s="120">
        <v>0</v>
      </c>
      <c r="L113" s="120">
        <v>0</v>
      </c>
      <c r="M113" s="120">
        <v>0</v>
      </c>
      <c r="N113" s="120">
        <v>0</v>
      </c>
      <c r="O113" s="120">
        <v>0</v>
      </c>
      <c r="P113" s="120">
        <v>0</v>
      </c>
      <c r="Q113" s="120">
        <v>0</v>
      </c>
      <c r="R113" s="120">
        <v>0</v>
      </c>
      <c r="S113" s="120">
        <v>0</v>
      </c>
      <c r="T113" s="120">
        <v>0</v>
      </c>
      <c r="U113" s="120">
        <v>0</v>
      </c>
      <c r="V113" s="120">
        <v>0</v>
      </c>
      <c r="W113" s="120">
        <v>0</v>
      </c>
      <c r="X113" s="120">
        <v>0</v>
      </c>
      <c r="Y113" s="120">
        <v>0</v>
      </c>
      <c r="Z113" s="120">
        <v>0</v>
      </c>
      <c r="AA113" s="120">
        <v>0</v>
      </c>
      <c r="AB113" s="120">
        <v>0</v>
      </c>
      <c r="AC113" s="120">
        <v>0</v>
      </c>
      <c r="AD113" s="120">
        <v>0</v>
      </c>
      <c r="AE113" s="120">
        <v>0</v>
      </c>
      <c r="AF113" s="120">
        <v>0</v>
      </c>
      <c r="AG113" s="120">
        <v>0</v>
      </c>
      <c r="AH113" s="120">
        <v>0</v>
      </c>
      <c r="AI113" s="120">
        <v>0</v>
      </c>
      <c r="AJ113" s="120">
        <v>0</v>
      </c>
      <c r="AK113" s="120">
        <v>0</v>
      </c>
      <c r="AL113" s="120">
        <v>0</v>
      </c>
      <c r="AM113" s="120">
        <v>0</v>
      </c>
      <c r="AN113" s="120">
        <v>0</v>
      </c>
      <c r="AO113" s="120">
        <v>0</v>
      </c>
      <c r="AP113" s="120">
        <v>0</v>
      </c>
      <c r="AQ113" s="120">
        <v>0</v>
      </c>
      <c r="AR113" s="120">
        <v>0</v>
      </c>
      <c r="AS113" s="120">
        <v>0</v>
      </c>
      <c r="AT113" s="120">
        <v>0</v>
      </c>
    </row>
    <row r="114" spans="1:46" ht="20.100000000000001" customHeight="1" x14ac:dyDescent="0.25">
      <c r="A114" s="21">
        <v>113</v>
      </c>
      <c r="B114" s="22" t="s">
        <v>258</v>
      </c>
      <c r="C114" s="120">
        <v>9379.0328735600888</v>
      </c>
      <c r="D114" s="120">
        <v>5038.0460642635353</v>
      </c>
      <c r="E114" s="120">
        <v>4825.2043622402207</v>
      </c>
      <c r="F114" s="120">
        <v>4769.6609912245567</v>
      </c>
      <c r="G114" s="120">
        <v>10827.490935944219</v>
      </c>
      <c r="H114" s="120">
        <v>5891.3822280921959</v>
      </c>
      <c r="I114" s="120">
        <v>5474.6316101166667</v>
      </c>
      <c r="J114" s="120">
        <v>5634.0355391543708</v>
      </c>
      <c r="K114" s="120">
        <v>12167.297853053922</v>
      </c>
      <c r="L114" s="120">
        <v>6478.9583610743848</v>
      </c>
      <c r="M114" s="120">
        <v>6039.5189460814181</v>
      </c>
      <c r="N114" s="120">
        <v>6073.8080780916534</v>
      </c>
      <c r="O114" s="120">
        <v>13445.972941233107</v>
      </c>
      <c r="P114" s="120">
        <v>7878.5702871845515</v>
      </c>
      <c r="Q114" s="120">
        <v>6995.1383321779103</v>
      </c>
      <c r="R114" s="120">
        <v>6718.1598971843068</v>
      </c>
      <c r="S114" s="120">
        <v>14619.620718996337</v>
      </c>
      <c r="T114" s="120">
        <v>8318.1713480403741</v>
      </c>
      <c r="U114" s="120">
        <v>7894.2597930538004</v>
      </c>
      <c r="V114" s="120">
        <v>7568.0521920601423</v>
      </c>
      <c r="W114" s="120">
        <v>16244.980383030677</v>
      </c>
      <c r="X114" s="120">
        <v>9231.7110429800578</v>
      </c>
      <c r="Y114" s="120">
        <v>8000.5319269674947</v>
      </c>
      <c r="Z114" s="120">
        <v>8292.8124329507991</v>
      </c>
      <c r="AA114" s="120">
        <v>16869.934584999992</v>
      </c>
      <c r="AB114" s="120">
        <v>9840.8376198888691</v>
      </c>
      <c r="AC114" s="120">
        <v>8683.3280268735925</v>
      </c>
      <c r="AD114" s="120">
        <v>8599.5464558220592</v>
      </c>
      <c r="AE114" s="120">
        <v>18340.062527693812</v>
      </c>
      <c r="AF114" s="120">
        <v>10886.929708913503</v>
      </c>
      <c r="AG114" s="120">
        <v>10040.115104950592</v>
      </c>
      <c r="AH114" s="120">
        <v>9444.7699920011873</v>
      </c>
      <c r="AI114" s="120">
        <v>19894.725386555419</v>
      </c>
      <c r="AJ114" s="120">
        <v>12736.923715348043</v>
      </c>
      <c r="AK114" s="120">
        <v>11481.356498311598</v>
      </c>
      <c r="AL114" s="120">
        <v>10739.541447289335</v>
      </c>
      <c r="AM114" s="120">
        <v>21856.727204101069</v>
      </c>
      <c r="AN114" s="120">
        <v>13516.076853136185</v>
      </c>
      <c r="AO114" s="120">
        <v>12643.930874156606</v>
      </c>
      <c r="AP114" s="120">
        <v>12055.97365117574</v>
      </c>
      <c r="AQ114" s="120">
        <v>23131.039545</v>
      </c>
      <c r="AR114" s="120">
        <v>11241.548652000001</v>
      </c>
      <c r="AS114" s="120">
        <v>12877.607344999999</v>
      </c>
      <c r="AT114" s="120">
        <v>12990.038873</v>
      </c>
    </row>
    <row r="115" spans="1:46" ht="20.100000000000001" customHeight="1" x14ac:dyDescent="0.25">
      <c r="A115" s="21">
        <v>114</v>
      </c>
      <c r="B115" s="22" t="s">
        <v>264</v>
      </c>
      <c r="C115" s="120">
        <v>8284.5887799756456</v>
      </c>
      <c r="D115" s="120">
        <v>8581.8707109870247</v>
      </c>
      <c r="E115" s="120">
        <v>9090.1682469944735</v>
      </c>
      <c r="F115" s="120">
        <v>10230.400097980038</v>
      </c>
      <c r="G115" s="120">
        <v>9849.5777620226945</v>
      </c>
      <c r="H115" s="120">
        <v>10112.424306991812</v>
      </c>
      <c r="I115" s="120">
        <v>10173.598977967762</v>
      </c>
      <c r="J115" s="120">
        <v>11950.107814979609</v>
      </c>
      <c r="K115" s="120">
        <v>11283.529380644901</v>
      </c>
      <c r="L115" s="120">
        <v>11500.357011739026</v>
      </c>
      <c r="M115" s="120">
        <v>11720.134093750059</v>
      </c>
      <c r="N115" s="120">
        <v>13775.853805742519</v>
      </c>
      <c r="O115" s="120">
        <v>12183.244070785677</v>
      </c>
      <c r="P115" s="120">
        <v>12733.757227857501</v>
      </c>
      <c r="Q115" s="120">
        <v>13184.395837856877</v>
      </c>
      <c r="R115" s="120">
        <v>14680.115621853669</v>
      </c>
      <c r="S115" s="120">
        <v>14210.521367345578</v>
      </c>
      <c r="T115" s="120">
        <v>14193.296236352431</v>
      </c>
      <c r="U115" s="120">
        <v>14640.500126364432</v>
      </c>
      <c r="V115" s="120">
        <v>16329.32217840782</v>
      </c>
      <c r="W115" s="120">
        <v>14843.996822926259</v>
      </c>
      <c r="X115" s="120">
        <v>15084.878509958797</v>
      </c>
      <c r="Y115" s="120">
        <v>15119.581036967687</v>
      </c>
      <c r="Z115" s="120">
        <v>18248.813897965967</v>
      </c>
      <c r="AA115" s="120">
        <v>15888.693452101275</v>
      </c>
      <c r="AB115" s="120">
        <v>15947.053202084795</v>
      </c>
      <c r="AC115" s="120">
        <v>15733.653050084647</v>
      </c>
      <c r="AD115" s="120">
        <v>16283.289920099509</v>
      </c>
      <c r="AE115" s="120">
        <v>15854.48153789915</v>
      </c>
      <c r="AF115" s="120">
        <v>16262.308492885782</v>
      </c>
      <c r="AG115" s="120">
        <v>16678.90093289709</v>
      </c>
      <c r="AH115" s="120">
        <v>18487.873083896662</v>
      </c>
      <c r="AI115" s="120">
        <v>17689.346258166886</v>
      </c>
      <c r="AJ115" s="120">
        <v>18596.66079816443</v>
      </c>
      <c r="AK115" s="120">
        <v>18957.537637164321</v>
      </c>
      <c r="AL115" s="120">
        <v>20073.624088170931</v>
      </c>
      <c r="AM115" s="120">
        <v>20451.409100235818</v>
      </c>
      <c r="AN115" s="120">
        <v>21293.573189136416</v>
      </c>
      <c r="AO115" s="120">
        <v>21173.029453113708</v>
      </c>
      <c r="AP115" s="120">
        <v>22442.930607060494</v>
      </c>
      <c r="AQ115" s="120">
        <v>21882.678594000001</v>
      </c>
      <c r="AR115" s="120">
        <v>17367.696841000001</v>
      </c>
      <c r="AS115" s="120">
        <v>20743.174962000001</v>
      </c>
      <c r="AT115" s="120">
        <v>22313.778081999997</v>
      </c>
    </row>
    <row r="116" spans="1:46" ht="20.100000000000001" customHeight="1" x14ac:dyDescent="0.25">
      <c r="A116" s="21">
        <v>115</v>
      </c>
      <c r="B116" s="22" t="s">
        <v>273</v>
      </c>
      <c r="C116" s="120">
        <v>0</v>
      </c>
      <c r="D116" s="120">
        <v>0</v>
      </c>
      <c r="E116" s="120">
        <v>0</v>
      </c>
      <c r="F116" s="120">
        <v>0</v>
      </c>
      <c r="G116" s="120">
        <v>0</v>
      </c>
      <c r="H116" s="120">
        <v>0</v>
      </c>
      <c r="I116" s="120">
        <v>0</v>
      </c>
      <c r="J116" s="120">
        <v>0</v>
      </c>
      <c r="K116" s="120">
        <v>0</v>
      </c>
      <c r="L116" s="120">
        <v>0</v>
      </c>
      <c r="M116" s="120">
        <v>0</v>
      </c>
      <c r="N116" s="120">
        <v>0</v>
      </c>
      <c r="O116" s="120">
        <v>0</v>
      </c>
      <c r="P116" s="120">
        <v>0</v>
      </c>
      <c r="Q116" s="120">
        <v>0</v>
      </c>
      <c r="R116" s="120">
        <v>0</v>
      </c>
      <c r="S116" s="120">
        <v>0</v>
      </c>
      <c r="T116" s="120">
        <v>0</v>
      </c>
      <c r="U116" s="120">
        <v>0</v>
      </c>
      <c r="V116" s="120">
        <v>0</v>
      </c>
      <c r="W116" s="120">
        <v>0</v>
      </c>
      <c r="X116" s="120">
        <v>0</v>
      </c>
      <c r="Y116" s="120">
        <v>0</v>
      </c>
      <c r="Z116" s="120">
        <v>0</v>
      </c>
      <c r="AA116" s="120">
        <v>0</v>
      </c>
      <c r="AB116" s="120">
        <v>0</v>
      </c>
      <c r="AC116" s="120">
        <v>0</v>
      </c>
      <c r="AD116" s="120">
        <v>0</v>
      </c>
      <c r="AE116" s="120">
        <v>0</v>
      </c>
      <c r="AF116" s="120">
        <v>0</v>
      </c>
      <c r="AG116" s="120">
        <v>0</v>
      </c>
      <c r="AH116" s="120">
        <v>0</v>
      </c>
      <c r="AI116" s="120">
        <v>0</v>
      </c>
      <c r="AJ116" s="120">
        <v>0</v>
      </c>
      <c r="AK116" s="120">
        <v>0</v>
      </c>
      <c r="AL116" s="120">
        <v>0</v>
      </c>
      <c r="AM116" s="120">
        <v>0</v>
      </c>
      <c r="AN116" s="120">
        <v>0</v>
      </c>
      <c r="AO116" s="120">
        <v>0</v>
      </c>
      <c r="AP116" s="120">
        <v>0</v>
      </c>
      <c r="AQ116" s="120">
        <v>0</v>
      </c>
      <c r="AR116" s="120">
        <v>0</v>
      </c>
      <c r="AS116" s="120">
        <v>0</v>
      </c>
      <c r="AT116" s="120">
        <v>0</v>
      </c>
    </row>
    <row r="117" spans="1:46" ht="20.100000000000001" customHeight="1" x14ac:dyDescent="0.25">
      <c r="A117" s="21">
        <v>116</v>
      </c>
      <c r="B117" s="22" t="s">
        <v>278</v>
      </c>
      <c r="C117" s="120">
        <v>0</v>
      </c>
      <c r="D117" s="120">
        <v>0</v>
      </c>
      <c r="E117" s="120">
        <v>0</v>
      </c>
      <c r="F117" s="120">
        <v>0</v>
      </c>
      <c r="G117" s="120">
        <v>0</v>
      </c>
      <c r="H117" s="120">
        <v>0</v>
      </c>
      <c r="I117" s="120">
        <v>0</v>
      </c>
      <c r="J117" s="120">
        <v>0</v>
      </c>
      <c r="K117" s="120">
        <v>0</v>
      </c>
      <c r="L117" s="120">
        <v>0</v>
      </c>
      <c r="M117" s="120">
        <v>0</v>
      </c>
      <c r="N117" s="120">
        <v>0</v>
      </c>
      <c r="O117" s="120">
        <v>0</v>
      </c>
      <c r="P117" s="120">
        <v>0</v>
      </c>
      <c r="Q117" s="120">
        <v>0</v>
      </c>
      <c r="R117" s="120">
        <v>0</v>
      </c>
      <c r="S117" s="120">
        <v>0</v>
      </c>
      <c r="T117" s="120">
        <v>0</v>
      </c>
      <c r="U117" s="120">
        <v>0</v>
      </c>
      <c r="V117" s="120">
        <v>0</v>
      </c>
      <c r="W117" s="120">
        <v>0</v>
      </c>
      <c r="X117" s="120">
        <v>0</v>
      </c>
      <c r="Y117" s="120">
        <v>0</v>
      </c>
      <c r="Z117" s="120">
        <v>0</v>
      </c>
      <c r="AA117" s="120">
        <v>0</v>
      </c>
      <c r="AB117" s="120">
        <v>0</v>
      </c>
      <c r="AC117" s="120">
        <v>0</v>
      </c>
      <c r="AD117" s="120">
        <v>0</v>
      </c>
      <c r="AE117" s="120">
        <v>0</v>
      </c>
      <c r="AF117" s="120">
        <v>0</v>
      </c>
      <c r="AG117" s="120">
        <v>0</v>
      </c>
      <c r="AH117" s="120">
        <v>0</v>
      </c>
      <c r="AI117" s="120">
        <v>0</v>
      </c>
      <c r="AJ117" s="120">
        <v>0</v>
      </c>
      <c r="AK117" s="120">
        <v>0</v>
      </c>
      <c r="AL117" s="120">
        <v>0</v>
      </c>
      <c r="AM117" s="120">
        <v>0</v>
      </c>
      <c r="AN117" s="120">
        <v>0</v>
      </c>
      <c r="AO117" s="120">
        <v>0</v>
      </c>
      <c r="AP117" s="120">
        <v>0</v>
      </c>
      <c r="AQ117" s="120">
        <v>0</v>
      </c>
      <c r="AR117" s="120">
        <v>0</v>
      </c>
      <c r="AS117" s="120">
        <v>0</v>
      </c>
      <c r="AT117" s="120">
        <v>0</v>
      </c>
    </row>
    <row r="118" spans="1:46" ht="20.100000000000001" customHeight="1" x14ac:dyDescent="0.25">
      <c r="A118" s="118">
        <v>12</v>
      </c>
      <c r="B118" s="118" t="s">
        <v>246</v>
      </c>
      <c r="C118" s="119">
        <v>2892.4830643289079</v>
      </c>
      <c r="D118" s="119">
        <v>2882.8122061647809</v>
      </c>
      <c r="E118" s="119">
        <v>2849.7833909810397</v>
      </c>
      <c r="F118" s="119">
        <v>3471.270878405272</v>
      </c>
      <c r="G118" s="119">
        <v>3798.2466111039776</v>
      </c>
      <c r="H118" s="119">
        <v>3667.1204573921696</v>
      </c>
      <c r="I118" s="119">
        <v>3670.4042816686224</v>
      </c>
      <c r="J118" s="119">
        <v>4465.9263020597728</v>
      </c>
      <c r="K118" s="119">
        <v>4330.0825950044118</v>
      </c>
      <c r="L118" s="119">
        <v>4268.9424863595832</v>
      </c>
      <c r="M118" s="119">
        <v>4035.3511379155734</v>
      </c>
      <c r="N118" s="119">
        <v>5099.9044352152223</v>
      </c>
      <c r="O118" s="119">
        <v>5020.1394122306019</v>
      </c>
      <c r="P118" s="119">
        <v>5096.6394850746765</v>
      </c>
      <c r="Q118" s="119">
        <v>4867.1442618559631</v>
      </c>
      <c r="R118" s="119">
        <v>5897.0072489937802</v>
      </c>
      <c r="S118" s="119">
        <v>5783.1717723998636</v>
      </c>
      <c r="T118" s="119">
        <v>5539.0974387765491</v>
      </c>
      <c r="U118" s="119">
        <v>5547.140022879089</v>
      </c>
      <c r="V118" s="119">
        <v>6376.8238246955079</v>
      </c>
      <c r="W118" s="119">
        <v>6818.995374006472</v>
      </c>
      <c r="X118" s="119">
        <v>6241.5237120801339</v>
      </c>
      <c r="Y118" s="119">
        <v>5938.6223230848118</v>
      </c>
      <c r="Z118" s="119">
        <v>7415.4833287092788</v>
      </c>
      <c r="AA118" s="119">
        <v>7414.4669076690334</v>
      </c>
      <c r="AB118" s="119">
        <v>6864.8194182800144</v>
      </c>
      <c r="AC118" s="119">
        <v>6596.496438361115</v>
      </c>
      <c r="AD118" s="119">
        <v>8782.7999109901411</v>
      </c>
      <c r="AE118" s="119">
        <v>8109.3968414933097</v>
      </c>
      <c r="AF118" s="119">
        <v>7540.7785622553092</v>
      </c>
      <c r="AG118" s="119">
        <v>7456.0319286358226</v>
      </c>
      <c r="AH118" s="119">
        <v>8852.6503345822566</v>
      </c>
      <c r="AI118" s="119">
        <v>8541.4685242725463</v>
      </c>
      <c r="AJ118" s="119">
        <v>8226.5896276028161</v>
      </c>
      <c r="AK118" s="119">
        <v>7869.4313933468866</v>
      </c>
      <c r="AL118" s="119">
        <v>9473.5991960585525</v>
      </c>
      <c r="AM118" s="119">
        <v>9213.5972882497863</v>
      </c>
      <c r="AN118" s="119">
        <v>8972.6054855491384</v>
      </c>
      <c r="AO118" s="119">
        <v>8831.480346487313</v>
      </c>
      <c r="AP118" s="119">
        <v>10911.946905153158</v>
      </c>
      <c r="AQ118" s="119">
        <v>9101.4623499999998</v>
      </c>
      <c r="AR118" s="119">
        <v>8855.3448790000002</v>
      </c>
      <c r="AS118" s="119">
        <v>9199.401296</v>
      </c>
      <c r="AT118" s="119">
        <v>12746.920617</v>
      </c>
    </row>
    <row r="119" spans="1:46" ht="20.100000000000001" customHeight="1" x14ac:dyDescent="0.25">
      <c r="A119" s="118">
        <v>13</v>
      </c>
      <c r="B119" s="118" t="s">
        <v>243</v>
      </c>
      <c r="C119" s="119">
        <v>55834.280164186464</v>
      </c>
      <c r="D119" s="119">
        <v>53455.787738016385</v>
      </c>
      <c r="E119" s="119">
        <v>51381.749281957491</v>
      </c>
      <c r="F119" s="119">
        <v>58603.507646853359</v>
      </c>
      <c r="G119" s="119">
        <v>64378.935493804769</v>
      </c>
      <c r="H119" s="119">
        <v>59539.535318564187</v>
      </c>
      <c r="I119" s="119">
        <v>57427.605286674225</v>
      </c>
      <c r="J119" s="119">
        <v>68648.85691598375</v>
      </c>
      <c r="K119" s="119">
        <v>72942.104369416324</v>
      </c>
      <c r="L119" s="119">
        <v>68958.214579316613</v>
      </c>
      <c r="M119" s="119">
        <v>65559.411816747015</v>
      </c>
      <c r="N119" s="119">
        <v>75665.211059403577</v>
      </c>
      <c r="O119" s="119">
        <v>76583.368776806979</v>
      </c>
      <c r="P119" s="119">
        <v>73540.214051368908</v>
      </c>
      <c r="Q119" s="119">
        <v>68959.09551260958</v>
      </c>
      <c r="R119" s="119">
        <v>80014.915914890662</v>
      </c>
      <c r="S119" s="119">
        <v>86635.132217476756</v>
      </c>
      <c r="T119" s="119">
        <v>79982.670518907064</v>
      </c>
      <c r="U119" s="119">
        <v>79630.27730647655</v>
      </c>
      <c r="V119" s="119">
        <v>83936.493979728213</v>
      </c>
      <c r="W119" s="119">
        <v>92811.165381102037</v>
      </c>
      <c r="X119" s="119">
        <v>84149.327747634539</v>
      </c>
      <c r="Y119" s="119">
        <v>78028.781070114186</v>
      </c>
      <c r="Z119" s="119">
        <v>88718.641835671355</v>
      </c>
      <c r="AA119" s="119">
        <v>98614.457573030348</v>
      </c>
      <c r="AB119" s="119">
        <v>88253.945218663488</v>
      </c>
      <c r="AC119" s="119">
        <v>82266.436918054023</v>
      </c>
      <c r="AD119" s="119">
        <v>107803.36082668223</v>
      </c>
      <c r="AE119" s="119">
        <v>102129.36141797785</v>
      </c>
      <c r="AF119" s="119">
        <v>91032.547641269295</v>
      </c>
      <c r="AG119" s="119">
        <v>90328.995548719744</v>
      </c>
      <c r="AH119" s="119">
        <v>102013.02072257202</v>
      </c>
      <c r="AI119" s="119">
        <v>108845.8581509621</v>
      </c>
      <c r="AJ119" s="119">
        <v>102564.0743750516</v>
      </c>
      <c r="AK119" s="119">
        <v>97555.5691099244</v>
      </c>
      <c r="AL119" s="119">
        <v>112788.36638986657</v>
      </c>
      <c r="AM119" s="119">
        <v>115434.8564220062</v>
      </c>
      <c r="AN119" s="119">
        <v>107980.00232991272</v>
      </c>
      <c r="AO119" s="119">
        <v>105556.37531301758</v>
      </c>
      <c r="AP119" s="119">
        <v>131996.62165400409</v>
      </c>
      <c r="AQ119" s="119">
        <v>118164.94274478307</v>
      </c>
      <c r="AR119" s="119">
        <v>110037.37221302609</v>
      </c>
      <c r="AS119" s="119">
        <v>134022.73958949005</v>
      </c>
      <c r="AT119" s="119">
        <v>133226.9181987106</v>
      </c>
    </row>
    <row r="120" spans="1:46" ht="20.100000000000001" customHeight="1" x14ac:dyDescent="0.25">
      <c r="A120" s="118">
        <v>14</v>
      </c>
      <c r="B120" s="118" t="s">
        <v>247</v>
      </c>
      <c r="C120" s="119">
        <v>6163.4124689115015</v>
      </c>
      <c r="D120" s="119">
        <v>4705.4266902559157</v>
      </c>
      <c r="E120" s="119">
        <v>5992.8566728938204</v>
      </c>
      <c r="F120" s="119">
        <v>5633.4299154025521</v>
      </c>
      <c r="G120" s="119">
        <v>6002.7650660752843</v>
      </c>
      <c r="H120" s="119">
        <v>5915.571173278382</v>
      </c>
      <c r="I120" s="119">
        <v>6791.5724179636527</v>
      </c>
      <c r="J120" s="119">
        <v>7060.2160557152856</v>
      </c>
      <c r="K120" s="119">
        <v>7055.2406876008554</v>
      </c>
      <c r="L120" s="119">
        <v>6421.9282705689511</v>
      </c>
      <c r="M120" s="119">
        <v>6896.8118803012712</v>
      </c>
      <c r="N120" s="119">
        <v>7458.1672169607982</v>
      </c>
      <c r="O120" s="119">
        <v>6004.1227985949072</v>
      </c>
      <c r="P120" s="119">
        <v>6352.8507814613658</v>
      </c>
      <c r="Q120" s="119">
        <v>7241.9554974922321</v>
      </c>
      <c r="R120" s="119">
        <v>6580.7192495350573</v>
      </c>
      <c r="S120" s="119">
        <v>8765.0273830488477</v>
      </c>
      <c r="T120" s="119">
        <v>6909.4964656767488</v>
      </c>
      <c r="U120" s="119">
        <v>7582.4392592097065</v>
      </c>
      <c r="V120" s="119">
        <v>10009.707082342462</v>
      </c>
      <c r="W120" s="119">
        <v>8929.2574098166369</v>
      </c>
      <c r="X120" s="119">
        <v>7958.9232265488754</v>
      </c>
      <c r="Y120" s="119">
        <v>8272.170658206911</v>
      </c>
      <c r="Z120" s="119">
        <v>15837.630870281888</v>
      </c>
      <c r="AA120" s="119">
        <v>10882.071889759969</v>
      </c>
      <c r="AB120" s="119">
        <v>13701.1233172105</v>
      </c>
      <c r="AC120" s="119">
        <v>11915.344961887675</v>
      </c>
      <c r="AD120" s="119">
        <v>7926.4134994352526</v>
      </c>
      <c r="AE120" s="119">
        <v>12410.945668677457</v>
      </c>
      <c r="AF120" s="119">
        <v>9872.6384796090206</v>
      </c>
      <c r="AG120" s="119">
        <v>11607.79128078352</v>
      </c>
      <c r="AH120" s="119">
        <v>9002.7089800732974</v>
      </c>
      <c r="AI120" s="119">
        <v>11965.961523096339</v>
      </c>
      <c r="AJ120" s="119">
        <v>10158.041210026464</v>
      </c>
      <c r="AK120" s="119">
        <v>10054.086095818915</v>
      </c>
      <c r="AL120" s="119">
        <v>10211.053101793888</v>
      </c>
      <c r="AM120" s="119">
        <v>11368.291507932016</v>
      </c>
      <c r="AN120" s="119">
        <v>10755.969338174724</v>
      </c>
      <c r="AO120" s="119">
        <v>10504.463815038136</v>
      </c>
      <c r="AP120" s="119">
        <v>10736.282244240994</v>
      </c>
      <c r="AQ120" s="119">
        <v>22542.49587160708</v>
      </c>
      <c r="AR120" s="119">
        <v>5907.8885378963832</v>
      </c>
      <c r="AS120" s="119">
        <v>4412.650590061804</v>
      </c>
      <c r="AT120" s="119">
        <v>3499.6174015449005</v>
      </c>
    </row>
    <row r="121" spans="1:46" ht="20.100000000000001" customHeight="1" x14ac:dyDescent="0.25">
      <c r="A121" s="121">
        <v>1411</v>
      </c>
      <c r="B121" s="121" t="s">
        <v>822</v>
      </c>
      <c r="C121" s="122">
        <v>1476.54109231537</v>
      </c>
      <c r="D121" s="122">
        <v>1457.2259285380349</v>
      </c>
      <c r="E121" s="122">
        <v>1545.0546575110363</v>
      </c>
      <c r="F121" s="122">
        <v>2151.1783216355579</v>
      </c>
      <c r="G121" s="122">
        <v>1066.2665098437949</v>
      </c>
      <c r="H121" s="122">
        <v>2060.3815301972222</v>
      </c>
      <c r="I121" s="122">
        <v>2465.1416589317423</v>
      </c>
      <c r="J121" s="122">
        <v>3515.2103010272413</v>
      </c>
      <c r="K121" s="122">
        <v>2639.4783247273795</v>
      </c>
      <c r="L121" s="122">
        <v>3114.5438393443228</v>
      </c>
      <c r="M121" s="122">
        <v>2932.9574285661479</v>
      </c>
      <c r="N121" s="122">
        <v>4008.020407362148</v>
      </c>
      <c r="O121" s="122">
        <v>802.86319322790155</v>
      </c>
      <c r="P121" s="122">
        <v>1320.3353189248285</v>
      </c>
      <c r="Q121" s="122">
        <v>1806.0106331912993</v>
      </c>
      <c r="R121" s="122">
        <v>2700.7908546559702</v>
      </c>
      <c r="S121" s="122">
        <v>2708.5633598113495</v>
      </c>
      <c r="T121" s="122">
        <v>2344.8277455016287</v>
      </c>
      <c r="U121" s="122">
        <v>2642.3507715141664</v>
      </c>
      <c r="V121" s="122">
        <v>3968.0033007728512</v>
      </c>
      <c r="W121" s="122">
        <v>2871.7044862218609</v>
      </c>
      <c r="X121" s="122">
        <v>1544.174033167119</v>
      </c>
      <c r="Y121" s="122">
        <v>2339.7945975668977</v>
      </c>
      <c r="Z121" s="122">
        <v>7146.7658232541526</v>
      </c>
      <c r="AA121" s="122">
        <v>3304.5267345365737</v>
      </c>
      <c r="AB121" s="122">
        <v>6568.9819846358932</v>
      </c>
      <c r="AC121" s="122">
        <v>4320.5706300071533</v>
      </c>
      <c r="AD121" s="122">
        <v>3429.309911750358</v>
      </c>
      <c r="AE121" s="122">
        <v>5119.1803809581634</v>
      </c>
      <c r="AF121" s="122">
        <v>4508.2927459383554</v>
      </c>
      <c r="AG121" s="122">
        <v>3556.0425126130867</v>
      </c>
      <c r="AH121" s="122">
        <v>2052.4843604903945</v>
      </c>
      <c r="AI121" s="122">
        <v>3595.7862633195323</v>
      </c>
      <c r="AJ121" s="122">
        <v>2420.9341760041721</v>
      </c>
      <c r="AK121" s="122">
        <v>3235.1334547981833</v>
      </c>
      <c r="AL121" s="122">
        <v>3693.563235218126</v>
      </c>
      <c r="AM121" s="122">
        <v>3023.8670311178612</v>
      </c>
      <c r="AN121" s="122">
        <v>4787.7277988112919</v>
      </c>
      <c r="AO121" s="122">
        <v>4238.9126881283373</v>
      </c>
      <c r="AP121" s="122">
        <v>4156.3846724025043</v>
      </c>
      <c r="AQ121" s="122">
        <v>1890.0535443901472</v>
      </c>
      <c r="AR121" s="122">
        <v>2123.0038379224779</v>
      </c>
      <c r="AS121" s="122">
        <v>2157.5774525518777</v>
      </c>
      <c r="AT121" s="122">
        <v>2849.2704292555068</v>
      </c>
    </row>
    <row r="122" spans="1:46" ht="20.100000000000001" customHeight="1" x14ac:dyDescent="0.25">
      <c r="A122" s="123" t="s">
        <v>394</v>
      </c>
      <c r="B122" s="121" t="s">
        <v>395</v>
      </c>
      <c r="C122" s="122">
        <v>4686.8713765961311</v>
      </c>
      <c r="D122" s="122">
        <v>3248.2007617178806</v>
      </c>
      <c r="E122" s="122">
        <v>4447.8020153827838</v>
      </c>
      <c r="F122" s="122">
        <v>3482.2515937669941</v>
      </c>
      <c r="G122" s="122">
        <v>4936.4985562314896</v>
      </c>
      <c r="H122" s="122">
        <v>3855.1896430811598</v>
      </c>
      <c r="I122" s="122">
        <v>4326.4307590319104</v>
      </c>
      <c r="J122" s="122">
        <v>3545.0057546880444</v>
      </c>
      <c r="K122" s="122">
        <v>4415.7623628734764</v>
      </c>
      <c r="L122" s="122">
        <v>3307.3844312246283</v>
      </c>
      <c r="M122" s="122">
        <v>3963.8544517351233</v>
      </c>
      <c r="N122" s="122">
        <v>3450.1468095986502</v>
      </c>
      <c r="O122" s="122">
        <v>5201.2596053670059</v>
      </c>
      <c r="P122" s="122">
        <v>5032.5154625365376</v>
      </c>
      <c r="Q122" s="122">
        <v>5435.9448643009327</v>
      </c>
      <c r="R122" s="122">
        <v>3879.9283948790871</v>
      </c>
      <c r="S122" s="122">
        <v>6056.4640232374986</v>
      </c>
      <c r="T122" s="122">
        <v>4564.6687201751201</v>
      </c>
      <c r="U122" s="122">
        <v>4940.0884876955406</v>
      </c>
      <c r="V122" s="122">
        <v>6041.7037815696112</v>
      </c>
      <c r="W122" s="122">
        <v>6057.5529235947761</v>
      </c>
      <c r="X122" s="122">
        <v>6414.7491933817564</v>
      </c>
      <c r="Y122" s="122">
        <v>5932.3760606400137</v>
      </c>
      <c r="Z122" s="122">
        <v>8690.8650470277353</v>
      </c>
      <c r="AA122" s="122">
        <v>7577.5451552233953</v>
      </c>
      <c r="AB122" s="122">
        <v>7132.1413325746071</v>
      </c>
      <c r="AC122" s="122">
        <v>7594.7743318805215</v>
      </c>
      <c r="AD122" s="122">
        <v>4497.1035876848946</v>
      </c>
      <c r="AE122" s="122">
        <v>7291.7652877192941</v>
      </c>
      <c r="AF122" s="122">
        <v>5364.3457336706651</v>
      </c>
      <c r="AG122" s="122">
        <v>8051.7487681704333</v>
      </c>
      <c r="AH122" s="122">
        <v>6950.224619582903</v>
      </c>
      <c r="AI122" s="122">
        <v>8370.1752597768063</v>
      </c>
      <c r="AJ122" s="122">
        <v>7737.1070340222923</v>
      </c>
      <c r="AK122" s="122">
        <v>6818.9526410207318</v>
      </c>
      <c r="AL122" s="122">
        <v>6517.4898665757628</v>
      </c>
      <c r="AM122" s="122">
        <v>8344.4244768141543</v>
      </c>
      <c r="AN122" s="122">
        <v>5968.2415393634319</v>
      </c>
      <c r="AO122" s="122">
        <v>6265.5511269097988</v>
      </c>
      <c r="AP122" s="122">
        <v>6579.89757183849</v>
      </c>
      <c r="AQ122" s="122">
        <v>20652.442327216933</v>
      </c>
      <c r="AR122" s="122">
        <v>3784.8846999739053</v>
      </c>
      <c r="AS122" s="122">
        <v>2255.0731375099263</v>
      </c>
      <c r="AT122" s="122">
        <v>650.34697228939376</v>
      </c>
    </row>
    <row r="123" spans="1:46" ht="20.100000000000001" customHeight="1" x14ac:dyDescent="0.25">
      <c r="A123" s="18" t="s">
        <v>396</v>
      </c>
      <c r="B123" s="19" t="s">
        <v>823</v>
      </c>
      <c r="C123" s="20">
        <v>65601.899584625018</v>
      </c>
      <c r="D123" s="20">
        <v>75757.378679922331</v>
      </c>
      <c r="E123" s="20">
        <v>77371.15393037867</v>
      </c>
      <c r="F123" s="20">
        <v>95397.089964579878</v>
      </c>
      <c r="G123" s="20">
        <v>71745.434825002885</v>
      </c>
      <c r="H123" s="20">
        <v>86330.088133990575</v>
      </c>
      <c r="I123" s="20">
        <v>87301.037365611133</v>
      </c>
      <c r="J123" s="20">
        <v>106923.31435030261</v>
      </c>
      <c r="K123" s="20">
        <v>83751.094739303473</v>
      </c>
      <c r="L123" s="20">
        <v>101114.9197417298</v>
      </c>
      <c r="M123" s="20">
        <v>101878.92968543789</v>
      </c>
      <c r="N123" s="20">
        <v>117104.69247312755</v>
      </c>
      <c r="O123" s="20">
        <v>82161.023771658365</v>
      </c>
      <c r="P123" s="20">
        <v>103069.84292817423</v>
      </c>
      <c r="Q123" s="20">
        <v>105356.04823462786</v>
      </c>
      <c r="R123" s="20">
        <v>133275.48476593487</v>
      </c>
      <c r="S123" s="20">
        <v>101929.16742406751</v>
      </c>
      <c r="T123" s="20">
        <v>119212.6751300145</v>
      </c>
      <c r="U123" s="20">
        <v>120870.92276596742</v>
      </c>
      <c r="V123" s="20">
        <v>142635.74047118361</v>
      </c>
      <c r="W123" s="20">
        <v>110550.84159747192</v>
      </c>
      <c r="X123" s="20">
        <v>129582.30234010069</v>
      </c>
      <c r="Y123" s="20">
        <v>128843.54756957642</v>
      </c>
      <c r="Z123" s="20">
        <v>152450.30264074969</v>
      </c>
      <c r="AA123" s="20">
        <v>120376.41761190441</v>
      </c>
      <c r="AB123" s="20">
        <v>141389.81020228934</v>
      </c>
      <c r="AC123" s="20">
        <v>135898.43534771193</v>
      </c>
      <c r="AD123" s="20">
        <v>154680.61040883596</v>
      </c>
      <c r="AE123" s="20">
        <v>116309.71470900446</v>
      </c>
      <c r="AF123" s="20">
        <v>136028.92459989918</v>
      </c>
      <c r="AG123" s="20">
        <v>131524.05083685287</v>
      </c>
      <c r="AH123" s="20">
        <v>164322.94293217736</v>
      </c>
      <c r="AI123" s="20">
        <v>129637.71406151539</v>
      </c>
      <c r="AJ123" s="20">
        <v>148750.89877533386</v>
      </c>
      <c r="AK123" s="20">
        <v>148825.61115710143</v>
      </c>
      <c r="AL123" s="20">
        <v>176199.95147472582</v>
      </c>
      <c r="AM123" s="20">
        <v>143587.49681567823</v>
      </c>
      <c r="AN123" s="20">
        <v>162717.42679181392</v>
      </c>
      <c r="AO123" s="20">
        <v>162598.1711320926</v>
      </c>
      <c r="AP123" s="20">
        <v>191462.5268023164</v>
      </c>
      <c r="AQ123" s="20">
        <v>153165.40612166515</v>
      </c>
      <c r="AR123" s="20">
        <v>163306.78974099641</v>
      </c>
      <c r="AS123" s="20">
        <v>168765.45657208713</v>
      </c>
      <c r="AT123" s="20">
        <v>212992.89123700536</v>
      </c>
    </row>
    <row r="124" spans="1:46" ht="20.100000000000001" customHeight="1" x14ac:dyDescent="0.25">
      <c r="A124" s="118">
        <v>2</v>
      </c>
      <c r="B124" s="118" t="s">
        <v>490</v>
      </c>
      <c r="C124" s="119">
        <v>61954.810441101959</v>
      </c>
      <c r="D124" s="119">
        <v>72303.650585576732</v>
      </c>
      <c r="E124" s="119">
        <v>72120.612199184296</v>
      </c>
      <c r="F124" s="119">
        <v>88033.639554010952</v>
      </c>
      <c r="G124" s="119">
        <v>69023.156778509991</v>
      </c>
      <c r="H124" s="119">
        <v>82387.331499842461</v>
      </c>
      <c r="I124" s="119">
        <v>82257.619932091402</v>
      </c>
      <c r="J124" s="119">
        <v>99020.868752661758</v>
      </c>
      <c r="K124" s="119">
        <v>79803.450000052719</v>
      </c>
      <c r="L124" s="119">
        <v>95538.275790152722</v>
      </c>
      <c r="M124" s="119">
        <v>95036.075828227375</v>
      </c>
      <c r="N124" s="119">
        <v>108950.60818149363</v>
      </c>
      <c r="O124" s="119">
        <v>81634.515430313026</v>
      </c>
      <c r="P124" s="119">
        <v>101752.82059892463</v>
      </c>
      <c r="Q124" s="119">
        <v>103343.32386377196</v>
      </c>
      <c r="R124" s="119">
        <v>126166.66236332207</v>
      </c>
      <c r="S124" s="119">
        <v>99989.993108638839</v>
      </c>
      <c r="T124" s="119">
        <v>115913.52334180355</v>
      </c>
      <c r="U124" s="119">
        <v>116142.30012061304</v>
      </c>
      <c r="V124" s="119">
        <v>135454.1823921295</v>
      </c>
      <c r="W124" s="119">
        <v>108997.92122667948</v>
      </c>
      <c r="X124" s="119">
        <v>126885.07415351391</v>
      </c>
      <c r="Y124" s="119">
        <v>126357.12942459276</v>
      </c>
      <c r="Z124" s="119">
        <v>147536.38020194799</v>
      </c>
      <c r="AA124" s="119">
        <v>119144.96600132535</v>
      </c>
      <c r="AB124" s="119">
        <v>138687.20077728142</v>
      </c>
      <c r="AC124" s="119">
        <v>133764.1679348519</v>
      </c>
      <c r="AD124" s="119">
        <v>151483.57292095711</v>
      </c>
      <c r="AE124" s="119">
        <v>119175.60381957193</v>
      </c>
      <c r="AF124" s="119">
        <v>139408.06312168593</v>
      </c>
      <c r="AG124" s="119">
        <v>134025.39209050348</v>
      </c>
      <c r="AH124" s="119">
        <v>164122.71818882719</v>
      </c>
      <c r="AI124" s="119">
        <v>131487.44810695533</v>
      </c>
      <c r="AJ124" s="119">
        <v>150363.06504007097</v>
      </c>
      <c r="AK124" s="119">
        <v>149257.13874816836</v>
      </c>
      <c r="AL124" s="119">
        <v>174027.55615719972</v>
      </c>
      <c r="AM124" s="119">
        <v>144254.44413708826</v>
      </c>
      <c r="AN124" s="119">
        <v>163693.08848026415</v>
      </c>
      <c r="AO124" s="119">
        <v>162014.34249370781</v>
      </c>
      <c r="AP124" s="119">
        <v>187007.28724554175</v>
      </c>
      <c r="AQ124" s="119">
        <v>151698.90644197608</v>
      </c>
      <c r="AR124" s="119">
        <v>161931.71267081777</v>
      </c>
      <c r="AS124" s="119">
        <v>165099.47154846764</v>
      </c>
      <c r="AT124" s="119">
        <v>204093.3625271013</v>
      </c>
    </row>
    <row r="125" spans="1:46" ht="20.100000000000001" customHeight="1" x14ac:dyDescent="0.25">
      <c r="A125" s="124">
        <v>21</v>
      </c>
      <c r="B125" s="124" t="s">
        <v>244</v>
      </c>
      <c r="C125" s="120">
        <v>29750.293500788586</v>
      </c>
      <c r="D125" s="120">
        <v>32257.878061770767</v>
      </c>
      <c r="E125" s="120">
        <v>32064.343595772079</v>
      </c>
      <c r="F125" s="120">
        <v>40427.720259712783</v>
      </c>
      <c r="G125" s="120">
        <v>32946.251860940145</v>
      </c>
      <c r="H125" s="120">
        <v>37045.232098932691</v>
      </c>
      <c r="I125" s="120">
        <v>37161.060867932487</v>
      </c>
      <c r="J125" s="120">
        <v>47404.183632913882</v>
      </c>
      <c r="K125" s="120">
        <v>38154.344587984044</v>
      </c>
      <c r="L125" s="120">
        <v>43621.993383981702</v>
      </c>
      <c r="M125" s="120">
        <v>42636.477298982114</v>
      </c>
      <c r="N125" s="120">
        <v>52964.978505977844</v>
      </c>
      <c r="O125" s="120">
        <v>42931.507581014768</v>
      </c>
      <c r="P125" s="120">
        <v>49062.642168017039</v>
      </c>
      <c r="Q125" s="120">
        <v>49212.584044017043</v>
      </c>
      <c r="R125" s="120">
        <v>60106.84098302076</v>
      </c>
      <c r="S125" s="120">
        <v>49390.820552029727</v>
      </c>
      <c r="T125" s="120">
        <v>53947.044574032487</v>
      </c>
      <c r="U125" s="120">
        <v>53977.371423032499</v>
      </c>
      <c r="V125" s="120">
        <v>65752.931797039593</v>
      </c>
      <c r="W125" s="120">
        <v>53460.898283035662</v>
      </c>
      <c r="X125" s="120">
        <v>58004.283318038681</v>
      </c>
      <c r="Y125" s="120">
        <v>58377.020301038909</v>
      </c>
      <c r="Z125" s="120">
        <v>72302.882769048243</v>
      </c>
      <c r="AA125" s="120">
        <v>57961.42469809889</v>
      </c>
      <c r="AB125" s="120">
        <v>63395.161471108353</v>
      </c>
      <c r="AC125" s="120">
        <v>62983.410926107637</v>
      </c>
      <c r="AD125" s="120">
        <v>77699.526231132608</v>
      </c>
      <c r="AE125" s="120">
        <v>61166.530747936486</v>
      </c>
      <c r="AF125" s="120">
        <v>68087.496656929405</v>
      </c>
      <c r="AG125" s="120">
        <v>63782.953749933797</v>
      </c>
      <c r="AH125" s="120">
        <v>82481.798198914432</v>
      </c>
      <c r="AI125" s="120">
        <v>65428.770460197011</v>
      </c>
      <c r="AJ125" s="120">
        <v>70120.174278211111</v>
      </c>
      <c r="AK125" s="120">
        <v>68872.787080207374</v>
      </c>
      <c r="AL125" s="120">
        <v>87492.298430263414</v>
      </c>
      <c r="AM125" s="120">
        <v>70464.187661877164</v>
      </c>
      <c r="AN125" s="120">
        <v>75807.068182867864</v>
      </c>
      <c r="AO125" s="120">
        <v>75221.664413868872</v>
      </c>
      <c r="AP125" s="120">
        <v>91781.903272840005</v>
      </c>
      <c r="AQ125" s="120">
        <v>73350.222082000008</v>
      </c>
      <c r="AR125" s="120">
        <v>75321.366603999995</v>
      </c>
      <c r="AS125" s="120">
        <v>75594.219542999999</v>
      </c>
      <c r="AT125" s="120">
        <v>99007.740040000004</v>
      </c>
    </row>
    <row r="126" spans="1:46" ht="20.100000000000001" customHeight="1" x14ac:dyDescent="0.25">
      <c r="A126" s="124">
        <v>22</v>
      </c>
      <c r="B126" s="124" t="s">
        <v>245</v>
      </c>
      <c r="C126" s="120">
        <v>20585.55344102492</v>
      </c>
      <c r="D126" s="120">
        <v>25279.127310030603</v>
      </c>
      <c r="E126" s="120">
        <v>25865.332322031314</v>
      </c>
      <c r="F126" s="120">
        <v>30689.054735037149</v>
      </c>
      <c r="G126" s="120">
        <v>22634.646462007822</v>
      </c>
      <c r="H126" s="120">
        <v>29625.363029010237</v>
      </c>
      <c r="I126" s="120">
        <v>29588.142824010225</v>
      </c>
      <c r="J126" s="120">
        <v>33888.944406011709</v>
      </c>
      <c r="K126" s="120">
        <v>26546.702082092695</v>
      </c>
      <c r="L126" s="120">
        <v>32723.648315114264</v>
      </c>
      <c r="M126" s="120">
        <v>32456.01041211333</v>
      </c>
      <c r="N126" s="120">
        <v>36291.318300126724</v>
      </c>
      <c r="O126" s="120">
        <v>23311.619091138087</v>
      </c>
      <c r="P126" s="120">
        <v>33181.63825419655</v>
      </c>
      <c r="Q126" s="120">
        <v>33497.819892198429</v>
      </c>
      <c r="R126" s="120">
        <v>41350.620804244936</v>
      </c>
      <c r="S126" s="120">
        <v>30388.909781947066</v>
      </c>
      <c r="T126" s="120">
        <v>38567.667218932824</v>
      </c>
      <c r="U126" s="120">
        <v>40150.975066930063</v>
      </c>
      <c r="V126" s="120">
        <v>43605.474374924044</v>
      </c>
      <c r="W126" s="120">
        <v>31444.201903153367</v>
      </c>
      <c r="X126" s="120">
        <v>39667.953605193485</v>
      </c>
      <c r="Y126" s="120">
        <v>39430.415178192321</v>
      </c>
      <c r="Z126" s="120">
        <v>42410.112231206855</v>
      </c>
      <c r="AA126" s="120">
        <v>34513.565011917897</v>
      </c>
      <c r="AB126" s="120">
        <v>45351.86322289212</v>
      </c>
      <c r="AC126" s="120">
        <v>42133.715245899773</v>
      </c>
      <c r="AD126" s="120">
        <v>43632.125641896208</v>
      </c>
      <c r="AE126" s="120">
        <v>32446.714553951344</v>
      </c>
      <c r="AF126" s="120">
        <v>41225.012852938176</v>
      </c>
      <c r="AG126" s="120">
        <v>40701.90216893897</v>
      </c>
      <c r="AH126" s="120">
        <v>47679.607803928506</v>
      </c>
      <c r="AI126" s="120">
        <v>37542.399895231123</v>
      </c>
      <c r="AJ126" s="120">
        <v>47235.270409290795</v>
      </c>
      <c r="AK126" s="120">
        <v>47198.268924290569</v>
      </c>
      <c r="AL126" s="120">
        <v>50925.41314531352</v>
      </c>
      <c r="AM126" s="120">
        <v>42822.527526164187</v>
      </c>
      <c r="AN126" s="120">
        <v>52353.372825200735</v>
      </c>
      <c r="AO126" s="120">
        <v>51765.750072198476</v>
      </c>
      <c r="AP126" s="120">
        <v>56496.730123216614</v>
      </c>
      <c r="AQ126" s="120">
        <v>45727.212116000002</v>
      </c>
      <c r="AR126" s="120">
        <v>50888.125934000003</v>
      </c>
      <c r="AS126" s="120">
        <v>52906.604123999998</v>
      </c>
      <c r="AT126" s="120">
        <v>62557.33238</v>
      </c>
    </row>
    <row r="127" spans="1:46" ht="20.100000000000001" customHeight="1" x14ac:dyDescent="0.25">
      <c r="A127" s="124">
        <v>23</v>
      </c>
      <c r="B127" s="124" t="s">
        <v>824</v>
      </c>
      <c r="C127" s="120">
        <v>3525.9630075603545</v>
      </c>
      <c r="D127" s="120">
        <v>3617.159122761997</v>
      </c>
      <c r="E127" s="120">
        <v>3676.8094119504926</v>
      </c>
      <c r="F127" s="120">
        <v>3708.0684577271559</v>
      </c>
      <c r="G127" s="120">
        <v>4130.4605993894002</v>
      </c>
      <c r="H127" s="120">
        <v>4250.1449696985046</v>
      </c>
      <c r="I127" s="120">
        <v>4317.036234307353</v>
      </c>
      <c r="J127" s="120">
        <v>4353.9314161319635</v>
      </c>
      <c r="K127" s="120">
        <v>4899.8943546721321</v>
      </c>
      <c r="L127" s="120">
        <v>5017.2071913183026</v>
      </c>
      <c r="M127" s="120">
        <v>5109.1984047539599</v>
      </c>
      <c r="N127" s="120">
        <v>5146.7000492556044</v>
      </c>
      <c r="O127" s="120">
        <v>5405.6044826159532</v>
      </c>
      <c r="P127" s="120">
        <v>5543.0755567603046</v>
      </c>
      <c r="Q127" s="120">
        <v>5653.4979241864385</v>
      </c>
      <c r="R127" s="120">
        <v>5702.8220364373046</v>
      </c>
      <c r="S127" s="120">
        <v>6028.3346125059315</v>
      </c>
      <c r="T127" s="120">
        <v>6170.8686957610744</v>
      </c>
      <c r="U127" s="120">
        <v>6270.8647675325001</v>
      </c>
      <c r="V127" s="120">
        <v>6315.9423617913653</v>
      </c>
      <c r="W127" s="120">
        <v>6674.0612862345724</v>
      </c>
      <c r="X127" s="120">
        <v>6813.3203484455807</v>
      </c>
      <c r="Y127" s="120">
        <v>6974.2698740709448</v>
      </c>
      <c r="Z127" s="120">
        <v>7072.3484912489012</v>
      </c>
      <c r="AA127" s="120">
        <v>7528.9146004914637</v>
      </c>
      <c r="AB127" s="120">
        <v>7684.9616410629442</v>
      </c>
      <c r="AC127" s="120">
        <v>7797.0797301889552</v>
      </c>
      <c r="AD127" s="120">
        <v>7829.4388504302469</v>
      </c>
      <c r="AE127" s="120">
        <v>7972.5278874072583</v>
      </c>
      <c r="AF127" s="120">
        <v>8057.1265526438392</v>
      </c>
      <c r="AG127" s="120">
        <v>8231.0497214726875</v>
      </c>
      <c r="AH127" s="120">
        <v>8277.9060333873967</v>
      </c>
      <c r="AI127" s="120">
        <v>8380.0896141572102</v>
      </c>
      <c r="AJ127" s="120">
        <v>8475.364960391671</v>
      </c>
      <c r="AK127" s="120">
        <v>8625.9517729331747</v>
      </c>
      <c r="AL127" s="120">
        <v>8822.2673880929724</v>
      </c>
      <c r="AM127" s="120">
        <v>9434.4659012836328</v>
      </c>
      <c r="AN127" s="120">
        <v>9270.7592343060551</v>
      </c>
      <c r="AO127" s="120">
        <v>9371.9376064761072</v>
      </c>
      <c r="AP127" s="120">
        <v>9554.8372579342031</v>
      </c>
      <c r="AQ127" s="120">
        <v>9489.5371663109399</v>
      </c>
      <c r="AR127" s="120">
        <v>9710.3838028213486</v>
      </c>
      <c r="AS127" s="120">
        <v>9969.626432380519</v>
      </c>
      <c r="AT127" s="120">
        <v>10410.714534095956</v>
      </c>
    </row>
    <row r="128" spans="1:46" ht="20.100000000000001" customHeight="1" x14ac:dyDescent="0.25">
      <c r="A128" s="124">
        <v>24</v>
      </c>
      <c r="B128" s="124" t="s">
        <v>825</v>
      </c>
      <c r="C128" s="120">
        <v>2333.0378883870667</v>
      </c>
      <c r="D128" s="120">
        <v>2907.7549054741144</v>
      </c>
      <c r="E128" s="120">
        <v>2290.5213508894453</v>
      </c>
      <c r="F128" s="120">
        <v>3451.6343829076509</v>
      </c>
      <c r="G128" s="120">
        <v>2785.0716880430591</v>
      </c>
      <c r="H128" s="120">
        <v>2160.6315302397552</v>
      </c>
      <c r="I128" s="120">
        <v>1814.9399203029939</v>
      </c>
      <c r="J128" s="120">
        <v>2512.6430768022155</v>
      </c>
      <c r="K128" s="120">
        <v>1647.5208706539652</v>
      </c>
      <c r="L128" s="120">
        <v>3110.2400958280809</v>
      </c>
      <c r="M128" s="120">
        <v>3838.4381486727302</v>
      </c>
      <c r="N128" s="120">
        <v>2213.4599877357095</v>
      </c>
      <c r="O128" s="120">
        <v>2473.6228878593001</v>
      </c>
      <c r="P128" s="120">
        <v>2138.7374506374072</v>
      </c>
      <c r="Q128" s="120">
        <v>2709.3098448529777</v>
      </c>
      <c r="R128" s="120">
        <v>3474.3656233581728</v>
      </c>
      <c r="S128" s="120">
        <v>3293.8078223821135</v>
      </c>
      <c r="T128" s="120">
        <v>3040.0140852551044</v>
      </c>
      <c r="U128" s="120">
        <v>1128.4763997080786</v>
      </c>
      <c r="V128" s="120">
        <v>3303.1396499969651</v>
      </c>
      <c r="W128" s="120">
        <v>3300.8568459017411</v>
      </c>
      <c r="X128" s="120">
        <v>4120.1311209027263</v>
      </c>
      <c r="Y128" s="120">
        <v>3666.0089256545189</v>
      </c>
      <c r="Z128" s="120">
        <v>6013.4404588946372</v>
      </c>
      <c r="AA128" s="120">
        <v>3968.4937086464106</v>
      </c>
      <c r="AB128" s="120">
        <v>1899.3580934107486</v>
      </c>
      <c r="AC128" s="120">
        <v>1927.7860931614641</v>
      </c>
      <c r="AD128" s="120">
        <v>1645.9497907323005</v>
      </c>
      <c r="AE128" s="120">
        <v>1676.5043004989386</v>
      </c>
      <c r="AF128" s="120">
        <v>1292.4579652853067</v>
      </c>
      <c r="AG128" s="120">
        <v>981.75700109192815</v>
      </c>
      <c r="AH128" s="120">
        <v>1223.8820070532784</v>
      </c>
      <c r="AI128" s="120">
        <v>1264.2925540552712</v>
      </c>
      <c r="AJ128" s="120">
        <v>1209.0693637545323</v>
      </c>
      <c r="AK128" s="120">
        <v>1595.4470414388711</v>
      </c>
      <c r="AL128" s="120">
        <v>1282.916976014511</v>
      </c>
      <c r="AM128" s="120">
        <v>1166.7268084628668</v>
      </c>
      <c r="AN128" s="120">
        <v>1299.9768489356784</v>
      </c>
      <c r="AO128" s="120">
        <v>1186.2834317552129</v>
      </c>
      <c r="AP128" s="120">
        <v>1205.8712911593414</v>
      </c>
      <c r="AQ128" s="120">
        <v>1231.4183566651398</v>
      </c>
      <c r="AR128" s="120">
        <v>1219.4143399964473</v>
      </c>
      <c r="AS128" s="120">
        <v>1247.871937087114</v>
      </c>
      <c r="AT128" s="120">
        <v>1307.4741670053261</v>
      </c>
    </row>
    <row r="129" spans="1:46" ht="20.100000000000001" customHeight="1" x14ac:dyDescent="0.25">
      <c r="A129" s="124">
        <v>25</v>
      </c>
      <c r="B129" s="124" t="s">
        <v>248</v>
      </c>
      <c r="C129" s="120">
        <v>28.767368142704946</v>
      </c>
      <c r="D129" s="120">
        <v>35.326580175242917</v>
      </c>
      <c r="E129" s="120">
        <v>36.159152179373024</v>
      </c>
      <c r="F129" s="120">
        <v>42.873208212679131</v>
      </c>
      <c r="G129" s="120">
        <v>33.160861894336136</v>
      </c>
      <c r="H129" s="120">
        <v>43.361785861831883</v>
      </c>
      <c r="I129" s="120">
        <v>43.277225862101325</v>
      </c>
      <c r="J129" s="120">
        <v>49.670226841730653</v>
      </c>
      <c r="K129" s="120">
        <v>32.719371068291331</v>
      </c>
      <c r="L129" s="120">
        <v>40.48227608449394</v>
      </c>
      <c r="M129" s="120">
        <v>40.217120083940507</v>
      </c>
      <c r="N129" s="120">
        <v>44.68903709327423</v>
      </c>
      <c r="O129" s="120">
        <v>44.480714934000297</v>
      </c>
      <c r="P129" s="120">
        <v>62.776246906853707</v>
      </c>
      <c r="Q129" s="120">
        <v>63.552523905701875</v>
      </c>
      <c r="R129" s="120">
        <v>78.553218883444117</v>
      </c>
      <c r="S129" s="120">
        <v>52.477190984101178</v>
      </c>
      <c r="T129" s="120">
        <v>66.75548197977534</v>
      </c>
      <c r="U129" s="120">
        <v>69.382286978979494</v>
      </c>
      <c r="V129" s="120">
        <v>75.440813977143975</v>
      </c>
      <c r="W129" s="120">
        <v>49.439597045170352</v>
      </c>
      <c r="X129" s="120">
        <v>62.512161057114064</v>
      </c>
      <c r="Y129" s="120">
        <v>62.208952056837028</v>
      </c>
      <c r="Z129" s="120">
        <v>66.632466060878571</v>
      </c>
      <c r="AA129" s="120">
        <v>70.030720135802369</v>
      </c>
      <c r="AB129" s="120">
        <v>91.59523617761991</v>
      </c>
      <c r="AC129" s="120">
        <v>85.289767165392448</v>
      </c>
      <c r="AD129" s="120">
        <v>88.277024171185289</v>
      </c>
      <c r="AE129" s="120">
        <v>68.017077865803387</v>
      </c>
      <c r="AF129" s="120">
        <v>86.364100829605007</v>
      </c>
      <c r="AG129" s="120">
        <v>85.262578831778299</v>
      </c>
      <c r="AH129" s="120">
        <v>99.943362802813326</v>
      </c>
      <c r="AI129" s="120">
        <v>75.246292106684592</v>
      </c>
      <c r="AJ129" s="120">
        <v>94.75462613434361</v>
      </c>
      <c r="AK129" s="120">
        <v>94.571740134084322</v>
      </c>
      <c r="AL129" s="120">
        <v>102.19134514488744</v>
      </c>
      <c r="AM129" s="120">
        <v>77.368490993691978</v>
      </c>
      <c r="AN129" s="120">
        <v>94.772968992272951</v>
      </c>
      <c r="AO129" s="120">
        <v>93.624948992366555</v>
      </c>
      <c r="AP129" s="120">
        <v>102.18576899166857</v>
      </c>
      <c r="AQ129" s="120">
        <v>82.521305999999996</v>
      </c>
      <c r="AR129" s="120">
        <v>91.959672999999995</v>
      </c>
      <c r="AS129" s="120">
        <v>95.608879000000002</v>
      </c>
      <c r="AT129" s="120">
        <v>113.21545500000001</v>
      </c>
    </row>
    <row r="130" spans="1:46" ht="20.100000000000001" customHeight="1" x14ac:dyDescent="0.25">
      <c r="A130" s="124">
        <v>26</v>
      </c>
      <c r="B130" s="124" t="s">
        <v>243</v>
      </c>
      <c r="C130" s="120">
        <v>392.80780483148061</v>
      </c>
      <c r="D130" s="120">
        <v>482.35631979306322</v>
      </c>
      <c r="E130" s="120">
        <v>492.44458778873525</v>
      </c>
      <c r="F130" s="120">
        <v>586.69451974830088</v>
      </c>
      <c r="G130" s="120">
        <v>310.98513713965224</v>
      </c>
      <c r="H130" s="120">
        <v>410.38438701742285</v>
      </c>
      <c r="I130" s="120">
        <v>408.32895559554487</v>
      </c>
      <c r="J130" s="120">
        <v>467.87517585130024</v>
      </c>
      <c r="K130" s="120">
        <v>353.66191952425686</v>
      </c>
      <c r="L130" s="120">
        <v>436.28142874516328</v>
      </c>
      <c r="M130" s="120">
        <v>434.58589454039122</v>
      </c>
      <c r="N130" s="120">
        <v>481.66472121862876</v>
      </c>
      <c r="O130" s="120">
        <v>538.21908307001888</v>
      </c>
      <c r="P130" s="120">
        <v>758.07413583371351</v>
      </c>
      <c r="Q130" s="120">
        <v>768.33968404468089</v>
      </c>
      <c r="R130" s="120">
        <v>949.13122791266699</v>
      </c>
      <c r="S130" s="120">
        <v>670.15645460128599</v>
      </c>
      <c r="T130" s="120">
        <v>851.53459363433751</v>
      </c>
      <c r="U130" s="120">
        <v>887.95171922069994</v>
      </c>
      <c r="V130" s="120">
        <v>960.33375215096692</v>
      </c>
      <c r="W130" s="120">
        <v>914.33921516960299</v>
      </c>
      <c r="X130" s="120">
        <v>1147.1865196785798</v>
      </c>
      <c r="Y130" s="120">
        <v>1143.9011493882397</v>
      </c>
      <c r="Z130" s="120">
        <v>1228.6377242889178</v>
      </c>
      <c r="AA130" s="120">
        <v>1101.598030118294</v>
      </c>
      <c r="AB130" s="120">
        <v>1444.8443776892145</v>
      </c>
      <c r="AC130" s="120">
        <v>1343.0922753987929</v>
      </c>
      <c r="AD130" s="120">
        <v>1391.4798567007381</v>
      </c>
      <c r="AE130" s="120">
        <v>1001.3820459288225</v>
      </c>
      <c r="AF130" s="120">
        <v>1272.9985410247136</v>
      </c>
      <c r="AG130" s="120">
        <v>1256.3819051874207</v>
      </c>
      <c r="AH130" s="120">
        <v>1472.1164977082526</v>
      </c>
      <c r="AI130" s="120">
        <v>1133.2480892121935</v>
      </c>
      <c r="AJ130" s="120">
        <v>1426.2264422859605</v>
      </c>
      <c r="AK130" s="120">
        <v>1419.8186191624402</v>
      </c>
      <c r="AL130" s="120">
        <v>1542.5777783756048</v>
      </c>
      <c r="AM130" s="120">
        <v>697.47998406615261</v>
      </c>
      <c r="AN130" s="120">
        <v>865.67541867738714</v>
      </c>
      <c r="AO130" s="120">
        <v>850.2108571374996</v>
      </c>
      <c r="AP130" s="120">
        <v>927.876666073141</v>
      </c>
      <c r="AQ130" s="120">
        <v>744.61837700000001</v>
      </c>
      <c r="AR130" s="120">
        <v>846.24102100000005</v>
      </c>
      <c r="AS130" s="120">
        <v>882.73242600000003</v>
      </c>
      <c r="AT130" s="120">
        <v>1074.08969</v>
      </c>
    </row>
    <row r="131" spans="1:46" ht="20.100000000000001" customHeight="1" x14ac:dyDescent="0.25">
      <c r="A131" s="124">
        <v>27</v>
      </c>
      <c r="B131" s="124" t="s">
        <v>580</v>
      </c>
      <c r="C131" s="120">
        <v>3537.5808252198685</v>
      </c>
      <c r="D131" s="120">
        <v>3869.9482342563851</v>
      </c>
      <c r="E131" s="120">
        <v>3855.0623672594352</v>
      </c>
      <c r="F131" s="120">
        <v>4838.8040683151821</v>
      </c>
      <c r="G131" s="120">
        <v>3885.3546801508037</v>
      </c>
      <c r="H131" s="120">
        <v>4422.1599141885063</v>
      </c>
      <c r="I131" s="120">
        <v>4434.9498861886523</v>
      </c>
      <c r="J131" s="120">
        <v>5606.6121592228474</v>
      </c>
      <c r="K131" s="120">
        <v>4620.2883680116202</v>
      </c>
      <c r="L131" s="120">
        <v>5311.3764430127385</v>
      </c>
      <c r="M131" s="120">
        <v>5198.0435460123426</v>
      </c>
      <c r="N131" s="120">
        <v>6405.4633020162591</v>
      </c>
      <c r="O131" s="120">
        <v>5019.0849406964444</v>
      </c>
      <c r="P131" s="120">
        <v>5822.5992676148844</v>
      </c>
      <c r="Q131" s="120">
        <v>5847.3841666121107</v>
      </c>
      <c r="R131" s="120">
        <v>7136.0802205246437</v>
      </c>
      <c r="S131" s="120">
        <v>6479.7859992042931</v>
      </c>
      <c r="T131" s="120">
        <v>7146.1271472340013</v>
      </c>
      <c r="U131" s="120">
        <v>7182.6550302377582</v>
      </c>
      <c r="V131" s="120">
        <v>8663.3320882782391</v>
      </c>
      <c r="W131" s="120">
        <v>7323.8069330412818</v>
      </c>
      <c r="X131" s="120">
        <v>8025.333545045607</v>
      </c>
      <c r="Y131" s="120">
        <v>8077.2636540458661</v>
      </c>
      <c r="Z131" s="120">
        <v>9894.1452390557661</v>
      </c>
      <c r="AA131" s="120">
        <v>8552.4226228630778</v>
      </c>
      <c r="AB131" s="120">
        <v>9452.3105088484408</v>
      </c>
      <c r="AC131" s="120">
        <v>9360.7476688499992</v>
      </c>
      <c r="AD131" s="120">
        <v>11411.849597817374</v>
      </c>
      <c r="AE131" s="120">
        <v>9766.9894818783287</v>
      </c>
      <c r="AF131" s="120">
        <v>10926.51942886002</v>
      </c>
      <c r="AG131" s="120">
        <v>10276.632836866858</v>
      </c>
      <c r="AH131" s="120">
        <v>13209.882478832458</v>
      </c>
      <c r="AI131" s="120">
        <v>11077.273238963042</v>
      </c>
      <c r="AJ131" s="120">
        <v>11955.029977953547</v>
      </c>
      <c r="AK131" s="120">
        <v>11762.975327953636</v>
      </c>
      <c r="AL131" s="120">
        <v>14810.814033949826</v>
      </c>
      <c r="AM131" s="120">
        <v>12515.965693171616</v>
      </c>
      <c r="AN131" s="120">
        <v>13530.562259182141</v>
      </c>
      <c r="AO131" s="120">
        <v>13428.903394180907</v>
      </c>
      <c r="AP131" s="120">
        <v>16304.523896223136</v>
      </c>
      <c r="AQ131" s="120">
        <v>13028.784007</v>
      </c>
      <c r="AR131" s="120">
        <v>13428.160466000001</v>
      </c>
      <c r="AS131" s="120">
        <v>13498.825996</v>
      </c>
      <c r="AT131" s="120">
        <v>17608.085132</v>
      </c>
    </row>
    <row r="132" spans="1:46" ht="20.100000000000001" customHeight="1" x14ac:dyDescent="0.25">
      <c r="A132" s="124">
        <v>28</v>
      </c>
      <c r="B132" s="124" t="s">
        <v>398</v>
      </c>
      <c r="C132" s="120">
        <v>1800.8066051469818</v>
      </c>
      <c r="D132" s="120">
        <v>3854.1000513145714</v>
      </c>
      <c r="E132" s="120">
        <v>3839.9394113134158</v>
      </c>
      <c r="F132" s="120">
        <v>4288.7899223500508</v>
      </c>
      <c r="G132" s="120">
        <v>2297.2254889447786</v>
      </c>
      <c r="H132" s="120">
        <v>4430.0537848935091</v>
      </c>
      <c r="I132" s="120">
        <v>4489.8840178920709</v>
      </c>
      <c r="J132" s="120">
        <v>4737.0086588861304</v>
      </c>
      <c r="K132" s="120">
        <v>3548.3184460457105</v>
      </c>
      <c r="L132" s="120">
        <v>5277.0466560679797</v>
      </c>
      <c r="M132" s="120">
        <v>5323.1050030685738</v>
      </c>
      <c r="N132" s="120">
        <v>5402.3342780695948</v>
      </c>
      <c r="O132" s="120">
        <v>1910.3766489844777</v>
      </c>
      <c r="P132" s="120">
        <v>5183.2775189578851</v>
      </c>
      <c r="Q132" s="120">
        <v>5590.8357839545733</v>
      </c>
      <c r="R132" s="120">
        <v>7368.2482489401309</v>
      </c>
      <c r="S132" s="120">
        <v>3685.7006949843267</v>
      </c>
      <c r="T132" s="120">
        <v>6123.5115449739606</v>
      </c>
      <c r="U132" s="120">
        <v>6474.6234269724664</v>
      </c>
      <c r="V132" s="120">
        <v>6777.5875539711787</v>
      </c>
      <c r="W132" s="120">
        <v>5830.3171630980805</v>
      </c>
      <c r="X132" s="120">
        <v>9044.3535351521496</v>
      </c>
      <c r="Y132" s="120">
        <v>8626.0413901451102</v>
      </c>
      <c r="Z132" s="120">
        <v>8548.1808221438005</v>
      </c>
      <c r="AA132" s="120">
        <v>5448.5166090535113</v>
      </c>
      <c r="AB132" s="120">
        <v>9367.1062260919971</v>
      </c>
      <c r="AC132" s="120">
        <v>8133.0462280798765</v>
      </c>
      <c r="AD132" s="120">
        <v>7784.9259280764572</v>
      </c>
      <c r="AE132" s="120">
        <v>5076.9377241049388</v>
      </c>
      <c r="AF132" s="120">
        <v>8460.0870231748668</v>
      </c>
      <c r="AG132" s="120">
        <v>8709.4521281800207</v>
      </c>
      <c r="AH132" s="120">
        <v>9677.5818062000326</v>
      </c>
      <c r="AI132" s="120">
        <v>6586.127963032779</v>
      </c>
      <c r="AJ132" s="120">
        <v>9847.1749820490095</v>
      </c>
      <c r="AK132" s="120">
        <v>9687.3182420482135</v>
      </c>
      <c r="AL132" s="120">
        <v>9049.077060045036</v>
      </c>
      <c r="AM132" s="120">
        <v>7075.7220710689544</v>
      </c>
      <c r="AN132" s="120">
        <v>10470.900742102041</v>
      </c>
      <c r="AO132" s="120">
        <v>10095.967769098386</v>
      </c>
      <c r="AP132" s="120">
        <v>10633.358969103625</v>
      </c>
      <c r="AQ132" s="120">
        <v>8044.5930310000003</v>
      </c>
      <c r="AR132" s="120">
        <v>10426.06083</v>
      </c>
      <c r="AS132" s="120">
        <v>10903.982211</v>
      </c>
      <c r="AT132" s="120">
        <v>12014.711128999999</v>
      </c>
    </row>
    <row r="133" spans="1:46" ht="20.100000000000001" customHeight="1" x14ac:dyDescent="0.25">
      <c r="A133" s="118">
        <v>31</v>
      </c>
      <c r="B133" s="118" t="s">
        <v>612</v>
      </c>
      <c r="C133" s="119">
        <v>3647.089143523056</v>
      </c>
      <c r="D133" s="119">
        <v>3453.728094345603</v>
      </c>
      <c r="E133" s="119">
        <v>5250.5417311943766</v>
      </c>
      <c r="F133" s="119">
        <v>7363.4504105689202</v>
      </c>
      <c r="G133" s="119">
        <v>2722.2780464928928</v>
      </c>
      <c r="H133" s="119">
        <v>3942.756634148117</v>
      </c>
      <c r="I133" s="119">
        <v>5043.4174335197358</v>
      </c>
      <c r="J133" s="119">
        <v>7902.4455976408444</v>
      </c>
      <c r="K133" s="119">
        <v>3947.6447392507607</v>
      </c>
      <c r="L133" s="119">
        <v>5576.6439515770726</v>
      </c>
      <c r="M133" s="119">
        <v>6842.8538572105126</v>
      </c>
      <c r="N133" s="119">
        <v>8154.0842916339125</v>
      </c>
      <c r="O133" s="119">
        <v>526.5083413453367</v>
      </c>
      <c r="P133" s="119">
        <v>1317.0223292495984</v>
      </c>
      <c r="Q133" s="119">
        <v>2012.7243708559026</v>
      </c>
      <c r="R133" s="119">
        <v>7108.8224026128064</v>
      </c>
      <c r="S133" s="119">
        <v>1939.1743154286632</v>
      </c>
      <c r="T133" s="119">
        <v>3299.1517882109483</v>
      </c>
      <c r="U133" s="119">
        <v>4728.6226453543741</v>
      </c>
      <c r="V133" s="119">
        <v>7181.5580790540989</v>
      </c>
      <c r="W133" s="119">
        <v>1552.9203707924398</v>
      </c>
      <c r="X133" s="119">
        <v>2697.2281865867808</v>
      </c>
      <c r="Y133" s="119">
        <v>2486.4181449836624</v>
      </c>
      <c r="Z133" s="119">
        <v>4913.9224388017019</v>
      </c>
      <c r="AA133" s="119">
        <v>1231.4516105790717</v>
      </c>
      <c r="AB133" s="119">
        <v>2702.6094250079313</v>
      </c>
      <c r="AC133" s="119">
        <v>2134.2674128600365</v>
      </c>
      <c r="AD133" s="119">
        <v>3197.0374878788507</v>
      </c>
      <c r="AE133" s="119">
        <v>-2865.8891105674738</v>
      </c>
      <c r="AF133" s="119">
        <v>-3379.1385217867473</v>
      </c>
      <c r="AG133" s="119">
        <v>-2501.3412536506166</v>
      </c>
      <c r="AH133" s="119">
        <v>200.22474335017614</v>
      </c>
      <c r="AI133" s="119">
        <v>-1849.7340454399418</v>
      </c>
      <c r="AJ133" s="119">
        <v>-1612.1662647371104</v>
      </c>
      <c r="AK133" s="119">
        <v>-431.52759106693338</v>
      </c>
      <c r="AL133" s="119">
        <v>2172.3953175260885</v>
      </c>
      <c r="AM133" s="119">
        <v>-666.94732141002351</v>
      </c>
      <c r="AN133" s="119">
        <v>-975.66168845021457</v>
      </c>
      <c r="AO133" s="119">
        <v>583.82863838479898</v>
      </c>
      <c r="AP133" s="119">
        <v>4455.2395567746444</v>
      </c>
      <c r="AQ133" s="119">
        <v>1466.4996796890591</v>
      </c>
      <c r="AR133" s="119">
        <v>1375.0770701786514</v>
      </c>
      <c r="AS133" s="119">
        <v>3665.9850236194816</v>
      </c>
      <c r="AT133" s="119">
        <v>8899.5287099040452</v>
      </c>
    </row>
    <row r="134" spans="1:46" ht="20.100000000000001" customHeight="1" x14ac:dyDescent="0.25">
      <c r="A134" s="125" t="s">
        <v>334</v>
      </c>
      <c r="B134" s="124" t="s">
        <v>330</v>
      </c>
      <c r="C134" s="120">
        <v>7217.9978490461208</v>
      </c>
      <c r="D134" s="120">
        <v>7145.5480110456574</v>
      </c>
      <c r="E134" s="120">
        <v>9032.4018510577134</v>
      </c>
      <c r="F134" s="120">
        <v>11341.042394072465</v>
      </c>
      <c r="G134" s="120">
        <v>7092.1253888611263</v>
      </c>
      <c r="H134" s="120">
        <v>8295.2987408375666</v>
      </c>
      <c r="I134" s="120">
        <v>9511.2341928137557</v>
      </c>
      <c r="J134" s="120">
        <v>12442.378766756361</v>
      </c>
      <c r="K134" s="120">
        <v>8942.6878488980674</v>
      </c>
      <c r="L134" s="120">
        <v>10658.48858187851</v>
      </c>
      <c r="M134" s="120">
        <v>12355.664878859165</v>
      </c>
      <c r="N134" s="120">
        <v>13465.596529846514</v>
      </c>
      <c r="O134" s="120">
        <v>5963.947563931737</v>
      </c>
      <c r="P134" s="120">
        <v>6956.536798920376</v>
      </c>
      <c r="Q134" s="120">
        <v>7808.103183910629</v>
      </c>
      <c r="R134" s="120">
        <v>13026.232172850903</v>
      </c>
      <c r="S134" s="120">
        <v>8214.0660358628083</v>
      </c>
      <c r="T134" s="120">
        <v>9944.3874498339082</v>
      </c>
      <c r="U134" s="120">
        <v>11256.681109811991</v>
      </c>
      <c r="V134" s="120">
        <v>13755.82987377025</v>
      </c>
      <c r="W134" s="120">
        <v>8332.587353013465</v>
      </c>
      <c r="X134" s="120">
        <v>9641.3719460155808</v>
      </c>
      <c r="Y134" s="120">
        <v>9763.3715500157796</v>
      </c>
      <c r="Z134" s="120">
        <v>12226.727861019759</v>
      </c>
      <c r="AA134" s="120">
        <v>8867.9329579825098</v>
      </c>
      <c r="AB134" s="120">
        <v>10499.484544979292</v>
      </c>
      <c r="AC134" s="120">
        <v>10015.353039980246</v>
      </c>
      <c r="AD134" s="120">
        <v>11431.742290977452</v>
      </c>
      <c r="AE134" s="120">
        <v>5171.8075818345424</v>
      </c>
      <c r="AF134" s="120">
        <v>4817.3422128458824</v>
      </c>
      <c r="AG134" s="120">
        <v>5840.6862718131433</v>
      </c>
      <c r="AH134" s="120">
        <v>8659.8942947229516</v>
      </c>
      <c r="AI134" s="120">
        <v>6704.6506419792722</v>
      </c>
      <c r="AJ134" s="120">
        <v>7078.4406399781165</v>
      </c>
      <c r="AK134" s="120">
        <v>8266.4049159744445</v>
      </c>
      <c r="AL134" s="120">
        <v>11224.992529965297</v>
      </c>
      <c r="AM134" s="120">
        <v>8908.2665920403415</v>
      </c>
      <c r="AN134" s="120">
        <v>8449.0897470382624</v>
      </c>
      <c r="AO134" s="120">
        <v>10111.837840045791</v>
      </c>
      <c r="AP134" s="120">
        <v>14310.561489064807</v>
      </c>
      <c r="AQ134" s="120">
        <v>11228.351272</v>
      </c>
      <c r="AR134" s="120">
        <v>11225.090337</v>
      </c>
      <c r="AS134" s="120">
        <v>13836.640944000001</v>
      </c>
      <c r="AT134" s="120">
        <v>19711.355837999999</v>
      </c>
    </row>
    <row r="135" spans="1:46" ht="20.100000000000001" customHeight="1" x14ac:dyDescent="0.25">
      <c r="A135" s="125" t="s">
        <v>335</v>
      </c>
      <c r="B135" s="124" t="s">
        <v>529</v>
      </c>
      <c r="C135" s="120">
        <v>44.945697962710533</v>
      </c>
      <c r="D135" s="120">
        <v>74.660793938057225</v>
      </c>
      <c r="E135" s="120">
        <v>105.05070791284406</v>
      </c>
      <c r="F135" s="120">
        <v>269.52352577638823</v>
      </c>
      <c r="G135" s="120">
        <v>239.38674297883301</v>
      </c>
      <c r="H135" s="120">
        <v>102.39713699094587</v>
      </c>
      <c r="I135" s="120">
        <v>150.78052498666773</v>
      </c>
      <c r="J135" s="120">
        <v>186.00175298355339</v>
      </c>
      <c r="K135" s="120">
        <v>95.148754975174413</v>
      </c>
      <c r="L135" s="120">
        <v>64.637438983135226</v>
      </c>
      <c r="M135" s="120">
        <v>403.61261689469205</v>
      </c>
      <c r="N135" s="120">
        <v>164.81218895699828</v>
      </c>
      <c r="O135" s="120">
        <v>31.834739970446908</v>
      </c>
      <c r="P135" s="120">
        <v>96.438912910473007</v>
      </c>
      <c r="Q135" s="120">
        <v>141.88088886828797</v>
      </c>
      <c r="R135" s="120">
        <v>214.58773380079211</v>
      </c>
      <c r="S135" s="120">
        <v>246.55710792821321</v>
      </c>
      <c r="T135" s="120">
        <v>474.36696586188481</v>
      </c>
      <c r="U135" s="120">
        <v>257.19369692511629</v>
      </c>
      <c r="V135" s="120">
        <v>258.32943292478564</v>
      </c>
      <c r="W135" s="120">
        <v>105.60569598645331</v>
      </c>
      <c r="X135" s="120">
        <v>130.82341098321851</v>
      </c>
      <c r="Y135" s="120">
        <v>302.68353096117301</v>
      </c>
      <c r="Z135" s="120">
        <v>240.45693096915514</v>
      </c>
      <c r="AA135" s="120">
        <v>107.56674691197385</v>
      </c>
      <c r="AB135" s="120">
        <v>111.91347890841675</v>
      </c>
      <c r="AC135" s="120">
        <v>84.00589693125464</v>
      </c>
      <c r="AD135" s="120">
        <v>405.26595266835477</v>
      </c>
      <c r="AE135" s="120">
        <v>65.168804994757821</v>
      </c>
      <c r="AF135" s="120">
        <v>139.35418198879034</v>
      </c>
      <c r="AG135" s="120">
        <v>110.97780399107293</v>
      </c>
      <c r="AH135" s="120">
        <v>181.76351798537891</v>
      </c>
      <c r="AI135" s="120">
        <v>174.29507326200405</v>
      </c>
      <c r="AJ135" s="120">
        <v>215.24194432355625</v>
      </c>
      <c r="AK135" s="120">
        <v>71.980734108202967</v>
      </c>
      <c r="AL135" s="120">
        <v>230.32982434623668</v>
      </c>
      <c r="AM135" s="120">
        <v>140.74801216673276</v>
      </c>
      <c r="AN135" s="120">
        <v>153.99220118242206</v>
      </c>
      <c r="AO135" s="120">
        <v>156.07159518488535</v>
      </c>
      <c r="AP135" s="120">
        <v>300.48467435595984</v>
      </c>
      <c r="AQ135" s="120">
        <v>272.31442600000003</v>
      </c>
      <c r="AR135" s="120">
        <v>139.62946400000001</v>
      </c>
      <c r="AS135" s="120">
        <v>201.02948799999999</v>
      </c>
      <c r="AT135" s="120">
        <v>401.112594</v>
      </c>
    </row>
    <row r="136" spans="1:46" ht="20.100000000000001" customHeight="1" x14ac:dyDescent="0.25">
      <c r="A136" s="125" t="s">
        <v>336</v>
      </c>
      <c r="B136" s="124" t="s">
        <v>824</v>
      </c>
      <c r="C136" s="120">
        <v>3525.9630075603545</v>
      </c>
      <c r="D136" s="120">
        <v>3617.159122761997</v>
      </c>
      <c r="E136" s="120">
        <v>3676.8094119504926</v>
      </c>
      <c r="F136" s="120">
        <v>3708.0684577271559</v>
      </c>
      <c r="G136" s="120">
        <v>4130.4605993894002</v>
      </c>
      <c r="H136" s="120">
        <v>4250.1449696985046</v>
      </c>
      <c r="I136" s="120">
        <v>4317.036234307353</v>
      </c>
      <c r="J136" s="120">
        <v>4353.9314161319635</v>
      </c>
      <c r="K136" s="120">
        <v>4899.8943546721321</v>
      </c>
      <c r="L136" s="120">
        <v>5017.2071913183026</v>
      </c>
      <c r="M136" s="120">
        <v>5109.1984047539599</v>
      </c>
      <c r="N136" s="120">
        <v>5146.7000492556044</v>
      </c>
      <c r="O136" s="120">
        <v>5405.6044826159532</v>
      </c>
      <c r="P136" s="120">
        <v>5543.0755567603046</v>
      </c>
      <c r="Q136" s="120">
        <v>5653.4979241864385</v>
      </c>
      <c r="R136" s="120">
        <v>5702.8220364373046</v>
      </c>
      <c r="S136" s="120">
        <v>6028.3346125059315</v>
      </c>
      <c r="T136" s="120">
        <v>6170.8686957610744</v>
      </c>
      <c r="U136" s="120">
        <v>6270.8647675325001</v>
      </c>
      <c r="V136" s="120">
        <v>6315.9423617913653</v>
      </c>
      <c r="W136" s="120">
        <v>6674.0612862345724</v>
      </c>
      <c r="X136" s="120">
        <v>6813.3203484455807</v>
      </c>
      <c r="Y136" s="120">
        <v>6974.2698740709448</v>
      </c>
      <c r="Z136" s="120">
        <v>7072.3484912489012</v>
      </c>
      <c r="AA136" s="120">
        <v>7528.9146004914637</v>
      </c>
      <c r="AB136" s="120">
        <v>7684.9616410629442</v>
      </c>
      <c r="AC136" s="120">
        <v>7797.0797301889552</v>
      </c>
      <c r="AD136" s="120">
        <v>7829.4388504302469</v>
      </c>
      <c r="AE136" s="120">
        <v>7972.5278874072583</v>
      </c>
      <c r="AF136" s="120">
        <v>8057.1265526438392</v>
      </c>
      <c r="AG136" s="120">
        <v>8231.0497214726875</v>
      </c>
      <c r="AH136" s="120">
        <v>8277.9060333873967</v>
      </c>
      <c r="AI136" s="120">
        <v>8380.0896141572102</v>
      </c>
      <c r="AJ136" s="120">
        <v>8475.364960391671</v>
      </c>
      <c r="AK136" s="120">
        <v>8625.9517729331747</v>
      </c>
      <c r="AL136" s="120">
        <v>8822.2673880929724</v>
      </c>
      <c r="AM136" s="120">
        <v>9434.4659012836328</v>
      </c>
      <c r="AN136" s="120">
        <v>9270.7592343060551</v>
      </c>
      <c r="AO136" s="120">
        <v>9371.9376064761072</v>
      </c>
      <c r="AP136" s="120">
        <v>9554.8372579342031</v>
      </c>
      <c r="AQ136" s="120">
        <v>9489.5371663109399</v>
      </c>
      <c r="AR136" s="120">
        <v>9710.3838028213486</v>
      </c>
      <c r="AS136" s="120">
        <v>9969.626432380519</v>
      </c>
      <c r="AT136" s="120">
        <v>10410.714534095956</v>
      </c>
    </row>
    <row r="137" spans="1:46" ht="20.100000000000001" customHeight="1" x14ac:dyDescent="0.25">
      <c r="A137" s="126"/>
      <c r="B137" s="126" t="s">
        <v>399</v>
      </c>
      <c r="C137" s="127">
        <v>16951.897766337584</v>
      </c>
      <c r="D137" s="127">
        <v>-1093.4352702346805</v>
      </c>
      <c r="E137" s="127">
        <v>-3231.3919753116352</v>
      </c>
      <c r="F137" s="127">
        <v>-12688.8204347141</v>
      </c>
      <c r="G137" s="127">
        <v>23111.581043948056</v>
      </c>
      <c r="H137" s="127">
        <v>-1204.0546496718307</v>
      </c>
      <c r="I137" s="127">
        <v>-3763.2247912202001</v>
      </c>
      <c r="J137" s="127">
        <v>-9164.1717224098247</v>
      </c>
      <c r="K137" s="127">
        <v>24027.160146416951</v>
      </c>
      <c r="L137" s="127">
        <v>-3486.5190326712327</v>
      </c>
      <c r="M137" s="127">
        <v>-7627.7018106425385</v>
      </c>
      <c r="N137" s="127">
        <v>-9031.7478777137876</v>
      </c>
      <c r="O137" s="127">
        <v>31075.824227992911</v>
      </c>
      <c r="P137" s="127">
        <v>2532.1889047727745</v>
      </c>
      <c r="Q137" s="127">
        <v>-4108.3187926352985</v>
      </c>
      <c r="R137" s="127">
        <v>-19384.566833477395</v>
      </c>
      <c r="S137" s="127">
        <v>28084.306035199872</v>
      </c>
      <c r="T137" s="127">
        <v>-4269.9431222613202</v>
      </c>
      <c r="U137" s="127">
        <v>-5576.3062579838588</v>
      </c>
      <c r="V137" s="127">
        <v>-18415.341213949476</v>
      </c>
      <c r="W137" s="127">
        <v>29097.553773410167</v>
      </c>
      <c r="X137" s="127">
        <v>-6915.9381008982891</v>
      </c>
      <c r="Y137" s="127">
        <v>-13483.860554235318</v>
      </c>
      <c r="Z137" s="127">
        <v>-13936.920275170414</v>
      </c>
      <c r="AA137" s="127">
        <v>29293.20679565621</v>
      </c>
      <c r="AB137" s="127">
        <v>-6782.0314261616732</v>
      </c>
      <c r="AC137" s="127">
        <v>-10703.175952450882</v>
      </c>
      <c r="AD137" s="127">
        <v>-5285.1997958067514</v>
      </c>
      <c r="AE137" s="127">
        <v>40534.533284737132</v>
      </c>
      <c r="AF137" s="127">
        <v>-433.72171496626106</v>
      </c>
      <c r="AG137" s="127">
        <v>4587.7839591338998</v>
      </c>
      <c r="AH137" s="127">
        <v>-16521.919819051924</v>
      </c>
      <c r="AI137" s="127">
        <v>37299.645781537911</v>
      </c>
      <c r="AJ137" s="127">
        <v>3531.3909508594661</v>
      </c>
      <c r="AK137" s="127">
        <v>-2907.6304225353233</v>
      </c>
      <c r="AL137" s="127">
        <v>-12913.767251546553</v>
      </c>
      <c r="AM137" s="127">
        <v>34737.384706846642</v>
      </c>
      <c r="AN137" s="127">
        <v>-199.19959590473445</v>
      </c>
      <c r="AO137" s="127">
        <v>-3888.8913302792353</v>
      </c>
      <c r="AP137" s="127">
        <v>-3318.7717406819283</v>
      </c>
      <c r="AQ137" s="127">
        <v>41657.212983724981</v>
      </c>
      <c r="AR137" s="127">
        <v>-9896.9386180739093</v>
      </c>
      <c r="AS137" s="127">
        <v>12490.117210464727</v>
      </c>
      <c r="AT137" s="127">
        <v>-28215.61806474984</v>
      </c>
    </row>
    <row r="138" spans="1:46" ht="20.100000000000001" customHeight="1" x14ac:dyDescent="0.25">
      <c r="A138" s="126"/>
      <c r="B138" s="126" t="s">
        <v>400</v>
      </c>
      <c r="C138" s="127">
        <v>17808.394562409281</v>
      </c>
      <c r="D138" s="127">
        <v>357.09370670140197</v>
      </c>
      <c r="E138" s="127">
        <v>-2485.9252819332178</v>
      </c>
      <c r="F138" s="127">
        <v>-11388.364373442004</v>
      </c>
      <c r="G138" s="127">
        <v>24830.38622214731</v>
      </c>
      <c r="H138" s="127">
        <v>-1103.8046496292955</v>
      </c>
      <c r="I138" s="127">
        <v>-4413.4265298489481</v>
      </c>
      <c r="J138" s="127">
        <v>-10166.738946634854</v>
      </c>
      <c r="K138" s="127">
        <v>23035.202692343548</v>
      </c>
      <c r="L138" s="127">
        <v>-3490.8227761874732</v>
      </c>
      <c r="M138" s="127">
        <v>-6722.2210905359534</v>
      </c>
      <c r="N138" s="127">
        <v>-10826.30829734022</v>
      </c>
      <c r="O138" s="127">
        <v>32746.583922624312</v>
      </c>
      <c r="P138" s="127">
        <v>3350.591036485348</v>
      </c>
      <c r="Q138" s="127">
        <v>-3205.0195809736178</v>
      </c>
      <c r="R138" s="127">
        <v>-18610.992064775201</v>
      </c>
      <c r="S138" s="127">
        <v>28669.55049777063</v>
      </c>
      <c r="T138" s="127">
        <v>-3574.7567825078586</v>
      </c>
      <c r="U138" s="127">
        <v>-7090.1806297899457</v>
      </c>
      <c r="V138" s="127">
        <v>-19080.204864725354</v>
      </c>
      <c r="W138" s="127">
        <v>29526.706133090047</v>
      </c>
      <c r="X138" s="127">
        <v>-4339.9810131626873</v>
      </c>
      <c r="Y138" s="127">
        <v>-12157.646226147699</v>
      </c>
      <c r="Z138" s="127">
        <v>-15070.245639529923</v>
      </c>
      <c r="AA138" s="127">
        <v>29957.173769766043</v>
      </c>
      <c r="AB138" s="127">
        <v>-11451.655317386801</v>
      </c>
      <c r="AC138" s="127">
        <v>-13095.960489296558</v>
      </c>
      <c r="AD138" s="127">
        <v>-7068.5599168248009</v>
      </c>
      <c r="AE138" s="127">
        <v>37091.857204277912</v>
      </c>
      <c r="AF138" s="127">
        <v>-3649.5564956192975</v>
      </c>
      <c r="AG138" s="127">
        <v>2013.4984476127429</v>
      </c>
      <c r="AH138" s="127">
        <v>-17350.522172489058</v>
      </c>
      <c r="AI138" s="127">
        <v>34968.15207227366</v>
      </c>
      <c r="AJ138" s="127">
        <v>2319.5261386098282</v>
      </c>
      <c r="AK138" s="127">
        <v>-4547.3168358946568</v>
      </c>
      <c r="AL138" s="127">
        <v>-15324.413510750164</v>
      </c>
      <c r="AM138" s="127">
        <v>32880.244484191644</v>
      </c>
      <c r="AN138" s="127">
        <v>-3686.9505457803607</v>
      </c>
      <c r="AO138" s="127">
        <v>-6941.5205866523611</v>
      </c>
      <c r="AP138" s="127">
        <v>-6269.2851219250879</v>
      </c>
      <c r="AQ138" s="127">
        <v>40998.577795999969</v>
      </c>
      <c r="AR138" s="127">
        <v>-10800.528115999943</v>
      </c>
      <c r="AS138" s="127">
        <v>11580.411694999988</v>
      </c>
      <c r="AT138" s="127">
        <v>-29757.414327000006</v>
      </c>
    </row>
    <row r="139" spans="1:46" ht="20.100000000000001" customHeight="1" x14ac:dyDescent="0.25">
      <c r="A139" s="128" t="s">
        <v>255</v>
      </c>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row>
    <row r="140" spans="1:46" ht="20.100000000000001" customHeight="1" x14ac:dyDescent="0.25">
      <c r="A140" s="130" t="s">
        <v>238</v>
      </c>
      <c r="B140" s="131" t="s">
        <v>390</v>
      </c>
      <c r="C140" s="145" t="s">
        <v>833</v>
      </c>
      <c r="D140" s="145" t="s">
        <v>833</v>
      </c>
      <c r="E140" s="145" t="s">
        <v>833</v>
      </c>
      <c r="F140" s="145" t="s">
        <v>833</v>
      </c>
      <c r="G140" s="145" t="s">
        <v>833</v>
      </c>
      <c r="H140" s="145" t="s">
        <v>833</v>
      </c>
      <c r="I140" s="145" t="s">
        <v>833</v>
      </c>
      <c r="J140" s="145" t="s">
        <v>833</v>
      </c>
      <c r="K140" s="145" t="s">
        <v>833</v>
      </c>
      <c r="L140" s="145" t="s">
        <v>833</v>
      </c>
      <c r="M140" s="145" t="s">
        <v>833</v>
      </c>
      <c r="N140" s="145" t="s">
        <v>833</v>
      </c>
      <c r="O140" s="145" t="s">
        <v>833</v>
      </c>
      <c r="P140" s="145" t="s">
        <v>833</v>
      </c>
      <c r="Q140" s="145" t="s">
        <v>833</v>
      </c>
      <c r="R140" s="145" t="s">
        <v>833</v>
      </c>
      <c r="S140" s="145" t="s">
        <v>833</v>
      </c>
      <c r="T140" s="145" t="s">
        <v>833</v>
      </c>
      <c r="U140" s="145" t="s">
        <v>833</v>
      </c>
      <c r="V140" s="145" t="s">
        <v>833</v>
      </c>
      <c r="W140" s="145" t="s">
        <v>833</v>
      </c>
      <c r="X140" s="145" t="s">
        <v>833</v>
      </c>
      <c r="Y140" s="145" t="s">
        <v>833</v>
      </c>
      <c r="Z140" s="145" t="s">
        <v>833</v>
      </c>
      <c r="AA140" s="145" t="s">
        <v>833</v>
      </c>
      <c r="AB140" s="145" t="s">
        <v>833</v>
      </c>
      <c r="AC140" s="145" t="s">
        <v>833</v>
      </c>
      <c r="AD140" s="145" t="s">
        <v>833</v>
      </c>
      <c r="AE140" s="145" t="s">
        <v>833</v>
      </c>
      <c r="AF140" s="145" t="s">
        <v>833</v>
      </c>
      <c r="AG140" s="145" t="s">
        <v>833</v>
      </c>
      <c r="AH140" s="145" t="s">
        <v>833</v>
      </c>
      <c r="AI140" s="145" t="s">
        <v>833</v>
      </c>
      <c r="AJ140" s="145" t="s">
        <v>833</v>
      </c>
      <c r="AK140" s="145" t="s">
        <v>833</v>
      </c>
      <c r="AL140" s="145" t="s">
        <v>833</v>
      </c>
      <c r="AM140" s="145" t="s">
        <v>833</v>
      </c>
      <c r="AN140" s="145" t="s">
        <v>833</v>
      </c>
      <c r="AO140" s="145" t="s">
        <v>833</v>
      </c>
      <c r="AP140" s="145" t="s">
        <v>833</v>
      </c>
      <c r="AQ140" s="145" t="s">
        <v>833</v>
      </c>
      <c r="AR140" s="145" t="s">
        <v>833</v>
      </c>
      <c r="AS140" s="145" t="s">
        <v>833</v>
      </c>
      <c r="AT140" s="145" t="s">
        <v>833</v>
      </c>
    </row>
    <row r="141" spans="1:46" ht="20.100000000000001" customHeight="1" x14ac:dyDescent="0.25">
      <c r="A141" s="130" t="s">
        <v>239</v>
      </c>
      <c r="B141" s="131" t="s">
        <v>250</v>
      </c>
      <c r="C141" s="132">
        <f>C110-C124+C127</f>
        <v>24124.949917421</v>
      </c>
      <c r="D141" s="132">
        <f t="shared" ref="D141:AT141" si="5">D110-D124+D127</f>
        <v>5977.4519468729159</v>
      </c>
      <c r="E141" s="132">
        <f t="shared" si="5"/>
        <v>5695.9591678332326</v>
      </c>
      <c r="F141" s="132">
        <f t="shared" si="5"/>
        <v>-1617.3015664180175</v>
      </c>
      <c r="G141" s="132">
        <f t="shared" si="5"/>
        <v>29964.31968983035</v>
      </c>
      <c r="H141" s="132">
        <f t="shared" si="5"/>
        <v>6988.8469541747882</v>
      </c>
      <c r="I141" s="132">
        <f t="shared" si="5"/>
        <v>5597.2288766068841</v>
      </c>
      <c r="J141" s="132">
        <f t="shared" si="5"/>
        <v>3092.2052913629886</v>
      </c>
      <c r="K141" s="132">
        <f t="shared" si="5"/>
        <v>32874.69924033984</v>
      </c>
      <c r="L141" s="132">
        <f t="shared" si="5"/>
        <v>7107.3321102241462</v>
      </c>
      <c r="M141" s="132">
        <f t="shared" si="5"/>
        <v>4324.3504513219386</v>
      </c>
      <c r="N141" s="132">
        <f t="shared" si="5"/>
        <v>4269.0364631757338</v>
      </c>
      <c r="O141" s="132">
        <f t="shared" si="5"/>
        <v>37007.937051954206</v>
      </c>
      <c r="P141" s="132">
        <f t="shared" si="5"/>
        <v>9392.2867907826731</v>
      </c>
      <c r="Q141" s="132">
        <f t="shared" si="5"/>
        <v>3557.9035024070363</v>
      </c>
      <c r="R141" s="132">
        <f t="shared" si="5"/>
        <v>-6572.922394427289</v>
      </c>
      <c r="S141" s="132">
        <f t="shared" si="5"/>
        <v>36051.814963134471</v>
      </c>
      <c r="T141" s="132">
        <f t="shared" si="5"/>
        <v>5200.0773617107016</v>
      </c>
      <c r="U141" s="132">
        <f t="shared" si="5"/>
        <v>5423.1811549030199</v>
      </c>
      <c r="V141" s="132">
        <f t="shared" si="5"/>
        <v>-4917.840773103997</v>
      </c>
      <c r="W141" s="132">
        <f t="shared" si="5"/>
        <v>37324.535430437187</v>
      </c>
      <c r="X141" s="132">
        <f t="shared" si="5"/>
        <v>2594.6104341340761</v>
      </c>
      <c r="Y141" s="132">
        <f t="shared" si="5"/>
        <v>-4023.1725351807117</v>
      </c>
      <c r="Z141" s="132">
        <f t="shared" si="5"/>
        <v>-1950.6493451198103</v>
      </c>
      <c r="AA141" s="132">
        <f t="shared" si="5"/>
        <v>38053.573006726743</v>
      </c>
      <c r="AB141" s="132">
        <f t="shared" si="5"/>
        <v>3605.5396399091896</v>
      </c>
      <c r="AC141" s="132">
        <f t="shared" si="5"/>
        <v>-771.82880940189261</v>
      </c>
      <c r="AD141" s="132">
        <f t="shared" si="5"/>
        <v>5741.2765425023381</v>
      </c>
      <c r="AE141" s="132">
        <f t="shared" si="5"/>
        <v>45641.172061576923</v>
      </c>
      <c r="AF141" s="132">
        <f t="shared" si="5"/>
        <v>4244.2663158908281</v>
      </c>
      <c r="AG141" s="132">
        <f t="shared" si="5"/>
        <v>10317.49242695598</v>
      </c>
      <c r="AH141" s="132">
        <f t="shared" si="5"/>
        <v>-8043.7890423143508</v>
      </c>
      <c r="AI141" s="132">
        <f t="shared" si="5"/>
        <v>43830.001350255181</v>
      </c>
      <c r="AJ141" s="132">
        <f t="shared" si="5"/>
        <v>10394.589646514025</v>
      </c>
      <c r="AK141" s="132">
        <f t="shared" si="5"/>
        <v>5286.7937593309216</v>
      </c>
      <c r="AL141" s="132">
        <f t="shared" si="5"/>
        <v>-1919.1045459274828</v>
      </c>
      <c r="AM141" s="132">
        <f t="shared" si="5"/>
        <v>43504.903286720248</v>
      </c>
      <c r="AN141" s="132">
        <f t="shared" si="5"/>
        <v>8095.8979499510915</v>
      </c>
      <c r="AO141" s="132">
        <f t="shared" si="5"/>
        <v>6066.8749145816601</v>
      </c>
      <c r="AP141" s="132">
        <f t="shared" si="5"/>
        <v>10691.305074026917</v>
      </c>
      <c r="AQ141" s="132">
        <f t="shared" si="5"/>
        <v>52613.249829724984</v>
      </c>
      <c r="AR141" s="132">
        <f t="shared" si="5"/>
        <v>1188.5222549260779</v>
      </c>
      <c r="AS141" s="132">
        <f t="shared" si="5"/>
        <v>26125.728666464736</v>
      </c>
      <c r="AT141" s="132">
        <f t="shared" si="5"/>
        <v>-8905.3748207498265</v>
      </c>
    </row>
    <row r="142" spans="1:46" ht="20.100000000000001" customHeight="1" x14ac:dyDescent="0.25">
      <c r="A142" s="133" t="s">
        <v>240</v>
      </c>
      <c r="B142" s="134" t="s">
        <v>251</v>
      </c>
      <c r="C142" s="135">
        <f>C110-C124</f>
        <v>20598.986909860643</v>
      </c>
      <c r="D142" s="135">
        <f t="shared" ref="D142:AT142" si="6">D110-D124</f>
        <v>2360.2928241109184</v>
      </c>
      <c r="E142" s="135">
        <f t="shared" si="6"/>
        <v>2019.1497558827396</v>
      </c>
      <c r="F142" s="135">
        <f t="shared" si="6"/>
        <v>-5325.3700241451734</v>
      </c>
      <c r="G142" s="135">
        <f t="shared" si="6"/>
        <v>25833.85909044095</v>
      </c>
      <c r="H142" s="135">
        <f t="shared" si="6"/>
        <v>2738.7019844762835</v>
      </c>
      <c r="I142" s="135">
        <f t="shared" si="6"/>
        <v>1280.1926422995311</v>
      </c>
      <c r="J142" s="135">
        <f t="shared" si="6"/>
        <v>-1261.7261247689748</v>
      </c>
      <c r="K142" s="135">
        <f t="shared" si="6"/>
        <v>27974.804885667705</v>
      </c>
      <c r="L142" s="135">
        <f t="shared" si="6"/>
        <v>2090.1249189058435</v>
      </c>
      <c r="M142" s="135">
        <f t="shared" si="6"/>
        <v>-784.84795343202131</v>
      </c>
      <c r="N142" s="135">
        <f t="shared" si="6"/>
        <v>-877.66358607987058</v>
      </c>
      <c r="O142" s="135">
        <f t="shared" si="6"/>
        <v>31602.33256933825</v>
      </c>
      <c r="P142" s="135">
        <f t="shared" si="6"/>
        <v>3849.2112340223684</v>
      </c>
      <c r="Q142" s="135">
        <f t="shared" si="6"/>
        <v>-2095.5944217794022</v>
      </c>
      <c r="R142" s="135">
        <f t="shared" si="6"/>
        <v>-12275.744430864594</v>
      </c>
      <c r="S142" s="135">
        <f t="shared" si="6"/>
        <v>30023.480350628539</v>
      </c>
      <c r="T142" s="135">
        <f t="shared" si="6"/>
        <v>-970.79133405037283</v>
      </c>
      <c r="U142" s="135">
        <f t="shared" si="6"/>
        <v>-847.68361262948019</v>
      </c>
      <c r="V142" s="135">
        <f t="shared" si="6"/>
        <v>-11233.783134895362</v>
      </c>
      <c r="W142" s="135">
        <f t="shared" si="6"/>
        <v>30650.474144202613</v>
      </c>
      <c r="X142" s="135">
        <f t="shared" si="6"/>
        <v>-4218.7099143115047</v>
      </c>
      <c r="Y142" s="135">
        <f t="shared" si="6"/>
        <v>-10997.442409251656</v>
      </c>
      <c r="Z142" s="135">
        <f t="shared" si="6"/>
        <v>-9022.9978363687114</v>
      </c>
      <c r="AA142" s="135">
        <f t="shared" si="6"/>
        <v>30524.658406235278</v>
      </c>
      <c r="AB142" s="135">
        <f t="shared" si="6"/>
        <v>-4079.4220011537545</v>
      </c>
      <c r="AC142" s="135">
        <f t="shared" si="6"/>
        <v>-8568.9085395908478</v>
      </c>
      <c r="AD142" s="135">
        <f t="shared" si="6"/>
        <v>-2088.1623079279088</v>
      </c>
      <c r="AE142" s="135">
        <f t="shared" si="6"/>
        <v>37668.644174169662</v>
      </c>
      <c r="AF142" s="135">
        <f t="shared" si="6"/>
        <v>-3812.8602367530111</v>
      </c>
      <c r="AG142" s="135">
        <f t="shared" si="6"/>
        <v>2086.4427054832922</v>
      </c>
      <c r="AH142" s="135">
        <f t="shared" si="6"/>
        <v>-16321.695075701748</v>
      </c>
      <c r="AI142" s="135">
        <f t="shared" si="6"/>
        <v>35449.911736097973</v>
      </c>
      <c r="AJ142" s="135">
        <f t="shared" si="6"/>
        <v>1919.2246861223539</v>
      </c>
      <c r="AK142" s="135">
        <f t="shared" si="6"/>
        <v>-3339.158013602253</v>
      </c>
      <c r="AL142" s="135">
        <f t="shared" si="6"/>
        <v>-10741.371934020455</v>
      </c>
      <c r="AM142" s="135">
        <f t="shared" si="6"/>
        <v>34070.437385436613</v>
      </c>
      <c r="AN142" s="135">
        <f t="shared" si="6"/>
        <v>-1174.8612843549636</v>
      </c>
      <c r="AO142" s="135">
        <f t="shared" si="6"/>
        <v>-3305.0626918944472</v>
      </c>
      <c r="AP142" s="135">
        <f t="shared" si="6"/>
        <v>1136.4678160927142</v>
      </c>
      <c r="AQ142" s="135">
        <f t="shared" si="6"/>
        <v>43123.712663414044</v>
      </c>
      <c r="AR142" s="135">
        <f t="shared" si="6"/>
        <v>-8521.8615478952706</v>
      </c>
      <c r="AS142" s="135">
        <f t="shared" si="6"/>
        <v>16156.102234084217</v>
      </c>
      <c r="AT142" s="135">
        <f t="shared" si="6"/>
        <v>-19316.089354845783</v>
      </c>
    </row>
    <row r="144" spans="1:46" s="136" customFormat="1" ht="20.100000000000001" customHeight="1" x14ac:dyDescent="0.25">
      <c r="A144" s="322" t="s">
        <v>721</v>
      </c>
      <c r="B144" s="322"/>
      <c r="C144" s="86" t="s">
        <v>674</v>
      </c>
      <c r="D144" s="86" t="s">
        <v>675</v>
      </c>
      <c r="E144" s="86" t="s">
        <v>676</v>
      </c>
      <c r="F144" s="86" t="s">
        <v>677</v>
      </c>
      <c r="G144" s="86" t="s">
        <v>678</v>
      </c>
      <c r="H144" s="86" t="s">
        <v>679</v>
      </c>
      <c r="I144" s="86" t="s">
        <v>680</v>
      </c>
      <c r="J144" s="86" t="s">
        <v>681</v>
      </c>
      <c r="K144" s="86" t="s">
        <v>682</v>
      </c>
      <c r="L144" s="86" t="s">
        <v>683</v>
      </c>
      <c r="M144" s="86" t="s">
        <v>684</v>
      </c>
      <c r="N144" s="86" t="s">
        <v>685</v>
      </c>
      <c r="O144" s="86" t="s">
        <v>686</v>
      </c>
      <c r="P144" s="86" t="s">
        <v>687</v>
      </c>
      <c r="Q144" s="86" t="s">
        <v>688</v>
      </c>
      <c r="R144" s="86" t="s">
        <v>689</v>
      </c>
      <c r="S144" s="86" t="s">
        <v>690</v>
      </c>
      <c r="T144" s="86" t="s">
        <v>691</v>
      </c>
      <c r="U144" s="86" t="s">
        <v>692</v>
      </c>
      <c r="V144" s="86" t="s">
        <v>693</v>
      </c>
      <c r="W144" s="86" t="s">
        <v>694</v>
      </c>
      <c r="X144" s="86" t="s">
        <v>695</v>
      </c>
      <c r="Y144" s="86" t="s">
        <v>696</v>
      </c>
      <c r="Z144" s="86" t="s">
        <v>697</v>
      </c>
      <c r="AA144" s="86" t="s">
        <v>698</v>
      </c>
      <c r="AB144" s="86" t="s">
        <v>699</v>
      </c>
      <c r="AC144" s="86" t="s">
        <v>700</v>
      </c>
      <c r="AD144" s="86" t="s">
        <v>701</v>
      </c>
      <c r="AE144" s="86" t="s">
        <v>702</v>
      </c>
      <c r="AF144" s="86" t="s">
        <v>703</v>
      </c>
      <c r="AG144" s="86" t="s">
        <v>704</v>
      </c>
      <c r="AH144" s="86" t="s">
        <v>705</v>
      </c>
      <c r="AI144" s="86" t="s">
        <v>706</v>
      </c>
      <c r="AJ144" s="86" t="s">
        <v>707</v>
      </c>
      <c r="AK144" s="86" t="s">
        <v>708</v>
      </c>
      <c r="AL144" s="86" t="s">
        <v>709</v>
      </c>
      <c r="AM144" s="86" t="s">
        <v>710</v>
      </c>
      <c r="AN144" s="86" t="s">
        <v>711</v>
      </c>
      <c r="AO144" s="86" t="s">
        <v>712</v>
      </c>
      <c r="AP144" s="86" t="s">
        <v>713</v>
      </c>
      <c r="AQ144" s="86" t="s">
        <v>714</v>
      </c>
      <c r="AR144" s="86" t="s">
        <v>715</v>
      </c>
      <c r="AS144" s="86" t="s">
        <v>716</v>
      </c>
      <c r="AT144" s="86" t="s">
        <v>717</v>
      </c>
    </row>
    <row r="145" spans="1:46" ht="20.100000000000001" customHeight="1" x14ac:dyDescent="0.25">
      <c r="A145" s="18">
        <v>1</v>
      </c>
      <c r="B145" s="19" t="s">
        <v>821</v>
      </c>
      <c r="C145" s="20">
        <v>360573.02582766622</v>
      </c>
      <c r="D145" s="20">
        <v>365402.03670336929</v>
      </c>
      <c r="E145" s="20">
        <v>373537.88778219832</v>
      </c>
      <c r="F145" s="20">
        <v>419002.23271487205</v>
      </c>
      <c r="G145" s="20">
        <v>426769.47759961127</v>
      </c>
      <c r="H145" s="20">
        <v>423676.98471574095</v>
      </c>
      <c r="I145" s="20">
        <v>426662.1089095014</v>
      </c>
      <c r="J145" s="20">
        <v>462014.33176799456</v>
      </c>
      <c r="K145" s="20">
        <v>479839.5607458757</v>
      </c>
      <c r="L145" s="20">
        <v>460728.34525382903</v>
      </c>
      <c r="M145" s="20">
        <v>474768.4061643575</v>
      </c>
      <c r="N145" s="20">
        <v>522014.03754020733</v>
      </c>
      <c r="O145" s="20">
        <v>510465.09501140361</v>
      </c>
      <c r="P145" s="20">
        <v>513603.08921295276</v>
      </c>
      <c r="Q145" s="20">
        <v>496433.93181061454</v>
      </c>
      <c r="R145" s="20">
        <v>591634.95032033569</v>
      </c>
      <c r="S145" s="20">
        <v>573798.12120199972</v>
      </c>
      <c r="T145" s="20">
        <v>533707.09771678108</v>
      </c>
      <c r="U145" s="20">
        <v>527117.00212819432</v>
      </c>
      <c r="V145" s="20">
        <v>586685.98911688197</v>
      </c>
      <c r="W145" s="20">
        <v>604423.89682973176</v>
      </c>
      <c r="X145" s="20">
        <v>612216.30757563584</v>
      </c>
      <c r="Y145" s="20">
        <v>567255.27181528986</v>
      </c>
      <c r="Z145" s="20">
        <v>634516.96201226022</v>
      </c>
      <c r="AA145" s="20">
        <v>681904.40455520735</v>
      </c>
      <c r="AB145" s="20">
        <v>618679.51611864544</v>
      </c>
      <c r="AC145" s="20">
        <v>583038.46379721654</v>
      </c>
      <c r="AD145" s="20">
        <v>686551.07018061681</v>
      </c>
      <c r="AE145" s="20">
        <v>667404.97491080803</v>
      </c>
      <c r="AF145" s="20">
        <v>633466.20421033096</v>
      </c>
      <c r="AG145" s="20">
        <v>621519.13686373387</v>
      </c>
      <c r="AH145" s="20">
        <v>695831.39904060948</v>
      </c>
      <c r="AI145" s="20">
        <v>708390.93610535644</v>
      </c>
      <c r="AJ145" s="20">
        <v>682065.7172346341</v>
      </c>
      <c r="AK145" s="20">
        <v>683867.79306979594</v>
      </c>
      <c r="AL145" s="20">
        <v>762366.32572948001</v>
      </c>
      <c r="AM145" s="20">
        <v>767023.15903708944</v>
      </c>
      <c r="AN145" s="20">
        <v>722358.90302722086</v>
      </c>
      <c r="AO145" s="20">
        <v>713006.82655187254</v>
      </c>
      <c r="AP145" s="20">
        <v>870673.94174859137</v>
      </c>
      <c r="AQ145" s="20">
        <v>792988.5984684705</v>
      </c>
      <c r="AR145" s="20">
        <v>539471.57119287434</v>
      </c>
      <c r="AS145" s="20">
        <v>676759.79497509112</v>
      </c>
      <c r="AT145" s="20">
        <v>838270.31258085859</v>
      </c>
    </row>
    <row r="146" spans="1:46" ht="20.100000000000001" customHeight="1" x14ac:dyDescent="0.25">
      <c r="A146" s="118">
        <v>11</v>
      </c>
      <c r="B146" s="118" t="s">
        <v>242</v>
      </c>
      <c r="C146" s="119">
        <v>226769.42530739043</v>
      </c>
      <c r="D146" s="119">
        <v>221253.87212502677</v>
      </c>
      <c r="E146" s="119">
        <v>219535.96974341664</v>
      </c>
      <c r="F146" s="119">
        <v>247846.67537363095</v>
      </c>
      <c r="G146" s="119">
        <v>270888.87358132511</v>
      </c>
      <c r="H146" s="119">
        <v>256888.42004569739</v>
      </c>
      <c r="I146" s="119">
        <v>255027.8251132681</v>
      </c>
      <c r="J146" s="119">
        <v>272105.72913996468</v>
      </c>
      <c r="K146" s="119">
        <v>299753.58499209274</v>
      </c>
      <c r="L146" s="119">
        <v>277226.2098995691</v>
      </c>
      <c r="M146" s="119">
        <v>270374.67025568499</v>
      </c>
      <c r="N146" s="119">
        <v>291170.31529886101</v>
      </c>
      <c r="O146" s="119">
        <v>319546.69086308504</v>
      </c>
      <c r="P146" s="119">
        <v>304038.7206105449</v>
      </c>
      <c r="Q146" s="119">
        <v>289103.2438729573</v>
      </c>
      <c r="R146" s="119">
        <v>339068.44520452531</v>
      </c>
      <c r="S146" s="119">
        <v>352654.06287571735</v>
      </c>
      <c r="T146" s="119">
        <v>317679.60952417192</v>
      </c>
      <c r="U146" s="119">
        <v>305308.15573360428</v>
      </c>
      <c r="V146" s="119">
        <v>339231.69715918362</v>
      </c>
      <c r="W146" s="119">
        <v>372918.98036696226</v>
      </c>
      <c r="X146" s="119">
        <v>340545.71020674118</v>
      </c>
      <c r="Y146" s="119">
        <v>321276.91680424789</v>
      </c>
      <c r="Z146" s="119">
        <v>343878.22358030721</v>
      </c>
      <c r="AA146" s="119">
        <v>386985.84039524628</v>
      </c>
      <c r="AB146" s="119">
        <v>349776.99070150603</v>
      </c>
      <c r="AC146" s="119">
        <v>327910.86826202233</v>
      </c>
      <c r="AD146" s="119">
        <v>381174.17929342657</v>
      </c>
      <c r="AE146" s="119">
        <v>405547.11034344503</v>
      </c>
      <c r="AF146" s="119">
        <v>366164.75293126079</v>
      </c>
      <c r="AG146" s="119">
        <v>353133.6423092701</v>
      </c>
      <c r="AH146" s="119">
        <v>398642.66613252857</v>
      </c>
      <c r="AI146" s="119">
        <v>438390.2800455555</v>
      </c>
      <c r="AJ146" s="119">
        <v>404043.29355650389</v>
      </c>
      <c r="AK146" s="119">
        <v>392322.09993863205</v>
      </c>
      <c r="AL146" s="119">
        <v>423360.75881140749</v>
      </c>
      <c r="AM146" s="119">
        <v>468252.45261593867</v>
      </c>
      <c r="AN146" s="119">
        <v>421120.40316681471</v>
      </c>
      <c r="AO146" s="119">
        <v>414231.59627943067</v>
      </c>
      <c r="AP146" s="119">
        <v>447013.05520372622</v>
      </c>
      <c r="AQ146" s="119">
        <v>486032.77395766031</v>
      </c>
      <c r="AR146" s="119">
        <v>320916.90998959972</v>
      </c>
      <c r="AS146" s="119">
        <v>405726.6558501207</v>
      </c>
      <c r="AT146" s="119">
        <v>499156.75321801932</v>
      </c>
    </row>
    <row r="147" spans="1:46" ht="20.100000000000001" customHeight="1" x14ac:dyDescent="0.25">
      <c r="A147" s="21">
        <v>111</v>
      </c>
      <c r="B147" s="22" t="s">
        <v>256</v>
      </c>
      <c r="C147" s="120">
        <v>64725.723411597202</v>
      </c>
      <c r="D147" s="120">
        <v>63861.078402076942</v>
      </c>
      <c r="E147" s="120">
        <v>57450.750981822493</v>
      </c>
      <c r="F147" s="120">
        <v>72445.699874008045</v>
      </c>
      <c r="G147" s="120">
        <v>81859.768679036264</v>
      </c>
      <c r="H147" s="120">
        <v>78985.676089612811</v>
      </c>
      <c r="I147" s="120">
        <v>71037.665459825264</v>
      </c>
      <c r="J147" s="120">
        <v>82116.071010424435</v>
      </c>
      <c r="K147" s="120">
        <v>94744.173701497028</v>
      </c>
      <c r="L147" s="120">
        <v>81465.251801131526</v>
      </c>
      <c r="M147" s="120">
        <v>64512.832149059956</v>
      </c>
      <c r="N147" s="120">
        <v>84210.978779563477</v>
      </c>
      <c r="O147" s="120">
        <v>99572.984547993081</v>
      </c>
      <c r="P147" s="120">
        <v>88643.217386162549</v>
      </c>
      <c r="Q147" s="120">
        <v>73385.868300672184</v>
      </c>
      <c r="R147" s="120">
        <v>99169.049797293192</v>
      </c>
      <c r="S147" s="120">
        <v>107052.02810532042</v>
      </c>
      <c r="T147" s="120">
        <v>96065.366435224147</v>
      </c>
      <c r="U147" s="120">
        <v>81643.009134198801</v>
      </c>
      <c r="V147" s="120">
        <v>97395.597985298591</v>
      </c>
      <c r="W147" s="120">
        <v>116004.5574982964</v>
      </c>
      <c r="X147" s="120">
        <v>103482.85512632513</v>
      </c>
      <c r="Y147" s="120">
        <v>82494.070293220473</v>
      </c>
      <c r="Z147" s="120">
        <v>99145.244981499476</v>
      </c>
      <c r="AA147" s="120">
        <v>117954.99194497451</v>
      </c>
      <c r="AB147" s="120">
        <v>109845.37263770189</v>
      </c>
      <c r="AC147" s="120">
        <v>90546.726593896383</v>
      </c>
      <c r="AD147" s="120">
        <v>134852.82366463379</v>
      </c>
      <c r="AE147" s="120">
        <v>132553.94120512501</v>
      </c>
      <c r="AF147" s="120">
        <v>115288.3782505378</v>
      </c>
      <c r="AG147" s="120">
        <v>95386.794062833738</v>
      </c>
      <c r="AH147" s="120">
        <v>115456.35172728026</v>
      </c>
      <c r="AI147" s="120">
        <v>140020.16901442088</v>
      </c>
      <c r="AJ147" s="120">
        <v>121066.12196350555</v>
      </c>
      <c r="AK147" s="120">
        <v>102727.58412672121</v>
      </c>
      <c r="AL147" s="120">
        <v>126942.88840239021</v>
      </c>
      <c r="AM147" s="120">
        <v>154003.53182587965</v>
      </c>
      <c r="AN147" s="120">
        <v>126925.26783872975</v>
      </c>
      <c r="AO147" s="120">
        <v>116690.01333376365</v>
      </c>
      <c r="AP147" s="120">
        <v>140302.91648263676</v>
      </c>
      <c r="AQ147" s="120">
        <v>159016.35866589998</v>
      </c>
      <c r="AR147" s="120">
        <v>113788.42103735999</v>
      </c>
      <c r="AS147" s="120">
        <v>101020.28508501001</v>
      </c>
      <c r="AT147" s="120">
        <v>151822.24614077</v>
      </c>
    </row>
    <row r="148" spans="1:46" ht="20.100000000000001" customHeight="1" x14ac:dyDescent="0.25">
      <c r="A148" s="21">
        <v>112</v>
      </c>
      <c r="B148" s="22" t="s">
        <v>257</v>
      </c>
      <c r="C148" s="120">
        <v>3418.7598611799995</v>
      </c>
      <c r="D148" s="120">
        <v>3098.22959816</v>
      </c>
      <c r="E148" s="120">
        <v>2956.8518681300002</v>
      </c>
      <c r="F148" s="120">
        <v>3057.1909450900002</v>
      </c>
      <c r="G148" s="120">
        <v>4085.3880010000003</v>
      </c>
      <c r="H148" s="120">
        <v>3397.6364994400001</v>
      </c>
      <c r="I148" s="120">
        <v>3703.2068382500001</v>
      </c>
      <c r="J148" s="120">
        <v>3658.3751847399999</v>
      </c>
      <c r="K148" s="120">
        <v>4630.9157103900006</v>
      </c>
      <c r="L148" s="120">
        <v>3922.5615294900003</v>
      </c>
      <c r="M148" s="120">
        <v>4118.82722337</v>
      </c>
      <c r="N148" s="120">
        <v>4015.29218365</v>
      </c>
      <c r="O148" s="120">
        <v>5179.9478516700001</v>
      </c>
      <c r="P148" s="120">
        <v>4439.2687892000004</v>
      </c>
      <c r="Q148" s="120">
        <v>4601.0556257500002</v>
      </c>
      <c r="R148" s="120">
        <v>4505.0836289099998</v>
      </c>
      <c r="S148" s="120">
        <v>5791.2034808500002</v>
      </c>
      <c r="T148" s="120">
        <v>4891.3918439600002</v>
      </c>
      <c r="U148" s="120">
        <v>5070.87509331</v>
      </c>
      <c r="V148" s="120">
        <v>4965.84675565</v>
      </c>
      <c r="W148" s="120">
        <v>6238.7787355199998</v>
      </c>
      <c r="X148" s="120">
        <v>5188.9354708000001</v>
      </c>
      <c r="Y148" s="120">
        <v>5283.5051768600006</v>
      </c>
      <c r="Z148" s="120">
        <v>4875.9210805900002</v>
      </c>
      <c r="AA148" s="120">
        <v>6346.4553467799997</v>
      </c>
      <c r="AB148" s="120">
        <v>5370.9234757600007</v>
      </c>
      <c r="AC148" s="120">
        <v>5377.4208485199997</v>
      </c>
      <c r="AD148" s="120">
        <v>5095.3594969699998</v>
      </c>
      <c r="AE148" s="120">
        <v>6473.3912757500002</v>
      </c>
      <c r="AF148" s="120">
        <v>5446.5085029100001</v>
      </c>
      <c r="AG148" s="120">
        <v>5546.9604904600001</v>
      </c>
      <c r="AH148" s="120">
        <v>5265.40410582</v>
      </c>
      <c r="AI148" s="120">
        <v>6674.4332882199997</v>
      </c>
      <c r="AJ148" s="120">
        <v>5274.7929741099997</v>
      </c>
      <c r="AK148" s="120">
        <v>6306.9677516299998</v>
      </c>
      <c r="AL148" s="120">
        <v>6149.0828936500002</v>
      </c>
      <c r="AM148" s="120">
        <v>6085.1358180699999</v>
      </c>
      <c r="AN148" s="120">
        <v>5815.9127200399998</v>
      </c>
      <c r="AO148" s="120">
        <v>5558.211069</v>
      </c>
      <c r="AP148" s="120">
        <v>6779.3254970199996</v>
      </c>
      <c r="AQ148" s="120">
        <v>5896.55707179</v>
      </c>
      <c r="AR148" s="120">
        <v>5135.1143082799999</v>
      </c>
      <c r="AS148" s="120">
        <v>5329.4160453099994</v>
      </c>
      <c r="AT148" s="120">
        <v>6907.0860947499996</v>
      </c>
    </row>
    <row r="149" spans="1:46" ht="20.100000000000001" customHeight="1" x14ac:dyDescent="0.25">
      <c r="A149" s="21">
        <v>113</v>
      </c>
      <c r="B149" s="22" t="s">
        <v>258</v>
      </c>
      <c r="C149" s="120">
        <v>21412.231809625715</v>
      </c>
      <c r="D149" s="120">
        <v>10534.25750409596</v>
      </c>
      <c r="E149" s="120">
        <v>8903.6369078898624</v>
      </c>
      <c r="F149" s="120">
        <v>8221.9000513168648</v>
      </c>
      <c r="G149" s="120">
        <v>24569.020685864183</v>
      </c>
      <c r="H149" s="120">
        <v>11828.270000959161</v>
      </c>
      <c r="I149" s="120">
        <v>10062.538492819382</v>
      </c>
      <c r="J149" s="120">
        <v>9561.8949876347251</v>
      </c>
      <c r="K149" s="120">
        <v>27561.476369885761</v>
      </c>
      <c r="L149" s="120">
        <v>13355.969454703611</v>
      </c>
      <c r="M149" s="120">
        <v>11397.060820473465</v>
      </c>
      <c r="N149" s="120">
        <v>10388.008026798541</v>
      </c>
      <c r="O149" s="120">
        <v>30035.41578590318</v>
      </c>
      <c r="P149" s="120">
        <v>15479.805944927259</v>
      </c>
      <c r="Q149" s="120">
        <v>12859.805238023098</v>
      </c>
      <c r="R149" s="120">
        <v>11770.433154116345</v>
      </c>
      <c r="S149" s="120">
        <v>33056.086681703164</v>
      </c>
      <c r="T149" s="120">
        <v>16296.930379162517</v>
      </c>
      <c r="U149" s="120">
        <v>14908.122356787135</v>
      </c>
      <c r="V149" s="120">
        <v>13151.675368867836</v>
      </c>
      <c r="W149" s="120">
        <v>36193.302563135963</v>
      </c>
      <c r="X149" s="120">
        <v>19500.958839408333</v>
      </c>
      <c r="Y149" s="120">
        <v>15528.723499912428</v>
      </c>
      <c r="Z149" s="120">
        <v>15354.969468702297</v>
      </c>
      <c r="AA149" s="120">
        <v>41145.108086846616</v>
      </c>
      <c r="AB149" s="120">
        <v>19574.875242356895</v>
      </c>
      <c r="AC149" s="120">
        <v>16206.660143869562</v>
      </c>
      <c r="AD149" s="120">
        <v>15704.528745191441</v>
      </c>
      <c r="AE149" s="120">
        <v>42219.374441766282</v>
      </c>
      <c r="AF149" s="120">
        <v>21236.000145470098</v>
      </c>
      <c r="AG149" s="120">
        <v>18869.290881699046</v>
      </c>
      <c r="AH149" s="120">
        <v>16480.848103623663</v>
      </c>
      <c r="AI149" s="120">
        <v>44850.159903442647</v>
      </c>
      <c r="AJ149" s="120">
        <v>24062.524872751106</v>
      </c>
      <c r="AK149" s="120">
        <v>20617.924530009859</v>
      </c>
      <c r="AL149" s="120">
        <v>18557.421785780796</v>
      </c>
      <c r="AM149" s="120">
        <v>48712.385090502867</v>
      </c>
      <c r="AN149" s="120">
        <v>25800.829725904423</v>
      </c>
      <c r="AO149" s="120">
        <v>22642.67612340628</v>
      </c>
      <c r="AP149" s="120">
        <v>20679.670127116049</v>
      </c>
      <c r="AQ149" s="120">
        <v>52191.51896288</v>
      </c>
      <c r="AR149" s="120">
        <v>20670.980325780001</v>
      </c>
      <c r="AS149" s="120">
        <v>23910.145021060001</v>
      </c>
      <c r="AT149" s="120">
        <v>23586.86645985</v>
      </c>
    </row>
    <row r="150" spans="1:46" ht="20.100000000000001" customHeight="1" x14ac:dyDescent="0.25">
      <c r="A150" s="21">
        <v>114</v>
      </c>
      <c r="B150" s="22" t="s">
        <v>264</v>
      </c>
      <c r="C150" s="120">
        <v>132713.53579957754</v>
      </c>
      <c r="D150" s="120">
        <v>138761.43863670388</v>
      </c>
      <c r="E150" s="120">
        <v>144089.49718572429</v>
      </c>
      <c r="F150" s="120">
        <v>158487.78257371602</v>
      </c>
      <c r="G150" s="120">
        <v>154234.9312285647</v>
      </c>
      <c r="H150" s="120">
        <v>156438.68741014536</v>
      </c>
      <c r="I150" s="120">
        <v>162955.27100951347</v>
      </c>
      <c r="J150" s="120">
        <v>169438.64963207551</v>
      </c>
      <c r="K150" s="120">
        <v>166628.42658588997</v>
      </c>
      <c r="L150" s="120">
        <v>171198.05148063396</v>
      </c>
      <c r="M150" s="120">
        <v>182191.50365470161</v>
      </c>
      <c r="N150" s="120">
        <v>183534.83413912897</v>
      </c>
      <c r="O150" s="120">
        <v>177122.81473783878</v>
      </c>
      <c r="P150" s="120">
        <v>186599.42286651515</v>
      </c>
      <c r="Q150" s="120">
        <v>187952.30643090198</v>
      </c>
      <c r="R150" s="120">
        <v>212883.03578086582</v>
      </c>
      <c r="S150" s="120">
        <v>196876.44083052376</v>
      </c>
      <c r="T150" s="120">
        <v>191943.53810425525</v>
      </c>
      <c r="U150" s="120">
        <v>194495.21714152829</v>
      </c>
      <c r="V150" s="120">
        <v>214538.14059873717</v>
      </c>
      <c r="W150" s="120">
        <v>204846.65800805984</v>
      </c>
      <c r="X150" s="120">
        <v>202851.77475139772</v>
      </c>
      <c r="Y150" s="120">
        <v>207579.91932330496</v>
      </c>
      <c r="Z150" s="120">
        <v>215570.69827129549</v>
      </c>
      <c r="AA150" s="120">
        <v>213036.74697072522</v>
      </c>
      <c r="AB150" s="120">
        <v>207592.34920739723</v>
      </c>
      <c r="AC150" s="120">
        <v>208024.28025720638</v>
      </c>
      <c r="AD150" s="120">
        <v>217724.71103615139</v>
      </c>
      <c r="AE150" s="120">
        <v>216985.82179733377</v>
      </c>
      <c r="AF150" s="120">
        <v>216588.03333948288</v>
      </c>
      <c r="AG150" s="120">
        <v>224684.8026225073</v>
      </c>
      <c r="AH150" s="120">
        <v>252656.11183523465</v>
      </c>
      <c r="AI150" s="120">
        <v>237587.99350406195</v>
      </c>
      <c r="AJ150" s="120">
        <v>243668.23063562717</v>
      </c>
      <c r="AK150" s="120">
        <v>251376.83784230097</v>
      </c>
      <c r="AL150" s="120">
        <v>261528.8262949565</v>
      </c>
      <c r="AM150" s="120">
        <v>249288.63219477618</v>
      </c>
      <c r="AN150" s="120">
        <v>252283.33128488055</v>
      </c>
      <c r="AO150" s="120">
        <v>258014.64944057071</v>
      </c>
      <c r="AP150" s="120">
        <v>268102.17522185342</v>
      </c>
      <c r="AQ150" s="120">
        <v>257677.23121351027</v>
      </c>
      <c r="AR150" s="120">
        <v>171993.34964764968</v>
      </c>
      <c r="AS150" s="120">
        <v>264467.62014473072</v>
      </c>
      <c r="AT150" s="120">
        <v>302705.98396276927</v>
      </c>
    </row>
    <row r="151" spans="1:46" ht="20.100000000000001" customHeight="1" x14ac:dyDescent="0.25">
      <c r="A151" s="21">
        <v>115</v>
      </c>
      <c r="B151" s="22" t="s">
        <v>273</v>
      </c>
      <c r="C151" s="120">
        <v>4551.8876155300004</v>
      </c>
      <c r="D151" s="120">
        <v>4899.0497214999996</v>
      </c>
      <c r="E151" s="120">
        <v>5729.7133750599996</v>
      </c>
      <c r="F151" s="120">
        <v>5902.3413927900001</v>
      </c>
      <c r="G151" s="120">
        <v>5878.7545549999995</v>
      </c>
      <c r="H151" s="120">
        <v>6109.6272177999999</v>
      </c>
      <c r="I151" s="120">
        <v>7009.5064577599996</v>
      </c>
      <c r="J151" s="120">
        <v>7655.1381231800005</v>
      </c>
      <c r="K151" s="120">
        <v>6927.6759825799991</v>
      </c>
      <c r="L151" s="120">
        <v>7472.95235082</v>
      </c>
      <c r="M151" s="120">
        <v>8279.6498375499996</v>
      </c>
      <c r="N151" s="120">
        <v>8448.6579818000009</v>
      </c>
      <c r="O151" s="120">
        <v>8181.5663383600004</v>
      </c>
      <c r="P151" s="120">
        <v>8703.4779683500001</v>
      </c>
      <c r="Q151" s="120">
        <v>10082.0974219</v>
      </c>
      <c r="R151" s="120">
        <v>10011.25210686</v>
      </c>
      <c r="S151" s="120">
        <v>9722.5318579199993</v>
      </c>
      <c r="T151" s="120">
        <v>8616.1261037099994</v>
      </c>
      <c r="U151" s="120">
        <v>9016.078932819999</v>
      </c>
      <c r="V151" s="120">
        <v>9418.3047556699985</v>
      </c>
      <c r="W151" s="120">
        <v>10175.539842850001</v>
      </c>
      <c r="X151" s="120">
        <v>9340.7563944400008</v>
      </c>
      <c r="Y151" s="120">
        <v>10391.42807661</v>
      </c>
      <c r="Z151" s="120">
        <v>9061.6348193699996</v>
      </c>
      <c r="AA151" s="120">
        <v>8502.5340561599987</v>
      </c>
      <c r="AB151" s="120">
        <v>7392.5659547600007</v>
      </c>
      <c r="AC151" s="120">
        <v>7755.7776326699986</v>
      </c>
      <c r="AD151" s="120">
        <v>7796.7366385300011</v>
      </c>
      <c r="AE151" s="120">
        <v>7314.6281163900003</v>
      </c>
      <c r="AF151" s="120">
        <v>7605.8171436500006</v>
      </c>
      <c r="AG151" s="120">
        <v>8645.7876653200001</v>
      </c>
      <c r="AH151" s="120">
        <v>8783.925930190002</v>
      </c>
      <c r="AI151" s="120">
        <v>9257.4397767299997</v>
      </c>
      <c r="AJ151" s="120">
        <v>9971.7194741399999</v>
      </c>
      <c r="AK151" s="120">
        <v>11292.43054354</v>
      </c>
      <c r="AL151" s="120">
        <v>10182.50624748</v>
      </c>
      <c r="AM151" s="120">
        <v>10162.794042609999</v>
      </c>
      <c r="AN151" s="120">
        <v>10294.98964632</v>
      </c>
      <c r="AO151" s="120">
        <v>11326.02350336</v>
      </c>
      <c r="AP151" s="120">
        <v>11148.985827839999</v>
      </c>
      <c r="AQ151" s="120">
        <v>11251.09501447</v>
      </c>
      <c r="AR151" s="120">
        <v>9329.0012784700011</v>
      </c>
      <c r="AS151" s="120">
        <v>11007.274365220001</v>
      </c>
      <c r="AT151" s="120">
        <v>14134.52749515</v>
      </c>
    </row>
    <row r="152" spans="1:46" ht="20.100000000000001" customHeight="1" x14ac:dyDescent="0.25">
      <c r="A152" s="21">
        <v>116</v>
      </c>
      <c r="B152" s="22" t="s">
        <v>278</v>
      </c>
      <c r="C152" s="120">
        <v>-52.713190120000007</v>
      </c>
      <c r="D152" s="120">
        <v>99.818262489999995</v>
      </c>
      <c r="E152" s="120">
        <v>405.51942479000002</v>
      </c>
      <c r="F152" s="120">
        <v>-268.23946329</v>
      </c>
      <c r="G152" s="120">
        <v>261.01043185999998</v>
      </c>
      <c r="H152" s="120">
        <v>128.52282774</v>
      </c>
      <c r="I152" s="120">
        <v>259.63685509999999</v>
      </c>
      <c r="J152" s="120">
        <v>-324.39979808999999</v>
      </c>
      <c r="K152" s="120">
        <v>-739.08335815000009</v>
      </c>
      <c r="L152" s="120">
        <v>-188.57671721000003</v>
      </c>
      <c r="M152" s="120">
        <v>-125.20342947</v>
      </c>
      <c r="N152" s="120">
        <v>572.54418792000001</v>
      </c>
      <c r="O152" s="120">
        <v>-546.03839868</v>
      </c>
      <c r="P152" s="120">
        <v>173.52765539000001</v>
      </c>
      <c r="Q152" s="120">
        <v>222.11085571000001</v>
      </c>
      <c r="R152" s="120">
        <v>729.59073648000003</v>
      </c>
      <c r="S152" s="120">
        <v>155.77191940000003</v>
      </c>
      <c r="T152" s="120">
        <v>-133.74334213999998</v>
      </c>
      <c r="U152" s="120">
        <v>174.85307496000001</v>
      </c>
      <c r="V152" s="120">
        <v>-237.86830504000005</v>
      </c>
      <c r="W152" s="120">
        <v>-539.8562809</v>
      </c>
      <c r="X152" s="120">
        <v>180.42962437</v>
      </c>
      <c r="Y152" s="120">
        <v>-0.72956565999998624</v>
      </c>
      <c r="Z152" s="120">
        <v>-130.24504114999999</v>
      </c>
      <c r="AA152" s="120">
        <v>3.9897600000000002E-3</v>
      </c>
      <c r="AB152" s="120">
        <v>0.90418352999999996</v>
      </c>
      <c r="AC152" s="120">
        <v>2.7858599999999994E-3</v>
      </c>
      <c r="AD152" s="120">
        <v>1.9711950000000002E-2</v>
      </c>
      <c r="AE152" s="120">
        <v>-4.649292E-2</v>
      </c>
      <c r="AF152" s="120">
        <v>1.5549209999999999E-2</v>
      </c>
      <c r="AG152" s="120">
        <v>6.5864499999999998E-3</v>
      </c>
      <c r="AH152" s="120">
        <v>2.4430380000000002E-2</v>
      </c>
      <c r="AI152" s="120">
        <v>8.4558679999999997E-2</v>
      </c>
      <c r="AJ152" s="120">
        <v>-9.6363629999999992E-2</v>
      </c>
      <c r="AK152" s="120">
        <v>0.35514443000000001</v>
      </c>
      <c r="AL152" s="120">
        <v>3.3187149999999999E-2</v>
      </c>
      <c r="AM152" s="120">
        <v>-2.6355900000000005E-2</v>
      </c>
      <c r="AN152" s="120">
        <v>7.1950939999999991E-2</v>
      </c>
      <c r="AO152" s="120">
        <v>2.2809330000000003E-2</v>
      </c>
      <c r="AP152" s="120">
        <v>-1.7952740000000002E-2</v>
      </c>
      <c r="AQ152" s="120">
        <v>1.302911E-2</v>
      </c>
      <c r="AR152" s="120">
        <v>4.3392059999999996E-2</v>
      </c>
      <c r="AS152" s="120">
        <v>-8.0848112099999998</v>
      </c>
      <c r="AT152" s="120">
        <v>4.3064729999999996E-2</v>
      </c>
    </row>
    <row r="153" spans="1:46" ht="20.100000000000001" customHeight="1" x14ac:dyDescent="0.25">
      <c r="A153" s="118">
        <v>12</v>
      </c>
      <c r="B153" s="118" t="s">
        <v>246</v>
      </c>
      <c r="C153" s="119">
        <v>90179.653380477044</v>
      </c>
      <c r="D153" s="119">
        <v>95120.870134066528</v>
      </c>
      <c r="E153" s="119">
        <v>97722.718026027054</v>
      </c>
      <c r="F153" s="119">
        <v>119496.96577596755</v>
      </c>
      <c r="G153" s="119">
        <v>103924.97064933731</v>
      </c>
      <c r="H153" s="119">
        <v>110779.85176583746</v>
      </c>
      <c r="I153" s="119">
        <v>112005.18591348719</v>
      </c>
      <c r="J153" s="119">
        <v>134889.25331190458</v>
      </c>
      <c r="K153" s="119">
        <v>118899.68206586795</v>
      </c>
      <c r="L153" s="119">
        <v>123334.02374452962</v>
      </c>
      <c r="M153" s="119">
        <v>122233.26987011774</v>
      </c>
      <c r="N153" s="119">
        <v>147519.94676904395</v>
      </c>
      <c r="O153" s="119">
        <v>130443.85869820323</v>
      </c>
      <c r="P153" s="119">
        <v>137372.05061051834</v>
      </c>
      <c r="Q153" s="119">
        <v>136748.20592738455</v>
      </c>
      <c r="R153" s="119">
        <v>163160.15243690493</v>
      </c>
      <c r="S153" s="119">
        <v>145381.40397087319</v>
      </c>
      <c r="T153" s="119">
        <v>146870.47805831916</v>
      </c>
      <c r="U153" s="119">
        <v>148787.37288307148</v>
      </c>
      <c r="V153" s="119">
        <v>174735.06183885675</v>
      </c>
      <c r="W153" s="119">
        <v>153522.73161455037</v>
      </c>
      <c r="X153" s="119">
        <v>157730.36346462136</v>
      </c>
      <c r="Y153" s="119">
        <v>153566.60114248155</v>
      </c>
      <c r="Z153" s="119">
        <v>181448.73050024593</v>
      </c>
      <c r="AA153" s="119">
        <v>160679.59696466383</v>
      </c>
      <c r="AB153" s="119">
        <v>163848.44052440734</v>
      </c>
      <c r="AC153" s="119">
        <v>160599.41968794446</v>
      </c>
      <c r="AD153" s="119">
        <v>194500.13885050674</v>
      </c>
      <c r="AE153" s="119">
        <v>167771.16911179933</v>
      </c>
      <c r="AF153" s="119">
        <v>176572.76772908578</v>
      </c>
      <c r="AG153" s="119">
        <v>173623.12642640798</v>
      </c>
      <c r="AH153" s="119">
        <v>205200.27294826516</v>
      </c>
      <c r="AI153" s="119">
        <v>178433.15590689558</v>
      </c>
      <c r="AJ153" s="119">
        <v>181999.35405995182</v>
      </c>
      <c r="AK153" s="119">
        <v>180689.38780440969</v>
      </c>
      <c r="AL153" s="119">
        <v>217016.90158356141</v>
      </c>
      <c r="AM153" s="119">
        <v>188701.93467043954</v>
      </c>
      <c r="AN153" s="119">
        <v>194452.79412400856</v>
      </c>
      <c r="AO153" s="119">
        <v>194048.62320726988</v>
      </c>
      <c r="AP153" s="119">
        <v>233160.6222931926</v>
      </c>
      <c r="AQ153" s="119">
        <v>193348.89736006421</v>
      </c>
      <c r="AR153" s="119">
        <v>150259.1016792758</v>
      </c>
      <c r="AS153" s="119">
        <v>201407.17475125039</v>
      </c>
      <c r="AT153" s="119">
        <v>252076.04598534259</v>
      </c>
    </row>
    <row r="154" spans="1:46" ht="20.100000000000001" customHeight="1" x14ac:dyDescent="0.25">
      <c r="A154" s="118">
        <v>13</v>
      </c>
      <c r="B154" s="118" t="s">
        <v>243</v>
      </c>
      <c r="C154" s="119">
        <v>15.361423510199529</v>
      </c>
      <c r="D154" s="119">
        <v>15.637163845967734</v>
      </c>
      <c r="E154" s="119">
        <v>18.350421805051155</v>
      </c>
      <c r="F154" s="119">
        <v>21.223690738770529</v>
      </c>
      <c r="G154" s="119">
        <v>5.0481131108972477</v>
      </c>
      <c r="H154" s="119">
        <v>9.2195458870846778</v>
      </c>
      <c r="I154" s="119">
        <v>6.2212089691893198</v>
      </c>
      <c r="J154" s="119">
        <v>12.167969672824256</v>
      </c>
      <c r="K154" s="119">
        <v>7.0671493880945491</v>
      </c>
      <c r="L154" s="119">
        <v>12.975119333350449</v>
      </c>
      <c r="M154" s="119">
        <v>7.2469856839306885</v>
      </c>
      <c r="N154" s="119">
        <v>10.507426884621964</v>
      </c>
      <c r="O154" s="119">
        <v>13.07976021587092</v>
      </c>
      <c r="P154" s="119">
        <v>22.302860330906697</v>
      </c>
      <c r="Q154" s="119">
        <v>19.640501031331951</v>
      </c>
      <c r="R154" s="119">
        <v>24.645734551886562</v>
      </c>
      <c r="S154" s="119">
        <v>27.094237988741952</v>
      </c>
      <c r="T154" s="119">
        <v>7.5856784197676461</v>
      </c>
      <c r="U154" s="119">
        <v>8.4208035531337373</v>
      </c>
      <c r="V154" s="119">
        <v>11.466284798356355</v>
      </c>
      <c r="W154" s="119">
        <v>5.4258308059797855</v>
      </c>
      <c r="X154" s="119">
        <v>7.0552666871808469</v>
      </c>
      <c r="Y154" s="119">
        <v>3.518906670389697</v>
      </c>
      <c r="Z154" s="119">
        <v>24.301620916463435</v>
      </c>
      <c r="AA154" s="119">
        <v>5.0993721632403322</v>
      </c>
      <c r="AB154" s="119">
        <v>12.804824046310387</v>
      </c>
      <c r="AC154" s="119">
        <v>3.0104712166648824</v>
      </c>
      <c r="AD154" s="119">
        <v>4.8288562937814277</v>
      </c>
      <c r="AE154" s="119">
        <v>8.3449584057088941</v>
      </c>
      <c r="AF154" s="119">
        <v>25.863293099886505</v>
      </c>
      <c r="AG154" s="119">
        <v>2.821254132388276</v>
      </c>
      <c r="AH154" s="119">
        <v>4.7471228820213582</v>
      </c>
      <c r="AI154" s="119">
        <v>19.863201018306427</v>
      </c>
      <c r="AJ154" s="119">
        <v>21.6551899384649</v>
      </c>
      <c r="AK154" s="119">
        <v>17.450680209178245</v>
      </c>
      <c r="AL154" s="119">
        <v>26.313144224026473</v>
      </c>
      <c r="AM154" s="119">
        <v>3.1067412632983178</v>
      </c>
      <c r="AN154" s="119">
        <v>3.0668221648957115</v>
      </c>
      <c r="AO154" s="119">
        <v>2.745697417500196</v>
      </c>
      <c r="AP154" s="119">
        <v>6.2286328043555841</v>
      </c>
      <c r="AQ154" s="119">
        <v>0.43122142998618074</v>
      </c>
      <c r="AR154" s="119">
        <v>7.0146650999959093</v>
      </c>
      <c r="AS154" s="119">
        <v>1.7824573499965481</v>
      </c>
      <c r="AT154" s="119">
        <v>9.2624645899923053</v>
      </c>
    </row>
    <row r="155" spans="1:46" ht="20.100000000000001" customHeight="1" x14ac:dyDescent="0.25">
      <c r="A155" s="118">
        <v>14</v>
      </c>
      <c r="B155" s="118" t="s">
        <v>247</v>
      </c>
      <c r="C155" s="119">
        <v>43608.585716288544</v>
      </c>
      <c r="D155" s="119">
        <v>49011.657280429885</v>
      </c>
      <c r="E155" s="119">
        <v>56260.849590949554</v>
      </c>
      <c r="F155" s="119">
        <v>51637.367874534815</v>
      </c>
      <c r="G155" s="119">
        <v>51950.585255837905</v>
      </c>
      <c r="H155" s="119">
        <v>55999.493358319058</v>
      </c>
      <c r="I155" s="119">
        <v>59622.876673776904</v>
      </c>
      <c r="J155" s="119">
        <v>55007.181346452409</v>
      </c>
      <c r="K155" s="119">
        <v>61179.226538526877</v>
      </c>
      <c r="L155" s="119">
        <v>60155.136490396872</v>
      </c>
      <c r="M155" s="119">
        <v>82153.219052870831</v>
      </c>
      <c r="N155" s="119">
        <v>83313.268045417819</v>
      </c>
      <c r="O155" s="119">
        <v>60461.4656898994</v>
      </c>
      <c r="P155" s="119">
        <v>72170.015131558583</v>
      </c>
      <c r="Q155" s="119">
        <v>70562.841509241392</v>
      </c>
      <c r="R155" s="119">
        <v>89381.706944353471</v>
      </c>
      <c r="S155" s="119">
        <v>75735.560117420508</v>
      </c>
      <c r="T155" s="119">
        <v>69149.42445587035</v>
      </c>
      <c r="U155" s="119">
        <v>73013.052707965544</v>
      </c>
      <c r="V155" s="119">
        <v>72707.763834043188</v>
      </c>
      <c r="W155" s="119">
        <v>77976.759017413264</v>
      </c>
      <c r="X155" s="119">
        <v>113933.17863758616</v>
      </c>
      <c r="Y155" s="119">
        <v>92408.234961890092</v>
      </c>
      <c r="Z155" s="119">
        <v>109165.70631079075</v>
      </c>
      <c r="AA155" s="119">
        <v>134233.86782313403</v>
      </c>
      <c r="AB155" s="119">
        <v>105041.28006868566</v>
      </c>
      <c r="AC155" s="119">
        <v>94525.165376033081</v>
      </c>
      <c r="AD155" s="119">
        <v>110871.92318038965</v>
      </c>
      <c r="AE155" s="119">
        <v>94078.350497157822</v>
      </c>
      <c r="AF155" s="119">
        <v>90702.82025688453</v>
      </c>
      <c r="AG155" s="119">
        <v>94759.546873923347</v>
      </c>
      <c r="AH155" s="119">
        <v>91983.712836933657</v>
      </c>
      <c r="AI155" s="119">
        <v>91547.636951887005</v>
      </c>
      <c r="AJ155" s="119">
        <v>96001.414428240008</v>
      </c>
      <c r="AK155" s="119">
        <v>110838.85464654508</v>
      </c>
      <c r="AL155" s="119">
        <v>121962.35219028723</v>
      </c>
      <c r="AM155" s="119">
        <v>110065.66500944801</v>
      </c>
      <c r="AN155" s="119">
        <v>106782.63891423264</v>
      </c>
      <c r="AO155" s="119">
        <v>104723.86136775454</v>
      </c>
      <c r="AP155" s="119">
        <v>190494.03561886825</v>
      </c>
      <c r="AQ155" s="119">
        <v>113606.49592931593</v>
      </c>
      <c r="AR155" s="119">
        <v>68288.544858898706</v>
      </c>
      <c r="AS155" s="119">
        <v>69624.181916369998</v>
      </c>
      <c r="AT155" s="119">
        <v>87028.250912906689</v>
      </c>
    </row>
    <row r="156" spans="1:46" ht="20.100000000000001" customHeight="1" x14ac:dyDescent="0.25">
      <c r="A156" s="121">
        <v>1411</v>
      </c>
      <c r="B156" s="121" t="s">
        <v>822</v>
      </c>
      <c r="C156" s="122">
        <v>16577.327213639983</v>
      </c>
      <c r="D156" s="122">
        <v>18892.735047794995</v>
      </c>
      <c r="E156" s="122">
        <v>17716.438535470999</v>
      </c>
      <c r="F156" s="122">
        <v>22560.454521248874</v>
      </c>
      <c r="G156" s="122">
        <v>22072.356890347801</v>
      </c>
      <c r="H156" s="122">
        <v>23277.347585669431</v>
      </c>
      <c r="I156" s="122">
        <v>23151.018181866537</v>
      </c>
      <c r="J156" s="122">
        <v>26341.840110080382</v>
      </c>
      <c r="K156" s="122">
        <v>26206.869986238657</v>
      </c>
      <c r="L156" s="122">
        <v>28560.141337084569</v>
      </c>
      <c r="M156" s="122">
        <v>27652.846886963871</v>
      </c>
      <c r="N156" s="122">
        <v>31808.127117607175</v>
      </c>
      <c r="O156" s="122">
        <v>25213.408703163612</v>
      </c>
      <c r="P156" s="122">
        <v>26030.778955313002</v>
      </c>
      <c r="Q156" s="122">
        <v>27300.617483717288</v>
      </c>
      <c r="R156" s="122">
        <v>29121.203680011815</v>
      </c>
      <c r="S156" s="122">
        <v>34698.913352136391</v>
      </c>
      <c r="T156" s="122">
        <v>29954.544182619793</v>
      </c>
      <c r="U156" s="122">
        <v>28689.458768421173</v>
      </c>
      <c r="V156" s="122">
        <v>30256.374515232292</v>
      </c>
      <c r="W156" s="122">
        <v>42152.312390818304</v>
      </c>
      <c r="X156" s="122">
        <v>65937.664258247562</v>
      </c>
      <c r="Y156" s="122">
        <v>44195.46492529782</v>
      </c>
      <c r="Z156" s="122">
        <v>57307.755858277698</v>
      </c>
      <c r="AA156" s="122">
        <v>83551.065153652395</v>
      </c>
      <c r="AB156" s="122">
        <v>65932.69957975416</v>
      </c>
      <c r="AC156" s="122">
        <v>50989.940810702974</v>
      </c>
      <c r="AD156" s="122">
        <v>48416.596706125449</v>
      </c>
      <c r="AE156" s="122">
        <v>46899.740697480396</v>
      </c>
      <c r="AF156" s="122">
        <v>45847.893407114374</v>
      </c>
      <c r="AG156" s="122">
        <v>41818.829775721555</v>
      </c>
      <c r="AH156" s="122">
        <v>39965.04605366633</v>
      </c>
      <c r="AI156" s="122">
        <v>39704.593920910906</v>
      </c>
      <c r="AJ156" s="122">
        <v>39632.442542535457</v>
      </c>
      <c r="AK156" s="122">
        <v>51704.731515300824</v>
      </c>
      <c r="AL156" s="122">
        <v>58468.940974953512</v>
      </c>
      <c r="AM156" s="122">
        <v>52864.469837002362</v>
      </c>
      <c r="AN156" s="122">
        <v>47254.563168227454</v>
      </c>
      <c r="AO156" s="122">
        <v>39555.901294427385</v>
      </c>
      <c r="AP156" s="122">
        <v>39597.708747099452</v>
      </c>
      <c r="AQ156" s="122">
        <v>40825.751173552286</v>
      </c>
      <c r="AR156" s="122">
        <v>23676.530108691259</v>
      </c>
      <c r="AS156" s="122">
        <v>26207.661379767651</v>
      </c>
      <c r="AT156" s="122">
        <v>35447.804187523325</v>
      </c>
    </row>
    <row r="157" spans="1:46" ht="20.100000000000001" customHeight="1" x14ac:dyDescent="0.25">
      <c r="A157" s="123" t="s">
        <v>394</v>
      </c>
      <c r="B157" s="121" t="s">
        <v>395</v>
      </c>
      <c r="C157" s="122">
        <v>27031.258502648554</v>
      </c>
      <c r="D157" s="122">
        <v>30118.922232634897</v>
      </c>
      <c r="E157" s="122">
        <v>38544.411055478544</v>
      </c>
      <c r="F157" s="122">
        <v>29076.913353285934</v>
      </c>
      <c r="G157" s="122">
        <v>29878.2283654901</v>
      </c>
      <c r="H157" s="122">
        <v>32722.145772649623</v>
      </c>
      <c r="I157" s="122">
        <v>36471.858491910367</v>
      </c>
      <c r="J157" s="122">
        <v>28665.341236372027</v>
      </c>
      <c r="K157" s="122">
        <v>34972.356552288213</v>
      </c>
      <c r="L157" s="122">
        <v>31594.995153312298</v>
      </c>
      <c r="M157" s="122">
        <v>54500.372165906971</v>
      </c>
      <c r="N157" s="122">
        <v>51505.140927810644</v>
      </c>
      <c r="O157" s="122">
        <v>35248.056986735777</v>
      </c>
      <c r="P157" s="122">
        <v>46139.236176245584</v>
      </c>
      <c r="Q157" s="122">
        <v>43262.224025524105</v>
      </c>
      <c r="R157" s="122">
        <v>60260.503264341649</v>
      </c>
      <c r="S157" s="122">
        <v>41036.646765284109</v>
      </c>
      <c r="T157" s="122">
        <v>39194.880273250543</v>
      </c>
      <c r="U157" s="122">
        <v>44323.593939544357</v>
      </c>
      <c r="V157" s="122">
        <v>42451.3893188109</v>
      </c>
      <c r="W157" s="122">
        <v>35824.44662659496</v>
      </c>
      <c r="X157" s="122">
        <v>47995.514379338601</v>
      </c>
      <c r="Y157" s="122">
        <v>48212.770036592236</v>
      </c>
      <c r="Z157" s="122">
        <v>51857.95045251304</v>
      </c>
      <c r="AA157" s="122">
        <v>50682.802669481658</v>
      </c>
      <c r="AB157" s="122">
        <v>39108.580488931497</v>
      </c>
      <c r="AC157" s="122">
        <v>43535.224565330107</v>
      </c>
      <c r="AD157" s="122">
        <v>62455.326474264206</v>
      </c>
      <c r="AE157" s="122">
        <v>47178.609799677412</v>
      </c>
      <c r="AF157" s="122">
        <v>44854.926849770127</v>
      </c>
      <c r="AG157" s="122">
        <v>52940.717098201785</v>
      </c>
      <c r="AH157" s="122">
        <v>52018.666783267327</v>
      </c>
      <c r="AI157" s="122">
        <v>51843.043030976092</v>
      </c>
      <c r="AJ157" s="122">
        <v>56368.971885704552</v>
      </c>
      <c r="AK157" s="122">
        <v>59134.123131244247</v>
      </c>
      <c r="AL157" s="122">
        <v>63493.411215333734</v>
      </c>
      <c r="AM157" s="122">
        <v>57201.195172445659</v>
      </c>
      <c r="AN157" s="122">
        <v>59528.075746005183</v>
      </c>
      <c r="AO157" s="122">
        <v>65167.960073327151</v>
      </c>
      <c r="AP157" s="122">
        <v>150896.32687176878</v>
      </c>
      <c r="AQ157" s="122">
        <v>72780.744755763648</v>
      </c>
      <c r="AR157" s="122">
        <v>44612.014750207447</v>
      </c>
      <c r="AS157" s="122">
        <v>43416.520536602344</v>
      </c>
      <c r="AT157" s="122">
        <v>51580.446725383372</v>
      </c>
    </row>
    <row r="158" spans="1:46" ht="20.100000000000001" customHeight="1" x14ac:dyDescent="0.25">
      <c r="A158" s="18" t="s">
        <v>396</v>
      </c>
      <c r="B158" s="19" t="s">
        <v>823</v>
      </c>
      <c r="C158" s="20">
        <v>366937.53690465563</v>
      </c>
      <c r="D158" s="20">
        <v>394017.00068815594</v>
      </c>
      <c r="E158" s="20">
        <v>409436.82381333236</v>
      </c>
      <c r="F158" s="20">
        <v>468465.97447994439</v>
      </c>
      <c r="G158" s="20">
        <v>411836.17557152541</v>
      </c>
      <c r="H158" s="20">
        <v>453629.76279081305</v>
      </c>
      <c r="I158" s="20">
        <v>459636.75080199196</v>
      </c>
      <c r="J158" s="20">
        <v>514063.4393891237</v>
      </c>
      <c r="K158" s="20">
        <v>459233.15614564193</v>
      </c>
      <c r="L158" s="20">
        <v>496652.44867311034</v>
      </c>
      <c r="M158" s="20">
        <v>506124.83586397389</v>
      </c>
      <c r="N158" s="20">
        <v>556725.06975217722</v>
      </c>
      <c r="O158" s="20">
        <v>501184.58577844599</v>
      </c>
      <c r="P158" s="20">
        <v>550461.77773041837</v>
      </c>
      <c r="Q158" s="20">
        <v>568604.2563475729</v>
      </c>
      <c r="R158" s="20">
        <v>646649.52743429854</v>
      </c>
      <c r="S158" s="20">
        <v>574496.5883172804</v>
      </c>
      <c r="T158" s="20">
        <v>597200.07537079137</v>
      </c>
      <c r="U158" s="20">
        <v>666551.01086040912</v>
      </c>
      <c r="V158" s="20">
        <v>715571.57472543395</v>
      </c>
      <c r="W158" s="20">
        <v>678446.20700488356</v>
      </c>
      <c r="X158" s="20">
        <v>689641.97783593903</v>
      </c>
      <c r="Y158" s="20">
        <v>783178.23206966196</v>
      </c>
      <c r="Z158" s="20">
        <v>796468.12496126327</v>
      </c>
      <c r="AA158" s="20">
        <v>720019.82660611463</v>
      </c>
      <c r="AB158" s="20">
        <v>727034.38920484588</v>
      </c>
      <c r="AC158" s="20">
        <v>757949.50613377022</v>
      </c>
      <c r="AD158" s="20">
        <v>840235.83198080608</v>
      </c>
      <c r="AE158" s="20">
        <v>736440.41120027169</v>
      </c>
      <c r="AF158" s="20">
        <v>808183.90665280435</v>
      </c>
      <c r="AG158" s="20">
        <v>767878.69925704552</v>
      </c>
      <c r="AH158" s="20">
        <v>858182.61519206897</v>
      </c>
      <c r="AI158" s="20">
        <v>757542.67493294319</v>
      </c>
      <c r="AJ158" s="20">
        <v>828899.92724557244</v>
      </c>
      <c r="AK158" s="20">
        <v>851511.36344721913</v>
      </c>
      <c r="AL158" s="20">
        <v>882161.95165574737</v>
      </c>
      <c r="AM158" s="20">
        <v>813345.89634463121</v>
      </c>
      <c r="AN158" s="20">
        <v>827878.39105974243</v>
      </c>
      <c r="AO158" s="20">
        <v>826758.66012282611</v>
      </c>
      <c r="AP158" s="20">
        <v>980893.90351301385</v>
      </c>
      <c r="AQ158" s="20">
        <v>781417.90700968448</v>
      </c>
      <c r="AR158" s="20">
        <v>994254.74418442009</v>
      </c>
      <c r="AS158" s="20">
        <v>920961.23839188495</v>
      </c>
      <c r="AT158" s="20">
        <v>1020019.6864857827</v>
      </c>
    </row>
    <row r="159" spans="1:46" ht="20.100000000000001" customHeight="1" x14ac:dyDescent="0.25">
      <c r="A159" s="118">
        <v>2</v>
      </c>
      <c r="B159" s="118" t="s">
        <v>490</v>
      </c>
      <c r="C159" s="119">
        <v>359269.38784155698</v>
      </c>
      <c r="D159" s="119">
        <v>381954.74280413351</v>
      </c>
      <c r="E159" s="119">
        <v>393766.79628994374</v>
      </c>
      <c r="F159" s="119">
        <v>446364.20732190862</v>
      </c>
      <c r="G159" s="119">
        <v>409461.27774410049</v>
      </c>
      <c r="H159" s="119">
        <v>447057.59292870312</v>
      </c>
      <c r="I159" s="119">
        <v>449813.4443213449</v>
      </c>
      <c r="J159" s="119">
        <v>496703.3736875219</v>
      </c>
      <c r="K159" s="119">
        <v>455923.28344695829</v>
      </c>
      <c r="L159" s="119">
        <v>488562.53393586806</v>
      </c>
      <c r="M159" s="119">
        <v>495370.20225888648</v>
      </c>
      <c r="N159" s="119">
        <v>539362.61649240809</v>
      </c>
      <c r="O159" s="119">
        <v>500442.19186863111</v>
      </c>
      <c r="P159" s="119">
        <v>543430.70882136317</v>
      </c>
      <c r="Q159" s="119">
        <v>558245.99360848963</v>
      </c>
      <c r="R159" s="119">
        <v>622068.33907643438</v>
      </c>
      <c r="S159" s="119">
        <v>566957.89998319861</v>
      </c>
      <c r="T159" s="119">
        <v>582594.93554418534</v>
      </c>
      <c r="U159" s="119">
        <v>650259.07512183371</v>
      </c>
      <c r="V159" s="119">
        <v>700447.45776021644</v>
      </c>
      <c r="W159" s="119">
        <v>679800.50644298363</v>
      </c>
      <c r="X159" s="119">
        <v>691191.84982273972</v>
      </c>
      <c r="Y159" s="119">
        <v>781927.91280856077</v>
      </c>
      <c r="Z159" s="119">
        <v>786672.28147774306</v>
      </c>
      <c r="AA159" s="119">
        <v>724799.0957158152</v>
      </c>
      <c r="AB159" s="119">
        <v>729501.67766028328</v>
      </c>
      <c r="AC159" s="119">
        <v>760372.36804870842</v>
      </c>
      <c r="AD159" s="119">
        <v>836589.25945432333</v>
      </c>
      <c r="AE159" s="119">
        <v>746604.019081512</v>
      </c>
      <c r="AF159" s="119">
        <v>818398.52714553801</v>
      </c>
      <c r="AG159" s="119">
        <v>775268.97048960987</v>
      </c>
      <c r="AH159" s="119">
        <v>859539.36797838332</v>
      </c>
      <c r="AI159" s="119">
        <v>767491.06259998539</v>
      </c>
      <c r="AJ159" s="119">
        <v>836280.98003054736</v>
      </c>
      <c r="AK159" s="119">
        <v>855129.56609203818</v>
      </c>
      <c r="AL159" s="119">
        <v>876900.52802346833</v>
      </c>
      <c r="AM159" s="119">
        <v>825036.17731696286</v>
      </c>
      <c r="AN159" s="119">
        <v>837524.74106000783</v>
      </c>
      <c r="AO159" s="119">
        <v>837014.78155827301</v>
      </c>
      <c r="AP159" s="119">
        <v>978003.19889847771</v>
      </c>
      <c r="AQ159" s="119">
        <v>791468.80377338314</v>
      </c>
      <c r="AR159" s="119">
        <v>1000827.2032876046</v>
      </c>
      <c r="AS159" s="119">
        <v>929346.50161936076</v>
      </c>
      <c r="AT159" s="119">
        <v>1010274.0301350397</v>
      </c>
    </row>
    <row r="160" spans="1:46" ht="20.100000000000001" customHeight="1" x14ac:dyDescent="0.25">
      <c r="A160" s="124">
        <v>21</v>
      </c>
      <c r="B160" s="124" t="s">
        <v>244</v>
      </c>
      <c r="C160" s="120">
        <v>108961.11969391946</v>
      </c>
      <c r="D160" s="120">
        <v>112119.57576072389</v>
      </c>
      <c r="E160" s="120">
        <v>109016.55741484364</v>
      </c>
      <c r="F160" s="120">
        <v>136590.58418343152</v>
      </c>
      <c r="G160" s="120">
        <v>119225.98374077077</v>
      </c>
      <c r="H160" s="120">
        <v>129521.8029641289</v>
      </c>
      <c r="I160" s="120">
        <v>123270.95684540641</v>
      </c>
      <c r="J160" s="120">
        <v>148228.97903396413</v>
      </c>
      <c r="K160" s="120">
        <v>131660.16866861738</v>
      </c>
      <c r="L160" s="120">
        <v>142338.52968694773</v>
      </c>
      <c r="M160" s="120">
        <v>136599.05267378583</v>
      </c>
      <c r="N160" s="120">
        <v>162847.13139231084</v>
      </c>
      <c r="O160" s="120">
        <v>146589.3496105253</v>
      </c>
      <c r="P160" s="120">
        <v>160485.98155195857</v>
      </c>
      <c r="Q160" s="120">
        <v>155479.37638242231</v>
      </c>
      <c r="R160" s="120">
        <v>185058.87105868946</v>
      </c>
      <c r="S160" s="120">
        <v>164395.15654641224</v>
      </c>
      <c r="T160" s="120">
        <v>172813.49627152292</v>
      </c>
      <c r="U160" s="120">
        <v>170644.78030167927</v>
      </c>
      <c r="V160" s="120">
        <v>199520.48477361281</v>
      </c>
      <c r="W160" s="120">
        <v>174567.18051888162</v>
      </c>
      <c r="X160" s="120">
        <v>190071.22607853101</v>
      </c>
      <c r="Y160" s="120">
        <v>184045.41093367513</v>
      </c>
      <c r="Z160" s="120">
        <v>225853.46037005974</v>
      </c>
      <c r="AA160" s="120">
        <v>184038.26861909975</v>
      </c>
      <c r="AB160" s="120">
        <v>199244.89460313099</v>
      </c>
      <c r="AC160" s="120">
        <v>189458.43661499576</v>
      </c>
      <c r="AD160" s="120">
        <v>241342.05379522295</v>
      </c>
      <c r="AE160" s="120">
        <v>196675.51578144412</v>
      </c>
      <c r="AF160" s="120">
        <v>217231.86334899405</v>
      </c>
      <c r="AG160" s="120">
        <v>201462.13251059758</v>
      </c>
      <c r="AH160" s="120">
        <v>250273.42606177129</v>
      </c>
      <c r="AI160" s="120">
        <v>214094.65535210771</v>
      </c>
      <c r="AJ160" s="120">
        <v>221437.39437054709</v>
      </c>
      <c r="AK160" s="120">
        <v>214903.6569797188</v>
      </c>
      <c r="AL160" s="120">
        <v>259977.31782549826</v>
      </c>
      <c r="AM160" s="120">
        <v>225556.13065618256</v>
      </c>
      <c r="AN160" s="120">
        <v>234078.65860040148</v>
      </c>
      <c r="AO160" s="120">
        <v>225630.97497939912</v>
      </c>
      <c r="AP160" s="120">
        <v>271777.92200340825</v>
      </c>
      <c r="AQ160" s="120">
        <v>220517.04111373931</v>
      </c>
      <c r="AR160" s="120">
        <v>232358.28028779855</v>
      </c>
      <c r="AS160" s="120">
        <v>224474.36884981167</v>
      </c>
      <c r="AT160" s="120">
        <v>282500.39046793262</v>
      </c>
    </row>
    <row r="161" spans="1:46" ht="20.100000000000001" customHeight="1" x14ac:dyDescent="0.25">
      <c r="A161" s="124">
        <v>22</v>
      </c>
      <c r="B161" s="124" t="s">
        <v>245</v>
      </c>
      <c r="C161" s="120">
        <v>44409.543117409441</v>
      </c>
      <c r="D161" s="120">
        <v>51021.885863724689</v>
      </c>
      <c r="E161" s="120">
        <v>53044.505822381005</v>
      </c>
      <c r="F161" s="120">
        <v>60538.031499349381</v>
      </c>
      <c r="G161" s="120">
        <v>46653.441420559386</v>
      </c>
      <c r="H161" s="120">
        <v>56186.39970918285</v>
      </c>
      <c r="I161" s="120">
        <v>57299.016796318196</v>
      </c>
      <c r="J161" s="120">
        <v>68937.772386359575</v>
      </c>
      <c r="K161" s="120">
        <v>53416.104197959212</v>
      </c>
      <c r="L161" s="120">
        <v>62382.933234451979</v>
      </c>
      <c r="M161" s="120">
        <v>64107.588162679865</v>
      </c>
      <c r="N161" s="120">
        <v>74005.181282248581</v>
      </c>
      <c r="O161" s="120">
        <v>53281.710842787768</v>
      </c>
      <c r="P161" s="120">
        <v>67948.485516078799</v>
      </c>
      <c r="Q161" s="120">
        <v>69137.2047579231</v>
      </c>
      <c r="R161" s="120">
        <v>82912.034539841348</v>
      </c>
      <c r="S161" s="120">
        <v>63943.304544232975</v>
      </c>
      <c r="T161" s="120">
        <v>75211.106778573201</v>
      </c>
      <c r="U161" s="120">
        <v>79254.783243166021</v>
      </c>
      <c r="V161" s="120">
        <v>85730.095806402809</v>
      </c>
      <c r="W161" s="120">
        <v>62383.711753888812</v>
      </c>
      <c r="X161" s="120">
        <v>75481.701878398337</v>
      </c>
      <c r="Y161" s="120">
        <v>78227.762318239169</v>
      </c>
      <c r="Z161" s="120">
        <v>87677.156103697664</v>
      </c>
      <c r="AA161" s="120">
        <v>66368.936056828534</v>
      </c>
      <c r="AB161" s="120">
        <v>84138.803070833674</v>
      </c>
      <c r="AC161" s="120">
        <v>80421.127493907581</v>
      </c>
      <c r="AD161" s="120">
        <v>93954.529568104233</v>
      </c>
      <c r="AE161" s="120">
        <v>65576.550865155921</v>
      </c>
      <c r="AF161" s="120">
        <v>81617.120703980065</v>
      </c>
      <c r="AG161" s="120">
        <v>80901.274767335388</v>
      </c>
      <c r="AH161" s="120">
        <v>97963.900812588952</v>
      </c>
      <c r="AI161" s="120">
        <v>75417.190791486792</v>
      </c>
      <c r="AJ161" s="120">
        <v>88847.333718427661</v>
      </c>
      <c r="AK161" s="120">
        <v>91221.088795635907</v>
      </c>
      <c r="AL161" s="120">
        <v>101145.8661516446</v>
      </c>
      <c r="AM161" s="120">
        <v>81700.501384505726</v>
      </c>
      <c r="AN161" s="120">
        <v>95827.015977214265</v>
      </c>
      <c r="AO161" s="120">
        <v>96916.72975101613</v>
      </c>
      <c r="AP161" s="120">
        <v>108677.85896609511</v>
      </c>
      <c r="AQ161" s="120">
        <v>82753.233751126769</v>
      </c>
      <c r="AR161" s="120">
        <v>94047.85806728102</v>
      </c>
      <c r="AS161" s="120">
        <v>96201.139331583807</v>
      </c>
      <c r="AT161" s="120">
        <v>119023.91292282601</v>
      </c>
    </row>
    <row r="162" spans="1:46" ht="20.100000000000001" customHeight="1" x14ac:dyDescent="0.25">
      <c r="A162" s="124">
        <v>23</v>
      </c>
      <c r="B162" s="124" t="s">
        <v>824</v>
      </c>
      <c r="C162" s="120">
        <v>12295</v>
      </c>
      <c r="D162" s="120">
        <v>12613</v>
      </c>
      <c r="E162" s="120">
        <v>12821</v>
      </c>
      <c r="F162" s="120">
        <v>12930</v>
      </c>
      <c r="G162" s="120">
        <v>13769.896619513947</v>
      </c>
      <c r="H162" s="120">
        <v>14168.893623957378</v>
      </c>
      <c r="I162" s="120">
        <v>14391.891949749072</v>
      </c>
      <c r="J162" s="120">
        <v>14514.891026306821</v>
      </c>
      <c r="K162" s="120">
        <v>15287</v>
      </c>
      <c r="L162" s="120">
        <v>15653</v>
      </c>
      <c r="M162" s="120">
        <v>15940</v>
      </c>
      <c r="N162" s="120">
        <v>16057</v>
      </c>
      <c r="O162" s="120">
        <v>16987</v>
      </c>
      <c r="P162" s="120">
        <v>17419</v>
      </c>
      <c r="Q162" s="120">
        <v>17766</v>
      </c>
      <c r="R162" s="120">
        <v>17921</v>
      </c>
      <c r="S162" s="120">
        <v>18990</v>
      </c>
      <c r="T162" s="120">
        <v>19439</v>
      </c>
      <c r="U162" s="120">
        <v>19754.000000000004</v>
      </c>
      <c r="V162" s="120">
        <v>19896</v>
      </c>
      <c r="W162" s="120">
        <v>21231</v>
      </c>
      <c r="X162" s="120">
        <v>21674</v>
      </c>
      <c r="Y162" s="120">
        <v>22186</v>
      </c>
      <c r="Z162" s="120">
        <v>22498</v>
      </c>
      <c r="AA162" s="120">
        <v>23484.346776823528</v>
      </c>
      <c r="AB162" s="120">
        <v>23971.091946444456</v>
      </c>
      <c r="AC162" s="120">
        <v>24320.813018432465</v>
      </c>
      <c r="AD162" s="120">
        <v>24421.748258299551</v>
      </c>
      <c r="AE162" s="120">
        <v>24845.506323843925</v>
      </c>
      <c r="AF162" s="120">
        <v>25109.148759694697</v>
      </c>
      <c r="AG162" s="120">
        <v>25651.161186872974</v>
      </c>
      <c r="AH162" s="120">
        <v>25797.183729588403</v>
      </c>
      <c r="AI162" s="120">
        <v>26068.570664165913</v>
      </c>
      <c r="AJ162" s="120">
        <v>26364.950799727951</v>
      </c>
      <c r="AK162" s="120">
        <v>26833.39244469531</v>
      </c>
      <c r="AL162" s="120">
        <v>27444.086091410816</v>
      </c>
      <c r="AM162" s="120">
        <v>28840.90554006349</v>
      </c>
      <c r="AN162" s="120">
        <v>28340.458713716216</v>
      </c>
      <c r="AO162" s="120">
        <v>28649.758244287084</v>
      </c>
      <c r="AP162" s="120">
        <v>29208.877501933217</v>
      </c>
      <c r="AQ162" s="120">
        <v>29009.256898714142</v>
      </c>
      <c r="AR162" s="120">
        <v>29684.379057094178</v>
      </c>
      <c r="AS162" s="120">
        <v>30476.876721435343</v>
      </c>
      <c r="AT162" s="120">
        <v>31825.27104598211</v>
      </c>
    </row>
    <row r="163" spans="1:46" ht="20.100000000000001" customHeight="1" x14ac:dyDescent="0.25">
      <c r="A163" s="124">
        <v>24</v>
      </c>
      <c r="B163" s="124" t="s">
        <v>825</v>
      </c>
      <c r="C163" s="120">
        <v>63459.875513782426</v>
      </c>
      <c r="D163" s="120">
        <v>67392.414865239203</v>
      </c>
      <c r="E163" s="120">
        <v>65518.096118920395</v>
      </c>
      <c r="F163" s="120">
        <v>77315.192155142926</v>
      </c>
      <c r="G163" s="120">
        <v>83595.74668592088</v>
      </c>
      <c r="H163" s="120">
        <v>84616.322920910839</v>
      </c>
      <c r="I163" s="120">
        <v>81113.35691165163</v>
      </c>
      <c r="J163" s="120">
        <v>84368.914188831899</v>
      </c>
      <c r="K163" s="120">
        <v>82264.161747459177</v>
      </c>
      <c r="L163" s="120">
        <v>82997.047264097841</v>
      </c>
      <c r="M163" s="120">
        <v>80505.659769895181</v>
      </c>
      <c r="N163" s="120">
        <v>88086.356474570086</v>
      </c>
      <c r="O163" s="120">
        <v>91328.171524613048</v>
      </c>
      <c r="P163" s="120">
        <v>87863.411318323895</v>
      </c>
      <c r="Q163" s="120">
        <v>88939.271451002438</v>
      </c>
      <c r="R163" s="120">
        <v>103480.79186996086</v>
      </c>
      <c r="S163" s="120">
        <v>91497.118548389888</v>
      </c>
      <c r="T163" s="120">
        <v>91210.863463845424</v>
      </c>
      <c r="U163" s="120">
        <v>118197.53908142925</v>
      </c>
      <c r="V163" s="120">
        <v>133208.52423984586</v>
      </c>
      <c r="W163" s="120">
        <v>189307.68144124339</v>
      </c>
      <c r="X163" s="120">
        <v>146824.20883087887</v>
      </c>
      <c r="Y163" s="120">
        <v>229355.7161126055</v>
      </c>
      <c r="Z163" s="120">
        <v>149216.98056839069</v>
      </c>
      <c r="AA163" s="120">
        <v>170197.89022089608</v>
      </c>
      <c r="AB163" s="120">
        <v>142741.00983653089</v>
      </c>
      <c r="AC163" s="120">
        <v>164939.30579019917</v>
      </c>
      <c r="AD163" s="120">
        <v>146070.38753076052</v>
      </c>
      <c r="AE163" s="120">
        <v>153342.09028979635</v>
      </c>
      <c r="AF163" s="120">
        <v>146302.61478987758</v>
      </c>
      <c r="AG163" s="120">
        <v>140798.36429546564</v>
      </c>
      <c r="AH163" s="120">
        <v>148753.84777359641</v>
      </c>
      <c r="AI163" s="120">
        <v>137353.59769262918</v>
      </c>
      <c r="AJ163" s="120">
        <v>173764.44041421995</v>
      </c>
      <c r="AK163" s="120">
        <v>167693.34534610171</v>
      </c>
      <c r="AL163" s="120">
        <v>134596.82103174663</v>
      </c>
      <c r="AM163" s="120">
        <v>153881.23155965382</v>
      </c>
      <c r="AN163" s="120">
        <v>133992.47626980703</v>
      </c>
      <c r="AO163" s="120">
        <v>114077.8298647193</v>
      </c>
      <c r="AP163" s="120">
        <v>124348.90282185983</v>
      </c>
      <c r="AQ163" s="120">
        <v>112360.77549248948</v>
      </c>
      <c r="AR163" s="120">
        <v>82150.943407550832</v>
      </c>
      <c r="AS163" s="120">
        <v>107619.84096897702</v>
      </c>
      <c r="AT163" s="120">
        <v>132245.90791053409</v>
      </c>
    </row>
    <row r="164" spans="1:46" ht="20.100000000000001" customHeight="1" x14ac:dyDescent="0.25">
      <c r="A164" s="124">
        <v>25</v>
      </c>
      <c r="B164" s="124" t="s">
        <v>248</v>
      </c>
      <c r="C164" s="120">
        <v>1491.5287421497528</v>
      </c>
      <c r="D164" s="120">
        <v>1244.2510578251558</v>
      </c>
      <c r="E164" s="120">
        <v>1361.6515204559121</v>
      </c>
      <c r="F164" s="120">
        <v>2371.9776804223147</v>
      </c>
      <c r="G164" s="120">
        <v>3517.4008318500646</v>
      </c>
      <c r="H164" s="120">
        <v>3549.668030987832</v>
      </c>
      <c r="I164" s="120">
        <v>2235.8160359088715</v>
      </c>
      <c r="J164" s="120">
        <v>2913.4402655527497</v>
      </c>
      <c r="K164" s="120">
        <v>5789.9213253777798</v>
      </c>
      <c r="L164" s="120">
        <v>4159.0359308042089</v>
      </c>
      <c r="M164" s="120">
        <v>2331.6330781763136</v>
      </c>
      <c r="N164" s="120">
        <v>2461.3937696319958</v>
      </c>
      <c r="O164" s="120">
        <v>4038.3156530672495</v>
      </c>
      <c r="P164" s="120">
        <v>4068.7748616830586</v>
      </c>
      <c r="Q164" s="120">
        <v>8623.3972927162795</v>
      </c>
      <c r="R164" s="120">
        <v>8940.8931421373127</v>
      </c>
      <c r="S164" s="120">
        <v>8658.6756556156561</v>
      </c>
      <c r="T164" s="120">
        <v>4813.1138779853563</v>
      </c>
      <c r="U164" s="120">
        <v>11226.108162066548</v>
      </c>
      <c r="V164" s="120">
        <v>5673.1944900051749</v>
      </c>
      <c r="W164" s="120">
        <v>1405.0211967143473</v>
      </c>
      <c r="X164" s="120">
        <v>6103.5659111721316</v>
      </c>
      <c r="Y164" s="120">
        <v>4150.5550465545266</v>
      </c>
      <c r="Z164" s="120">
        <v>13549.779360888993</v>
      </c>
      <c r="AA164" s="120">
        <v>13229.285716241333</v>
      </c>
      <c r="AB164" s="120">
        <v>1708.0715937766049</v>
      </c>
      <c r="AC164" s="120">
        <v>10521.685800574536</v>
      </c>
      <c r="AD164" s="120">
        <v>2929.4766741175258</v>
      </c>
      <c r="AE164" s="120">
        <v>10117.980538930715</v>
      </c>
      <c r="AF164" s="120">
        <v>1914.9592188456481</v>
      </c>
      <c r="AG164" s="120">
        <v>8998.9097984601922</v>
      </c>
      <c r="AH164" s="120">
        <v>2078.5965334834427</v>
      </c>
      <c r="AI164" s="120">
        <v>7422.5374193416819</v>
      </c>
      <c r="AJ164" s="120">
        <v>2008.2134616308999</v>
      </c>
      <c r="AK164" s="120">
        <v>8451.3417912566256</v>
      </c>
      <c r="AL164" s="120">
        <v>6940.1138660207944</v>
      </c>
      <c r="AM164" s="120">
        <v>7652.3605276771495</v>
      </c>
      <c r="AN164" s="120">
        <v>1656.1146641984469</v>
      </c>
      <c r="AO164" s="120">
        <v>5540.6027137031224</v>
      </c>
      <c r="AP164" s="120">
        <v>2593.473685223451</v>
      </c>
      <c r="AQ164" s="120">
        <v>4153.9460318417359</v>
      </c>
      <c r="AR164" s="120">
        <v>2550.577679892504</v>
      </c>
      <c r="AS164" s="120">
        <v>3191.0717749285532</v>
      </c>
      <c r="AT164" s="120">
        <v>2412.4126793039559</v>
      </c>
    </row>
    <row r="165" spans="1:46" ht="20.100000000000001" customHeight="1" x14ac:dyDescent="0.25">
      <c r="A165" s="124">
        <v>26</v>
      </c>
      <c r="B165" s="124" t="s">
        <v>243</v>
      </c>
      <c r="C165" s="120">
        <v>247.88730747469526</v>
      </c>
      <c r="D165" s="120">
        <v>371.0389997792081</v>
      </c>
      <c r="E165" s="120">
        <v>318.9035483206826</v>
      </c>
      <c r="F165" s="120">
        <v>279.23341322742635</v>
      </c>
      <c r="G165" s="120">
        <v>131.45786285147187</v>
      </c>
      <c r="H165" s="120">
        <v>337.66418040305143</v>
      </c>
      <c r="I165" s="120">
        <v>286.55012721390813</v>
      </c>
      <c r="J165" s="120">
        <v>359.74000284355134</v>
      </c>
      <c r="K165" s="120">
        <v>301.33554316824302</v>
      </c>
      <c r="L165" s="120">
        <v>364.05018035252579</v>
      </c>
      <c r="M165" s="120">
        <v>214.19430654734606</v>
      </c>
      <c r="N165" s="120">
        <v>440.941755853215</v>
      </c>
      <c r="O165" s="120">
        <v>239.20782796331332</v>
      </c>
      <c r="P165" s="120">
        <v>242.93617208952492</v>
      </c>
      <c r="Q165" s="120">
        <v>468.331285889828</v>
      </c>
      <c r="R165" s="120">
        <v>948.34326657734346</v>
      </c>
      <c r="S165" s="120">
        <v>736.7219620780088</v>
      </c>
      <c r="T165" s="120">
        <v>1011.803292573095</v>
      </c>
      <c r="U165" s="120">
        <v>577.78203252215462</v>
      </c>
      <c r="V165" s="120">
        <v>777.35708439773589</v>
      </c>
      <c r="W165" s="120">
        <v>678.27200695792271</v>
      </c>
      <c r="X165" s="120">
        <v>702.71463819047494</v>
      </c>
      <c r="Y165" s="120">
        <v>661.44927094547893</v>
      </c>
      <c r="Z165" s="120">
        <v>679.99235050013522</v>
      </c>
      <c r="AA165" s="120">
        <v>1385.401458177017</v>
      </c>
      <c r="AB165" s="120">
        <v>530.18384743778734</v>
      </c>
      <c r="AC165" s="120">
        <v>765.13805334545032</v>
      </c>
      <c r="AD165" s="120">
        <v>1921.6941089486936</v>
      </c>
      <c r="AE165" s="120">
        <v>1216.0906083945592</v>
      </c>
      <c r="AF165" s="120">
        <v>867.18100434474763</v>
      </c>
      <c r="AG165" s="120">
        <v>862.18108519919042</v>
      </c>
      <c r="AH165" s="120">
        <v>671.10278866719455</v>
      </c>
      <c r="AI165" s="120">
        <v>549.14253741694847</v>
      </c>
      <c r="AJ165" s="120">
        <v>418.63893419911619</v>
      </c>
      <c r="AK165" s="120">
        <v>1302.4972006373282</v>
      </c>
      <c r="AL165" s="120">
        <v>1383.802894246619</v>
      </c>
      <c r="AM165" s="120">
        <v>118.82834765259759</v>
      </c>
      <c r="AN165" s="120">
        <v>160.20550509530585</v>
      </c>
      <c r="AO165" s="120">
        <v>311.6748235693376</v>
      </c>
      <c r="AP165" s="120">
        <v>1868.9252009977936</v>
      </c>
      <c r="AQ165" s="120">
        <v>595.86014292552136</v>
      </c>
      <c r="AR165" s="120">
        <v>874.14194188712281</v>
      </c>
      <c r="AS165" s="120">
        <v>136.47901871832437</v>
      </c>
      <c r="AT165" s="120">
        <v>2421.2944046348857</v>
      </c>
    </row>
    <row r="166" spans="1:46" ht="20.100000000000001" customHeight="1" x14ac:dyDescent="0.25">
      <c r="A166" s="124">
        <v>27</v>
      </c>
      <c r="B166" s="124" t="s">
        <v>580</v>
      </c>
      <c r="C166" s="120">
        <v>123485.77561674015</v>
      </c>
      <c r="D166" s="120">
        <v>124729.27393760695</v>
      </c>
      <c r="E166" s="120">
        <v>139483.13572726541</v>
      </c>
      <c r="F166" s="120">
        <v>141852.23215535056</v>
      </c>
      <c r="G166" s="120">
        <v>135736.23084292767</v>
      </c>
      <c r="H166" s="120">
        <v>143628.39861539961</v>
      </c>
      <c r="I166" s="120">
        <v>156646.73756506768</v>
      </c>
      <c r="J166" s="120">
        <v>156265.02853100584</v>
      </c>
      <c r="K166" s="120">
        <v>153967.97359328374</v>
      </c>
      <c r="L166" s="120">
        <v>162941.42167791189</v>
      </c>
      <c r="M166" s="120">
        <v>176724.7583946776</v>
      </c>
      <c r="N166" s="120">
        <v>176625.45040386703</v>
      </c>
      <c r="O166" s="120">
        <v>174289.8426856994</v>
      </c>
      <c r="P166" s="120">
        <v>182471.40780521688</v>
      </c>
      <c r="Q166" s="120">
        <v>199573.61827058627</v>
      </c>
      <c r="R166" s="120">
        <v>199905.83192237664</v>
      </c>
      <c r="S166" s="120">
        <v>200467.23505216272</v>
      </c>
      <c r="T166" s="120">
        <v>195816.86081694596</v>
      </c>
      <c r="U166" s="120">
        <v>225493.28212163068</v>
      </c>
      <c r="V166" s="120">
        <v>231997.05812668285</v>
      </c>
      <c r="W166" s="120">
        <v>212469.9789836391</v>
      </c>
      <c r="X166" s="120">
        <v>224074.52059964457</v>
      </c>
      <c r="Y166" s="120">
        <v>238135.75807178643</v>
      </c>
      <c r="Z166" s="120">
        <v>258306.6147599254</v>
      </c>
      <c r="AA166" s="120">
        <v>248100.05082499955</v>
      </c>
      <c r="AB166" s="120">
        <v>248910.31427636812</v>
      </c>
      <c r="AC166" s="120">
        <v>264576.24138572812</v>
      </c>
      <c r="AD166" s="120">
        <v>292908.34202758002</v>
      </c>
      <c r="AE166" s="120">
        <v>280723.02686096326</v>
      </c>
      <c r="AF166" s="120">
        <v>316100.15565470973</v>
      </c>
      <c r="AG166" s="120">
        <v>293564.02401637041</v>
      </c>
      <c r="AH166" s="120">
        <v>306283.96887394652</v>
      </c>
      <c r="AI166" s="120">
        <v>290783.62545084447</v>
      </c>
      <c r="AJ166" s="120">
        <v>294058.56049790548</v>
      </c>
      <c r="AK166" s="120">
        <v>314842.01013290713</v>
      </c>
      <c r="AL166" s="120">
        <v>315541.998336502</v>
      </c>
      <c r="AM166" s="120">
        <v>310137.38800023653</v>
      </c>
      <c r="AN166" s="120">
        <v>310903.9492197652</v>
      </c>
      <c r="AO166" s="120">
        <v>339244.58109408215</v>
      </c>
      <c r="AP166" s="120">
        <v>373568.1841059656</v>
      </c>
      <c r="AQ166" s="120">
        <v>318149.89995795256</v>
      </c>
      <c r="AR166" s="120">
        <v>528346.46971701202</v>
      </c>
      <c r="AS166" s="120">
        <v>437716.18429303262</v>
      </c>
      <c r="AT166" s="120">
        <v>405173.35629383277</v>
      </c>
    </row>
    <row r="167" spans="1:46" ht="20.100000000000001" customHeight="1" x14ac:dyDescent="0.25">
      <c r="A167" s="124">
        <v>28</v>
      </c>
      <c r="B167" s="124" t="s">
        <v>398</v>
      </c>
      <c r="C167" s="120">
        <v>4918.6578500809665</v>
      </c>
      <c r="D167" s="120">
        <v>12463.30231923435</v>
      </c>
      <c r="E167" s="120">
        <v>12202.946137756739</v>
      </c>
      <c r="F167" s="120">
        <v>14486.956234984467</v>
      </c>
      <c r="G167" s="120">
        <v>6831.1197397062751</v>
      </c>
      <c r="H167" s="120">
        <v>15048.442883732698</v>
      </c>
      <c r="I167" s="120">
        <v>14569.118090029055</v>
      </c>
      <c r="J167" s="120">
        <v>21114.608252657395</v>
      </c>
      <c r="K167" s="120">
        <v>13236.618371092771</v>
      </c>
      <c r="L167" s="120">
        <v>17726.515961301906</v>
      </c>
      <c r="M167" s="120">
        <v>18947.315873124393</v>
      </c>
      <c r="N167" s="120">
        <v>18839.1614139265</v>
      </c>
      <c r="O167" s="120">
        <v>13688.593723975051</v>
      </c>
      <c r="P167" s="120">
        <v>22930.71159601257</v>
      </c>
      <c r="Q167" s="120">
        <v>18258.794167949309</v>
      </c>
      <c r="R167" s="120">
        <v>22900.573276851326</v>
      </c>
      <c r="S167" s="120">
        <v>18269.687674307119</v>
      </c>
      <c r="T167" s="120">
        <v>22278.691042739316</v>
      </c>
      <c r="U167" s="120">
        <v>25110.800179339705</v>
      </c>
      <c r="V167" s="120">
        <v>23644.743239269104</v>
      </c>
      <c r="W167" s="120">
        <v>17757.66054165861</v>
      </c>
      <c r="X167" s="120">
        <v>26259.911885924303</v>
      </c>
      <c r="Y167" s="120">
        <v>25165.261054754494</v>
      </c>
      <c r="Z167" s="120">
        <v>28890.29796428038</v>
      </c>
      <c r="AA167" s="120">
        <v>17994.916042749377</v>
      </c>
      <c r="AB167" s="120">
        <v>28257.308485760914</v>
      </c>
      <c r="AC167" s="120">
        <v>25369.61989152537</v>
      </c>
      <c r="AD167" s="120">
        <v>33041.027491289758</v>
      </c>
      <c r="AE167" s="120">
        <v>14107.257812983102</v>
      </c>
      <c r="AF167" s="120">
        <v>29255.483665091608</v>
      </c>
      <c r="AG167" s="120">
        <v>23030.922829308431</v>
      </c>
      <c r="AH167" s="120">
        <v>27717.341404741088</v>
      </c>
      <c r="AI167" s="120">
        <v>15801.742691992651</v>
      </c>
      <c r="AJ167" s="120">
        <v>29381.447833889259</v>
      </c>
      <c r="AK167" s="120">
        <v>29882.233401085337</v>
      </c>
      <c r="AL167" s="120">
        <v>29870.521826398566</v>
      </c>
      <c r="AM167" s="120">
        <v>17148.831300990962</v>
      </c>
      <c r="AN167" s="120">
        <v>32565.862109809954</v>
      </c>
      <c r="AO167" s="120">
        <v>26642.630087496931</v>
      </c>
      <c r="AP167" s="120">
        <v>65959.054612994369</v>
      </c>
      <c r="AQ167" s="120">
        <v>23928.790384593503</v>
      </c>
      <c r="AR167" s="120">
        <v>30814.553129088148</v>
      </c>
      <c r="AS167" s="120">
        <v>29530.54066087363</v>
      </c>
      <c r="AT167" s="120">
        <v>34671.484409993282</v>
      </c>
    </row>
    <row r="168" spans="1:46" ht="20.100000000000001" customHeight="1" x14ac:dyDescent="0.25">
      <c r="A168" s="118">
        <v>31</v>
      </c>
      <c r="B168" s="118" t="s">
        <v>612</v>
      </c>
      <c r="C168" s="119">
        <v>7668.1490630986518</v>
      </c>
      <c r="D168" s="119">
        <v>12062.257884022463</v>
      </c>
      <c r="E168" s="119">
        <v>15670.0275233886</v>
      </c>
      <c r="F168" s="119">
        <v>22101.767158035731</v>
      </c>
      <c r="G168" s="119">
        <v>2374.8978274249471</v>
      </c>
      <c r="H168" s="119">
        <v>6572.1698621098576</v>
      </c>
      <c r="I168" s="119">
        <v>9823.3064806470575</v>
      </c>
      <c r="J168" s="119">
        <v>17360.065701601721</v>
      </c>
      <c r="K168" s="119">
        <v>3309.8726986836696</v>
      </c>
      <c r="L168" s="119">
        <v>8089.9147372422995</v>
      </c>
      <c r="M168" s="119">
        <v>10754.633605087294</v>
      </c>
      <c r="N168" s="119">
        <v>17362.453259769009</v>
      </c>
      <c r="O168" s="119">
        <v>742.39390981486258</v>
      </c>
      <c r="P168" s="119">
        <v>7031.0689090552478</v>
      </c>
      <c r="Q168" s="119">
        <v>10358.26273908341</v>
      </c>
      <c r="R168" s="119">
        <v>24581.188357864128</v>
      </c>
      <c r="S168" s="119">
        <v>7538.6883340818204</v>
      </c>
      <c r="T168" s="119">
        <v>14605.139826606173</v>
      </c>
      <c r="U168" s="119">
        <v>16291.935738575296</v>
      </c>
      <c r="V168" s="119">
        <v>15124.116965217669</v>
      </c>
      <c r="W168" s="119">
        <v>-1354.2994381002336</v>
      </c>
      <c r="X168" s="119">
        <v>-1549.8719868005519</v>
      </c>
      <c r="Y168" s="119">
        <v>1250.3192611011982</v>
      </c>
      <c r="Z168" s="119">
        <v>9795.843483520166</v>
      </c>
      <c r="AA168" s="119">
        <v>-4779.2691097004299</v>
      </c>
      <c r="AB168" s="119">
        <v>-2467.288455437535</v>
      </c>
      <c r="AC168" s="119">
        <v>-2422.8619149382139</v>
      </c>
      <c r="AD168" s="119">
        <v>3646.5725264826733</v>
      </c>
      <c r="AE168" s="119">
        <v>-10163.607881240314</v>
      </c>
      <c r="AF168" s="119">
        <v>-10214.620492733739</v>
      </c>
      <c r="AG168" s="119">
        <v>-7390.2712325644425</v>
      </c>
      <c r="AH168" s="119">
        <v>-1356.7527863142677</v>
      </c>
      <c r="AI168" s="119">
        <v>-9948.3876670421014</v>
      </c>
      <c r="AJ168" s="119">
        <v>-7381.0527849749706</v>
      </c>
      <c r="AK168" s="119">
        <v>-3618.2026448189445</v>
      </c>
      <c r="AL168" s="119">
        <v>5261.4236322791648</v>
      </c>
      <c r="AM168" s="119">
        <v>-11690.280972331686</v>
      </c>
      <c r="AN168" s="119">
        <v>-9646.3500002653982</v>
      </c>
      <c r="AO168" s="119">
        <v>-10256.121435446999</v>
      </c>
      <c r="AP168" s="119">
        <v>2890.7046145362765</v>
      </c>
      <c r="AQ168" s="119">
        <v>-10050.896763698624</v>
      </c>
      <c r="AR168" s="119">
        <v>-6572.4591031844002</v>
      </c>
      <c r="AS168" s="119">
        <v>-8385.2632274758598</v>
      </c>
      <c r="AT168" s="119">
        <v>9745.6563507428309</v>
      </c>
    </row>
    <row r="169" spans="1:46" ht="20.100000000000001" customHeight="1" x14ac:dyDescent="0.25">
      <c r="A169" s="125" t="s">
        <v>334</v>
      </c>
      <c r="B169" s="124" t="s">
        <v>330</v>
      </c>
      <c r="C169" s="120">
        <v>20209.563947463113</v>
      </c>
      <c r="D169" s="120">
        <v>25105.686892190737</v>
      </c>
      <c r="E169" s="120">
        <v>28924.131947721973</v>
      </c>
      <c r="F169" s="120">
        <v>36467.921937649633</v>
      </c>
      <c r="G169" s="120">
        <v>17454.488597691401</v>
      </c>
      <c r="H169" s="120">
        <v>22640.381671448089</v>
      </c>
      <c r="I169" s="120">
        <v>24721.275634688955</v>
      </c>
      <c r="J169" s="120">
        <v>34986.48119815236</v>
      </c>
      <c r="K169" s="120">
        <v>19320.390382306548</v>
      </c>
      <c r="L169" s="120">
        <v>24431.841953234711</v>
      </c>
      <c r="M169" s="120">
        <v>28139.968298613348</v>
      </c>
      <c r="N169" s="120">
        <v>35155.989891777659</v>
      </c>
      <c r="O169" s="120">
        <v>18309.693055566924</v>
      </c>
      <c r="P169" s="120">
        <v>26775.523279846315</v>
      </c>
      <c r="Q169" s="120">
        <v>30455.874613129083</v>
      </c>
      <c r="R169" s="120">
        <v>43150.911673555325</v>
      </c>
      <c r="S169" s="120">
        <v>27709.680538697441</v>
      </c>
      <c r="T169" s="120">
        <v>35172.70448270924</v>
      </c>
      <c r="U169" s="120">
        <v>38036.997800354598</v>
      </c>
      <c r="V169" s="120">
        <v>40871.645456449682</v>
      </c>
      <c r="W169" s="120">
        <v>20291.306274679613</v>
      </c>
      <c r="X169" s="120">
        <v>23840.496676504146</v>
      </c>
      <c r="Y169" s="120">
        <v>25362.218030686541</v>
      </c>
      <c r="Z169" s="120">
        <v>32760.418732700273</v>
      </c>
      <c r="AA169" s="120">
        <v>19275.412661314567</v>
      </c>
      <c r="AB169" s="120">
        <v>23592.80086427553</v>
      </c>
      <c r="AC169" s="120">
        <v>23444.789869616074</v>
      </c>
      <c r="AD169" s="120">
        <v>29645.728662590322</v>
      </c>
      <c r="AE169" s="120">
        <v>15273.69406350504</v>
      </c>
      <c r="AF169" s="120">
        <v>17114.551660459012</v>
      </c>
      <c r="AG169" s="120">
        <v>20635.215580877863</v>
      </c>
      <c r="AH169" s="120">
        <v>29743.134531415322</v>
      </c>
      <c r="AI169" s="120">
        <v>16720.819249643933</v>
      </c>
      <c r="AJ169" s="120">
        <v>21309.498716416179</v>
      </c>
      <c r="AK169" s="120">
        <v>24172.794504643371</v>
      </c>
      <c r="AL169" s="120">
        <v>33705.873710979649</v>
      </c>
      <c r="AM169" s="120">
        <v>17752.587632964671</v>
      </c>
      <c r="AN169" s="120">
        <v>20009.401940831754</v>
      </c>
      <c r="AO169" s="120">
        <v>23341.213489436552</v>
      </c>
      <c r="AP169" s="120">
        <v>33836.741088289215</v>
      </c>
      <c r="AQ169" s="120">
        <v>19809.671647308314</v>
      </c>
      <c r="AR169" s="120">
        <v>23993.055975576972</v>
      </c>
      <c r="AS169" s="120">
        <v>27859.352321988881</v>
      </c>
      <c r="AT169" s="120">
        <v>42874.047314245545</v>
      </c>
    </row>
    <row r="170" spans="1:46" ht="20.100000000000001" customHeight="1" x14ac:dyDescent="0.25">
      <c r="A170" s="125" t="s">
        <v>335</v>
      </c>
      <c r="B170" s="124" t="s">
        <v>529</v>
      </c>
      <c r="C170" s="120">
        <v>246.41488436446127</v>
      </c>
      <c r="D170" s="120">
        <v>430.42900816827205</v>
      </c>
      <c r="E170" s="120">
        <v>433.10442433336766</v>
      </c>
      <c r="F170" s="120">
        <v>1436.1547796138991</v>
      </c>
      <c r="G170" s="120">
        <v>1309.6941507525053</v>
      </c>
      <c r="H170" s="120">
        <v>1899.3181853808533</v>
      </c>
      <c r="I170" s="120">
        <v>506.07720429282438</v>
      </c>
      <c r="J170" s="120">
        <v>3111.5244702438167</v>
      </c>
      <c r="K170" s="120">
        <v>723.51768362287885</v>
      </c>
      <c r="L170" s="120">
        <v>688.92721599240929</v>
      </c>
      <c r="M170" s="120">
        <v>1445.3346935260583</v>
      </c>
      <c r="N170" s="120">
        <v>1736.5366320086532</v>
      </c>
      <c r="O170" s="120">
        <v>580.29914575205794</v>
      </c>
      <c r="P170" s="120">
        <v>2325.4543707910661</v>
      </c>
      <c r="Q170" s="120">
        <v>2331.6118740456736</v>
      </c>
      <c r="R170" s="120">
        <v>648.72331569120126</v>
      </c>
      <c r="S170" s="120">
        <v>1180.9922046156203</v>
      </c>
      <c r="T170" s="120">
        <v>1128.5646561030683</v>
      </c>
      <c r="U170" s="120">
        <v>1991.062061779299</v>
      </c>
      <c r="V170" s="120">
        <v>5851.5284912320121</v>
      </c>
      <c r="W170" s="120">
        <v>414.60571277985014</v>
      </c>
      <c r="X170" s="120">
        <v>3716.3686633046955</v>
      </c>
      <c r="Y170" s="120">
        <v>1925.8987695853471</v>
      </c>
      <c r="Z170" s="120">
        <v>466.57524918010745</v>
      </c>
      <c r="AA170" s="120">
        <v>570.33499419146835</v>
      </c>
      <c r="AB170" s="120">
        <v>2088.9973732686121</v>
      </c>
      <c r="AC170" s="120">
        <v>1546.8387661218223</v>
      </c>
      <c r="AD170" s="120">
        <v>1577.4078778080975</v>
      </c>
      <c r="AE170" s="120">
        <v>591.79562090142679</v>
      </c>
      <c r="AF170" s="120">
        <v>2220.0233934980542</v>
      </c>
      <c r="AG170" s="120">
        <v>2374.325626569334</v>
      </c>
      <c r="AH170" s="120">
        <v>5302.7035881411839</v>
      </c>
      <c r="AI170" s="120">
        <v>600.63625252012093</v>
      </c>
      <c r="AJ170" s="120">
        <v>2325.6007016632007</v>
      </c>
      <c r="AK170" s="120">
        <v>957.60470476700493</v>
      </c>
      <c r="AL170" s="120">
        <v>1000.3639872896732</v>
      </c>
      <c r="AM170" s="120">
        <v>601.96306523286694</v>
      </c>
      <c r="AN170" s="120">
        <v>1315.2932273809386</v>
      </c>
      <c r="AO170" s="120">
        <v>4947.5766805964695</v>
      </c>
      <c r="AP170" s="120">
        <v>1737.1589718197247</v>
      </c>
      <c r="AQ170" s="120">
        <v>851.3115122928001</v>
      </c>
      <c r="AR170" s="120">
        <v>881.1360216672</v>
      </c>
      <c r="AS170" s="120">
        <v>5767.7388280294026</v>
      </c>
      <c r="AT170" s="120">
        <v>1303.1199175205998</v>
      </c>
    </row>
    <row r="171" spans="1:46" ht="20.100000000000001" customHeight="1" x14ac:dyDescent="0.25">
      <c r="A171" s="125" t="s">
        <v>336</v>
      </c>
      <c r="B171" s="124" t="s">
        <v>824</v>
      </c>
      <c r="C171" s="120">
        <v>12295</v>
      </c>
      <c r="D171" s="120">
        <v>12613</v>
      </c>
      <c r="E171" s="120">
        <v>12821</v>
      </c>
      <c r="F171" s="120">
        <v>12930</v>
      </c>
      <c r="G171" s="120">
        <v>13769.896619513947</v>
      </c>
      <c r="H171" s="120">
        <v>14168.893623957378</v>
      </c>
      <c r="I171" s="120">
        <v>14391.891949749072</v>
      </c>
      <c r="J171" s="120">
        <v>14514.891026306821</v>
      </c>
      <c r="K171" s="120">
        <v>15287</v>
      </c>
      <c r="L171" s="120">
        <v>15653</v>
      </c>
      <c r="M171" s="120">
        <v>15940</v>
      </c>
      <c r="N171" s="120">
        <v>16057</v>
      </c>
      <c r="O171" s="120">
        <v>16987</v>
      </c>
      <c r="P171" s="120">
        <v>17419</v>
      </c>
      <c r="Q171" s="120">
        <v>17766</v>
      </c>
      <c r="R171" s="120">
        <v>17921</v>
      </c>
      <c r="S171" s="120">
        <v>18990</v>
      </c>
      <c r="T171" s="120">
        <v>19439</v>
      </c>
      <c r="U171" s="120">
        <v>19754.000000000004</v>
      </c>
      <c r="V171" s="120">
        <v>19896</v>
      </c>
      <c r="W171" s="120">
        <v>21231</v>
      </c>
      <c r="X171" s="120">
        <v>21674</v>
      </c>
      <c r="Y171" s="120">
        <v>22186</v>
      </c>
      <c r="Z171" s="120">
        <v>22498</v>
      </c>
      <c r="AA171" s="120">
        <v>23484.346776823528</v>
      </c>
      <c r="AB171" s="120">
        <v>23971.091946444456</v>
      </c>
      <c r="AC171" s="120">
        <v>24320.813018432465</v>
      </c>
      <c r="AD171" s="120">
        <v>24421.748258299551</v>
      </c>
      <c r="AE171" s="120">
        <v>24845.506323843925</v>
      </c>
      <c r="AF171" s="120">
        <v>25109.148759694697</v>
      </c>
      <c r="AG171" s="120">
        <v>25651.161186872974</v>
      </c>
      <c r="AH171" s="120">
        <v>25797.183729588403</v>
      </c>
      <c r="AI171" s="120">
        <v>26068.570664165913</v>
      </c>
      <c r="AJ171" s="120">
        <v>26364.950799727951</v>
      </c>
      <c r="AK171" s="120">
        <v>26833.39244469531</v>
      </c>
      <c r="AL171" s="120">
        <v>27444.086091410816</v>
      </c>
      <c r="AM171" s="120">
        <v>28840.90554006349</v>
      </c>
      <c r="AN171" s="120">
        <v>28340.458713716216</v>
      </c>
      <c r="AO171" s="120">
        <v>28649.758244287084</v>
      </c>
      <c r="AP171" s="120">
        <v>29208.877501933217</v>
      </c>
      <c r="AQ171" s="120">
        <v>29009.256898714142</v>
      </c>
      <c r="AR171" s="120">
        <v>29684.379057094178</v>
      </c>
      <c r="AS171" s="120">
        <v>30476.876721435343</v>
      </c>
      <c r="AT171" s="120">
        <v>31825.27104598211</v>
      </c>
    </row>
    <row r="172" spans="1:46" ht="20.100000000000001" customHeight="1" x14ac:dyDescent="0.25">
      <c r="A172" s="126"/>
      <c r="B172" s="126" t="s">
        <v>399</v>
      </c>
      <c r="C172" s="127">
        <v>-6364.511076989409</v>
      </c>
      <c r="D172" s="127">
        <v>-28614.963984786649</v>
      </c>
      <c r="E172" s="127">
        <v>-35898.936031134042</v>
      </c>
      <c r="F172" s="127">
        <v>-49463.741765072336</v>
      </c>
      <c r="G172" s="127">
        <v>14933.302028085862</v>
      </c>
      <c r="H172" s="127">
        <v>-29952.778075072099</v>
      </c>
      <c r="I172" s="127">
        <v>-32974.641892490559</v>
      </c>
      <c r="J172" s="127">
        <v>-52049.107621129137</v>
      </c>
      <c r="K172" s="127">
        <v>20606.404600233771</v>
      </c>
      <c r="L172" s="127">
        <v>-35924.103419281309</v>
      </c>
      <c r="M172" s="127">
        <v>-31356.42969961639</v>
      </c>
      <c r="N172" s="127">
        <v>-34711.032211969898</v>
      </c>
      <c r="O172" s="127">
        <v>9280.5092329576146</v>
      </c>
      <c r="P172" s="127">
        <v>-36858.688517465605</v>
      </c>
      <c r="Q172" s="127">
        <v>-72170.32453695836</v>
      </c>
      <c r="R172" s="127">
        <v>-55014.577113962849</v>
      </c>
      <c r="S172" s="127">
        <v>-698.46711528068408</v>
      </c>
      <c r="T172" s="127">
        <v>-63492.97765401029</v>
      </c>
      <c r="U172" s="127">
        <v>-139434.0087322148</v>
      </c>
      <c r="V172" s="127">
        <v>-128885.58560855198</v>
      </c>
      <c r="W172" s="127">
        <v>-74022.310175151797</v>
      </c>
      <c r="X172" s="127">
        <v>-77425.670260303188</v>
      </c>
      <c r="Y172" s="127">
        <v>-215922.9602543721</v>
      </c>
      <c r="Z172" s="127">
        <v>-161951.16294900305</v>
      </c>
      <c r="AA172" s="127">
        <v>-38115.422050907277</v>
      </c>
      <c r="AB172" s="127">
        <v>-108354.87308620044</v>
      </c>
      <c r="AC172" s="127">
        <v>-174911.04233655368</v>
      </c>
      <c r="AD172" s="127">
        <v>-153684.76180018927</v>
      </c>
      <c r="AE172" s="127">
        <v>-69035.436289463658</v>
      </c>
      <c r="AF172" s="127">
        <v>-174717.70244247338</v>
      </c>
      <c r="AG172" s="127">
        <v>-146359.56239331164</v>
      </c>
      <c r="AH172" s="127">
        <v>-162351.21615145949</v>
      </c>
      <c r="AI172" s="127">
        <v>-49151.738827586756</v>
      </c>
      <c r="AJ172" s="127">
        <v>-146834.21001093835</v>
      </c>
      <c r="AK172" s="127">
        <v>-167643.5703774232</v>
      </c>
      <c r="AL172" s="127">
        <v>-119795.62592626736</v>
      </c>
      <c r="AM172" s="127">
        <v>-46322.737307541771</v>
      </c>
      <c r="AN172" s="127">
        <v>-105519.48803252156</v>
      </c>
      <c r="AO172" s="127">
        <v>-113751.83357095357</v>
      </c>
      <c r="AP172" s="127">
        <v>-110219.96176442248</v>
      </c>
      <c r="AQ172" s="127">
        <v>11570.691458786023</v>
      </c>
      <c r="AR172" s="127">
        <v>-454783.17299154575</v>
      </c>
      <c r="AS172" s="127">
        <v>-244201.44341679383</v>
      </c>
      <c r="AT172" s="127">
        <v>-181749.37390492414</v>
      </c>
    </row>
    <row r="173" spans="1:46" ht="20.100000000000001" customHeight="1" x14ac:dyDescent="0.25">
      <c r="A173" s="126"/>
      <c r="B173" s="126" t="s">
        <v>400</v>
      </c>
      <c r="C173" s="127">
        <v>40518.037223153049</v>
      </c>
      <c r="D173" s="127">
        <v>19884.715832657588</v>
      </c>
      <c r="E173" s="127">
        <v>11902.721552315343</v>
      </c>
      <c r="F173" s="127">
        <v>5290.9958688217448</v>
      </c>
      <c r="G173" s="127">
        <v>76456.691823658941</v>
      </c>
      <c r="H173" s="127">
        <v>31386.197260169312</v>
      </c>
      <c r="I173" s="127">
        <v>24987.696837294498</v>
      </c>
      <c r="J173" s="127">
        <v>5977.9664576224168</v>
      </c>
      <c r="K173" s="127">
        <v>76663.69636145432</v>
      </c>
      <c r="L173" s="127">
        <v>18512.802507731947</v>
      </c>
      <c r="M173" s="127">
        <v>21496.383183314931</v>
      </c>
      <c r="N173" s="127">
        <v>21567.197144993057</v>
      </c>
      <c r="O173" s="127">
        <v>75395.272054407047</v>
      </c>
      <c r="P173" s="127">
        <v>24973.943845545291</v>
      </c>
      <c r="Q173" s="127">
        <v>-10531.670569673181</v>
      </c>
      <c r="R173" s="127">
        <v>19345.0110759862</v>
      </c>
      <c r="S173" s="127">
        <v>56099.738080972806</v>
      </c>
      <c r="T173" s="127">
        <v>-2236.6583727846155</v>
      </c>
      <c r="U173" s="127">
        <v>-49925.928419206757</v>
      </c>
      <c r="V173" s="127">
        <v>-25933.435883938451</v>
      </c>
      <c r="W173" s="127">
        <v>73133.058875273331</v>
      </c>
      <c r="X173" s="127">
        <v>3460.8743123280583</v>
      </c>
      <c r="Y173" s="127">
        <v>-30762.709067064396</v>
      </c>
      <c r="Z173" s="127">
        <v>-70041.938238890027</v>
      </c>
      <c r="AA173" s="127">
        <v>48531.403016336495</v>
      </c>
      <c r="AB173" s="127">
        <v>-31546.562829423696</v>
      </c>
      <c r="AC173" s="127">
        <v>-60961.677357057459</v>
      </c>
      <c r="AD173" s="127">
        <v>-56030.970975554199</v>
      </c>
      <c r="AE173" s="127">
        <v>37406.913302852307</v>
      </c>
      <c r="AF173" s="127">
        <v>-74262.981059710146</v>
      </c>
      <c r="AG173" s="127">
        <v>-47380.027873567538</v>
      </c>
      <c r="AH173" s="127">
        <v>-53562.414431529352</v>
      </c>
      <c r="AI173" s="127">
        <v>48497.264944131603</v>
      </c>
      <c r="AJ173" s="127">
        <v>-12702.212139253854</v>
      </c>
      <c r="AK173" s="127">
        <v>-51654.956546622328</v>
      </c>
      <c r="AL173" s="127">
        <v>-43667.745869474136</v>
      </c>
      <c r="AM173" s="127">
        <v>54694.024415109656</v>
      </c>
      <c r="AN173" s="127">
        <v>-18781.574930941919</v>
      </c>
      <c r="AO173" s="127">
        <v>-39229.905000661616</v>
      </c>
      <c r="AP173" s="127">
        <v>-25468.767689662171</v>
      </c>
      <c r="AQ173" s="127">
        <v>83105.715777723235</v>
      </c>
      <c r="AR173" s="127">
        <v>-396308.7596926862</v>
      </c>
      <c r="AS173" s="127">
        <v>-162789.26382758445</v>
      </c>
      <c r="AT173" s="127">
        <v>-84951.270181913394</v>
      </c>
    </row>
    <row r="174" spans="1:46" ht="20.100000000000001" customHeight="1" x14ac:dyDescent="0.25">
      <c r="A174" s="128" t="s">
        <v>255</v>
      </c>
      <c r="B174" s="129"/>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row>
    <row r="175" spans="1:46" ht="20.100000000000001" customHeight="1" x14ac:dyDescent="0.25">
      <c r="A175" s="130" t="s">
        <v>238</v>
      </c>
      <c r="B175" s="131" t="s">
        <v>390</v>
      </c>
      <c r="C175" s="145" t="s">
        <v>833</v>
      </c>
      <c r="D175" s="145" t="s">
        <v>833</v>
      </c>
      <c r="E175" s="145" t="s">
        <v>833</v>
      </c>
      <c r="F175" s="145" t="s">
        <v>833</v>
      </c>
      <c r="G175" s="145" t="s">
        <v>833</v>
      </c>
      <c r="H175" s="145" t="s">
        <v>833</v>
      </c>
      <c r="I175" s="145" t="s">
        <v>833</v>
      </c>
      <c r="J175" s="145" t="s">
        <v>833</v>
      </c>
      <c r="K175" s="145" t="s">
        <v>833</v>
      </c>
      <c r="L175" s="145" t="s">
        <v>833</v>
      </c>
      <c r="M175" s="145" t="s">
        <v>833</v>
      </c>
      <c r="N175" s="145" t="s">
        <v>833</v>
      </c>
      <c r="O175" s="145" t="s">
        <v>833</v>
      </c>
      <c r="P175" s="145" t="s">
        <v>833</v>
      </c>
      <c r="Q175" s="145" t="s">
        <v>833</v>
      </c>
      <c r="R175" s="145" t="s">
        <v>833</v>
      </c>
      <c r="S175" s="145" t="s">
        <v>833</v>
      </c>
      <c r="T175" s="145" t="s">
        <v>833</v>
      </c>
      <c r="U175" s="145" t="s">
        <v>833</v>
      </c>
      <c r="V175" s="145" t="s">
        <v>833</v>
      </c>
      <c r="W175" s="145" t="s">
        <v>833</v>
      </c>
      <c r="X175" s="145" t="s">
        <v>833</v>
      </c>
      <c r="Y175" s="145" t="s">
        <v>833</v>
      </c>
      <c r="Z175" s="145" t="s">
        <v>833</v>
      </c>
      <c r="AA175" s="145" t="s">
        <v>833</v>
      </c>
      <c r="AB175" s="145" t="s">
        <v>833</v>
      </c>
      <c r="AC175" s="145" t="s">
        <v>833</v>
      </c>
      <c r="AD175" s="145" t="s">
        <v>833</v>
      </c>
      <c r="AE175" s="145" t="s">
        <v>833</v>
      </c>
      <c r="AF175" s="145" t="s">
        <v>833</v>
      </c>
      <c r="AG175" s="145" t="s">
        <v>833</v>
      </c>
      <c r="AH175" s="145" t="s">
        <v>833</v>
      </c>
      <c r="AI175" s="145" t="s">
        <v>833</v>
      </c>
      <c r="AJ175" s="145" t="s">
        <v>833</v>
      </c>
      <c r="AK175" s="145" t="s">
        <v>833</v>
      </c>
      <c r="AL175" s="145" t="s">
        <v>833</v>
      </c>
      <c r="AM175" s="145" t="s">
        <v>833</v>
      </c>
      <c r="AN175" s="145" t="s">
        <v>833</v>
      </c>
      <c r="AO175" s="145" t="s">
        <v>833</v>
      </c>
      <c r="AP175" s="145" t="s">
        <v>833</v>
      </c>
      <c r="AQ175" s="145" t="s">
        <v>833</v>
      </c>
      <c r="AR175" s="145" t="s">
        <v>833</v>
      </c>
      <c r="AS175" s="145" t="s">
        <v>833</v>
      </c>
      <c r="AT175" s="145" t="s">
        <v>833</v>
      </c>
    </row>
    <row r="176" spans="1:46" ht="20.100000000000001" customHeight="1" x14ac:dyDescent="0.25">
      <c r="A176" s="130" t="s">
        <v>239</v>
      </c>
      <c r="B176" s="131" t="s">
        <v>250</v>
      </c>
      <c r="C176" s="132">
        <f>C145-C159+C162</f>
        <v>13598.637986109243</v>
      </c>
      <c r="D176" s="132">
        <f t="shared" ref="D176:AT176" si="7">D145-D159+D162</f>
        <v>-3939.7061007642187</v>
      </c>
      <c r="E176" s="132">
        <f t="shared" si="7"/>
        <v>-7407.908507745422</v>
      </c>
      <c r="F176" s="132">
        <f t="shared" si="7"/>
        <v>-14431.974607036565</v>
      </c>
      <c r="G176" s="132">
        <f t="shared" si="7"/>
        <v>31078.096475024733</v>
      </c>
      <c r="H176" s="132">
        <f t="shared" si="7"/>
        <v>-9211.7145890047868</v>
      </c>
      <c r="I176" s="132">
        <f t="shared" si="7"/>
        <v>-8759.443462094423</v>
      </c>
      <c r="J176" s="132">
        <f t="shared" si="7"/>
        <v>-20174.150893220522</v>
      </c>
      <c r="K176" s="132">
        <f t="shared" si="7"/>
        <v>39203.277298917412</v>
      </c>
      <c r="L176" s="132">
        <f t="shared" si="7"/>
        <v>-12181.188682039035</v>
      </c>
      <c r="M176" s="132">
        <f t="shared" si="7"/>
        <v>-4661.7960945289815</v>
      </c>
      <c r="N176" s="132">
        <f t="shared" si="7"/>
        <v>-1291.578952200769</v>
      </c>
      <c r="O176" s="132">
        <f t="shared" si="7"/>
        <v>27009.903142772499</v>
      </c>
      <c r="P176" s="132">
        <f t="shared" si="7"/>
        <v>-12408.619608410401</v>
      </c>
      <c r="Q176" s="132">
        <f t="shared" si="7"/>
        <v>-44046.061797875096</v>
      </c>
      <c r="R176" s="132">
        <f t="shared" si="7"/>
        <v>-12512.388756098691</v>
      </c>
      <c r="S176" s="132">
        <f t="shared" si="7"/>
        <v>25830.221218801104</v>
      </c>
      <c r="T176" s="132">
        <f t="shared" si="7"/>
        <v>-29448.837827404262</v>
      </c>
      <c r="U176" s="132">
        <f t="shared" si="7"/>
        <v>-103388.07299363939</v>
      </c>
      <c r="V176" s="132">
        <f t="shared" si="7"/>
        <v>-93865.468643334461</v>
      </c>
      <c r="W176" s="132">
        <f t="shared" si="7"/>
        <v>-54145.609613251872</v>
      </c>
      <c r="X176" s="132">
        <f t="shared" si="7"/>
        <v>-57301.542247103876</v>
      </c>
      <c r="Y176" s="132">
        <f t="shared" si="7"/>
        <v>-192486.64099327091</v>
      </c>
      <c r="Z176" s="132">
        <f t="shared" si="7"/>
        <v>-129657.31946548284</v>
      </c>
      <c r="AA176" s="132">
        <f t="shared" si="7"/>
        <v>-19410.344383784322</v>
      </c>
      <c r="AB176" s="132">
        <f t="shared" si="7"/>
        <v>-86851.069595193389</v>
      </c>
      <c r="AC176" s="132">
        <f t="shared" si="7"/>
        <v>-153013.09123305941</v>
      </c>
      <c r="AD176" s="132">
        <f t="shared" si="7"/>
        <v>-125616.44101540698</v>
      </c>
      <c r="AE176" s="132">
        <f t="shared" si="7"/>
        <v>-54353.537846860047</v>
      </c>
      <c r="AF176" s="132">
        <f t="shared" si="7"/>
        <v>-159823.17417551234</v>
      </c>
      <c r="AG176" s="132">
        <f t="shared" si="7"/>
        <v>-128098.67243900301</v>
      </c>
      <c r="AH176" s="132">
        <f t="shared" si="7"/>
        <v>-137910.78520818544</v>
      </c>
      <c r="AI176" s="132">
        <f t="shared" si="7"/>
        <v>-33031.555830463047</v>
      </c>
      <c r="AJ176" s="132">
        <f t="shared" si="7"/>
        <v>-127850.31199618531</v>
      </c>
      <c r="AK176" s="132">
        <f t="shared" si="7"/>
        <v>-144428.38057754692</v>
      </c>
      <c r="AL176" s="132">
        <f t="shared" si="7"/>
        <v>-87090.116202577497</v>
      </c>
      <c r="AM176" s="132">
        <f t="shared" si="7"/>
        <v>-29172.112739809927</v>
      </c>
      <c r="AN176" s="132">
        <f t="shared" si="7"/>
        <v>-86825.379319070751</v>
      </c>
      <c r="AO176" s="132">
        <f t="shared" si="7"/>
        <v>-95358.196762113395</v>
      </c>
      <c r="AP176" s="132">
        <f t="shared" si="7"/>
        <v>-78120.379647953116</v>
      </c>
      <c r="AQ176" s="132">
        <f t="shared" si="7"/>
        <v>30529.051593801501</v>
      </c>
      <c r="AR176" s="132">
        <f t="shared" si="7"/>
        <v>-431671.25303763611</v>
      </c>
      <c r="AS176" s="132">
        <f t="shared" si="7"/>
        <v>-222109.82992283429</v>
      </c>
      <c r="AT176" s="132">
        <f t="shared" si="7"/>
        <v>-140178.44650819901</v>
      </c>
    </row>
    <row r="177" spans="1:46" ht="20.100000000000001" customHeight="1" x14ac:dyDescent="0.25">
      <c r="A177" s="133" t="s">
        <v>240</v>
      </c>
      <c r="B177" s="134" t="s">
        <v>251</v>
      </c>
      <c r="C177" s="135">
        <f>C145-C159</f>
        <v>1303.6379861092428</v>
      </c>
      <c r="D177" s="135">
        <f t="shared" ref="D177:AT177" si="8">D145-D159</f>
        <v>-16552.706100764219</v>
      </c>
      <c r="E177" s="135">
        <f t="shared" si="8"/>
        <v>-20228.908507745422</v>
      </c>
      <c r="F177" s="135">
        <f t="shared" si="8"/>
        <v>-27361.974607036565</v>
      </c>
      <c r="G177" s="135">
        <f t="shared" si="8"/>
        <v>17308.199855510786</v>
      </c>
      <c r="H177" s="135">
        <f t="shared" si="8"/>
        <v>-23380.608212962165</v>
      </c>
      <c r="I177" s="135">
        <f t="shared" si="8"/>
        <v>-23151.335411843495</v>
      </c>
      <c r="J177" s="135">
        <f t="shared" si="8"/>
        <v>-34689.041919527343</v>
      </c>
      <c r="K177" s="135">
        <f t="shared" si="8"/>
        <v>23916.277298917412</v>
      </c>
      <c r="L177" s="135">
        <f t="shared" si="8"/>
        <v>-27834.188682039035</v>
      </c>
      <c r="M177" s="135">
        <f t="shared" si="8"/>
        <v>-20601.796094528981</v>
      </c>
      <c r="N177" s="135">
        <f t="shared" si="8"/>
        <v>-17348.578952200769</v>
      </c>
      <c r="O177" s="135">
        <f t="shared" si="8"/>
        <v>10022.903142772499</v>
      </c>
      <c r="P177" s="135">
        <f t="shared" si="8"/>
        <v>-29827.619608410401</v>
      </c>
      <c r="Q177" s="135">
        <f t="shared" si="8"/>
        <v>-61812.061797875096</v>
      </c>
      <c r="R177" s="135">
        <f t="shared" si="8"/>
        <v>-30433.388756098691</v>
      </c>
      <c r="S177" s="135">
        <f t="shared" si="8"/>
        <v>6840.2212188011035</v>
      </c>
      <c r="T177" s="135">
        <f t="shared" si="8"/>
        <v>-48887.837827404262</v>
      </c>
      <c r="U177" s="135">
        <f t="shared" si="8"/>
        <v>-123142.07299363939</v>
      </c>
      <c r="V177" s="135">
        <f t="shared" si="8"/>
        <v>-113761.46864333446</v>
      </c>
      <c r="W177" s="135">
        <f t="shared" si="8"/>
        <v>-75376.609613251872</v>
      </c>
      <c r="X177" s="135">
        <f t="shared" si="8"/>
        <v>-78975.542247103876</v>
      </c>
      <c r="Y177" s="135">
        <f t="shared" si="8"/>
        <v>-214672.64099327091</v>
      </c>
      <c r="Z177" s="135">
        <f t="shared" si="8"/>
        <v>-152155.31946548284</v>
      </c>
      <c r="AA177" s="135">
        <f t="shared" si="8"/>
        <v>-42894.69116060785</v>
      </c>
      <c r="AB177" s="135">
        <f t="shared" si="8"/>
        <v>-110822.16154163785</v>
      </c>
      <c r="AC177" s="135">
        <f t="shared" si="8"/>
        <v>-177333.90425149188</v>
      </c>
      <c r="AD177" s="135">
        <f t="shared" si="8"/>
        <v>-150038.18927370652</v>
      </c>
      <c r="AE177" s="135">
        <f t="shared" si="8"/>
        <v>-79199.044170703972</v>
      </c>
      <c r="AF177" s="135">
        <f t="shared" si="8"/>
        <v>-184932.32293520705</v>
      </c>
      <c r="AG177" s="135">
        <f t="shared" si="8"/>
        <v>-153749.833625876</v>
      </c>
      <c r="AH177" s="135">
        <f t="shared" si="8"/>
        <v>-163707.96893777384</v>
      </c>
      <c r="AI177" s="135">
        <f t="shared" si="8"/>
        <v>-59100.126494628959</v>
      </c>
      <c r="AJ177" s="135">
        <f t="shared" si="8"/>
        <v>-154215.26279591327</v>
      </c>
      <c r="AK177" s="135">
        <f t="shared" si="8"/>
        <v>-171261.77302224224</v>
      </c>
      <c r="AL177" s="135">
        <f t="shared" si="8"/>
        <v>-114534.20229398832</v>
      </c>
      <c r="AM177" s="135">
        <f t="shared" si="8"/>
        <v>-58013.018279873417</v>
      </c>
      <c r="AN177" s="135">
        <f t="shared" si="8"/>
        <v>-115165.83803278697</v>
      </c>
      <c r="AO177" s="135">
        <f t="shared" si="8"/>
        <v>-124007.95500640047</v>
      </c>
      <c r="AP177" s="135">
        <f t="shared" si="8"/>
        <v>-107329.25714988634</v>
      </c>
      <c r="AQ177" s="135">
        <f t="shared" si="8"/>
        <v>1519.7946950873593</v>
      </c>
      <c r="AR177" s="135">
        <f t="shared" si="8"/>
        <v>-461355.63209473027</v>
      </c>
      <c r="AS177" s="135">
        <f t="shared" si="8"/>
        <v>-252586.70664426964</v>
      </c>
      <c r="AT177" s="135">
        <f t="shared" si="8"/>
        <v>-172003.71755418112</v>
      </c>
    </row>
    <row r="178" spans="1:46" ht="20.100000000000001" customHeight="1" x14ac:dyDescent="0.25">
      <c r="A178" s="105" t="s">
        <v>589</v>
      </c>
    </row>
    <row r="179" spans="1:46" ht="20.100000000000001" customHeight="1" x14ac:dyDescent="0.25">
      <c r="A179" s="105" t="s">
        <v>853</v>
      </c>
    </row>
    <row r="180" spans="1:46" ht="20.100000000000001" customHeight="1" x14ac:dyDescent="0.25">
      <c r="A180" s="105" t="s">
        <v>590</v>
      </c>
    </row>
    <row r="181" spans="1:46" ht="20.100000000000001" customHeight="1" x14ac:dyDescent="0.25">
      <c r="A181" s="105" t="s">
        <v>804</v>
      </c>
    </row>
    <row r="182" spans="1:46" ht="20.100000000000001" customHeight="1" x14ac:dyDescent="0.25">
      <c r="A182" s="105" t="s">
        <v>592</v>
      </c>
    </row>
    <row r="183" spans="1:46" ht="20.100000000000001" customHeight="1" x14ac:dyDescent="0.25">
      <c r="A183" s="105" t="s">
        <v>625</v>
      </c>
    </row>
    <row r="184" spans="1:46" ht="20.100000000000001" customHeight="1" x14ac:dyDescent="0.25">
      <c r="A184" s="105" t="s">
        <v>626</v>
      </c>
    </row>
    <row r="185" spans="1:46" ht="20.100000000000001" customHeight="1" x14ac:dyDescent="0.25">
      <c r="A185" s="105" t="s">
        <v>633</v>
      </c>
    </row>
    <row r="186" spans="1:46" ht="20.100000000000001" customHeight="1" x14ac:dyDescent="0.25">
      <c r="A186" s="105" t="s">
        <v>634</v>
      </c>
    </row>
    <row r="187" spans="1:46" ht="20.100000000000001" customHeight="1" x14ac:dyDescent="0.25">
      <c r="A187" s="105" t="s">
        <v>629</v>
      </c>
    </row>
    <row r="188" spans="1:46" ht="20.100000000000001" customHeight="1" x14ac:dyDescent="0.25">
      <c r="A188" s="105" t="s">
        <v>619</v>
      </c>
    </row>
    <row r="189" spans="1:46" ht="20.100000000000001" customHeight="1" x14ac:dyDescent="0.25">
      <c r="A189" s="105" t="s">
        <v>630</v>
      </c>
    </row>
    <row r="190" spans="1:46" ht="20.100000000000001" customHeight="1" x14ac:dyDescent="0.25">
      <c r="A190" s="105" t="s">
        <v>631</v>
      </c>
    </row>
  </sheetData>
  <mergeCells count="5">
    <mergeCell ref="A4:B4"/>
    <mergeCell ref="A39:B39"/>
    <mergeCell ref="A74:B74"/>
    <mergeCell ref="A109:B109"/>
    <mergeCell ref="A144:B144"/>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B7C12-6D68-446E-85C1-6923A7EDC941}">
  <sheetPr codeName="Planilha4"/>
  <dimension ref="A1:AT160"/>
  <sheetViews>
    <sheetView showGridLines="0" zoomScaleNormal="100" workbookViewId="0">
      <pane xSplit="2" ySplit="2" topLeftCell="AM3" activePane="bottomRight" state="frozen"/>
      <selection activeCell="AT20" sqref="AT20"/>
      <selection pane="topRight" activeCell="AT20" sqref="AT20"/>
      <selection pane="bottomLeft" activeCell="AT20" sqref="AT20"/>
      <selection pane="bottomRight"/>
    </sheetView>
  </sheetViews>
  <sheetFormatPr defaultRowHeight="20.100000000000001" customHeight="1" x14ac:dyDescent="0.25"/>
  <cols>
    <col min="1" max="1" width="9.140625" style="117"/>
    <col min="2" max="2" width="77.7109375" style="117" bestFit="1" customWidth="1"/>
    <col min="3" max="46" width="12.7109375" style="117" customWidth="1"/>
    <col min="47" max="16384" width="9.140625" style="117"/>
  </cols>
  <sheetData>
    <row r="1" spans="1:46" ht="20.100000000000001" customHeight="1" x14ac:dyDescent="0.25">
      <c r="A1" s="99" t="s">
        <v>760</v>
      </c>
    </row>
    <row r="2" spans="1:46" ht="20.100000000000001" customHeight="1" x14ac:dyDescent="0.25">
      <c r="A2" s="99" t="s">
        <v>333</v>
      </c>
    </row>
    <row r="4" spans="1:46" s="136" customFormat="1" ht="20.100000000000001" customHeight="1" x14ac:dyDescent="0.25">
      <c r="A4" s="322" t="s">
        <v>581</v>
      </c>
      <c r="B4" s="322"/>
      <c r="C4" s="86" t="s">
        <v>674</v>
      </c>
      <c r="D4" s="86" t="s">
        <v>675</v>
      </c>
      <c r="E4" s="86" t="s">
        <v>676</v>
      </c>
      <c r="F4" s="86" t="s">
        <v>677</v>
      </c>
      <c r="G4" s="86" t="s">
        <v>678</v>
      </c>
      <c r="H4" s="86" t="s">
        <v>679</v>
      </c>
      <c r="I4" s="86" t="s">
        <v>680</v>
      </c>
      <c r="J4" s="86" t="s">
        <v>681</v>
      </c>
      <c r="K4" s="86" t="s">
        <v>682</v>
      </c>
      <c r="L4" s="86" t="s">
        <v>683</v>
      </c>
      <c r="M4" s="86" t="s">
        <v>684</v>
      </c>
      <c r="N4" s="86" t="s">
        <v>685</v>
      </c>
      <c r="O4" s="86" t="s">
        <v>686</v>
      </c>
      <c r="P4" s="86" t="s">
        <v>687</v>
      </c>
      <c r="Q4" s="86" t="s">
        <v>688</v>
      </c>
      <c r="R4" s="86" t="s">
        <v>689</v>
      </c>
      <c r="S4" s="86" t="s">
        <v>690</v>
      </c>
      <c r="T4" s="86" t="s">
        <v>691</v>
      </c>
      <c r="U4" s="86" t="s">
        <v>692</v>
      </c>
      <c r="V4" s="86" t="s">
        <v>693</v>
      </c>
      <c r="W4" s="86" t="s">
        <v>694</v>
      </c>
      <c r="X4" s="86" t="s">
        <v>695</v>
      </c>
      <c r="Y4" s="86" t="s">
        <v>696</v>
      </c>
      <c r="Z4" s="86" t="s">
        <v>697</v>
      </c>
      <c r="AA4" s="86" t="s">
        <v>698</v>
      </c>
      <c r="AB4" s="86" t="s">
        <v>699</v>
      </c>
      <c r="AC4" s="86" t="s">
        <v>700</v>
      </c>
      <c r="AD4" s="86" t="s">
        <v>701</v>
      </c>
      <c r="AE4" s="86" t="s">
        <v>702</v>
      </c>
      <c r="AF4" s="86" t="s">
        <v>703</v>
      </c>
      <c r="AG4" s="86" t="s">
        <v>704</v>
      </c>
      <c r="AH4" s="86" t="s">
        <v>705</v>
      </c>
      <c r="AI4" s="86" t="s">
        <v>706</v>
      </c>
      <c r="AJ4" s="86" t="s">
        <v>707</v>
      </c>
      <c r="AK4" s="86" t="s">
        <v>708</v>
      </c>
      <c r="AL4" s="86" t="s">
        <v>709</v>
      </c>
      <c r="AM4" s="86" t="s">
        <v>710</v>
      </c>
      <c r="AN4" s="86" t="s">
        <v>711</v>
      </c>
      <c r="AO4" s="86" t="s">
        <v>712</v>
      </c>
      <c r="AP4" s="86" t="s">
        <v>713</v>
      </c>
      <c r="AQ4" s="86" t="s">
        <v>714</v>
      </c>
      <c r="AR4" s="86" t="s">
        <v>715</v>
      </c>
      <c r="AS4" s="86" t="s">
        <v>716</v>
      </c>
      <c r="AT4" s="86" t="s">
        <v>717</v>
      </c>
    </row>
    <row r="5" spans="1:46" ht="20.100000000000001" customHeight="1" x14ac:dyDescent="0.25">
      <c r="A5" s="18" t="s">
        <v>401</v>
      </c>
      <c r="B5" s="19" t="s">
        <v>826</v>
      </c>
      <c r="C5" s="20">
        <v>215046.31270280588</v>
      </c>
      <c r="D5" s="20">
        <v>220182.74768124911</v>
      </c>
      <c r="E5" s="20">
        <v>230044.88266264729</v>
      </c>
      <c r="F5" s="20">
        <v>257237.83409562494</v>
      </c>
      <c r="G5" s="20">
        <v>254591.20001637534</v>
      </c>
      <c r="H5" s="20">
        <v>257314.21378756771</v>
      </c>
      <c r="I5" s="20">
        <v>259456.27402105322</v>
      </c>
      <c r="J5" s="20">
        <v>279784.69655005471</v>
      </c>
      <c r="K5" s="20">
        <v>287379.53843004094</v>
      </c>
      <c r="L5" s="20">
        <v>273020.29480153951</v>
      </c>
      <c r="M5" s="20">
        <v>297218.12405192514</v>
      </c>
      <c r="N5" s="20">
        <v>312001.22229440085</v>
      </c>
      <c r="O5" s="20">
        <v>301923.86111879011</v>
      </c>
      <c r="P5" s="20">
        <v>310077.3306198892</v>
      </c>
      <c r="Q5" s="20">
        <v>295439.04541583557</v>
      </c>
      <c r="R5" s="20">
        <v>364217.36189714348</v>
      </c>
      <c r="S5" s="20">
        <v>339427.06882103812</v>
      </c>
      <c r="T5" s="20">
        <v>313705.07046700706</v>
      </c>
      <c r="U5" s="20">
        <v>310147.57030010881</v>
      </c>
      <c r="V5" s="20">
        <v>345350.06529307942</v>
      </c>
      <c r="W5" s="20">
        <v>348193.05478107429</v>
      </c>
      <c r="X5" s="20">
        <v>361048.32994096749</v>
      </c>
      <c r="Y5" s="20">
        <v>323936.46490490664</v>
      </c>
      <c r="Z5" s="20">
        <v>363227.41079739691</v>
      </c>
      <c r="AA5" s="20">
        <v>396929.69668288459</v>
      </c>
      <c r="AB5" s="20">
        <v>347536.85957231524</v>
      </c>
      <c r="AC5" s="20">
        <v>329662.61008599767</v>
      </c>
      <c r="AD5" s="20">
        <v>412661.07947238313</v>
      </c>
      <c r="AE5" s="20">
        <v>367319.48003956268</v>
      </c>
      <c r="AF5" s="20">
        <v>352282.52192776441</v>
      </c>
      <c r="AG5" s="20">
        <v>342155.18031777971</v>
      </c>
      <c r="AH5" s="20">
        <v>407760.00280361006</v>
      </c>
      <c r="AI5" s="20">
        <v>400612.79621156299</v>
      </c>
      <c r="AJ5" s="20">
        <v>390037.03978755203</v>
      </c>
      <c r="AK5" s="20">
        <v>395698.92324239225</v>
      </c>
      <c r="AL5" s="20">
        <v>453294.78345469054</v>
      </c>
      <c r="AM5" s="20">
        <v>437780.74456335296</v>
      </c>
      <c r="AN5" s="20">
        <v>415246.41156306281</v>
      </c>
      <c r="AO5" s="20">
        <v>403620.14423604804</v>
      </c>
      <c r="AP5" s="20">
        <v>536265.73605055059</v>
      </c>
      <c r="AQ5" s="20">
        <v>440999.40921156778</v>
      </c>
      <c r="AR5" s="20">
        <v>288683.15294008295</v>
      </c>
      <c r="AS5" s="20">
        <v>378930.4493283896</v>
      </c>
      <c r="AT5" s="20">
        <v>483425.691525904</v>
      </c>
    </row>
    <row r="6" spans="1:46" ht="20.100000000000001" customHeight="1" x14ac:dyDescent="0.25">
      <c r="A6" s="137" t="s">
        <v>402</v>
      </c>
      <c r="B6" s="118" t="s">
        <v>242</v>
      </c>
      <c r="C6" s="119">
        <v>132911.14234853577</v>
      </c>
      <c r="D6" s="119">
        <v>133765.88987590108</v>
      </c>
      <c r="E6" s="119">
        <v>131039.15400548396</v>
      </c>
      <c r="F6" s="119">
        <v>155999.17983114388</v>
      </c>
      <c r="G6" s="119">
        <v>164130.50391461034</v>
      </c>
      <c r="H6" s="119">
        <v>160189.18764495308</v>
      </c>
      <c r="I6" s="119">
        <v>157178.77808509514</v>
      </c>
      <c r="J6" s="119">
        <v>168452.18055919019</v>
      </c>
      <c r="K6" s="119">
        <v>181761.13954152269</v>
      </c>
      <c r="L6" s="119">
        <v>169658.47484769189</v>
      </c>
      <c r="M6" s="119">
        <v>162659.72510606312</v>
      </c>
      <c r="N6" s="119">
        <v>175989.63839137426</v>
      </c>
      <c r="O6" s="119">
        <v>190151.47030352519</v>
      </c>
      <c r="P6" s="119">
        <v>183382.46272326549</v>
      </c>
      <c r="Q6" s="119">
        <v>168916.2141171663</v>
      </c>
      <c r="R6" s="119">
        <v>210668.41169016401</v>
      </c>
      <c r="S6" s="119">
        <v>208359.08261663039</v>
      </c>
      <c r="T6" s="119">
        <v>190644.7536481237</v>
      </c>
      <c r="U6" s="119">
        <v>178227.30198304041</v>
      </c>
      <c r="V6" s="119">
        <v>202356.8610107319</v>
      </c>
      <c r="W6" s="119">
        <v>222118.66049450642</v>
      </c>
      <c r="X6" s="119">
        <v>204226.96352791513</v>
      </c>
      <c r="Y6" s="119">
        <v>188197.44429617052</v>
      </c>
      <c r="Z6" s="119">
        <v>202665.71918597794</v>
      </c>
      <c r="AA6" s="119">
        <v>224553.15972890449</v>
      </c>
      <c r="AB6" s="119">
        <v>209001.3651622319</v>
      </c>
      <c r="AC6" s="119">
        <v>189320.42601043641</v>
      </c>
      <c r="AD6" s="119">
        <v>236680.17324969376</v>
      </c>
      <c r="AE6" s="119">
        <v>235304.20822038499</v>
      </c>
      <c r="AF6" s="119">
        <v>215392.47186377781</v>
      </c>
      <c r="AG6" s="119">
        <v>202869.18917667377</v>
      </c>
      <c r="AH6" s="119">
        <v>242407.5855207103</v>
      </c>
      <c r="AI6" s="119">
        <v>256836.18872514091</v>
      </c>
      <c r="AJ6" s="119">
        <v>239080.65530712556</v>
      </c>
      <c r="AK6" s="119">
        <v>228349.79057230119</v>
      </c>
      <c r="AL6" s="119">
        <v>252135.0850478902</v>
      </c>
      <c r="AM6" s="119">
        <v>272423.17812455964</v>
      </c>
      <c r="AN6" s="119">
        <v>243862.07685174973</v>
      </c>
      <c r="AO6" s="119">
        <v>237020.69405882363</v>
      </c>
      <c r="AP6" s="119">
        <v>262505.19133951672</v>
      </c>
      <c r="AQ6" s="119">
        <v>275277.82488912001</v>
      </c>
      <c r="AR6" s="119">
        <v>174544.96113245998</v>
      </c>
      <c r="AS6" s="119">
        <v>224516.21988426999</v>
      </c>
      <c r="AT6" s="119">
        <v>292625.69955943001</v>
      </c>
    </row>
    <row r="7" spans="1:46" ht="20.100000000000001" customHeight="1" x14ac:dyDescent="0.25">
      <c r="A7" s="21" t="s">
        <v>403</v>
      </c>
      <c r="B7" s="22" t="s">
        <v>256</v>
      </c>
      <c r="C7" s="23">
        <v>64725.723411597202</v>
      </c>
      <c r="D7" s="23">
        <v>63861.078402076942</v>
      </c>
      <c r="E7" s="23">
        <v>57450.750981822493</v>
      </c>
      <c r="F7" s="23">
        <v>72445.699874008045</v>
      </c>
      <c r="G7" s="23">
        <v>81859.768679036264</v>
      </c>
      <c r="H7" s="23">
        <v>78985.676089612811</v>
      </c>
      <c r="I7" s="23">
        <v>71037.665459825264</v>
      </c>
      <c r="J7" s="23">
        <v>82116.071010424435</v>
      </c>
      <c r="K7" s="23">
        <v>94744.173701497028</v>
      </c>
      <c r="L7" s="23">
        <v>81465.251801131526</v>
      </c>
      <c r="M7" s="23">
        <v>64512.832149059956</v>
      </c>
      <c r="N7" s="23">
        <v>84210.978779563477</v>
      </c>
      <c r="O7" s="23">
        <v>99572.984547993081</v>
      </c>
      <c r="P7" s="23">
        <v>88643.217386162549</v>
      </c>
      <c r="Q7" s="23">
        <v>73385.868300672184</v>
      </c>
      <c r="R7" s="23">
        <v>99169.049797293192</v>
      </c>
      <c r="S7" s="23">
        <v>107052.02810532042</v>
      </c>
      <c r="T7" s="23">
        <v>96065.366435224147</v>
      </c>
      <c r="U7" s="23">
        <v>81643.009134198801</v>
      </c>
      <c r="V7" s="23">
        <v>97395.597985298591</v>
      </c>
      <c r="W7" s="23">
        <v>116004.5574982964</v>
      </c>
      <c r="X7" s="23">
        <v>103482.85512632513</v>
      </c>
      <c r="Y7" s="23">
        <v>82494.070293220473</v>
      </c>
      <c r="Z7" s="23">
        <v>99145.244981499476</v>
      </c>
      <c r="AA7" s="23">
        <v>117954.99194497451</v>
      </c>
      <c r="AB7" s="23">
        <v>109845.37263770189</v>
      </c>
      <c r="AC7" s="23">
        <v>90546.726593896383</v>
      </c>
      <c r="AD7" s="23">
        <v>134852.82366463379</v>
      </c>
      <c r="AE7" s="23">
        <v>132553.94120512501</v>
      </c>
      <c r="AF7" s="23">
        <v>115288.3782505378</v>
      </c>
      <c r="AG7" s="23">
        <v>95386.794062833738</v>
      </c>
      <c r="AH7" s="23">
        <v>115456.35172728026</v>
      </c>
      <c r="AI7" s="23">
        <v>140020.16901442088</v>
      </c>
      <c r="AJ7" s="23">
        <v>121066.12196350555</v>
      </c>
      <c r="AK7" s="23">
        <v>102727.58412672121</v>
      </c>
      <c r="AL7" s="23">
        <v>126942.88840239021</v>
      </c>
      <c r="AM7" s="23">
        <v>154003.53182587965</v>
      </c>
      <c r="AN7" s="23">
        <v>126925.26783872975</v>
      </c>
      <c r="AO7" s="23">
        <v>116690.01333376365</v>
      </c>
      <c r="AP7" s="23">
        <v>140302.91648263676</v>
      </c>
      <c r="AQ7" s="23">
        <v>159016.35866589998</v>
      </c>
      <c r="AR7" s="23">
        <v>113788.42103735999</v>
      </c>
      <c r="AS7" s="23">
        <v>101020.28508501001</v>
      </c>
      <c r="AT7" s="23">
        <v>151822.24614077</v>
      </c>
    </row>
    <row r="8" spans="1:46" ht="20.100000000000001" customHeight="1" x14ac:dyDescent="0.25">
      <c r="A8" s="21" t="s">
        <v>404</v>
      </c>
      <c r="B8" s="22" t="s">
        <v>257</v>
      </c>
      <c r="C8" s="23">
        <v>3418.7598611799995</v>
      </c>
      <c r="D8" s="23">
        <v>3098.22959816</v>
      </c>
      <c r="E8" s="23">
        <v>2956.8518681300002</v>
      </c>
      <c r="F8" s="23">
        <v>3057.1909450900002</v>
      </c>
      <c r="G8" s="23">
        <v>4085.3880010000003</v>
      </c>
      <c r="H8" s="23">
        <v>3397.6364994400001</v>
      </c>
      <c r="I8" s="23">
        <v>3703.2068382500001</v>
      </c>
      <c r="J8" s="23">
        <v>3658.3751847399999</v>
      </c>
      <c r="K8" s="23">
        <v>4630.9157103900006</v>
      </c>
      <c r="L8" s="23">
        <v>3922.5615294900003</v>
      </c>
      <c r="M8" s="23">
        <v>4118.82722337</v>
      </c>
      <c r="N8" s="23">
        <v>4015.29218365</v>
      </c>
      <c r="O8" s="23">
        <v>5179.9478516700001</v>
      </c>
      <c r="P8" s="23">
        <v>4439.2687892000004</v>
      </c>
      <c r="Q8" s="23">
        <v>4601.0556257500002</v>
      </c>
      <c r="R8" s="23">
        <v>4505.0836289099998</v>
      </c>
      <c r="S8" s="23">
        <v>5791.2034808500002</v>
      </c>
      <c r="T8" s="23">
        <v>4891.3918439600002</v>
      </c>
      <c r="U8" s="23">
        <v>5070.87509331</v>
      </c>
      <c r="V8" s="23">
        <v>4965.84675565</v>
      </c>
      <c r="W8" s="23">
        <v>6238.7787355199998</v>
      </c>
      <c r="X8" s="23">
        <v>5188.9354708000001</v>
      </c>
      <c r="Y8" s="23">
        <v>5283.5051768600006</v>
      </c>
      <c r="Z8" s="23">
        <v>4875.9210805900002</v>
      </c>
      <c r="AA8" s="23">
        <v>6346.4553467799997</v>
      </c>
      <c r="AB8" s="23">
        <v>5370.9234757600007</v>
      </c>
      <c r="AC8" s="23">
        <v>5377.4208485199997</v>
      </c>
      <c r="AD8" s="23">
        <v>5095.3594969699998</v>
      </c>
      <c r="AE8" s="23">
        <v>6473.3912757500002</v>
      </c>
      <c r="AF8" s="23">
        <v>5446.5085029100001</v>
      </c>
      <c r="AG8" s="23">
        <v>5546.9604904600001</v>
      </c>
      <c r="AH8" s="23">
        <v>5265.40410582</v>
      </c>
      <c r="AI8" s="23">
        <v>6674.4332882199997</v>
      </c>
      <c r="AJ8" s="23">
        <v>5274.7929741099997</v>
      </c>
      <c r="AK8" s="23">
        <v>6306.9677516299998</v>
      </c>
      <c r="AL8" s="23">
        <v>6149.0828936500002</v>
      </c>
      <c r="AM8" s="23">
        <v>6085.1358180699999</v>
      </c>
      <c r="AN8" s="23">
        <v>5815.9127200399998</v>
      </c>
      <c r="AO8" s="23">
        <v>5558.211069</v>
      </c>
      <c r="AP8" s="23">
        <v>6779.3254970199996</v>
      </c>
      <c r="AQ8" s="23">
        <v>5896.55707179</v>
      </c>
      <c r="AR8" s="23">
        <v>5135.1143082799999</v>
      </c>
      <c r="AS8" s="23">
        <v>5329.4160453099994</v>
      </c>
      <c r="AT8" s="23">
        <v>6907.0860947499996</v>
      </c>
    </row>
    <row r="9" spans="1:46" ht="20.100000000000001" customHeight="1" x14ac:dyDescent="0.25">
      <c r="A9" s="21" t="s">
        <v>405</v>
      </c>
      <c r="B9" s="22" t="s">
        <v>258</v>
      </c>
      <c r="C9" s="23">
        <v>23.984685320000001</v>
      </c>
      <c r="D9" s="23">
        <v>23.0624775</v>
      </c>
      <c r="E9" s="23">
        <v>331.72356242000001</v>
      </c>
      <c r="F9" s="23">
        <v>149.05396891000001</v>
      </c>
      <c r="G9" s="23">
        <v>27.325320000000001</v>
      </c>
      <c r="H9" s="23">
        <v>31.628919719999999</v>
      </c>
      <c r="I9" s="23">
        <v>382.11946041000004</v>
      </c>
      <c r="J9" s="23">
        <v>161.27158705000002</v>
      </c>
      <c r="K9" s="23">
        <v>43.606112459999991</v>
      </c>
      <c r="L9" s="23">
        <v>36.446735070000003</v>
      </c>
      <c r="M9" s="23">
        <v>428.38584889999993</v>
      </c>
      <c r="N9" s="23">
        <v>179.12581320000001</v>
      </c>
      <c r="O9" s="23">
        <v>25.311437039999998</v>
      </c>
      <c r="P9" s="23">
        <v>37.313470479999999</v>
      </c>
      <c r="Q9" s="23">
        <v>509.93239149999999</v>
      </c>
      <c r="R9" s="23">
        <v>209.69605433000001</v>
      </c>
      <c r="S9" s="23">
        <v>28.333476599999997</v>
      </c>
      <c r="T9" s="23">
        <v>26.778366439999999</v>
      </c>
      <c r="U9" s="23">
        <v>621.19983566999997</v>
      </c>
      <c r="V9" s="23">
        <v>252.49929900000001</v>
      </c>
      <c r="W9" s="23">
        <v>35.983099789999997</v>
      </c>
      <c r="X9" s="23">
        <v>38.283670399999998</v>
      </c>
      <c r="Y9" s="23">
        <v>743.34426595000002</v>
      </c>
      <c r="Z9" s="23">
        <v>312.99463376999995</v>
      </c>
      <c r="AA9" s="23">
        <v>47.365913579999997</v>
      </c>
      <c r="AB9" s="23">
        <v>39.241837529999998</v>
      </c>
      <c r="AC9" s="23">
        <v>759.30479037000009</v>
      </c>
      <c r="AD9" s="23">
        <v>313.80637094000002</v>
      </c>
      <c r="AE9" s="23">
        <v>43.326505910000002</v>
      </c>
      <c r="AF9" s="23">
        <v>46.580759659999998</v>
      </c>
      <c r="AG9" s="23">
        <v>877.14349826000011</v>
      </c>
      <c r="AH9" s="23">
        <v>346.13808313999999</v>
      </c>
      <c r="AI9" s="23">
        <v>30.798606159999999</v>
      </c>
      <c r="AJ9" s="23">
        <v>37.846481619999999</v>
      </c>
      <c r="AK9" s="23">
        <v>977.98586060999992</v>
      </c>
      <c r="AL9" s="23">
        <v>398.03885842</v>
      </c>
      <c r="AM9" s="23">
        <v>6.6638233899999992</v>
      </c>
      <c r="AN9" s="23">
        <v>6.6187081400000007</v>
      </c>
      <c r="AO9" s="23">
        <v>7.0682418499999997</v>
      </c>
      <c r="AP9" s="23">
        <v>5.9909085999999991</v>
      </c>
      <c r="AQ9" s="23">
        <v>58.436815530000004</v>
      </c>
      <c r="AR9" s="23">
        <v>26.322685409999998</v>
      </c>
      <c r="AS9" s="23">
        <v>1254.5336980099999</v>
      </c>
      <c r="AT9" s="23">
        <v>445.65221514000001</v>
      </c>
    </row>
    <row r="10" spans="1:46" ht="20.100000000000001" customHeight="1" x14ac:dyDescent="0.25">
      <c r="A10" s="21" t="s">
        <v>406</v>
      </c>
      <c r="B10" s="22" t="s">
        <v>264</v>
      </c>
      <c r="C10" s="23">
        <v>60243.499965028561</v>
      </c>
      <c r="D10" s="23">
        <v>61784.651414174135</v>
      </c>
      <c r="E10" s="23">
        <v>64164.594793261487</v>
      </c>
      <c r="F10" s="23">
        <v>74713.13311363582</v>
      </c>
      <c r="G10" s="23">
        <v>72018.256927714086</v>
      </c>
      <c r="H10" s="23">
        <v>71536.096090640247</v>
      </c>
      <c r="I10" s="23">
        <v>74786.643013749897</v>
      </c>
      <c r="J10" s="23">
        <v>75185.724451885762</v>
      </c>
      <c r="K10" s="23">
        <v>76153.851392745666</v>
      </c>
      <c r="L10" s="23">
        <v>76949.839148390369</v>
      </c>
      <c r="M10" s="23">
        <v>85445.233476653186</v>
      </c>
      <c r="N10" s="23">
        <v>78563.039445240764</v>
      </c>
      <c r="O10" s="23">
        <v>77737.6985271421</v>
      </c>
      <c r="P10" s="23">
        <v>81385.657453682958</v>
      </c>
      <c r="Q10" s="23">
        <v>80115.149521634114</v>
      </c>
      <c r="R10" s="23">
        <v>96043.739366290829</v>
      </c>
      <c r="S10" s="23">
        <v>85609.213776539968</v>
      </c>
      <c r="T10" s="23">
        <v>81178.834240929544</v>
      </c>
      <c r="U10" s="23">
        <v>81701.285912081585</v>
      </c>
      <c r="V10" s="23">
        <v>90562.480520153287</v>
      </c>
      <c r="W10" s="23">
        <v>90203.657598949998</v>
      </c>
      <c r="X10" s="23">
        <v>85995.703241579991</v>
      </c>
      <c r="Y10" s="23">
        <v>89285.82604919</v>
      </c>
      <c r="Z10" s="23">
        <v>89400.168711898499</v>
      </c>
      <c r="AA10" s="23">
        <v>91701.808477649989</v>
      </c>
      <c r="AB10" s="23">
        <v>86352.357072949992</v>
      </c>
      <c r="AC10" s="23">
        <v>84881.193359120007</v>
      </c>
      <c r="AD10" s="23">
        <v>88621.427366669988</v>
      </c>
      <c r="AE10" s="23">
        <v>88918.967610129999</v>
      </c>
      <c r="AF10" s="23">
        <v>87005.171657810017</v>
      </c>
      <c r="AG10" s="23">
        <v>92412.496873350014</v>
      </c>
      <c r="AH10" s="23">
        <v>112555.7412439</v>
      </c>
      <c r="AI10" s="23">
        <v>100853.26348092999</v>
      </c>
      <c r="AJ10" s="23">
        <v>102730.27077737999</v>
      </c>
      <c r="AK10" s="23">
        <v>107044.46714537</v>
      </c>
      <c r="AL10" s="23">
        <v>108462.5354588</v>
      </c>
      <c r="AM10" s="23">
        <v>102165.07897051</v>
      </c>
      <c r="AN10" s="23">
        <v>100819.21598757998</v>
      </c>
      <c r="AO10" s="23">
        <v>103439.35510151999</v>
      </c>
      <c r="AP10" s="23">
        <v>104267.99057615998</v>
      </c>
      <c r="AQ10" s="23">
        <v>99055.364292319995</v>
      </c>
      <c r="AR10" s="23">
        <v>46266.058430880003</v>
      </c>
      <c r="AS10" s="23">
        <v>105912.79550193</v>
      </c>
      <c r="AT10" s="23">
        <v>119316.14454888998</v>
      </c>
    </row>
    <row r="11" spans="1:46" ht="20.100000000000001" customHeight="1" x14ac:dyDescent="0.25">
      <c r="A11" s="21" t="s">
        <v>407</v>
      </c>
      <c r="B11" s="22" t="s">
        <v>273</v>
      </c>
      <c r="C11" s="23">
        <v>4551.8876155300004</v>
      </c>
      <c r="D11" s="23">
        <v>4899.0497214999996</v>
      </c>
      <c r="E11" s="23">
        <v>5729.7133750599996</v>
      </c>
      <c r="F11" s="23">
        <v>5902.3413927900001</v>
      </c>
      <c r="G11" s="23">
        <v>5878.7545549999995</v>
      </c>
      <c r="H11" s="23">
        <v>6109.6272177999999</v>
      </c>
      <c r="I11" s="23">
        <v>7009.5064577599996</v>
      </c>
      <c r="J11" s="23">
        <v>7655.1381231800005</v>
      </c>
      <c r="K11" s="23">
        <v>6927.6759825799991</v>
      </c>
      <c r="L11" s="23">
        <v>7472.95235082</v>
      </c>
      <c r="M11" s="23">
        <v>8279.6498375499996</v>
      </c>
      <c r="N11" s="23">
        <v>8448.6579818000009</v>
      </c>
      <c r="O11" s="23">
        <v>8181.5663383600004</v>
      </c>
      <c r="P11" s="23">
        <v>8703.4779683500001</v>
      </c>
      <c r="Q11" s="23">
        <v>10082.0974219</v>
      </c>
      <c r="R11" s="23">
        <v>10011.25210686</v>
      </c>
      <c r="S11" s="23">
        <v>9722.5318579199993</v>
      </c>
      <c r="T11" s="23">
        <v>8616.1261037099994</v>
      </c>
      <c r="U11" s="23">
        <v>9016.078932819999</v>
      </c>
      <c r="V11" s="23">
        <v>9418.3047556699985</v>
      </c>
      <c r="W11" s="23">
        <v>10175.539842850001</v>
      </c>
      <c r="X11" s="23">
        <v>9340.7563944400008</v>
      </c>
      <c r="Y11" s="23">
        <v>10391.42807661</v>
      </c>
      <c r="Z11" s="23">
        <v>9061.6348193699996</v>
      </c>
      <c r="AA11" s="23">
        <v>8502.5340561599987</v>
      </c>
      <c r="AB11" s="23">
        <v>7392.5659547600007</v>
      </c>
      <c r="AC11" s="23">
        <v>7755.7776326699986</v>
      </c>
      <c r="AD11" s="23">
        <v>7796.7366385300011</v>
      </c>
      <c r="AE11" s="23">
        <v>7314.6281163900003</v>
      </c>
      <c r="AF11" s="23">
        <v>7605.8171436500006</v>
      </c>
      <c r="AG11" s="23">
        <v>8645.7876653200001</v>
      </c>
      <c r="AH11" s="23">
        <v>8783.925930190002</v>
      </c>
      <c r="AI11" s="23">
        <v>9257.4397767299997</v>
      </c>
      <c r="AJ11" s="23">
        <v>9971.7194741399999</v>
      </c>
      <c r="AK11" s="23">
        <v>11292.43054354</v>
      </c>
      <c r="AL11" s="23">
        <v>10182.50624748</v>
      </c>
      <c r="AM11" s="23">
        <v>10162.794042609999</v>
      </c>
      <c r="AN11" s="23">
        <v>10294.98964632</v>
      </c>
      <c r="AO11" s="23">
        <v>11326.02350336</v>
      </c>
      <c r="AP11" s="23">
        <v>11148.985827839999</v>
      </c>
      <c r="AQ11" s="23">
        <v>11251.09501447</v>
      </c>
      <c r="AR11" s="23">
        <v>9329.0012784700011</v>
      </c>
      <c r="AS11" s="23">
        <v>11007.274365220001</v>
      </c>
      <c r="AT11" s="23">
        <v>14134.52749515</v>
      </c>
    </row>
    <row r="12" spans="1:46" ht="20.100000000000001" customHeight="1" x14ac:dyDescent="0.25">
      <c r="A12" s="21" t="s">
        <v>408</v>
      </c>
      <c r="B12" s="22" t="s">
        <v>278</v>
      </c>
      <c r="C12" s="23">
        <v>-52.713190120000007</v>
      </c>
      <c r="D12" s="23">
        <v>99.818262489999995</v>
      </c>
      <c r="E12" s="23">
        <v>405.51942479000002</v>
      </c>
      <c r="F12" s="23">
        <v>-268.23946329</v>
      </c>
      <c r="G12" s="23">
        <v>261.01043185999998</v>
      </c>
      <c r="H12" s="23">
        <v>128.52282774</v>
      </c>
      <c r="I12" s="23">
        <v>259.63685509999999</v>
      </c>
      <c r="J12" s="23">
        <v>-324.39979808999999</v>
      </c>
      <c r="K12" s="23">
        <v>-739.08335815000009</v>
      </c>
      <c r="L12" s="23">
        <v>-188.57671721000003</v>
      </c>
      <c r="M12" s="23">
        <v>-125.20342947</v>
      </c>
      <c r="N12" s="23">
        <v>572.54418792000001</v>
      </c>
      <c r="O12" s="23">
        <v>-546.03839868</v>
      </c>
      <c r="P12" s="23">
        <v>173.52765539000001</v>
      </c>
      <c r="Q12" s="23">
        <v>222.11085571000001</v>
      </c>
      <c r="R12" s="23">
        <v>729.59073648000003</v>
      </c>
      <c r="S12" s="23">
        <v>155.77191940000003</v>
      </c>
      <c r="T12" s="23">
        <v>-133.74334213999998</v>
      </c>
      <c r="U12" s="23">
        <v>174.85307496000001</v>
      </c>
      <c r="V12" s="23">
        <v>-237.86830504000005</v>
      </c>
      <c r="W12" s="23">
        <v>-539.8562809</v>
      </c>
      <c r="X12" s="23">
        <v>180.42962437</v>
      </c>
      <c r="Y12" s="23">
        <v>-0.72956565999998624</v>
      </c>
      <c r="Z12" s="23">
        <v>-130.24504114999999</v>
      </c>
      <c r="AA12" s="23">
        <v>3.9897600000000002E-3</v>
      </c>
      <c r="AB12" s="23">
        <v>0.90418352999999996</v>
      </c>
      <c r="AC12" s="23">
        <v>2.7858599999999994E-3</v>
      </c>
      <c r="AD12" s="23">
        <v>1.9711950000000002E-2</v>
      </c>
      <c r="AE12" s="23">
        <v>-4.649292E-2</v>
      </c>
      <c r="AF12" s="23">
        <v>1.5549209999999999E-2</v>
      </c>
      <c r="AG12" s="23">
        <v>6.5864499999999998E-3</v>
      </c>
      <c r="AH12" s="23">
        <v>2.4430380000000002E-2</v>
      </c>
      <c r="AI12" s="23">
        <v>8.4558679999999997E-2</v>
      </c>
      <c r="AJ12" s="23">
        <v>-9.6363629999999992E-2</v>
      </c>
      <c r="AK12" s="23">
        <v>0.35514443000000001</v>
      </c>
      <c r="AL12" s="23">
        <v>3.3187149999999999E-2</v>
      </c>
      <c r="AM12" s="23">
        <v>-2.6355900000000005E-2</v>
      </c>
      <c r="AN12" s="23">
        <v>7.1950939999999991E-2</v>
      </c>
      <c r="AO12" s="23">
        <v>2.2809330000000003E-2</v>
      </c>
      <c r="AP12" s="23">
        <v>-1.7952740000000002E-2</v>
      </c>
      <c r="AQ12" s="23">
        <v>1.302911E-2</v>
      </c>
      <c r="AR12" s="23">
        <v>4.3392059999999996E-2</v>
      </c>
      <c r="AS12" s="23">
        <v>-8.0848112099999998</v>
      </c>
      <c r="AT12" s="23">
        <v>4.3064729999999996E-2</v>
      </c>
    </row>
    <row r="13" spans="1:46" ht="20.100000000000001" customHeight="1" x14ac:dyDescent="0.25">
      <c r="A13" s="137" t="s">
        <v>409</v>
      </c>
      <c r="B13" s="118" t="s">
        <v>246</v>
      </c>
      <c r="C13" s="119">
        <v>52746.630324745434</v>
      </c>
      <c r="D13" s="119">
        <v>55346.921253853856</v>
      </c>
      <c r="E13" s="119">
        <v>58814.396236865519</v>
      </c>
      <c r="F13" s="119">
        <v>73954.307507798163</v>
      </c>
      <c r="G13" s="119">
        <v>60679.328227137921</v>
      </c>
      <c r="H13" s="119">
        <v>64954.087565257752</v>
      </c>
      <c r="I13" s="119">
        <v>67472.829154563107</v>
      </c>
      <c r="J13" s="119">
        <v>83462.291227463225</v>
      </c>
      <c r="K13" s="119">
        <v>70385.89718697971</v>
      </c>
      <c r="L13" s="119">
        <v>72454.376905435638</v>
      </c>
      <c r="M13" s="119">
        <v>73997.835343953033</v>
      </c>
      <c r="N13" s="119">
        <v>89045.255188846058</v>
      </c>
      <c r="O13" s="119">
        <v>75847.200019712895</v>
      </c>
      <c r="P13" s="119">
        <v>78318.150868670054</v>
      </c>
      <c r="Q13" s="119">
        <v>79833.066298422898</v>
      </c>
      <c r="R13" s="119">
        <v>98339.726355130173</v>
      </c>
      <c r="S13" s="119">
        <v>82581.722288876044</v>
      </c>
      <c r="T13" s="119">
        <v>83620.54759238947</v>
      </c>
      <c r="U13" s="119">
        <v>86122.241085452406</v>
      </c>
      <c r="V13" s="119">
        <v>103653.5353083517</v>
      </c>
      <c r="W13" s="119">
        <v>85679.677586109014</v>
      </c>
      <c r="X13" s="119">
        <v>86875.755442722002</v>
      </c>
      <c r="Y13" s="119">
        <v>86385.004558218003</v>
      </c>
      <c r="Z13" s="119">
        <v>103440.66270526449</v>
      </c>
      <c r="AA13" s="119">
        <v>89122.13130388</v>
      </c>
      <c r="AB13" s="119">
        <v>90571.918137929024</v>
      </c>
      <c r="AC13" s="119">
        <v>89733.327060760988</v>
      </c>
      <c r="AD13" s="119">
        <v>110051.56611544204</v>
      </c>
      <c r="AE13" s="119">
        <v>90826.438960868953</v>
      </c>
      <c r="AF13" s="119">
        <v>94522.997413736841</v>
      </c>
      <c r="AG13" s="119">
        <v>96955.29119059653</v>
      </c>
      <c r="AH13" s="119">
        <v>120748.33380379915</v>
      </c>
      <c r="AI13" s="119">
        <v>95940.691049267072</v>
      </c>
      <c r="AJ13" s="119">
        <v>99718.771981444574</v>
      </c>
      <c r="AK13" s="119">
        <v>102168.80949601653</v>
      </c>
      <c r="AL13" s="119">
        <v>126536.83401192955</v>
      </c>
      <c r="AM13" s="119">
        <v>100900.46672611992</v>
      </c>
      <c r="AN13" s="119">
        <v>105214.01286672006</v>
      </c>
      <c r="AO13" s="119">
        <v>107911.87557914297</v>
      </c>
      <c r="AP13" s="119">
        <v>132765.58695155065</v>
      </c>
      <c r="AQ13" s="119">
        <v>108527.488856015</v>
      </c>
      <c r="AR13" s="119">
        <v>74206.675985784997</v>
      </c>
      <c r="AS13" s="119">
        <v>115681.775919716</v>
      </c>
      <c r="AT13" s="119">
        <v>151688.17791800699</v>
      </c>
    </row>
    <row r="14" spans="1:46" ht="20.100000000000001" customHeight="1" x14ac:dyDescent="0.25">
      <c r="A14" s="137" t="s">
        <v>410</v>
      </c>
      <c r="B14" s="118" t="s">
        <v>243</v>
      </c>
      <c r="C14" s="119">
        <v>53.747499570000002</v>
      </c>
      <c r="D14" s="119">
        <v>65.61159407000001</v>
      </c>
      <c r="E14" s="119">
        <v>56.073309100000003</v>
      </c>
      <c r="F14" s="119">
        <v>117.20808606</v>
      </c>
      <c r="G14" s="119">
        <v>68.996919719999994</v>
      </c>
      <c r="H14" s="119">
        <v>68.267333379999997</v>
      </c>
      <c r="I14" s="119">
        <v>105.28889513</v>
      </c>
      <c r="J14" s="119">
        <v>230.98275682000002</v>
      </c>
      <c r="K14" s="119">
        <v>127.95131656000001</v>
      </c>
      <c r="L14" s="119">
        <v>168.12152147</v>
      </c>
      <c r="M14" s="119">
        <v>150.0537415</v>
      </c>
      <c r="N14" s="119">
        <v>200.74036902999998</v>
      </c>
      <c r="O14" s="119">
        <v>84.115348299999994</v>
      </c>
      <c r="P14" s="119">
        <v>104.91910686999999</v>
      </c>
      <c r="Q14" s="119">
        <v>128.97365514000001</v>
      </c>
      <c r="R14" s="119">
        <v>99.537835400000006</v>
      </c>
      <c r="S14" s="119">
        <v>130.08515420000001</v>
      </c>
      <c r="T14" s="119">
        <v>121.85451045000001</v>
      </c>
      <c r="U14" s="119">
        <v>134.165918</v>
      </c>
      <c r="V14" s="119">
        <v>126.60070224</v>
      </c>
      <c r="W14" s="119">
        <v>134.95048758000001</v>
      </c>
      <c r="X14" s="119">
        <v>105.50069870999999</v>
      </c>
      <c r="Y14" s="119">
        <v>156.03648824000001</v>
      </c>
      <c r="Z14" s="119">
        <v>162.14906939000002</v>
      </c>
      <c r="AA14" s="119">
        <v>110.18390648</v>
      </c>
      <c r="AB14" s="119">
        <v>134.55986795000001</v>
      </c>
      <c r="AC14" s="119">
        <v>189.10146177999999</v>
      </c>
      <c r="AD14" s="119">
        <v>207.77984730000003</v>
      </c>
      <c r="AE14" s="119">
        <v>250.71384130000001</v>
      </c>
      <c r="AF14" s="119">
        <v>324.85356544999996</v>
      </c>
      <c r="AG14" s="119">
        <v>306.22226527999999</v>
      </c>
      <c r="AH14" s="119">
        <v>336.73237704000002</v>
      </c>
      <c r="AI14" s="119">
        <v>255.81629245999994</v>
      </c>
      <c r="AJ14" s="119">
        <v>225.41857594999999</v>
      </c>
      <c r="AK14" s="119">
        <v>206.44680611999996</v>
      </c>
      <c r="AL14" s="119">
        <v>228.83574055</v>
      </c>
      <c r="AM14" s="119">
        <v>220.76447197000005</v>
      </c>
      <c r="AN14" s="119">
        <v>312.92285694999998</v>
      </c>
      <c r="AO14" s="119">
        <v>272.10403033</v>
      </c>
      <c r="AP14" s="119">
        <v>249.09927968999995</v>
      </c>
      <c r="AQ14" s="119">
        <v>142.55509527999999</v>
      </c>
      <c r="AR14" s="119">
        <v>128.12022982999997</v>
      </c>
      <c r="AS14" s="119">
        <v>121.48385575</v>
      </c>
      <c r="AT14" s="119">
        <v>287.72835386999998</v>
      </c>
    </row>
    <row r="15" spans="1:46" ht="20.100000000000001" customHeight="1" x14ac:dyDescent="0.25">
      <c r="A15" s="137" t="s">
        <v>411</v>
      </c>
      <c r="B15" s="118" t="s">
        <v>247</v>
      </c>
      <c r="C15" s="119">
        <v>29334.792529954662</v>
      </c>
      <c r="D15" s="119">
        <v>31004.324957424167</v>
      </c>
      <c r="E15" s="119">
        <v>40135.259111197804</v>
      </c>
      <c r="F15" s="119">
        <v>27167.13867062288</v>
      </c>
      <c r="G15" s="119">
        <v>29712.37095490707</v>
      </c>
      <c r="H15" s="119">
        <v>32102.671243976882</v>
      </c>
      <c r="I15" s="119">
        <v>34699.377886264956</v>
      </c>
      <c r="J15" s="119">
        <v>27639.242006581328</v>
      </c>
      <c r="K15" s="119">
        <v>35104.550384978538</v>
      </c>
      <c r="L15" s="119">
        <v>30739.321526941967</v>
      </c>
      <c r="M15" s="119">
        <v>60410.509860408951</v>
      </c>
      <c r="N15" s="119">
        <v>46765.588345150572</v>
      </c>
      <c r="O15" s="119">
        <v>35841.075447252086</v>
      </c>
      <c r="P15" s="119">
        <v>48271.797921083635</v>
      </c>
      <c r="Q15" s="119">
        <v>46560.791345106329</v>
      </c>
      <c r="R15" s="119">
        <v>55109.686016449283</v>
      </c>
      <c r="S15" s="119">
        <v>48356.178761331743</v>
      </c>
      <c r="T15" s="119">
        <v>39317.914716043888</v>
      </c>
      <c r="U15" s="119">
        <v>45663.861313616042</v>
      </c>
      <c r="V15" s="119">
        <v>39213.068271755823</v>
      </c>
      <c r="W15" s="119">
        <v>40259.766212878865</v>
      </c>
      <c r="X15" s="119">
        <v>69840.11027162039</v>
      </c>
      <c r="Y15" s="119">
        <v>49197.979562278124</v>
      </c>
      <c r="Z15" s="119">
        <v>56958.879836764463</v>
      </c>
      <c r="AA15" s="119">
        <v>83144.221743620059</v>
      </c>
      <c r="AB15" s="119">
        <v>47829.016404204333</v>
      </c>
      <c r="AC15" s="119">
        <v>50419.755553020223</v>
      </c>
      <c r="AD15" s="119">
        <v>65721.56025994732</v>
      </c>
      <c r="AE15" s="119">
        <v>40938.11901700875</v>
      </c>
      <c r="AF15" s="119">
        <v>42042.19908479978</v>
      </c>
      <c r="AG15" s="119">
        <v>42024.477685229409</v>
      </c>
      <c r="AH15" s="119">
        <v>44267.351102060653</v>
      </c>
      <c r="AI15" s="119">
        <v>47580.100144695039</v>
      </c>
      <c r="AJ15" s="119">
        <v>51012.193923031911</v>
      </c>
      <c r="AK15" s="119">
        <v>64973.876367954508</v>
      </c>
      <c r="AL15" s="119">
        <v>74394.028654320762</v>
      </c>
      <c r="AM15" s="119">
        <v>64236.335240703367</v>
      </c>
      <c r="AN15" s="119">
        <v>65857.398987643042</v>
      </c>
      <c r="AO15" s="119">
        <v>58415.470567751458</v>
      </c>
      <c r="AP15" s="119">
        <v>140745.85847979318</v>
      </c>
      <c r="AQ15" s="119">
        <v>57051.540371152747</v>
      </c>
      <c r="AR15" s="119">
        <v>39803.395592007917</v>
      </c>
      <c r="AS15" s="119">
        <v>38610.969668653619</v>
      </c>
      <c r="AT15" s="119">
        <v>38824.085694597001</v>
      </c>
    </row>
    <row r="16" spans="1:46" ht="20.100000000000001" customHeight="1" x14ac:dyDescent="0.25">
      <c r="A16" s="123" t="s">
        <v>412</v>
      </c>
      <c r="B16" s="121" t="s">
        <v>827</v>
      </c>
      <c r="C16" s="122">
        <v>14035.225341594658</v>
      </c>
      <c r="D16" s="122">
        <v>11419.915599044165</v>
      </c>
      <c r="E16" s="122">
        <v>13562.016662357808</v>
      </c>
      <c r="F16" s="122">
        <v>8183.5685760328824</v>
      </c>
      <c r="G16" s="122">
        <v>12976.55627193707</v>
      </c>
      <c r="H16" s="122">
        <v>10105.892018776878</v>
      </c>
      <c r="I16" s="122">
        <v>11629.826064844958</v>
      </c>
      <c r="J16" s="122">
        <v>9383.0272250313283</v>
      </c>
      <c r="K16" s="122">
        <v>12847.676925448533</v>
      </c>
      <c r="L16" s="122">
        <v>9289.3850408219696</v>
      </c>
      <c r="M16" s="122">
        <v>19168.072765058954</v>
      </c>
      <c r="N16" s="122">
        <v>13802.419715720574</v>
      </c>
      <c r="O16" s="122">
        <v>14935.114544992084</v>
      </c>
      <c r="P16" s="122">
        <v>18544.031599033628</v>
      </c>
      <c r="Q16" s="122">
        <v>17376.722888696328</v>
      </c>
      <c r="R16" s="122">
        <v>12349.44990160928</v>
      </c>
      <c r="S16" s="122">
        <v>22842.915614551737</v>
      </c>
      <c r="T16" s="122">
        <v>14060.935879983885</v>
      </c>
      <c r="U16" s="122">
        <v>17185.665482716042</v>
      </c>
      <c r="V16" s="122">
        <v>16986.853269265823</v>
      </c>
      <c r="W16" s="122">
        <v>23287.809095688863</v>
      </c>
      <c r="X16" s="122">
        <v>44951.438540030402</v>
      </c>
      <c r="Y16" s="122">
        <v>21970.82841526813</v>
      </c>
      <c r="Z16" s="122">
        <v>30211.078795604466</v>
      </c>
      <c r="AA16" s="122">
        <v>53371.521599900057</v>
      </c>
      <c r="AB16" s="122">
        <v>26594.804519824334</v>
      </c>
      <c r="AC16" s="122">
        <v>27043.353219870216</v>
      </c>
      <c r="AD16" s="122">
        <v>21972.761472157305</v>
      </c>
      <c r="AE16" s="122">
        <v>16396.357156778755</v>
      </c>
      <c r="AF16" s="122">
        <v>15913.814642929778</v>
      </c>
      <c r="AG16" s="122">
        <v>9808.6261508394109</v>
      </c>
      <c r="AH16" s="122">
        <v>12499.483235700667</v>
      </c>
      <c r="AI16" s="122">
        <v>16044.283196125038</v>
      </c>
      <c r="AJ16" s="122">
        <v>14073.597297701897</v>
      </c>
      <c r="AK16" s="122">
        <v>25376.697279844506</v>
      </c>
      <c r="AL16" s="122">
        <v>30727.476567990758</v>
      </c>
      <c r="AM16" s="122">
        <v>32967.917171163375</v>
      </c>
      <c r="AN16" s="122">
        <v>29185.119012463041</v>
      </c>
      <c r="AO16" s="122">
        <v>17300.495599371461</v>
      </c>
      <c r="AP16" s="122">
        <v>15848.686886033182</v>
      </c>
      <c r="AQ16" s="122">
        <v>20337.314872812742</v>
      </c>
      <c r="AR16" s="122">
        <v>13453.28699597792</v>
      </c>
      <c r="AS16" s="122">
        <v>10572.655480573614</v>
      </c>
      <c r="AT16" s="122">
        <v>4433.9871502669985</v>
      </c>
    </row>
    <row r="17" spans="1:46" ht="20.100000000000001" customHeight="1" x14ac:dyDescent="0.25">
      <c r="A17" s="123" t="s">
        <v>413</v>
      </c>
      <c r="B17" s="121" t="s">
        <v>395</v>
      </c>
      <c r="C17" s="122">
        <v>15299.567188360001</v>
      </c>
      <c r="D17" s="122">
        <v>19584.409358379999</v>
      </c>
      <c r="E17" s="122">
        <v>26573.242448839996</v>
      </c>
      <c r="F17" s="122">
        <v>18983.570094589999</v>
      </c>
      <c r="G17" s="122">
        <v>16735.814682969998</v>
      </c>
      <c r="H17" s="122">
        <v>21996.7792252</v>
      </c>
      <c r="I17" s="122">
        <v>23069.551821419998</v>
      </c>
      <c r="J17" s="122">
        <v>18256.214781550003</v>
      </c>
      <c r="K17" s="122">
        <v>22256.873459530001</v>
      </c>
      <c r="L17" s="122">
        <v>21449.936486120001</v>
      </c>
      <c r="M17" s="122">
        <v>41242.437095350004</v>
      </c>
      <c r="N17" s="122">
        <v>32963.168629430002</v>
      </c>
      <c r="O17" s="122">
        <v>20905.960902260002</v>
      </c>
      <c r="P17" s="122">
        <v>29727.766322050004</v>
      </c>
      <c r="Q17" s="122">
        <v>29184.068456409994</v>
      </c>
      <c r="R17" s="122">
        <v>42760.236114840001</v>
      </c>
      <c r="S17" s="122">
        <v>25513.263146780002</v>
      </c>
      <c r="T17" s="122">
        <v>25256.97883606</v>
      </c>
      <c r="U17" s="122">
        <v>28478.195830900004</v>
      </c>
      <c r="V17" s="122">
        <v>22226.21500249</v>
      </c>
      <c r="W17" s="122">
        <v>16971.957117190002</v>
      </c>
      <c r="X17" s="122">
        <v>24888.671731589995</v>
      </c>
      <c r="Y17" s="122">
        <v>27227.151147009998</v>
      </c>
      <c r="Z17" s="122">
        <v>26747.801041160004</v>
      </c>
      <c r="AA17" s="122">
        <v>29772.700143719994</v>
      </c>
      <c r="AB17" s="122">
        <v>21234.211884379994</v>
      </c>
      <c r="AC17" s="122">
        <v>23376.402333150007</v>
      </c>
      <c r="AD17" s="122">
        <v>43748.798787790016</v>
      </c>
      <c r="AE17" s="122">
        <v>24541.761860229999</v>
      </c>
      <c r="AF17" s="122">
        <v>26128.384441870003</v>
      </c>
      <c r="AG17" s="122">
        <v>32215.85153439</v>
      </c>
      <c r="AH17" s="122">
        <v>31767.867866359986</v>
      </c>
      <c r="AI17" s="122">
        <v>31535.816948569998</v>
      </c>
      <c r="AJ17" s="122">
        <v>36938.596625330007</v>
      </c>
      <c r="AK17" s="122">
        <v>39597.179088110002</v>
      </c>
      <c r="AL17" s="122">
        <v>43666.552086329997</v>
      </c>
      <c r="AM17" s="122">
        <v>31268.418069539992</v>
      </c>
      <c r="AN17" s="122">
        <v>36672.279975180005</v>
      </c>
      <c r="AO17" s="122">
        <v>41114.974968380004</v>
      </c>
      <c r="AP17" s="122">
        <v>124897.17159375999</v>
      </c>
      <c r="AQ17" s="122">
        <v>36714.225498340005</v>
      </c>
      <c r="AR17" s="122">
        <v>26350.108596029997</v>
      </c>
      <c r="AS17" s="122">
        <v>28038.314188080003</v>
      </c>
      <c r="AT17" s="122">
        <v>34390.098544330001</v>
      </c>
    </row>
    <row r="18" spans="1:46" ht="20.100000000000001" customHeight="1" x14ac:dyDescent="0.25">
      <c r="A18" s="18" t="s">
        <v>414</v>
      </c>
      <c r="B18" s="19" t="s">
        <v>828</v>
      </c>
      <c r="C18" s="20">
        <v>213963.67894680088</v>
      </c>
      <c r="D18" s="20">
        <v>216333.32269495842</v>
      </c>
      <c r="E18" s="20">
        <v>229216.934551738</v>
      </c>
      <c r="F18" s="20">
        <v>251550.7031615756</v>
      </c>
      <c r="G18" s="20">
        <v>236083.29406618458</v>
      </c>
      <c r="H18" s="20">
        <v>259860.12799072411</v>
      </c>
      <c r="I18" s="20">
        <v>256516.33462518733</v>
      </c>
      <c r="J18" s="20">
        <v>289521.6314794725</v>
      </c>
      <c r="K18" s="20">
        <v>262583.17708879465</v>
      </c>
      <c r="L18" s="20">
        <v>275823.23296674015</v>
      </c>
      <c r="M18" s="20">
        <v>286124.69403200981</v>
      </c>
      <c r="N18" s="20">
        <v>292616.3946785556</v>
      </c>
      <c r="O18" s="20">
        <v>296054.147850501</v>
      </c>
      <c r="P18" s="20">
        <v>311530.79382963432</v>
      </c>
      <c r="Q18" s="20">
        <v>314598.72763620102</v>
      </c>
      <c r="R18" s="20">
        <v>343371.45155996003</v>
      </c>
      <c r="S18" s="20">
        <v>328704.59181701043</v>
      </c>
      <c r="T18" s="20">
        <v>319411.26283827657</v>
      </c>
      <c r="U18" s="20">
        <v>388986.82973412529</v>
      </c>
      <c r="V18" s="20">
        <v>393077.72958494828</v>
      </c>
      <c r="W18" s="20">
        <v>423360.16925233498</v>
      </c>
      <c r="X18" s="20">
        <v>381953.00042492221</v>
      </c>
      <c r="Y18" s="20">
        <v>457691.72434336296</v>
      </c>
      <c r="Z18" s="20">
        <v>458274.31314819067</v>
      </c>
      <c r="AA18" s="20">
        <v>409155.40749900637</v>
      </c>
      <c r="AB18" s="20">
        <v>375635.25060656969</v>
      </c>
      <c r="AC18" s="20">
        <v>415498.44194503885</v>
      </c>
      <c r="AD18" s="20">
        <v>510002.66388847004</v>
      </c>
      <c r="AE18" s="20">
        <v>414063.40601463331</v>
      </c>
      <c r="AF18" s="20">
        <v>430969.88849300786</v>
      </c>
      <c r="AG18" s="20">
        <v>427709.44192516949</v>
      </c>
      <c r="AH18" s="20">
        <v>462696.97975368588</v>
      </c>
      <c r="AI18" s="20">
        <v>442321.08001162298</v>
      </c>
      <c r="AJ18" s="20">
        <v>473368.28994863166</v>
      </c>
      <c r="AK18" s="20">
        <v>472808.44461522193</v>
      </c>
      <c r="AL18" s="20">
        <v>456733.78448306827</v>
      </c>
      <c r="AM18" s="20">
        <v>474065.99427314312</v>
      </c>
      <c r="AN18" s="20">
        <v>430621.07236069103</v>
      </c>
      <c r="AO18" s="20">
        <v>445551.58647894498</v>
      </c>
      <c r="AP18" s="20">
        <v>550972.99711428233</v>
      </c>
      <c r="AQ18" s="20">
        <v>450372.34607240174</v>
      </c>
      <c r="AR18" s="20">
        <v>654136.73162571143</v>
      </c>
      <c r="AS18" s="20">
        <v>624320.74586591288</v>
      </c>
      <c r="AT18" s="20">
        <v>550801.9269913563</v>
      </c>
    </row>
    <row r="19" spans="1:46" ht="20.100000000000001" customHeight="1" x14ac:dyDescent="0.25">
      <c r="A19" s="137" t="s">
        <v>415</v>
      </c>
      <c r="B19" s="118" t="s">
        <v>730</v>
      </c>
      <c r="C19" s="119">
        <v>208108.21774212891</v>
      </c>
      <c r="D19" s="119">
        <v>209046.24651253343</v>
      </c>
      <c r="E19" s="119">
        <v>222180.29035597597</v>
      </c>
      <c r="F19" s="119">
        <v>242020.68555769057</v>
      </c>
      <c r="G19" s="119">
        <v>230838.92656326262</v>
      </c>
      <c r="H19" s="119">
        <v>255059.47183695715</v>
      </c>
      <c r="I19" s="119">
        <v>249930.90974215535</v>
      </c>
      <c r="J19" s="119">
        <v>282270.65819352254</v>
      </c>
      <c r="K19" s="119">
        <v>258033.94717100781</v>
      </c>
      <c r="L19" s="119">
        <v>270187.53480867861</v>
      </c>
      <c r="M19" s="119">
        <v>280368.5776080917</v>
      </c>
      <c r="N19" s="119">
        <v>284993.77480044862</v>
      </c>
      <c r="O19" s="119">
        <v>290642.16564710101</v>
      </c>
      <c r="P19" s="119">
        <v>306150.7402498243</v>
      </c>
      <c r="Q19" s="119">
        <v>307726.71746300196</v>
      </c>
      <c r="R19" s="119">
        <v>332959.4355902801</v>
      </c>
      <c r="S19" s="119">
        <v>320409.40989155741</v>
      </c>
      <c r="T19" s="119">
        <v>309751.7330363926</v>
      </c>
      <c r="U19" s="119">
        <v>378267.09519813728</v>
      </c>
      <c r="V19" s="119">
        <v>389389.46789238823</v>
      </c>
      <c r="W19" s="119">
        <v>417453.01106312801</v>
      </c>
      <c r="X19" s="119">
        <v>379712.87031352217</v>
      </c>
      <c r="Y19" s="119">
        <v>452568.5461451569</v>
      </c>
      <c r="Z19" s="119">
        <v>451706.4197606087</v>
      </c>
      <c r="AA19" s="119">
        <v>402002.80554367439</v>
      </c>
      <c r="AB19" s="119">
        <v>371349.76665113773</v>
      </c>
      <c r="AC19" s="119">
        <v>410797.22841964092</v>
      </c>
      <c r="AD19" s="119">
        <v>501440.96002130897</v>
      </c>
      <c r="AE19" s="119">
        <v>410735.26151621225</v>
      </c>
      <c r="AF19" s="119">
        <v>427232.71947009582</v>
      </c>
      <c r="AG19" s="119">
        <v>424495.53541634348</v>
      </c>
      <c r="AH19" s="119">
        <v>457062.46336002892</v>
      </c>
      <c r="AI19" s="119">
        <v>438734.260463521</v>
      </c>
      <c r="AJ19" s="119">
        <v>469686.11721588869</v>
      </c>
      <c r="AK19" s="119">
        <v>467048.60876681795</v>
      </c>
      <c r="AL19" s="119">
        <v>447088.64257030434</v>
      </c>
      <c r="AM19" s="119">
        <v>470506.01466117601</v>
      </c>
      <c r="AN19" s="119">
        <v>426318.44103580801</v>
      </c>
      <c r="AO19" s="119">
        <v>444712.40834797907</v>
      </c>
      <c r="AP19" s="119">
        <v>541339.95536384324</v>
      </c>
      <c r="AQ19" s="119">
        <v>447139.14554267784</v>
      </c>
      <c r="AR19" s="119">
        <v>649370.84168442339</v>
      </c>
      <c r="AS19" s="119">
        <v>623329.95501935191</v>
      </c>
      <c r="AT19" s="119">
        <v>542837.11066838622</v>
      </c>
    </row>
    <row r="20" spans="1:46" ht="20.100000000000001" customHeight="1" x14ac:dyDescent="0.25">
      <c r="A20" s="125" t="s">
        <v>417</v>
      </c>
      <c r="B20" s="124" t="s">
        <v>244</v>
      </c>
      <c r="C20" s="120">
        <v>27079.265655247997</v>
      </c>
      <c r="D20" s="120">
        <v>25468.07398441901</v>
      </c>
      <c r="E20" s="120">
        <v>25585.140292899006</v>
      </c>
      <c r="F20" s="120">
        <v>33771.260250040999</v>
      </c>
      <c r="G20" s="120">
        <v>27296.817553252993</v>
      </c>
      <c r="H20" s="120">
        <v>31843.266720562999</v>
      </c>
      <c r="I20" s="120">
        <v>27084.605452074</v>
      </c>
      <c r="J20" s="120">
        <v>34290.578130073001</v>
      </c>
      <c r="K20" s="120">
        <v>28312.550310022743</v>
      </c>
      <c r="L20" s="120">
        <v>32024.620957636813</v>
      </c>
      <c r="M20" s="120">
        <v>28244.822435886952</v>
      </c>
      <c r="N20" s="120">
        <v>36444.100853596356</v>
      </c>
      <c r="O20" s="120">
        <v>30341.019989738998</v>
      </c>
      <c r="P20" s="120">
        <v>35667.234707502008</v>
      </c>
      <c r="Q20" s="120">
        <v>31732.319489046</v>
      </c>
      <c r="R20" s="120">
        <v>40054.549161130009</v>
      </c>
      <c r="S20" s="120">
        <v>33896.152964811001</v>
      </c>
      <c r="T20" s="120">
        <v>36189.840320934003</v>
      </c>
      <c r="U20" s="120">
        <v>35038.378842819991</v>
      </c>
      <c r="V20" s="120">
        <v>44578.175452844</v>
      </c>
      <c r="W20" s="120">
        <v>38481.243798786003</v>
      </c>
      <c r="X20" s="120">
        <v>40814.484206501002</v>
      </c>
      <c r="Y20" s="120">
        <v>39330.122495326992</v>
      </c>
      <c r="Z20" s="120">
        <v>49197.150041406006</v>
      </c>
      <c r="AA20" s="120">
        <v>39507.610277302003</v>
      </c>
      <c r="AB20" s="120">
        <v>41339.615182679998</v>
      </c>
      <c r="AC20" s="120">
        <v>39958.914284455997</v>
      </c>
      <c r="AD20" s="120">
        <v>53317.497833713998</v>
      </c>
      <c r="AE20" s="120">
        <v>43357.274505046065</v>
      </c>
      <c r="AF20" s="120">
        <v>46891.572632588148</v>
      </c>
      <c r="AG20" s="120">
        <v>42784.294716603341</v>
      </c>
      <c r="AH20" s="120">
        <v>54866.528149153615</v>
      </c>
      <c r="AI20" s="120">
        <v>45873.852791734003</v>
      </c>
      <c r="AJ20" s="120">
        <v>46548.560137739012</v>
      </c>
      <c r="AK20" s="120">
        <v>45400.936913589001</v>
      </c>
      <c r="AL20" s="120">
        <v>47333.380542962994</v>
      </c>
      <c r="AM20" s="120">
        <v>51002.598193462007</v>
      </c>
      <c r="AN20" s="120">
        <v>46310.189143359996</v>
      </c>
      <c r="AO20" s="120">
        <v>47961.392201235998</v>
      </c>
      <c r="AP20" s="120">
        <v>55206.175249649001</v>
      </c>
      <c r="AQ20" s="120">
        <v>48749.412957832988</v>
      </c>
      <c r="AR20" s="120">
        <v>48452.864712335009</v>
      </c>
      <c r="AS20" s="120">
        <v>49448.568086967003</v>
      </c>
      <c r="AT20" s="120">
        <v>57106.329642367011</v>
      </c>
    </row>
    <row r="21" spans="1:46" ht="20.100000000000001" customHeight="1" x14ac:dyDescent="0.25">
      <c r="A21" s="125" t="s">
        <v>418</v>
      </c>
      <c r="B21" s="124" t="s">
        <v>245</v>
      </c>
      <c r="C21" s="120">
        <v>7675.7599331540005</v>
      </c>
      <c r="D21" s="120">
        <v>8721.2454073710014</v>
      </c>
      <c r="E21" s="120">
        <v>8838.813159198</v>
      </c>
      <c r="F21" s="120">
        <v>10848.090733473997</v>
      </c>
      <c r="G21" s="120">
        <v>7931.0564599969994</v>
      </c>
      <c r="H21" s="120">
        <v>8674.3538555430005</v>
      </c>
      <c r="I21" s="120">
        <v>9088.9330457759988</v>
      </c>
      <c r="J21" s="120">
        <v>12529.095539487998</v>
      </c>
      <c r="K21" s="120">
        <v>7949.390931748223</v>
      </c>
      <c r="L21" s="120">
        <v>9522.277533525692</v>
      </c>
      <c r="M21" s="120">
        <v>9812.0999051039671</v>
      </c>
      <c r="N21" s="120">
        <v>13578.420411338746</v>
      </c>
      <c r="O21" s="120">
        <v>9475.1413606769966</v>
      </c>
      <c r="P21" s="120">
        <v>10760.654057006001</v>
      </c>
      <c r="Q21" s="120">
        <v>10997.924381139997</v>
      </c>
      <c r="R21" s="120">
        <v>14260.899755329001</v>
      </c>
      <c r="S21" s="120">
        <v>10232.044904640004</v>
      </c>
      <c r="T21" s="120">
        <v>11730.086081017995</v>
      </c>
      <c r="U21" s="120">
        <v>12655.011137669002</v>
      </c>
      <c r="V21" s="120">
        <v>16190.409017301003</v>
      </c>
      <c r="W21" s="120">
        <v>10699.765657125994</v>
      </c>
      <c r="X21" s="120">
        <v>11323.168587437001</v>
      </c>
      <c r="Y21" s="120">
        <v>12805.516279071002</v>
      </c>
      <c r="Z21" s="120">
        <v>15912.746167624999</v>
      </c>
      <c r="AA21" s="120">
        <v>12429.653449002002</v>
      </c>
      <c r="AB21" s="120">
        <v>13093.38386111</v>
      </c>
      <c r="AC21" s="120">
        <v>13338.790561683993</v>
      </c>
      <c r="AD21" s="120">
        <v>20487.921614686013</v>
      </c>
      <c r="AE21" s="120">
        <v>10527.633748281998</v>
      </c>
      <c r="AF21" s="120">
        <v>12786.059038904998</v>
      </c>
      <c r="AG21" s="120">
        <v>12536.262205849005</v>
      </c>
      <c r="AH21" s="120">
        <v>17646.670531507003</v>
      </c>
      <c r="AI21" s="120">
        <v>12321.424499467998</v>
      </c>
      <c r="AJ21" s="120">
        <v>12851.022994651999</v>
      </c>
      <c r="AK21" s="120">
        <v>14191.765819460998</v>
      </c>
      <c r="AL21" s="120">
        <v>17843.336773837</v>
      </c>
      <c r="AM21" s="120">
        <v>11767.224171647998</v>
      </c>
      <c r="AN21" s="120">
        <v>13275.638007919002</v>
      </c>
      <c r="AO21" s="120">
        <v>13416.25072993</v>
      </c>
      <c r="AP21" s="120">
        <v>18554.092330160991</v>
      </c>
      <c r="AQ21" s="120">
        <v>11881.651808908002</v>
      </c>
      <c r="AR21" s="120">
        <v>15253.38443344499</v>
      </c>
      <c r="AS21" s="120">
        <v>14389.281310917</v>
      </c>
      <c r="AT21" s="120">
        <v>17421.918127509005</v>
      </c>
    </row>
    <row r="22" spans="1:46" ht="20.100000000000001" customHeight="1" x14ac:dyDescent="0.25">
      <c r="A22" s="125" t="s">
        <v>419</v>
      </c>
      <c r="B22" s="124" t="s">
        <v>829</v>
      </c>
      <c r="C22" s="120">
        <v>20775.34607186689</v>
      </c>
      <c r="D22" s="120">
        <v>16976.691047304252</v>
      </c>
      <c r="E22" s="120">
        <v>22753.332485312672</v>
      </c>
      <c r="F22" s="120">
        <v>24849.254828445111</v>
      </c>
      <c r="G22" s="120">
        <v>30414.348442940787</v>
      </c>
      <c r="H22" s="120">
        <v>26849.183283793871</v>
      </c>
      <c r="I22" s="120">
        <v>28771.020860334309</v>
      </c>
      <c r="J22" s="120">
        <v>37055.558663319454</v>
      </c>
      <c r="K22" s="120">
        <v>23132.560945384979</v>
      </c>
      <c r="L22" s="120">
        <v>23282.409376375093</v>
      </c>
      <c r="M22" s="120">
        <v>33858.231903088905</v>
      </c>
      <c r="N22" s="120">
        <v>19009.908008977614</v>
      </c>
      <c r="O22" s="120">
        <v>32153.059362851807</v>
      </c>
      <c r="P22" s="120">
        <v>31832.861007275798</v>
      </c>
      <c r="Q22" s="120">
        <v>35062.718978277095</v>
      </c>
      <c r="R22" s="120">
        <v>38425.259495904043</v>
      </c>
      <c r="S22" s="120">
        <v>35277.498267317911</v>
      </c>
      <c r="T22" s="120">
        <v>20891.233376044456</v>
      </c>
      <c r="U22" s="120">
        <v>64562.751928090416</v>
      </c>
      <c r="V22" s="120">
        <v>56300.656550562016</v>
      </c>
      <c r="W22" s="120">
        <v>116433.03568839392</v>
      </c>
      <c r="X22" s="120">
        <v>58656.075529222268</v>
      </c>
      <c r="Y22" s="120">
        <v>143112.11520087853</v>
      </c>
      <c r="Z22" s="120">
        <v>43519.679030941006</v>
      </c>
      <c r="AA22" s="120">
        <v>63229.631317751897</v>
      </c>
      <c r="AB22" s="120">
        <v>37463.600806534305</v>
      </c>
      <c r="AC22" s="120">
        <v>57359.918745704483</v>
      </c>
      <c r="AD22" s="120">
        <v>54177.917207342216</v>
      </c>
      <c r="AE22" s="120">
        <v>52491.778292746792</v>
      </c>
      <c r="AF22" s="120">
        <v>53231.017412017332</v>
      </c>
      <c r="AG22" s="120">
        <v>52808.624176234</v>
      </c>
      <c r="AH22" s="120">
        <v>43997.088169461451</v>
      </c>
      <c r="AI22" s="120">
        <v>51763.830638646432</v>
      </c>
      <c r="AJ22" s="120">
        <v>78318.780855626581</v>
      </c>
      <c r="AK22" s="120">
        <v>67128.966583078683</v>
      </c>
      <c r="AL22" s="120">
        <v>38236.464468689541</v>
      </c>
      <c r="AM22" s="120">
        <v>64253.305499178517</v>
      </c>
      <c r="AN22" s="120">
        <v>27186.185220214724</v>
      </c>
      <c r="AO22" s="120">
        <v>19425.457407620117</v>
      </c>
      <c r="AP22" s="120">
        <v>26534.737336586622</v>
      </c>
      <c r="AQ22" s="120">
        <v>31759.524269487207</v>
      </c>
      <c r="AR22" s="120">
        <v>7961.5699071951949</v>
      </c>
      <c r="AS22" s="120">
        <v>26040.182336251441</v>
      </c>
      <c r="AT22" s="120">
        <v>13777.968309957143</v>
      </c>
    </row>
    <row r="23" spans="1:46" ht="20.100000000000001" customHeight="1" x14ac:dyDescent="0.25">
      <c r="A23" s="125" t="s">
        <v>420</v>
      </c>
      <c r="B23" s="124" t="s">
        <v>248</v>
      </c>
      <c r="C23" s="120">
        <v>1001.7598428699999</v>
      </c>
      <c r="D23" s="120">
        <v>846.49527350000017</v>
      </c>
      <c r="E23" s="120">
        <v>943.23746943000015</v>
      </c>
      <c r="F23" s="120">
        <v>1544.59676717</v>
      </c>
      <c r="G23" s="120">
        <v>2123.62246185</v>
      </c>
      <c r="H23" s="120">
        <v>2220.8910860199994</v>
      </c>
      <c r="I23" s="120">
        <v>1351.2785513099998</v>
      </c>
      <c r="J23" s="120">
        <v>1712.6601059999998</v>
      </c>
      <c r="K23" s="120">
        <v>3719.9990609800002</v>
      </c>
      <c r="L23" s="120">
        <v>2721.0584540400005</v>
      </c>
      <c r="M23" s="120">
        <v>1499.3493680299998</v>
      </c>
      <c r="N23" s="120">
        <v>1521.1183881300001</v>
      </c>
      <c r="O23" s="120">
        <v>2643.110104241</v>
      </c>
      <c r="P23" s="120">
        <v>2502.1751021119999</v>
      </c>
      <c r="Q23" s="120">
        <v>5213.8712382379999</v>
      </c>
      <c r="R23" s="120">
        <v>5524.5656476040003</v>
      </c>
      <c r="S23" s="120">
        <v>5287.2913221899998</v>
      </c>
      <c r="T23" s="120">
        <v>2983.5649868720002</v>
      </c>
      <c r="U23" s="120">
        <v>6729.9043692969999</v>
      </c>
      <c r="V23" s="120">
        <v>3207.9558212930001</v>
      </c>
      <c r="W23" s="120">
        <v>2693.18276169</v>
      </c>
      <c r="X23" s="120">
        <v>8729.6329616300009</v>
      </c>
      <c r="Y23" s="120">
        <v>9480.3938718900008</v>
      </c>
      <c r="Z23" s="120">
        <v>34980.516448320006</v>
      </c>
      <c r="AA23" s="120">
        <v>13285.758194219999</v>
      </c>
      <c r="AB23" s="120">
        <v>1551.8603312800001</v>
      </c>
      <c r="AC23" s="120">
        <v>10371.098061070001</v>
      </c>
      <c r="AD23" s="120">
        <v>2582.6017491100001</v>
      </c>
      <c r="AE23" s="120">
        <v>9909.7176263499987</v>
      </c>
      <c r="AF23" s="120">
        <v>1567.2536940999998</v>
      </c>
      <c r="AG23" s="120">
        <v>8605.8980051500002</v>
      </c>
      <c r="AH23" s="120">
        <v>1918.7771756799998</v>
      </c>
      <c r="AI23" s="120">
        <v>7170.7708840800005</v>
      </c>
      <c r="AJ23" s="120">
        <v>1602.5297907899999</v>
      </c>
      <c r="AK23" s="120">
        <v>8085.9044506900009</v>
      </c>
      <c r="AL23" s="120">
        <v>6840.5282269199997</v>
      </c>
      <c r="AM23" s="120">
        <v>7421.8371489899992</v>
      </c>
      <c r="AN23" s="120">
        <v>1311.8817042400001</v>
      </c>
      <c r="AO23" s="120">
        <v>5306.8319863900015</v>
      </c>
      <c r="AP23" s="120">
        <v>2396.2492569599999</v>
      </c>
      <c r="AQ23" s="120">
        <v>3927.7450413379997</v>
      </c>
      <c r="AR23" s="120">
        <v>2162.0802419599995</v>
      </c>
      <c r="AS23" s="120">
        <v>2696.9153464599999</v>
      </c>
      <c r="AT23" s="120">
        <v>2496.6939066059999</v>
      </c>
    </row>
    <row r="24" spans="1:46" ht="20.100000000000001" customHeight="1" x14ac:dyDescent="0.25">
      <c r="A24" s="125" t="s">
        <v>421</v>
      </c>
      <c r="B24" s="124" t="s">
        <v>243</v>
      </c>
      <c r="C24" s="120">
        <v>54349.456343682192</v>
      </c>
      <c r="D24" s="120">
        <v>62575.164541992955</v>
      </c>
      <c r="E24" s="120">
        <v>55371.302229899506</v>
      </c>
      <c r="F24" s="120">
        <v>68261.045063642028</v>
      </c>
      <c r="G24" s="120">
        <v>64830.185318040254</v>
      </c>
      <c r="H24" s="120">
        <v>68180.976205781844</v>
      </c>
      <c r="I24" s="120">
        <v>61760.216096402262</v>
      </c>
      <c r="J24" s="120">
        <v>81445.413247236429</v>
      </c>
      <c r="K24" s="120">
        <v>72048.576984996616</v>
      </c>
      <c r="L24" s="120">
        <v>77887.945051050163</v>
      </c>
      <c r="M24" s="120">
        <v>69113.072079165751</v>
      </c>
      <c r="N24" s="120">
        <v>87932.636992030835</v>
      </c>
      <c r="O24" s="120">
        <v>75178.555011108081</v>
      </c>
      <c r="P24" s="120">
        <v>83497.628923159515</v>
      </c>
      <c r="Q24" s="120">
        <v>72894.179012831155</v>
      </c>
      <c r="R24" s="120">
        <v>87479.833055142197</v>
      </c>
      <c r="S24" s="120">
        <v>92654.693444404402</v>
      </c>
      <c r="T24" s="120">
        <v>89049.417130959177</v>
      </c>
      <c r="U24" s="120">
        <v>82480.917537687797</v>
      </c>
      <c r="V24" s="120">
        <v>89787.750582121575</v>
      </c>
      <c r="W24" s="120">
        <v>92297.645468476403</v>
      </c>
      <c r="X24" s="120">
        <v>92594.723814860146</v>
      </c>
      <c r="Y24" s="120">
        <v>79732.253320538468</v>
      </c>
      <c r="Z24" s="120">
        <v>96579.461204150459</v>
      </c>
      <c r="AA24" s="120">
        <v>92350.283709240481</v>
      </c>
      <c r="AB24" s="120">
        <v>94398.090397116874</v>
      </c>
      <c r="AC24" s="120">
        <v>86023.546955010373</v>
      </c>
      <c r="AD24" s="120">
        <v>132768.25016447779</v>
      </c>
      <c r="AE24" s="120">
        <v>99099.757888819004</v>
      </c>
      <c r="AF24" s="120">
        <v>97883.022584056802</v>
      </c>
      <c r="AG24" s="120">
        <v>92480.504159713731</v>
      </c>
      <c r="AH24" s="120">
        <v>113731.45030798126</v>
      </c>
      <c r="AI24" s="120">
        <v>109777.9244295909</v>
      </c>
      <c r="AJ24" s="120">
        <v>111631.81591569853</v>
      </c>
      <c r="AK24" s="120">
        <v>101620.94386622519</v>
      </c>
      <c r="AL24" s="120">
        <v>124558.72702603324</v>
      </c>
      <c r="AM24" s="120">
        <v>112092.33350981861</v>
      </c>
      <c r="AN24" s="120">
        <v>110729.01729252875</v>
      </c>
      <c r="AO24" s="120">
        <v>111005.53180456661</v>
      </c>
      <c r="AP24" s="120">
        <v>150255.00527262079</v>
      </c>
      <c r="AQ24" s="120">
        <v>120893.52621135002</v>
      </c>
      <c r="AR24" s="120">
        <v>139756.68950733004</v>
      </c>
      <c r="AS24" s="120">
        <v>175082.75291719</v>
      </c>
      <c r="AT24" s="120">
        <v>149705.33795415898</v>
      </c>
    </row>
    <row r="25" spans="1:46" ht="20.100000000000001" customHeight="1" x14ac:dyDescent="0.25">
      <c r="A25" s="125" t="s">
        <v>422</v>
      </c>
      <c r="B25" s="124" t="s">
        <v>580</v>
      </c>
      <c r="C25" s="120">
        <v>95676.545624032995</v>
      </c>
      <c r="D25" s="120">
        <v>92189.293538668004</v>
      </c>
      <c r="E25" s="120">
        <v>106058.51004903502</v>
      </c>
      <c r="F25" s="120">
        <v>99052.973948611005</v>
      </c>
      <c r="G25" s="120">
        <v>95585.969056467991</v>
      </c>
      <c r="H25" s="120">
        <v>112744.636278929</v>
      </c>
      <c r="I25" s="120">
        <v>117946.58494413501</v>
      </c>
      <c r="J25" s="120">
        <v>108806.556988018</v>
      </c>
      <c r="K25" s="120">
        <v>115430.95469886679</v>
      </c>
      <c r="L25" s="120">
        <v>118850.81238995068</v>
      </c>
      <c r="M25" s="120">
        <v>131721.21692494524</v>
      </c>
      <c r="N25" s="120">
        <v>121851.12759320685</v>
      </c>
      <c r="O25" s="120">
        <v>133039.69333023499</v>
      </c>
      <c r="P25" s="120">
        <v>132554.77814724902</v>
      </c>
      <c r="Q25" s="120">
        <v>147142.10437624401</v>
      </c>
      <c r="R25" s="120">
        <v>138567.82914005301</v>
      </c>
      <c r="S25" s="120">
        <v>134134.72461799099</v>
      </c>
      <c r="T25" s="120">
        <v>140483.263544121</v>
      </c>
      <c r="U25" s="120">
        <v>167659.219991675</v>
      </c>
      <c r="V25" s="120">
        <v>170435.24459633103</v>
      </c>
      <c r="W25" s="120">
        <v>149228.905556766</v>
      </c>
      <c r="X25" s="120">
        <v>158525.23783024901</v>
      </c>
      <c r="Y25" s="120">
        <v>159379.44696294802</v>
      </c>
      <c r="Z25" s="120">
        <v>196656.41140966403</v>
      </c>
      <c r="AA25" s="120">
        <v>174667.241667717</v>
      </c>
      <c r="AB25" s="120">
        <v>175471.44414640201</v>
      </c>
      <c r="AC25" s="120">
        <v>195871.50989642399</v>
      </c>
      <c r="AD25" s="120">
        <v>226451.60988834299</v>
      </c>
      <c r="AE25" s="120">
        <v>190716.68055811699</v>
      </c>
      <c r="AF25" s="120">
        <v>205964.55911660602</v>
      </c>
      <c r="AG25" s="120">
        <v>210489.62739630201</v>
      </c>
      <c r="AH25" s="120">
        <v>217093.633114278</v>
      </c>
      <c r="AI25" s="120">
        <v>207219.79880135501</v>
      </c>
      <c r="AJ25" s="120">
        <v>209837.60292019899</v>
      </c>
      <c r="AK25" s="120">
        <v>220673.86681667104</v>
      </c>
      <c r="AL25" s="120">
        <v>202806.73380241499</v>
      </c>
      <c r="AM25" s="120">
        <v>218266.665953038</v>
      </c>
      <c r="AN25" s="120">
        <v>215931.27630154399</v>
      </c>
      <c r="AO25" s="120">
        <v>240787.08273183601</v>
      </c>
      <c r="AP25" s="120">
        <v>244701.751512499</v>
      </c>
      <c r="AQ25" s="120">
        <v>223432.68197590296</v>
      </c>
      <c r="AR25" s="120">
        <v>426271.67225446797</v>
      </c>
      <c r="AS25" s="120">
        <v>347119.76660409902</v>
      </c>
      <c r="AT25" s="120">
        <v>292778.94182876404</v>
      </c>
    </row>
    <row r="26" spans="1:46" ht="20.100000000000001" customHeight="1" x14ac:dyDescent="0.25">
      <c r="A26" s="125" t="s">
        <v>423</v>
      </c>
      <c r="B26" s="124" t="s">
        <v>398</v>
      </c>
      <c r="C26" s="120">
        <v>1550.0842712748254</v>
      </c>
      <c r="D26" s="120">
        <v>2269.2827192782015</v>
      </c>
      <c r="E26" s="120">
        <v>2629.9546702017924</v>
      </c>
      <c r="F26" s="120">
        <v>3693.4639663074499</v>
      </c>
      <c r="G26" s="120">
        <v>2656.9272707135674</v>
      </c>
      <c r="H26" s="120">
        <v>4546.1644063264339</v>
      </c>
      <c r="I26" s="120">
        <v>3928.2707921237611</v>
      </c>
      <c r="J26" s="120">
        <v>6430.7955193876705</v>
      </c>
      <c r="K26" s="120">
        <v>7439.9142390084562</v>
      </c>
      <c r="L26" s="120">
        <v>5898.4110461001801</v>
      </c>
      <c r="M26" s="120">
        <v>6119.7849918708744</v>
      </c>
      <c r="N26" s="120">
        <v>4656.4625531682641</v>
      </c>
      <c r="O26" s="120">
        <v>7811.5864882491005</v>
      </c>
      <c r="P26" s="120">
        <v>9335.4083055200317</v>
      </c>
      <c r="Q26" s="120">
        <v>4683.5999872257362</v>
      </c>
      <c r="R26" s="120">
        <v>8646.4993351178327</v>
      </c>
      <c r="S26" s="120">
        <v>8927.0043702031217</v>
      </c>
      <c r="T26" s="120">
        <v>8424.3275964439817</v>
      </c>
      <c r="U26" s="120">
        <v>9140.9113908980889</v>
      </c>
      <c r="V26" s="120">
        <v>8889.2758719356279</v>
      </c>
      <c r="W26" s="120">
        <v>7619.2321318896866</v>
      </c>
      <c r="X26" s="120">
        <v>9069.5473836227902</v>
      </c>
      <c r="Y26" s="120">
        <v>8728.6980145039342</v>
      </c>
      <c r="Z26" s="120">
        <v>14860.455458502234</v>
      </c>
      <c r="AA26" s="120">
        <v>6532.62692844099</v>
      </c>
      <c r="AB26" s="120">
        <v>8031.7719260145359</v>
      </c>
      <c r="AC26" s="120">
        <v>7873.4499152920453</v>
      </c>
      <c r="AD26" s="120">
        <v>11655.161563636004</v>
      </c>
      <c r="AE26" s="120">
        <v>4632.4188968514482</v>
      </c>
      <c r="AF26" s="120">
        <v>8909.2349918225882</v>
      </c>
      <c r="AG26" s="120">
        <v>4790.3247564914363</v>
      </c>
      <c r="AH26" s="120">
        <v>7808.3159119675674</v>
      </c>
      <c r="AI26" s="120">
        <v>4606.6584186465871</v>
      </c>
      <c r="AJ26" s="120">
        <v>8895.8046011835741</v>
      </c>
      <c r="AK26" s="120">
        <v>9946.224317103075</v>
      </c>
      <c r="AL26" s="120">
        <v>9469.471729446559</v>
      </c>
      <c r="AM26" s="120">
        <v>5702.0501850409073</v>
      </c>
      <c r="AN26" s="120">
        <v>11574.253366001594</v>
      </c>
      <c r="AO26" s="120">
        <v>6809.8614864002757</v>
      </c>
      <c r="AP26" s="120">
        <v>43691.94440536687</v>
      </c>
      <c r="AQ26" s="120">
        <v>6494.6032778586223</v>
      </c>
      <c r="AR26" s="120">
        <v>9512.5806276900985</v>
      </c>
      <c r="AS26" s="120">
        <v>8552.488417467488</v>
      </c>
      <c r="AT26" s="120">
        <v>9549.9208990241514</v>
      </c>
    </row>
    <row r="27" spans="1:46" ht="20.100000000000001" customHeight="1" x14ac:dyDescent="0.25">
      <c r="A27" s="137" t="s">
        <v>424</v>
      </c>
      <c r="B27" s="118" t="s">
        <v>830</v>
      </c>
      <c r="C27" s="119">
        <v>5855.4612046719994</v>
      </c>
      <c r="D27" s="119">
        <v>7287.0761824250003</v>
      </c>
      <c r="E27" s="119">
        <v>7036.6441957619991</v>
      </c>
      <c r="F27" s="119">
        <v>9530.0176038850004</v>
      </c>
      <c r="G27" s="119">
        <v>5244.3675029220012</v>
      </c>
      <c r="H27" s="119">
        <v>4800.6561537669986</v>
      </c>
      <c r="I27" s="119">
        <v>6585.4248830320003</v>
      </c>
      <c r="J27" s="119">
        <v>7250.97328595</v>
      </c>
      <c r="K27" s="119">
        <v>4549.2299177868572</v>
      </c>
      <c r="L27" s="119">
        <v>5635.6981580615766</v>
      </c>
      <c r="M27" s="119">
        <v>5756.1164239181062</v>
      </c>
      <c r="N27" s="119">
        <v>7622.6198781069834</v>
      </c>
      <c r="O27" s="119">
        <v>5411.9822034000008</v>
      </c>
      <c r="P27" s="119">
        <v>5380.0535798100009</v>
      </c>
      <c r="Q27" s="119">
        <v>6872.0101731989998</v>
      </c>
      <c r="R27" s="119">
        <v>10412.015969679998</v>
      </c>
      <c r="S27" s="119">
        <v>8295.1819254530001</v>
      </c>
      <c r="T27" s="119">
        <v>9659.5298018840022</v>
      </c>
      <c r="U27" s="119">
        <v>10719.734535988002</v>
      </c>
      <c r="V27" s="119">
        <v>3688.2616925599982</v>
      </c>
      <c r="W27" s="119">
        <v>5907.158189206998</v>
      </c>
      <c r="X27" s="119">
        <v>2240.1301114000007</v>
      </c>
      <c r="Y27" s="119">
        <v>5123.1781982060002</v>
      </c>
      <c r="Z27" s="119">
        <v>6567.8933875820003</v>
      </c>
      <c r="AA27" s="119">
        <v>7152.6019553319984</v>
      </c>
      <c r="AB27" s="119">
        <v>4285.4839554320006</v>
      </c>
      <c r="AC27" s="119">
        <v>4701.2135253980014</v>
      </c>
      <c r="AD27" s="119">
        <v>8561.7038671609971</v>
      </c>
      <c r="AE27" s="119">
        <v>3328.1444984210002</v>
      </c>
      <c r="AF27" s="119">
        <v>3737.1690229119999</v>
      </c>
      <c r="AG27" s="119">
        <v>3213.9065088259999</v>
      </c>
      <c r="AH27" s="119">
        <v>5634.5163936570007</v>
      </c>
      <c r="AI27" s="119">
        <v>3586.8195481019993</v>
      </c>
      <c r="AJ27" s="119">
        <v>3682.1727327430008</v>
      </c>
      <c r="AK27" s="119">
        <v>5759.8358484040009</v>
      </c>
      <c r="AL27" s="119">
        <v>9645.1419127640038</v>
      </c>
      <c r="AM27" s="119">
        <v>3559.979611967</v>
      </c>
      <c r="AN27" s="119">
        <v>4302.6313248829993</v>
      </c>
      <c r="AO27" s="119">
        <v>839.17813096600048</v>
      </c>
      <c r="AP27" s="119">
        <v>9633.0417504390025</v>
      </c>
      <c r="AQ27" s="119">
        <v>3233.2005297240003</v>
      </c>
      <c r="AR27" s="119">
        <v>4765.889941288</v>
      </c>
      <c r="AS27" s="119">
        <v>990.79084656099803</v>
      </c>
      <c r="AT27" s="119">
        <v>7964.8163229700003</v>
      </c>
    </row>
    <row r="28" spans="1:46" ht="20.100000000000001" customHeight="1" x14ac:dyDescent="0.25">
      <c r="A28" s="125" t="s">
        <v>672</v>
      </c>
      <c r="B28" s="124" t="s">
        <v>330</v>
      </c>
      <c r="C28" s="120">
        <v>5979.5512440419989</v>
      </c>
      <c r="D28" s="120">
        <v>7569.2083696249992</v>
      </c>
      <c r="E28" s="120">
        <v>7217.1970981220002</v>
      </c>
      <c r="F28" s="120">
        <v>10580.861020674998</v>
      </c>
      <c r="G28" s="120">
        <v>6238.0015644219993</v>
      </c>
      <c r="H28" s="120">
        <v>6543.3046106069996</v>
      </c>
      <c r="I28" s="120">
        <v>6860.3897531419989</v>
      </c>
      <c r="J28" s="120">
        <v>9638.7800998599996</v>
      </c>
      <c r="K28" s="120">
        <v>5122.100793206856</v>
      </c>
      <c r="L28" s="120">
        <v>6187.0463257715764</v>
      </c>
      <c r="M28" s="120">
        <v>6653.7057259581052</v>
      </c>
      <c r="N28" s="120">
        <v>9091.5750027369832</v>
      </c>
      <c r="O28" s="120">
        <v>5932.9114928899999</v>
      </c>
      <c r="P28" s="120">
        <v>7461.1241156800006</v>
      </c>
      <c r="Q28" s="120">
        <v>8934.2343415889991</v>
      </c>
      <c r="R28" s="120">
        <v>10742.067742380001</v>
      </c>
      <c r="S28" s="120">
        <v>9198.7991721929993</v>
      </c>
      <c r="T28" s="120">
        <v>10249.964472234</v>
      </c>
      <c r="U28" s="120">
        <v>12374.018305977999</v>
      </c>
      <c r="V28" s="120">
        <v>9022.0091203099983</v>
      </c>
      <c r="W28" s="120">
        <v>6179.7889338969981</v>
      </c>
      <c r="X28" s="120">
        <v>5804.0510806600005</v>
      </c>
      <c r="Y28" s="120">
        <v>6611.2624244460003</v>
      </c>
      <c r="Z28" s="120">
        <v>6719.810374581999</v>
      </c>
      <c r="AA28" s="120">
        <v>7595.591755561999</v>
      </c>
      <c r="AB28" s="120">
        <v>6170.5797725619996</v>
      </c>
      <c r="AC28" s="120">
        <v>6075.9054753680011</v>
      </c>
      <c r="AD28" s="120">
        <v>9542.1362128209985</v>
      </c>
      <c r="AE28" s="120">
        <v>3801.472796261</v>
      </c>
      <c r="AF28" s="120">
        <v>5703.4978591720001</v>
      </c>
      <c r="AG28" s="120">
        <v>5424.708104456</v>
      </c>
      <c r="AH28" s="120">
        <v>10578.810476786999</v>
      </c>
      <c r="AI28" s="120">
        <v>3959.0647118919997</v>
      </c>
      <c r="AJ28" s="120">
        <v>5698.4711718830004</v>
      </c>
      <c r="AK28" s="120">
        <v>6512.2963437240005</v>
      </c>
      <c r="AL28" s="120">
        <v>10213.805319384002</v>
      </c>
      <c r="AM28" s="120">
        <v>3966.3350442970004</v>
      </c>
      <c r="AN28" s="120">
        <v>5368.5443019229997</v>
      </c>
      <c r="AO28" s="120">
        <v>5495.6400400960001</v>
      </c>
      <c r="AP28" s="120">
        <v>10865.502794419001</v>
      </c>
      <c r="AQ28" s="120">
        <v>3691.8039172039998</v>
      </c>
      <c r="AR28" s="120">
        <v>5488.8604766879998</v>
      </c>
      <c r="AS28" s="120">
        <v>6529.8943598610003</v>
      </c>
      <c r="AT28" s="120">
        <v>8720.1209837599999</v>
      </c>
    </row>
    <row r="29" spans="1:46" ht="20.100000000000001" customHeight="1" x14ac:dyDescent="0.25">
      <c r="A29" s="125" t="s">
        <v>673</v>
      </c>
      <c r="B29" s="124" t="s">
        <v>529</v>
      </c>
      <c r="C29" s="120">
        <v>124.09003937</v>
      </c>
      <c r="D29" s="120">
        <v>282.13218719999998</v>
      </c>
      <c r="E29" s="120">
        <v>180.55290236000002</v>
      </c>
      <c r="F29" s="120">
        <v>1050.84341679</v>
      </c>
      <c r="G29" s="120">
        <v>993.63406149999992</v>
      </c>
      <c r="H29" s="120">
        <v>1742.6484568400001</v>
      </c>
      <c r="I29" s="120">
        <v>274.96487010999999</v>
      </c>
      <c r="J29" s="120">
        <v>2387.8068139100001</v>
      </c>
      <c r="K29" s="120">
        <v>572.87087541999995</v>
      </c>
      <c r="L29" s="120">
        <v>551.34816770999998</v>
      </c>
      <c r="M29" s="120">
        <v>897.58930203999989</v>
      </c>
      <c r="N29" s="120">
        <v>1468.95512463</v>
      </c>
      <c r="O29" s="120">
        <v>520.92928948999997</v>
      </c>
      <c r="P29" s="120">
        <v>2081.0705358699997</v>
      </c>
      <c r="Q29" s="120">
        <v>2062.2241683899997</v>
      </c>
      <c r="R29" s="120">
        <v>330.05177270000001</v>
      </c>
      <c r="S29" s="120">
        <v>903.61724674000004</v>
      </c>
      <c r="T29" s="120">
        <v>590.43467034999992</v>
      </c>
      <c r="U29" s="120">
        <v>1654.2837699899999</v>
      </c>
      <c r="V29" s="120">
        <v>5333.7474277500005</v>
      </c>
      <c r="W29" s="120">
        <v>272.63074469000003</v>
      </c>
      <c r="X29" s="120">
        <v>3563.9209692599998</v>
      </c>
      <c r="Y29" s="120">
        <v>1488.0842262400004</v>
      </c>
      <c r="Z29" s="120">
        <v>151.91698700000001</v>
      </c>
      <c r="AA29" s="120">
        <v>442.98980023000001</v>
      </c>
      <c r="AB29" s="120">
        <v>1885.0958171300001</v>
      </c>
      <c r="AC29" s="120">
        <v>1374.6919499699998</v>
      </c>
      <c r="AD29" s="120">
        <v>980.4323456599999</v>
      </c>
      <c r="AE29" s="120">
        <v>473.32829784</v>
      </c>
      <c r="AF29" s="120">
        <v>1966.3288362599997</v>
      </c>
      <c r="AG29" s="120">
        <v>2210.8015956299996</v>
      </c>
      <c r="AH29" s="120">
        <v>4944.2940831299993</v>
      </c>
      <c r="AI29" s="120">
        <v>372.24516378999999</v>
      </c>
      <c r="AJ29" s="120">
        <v>2016.29843914</v>
      </c>
      <c r="AK29" s="120">
        <v>752.46049532000006</v>
      </c>
      <c r="AL29" s="120">
        <v>568.66340662000005</v>
      </c>
      <c r="AM29" s="120">
        <v>406.35543232999999</v>
      </c>
      <c r="AN29" s="120">
        <v>1065.91297704</v>
      </c>
      <c r="AO29" s="120">
        <v>4656.4619091300001</v>
      </c>
      <c r="AP29" s="120">
        <v>1232.4610439799999</v>
      </c>
      <c r="AQ29" s="120">
        <v>458.60338748000004</v>
      </c>
      <c r="AR29" s="120">
        <v>722.97053540000002</v>
      </c>
      <c r="AS29" s="120">
        <v>5539.1035133000023</v>
      </c>
      <c r="AT29" s="120">
        <v>755.30466078999984</v>
      </c>
    </row>
    <row r="30" spans="1:46" ht="20.100000000000001" customHeight="1" x14ac:dyDescent="0.25">
      <c r="A30" s="126"/>
      <c r="B30" s="126" t="s">
        <v>429</v>
      </c>
      <c r="C30" s="127">
        <v>1082.6337560049724</v>
      </c>
      <c r="D30" s="127">
        <v>3849.4249862906872</v>
      </c>
      <c r="E30" s="127">
        <v>827.94811090931762</v>
      </c>
      <c r="F30" s="127">
        <v>5687.1309340493317</v>
      </c>
      <c r="G30" s="127">
        <v>18507.905950190761</v>
      </c>
      <c r="H30" s="127">
        <v>-2545.9142031564115</v>
      </c>
      <c r="I30" s="127">
        <v>2939.9393958658766</v>
      </c>
      <c r="J30" s="127">
        <v>-9736.9349294177955</v>
      </c>
      <c r="K30" s="127">
        <v>24796.361341246273</v>
      </c>
      <c r="L30" s="127">
        <v>-2802.9381652006705</v>
      </c>
      <c r="M30" s="127">
        <v>11093.430019915322</v>
      </c>
      <c r="N30" s="127">
        <v>19384.827615845265</v>
      </c>
      <c r="O30" s="127">
        <v>5869.7132682891533</v>
      </c>
      <c r="P30" s="127">
        <v>-1453.463209745154</v>
      </c>
      <c r="Q30" s="127">
        <v>-19159.682220365459</v>
      </c>
      <c r="R30" s="127">
        <v>20845.910337183421</v>
      </c>
      <c r="S30" s="127">
        <v>10722.477004027736</v>
      </c>
      <c r="T30" s="127">
        <v>-5706.192371269557</v>
      </c>
      <c r="U30" s="127">
        <v>-78839.259434016451</v>
      </c>
      <c r="V30" s="127">
        <v>-47727.664291868801</v>
      </c>
      <c r="W30" s="127">
        <v>-75167.114471260691</v>
      </c>
      <c r="X30" s="127">
        <v>-20904.670483954673</v>
      </c>
      <c r="Y30" s="127">
        <v>-133755.25943845627</v>
      </c>
      <c r="Z30" s="127">
        <v>-95046.902350793753</v>
      </c>
      <c r="AA30" s="127">
        <v>-12225.71081612182</v>
      </c>
      <c r="AB30" s="127">
        <v>-28098.39103425447</v>
      </c>
      <c r="AC30" s="127">
        <v>-85835.831859041238</v>
      </c>
      <c r="AD30" s="127">
        <v>-97341.584416086844</v>
      </c>
      <c r="AE30" s="127">
        <v>-46743.925975070611</v>
      </c>
      <c r="AF30" s="127">
        <v>-78687.366565243487</v>
      </c>
      <c r="AG30" s="127">
        <v>-85554.261607389795</v>
      </c>
      <c r="AH30" s="127">
        <v>-54936.976950075841</v>
      </c>
      <c r="AI30" s="127">
        <v>-41708.283800059988</v>
      </c>
      <c r="AJ30" s="127">
        <v>-83331.250161079632</v>
      </c>
      <c r="AK30" s="127">
        <v>-77109.521372829651</v>
      </c>
      <c r="AL30" s="127">
        <v>-3439.0010283777956</v>
      </c>
      <c r="AM30" s="127">
        <v>-36285.249709790107</v>
      </c>
      <c r="AN30" s="127">
        <v>-15374.660797628239</v>
      </c>
      <c r="AO30" s="127">
        <v>-41931.44224289697</v>
      </c>
      <c r="AP30" s="127">
        <v>-14707.26106373177</v>
      </c>
      <c r="AQ30" s="127">
        <v>-9372.9368608340301</v>
      </c>
      <c r="AR30" s="127">
        <v>-365453.57868562848</v>
      </c>
      <c r="AS30" s="127">
        <v>-245390.29653752327</v>
      </c>
      <c r="AT30" s="127">
        <v>-67376.235465452279</v>
      </c>
    </row>
    <row r="31" spans="1:46" ht="20.100000000000001" customHeight="1" x14ac:dyDescent="0.25">
      <c r="A31" s="126"/>
      <c r="B31" s="126" t="s">
        <v>430</v>
      </c>
      <c r="C31" s="127">
        <v>7822.7544862772047</v>
      </c>
      <c r="D31" s="127">
        <v>9406.2004345507958</v>
      </c>
      <c r="E31" s="127">
        <v>10019.263933864175</v>
      </c>
      <c r="F31" s="127">
        <v>22352.817186461572</v>
      </c>
      <c r="G31" s="127">
        <v>35945.698121194473</v>
      </c>
      <c r="H31" s="127">
        <v>14197.377061860578</v>
      </c>
      <c r="I31" s="127">
        <v>20081.134191355217</v>
      </c>
      <c r="J31" s="127">
        <v>17935.596508870323</v>
      </c>
      <c r="K31" s="127">
        <v>35081.245361182708</v>
      </c>
      <c r="L31" s="127">
        <v>11190.086170352472</v>
      </c>
      <c r="M31" s="127">
        <v>25783.589157945258</v>
      </c>
      <c r="N31" s="127">
        <v>24592.315909102283</v>
      </c>
      <c r="O31" s="127">
        <v>23087.658086148862</v>
      </c>
      <c r="P31" s="127">
        <v>11835.366198497009</v>
      </c>
      <c r="Q31" s="127">
        <v>-1473.6861307846848</v>
      </c>
      <c r="R31" s="127">
        <v>46921.71993147819</v>
      </c>
      <c r="S31" s="127">
        <v>23157.059656793892</v>
      </c>
      <c r="T31" s="127">
        <v>1124.1051247910218</v>
      </c>
      <c r="U31" s="127">
        <v>-31462.172988642094</v>
      </c>
      <c r="V31" s="127">
        <v>-8413.8610105726111</v>
      </c>
      <c r="W31" s="127">
        <v>17978.112121444356</v>
      </c>
      <c r="X31" s="127">
        <v>-7200.0334947628144</v>
      </c>
      <c r="Y31" s="127">
        <v>-12613.972652845885</v>
      </c>
      <c r="Z31" s="127">
        <v>-81738.302115457205</v>
      </c>
      <c r="AA31" s="127">
        <v>-2367.6010982699954</v>
      </c>
      <c r="AB31" s="127">
        <v>-17229.594747544514</v>
      </c>
      <c r="AC31" s="127">
        <v>-55519.26633320695</v>
      </c>
      <c r="AD31" s="127">
        <v>-65136.428680901954</v>
      </c>
      <c r="AE31" s="127">
        <v>-10648.504839102578</v>
      </c>
      <c r="AF31" s="127">
        <v>-41370.163796155946</v>
      </c>
      <c r="AG31" s="127">
        <v>-42554.263581995197</v>
      </c>
      <c r="AH31" s="127">
        <v>-23439.372016315057</v>
      </c>
      <c r="AI31" s="127">
        <v>-5988.736357538568</v>
      </c>
      <c r="AJ31" s="127">
        <v>-19086.066603154977</v>
      </c>
      <c r="AK31" s="127">
        <v>-35357.252069595444</v>
      </c>
      <c r="AL31" s="127">
        <v>4069.9868723209511</v>
      </c>
      <c r="AM31" s="127">
        <v>-4999.861381774972</v>
      </c>
      <c r="AN31" s="127">
        <v>-17373.594589876535</v>
      </c>
      <c r="AO31" s="127">
        <v>-39806.480434648329</v>
      </c>
      <c r="AP31" s="127">
        <v>-4021.2106131783366</v>
      </c>
      <c r="AQ31" s="127">
        <v>2049.2725358404277</v>
      </c>
      <c r="AR31" s="127">
        <v>-370945.29577441118</v>
      </c>
      <c r="AS31" s="127">
        <v>-229922.76968184544</v>
      </c>
      <c r="AT31" s="127">
        <v>-58032.254305762093</v>
      </c>
    </row>
    <row r="33" spans="1:46" s="136" customFormat="1" ht="20.100000000000001" customHeight="1" x14ac:dyDescent="0.25">
      <c r="A33" s="322" t="s">
        <v>621</v>
      </c>
      <c r="B33" s="322"/>
      <c r="C33" s="86" t="s">
        <v>674</v>
      </c>
      <c r="D33" s="86" t="s">
        <v>675</v>
      </c>
      <c r="E33" s="86" t="s">
        <v>676</v>
      </c>
      <c r="F33" s="86" t="s">
        <v>677</v>
      </c>
      <c r="G33" s="86" t="s">
        <v>678</v>
      </c>
      <c r="H33" s="86" t="s">
        <v>679</v>
      </c>
      <c r="I33" s="86" t="s">
        <v>680</v>
      </c>
      <c r="J33" s="86" t="s">
        <v>681</v>
      </c>
      <c r="K33" s="86" t="s">
        <v>682</v>
      </c>
      <c r="L33" s="86" t="s">
        <v>683</v>
      </c>
      <c r="M33" s="86" t="s">
        <v>684</v>
      </c>
      <c r="N33" s="86" t="s">
        <v>685</v>
      </c>
      <c r="O33" s="86" t="s">
        <v>686</v>
      </c>
      <c r="P33" s="86" t="s">
        <v>687</v>
      </c>
      <c r="Q33" s="86" t="s">
        <v>688</v>
      </c>
      <c r="R33" s="86" t="s">
        <v>689</v>
      </c>
      <c r="S33" s="86" t="s">
        <v>690</v>
      </c>
      <c r="T33" s="86" t="s">
        <v>691</v>
      </c>
      <c r="U33" s="86" t="s">
        <v>692</v>
      </c>
      <c r="V33" s="86" t="s">
        <v>693</v>
      </c>
      <c r="W33" s="86" t="s">
        <v>694</v>
      </c>
      <c r="X33" s="86" t="s">
        <v>695</v>
      </c>
      <c r="Y33" s="86" t="s">
        <v>696</v>
      </c>
      <c r="Z33" s="86" t="s">
        <v>697</v>
      </c>
      <c r="AA33" s="86" t="s">
        <v>698</v>
      </c>
      <c r="AB33" s="86" t="s">
        <v>699</v>
      </c>
      <c r="AC33" s="86" t="s">
        <v>700</v>
      </c>
      <c r="AD33" s="86" t="s">
        <v>701</v>
      </c>
      <c r="AE33" s="86" t="s">
        <v>702</v>
      </c>
      <c r="AF33" s="86" t="s">
        <v>703</v>
      </c>
      <c r="AG33" s="86" t="s">
        <v>704</v>
      </c>
      <c r="AH33" s="86" t="s">
        <v>705</v>
      </c>
      <c r="AI33" s="86" t="s">
        <v>706</v>
      </c>
      <c r="AJ33" s="86" t="s">
        <v>707</v>
      </c>
      <c r="AK33" s="86" t="s">
        <v>708</v>
      </c>
      <c r="AL33" s="86" t="s">
        <v>709</v>
      </c>
      <c r="AM33" s="86" t="s">
        <v>710</v>
      </c>
      <c r="AN33" s="86" t="s">
        <v>711</v>
      </c>
      <c r="AO33" s="86" t="s">
        <v>712</v>
      </c>
      <c r="AP33" s="86" t="s">
        <v>713</v>
      </c>
      <c r="AQ33" s="86" t="s">
        <v>714</v>
      </c>
      <c r="AR33" s="86" t="s">
        <v>715</v>
      </c>
      <c r="AS33" s="86" t="s">
        <v>716</v>
      </c>
      <c r="AT33" s="86" t="s">
        <v>717</v>
      </c>
    </row>
    <row r="34" spans="1:46" ht="20.100000000000001" customHeight="1" x14ac:dyDescent="0.25">
      <c r="A34" s="18" t="s">
        <v>401</v>
      </c>
      <c r="B34" s="19" t="s">
        <v>826</v>
      </c>
      <c r="C34" s="20">
        <v>231500.3249022908</v>
      </c>
      <c r="D34" s="20">
        <v>235647.58388328514</v>
      </c>
      <c r="E34" s="20">
        <v>246288.90683617542</v>
      </c>
      <c r="F34" s="20">
        <v>275149.18952057586</v>
      </c>
      <c r="G34" s="20">
        <v>273528.06262691435</v>
      </c>
      <c r="H34" s="20">
        <v>275393.38591690734</v>
      </c>
      <c r="I34" s="20">
        <v>278429.62194122159</v>
      </c>
      <c r="J34" s="20">
        <v>300562.07389000762</v>
      </c>
      <c r="K34" s="20">
        <v>309406.41988398763</v>
      </c>
      <c r="L34" s="20">
        <v>293922.79563398665</v>
      </c>
      <c r="M34" s="20">
        <v>318734.69036949257</v>
      </c>
      <c r="N34" s="20">
        <v>335733.83069043956</v>
      </c>
      <c r="O34" s="20">
        <v>326934.56995764922</v>
      </c>
      <c r="P34" s="20">
        <v>334256.11949410517</v>
      </c>
      <c r="Q34" s="20">
        <v>320319.78582119528</v>
      </c>
      <c r="R34" s="20">
        <v>391544.98527870874</v>
      </c>
      <c r="S34" s="20">
        <v>367973.44867157139</v>
      </c>
      <c r="T34" s="20">
        <v>340634.3615852443</v>
      </c>
      <c r="U34" s="20">
        <v>337727.95281496347</v>
      </c>
      <c r="V34" s="20">
        <v>375530.38130945415</v>
      </c>
      <c r="W34" s="20">
        <v>382707.13468670263</v>
      </c>
      <c r="X34" s="20">
        <v>393604.00120549719</v>
      </c>
      <c r="Y34" s="20">
        <v>356439.68486011861</v>
      </c>
      <c r="Z34" s="20">
        <v>395726.26867202687</v>
      </c>
      <c r="AA34" s="20">
        <v>433277.46885709168</v>
      </c>
      <c r="AB34" s="20">
        <v>380885.26100916351</v>
      </c>
      <c r="AC34" s="20">
        <v>363263.648439791</v>
      </c>
      <c r="AD34" s="20">
        <v>448080.68100753438</v>
      </c>
      <c r="AE34" s="20">
        <v>407537.76413658244</v>
      </c>
      <c r="AF34" s="20">
        <v>389295.52230853785</v>
      </c>
      <c r="AG34" s="20">
        <v>379460.43342855561</v>
      </c>
      <c r="AH34" s="20">
        <v>445787.21827925678</v>
      </c>
      <c r="AI34" s="20">
        <v>434831.3077702822</v>
      </c>
      <c r="AJ34" s="20">
        <v>421484.69265412848</v>
      </c>
      <c r="AK34" s="20">
        <v>426984.75224569993</v>
      </c>
      <c r="AL34" s="20">
        <v>488177.08788708603</v>
      </c>
      <c r="AM34" s="20">
        <v>475883.22855421843</v>
      </c>
      <c r="AN34" s="20">
        <v>450042.7333506195</v>
      </c>
      <c r="AO34" s="20">
        <v>439058.88075093646</v>
      </c>
      <c r="AP34" s="20">
        <v>582327.35799168877</v>
      </c>
      <c r="AQ34" s="20">
        <v>475987.88238859765</v>
      </c>
      <c r="AR34" s="20">
        <v>308816.51890581974</v>
      </c>
      <c r="AS34" s="20">
        <v>413831.9038644596</v>
      </c>
      <c r="AT34" s="20">
        <v>521175.69466284401</v>
      </c>
    </row>
    <row r="35" spans="1:46" ht="20.100000000000001" customHeight="1" x14ac:dyDescent="0.25">
      <c r="A35" s="137" t="s">
        <v>402</v>
      </c>
      <c r="B35" s="118" t="s">
        <v>242</v>
      </c>
      <c r="C35" s="119">
        <v>132911.14234853577</v>
      </c>
      <c r="D35" s="119">
        <v>133765.88987590108</v>
      </c>
      <c r="E35" s="119">
        <v>131039.15400548396</v>
      </c>
      <c r="F35" s="119">
        <v>155999.17983114388</v>
      </c>
      <c r="G35" s="119">
        <v>164130.50391461034</v>
      </c>
      <c r="H35" s="119">
        <v>160189.18764495308</v>
      </c>
      <c r="I35" s="119">
        <v>157178.77808509514</v>
      </c>
      <c r="J35" s="119">
        <v>168452.18055919019</v>
      </c>
      <c r="K35" s="119">
        <v>181761.13954152269</v>
      </c>
      <c r="L35" s="119">
        <v>169658.47484769189</v>
      </c>
      <c r="M35" s="119">
        <v>162659.72510606312</v>
      </c>
      <c r="N35" s="119">
        <v>175989.63839137426</v>
      </c>
      <c r="O35" s="119">
        <v>190151.47030352519</v>
      </c>
      <c r="P35" s="119">
        <v>183382.46272326549</v>
      </c>
      <c r="Q35" s="119">
        <v>168916.2141171663</v>
      </c>
      <c r="R35" s="119">
        <v>210668.41169016401</v>
      </c>
      <c r="S35" s="119">
        <v>208359.08261663039</v>
      </c>
      <c r="T35" s="119">
        <v>190644.7536481237</v>
      </c>
      <c r="U35" s="119">
        <v>178227.30198304041</v>
      </c>
      <c r="V35" s="119">
        <v>202356.8610107319</v>
      </c>
      <c r="W35" s="119">
        <v>222118.66049450642</v>
      </c>
      <c r="X35" s="119">
        <v>204226.96352791513</v>
      </c>
      <c r="Y35" s="119">
        <v>188197.44429617052</v>
      </c>
      <c r="Z35" s="119">
        <v>202665.71918597794</v>
      </c>
      <c r="AA35" s="119">
        <v>224553.15972890449</v>
      </c>
      <c r="AB35" s="119">
        <v>209001.3651622319</v>
      </c>
      <c r="AC35" s="119">
        <v>189320.42601043641</v>
      </c>
      <c r="AD35" s="119">
        <v>236680.17324969376</v>
      </c>
      <c r="AE35" s="119">
        <v>235304.20822038499</v>
      </c>
      <c r="AF35" s="119">
        <v>215392.47186377781</v>
      </c>
      <c r="AG35" s="119">
        <v>202869.18917667377</v>
      </c>
      <c r="AH35" s="119">
        <v>242407.5855207103</v>
      </c>
      <c r="AI35" s="119">
        <v>256836.18872514091</v>
      </c>
      <c r="AJ35" s="119">
        <v>239080.65530712556</v>
      </c>
      <c r="AK35" s="119">
        <v>228349.79057230119</v>
      </c>
      <c r="AL35" s="119">
        <v>252135.0850478902</v>
      </c>
      <c r="AM35" s="119">
        <v>272423.17812455964</v>
      </c>
      <c r="AN35" s="119">
        <v>243862.07685174973</v>
      </c>
      <c r="AO35" s="119">
        <v>237020.69405882363</v>
      </c>
      <c r="AP35" s="119">
        <v>262505.19133951672</v>
      </c>
      <c r="AQ35" s="119">
        <v>275277.82488912001</v>
      </c>
      <c r="AR35" s="119">
        <v>174544.96113245998</v>
      </c>
      <c r="AS35" s="119">
        <v>224516.21988426999</v>
      </c>
      <c r="AT35" s="119">
        <v>292625.69955943001</v>
      </c>
    </row>
    <row r="36" spans="1:46" ht="20.100000000000001" customHeight="1" x14ac:dyDescent="0.25">
      <c r="A36" s="21" t="s">
        <v>403</v>
      </c>
      <c r="B36" s="22" t="s">
        <v>256</v>
      </c>
      <c r="C36" s="23">
        <v>64725.723411597202</v>
      </c>
      <c r="D36" s="23">
        <v>63861.078402076942</v>
      </c>
      <c r="E36" s="23">
        <v>57450.750981822493</v>
      </c>
      <c r="F36" s="23">
        <v>72445.699874008045</v>
      </c>
      <c r="G36" s="23">
        <v>81859.768679036264</v>
      </c>
      <c r="H36" s="23">
        <v>78985.676089612811</v>
      </c>
      <c r="I36" s="23">
        <v>71037.665459825264</v>
      </c>
      <c r="J36" s="23">
        <v>82116.071010424435</v>
      </c>
      <c r="K36" s="23">
        <v>94744.173701497028</v>
      </c>
      <c r="L36" s="23">
        <v>81465.251801131526</v>
      </c>
      <c r="M36" s="23">
        <v>64512.832149059956</v>
      </c>
      <c r="N36" s="23">
        <v>84210.978779563477</v>
      </c>
      <c r="O36" s="23">
        <v>99572.984547993081</v>
      </c>
      <c r="P36" s="23">
        <v>88643.217386162549</v>
      </c>
      <c r="Q36" s="23">
        <v>73385.868300672184</v>
      </c>
      <c r="R36" s="23">
        <v>99169.049797293192</v>
      </c>
      <c r="S36" s="23">
        <v>107052.02810532042</v>
      </c>
      <c r="T36" s="23">
        <v>96065.366435224147</v>
      </c>
      <c r="U36" s="23">
        <v>81643.009134198801</v>
      </c>
      <c r="V36" s="23">
        <v>97395.597985298591</v>
      </c>
      <c r="W36" s="23">
        <v>116004.5574982964</v>
      </c>
      <c r="X36" s="23">
        <v>103482.85512632513</v>
      </c>
      <c r="Y36" s="23">
        <v>82494.070293220473</v>
      </c>
      <c r="Z36" s="23">
        <v>99145.244981499476</v>
      </c>
      <c r="AA36" s="23">
        <v>117954.99194497451</v>
      </c>
      <c r="AB36" s="23">
        <v>109845.37263770189</v>
      </c>
      <c r="AC36" s="23">
        <v>90546.726593896383</v>
      </c>
      <c r="AD36" s="23">
        <v>134852.82366463379</v>
      </c>
      <c r="AE36" s="23">
        <v>132553.94120512501</v>
      </c>
      <c r="AF36" s="23">
        <v>115288.3782505378</v>
      </c>
      <c r="AG36" s="23">
        <v>95386.794062833738</v>
      </c>
      <c r="AH36" s="23">
        <v>115456.35172728026</v>
      </c>
      <c r="AI36" s="23">
        <v>140020.16901442088</v>
      </c>
      <c r="AJ36" s="23">
        <v>121066.12196350555</v>
      </c>
      <c r="AK36" s="23">
        <v>102727.58412672121</v>
      </c>
      <c r="AL36" s="23">
        <v>126942.88840239021</v>
      </c>
      <c r="AM36" s="23">
        <v>154003.53182587965</v>
      </c>
      <c r="AN36" s="23">
        <v>126925.26783872975</v>
      </c>
      <c r="AO36" s="23">
        <v>116690.01333376365</v>
      </c>
      <c r="AP36" s="23">
        <v>140302.91648263676</v>
      </c>
      <c r="AQ36" s="23">
        <v>159016.35866589998</v>
      </c>
      <c r="AR36" s="23">
        <v>113788.42103735999</v>
      </c>
      <c r="AS36" s="23">
        <v>101020.28508501001</v>
      </c>
      <c r="AT36" s="23">
        <v>151822.24614077</v>
      </c>
    </row>
    <row r="37" spans="1:46" ht="20.100000000000001" customHeight="1" x14ac:dyDescent="0.25">
      <c r="A37" s="21" t="s">
        <v>404</v>
      </c>
      <c r="B37" s="22" t="s">
        <v>257</v>
      </c>
      <c r="C37" s="23">
        <v>3418.7598611799995</v>
      </c>
      <c r="D37" s="23">
        <v>3098.22959816</v>
      </c>
      <c r="E37" s="23">
        <v>2956.8518681300002</v>
      </c>
      <c r="F37" s="23">
        <v>3057.1909450900002</v>
      </c>
      <c r="G37" s="23">
        <v>4085.3880010000003</v>
      </c>
      <c r="H37" s="23">
        <v>3397.6364994400001</v>
      </c>
      <c r="I37" s="23">
        <v>3703.2068382500001</v>
      </c>
      <c r="J37" s="23">
        <v>3658.3751847399999</v>
      </c>
      <c r="K37" s="23">
        <v>4630.9157103900006</v>
      </c>
      <c r="L37" s="23">
        <v>3922.5615294900003</v>
      </c>
      <c r="M37" s="23">
        <v>4118.82722337</v>
      </c>
      <c r="N37" s="23">
        <v>4015.29218365</v>
      </c>
      <c r="O37" s="23">
        <v>5179.9478516700001</v>
      </c>
      <c r="P37" s="23">
        <v>4439.2687892000004</v>
      </c>
      <c r="Q37" s="23">
        <v>4601.0556257500002</v>
      </c>
      <c r="R37" s="23">
        <v>4505.0836289099998</v>
      </c>
      <c r="S37" s="23">
        <v>5791.2034808500002</v>
      </c>
      <c r="T37" s="23">
        <v>4891.3918439600002</v>
      </c>
      <c r="U37" s="23">
        <v>5070.87509331</v>
      </c>
      <c r="V37" s="23">
        <v>4965.84675565</v>
      </c>
      <c r="W37" s="23">
        <v>6238.7787355199998</v>
      </c>
      <c r="X37" s="23">
        <v>5188.9354708000001</v>
      </c>
      <c r="Y37" s="23">
        <v>5283.5051768600006</v>
      </c>
      <c r="Z37" s="23">
        <v>4875.9210805900002</v>
      </c>
      <c r="AA37" s="23">
        <v>6346.4553467799997</v>
      </c>
      <c r="AB37" s="23">
        <v>5370.9234757600007</v>
      </c>
      <c r="AC37" s="23">
        <v>5377.4208485199997</v>
      </c>
      <c r="AD37" s="23">
        <v>5095.3594969699998</v>
      </c>
      <c r="AE37" s="23">
        <v>6473.3912757500002</v>
      </c>
      <c r="AF37" s="23">
        <v>5446.5085029100001</v>
      </c>
      <c r="AG37" s="23">
        <v>5546.9604904600001</v>
      </c>
      <c r="AH37" s="23">
        <v>5265.40410582</v>
      </c>
      <c r="AI37" s="23">
        <v>6674.4332882199997</v>
      </c>
      <c r="AJ37" s="23">
        <v>5274.7929741099997</v>
      </c>
      <c r="AK37" s="23">
        <v>6306.9677516299998</v>
      </c>
      <c r="AL37" s="23">
        <v>6149.0828936500002</v>
      </c>
      <c r="AM37" s="23">
        <v>6085.1358180699999</v>
      </c>
      <c r="AN37" s="23">
        <v>5815.9127200399998</v>
      </c>
      <c r="AO37" s="23">
        <v>5558.211069</v>
      </c>
      <c r="AP37" s="23">
        <v>6779.3254970199996</v>
      </c>
      <c r="AQ37" s="23">
        <v>5896.55707179</v>
      </c>
      <c r="AR37" s="23">
        <v>5135.1143082799999</v>
      </c>
      <c r="AS37" s="23">
        <v>5329.4160453099994</v>
      </c>
      <c r="AT37" s="23">
        <v>6907.0860947499996</v>
      </c>
    </row>
    <row r="38" spans="1:46" ht="20.100000000000001" customHeight="1" x14ac:dyDescent="0.25">
      <c r="A38" s="21" t="s">
        <v>405</v>
      </c>
      <c r="B38" s="22" t="s">
        <v>258</v>
      </c>
      <c r="C38" s="23">
        <v>23.984685320000001</v>
      </c>
      <c r="D38" s="23">
        <v>23.0624775</v>
      </c>
      <c r="E38" s="23">
        <v>331.72356242000001</v>
      </c>
      <c r="F38" s="23">
        <v>149.05396891000001</v>
      </c>
      <c r="G38" s="23">
        <v>27.325320000000001</v>
      </c>
      <c r="H38" s="23">
        <v>31.628919719999999</v>
      </c>
      <c r="I38" s="23">
        <v>382.11946041000004</v>
      </c>
      <c r="J38" s="23">
        <v>161.27158705000002</v>
      </c>
      <c r="K38" s="23">
        <v>43.606112459999991</v>
      </c>
      <c r="L38" s="23">
        <v>36.446735070000003</v>
      </c>
      <c r="M38" s="23">
        <v>428.38584889999993</v>
      </c>
      <c r="N38" s="23">
        <v>179.12581320000001</v>
      </c>
      <c r="O38" s="23">
        <v>25.311437039999998</v>
      </c>
      <c r="P38" s="23">
        <v>37.313470479999999</v>
      </c>
      <c r="Q38" s="23">
        <v>509.93239149999999</v>
      </c>
      <c r="R38" s="23">
        <v>209.69605433000001</v>
      </c>
      <c r="S38" s="23">
        <v>28.333476599999997</v>
      </c>
      <c r="T38" s="23">
        <v>26.778366439999999</v>
      </c>
      <c r="U38" s="23">
        <v>621.19983566999997</v>
      </c>
      <c r="V38" s="23">
        <v>252.49929900000001</v>
      </c>
      <c r="W38" s="23">
        <v>35.983099789999997</v>
      </c>
      <c r="X38" s="23">
        <v>38.283670399999998</v>
      </c>
      <c r="Y38" s="23">
        <v>743.34426595000002</v>
      </c>
      <c r="Z38" s="23">
        <v>312.99463376999995</v>
      </c>
      <c r="AA38" s="23">
        <v>47.365913579999997</v>
      </c>
      <c r="AB38" s="23">
        <v>39.241837529999998</v>
      </c>
      <c r="AC38" s="23">
        <v>759.30479037000009</v>
      </c>
      <c r="AD38" s="23">
        <v>313.80637094000002</v>
      </c>
      <c r="AE38" s="23">
        <v>43.326505910000002</v>
      </c>
      <c r="AF38" s="23">
        <v>46.580759659999998</v>
      </c>
      <c r="AG38" s="23">
        <v>877.14349826000011</v>
      </c>
      <c r="AH38" s="23">
        <v>346.13808313999999</v>
      </c>
      <c r="AI38" s="23">
        <v>30.798606159999999</v>
      </c>
      <c r="AJ38" s="23">
        <v>37.846481619999999</v>
      </c>
      <c r="AK38" s="23">
        <v>977.98586060999992</v>
      </c>
      <c r="AL38" s="23">
        <v>398.03885842</v>
      </c>
      <c r="AM38" s="23">
        <v>6.6638233899999992</v>
      </c>
      <c r="AN38" s="23">
        <v>6.6187081400000007</v>
      </c>
      <c r="AO38" s="23">
        <v>7.0682418499999997</v>
      </c>
      <c r="AP38" s="23">
        <v>5.9909085999999991</v>
      </c>
      <c r="AQ38" s="23">
        <v>58.436815530000004</v>
      </c>
      <c r="AR38" s="23">
        <v>26.322685409999998</v>
      </c>
      <c r="AS38" s="23">
        <v>1254.5336980099999</v>
      </c>
      <c r="AT38" s="23">
        <v>445.65221514000001</v>
      </c>
    </row>
    <row r="39" spans="1:46" ht="20.100000000000001" customHeight="1" x14ac:dyDescent="0.25">
      <c r="A39" s="21" t="s">
        <v>406</v>
      </c>
      <c r="B39" s="22" t="s">
        <v>264</v>
      </c>
      <c r="C39" s="23">
        <v>60243.499965028561</v>
      </c>
      <c r="D39" s="23">
        <v>61784.651414174135</v>
      </c>
      <c r="E39" s="23">
        <v>64164.594793261487</v>
      </c>
      <c r="F39" s="23">
        <v>74713.13311363582</v>
      </c>
      <c r="G39" s="23">
        <v>72018.256927714086</v>
      </c>
      <c r="H39" s="23">
        <v>71536.096090640247</v>
      </c>
      <c r="I39" s="23">
        <v>74786.643013749897</v>
      </c>
      <c r="J39" s="23">
        <v>75185.724451885762</v>
      </c>
      <c r="K39" s="23">
        <v>76153.851392745666</v>
      </c>
      <c r="L39" s="23">
        <v>76949.839148390369</v>
      </c>
      <c r="M39" s="23">
        <v>85445.233476653186</v>
      </c>
      <c r="N39" s="23">
        <v>78563.039445240764</v>
      </c>
      <c r="O39" s="23">
        <v>77737.6985271421</v>
      </c>
      <c r="P39" s="23">
        <v>81385.657453682958</v>
      </c>
      <c r="Q39" s="23">
        <v>80115.149521634114</v>
      </c>
      <c r="R39" s="23">
        <v>96043.739366290829</v>
      </c>
      <c r="S39" s="23">
        <v>85609.213776539968</v>
      </c>
      <c r="T39" s="23">
        <v>81178.834240929544</v>
      </c>
      <c r="U39" s="23">
        <v>81701.285912081585</v>
      </c>
      <c r="V39" s="23">
        <v>90562.480520153287</v>
      </c>
      <c r="W39" s="23">
        <v>90203.657598949998</v>
      </c>
      <c r="X39" s="23">
        <v>85995.703241579991</v>
      </c>
      <c r="Y39" s="23">
        <v>89285.82604919</v>
      </c>
      <c r="Z39" s="23">
        <v>89400.168711898499</v>
      </c>
      <c r="AA39" s="23">
        <v>91701.808477649989</v>
      </c>
      <c r="AB39" s="23">
        <v>86352.357072949992</v>
      </c>
      <c r="AC39" s="23">
        <v>84881.193359120007</v>
      </c>
      <c r="AD39" s="23">
        <v>88621.427366669988</v>
      </c>
      <c r="AE39" s="23">
        <v>88918.967610129999</v>
      </c>
      <c r="AF39" s="23">
        <v>87005.171657810017</v>
      </c>
      <c r="AG39" s="23">
        <v>92412.496873350014</v>
      </c>
      <c r="AH39" s="23">
        <v>112555.7412439</v>
      </c>
      <c r="AI39" s="23">
        <v>100853.26348092999</v>
      </c>
      <c r="AJ39" s="23">
        <v>102730.27077737999</v>
      </c>
      <c r="AK39" s="23">
        <v>107044.46714537</v>
      </c>
      <c r="AL39" s="23">
        <v>108462.5354588</v>
      </c>
      <c r="AM39" s="23">
        <v>102165.07897051</v>
      </c>
      <c r="AN39" s="23">
        <v>100819.21598757998</v>
      </c>
      <c r="AO39" s="23">
        <v>103439.35510151999</v>
      </c>
      <c r="AP39" s="23">
        <v>104267.99057615998</v>
      </c>
      <c r="AQ39" s="23">
        <v>99055.364292319995</v>
      </c>
      <c r="AR39" s="23">
        <v>46266.058430880003</v>
      </c>
      <c r="AS39" s="23">
        <v>105912.79550193</v>
      </c>
      <c r="AT39" s="23">
        <v>119316.14454888998</v>
      </c>
    </row>
    <row r="40" spans="1:46" ht="20.100000000000001" customHeight="1" x14ac:dyDescent="0.25">
      <c r="A40" s="21" t="s">
        <v>407</v>
      </c>
      <c r="B40" s="22" t="s">
        <v>273</v>
      </c>
      <c r="C40" s="23">
        <v>4551.8876155300004</v>
      </c>
      <c r="D40" s="23">
        <v>4899.0497214999996</v>
      </c>
      <c r="E40" s="23">
        <v>5729.7133750599996</v>
      </c>
      <c r="F40" s="23">
        <v>5902.3413927900001</v>
      </c>
      <c r="G40" s="23">
        <v>5878.7545549999995</v>
      </c>
      <c r="H40" s="23">
        <v>6109.6272177999999</v>
      </c>
      <c r="I40" s="23">
        <v>7009.5064577599996</v>
      </c>
      <c r="J40" s="23">
        <v>7655.1381231800005</v>
      </c>
      <c r="K40" s="23">
        <v>6927.6759825799991</v>
      </c>
      <c r="L40" s="23">
        <v>7472.95235082</v>
      </c>
      <c r="M40" s="23">
        <v>8279.6498375499996</v>
      </c>
      <c r="N40" s="23">
        <v>8448.6579818000009</v>
      </c>
      <c r="O40" s="23">
        <v>8181.5663383600004</v>
      </c>
      <c r="P40" s="23">
        <v>8703.4779683500001</v>
      </c>
      <c r="Q40" s="23">
        <v>10082.0974219</v>
      </c>
      <c r="R40" s="23">
        <v>10011.25210686</v>
      </c>
      <c r="S40" s="23">
        <v>9722.5318579199993</v>
      </c>
      <c r="T40" s="23">
        <v>8616.1261037099994</v>
      </c>
      <c r="U40" s="23">
        <v>9016.078932819999</v>
      </c>
      <c r="V40" s="23">
        <v>9418.3047556699985</v>
      </c>
      <c r="W40" s="23">
        <v>10175.539842850001</v>
      </c>
      <c r="X40" s="23">
        <v>9340.7563944400008</v>
      </c>
      <c r="Y40" s="23">
        <v>10391.42807661</v>
      </c>
      <c r="Z40" s="23">
        <v>9061.6348193699996</v>
      </c>
      <c r="AA40" s="23">
        <v>8502.5340561599987</v>
      </c>
      <c r="AB40" s="23">
        <v>7392.5659547600007</v>
      </c>
      <c r="AC40" s="23">
        <v>7755.7776326699986</v>
      </c>
      <c r="AD40" s="23">
        <v>7796.7366385300011</v>
      </c>
      <c r="AE40" s="23">
        <v>7314.6281163900003</v>
      </c>
      <c r="AF40" s="23">
        <v>7605.8171436500006</v>
      </c>
      <c r="AG40" s="23">
        <v>8645.7876653200001</v>
      </c>
      <c r="AH40" s="23">
        <v>8783.925930190002</v>
      </c>
      <c r="AI40" s="23">
        <v>9257.4397767299997</v>
      </c>
      <c r="AJ40" s="23">
        <v>9971.7194741399999</v>
      </c>
      <c r="AK40" s="23">
        <v>11292.43054354</v>
      </c>
      <c r="AL40" s="23">
        <v>10182.50624748</v>
      </c>
      <c r="AM40" s="23">
        <v>10162.794042609999</v>
      </c>
      <c r="AN40" s="23">
        <v>10294.98964632</v>
      </c>
      <c r="AO40" s="23">
        <v>11326.02350336</v>
      </c>
      <c r="AP40" s="23">
        <v>11148.985827839999</v>
      </c>
      <c r="AQ40" s="23">
        <v>11251.09501447</v>
      </c>
      <c r="AR40" s="23">
        <v>9329.0012784700011</v>
      </c>
      <c r="AS40" s="23">
        <v>11007.274365220001</v>
      </c>
      <c r="AT40" s="23">
        <v>14134.52749515</v>
      </c>
    </row>
    <row r="41" spans="1:46" ht="20.100000000000001" customHeight="1" x14ac:dyDescent="0.25">
      <c r="A41" s="21" t="s">
        <v>408</v>
      </c>
      <c r="B41" s="22" t="s">
        <v>278</v>
      </c>
      <c r="C41" s="23">
        <v>-52.713190120000007</v>
      </c>
      <c r="D41" s="23">
        <v>99.818262489999995</v>
      </c>
      <c r="E41" s="23">
        <v>405.51942479000002</v>
      </c>
      <c r="F41" s="23">
        <v>-268.23946329</v>
      </c>
      <c r="G41" s="23">
        <v>261.01043185999998</v>
      </c>
      <c r="H41" s="23">
        <v>128.52282774</v>
      </c>
      <c r="I41" s="23">
        <v>259.63685509999999</v>
      </c>
      <c r="J41" s="23">
        <v>-324.39979808999999</v>
      </c>
      <c r="K41" s="23">
        <v>-739.08335815000009</v>
      </c>
      <c r="L41" s="23">
        <v>-188.57671721000003</v>
      </c>
      <c r="M41" s="23">
        <v>-125.20342947</v>
      </c>
      <c r="N41" s="23">
        <v>572.54418792000001</v>
      </c>
      <c r="O41" s="23">
        <v>-546.03839868</v>
      </c>
      <c r="P41" s="23">
        <v>173.52765539000001</v>
      </c>
      <c r="Q41" s="23">
        <v>222.11085571000001</v>
      </c>
      <c r="R41" s="23">
        <v>729.59073648000003</v>
      </c>
      <c r="S41" s="23">
        <v>155.77191940000003</v>
      </c>
      <c r="T41" s="23">
        <v>-133.74334213999998</v>
      </c>
      <c r="U41" s="23">
        <v>174.85307496000001</v>
      </c>
      <c r="V41" s="23">
        <v>-237.86830504000005</v>
      </c>
      <c r="W41" s="23">
        <v>-539.8562809</v>
      </c>
      <c r="X41" s="23">
        <v>180.42962437</v>
      </c>
      <c r="Y41" s="23">
        <v>-0.72956565999998624</v>
      </c>
      <c r="Z41" s="23">
        <v>-130.24504114999999</v>
      </c>
      <c r="AA41" s="23">
        <v>3.9897600000000002E-3</v>
      </c>
      <c r="AB41" s="23">
        <v>0.90418352999999996</v>
      </c>
      <c r="AC41" s="23">
        <v>2.7858599999999994E-3</v>
      </c>
      <c r="AD41" s="23">
        <v>1.9711950000000002E-2</v>
      </c>
      <c r="AE41" s="23">
        <v>-4.649292E-2</v>
      </c>
      <c r="AF41" s="23">
        <v>1.5549209999999999E-2</v>
      </c>
      <c r="AG41" s="23">
        <v>6.5864499999999998E-3</v>
      </c>
      <c r="AH41" s="23">
        <v>2.4430380000000002E-2</v>
      </c>
      <c r="AI41" s="23">
        <v>8.4558679999999997E-2</v>
      </c>
      <c r="AJ41" s="23">
        <v>-9.6363629999999992E-2</v>
      </c>
      <c r="AK41" s="23">
        <v>0.35514443000000001</v>
      </c>
      <c r="AL41" s="23">
        <v>3.3187149999999999E-2</v>
      </c>
      <c r="AM41" s="23">
        <v>-2.6355900000000005E-2</v>
      </c>
      <c r="AN41" s="23">
        <v>7.1950939999999991E-2</v>
      </c>
      <c r="AO41" s="23">
        <v>2.2809330000000003E-2</v>
      </c>
      <c r="AP41" s="23">
        <v>-1.7952740000000002E-2</v>
      </c>
      <c r="AQ41" s="23">
        <v>1.302911E-2</v>
      </c>
      <c r="AR41" s="23">
        <v>4.3392059999999996E-2</v>
      </c>
      <c r="AS41" s="23">
        <v>-8.0848112099999998</v>
      </c>
      <c r="AT41" s="23">
        <v>4.3064729999999996E-2</v>
      </c>
    </row>
    <row r="42" spans="1:46" ht="20.100000000000001" customHeight="1" x14ac:dyDescent="0.25">
      <c r="A42" s="137" t="s">
        <v>409</v>
      </c>
      <c r="B42" s="118" t="s">
        <v>246</v>
      </c>
      <c r="C42" s="119">
        <v>68783.689785614028</v>
      </c>
      <c r="D42" s="119">
        <v>70408.735144806677</v>
      </c>
      <c r="E42" s="119">
        <v>74683.632226949849</v>
      </c>
      <c r="F42" s="119">
        <v>91436.829165892414</v>
      </c>
      <c r="G42" s="119">
        <v>79235.858863969595</v>
      </c>
      <c r="H42" s="119">
        <v>82718.248567446077</v>
      </c>
      <c r="I42" s="119">
        <v>85983.176526440409</v>
      </c>
      <c r="J42" s="119">
        <v>103735.46121656592</v>
      </c>
      <c r="K42" s="119">
        <v>91952.141594368644</v>
      </c>
      <c r="L42" s="119">
        <v>92917.837999448297</v>
      </c>
      <c r="M42" s="119">
        <v>95081.357331543986</v>
      </c>
      <c r="N42" s="119">
        <v>112189.53269985353</v>
      </c>
      <c r="O42" s="119">
        <v>100195.416672295</v>
      </c>
      <c r="P42" s="119">
        <v>101781.00714625389</v>
      </c>
      <c r="Q42" s="119">
        <v>103957.36644068439</v>
      </c>
      <c r="R42" s="119">
        <v>124702.98228270274</v>
      </c>
      <c r="S42" s="119">
        <v>109994.99605873971</v>
      </c>
      <c r="T42" s="119">
        <v>109492.97332850313</v>
      </c>
      <c r="U42" s="119">
        <v>112720.36557840313</v>
      </c>
      <c r="V42" s="119">
        <v>132687.26630942363</v>
      </c>
      <c r="W42" s="119">
        <v>116651.27122505035</v>
      </c>
      <c r="X42" s="119">
        <v>116139.65336106028</v>
      </c>
      <c r="Y42" s="119">
        <v>115934.99759268743</v>
      </c>
      <c r="Z42" s="119">
        <v>135610.82711351544</v>
      </c>
      <c r="AA42" s="119">
        <v>122449.39832672587</v>
      </c>
      <c r="AB42" s="119">
        <v>121113.47994946677</v>
      </c>
      <c r="AC42" s="119">
        <v>120995.21834620276</v>
      </c>
      <c r="AD42" s="119">
        <v>143110.29699561666</v>
      </c>
      <c r="AE42" s="119">
        <v>129224.18669090274</v>
      </c>
      <c r="AF42" s="119">
        <v>129761.95331632993</v>
      </c>
      <c r="AG42" s="119">
        <v>132565.31627253327</v>
      </c>
      <c r="AH42" s="119">
        <v>157911.41608923551</v>
      </c>
      <c r="AI42" s="119">
        <v>129208.6176723091</v>
      </c>
      <c r="AJ42" s="119">
        <v>130493.84111419901</v>
      </c>
      <c r="AK42" s="119">
        <v>132992.01509421668</v>
      </c>
      <c r="AL42" s="119">
        <v>160128.96465793293</v>
      </c>
      <c r="AM42" s="119">
        <v>135425.37018609131</v>
      </c>
      <c r="AN42" s="119">
        <v>137210.86701912587</v>
      </c>
      <c r="AO42" s="119">
        <v>140558.73598658512</v>
      </c>
      <c r="AP42" s="119">
        <v>168244.91393173131</v>
      </c>
      <c r="AQ42" s="119">
        <v>143327.24614254502</v>
      </c>
      <c r="AR42" s="119">
        <v>94258.562001685001</v>
      </c>
      <c r="AS42" s="119">
        <v>150583.23045578599</v>
      </c>
      <c r="AT42" s="119">
        <v>189438.18105494697</v>
      </c>
    </row>
    <row r="43" spans="1:46" ht="20.100000000000001" customHeight="1" x14ac:dyDescent="0.25">
      <c r="A43" s="137" t="s">
        <v>410</v>
      </c>
      <c r="B43" s="118" t="s">
        <v>243</v>
      </c>
      <c r="C43" s="119">
        <v>53.747499570000002</v>
      </c>
      <c r="D43" s="119">
        <v>65.61159407000001</v>
      </c>
      <c r="E43" s="119">
        <v>56.073309100000003</v>
      </c>
      <c r="F43" s="119">
        <v>117.20808606</v>
      </c>
      <c r="G43" s="119">
        <v>68.996919719999994</v>
      </c>
      <c r="H43" s="119">
        <v>68.267333379999997</v>
      </c>
      <c r="I43" s="119">
        <v>105.28889513</v>
      </c>
      <c r="J43" s="119">
        <v>230.98275682000002</v>
      </c>
      <c r="K43" s="119">
        <v>127.95131656000001</v>
      </c>
      <c r="L43" s="119">
        <v>168.12152147</v>
      </c>
      <c r="M43" s="119">
        <v>150.0537415</v>
      </c>
      <c r="N43" s="119">
        <v>200.74036902999998</v>
      </c>
      <c r="O43" s="119">
        <v>84.115348299999994</v>
      </c>
      <c r="P43" s="119">
        <v>104.91910686999999</v>
      </c>
      <c r="Q43" s="119">
        <v>128.97365514000001</v>
      </c>
      <c r="R43" s="119">
        <v>99.537835400000006</v>
      </c>
      <c r="S43" s="119">
        <v>130.08515420000001</v>
      </c>
      <c r="T43" s="119">
        <v>121.85451045000001</v>
      </c>
      <c r="U43" s="119">
        <v>134.165918</v>
      </c>
      <c r="V43" s="119">
        <v>126.60070224</v>
      </c>
      <c r="W43" s="119">
        <v>134.95048758000001</v>
      </c>
      <c r="X43" s="119">
        <v>105.50069870999999</v>
      </c>
      <c r="Y43" s="119">
        <v>156.03648824000001</v>
      </c>
      <c r="Z43" s="119">
        <v>162.14906939000002</v>
      </c>
      <c r="AA43" s="119">
        <v>110.18390648</v>
      </c>
      <c r="AB43" s="119">
        <v>134.55986795000001</v>
      </c>
      <c r="AC43" s="119">
        <v>189.10146177999999</v>
      </c>
      <c r="AD43" s="119">
        <v>207.77984730000003</v>
      </c>
      <c r="AE43" s="119">
        <v>250.71384130000001</v>
      </c>
      <c r="AF43" s="119">
        <v>324.85356544999996</v>
      </c>
      <c r="AG43" s="119">
        <v>306.22226527999999</v>
      </c>
      <c r="AH43" s="119">
        <v>336.73237704000002</v>
      </c>
      <c r="AI43" s="119">
        <v>255.81629245999994</v>
      </c>
      <c r="AJ43" s="119">
        <v>225.41857594999999</v>
      </c>
      <c r="AK43" s="119">
        <v>206.44680611999996</v>
      </c>
      <c r="AL43" s="119">
        <v>228.83574055</v>
      </c>
      <c r="AM43" s="119">
        <v>220.76447197000005</v>
      </c>
      <c r="AN43" s="119">
        <v>312.92285694999998</v>
      </c>
      <c r="AO43" s="119">
        <v>272.10403033</v>
      </c>
      <c r="AP43" s="119">
        <v>249.09927968999995</v>
      </c>
      <c r="AQ43" s="119">
        <v>142.55509527999999</v>
      </c>
      <c r="AR43" s="119">
        <v>128.12022982999997</v>
      </c>
      <c r="AS43" s="119">
        <v>121.48385575</v>
      </c>
      <c r="AT43" s="119">
        <v>287.72835386999998</v>
      </c>
    </row>
    <row r="44" spans="1:46" ht="20.100000000000001" customHeight="1" x14ac:dyDescent="0.25">
      <c r="A44" s="137" t="s">
        <v>411</v>
      </c>
      <c r="B44" s="118" t="s">
        <v>247</v>
      </c>
      <c r="C44" s="119">
        <v>29751.745268571001</v>
      </c>
      <c r="D44" s="119">
        <v>31407.347268507379</v>
      </c>
      <c r="E44" s="119">
        <v>40510.047294641612</v>
      </c>
      <c r="F44" s="119">
        <v>27595.972437479522</v>
      </c>
      <c r="G44" s="119">
        <v>30092.702928614424</v>
      </c>
      <c r="H44" s="119">
        <v>32417.682371128194</v>
      </c>
      <c r="I44" s="119">
        <v>35162.378434556063</v>
      </c>
      <c r="J44" s="119">
        <v>28143.449357431553</v>
      </c>
      <c r="K44" s="119">
        <v>35565.187431536287</v>
      </c>
      <c r="L44" s="119">
        <v>31178.361265376469</v>
      </c>
      <c r="M44" s="119">
        <v>60843.554190385439</v>
      </c>
      <c r="N44" s="119">
        <v>47353.91923018184</v>
      </c>
      <c r="O44" s="119">
        <v>36503.56763352907</v>
      </c>
      <c r="P44" s="119">
        <v>48987.730517715732</v>
      </c>
      <c r="Q44" s="119">
        <v>47317.231608204551</v>
      </c>
      <c r="R44" s="119">
        <v>56074.053470441984</v>
      </c>
      <c r="S44" s="119">
        <v>49489.284842001362</v>
      </c>
      <c r="T44" s="119">
        <v>40374.780098167503</v>
      </c>
      <c r="U44" s="119">
        <v>46646.119335520001</v>
      </c>
      <c r="V44" s="119">
        <v>40359.653287058638</v>
      </c>
      <c r="W44" s="119">
        <v>43802.25247956589</v>
      </c>
      <c r="X44" s="119">
        <v>73131.883617811778</v>
      </c>
      <c r="Y44" s="119">
        <v>52151.206483020658</v>
      </c>
      <c r="Z44" s="119">
        <v>57287.573303143508</v>
      </c>
      <c r="AA44" s="119">
        <v>86164.726894981271</v>
      </c>
      <c r="AB44" s="119">
        <v>50635.856029514878</v>
      </c>
      <c r="AC44" s="119">
        <v>52758.90262137181</v>
      </c>
      <c r="AD44" s="119">
        <v>68082.430914923985</v>
      </c>
      <c r="AE44" s="119">
        <v>42758.65538399473</v>
      </c>
      <c r="AF44" s="119">
        <v>43816.243562980155</v>
      </c>
      <c r="AG44" s="119">
        <v>43719.705714068587</v>
      </c>
      <c r="AH44" s="119">
        <v>45131.48429227103</v>
      </c>
      <c r="AI44" s="119">
        <v>48530.685080372226</v>
      </c>
      <c r="AJ44" s="119">
        <v>51684.77765685389</v>
      </c>
      <c r="AK44" s="119">
        <v>65436.499773062038</v>
      </c>
      <c r="AL44" s="119">
        <v>75684.202440712863</v>
      </c>
      <c r="AM44" s="119">
        <v>67813.915771597443</v>
      </c>
      <c r="AN44" s="119">
        <v>68656.86662279391</v>
      </c>
      <c r="AO44" s="119">
        <v>61207.346675197696</v>
      </c>
      <c r="AP44" s="119">
        <v>151328.15344075067</v>
      </c>
      <c r="AQ44" s="119">
        <v>57240.25626165259</v>
      </c>
      <c r="AR44" s="119">
        <v>39884.875541844718</v>
      </c>
      <c r="AS44" s="119">
        <v>38610.969668653619</v>
      </c>
      <c r="AT44" s="119">
        <v>38824.085694597001</v>
      </c>
    </row>
    <row r="45" spans="1:46" ht="20.100000000000001" customHeight="1" x14ac:dyDescent="0.25">
      <c r="A45" s="123" t="s">
        <v>412</v>
      </c>
      <c r="B45" s="121" t="s">
        <v>827</v>
      </c>
      <c r="C45" s="122">
        <v>14452.177459305971</v>
      </c>
      <c r="D45" s="122">
        <v>11822.937256267405</v>
      </c>
      <c r="E45" s="122">
        <v>13936.804179278573</v>
      </c>
      <c r="F45" s="122">
        <v>8612.4012841775639</v>
      </c>
      <c r="G45" s="122">
        <v>13356.887308491185</v>
      </c>
      <c r="H45" s="122">
        <v>10420.902102990207</v>
      </c>
      <c r="I45" s="122">
        <v>12092.825054450735</v>
      </c>
      <c r="J45" s="122">
        <v>9887.2331146581073</v>
      </c>
      <c r="K45" s="122">
        <v>13308.311992374614</v>
      </c>
      <c r="L45" s="122">
        <v>9728.4226940473291</v>
      </c>
      <c r="M45" s="122">
        <v>19601.114748449763</v>
      </c>
      <c r="N45" s="122">
        <v>14390.684012178326</v>
      </c>
      <c r="O45" s="122">
        <v>15597.606347241312</v>
      </c>
      <c r="P45" s="122">
        <v>19259.963745696674</v>
      </c>
      <c r="Q45" s="122">
        <v>18133.162708884956</v>
      </c>
      <c r="R45" s="122">
        <v>13313.815632508376</v>
      </c>
      <c r="S45" s="122">
        <v>23976.02169522136</v>
      </c>
      <c r="T45" s="122">
        <v>15117.801262107494</v>
      </c>
      <c r="U45" s="122">
        <v>18167.923504620005</v>
      </c>
      <c r="V45" s="122">
        <v>18133.438284568634</v>
      </c>
      <c r="W45" s="122">
        <v>26803.129501305211</v>
      </c>
      <c r="X45" s="122">
        <v>48226.443122416422</v>
      </c>
      <c r="Y45" s="122">
        <v>24905.955593395065</v>
      </c>
      <c r="Z45" s="122">
        <v>30513.228629475161</v>
      </c>
      <c r="AA45" s="122">
        <v>56364.617018643177</v>
      </c>
      <c r="AB45" s="122">
        <v>29378.488118453926</v>
      </c>
      <c r="AC45" s="122">
        <v>29346.798045861589</v>
      </c>
      <c r="AD45" s="122">
        <v>24276.263128793213</v>
      </c>
      <c r="AE45" s="122">
        <v>18119.522345727732</v>
      </c>
      <c r="AF45" s="122">
        <v>17619.229883449916</v>
      </c>
      <c r="AG45" s="122">
        <v>11440.744944603204</v>
      </c>
      <c r="AH45" s="122">
        <v>13324.528076683671</v>
      </c>
      <c r="AI45" s="122">
        <v>16986.764051452035</v>
      </c>
      <c r="AJ45" s="122">
        <v>14738.393442383052</v>
      </c>
      <c r="AK45" s="122">
        <v>25824.117313353599</v>
      </c>
      <c r="AL45" s="122">
        <v>31993.360395472311</v>
      </c>
      <c r="AM45" s="122">
        <v>33765.078309038559</v>
      </c>
      <c r="AN45" s="122">
        <v>30005.316439526836</v>
      </c>
      <c r="AO45" s="122">
        <v>17785.253962763574</v>
      </c>
      <c r="AP45" s="122">
        <v>16925.617192150752</v>
      </c>
      <c r="AQ45" s="122">
        <v>20526.030763312585</v>
      </c>
      <c r="AR45" s="122">
        <v>13534.766945814719</v>
      </c>
      <c r="AS45" s="122">
        <v>10572.655480573614</v>
      </c>
      <c r="AT45" s="122">
        <v>4433.9871502669985</v>
      </c>
    </row>
    <row r="46" spans="1:46" ht="20.100000000000001" customHeight="1" x14ac:dyDescent="0.25">
      <c r="A46" s="123" t="s">
        <v>413</v>
      </c>
      <c r="B46" s="121" t="s">
        <v>395</v>
      </c>
      <c r="C46" s="122">
        <v>15299.567809265023</v>
      </c>
      <c r="D46" s="122">
        <v>19584.410012239972</v>
      </c>
      <c r="E46" s="122">
        <v>26573.243115363039</v>
      </c>
      <c r="F46" s="122">
        <v>18983.57115330196</v>
      </c>
      <c r="G46" s="122">
        <v>16735.815620123238</v>
      </c>
      <c r="H46" s="122">
        <v>21996.780268137987</v>
      </c>
      <c r="I46" s="122">
        <v>23069.553380105328</v>
      </c>
      <c r="J46" s="122">
        <v>18256.216242773447</v>
      </c>
      <c r="K46" s="122">
        <v>22256.875439161668</v>
      </c>
      <c r="L46" s="122">
        <v>21449.938571329145</v>
      </c>
      <c r="M46" s="122">
        <v>41242.439441935683</v>
      </c>
      <c r="N46" s="122">
        <v>32963.235218003516</v>
      </c>
      <c r="O46" s="122">
        <v>20905.961286287758</v>
      </c>
      <c r="P46" s="122">
        <v>29727.766772019051</v>
      </c>
      <c r="Q46" s="122">
        <v>29184.068899319584</v>
      </c>
      <c r="R46" s="122">
        <v>42760.237837933608</v>
      </c>
      <c r="S46" s="122">
        <v>25513.263146780002</v>
      </c>
      <c r="T46" s="122">
        <v>25256.97883606</v>
      </c>
      <c r="U46" s="122">
        <v>28478.195830900004</v>
      </c>
      <c r="V46" s="122">
        <v>22226.21500249</v>
      </c>
      <c r="W46" s="122">
        <v>16999.122978260679</v>
      </c>
      <c r="X46" s="122">
        <v>24905.440495395371</v>
      </c>
      <c r="Y46" s="122">
        <v>27245.250889625597</v>
      </c>
      <c r="Z46" s="122">
        <v>26774.344673668355</v>
      </c>
      <c r="AA46" s="122">
        <v>29800.109876338076</v>
      </c>
      <c r="AB46" s="122">
        <v>21257.367911060948</v>
      </c>
      <c r="AC46" s="122">
        <v>23412.104575510213</v>
      </c>
      <c r="AD46" s="122">
        <v>43806.167786130776</v>
      </c>
      <c r="AE46" s="122">
        <v>24639.133038267002</v>
      </c>
      <c r="AF46" s="122">
        <v>26197.013679530235</v>
      </c>
      <c r="AG46" s="122">
        <v>32278.96076946539</v>
      </c>
      <c r="AH46" s="122">
        <v>31806.956215587357</v>
      </c>
      <c r="AI46" s="122">
        <v>31543.921028920187</v>
      </c>
      <c r="AJ46" s="122">
        <v>36946.384214470825</v>
      </c>
      <c r="AK46" s="122">
        <v>39612.382459708453</v>
      </c>
      <c r="AL46" s="122">
        <v>43690.842045240541</v>
      </c>
      <c r="AM46" s="122">
        <v>34048.837462558877</v>
      </c>
      <c r="AN46" s="122">
        <v>38651.550183267071</v>
      </c>
      <c r="AO46" s="122">
        <v>43422.092712434125</v>
      </c>
      <c r="AP46" s="122">
        <v>134402.53624859991</v>
      </c>
      <c r="AQ46" s="122">
        <v>36714.225498340005</v>
      </c>
      <c r="AR46" s="122">
        <v>26350.108596029997</v>
      </c>
      <c r="AS46" s="122">
        <v>28038.314188080003</v>
      </c>
      <c r="AT46" s="122">
        <v>34390.098544330001</v>
      </c>
    </row>
    <row r="47" spans="1:46" ht="20.100000000000001" customHeight="1" x14ac:dyDescent="0.25">
      <c r="A47" s="18" t="s">
        <v>414</v>
      </c>
      <c r="B47" s="19" t="s">
        <v>828</v>
      </c>
      <c r="C47" s="20">
        <v>225930.60309748005</v>
      </c>
      <c r="D47" s="20">
        <v>229005.54666816644</v>
      </c>
      <c r="E47" s="20">
        <v>243316.27873725598</v>
      </c>
      <c r="F47" s="20">
        <v>265113.13285217044</v>
      </c>
      <c r="G47" s="20">
        <v>250024.83687134596</v>
      </c>
      <c r="H47" s="20">
        <v>275739.9330513762</v>
      </c>
      <c r="I47" s="20">
        <v>272664.52342960564</v>
      </c>
      <c r="J47" s="20">
        <v>305541.90480924072</v>
      </c>
      <c r="K47" s="20">
        <v>278667.75157891947</v>
      </c>
      <c r="L47" s="20">
        <v>293082.6275123207</v>
      </c>
      <c r="M47" s="20">
        <v>304143.3294283321</v>
      </c>
      <c r="N47" s="20">
        <v>311241.15024652792</v>
      </c>
      <c r="O47" s="20">
        <v>314540.03676307126</v>
      </c>
      <c r="P47" s="20">
        <v>332605.79148051457</v>
      </c>
      <c r="Q47" s="20">
        <v>336368.1189690865</v>
      </c>
      <c r="R47" s="20">
        <v>364918.28416362399</v>
      </c>
      <c r="S47" s="20">
        <v>349707.01905539079</v>
      </c>
      <c r="T47" s="20">
        <v>341765.0421063524</v>
      </c>
      <c r="U47" s="20">
        <v>412829.97534552106</v>
      </c>
      <c r="V47" s="20">
        <v>417363.39946709626</v>
      </c>
      <c r="W47" s="20">
        <v>449474.2603076658</v>
      </c>
      <c r="X47" s="20">
        <v>411291.69647357095</v>
      </c>
      <c r="Y47" s="20">
        <v>487741.28460821061</v>
      </c>
      <c r="Z47" s="20">
        <v>488569.27877936349</v>
      </c>
      <c r="AA47" s="20">
        <v>435266.40097434347</v>
      </c>
      <c r="AB47" s="20">
        <v>404336.09038475051</v>
      </c>
      <c r="AC47" s="20">
        <v>442904.9513355043</v>
      </c>
      <c r="AD47" s="20">
        <v>539523.67474448669</v>
      </c>
      <c r="AE47" s="20">
        <v>452967.39059226052</v>
      </c>
      <c r="AF47" s="20">
        <v>498040.09255419957</v>
      </c>
      <c r="AG47" s="20">
        <v>465084.64250497503</v>
      </c>
      <c r="AH47" s="20">
        <v>496363.92178950942</v>
      </c>
      <c r="AI47" s="20">
        <v>470449.72098401445</v>
      </c>
      <c r="AJ47" s="20">
        <v>501391.95036981074</v>
      </c>
      <c r="AK47" s="20">
        <v>520388.03666637669</v>
      </c>
      <c r="AL47" s="20">
        <v>479430.24208576785</v>
      </c>
      <c r="AM47" s="20">
        <v>504141.60500082886</v>
      </c>
      <c r="AN47" s="20">
        <v>460841.7460009908</v>
      </c>
      <c r="AO47" s="20">
        <v>488828.19093284576</v>
      </c>
      <c r="AP47" s="20">
        <v>610549.11479352869</v>
      </c>
      <c r="AQ47" s="20">
        <v>481199.25174692314</v>
      </c>
      <c r="AR47" s="20">
        <v>689399.65860805463</v>
      </c>
      <c r="AS47" s="20">
        <v>656181.34729091288</v>
      </c>
      <c r="AT47" s="20">
        <v>582540.5639496363</v>
      </c>
    </row>
    <row r="48" spans="1:46" ht="20.100000000000001" customHeight="1" x14ac:dyDescent="0.25">
      <c r="A48" s="137" t="s">
        <v>415</v>
      </c>
      <c r="B48" s="118" t="s">
        <v>730</v>
      </c>
      <c r="C48" s="119">
        <v>220075.14189280808</v>
      </c>
      <c r="D48" s="119">
        <v>221718.47048574145</v>
      </c>
      <c r="E48" s="119">
        <v>236279.63454149396</v>
      </c>
      <c r="F48" s="119">
        <v>255583.11524828535</v>
      </c>
      <c r="G48" s="119">
        <v>244780.469368424</v>
      </c>
      <c r="H48" s="119">
        <v>270939.27689760923</v>
      </c>
      <c r="I48" s="119">
        <v>266079.09854657366</v>
      </c>
      <c r="J48" s="119">
        <v>298290.93152329075</v>
      </c>
      <c r="K48" s="119">
        <v>274118.52166113263</v>
      </c>
      <c r="L48" s="119">
        <v>287446.92935425916</v>
      </c>
      <c r="M48" s="119">
        <v>298387.21300441399</v>
      </c>
      <c r="N48" s="119">
        <v>303618.53036842094</v>
      </c>
      <c r="O48" s="119">
        <v>309128.05455967126</v>
      </c>
      <c r="P48" s="119">
        <v>327225.73790070461</v>
      </c>
      <c r="Q48" s="119">
        <v>329496.10879588744</v>
      </c>
      <c r="R48" s="119">
        <v>354506.26819394407</v>
      </c>
      <c r="S48" s="119">
        <v>341411.83712993778</v>
      </c>
      <c r="T48" s="119">
        <v>332105.51230446843</v>
      </c>
      <c r="U48" s="119">
        <v>402110.24080953305</v>
      </c>
      <c r="V48" s="119">
        <v>413675.13777453621</v>
      </c>
      <c r="W48" s="119">
        <v>443567.10211845883</v>
      </c>
      <c r="X48" s="119">
        <v>409051.56636217091</v>
      </c>
      <c r="Y48" s="119">
        <v>482618.10641000455</v>
      </c>
      <c r="Z48" s="119">
        <v>482001.38539178151</v>
      </c>
      <c r="AA48" s="119">
        <v>428113.79901901149</v>
      </c>
      <c r="AB48" s="119">
        <v>400050.60642931855</v>
      </c>
      <c r="AC48" s="119">
        <v>438203.73781010637</v>
      </c>
      <c r="AD48" s="119">
        <v>530961.97087732563</v>
      </c>
      <c r="AE48" s="119">
        <v>449639.24609383947</v>
      </c>
      <c r="AF48" s="119">
        <v>494302.92353128752</v>
      </c>
      <c r="AG48" s="119">
        <v>461870.73599614901</v>
      </c>
      <c r="AH48" s="119">
        <v>490729.40539585246</v>
      </c>
      <c r="AI48" s="119">
        <v>466862.90143591247</v>
      </c>
      <c r="AJ48" s="119">
        <v>497709.77763706777</v>
      </c>
      <c r="AK48" s="119">
        <v>514628.20081797271</v>
      </c>
      <c r="AL48" s="119">
        <v>469785.10017300391</v>
      </c>
      <c r="AM48" s="119">
        <v>500581.62538886175</v>
      </c>
      <c r="AN48" s="119">
        <v>456539.11467610777</v>
      </c>
      <c r="AO48" s="119">
        <v>487989.01280187984</v>
      </c>
      <c r="AP48" s="119">
        <v>600916.07304308959</v>
      </c>
      <c r="AQ48" s="119">
        <v>477966.05121719925</v>
      </c>
      <c r="AR48" s="119">
        <v>684633.76866676658</v>
      </c>
      <c r="AS48" s="119">
        <v>655190.55644435191</v>
      </c>
      <c r="AT48" s="119">
        <v>574575.74762666621</v>
      </c>
    </row>
    <row r="49" spans="1:46" ht="20.100000000000001" customHeight="1" x14ac:dyDescent="0.25">
      <c r="A49" s="125" t="s">
        <v>417</v>
      </c>
      <c r="B49" s="124" t="s">
        <v>244</v>
      </c>
      <c r="C49" s="120">
        <v>27079.265655247997</v>
      </c>
      <c r="D49" s="120">
        <v>25468.07398441901</v>
      </c>
      <c r="E49" s="120">
        <v>25585.140292899006</v>
      </c>
      <c r="F49" s="120">
        <v>33771.260250040999</v>
      </c>
      <c r="G49" s="120">
        <v>27296.817553252993</v>
      </c>
      <c r="H49" s="120">
        <v>31843.266720562999</v>
      </c>
      <c r="I49" s="120">
        <v>27084.605452074</v>
      </c>
      <c r="J49" s="120">
        <v>34290.578130073001</v>
      </c>
      <c r="K49" s="120">
        <v>28312.550310022743</v>
      </c>
      <c r="L49" s="120">
        <v>32024.620957636813</v>
      </c>
      <c r="M49" s="120">
        <v>28244.822435886952</v>
      </c>
      <c r="N49" s="120">
        <v>36444.100853596356</v>
      </c>
      <c r="O49" s="120">
        <v>30341.019989738998</v>
      </c>
      <c r="P49" s="120">
        <v>35667.234707502008</v>
      </c>
      <c r="Q49" s="120">
        <v>31732.319489046</v>
      </c>
      <c r="R49" s="120">
        <v>40054.549161130009</v>
      </c>
      <c r="S49" s="120">
        <v>33896.152964811001</v>
      </c>
      <c r="T49" s="120">
        <v>36189.840320934003</v>
      </c>
      <c r="U49" s="120">
        <v>35038.378842819991</v>
      </c>
      <c r="V49" s="120">
        <v>44578.175452844</v>
      </c>
      <c r="W49" s="120">
        <v>38481.243798786003</v>
      </c>
      <c r="X49" s="120">
        <v>40814.484206501002</v>
      </c>
      <c r="Y49" s="120">
        <v>39330.122495326992</v>
      </c>
      <c r="Z49" s="120">
        <v>49197.150041406006</v>
      </c>
      <c r="AA49" s="120">
        <v>39507.610277302003</v>
      </c>
      <c r="AB49" s="120">
        <v>41339.615182679998</v>
      </c>
      <c r="AC49" s="120">
        <v>39958.914284455997</v>
      </c>
      <c r="AD49" s="120">
        <v>53317.497833713998</v>
      </c>
      <c r="AE49" s="120">
        <v>43357.274505046065</v>
      </c>
      <c r="AF49" s="120">
        <v>46891.572632588148</v>
      </c>
      <c r="AG49" s="120">
        <v>42784.294716603341</v>
      </c>
      <c r="AH49" s="120">
        <v>54866.528149153615</v>
      </c>
      <c r="AI49" s="120">
        <v>45873.852791734003</v>
      </c>
      <c r="AJ49" s="120">
        <v>46548.560137739012</v>
      </c>
      <c r="AK49" s="120">
        <v>45400.936913589001</v>
      </c>
      <c r="AL49" s="120">
        <v>47333.380542962994</v>
      </c>
      <c r="AM49" s="120">
        <v>51002.598193462007</v>
      </c>
      <c r="AN49" s="120">
        <v>46310.189143359996</v>
      </c>
      <c r="AO49" s="120">
        <v>47961.392201235998</v>
      </c>
      <c r="AP49" s="120">
        <v>55206.175249649001</v>
      </c>
      <c r="AQ49" s="120">
        <v>48749.412957832988</v>
      </c>
      <c r="AR49" s="120">
        <v>48452.864712335009</v>
      </c>
      <c r="AS49" s="120">
        <v>49448.568086967003</v>
      </c>
      <c r="AT49" s="120">
        <v>57106.329642367011</v>
      </c>
    </row>
    <row r="50" spans="1:46" ht="20.100000000000001" customHeight="1" x14ac:dyDescent="0.25">
      <c r="A50" s="125" t="s">
        <v>418</v>
      </c>
      <c r="B50" s="124" t="s">
        <v>245</v>
      </c>
      <c r="C50" s="120">
        <v>8932.7012624470535</v>
      </c>
      <c r="D50" s="120">
        <v>10014.061370119865</v>
      </c>
      <c r="E50" s="120">
        <v>10234.307551358672</v>
      </c>
      <c r="F50" s="120">
        <v>12266.59854927141</v>
      </c>
      <c r="G50" s="120">
        <v>9412.5709116263151</v>
      </c>
      <c r="H50" s="120">
        <v>10877.086594669287</v>
      </c>
      <c r="I50" s="120">
        <v>10748.098304979858</v>
      </c>
      <c r="J50" s="120">
        <v>14166.989089528535</v>
      </c>
      <c r="K50" s="120">
        <v>9626.8993819600473</v>
      </c>
      <c r="L50" s="120">
        <v>11276.868630767585</v>
      </c>
      <c r="M50" s="120">
        <v>11670.697672255064</v>
      </c>
      <c r="N50" s="120">
        <v>15448.05059673393</v>
      </c>
      <c r="O50" s="120">
        <v>11557.481948709414</v>
      </c>
      <c r="P50" s="120">
        <v>12917.38216770589</v>
      </c>
      <c r="Q50" s="120">
        <v>13260.982924198746</v>
      </c>
      <c r="R50" s="120">
        <v>16602.526013537947</v>
      </c>
      <c r="S50" s="120">
        <v>12479.464458839144</v>
      </c>
      <c r="T50" s="120">
        <v>14014.41842289188</v>
      </c>
      <c r="U50" s="120">
        <v>14956.898019796712</v>
      </c>
      <c r="V50" s="120">
        <v>18534.463239100271</v>
      </c>
      <c r="W50" s="120">
        <v>12902.249907004487</v>
      </c>
      <c r="X50" s="120">
        <v>13564.252832248569</v>
      </c>
      <c r="Y50" s="120">
        <v>15223.066515210012</v>
      </c>
      <c r="Z50" s="120">
        <v>18342.02793679593</v>
      </c>
      <c r="AA50" s="120">
        <v>14580.638693783745</v>
      </c>
      <c r="AB50" s="120">
        <v>15280.549954284319</v>
      </c>
      <c r="AC50" s="120">
        <v>15651.857836770068</v>
      </c>
      <c r="AD50" s="120">
        <v>22729.472001643877</v>
      </c>
      <c r="AE50" s="120">
        <v>11836.136241421613</v>
      </c>
      <c r="AF50" s="120">
        <v>14045.861288888214</v>
      </c>
      <c r="AG50" s="120">
        <v>13866.608110496378</v>
      </c>
      <c r="AH50" s="120">
        <v>18932.308101954895</v>
      </c>
      <c r="AI50" s="120">
        <v>13656.262032663342</v>
      </c>
      <c r="AJ50" s="120">
        <v>14053.641932375871</v>
      </c>
      <c r="AK50" s="120">
        <v>16384.966464454574</v>
      </c>
      <c r="AL50" s="120">
        <v>19014.861333528264</v>
      </c>
      <c r="AM50" s="120">
        <v>13159.097323735814</v>
      </c>
      <c r="AN50" s="120">
        <v>14673.718850316101</v>
      </c>
      <c r="AO50" s="120">
        <v>14926.072981751498</v>
      </c>
      <c r="AP50" s="120">
        <v>20011.33251140856</v>
      </c>
      <c r="AQ50" s="120">
        <v>11894.303569055754</v>
      </c>
      <c r="AR50" s="120">
        <v>15257.701351921101</v>
      </c>
      <c r="AS50" s="120">
        <v>14389.281310917</v>
      </c>
      <c r="AT50" s="120">
        <v>17421.918127509005</v>
      </c>
    </row>
    <row r="51" spans="1:46" ht="20.100000000000001" customHeight="1" x14ac:dyDescent="0.25">
      <c r="A51" s="125" t="s">
        <v>419</v>
      </c>
      <c r="B51" s="124" t="s">
        <v>829</v>
      </c>
      <c r="C51" s="120">
        <v>20191.278011118535</v>
      </c>
      <c r="D51" s="120">
        <v>16379.480105259248</v>
      </c>
      <c r="E51" s="120">
        <v>22102.661892776894</v>
      </c>
      <c r="F51" s="120">
        <v>24049.175423774246</v>
      </c>
      <c r="G51" s="120">
        <v>29999.746972591965</v>
      </c>
      <c r="H51" s="120">
        <v>26427.310858261491</v>
      </c>
      <c r="I51" s="120">
        <v>28325.7656421514</v>
      </c>
      <c r="J51" s="120">
        <v>36611.775277383567</v>
      </c>
      <c r="K51" s="120">
        <v>22462.378690419115</v>
      </c>
      <c r="L51" s="120">
        <v>22650.66621884605</v>
      </c>
      <c r="M51" s="120">
        <v>33282.074435891976</v>
      </c>
      <c r="N51" s="120">
        <v>18385.697388669454</v>
      </c>
      <c r="O51" s="120">
        <v>31386.240961396936</v>
      </c>
      <c r="P51" s="120">
        <v>31243.143863271664</v>
      </c>
      <c r="Q51" s="120">
        <v>34478.142885641493</v>
      </c>
      <c r="R51" s="120">
        <v>37609.33463399866</v>
      </c>
      <c r="S51" s="120">
        <v>34244.484316849048</v>
      </c>
      <c r="T51" s="120">
        <v>19867.998970396264</v>
      </c>
      <c r="U51" s="120">
        <v>63540.825908224564</v>
      </c>
      <c r="V51" s="120">
        <v>55234.947926544926</v>
      </c>
      <c r="W51" s="120">
        <v>115347.72603273408</v>
      </c>
      <c r="X51" s="120">
        <v>57529.103743413092</v>
      </c>
      <c r="Y51" s="120">
        <v>141923.77025931588</v>
      </c>
      <c r="Z51" s="120">
        <v>42145.64641397266</v>
      </c>
      <c r="AA51" s="120">
        <v>61730.718124617779</v>
      </c>
      <c r="AB51" s="120">
        <v>36006.207971373529</v>
      </c>
      <c r="AC51" s="120">
        <v>55849.438165086482</v>
      </c>
      <c r="AD51" s="120">
        <v>52749.128316255112</v>
      </c>
      <c r="AE51" s="120">
        <v>50850.316819367501</v>
      </c>
      <c r="AF51" s="120">
        <v>51869.524128098841</v>
      </c>
      <c r="AG51" s="120">
        <v>51411.121624998341</v>
      </c>
      <c r="AH51" s="120">
        <v>42581.352157294816</v>
      </c>
      <c r="AI51" s="120">
        <v>50274.06663319908</v>
      </c>
      <c r="AJ51" s="120">
        <v>76910.601598142719</v>
      </c>
      <c r="AK51" s="120">
        <v>65627.062689004801</v>
      </c>
      <c r="AL51" s="120">
        <v>36743.504343557448</v>
      </c>
      <c r="AM51" s="120">
        <v>62989.060339535128</v>
      </c>
      <c r="AN51" s="120">
        <v>25908.278322718037</v>
      </c>
      <c r="AO51" s="120">
        <v>18205.763552146262</v>
      </c>
      <c r="AP51" s="120">
        <v>25220.558217365244</v>
      </c>
      <c r="AQ51" s="120">
        <v>31761.635295014719</v>
      </c>
      <c r="AR51" s="120">
        <v>7963.1035163402457</v>
      </c>
      <c r="AS51" s="120">
        <v>26040.182336251441</v>
      </c>
      <c r="AT51" s="120">
        <v>13777.968309957143</v>
      </c>
    </row>
    <row r="52" spans="1:46" ht="20.100000000000001" customHeight="1" x14ac:dyDescent="0.25">
      <c r="A52" s="125" t="s">
        <v>420</v>
      </c>
      <c r="B52" s="124" t="s">
        <v>248</v>
      </c>
      <c r="C52" s="120">
        <v>1001.7598428699999</v>
      </c>
      <c r="D52" s="120">
        <v>846.49527350000017</v>
      </c>
      <c r="E52" s="120">
        <v>943.23746943000015</v>
      </c>
      <c r="F52" s="120">
        <v>1544.59676717</v>
      </c>
      <c r="G52" s="120">
        <v>2123.62246185</v>
      </c>
      <c r="H52" s="120">
        <v>2220.8910860199994</v>
      </c>
      <c r="I52" s="120">
        <v>1351.2785513099998</v>
      </c>
      <c r="J52" s="120">
        <v>1712.6601059999998</v>
      </c>
      <c r="K52" s="120">
        <v>3719.9990609800002</v>
      </c>
      <c r="L52" s="120">
        <v>2721.0584540400005</v>
      </c>
      <c r="M52" s="120">
        <v>1499.3493680299998</v>
      </c>
      <c r="N52" s="120">
        <v>1521.1183881300001</v>
      </c>
      <c r="O52" s="120">
        <v>2643.110104241</v>
      </c>
      <c r="P52" s="120">
        <v>2502.1751021119999</v>
      </c>
      <c r="Q52" s="120">
        <v>5213.8712382379999</v>
      </c>
      <c r="R52" s="120">
        <v>5524.5656476040003</v>
      </c>
      <c r="S52" s="120">
        <v>5287.2913221899998</v>
      </c>
      <c r="T52" s="120">
        <v>2983.5649868720002</v>
      </c>
      <c r="U52" s="120">
        <v>6729.9043692969999</v>
      </c>
      <c r="V52" s="120">
        <v>3207.9558212930001</v>
      </c>
      <c r="W52" s="120">
        <v>2693.18276169</v>
      </c>
      <c r="X52" s="120">
        <v>8729.6329616300009</v>
      </c>
      <c r="Y52" s="120">
        <v>9480.3938718900008</v>
      </c>
      <c r="Z52" s="120">
        <v>34980.516448320006</v>
      </c>
      <c r="AA52" s="120">
        <v>13285.758194219999</v>
      </c>
      <c r="AB52" s="120">
        <v>1551.8603312800001</v>
      </c>
      <c r="AC52" s="120">
        <v>10371.098061070001</v>
      </c>
      <c r="AD52" s="120">
        <v>2582.6017491100001</v>
      </c>
      <c r="AE52" s="120">
        <v>9909.7176263499987</v>
      </c>
      <c r="AF52" s="120">
        <v>1567.2536940999998</v>
      </c>
      <c r="AG52" s="120">
        <v>8605.8980051500002</v>
      </c>
      <c r="AH52" s="120">
        <v>1918.7771756799998</v>
      </c>
      <c r="AI52" s="120">
        <v>7170.7708840800005</v>
      </c>
      <c r="AJ52" s="120">
        <v>1602.5297907899999</v>
      </c>
      <c r="AK52" s="120">
        <v>8085.9044506900009</v>
      </c>
      <c r="AL52" s="120">
        <v>6840.5282269199997</v>
      </c>
      <c r="AM52" s="120">
        <v>7421.8371489899992</v>
      </c>
      <c r="AN52" s="120">
        <v>1311.8817042400001</v>
      </c>
      <c r="AO52" s="120">
        <v>5306.8319863900015</v>
      </c>
      <c r="AP52" s="120">
        <v>2396.2492569599999</v>
      </c>
      <c r="AQ52" s="120">
        <v>3927.7450413379997</v>
      </c>
      <c r="AR52" s="120">
        <v>2162.0802419599995</v>
      </c>
      <c r="AS52" s="120">
        <v>2696.9153464599999</v>
      </c>
      <c r="AT52" s="120">
        <v>2496.6939066059999</v>
      </c>
    </row>
    <row r="53" spans="1:46" ht="20.100000000000001" customHeight="1" x14ac:dyDescent="0.25">
      <c r="A53" s="125" t="s">
        <v>421</v>
      </c>
      <c r="B53" s="124" t="s">
        <v>243</v>
      </c>
      <c r="C53" s="120">
        <v>54349.456343682192</v>
      </c>
      <c r="D53" s="120">
        <v>62575.164541992955</v>
      </c>
      <c r="E53" s="120">
        <v>55371.302229899506</v>
      </c>
      <c r="F53" s="120">
        <v>68261.045063642028</v>
      </c>
      <c r="G53" s="120">
        <v>64830.185318040254</v>
      </c>
      <c r="H53" s="120">
        <v>68180.976205781844</v>
      </c>
      <c r="I53" s="120">
        <v>61760.216096402262</v>
      </c>
      <c r="J53" s="120">
        <v>81445.413247236429</v>
      </c>
      <c r="K53" s="120">
        <v>72048.576984996616</v>
      </c>
      <c r="L53" s="120">
        <v>77887.945051050163</v>
      </c>
      <c r="M53" s="120">
        <v>69113.072079165751</v>
      </c>
      <c r="N53" s="120">
        <v>87932.636992030835</v>
      </c>
      <c r="O53" s="120">
        <v>75178.555011108081</v>
      </c>
      <c r="P53" s="120">
        <v>83497.628923159515</v>
      </c>
      <c r="Q53" s="120">
        <v>72894.179012831155</v>
      </c>
      <c r="R53" s="120">
        <v>87479.833055142197</v>
      </c>
      <c r="S53" s="120">
        <v>92654.693444404402</v>
      </c>
      <c r="T53" s="120">
        <v>89049.417130959177</v>
      </c>
      <c r="U53" s="120">
        <v>82480.917537687797</v>
      </c>
      <c r="V53" s="120">
        <v>89787.750582121575</v>
      </c>
      <c r="W53" s="120">
        <v>92297.645468476403</v>
      </c>
      <c r="X53" s="120">
        <v>92594.723814860146</v>
      </c>
      <c r="Y53" s="120">
        <v>79732.253320538468</v>
      </c>
      <c r="Z53" s="120">
        <v>96579.461204150459</v>
      </c>
      <c r="AA53" s="120">
        <v>92350.283709240481</v>
      </c>
      <c r="AB53" s="120">
        <v>94398.090397116874</v>
      </c>
      <c r="AC53" s="120">
        <v>86023.546955010373</v>
      </c>
      <c r="AD53" s="120">
        <v>132768.25016447779</v>
      </c>
      <c r="AE53" s="120">
        <v>99099.757888819004</v>
      </c>
      <c r="AF53" s="120">
        <v>97883.022584056802</v>
      </c>
      <c r="AG53" s="120">
        <v>92480.504159713731</v>
      </c>
      <c r="AH53" s="120">
        <v>113731.45030798126</v>
      </c>
      <c r="AI53" s="120">
        <v>109777.9244295909</v>
      </c>
      <c r="AJ53" s="120">
        <v>111631.81591569853</v>
      </c>
      <c r="AK53" s="120">
        <v>101620.94386622519</v>
      </c>
      <c r="AL53" s="120">
        <v>124558.72702603324</v>
      </c>
      <c r="AM53" s="120">
        <v>112092.33350981861</v>
      </c>
      <c r="AN53" s="120">
        <v>110729.01729252875</v>
      </c>
      <c r="AO53" s="120">
        <v>111005.53180456661</v>
      </c>
      <c r="AP53" s="120">
        <v>150255.00527262079</v>
      </c>
      <c r="AQ53" s="120">
        <v>120893.52621135002</v>
      </c>
      <c r="AR53" s="120">
        <v>139756.68950733004</v>
      </c>
      <c r="AS53" s="120">
        <v>175082.75291719</v>
      </c>
      <c r="AT53" s="120">
        <v>149705.33795415898</v>
      </c>
    </row>
    <row r="54" spans="1:46" ht="20.100000000000001" customHeight="1" x14ac:dyDescent="0.25">
      <c r="A54" s="125" t="s">
        <v>422</v>
      </c>
      <c r="B54" s="124" t="s">
        <v>580</v>
      </c>
      <c r="C54" s="120">
        <v>106970.59650616748</v>
      </c>
      <c r="D54" s="120">
        <v>104165.91249117216</v>
      </c>
      <c r="E54" s="120">
        <v>119413.03043492812</v>
      </c>
      <c r="F54" s="120">
        <v>111996.97522807926</v>
      </c>
      <c r="G54" s="120">
        <v>108460.59888034887</v>
      </c>
      <c r="H54" s="120">
        <v>126843.58102598718</v>
      </c>
      <c r="I54" s="120">
        <v>132880.86370753241</v>
      </c>
      <c r="J54" s="120">
        <v>123632.72015368156</v>
      </c>
      <c r="K54" s="120">
        <v>130508.20299374564</v>
      </c>
      <c r="L54" s="120">
        <v>134987.35899581836</v>
      </c>
      <c r="M54" s="120">
        <v>148457.41202131339</v>
      </c>
      <c r="N54" s="120">
        <v>139230.46359609216</v>
      </c>
      <c r="O54" s="120">
        <v>150210.06005622772</v>
      </c>
      <c r="P54" s="120">
        <v>152062.76483143351</v>
      </c>
      <c r="Q54" s="120">
        <v>167233.01325870634</v>
      </c>
      <c r="R54" s="120">
        <v>158588.96034741346</v>
      </c>
      <c r="S54" s="120">
        <v>153922.74625264108</v>
      </c>
      <c r="T54" s="120">
        <v>161575.94487597115</v>
      </c>
      <c r="U54" s="120">
        <v>190222.40474080891</v>
      </c>
      <c r="V54" s="120">
        <v>193442.56888069687</v>
      </c>
      <c r="W54" s="120">
        <v>174225.82201787818</v>
      </c>
      <c r="X54" s="120">
        <v>186749.82141989531</v>
      </c>
      <c r="Y54" s="120">
        <v>188199.80193321931</v>
      </c>
      <c r="Z54" s="120">
        <v>225896.12788863425</v>
      </c>
      <c r="AA54" s="120">
        <v>200126.16309140649</v>
      </c>
      <c r="AB54" s="120">
        <v>203442.51066656929</v>
      </c>
      <c r="AC54" s="120">
        <v>222475.43259242139</v>
      </c>
      <c r="AD54" s="120">
        <v>255159.85924848882</v>
      </c>
      <c r="AE54" s="120">
        <v>229953.62411598387</v>
      </c>
      <c r="AF54" s="120">
        <v>273136.45421173307</v>
      </c>
      <c r="AG54" s="120">
        <v>247931.98462269583</v>
      </c>
      <c r="AH54" s="120">
        <v>250890.67359182029</v>
      </c>
      <c r="AI54" s="120">
        <v>235503.36624599848</v>
      </c>
      <c r="AJ54" s="120">
        <v>238066.82366113801</v>
      </c>
      <c r="AK54" s="120">
        <v>267562.16211690608</v>
      </c>
      <c r="AL54" s="120">
        <v>225824.6269705554</v>
      </c>
      <c r="AM54" s="120">
        <v>248214.64868827933</v>
      </c>
      <c r="AN54" s="120">
        <v>246031.77599694335</v>
      </c>
      <c r="AO54" s="120">
        <v>283773.55878938909</v>
      </c>
      <c r="AP54" s="120">
        <v>304134.80812971911</v>
      </c>
      <c r="AQ54" s="120">
        <v>254244.82486474913</v>
      </c>
      <c r="AR54" s="120">
        <v>461528.74870919</v>
      </c>
      <c r="AS54" s="120">
        <v>378980.36802909902</v>
      </c>
      <c r="AT54" s="120">
        <v>324517.57878704404</v>
      </c>
    </row>
    <row r="55" spans="1:46" ht="20.100000000000001" customHeight="1" x14ac:dyDescent="0.25">
      <c r="A55" s="125" t="s">
        <v>423</v>
      </c>
      <c r="B55" s="124" t="s">
        <v>398</v>
      </c>
      <c r="C55" s="120">
        <v>1550.0842712748254</v>
      </c>
      <c r="D55" s="120">
        <v>2269.2827192782015</v>
      </c>
      <c r="E55" s="120">
        <v>2629.9546702017924</v>
      </c>
      <c r="F55" s="120">
        <v>3693.4639663074499</v>
      </c>
      <c r="G55" s="120">
        <v>2656.9272707135674</v>
      </c>
      <c r="H55" s="120">
        <v>4546.1644063264339</v>
      </c>
      <c r="I55" s="120">
        <v>3928.2707921237611</v>
      </c>
      <c r="J55" s="120">
        <v>6430.7955193876705</v>
      </c>
      <c r="K55" s="120">
        <v>7439.9142390084562</v>
      </c>
      <c r="L55" s="120">
        <v>5898.4110461001801</v>
      </c>
      <c r="M55" s="120">
        <v>6119.7849918708744</v>
      </c>
      <c r="N55" s="120">
        <v>4656.4625531682641</v>
      </c>
      <c r="O55" s="120">
        <v>7811.5864882491005</v>
      </c>
      <c r="P55" s="120">
        <v>9335.4083055200317</v>
      </c>
      <c r="Q55" s="120">
        <v>4683.5999872257362</v>
      </c>
      <c r="R55" s="120">
        <v>8646.4993351178327</v>
      </c>
      <c r="S55" s="120">
        <v>8927.0043702031217</v>
      </c>
      <c r="T55" s="120">
        <v>8424.3275964439817</v>
      </c>
      <c r="U55" s="120">
        <v>9140.9113908980889</v>
      </c>
      <c r="V55" s="120">
        <v>8889.2758719356279</v>
      </c>
      <c r="W55" s="120">
        <v>7619.2321318896866</v>
      </c>
      <c r="X55" s="120">
        <v>9069.5473836227902</v>
      </c>
      <c r="Y55" s="120">
        <v>8728.6980145039342</v>
      </c>
      <c r="Z55" s="120">
        <v>14860.455458502234</v>
      </c>
      <c r="AA55" s="120">
        <v>6532.62692844099</v>
      </c>
      <c r="AB55" s="120">
        <v>8031.7719260145359</v>
      </c>
      <c r="AC55" s="120">
        <v>7873.4499152920453</v>
      </c>
      <c r="AD55" s="120">
        <v>11655.161563636004</v>
      </c>
      <c r="AE55" s="120">
        <v>4632.4188968514482</v>
      </c>
      <c r="AF55" s="120">
        <v>8909.2349918225882</v>
      </c>
      <c r="AG55" s="120">
        <v>4790.3247564914363</v>
      </c>
      <c r="AH55" s="120">
        <v>7808.3159119675674</v>
      </c>
      <c r="AI55" s="120">
        <v>4606.6584186465871</v>
      </c>
      <c r="AJ55" s="120">
        <v>8895.8046011835741</v>
      </c>
      <c r="AK55" s="120">
        <v>9946.224317103075</v>
      </c>
      <c r="AL55" s="120">
        <v>9469.471729446559</v>
      </c>
      <c r="AM55" s="120">
        <v>5702.0501850409073</v>
      </c>
      <c r="AN55" s="120">
        <v>11574.253366001594</v>
      </c>
      <c r="AO55" s="120">
        <v>6809.8614864002757</v>
      </c>
      <c r="AP55" s="120">
        <v>43691.94440536687</v>
      </c>
      <c r="AQ55" s="120">
        <v>6494.6032778586223</v>
      </c>
      <c r="AR55" s="120">
        <v>9512.5806276900985</v>
      </c>
      <c r="AS55" s="120">
        <v>8552.488417467488</v>
      </c>
      <c r="AT55" s="120">
        <v>9549.9208990241514</v>
      </c>
    </row>
    <row r="56" spans="1:46" ht="20.100000000000001" customHeight="1" x14ac:dyDescent="0.25">
      <c r="A56" s="137" t="s">
        <v>424</v>
      </c>
      <c r="B56" s="118" t="s">
        <v>830</v>
      </c>
      <c r="C56" s="119">
        <v>5855.4612046719994</v>
      </c>
      <c r="D56" s="119">
        <v>7287.0761824250003</v>
      </c>
      <c r="E56" s="119">
        <v>7036.6441957619991</v>
      </c>
      <c r="F56" s="119">
        <v>9530.0176038850004</v>
      </c>
      <c r="G56" s="119">
        <v>5244.3675029220012</v>
      </c>
      <c r="H56" s="119">
        <v>4800.6561537669986</v>
      </c>
      <c r="I56" s="119">
        <v>6585.4248830320003</v>
      </c>
      <c r="J56" s="119">
        <v>7250.97328595</v>
      </c>
      <c r="K56" s="119">
        <v>4549.2299177868572</v>
      </c>
      <c r="L56" s="119">
        <v>5635.6981580615766</v>
      </c>
      <c r="M56" s="119">
        <v>5756.1164239181062</v>
      </c>
      <c r="N56" s="119">
        <v>7622.6198781069834</v>
      </c>
      <c r="O56" s="119">
        <v>5411.9822034000008</v>
      </c>
      <c r="P56" s="119">
        <v>5380.0535798100009</v>
      </c>
      <c r="Q56" s="119">
        <v>6872.0101731989998</v>
      </c>
      <c r="R56" s="119">
        <v>10412.015969679998</v>
      </c>
      <c r="S56" s="119">
        <v>8295.1819254530001</v>
      </c>
      <c r="T56" s="119">
        <v>9659.5298018840022</v>
      </c>
      <c r="U56" s="119">
        <v>10719.734535988002</v>
      </c>
      <c r="V56" s="119">
        <v>3688.2616925599982</v>
      </c>
      <c r="W56" s="119">
        <v>5907.158189206998</v>
      </c>
      <c r="X56" s="119">
        <v>2240.1301114000007</v>
      </c>
      <c r="Y56" s="119">
        <v>5123.1781982060002</v>
      </c>
      <c r="Z56" s="119">
        <v>6567.8933875820003</v>
      </c>
      <c r="AA56" s="119">
        <v>7152.6019553319984</v>
      </c>
      <c r="AB56" s="119">
        <v>4285.4839554320006</v>
      </c>
      <c r="AC56" s="119">
        <v>4701.2135253980014</v>
      </c>
      <c r="AD56" s="119">
        <v>8561.7038671609971</v>
      </c>
      <c r="AE56" s="119">
        <v>3328.1444984210002</v>
      </c>
      <c r="AF56" s="119">
        <v>3737.1690229119999</v>
      </c>
      <c r="AG56" s="119">
        <v>3213.9065088259999</v>
      </c>
      <c r="AH56" s="119">
        <v>5634.5163936570007</v>
      </c>
      <c r="AI56" s="119">
        <v>3586.8195481019993</v>
      </c>
      <c r="AJ56" s="119">
        <v>3682.1727327430008</v>
      </c>
      <c r="AK56" s="119">
        <v>5759.8358484040009</v>
      </c>
      <c r="AL56" s="119">
        <v>9645.1419127640038</v>
      </c>
      <c r="AM56" s="119">
        <v>3559.979611967</v>
      </c>
      <c r="AN56" s="119">
        <v>4302.6313248829993</v>
      </c>
      <c r="AO56" s="119">
        <v>839.17813096600048</v>
      </c>
      <c r="AP56" s="119">
        <v>9633.0417504390025</v>
      </c>
      <c r="AQ56" s="119">
        <v>3233.2005297240003</v>
      </c>
      <c r="AR56" s="119">
        <v>4765.889941288</v>
      </c>
      <c r="AS56" s="119">
        <v>990.79084656099803</v>
      </c>
      <c r="AT56" s="119">
        <v>7964.8163229700003</v>
      </c>
    </row>
    <row r="57" spans="1:46" ht="20.100000000000001" customHeight="1" x14ac:dyDescent="0.25">
      <c r="A57" s="125" t="s">
        <v>672</v>
      </c>
      <c r="B57" s="124" t="s">
        <v>330</v>
      </c>
      <c r="C57" s="120">
        <v>5979.5512440419989</v>
      </c>
      <c r="D57" s="120">
        <v>7569.2083696249992</v>
      </c>
      <c r="E57" s="120">
        <v>7217.1970981220002</v>
      </c>
      <c r="F57" s="120">
        <v>10580.861020674998</v>
      </c>
      <c r="G57" s="120">
        <v>6238.0015644219993</v>
      </c>
      <c r="H57" s="120">
        <v>6543.3046106069996</v>
      </c>
      <c r="I57" s="120">
        <v>6860.3897531419989</v>
      </c>
      <c r="J57" s="120">
        <v>9638.7800998599996</v>
      </c>
      <c r="K57" s="120">
        <v>5122.100793206856</v>
      </c>
      <c r="L57" s="120">
        <v>6187.0463257715764</v>
      </c>
      <c r="M57" s="120">
        <v>6653.7057259581052</v>
      </c>
      <c r="N57" s="120">
        <v>9091.5750027369832</v>
      </c>
      <c r="O57" s="120">
        <v>5932.9114928899999</v>
      </c>
      <c r="P57" s="120">
        <v>7461.1241156800006</v>
      </c>
      <c r="Q57" s="120">
        <v>8934.2343415889991</v>
      </c>
      <c r="R57" s="120">
        <v>10742.067742380001</v>
      </c>
      <c r="S57" s="120">
        <v>9198.7991721929993</v>
      </c>
      <c r="T57" s="120">
        <v>10249.964472234</v>
      </c>
      <c r="U57" s="120">
        <v>12374.018305977999</v>
      </c>
      <c r="V57" s="120">
        <v>9022.0091203099983</v>
      </c>
      <c r="W57" s="120">
        <v>6179.7889338969981</v>
      </c>
      <c r="X57" s="120">
        <v>5804.0510806600005</v>
      </c>
      <c r="Y57" s="120">
        <v>6611.2624244460003</v>
      </c>
      <c r="Z57" s="120">
        <v>6719.810374581999</v>
      </c>
      <c r="AA57" s="120">
        <v>7595.591755561999</v>
      </c>
      <c r="AB57" s="120">
        <v>6170.5797725619996</v>
      </c>
      <c r="AC57" s="120">
        <v>6075.9054753680011</v>
      </c>
      <c r="AD57" s="120">
        <v>9542.1362128209985</v>
      </c>
      <c r="AE57" s="120">
        <v>3801.472796261</v>
      </c>
      <c r="AF57" s="120">
        <v>5703.4978591720001</v>
      </c>
      <c r="AG57" s="120">
        <v>5424.708104456</v>
      </c>
      <c r="AH57" s="120">
        <v>10578.810476786999</v>
      </c>
      <c r="AI57" s="120">
        <v>3959.0647118919997</v>
      </c>
      <c r="AJ57" s="120">
        <v>5698.4711718830004</v>
      </c>
      <c r="AK57" s="120">
        <v>6512.2963437240005</v>
      </c>
      <c r="AL57" s="120">
        <v>10213.805319384002</v>
      </c>
      <c r="AM57" s="120">
        <v>3966.3350442970004</v>
      </c>
      <c r="AN57" s="120">
        <v>5368.5443019229997</v>
      </c>
      <c r="AO57" s="120">
        <v>5495.6400400960001</v>
      </c>
      <c r="AP57" s="120">
        <v>10865.502794419001</v>
      </c>
      <c r="AQ57" s="120">
        <v>3691.8039172039998</v>
      </c>
      <c r="AR57" s="120">
        <v>5488.8604766879998</v>
      </c>
      <c r="AS57" s="120">
        <v>6529.8943598610003</v>
      </c>
      <c r="AT57" s="120">
        <v>8720.1209837599999</v>
      </c>
    </row>
    <row r="58" spans="1:46" ht="20.100000000000001" customHeight="1" x14ac:dyDescent="0.25">
      <c r="A58" s="125" t="s">
        <v>673</v>
      </c>
      <c r="B58" s="124" t="s">
        <v>529</v>
      </c>
      <c r="C58" s="120">
        <v>124.09003937</v>
      </c>
      <c r="D58" s="120">
        <v>282.13218719999998</v>
      </c>
      <c r="E58" s="120">
        <v>180.55290236000002</v>
      </c>
      <c r="F58" s="120">
        <v>1050.84341679</v>
      </c>
      <c r="G58" s="120">
        <v>993.63406149999992</v>
      </c>
      <c r="H58" s="120">
        <v>1742.6484568400001</v>
      </c>
      <c r="I58" s="120">
        <v>274.96487010999999</v>
      </c>
      <c r="J58" s="120">
        <v>2387.8068139100001</v>
      </c>
      <c r="K58" s="120">
        <v>572.87087541999995</v>
      </c>
      <c r="L58" s="120">
        <v>551.34816770999998</v>
      </c>
      <c r="M58" s="120">
        <v>897.58930203999989</v>
      </c>
      <c r="N58" s="120">
        <v>1468.95512463</v>
      </c>
      <c r="O58" s="120">
        <v>520.92928948999997</v>
      </c>
      <c r="P58" s="120">
        <v>2081.0705358699997</v>
      </c>
      <c r="Q58" s="120">
        <v>2062.2241683899997</v>
      </c>
      <c r="R58" s="120">
        <v>330.05177270000001</v>
      </c>
      <c r="S58" s="120">
        <v>903.61724674000004</v>
      </c>
      <c r="T58" s="120">
        <v>590.43467034999992</v>
      </c>
      <c r="U58" s="120">
        <v>1654.2837699899999</v>
      </c>
      <c r="V58" s="120">
        <v>5333.7474277500005</v>
      </c>
      <c r="W58" s="120">
        <v>272.63074469000003</v>
      </c>
      <c r="X58" s="120">
        <v>3563.9209692599998</v>
      </c>
      <c r="Y58" s="120">
        <v>1488.0842262400004</v>
      </c>
      <c r="Z58" s="120">
        <v>151.91698700000001</v>
      </c>
      <c r="AA58" s="120">
        <v>442.98980023000001</v>
      </c>
      <c r="AB58" s="120">
        <v>1885.0958171300001</v>
      </c>
      <c r="AC58" s="120">
        <v>1374.6919499699998</v>
      </c>
      <c r="AD58" s="120">
        <v>980.4323456599999</v>
      </c>
      <c r="AE58" s="120">
        <v>473.32829784</v>
      </c>
      <c r="AF58" s="120">
        <v>1966.3288362599997</v>
      </c>
      <c r="AG58" s="120">
        <v>2210.8015956299996</v>
      </c>
      <c r="AH58" s="120">
        <v>4944.2940831299993</v>
      </c>
      <c r="AI58" s="120">
        <v>372.24516378999999</v>
      </c>
      <c r="AJ58" s="120">
        <v>2016.29843914</v>
      </c>
      <c r="AK58" s="120">
        <v>752.46049532000006</v>
      </c>
      <c r="AL58" s="120">
        <v>568.66340662000005</v>
      </c>
      <c r="AM58" s="120">
        <v>406.35543232999999</v>
      </c>
      <c r="AN58" s="120">
        <v>1065.91297704</v>
      </c>
      <c r="AO58" s="120">
        <v>4656.4619091300001</v>
      </c>
      <c r="AP58" s="120">
        <v>1232.4610439799999</v>
      </c>
      <c r="AQ58" s="120">
        <v>458.60338748000004</v>
      </c>
      <c r="AR58" s="120">
        <v>722.97053540000002</v>
      </c>
      <c r="AS58" s="120">
        <v>5539.1035133000023</v>
      </c>
      <c r="AT58" s="120">
        <v>755.30466078999984</v>
      </c>
    </row>
    <row r="59" spans="1:46" ht="20.100000000000001" customHeight="1" x14ac:dyDescent="0.25">
      <c r="A59" s="126"/>
      <c r="B59" s="126" t="s">
        <v>429</v>
      </c>
      <c r="C59" s="127">
        <v>5569.7218048107461</v>
      </c>
      <c r="D59" s="127">
        <v>6642.0372151187039</v>
      </c>
      <c r="E59" s="127">
        <v>2972.6280989194347</v>
      </c>
      <c r="F59" s="127">
        <v>10036.056668405421</v>
      </c>
      <c r="G59" s="127">
        <v>23503.22575556839</v>
      </c>
      <c r="H59" s="127">
        <v>-346.5471344688558</v>
      </c>
      <c r="I59" s="127">
        <v>5765.0985116159427</v>
      </c>
      <c r="J59" s="127">
        <v>-4979.8309192330926</v>
      </c>
      <c r="K59" s="127">
        <v>30738.66830506816</v>
      </c>
      <c r="L59" s="127">
        <v>840.168121665949</v>
      </c>
      <c r="M59" s="127">
        <v>14591.36094116047</v>
      </c>
      <c r="N59" s="127">
        <v>24492.680443911639</v>
      </c>
      <c r="O59" s="127">
        <v>12394.533194577962</v>
      </c>
      <c r="P59" s="127">
        <v>1650.3280135905952</v>
      </c>
      <c r="Q59" s="127">
        <v>-16048.333147891215</v>
      </c>
      <c r="R59" s="127">
        <v>26626.701115084754</v>
      </c>
      <c r="S59" s="127">
        <v>18266.429616180598</v>
      </c>
      <c r="T59" s="127">
        <v>-1130.6805211080937</v>
      </c>
      <c r="U59" s="127">
        <v>-75102.022530557588</v>
      </c>
      <c r="V59" s="127">
        <v>-41833.018157642102</v>
      </c>
      <c r="W59" s="127">
        <v>-66767.125620963168</v>
      </c>
      <c r="X59" s="127">
        <v>-17687.69526807376</v>
      </c>
      <c r="Y59" s="127">
        <v>-131301.59974809201</v>
      </c>
      <c r="Z59" s="127">
        <v>-92843.010107336624</v>
      </c>
      <c r="AA59" s="127">
        <v>-1988.9321172517957</v>
      </c>
      <c r="AB59" s="127">
        <v>-23450.829375586996</v>
      </c>
      <c r="AC59" s="127">
        <v>-79641.302895713306</v>
      </c>
      <c r="AD59" s="127">
        <v>-91442.99373695231</v>
      </c>
      <c r="AE59" s="127">
        <v>-45429.626455678081</v>
      </c>
      <c r="AF59" s="127">
        <v>-108744.57024566171</v>
      </c>
      <c r="AG59" s="127">
        <v>-85624.209076419414</v>
      </c>
      <c r="AH59" s="127">
        <v>-50576.703510252642</v>
      </c>
      <c r="AI59" s="127">
        <v>-35618.413213732245</v>
      </c>
      <c r="AJ59" s="127">
        <v>-79907.257715682266</v>
      </c>
      <c r="AK59" s="127">
        <v>-93403.284420676762</v>
      </c>
      <c r="AL59" s="127">
        <v>8746.8458013181807</v>
      </c>
      <c r="AM59" s="127">
        <v>-28258.376446610433</v>
      </c>
      <c r="AN59" s="127">
        <v>-10799.012650371296</v>
      </c>
      <c r="AO59" s="127">
        <v>-49769.310181909299</v>
      </c>
      <c r="AP59" s="127">
        <v>-28221.756801839918</v>
      </c>
      <c r="AQ59" s="127">
        <v>-5211.3693583254935</v>
      </c>
      <c r="AR59" s="127">
        <v>-380583.13970223488</v>
      </c>
      <c r="AS59" s="127">
        <v>-242349.44342645328</v>
      </c>
      <c r="AT59" s="127">
        <v>-61364.869286792295</v>
      </c>
    </row>
    <row r="60" spans="1:46" ht="20.100000000000001" customHeight="1" x14ac:dyDescent="0.25">
      <c r="A60" s="126"/>
      <c r="B60" s="126" t="s">
        <v>430</v>
      </c>
      <c r="C60" s="127">
        <v>11308.822356623306</v>
      </c>
      <c r="D60" s="127">
        <v>11198.580064110545</v>
      </c>
      <c r="E60" s="127">
        <v>11138.485812417755</v>
      </c>
      <c r="F60" s="127">
        <v>25472.830808002123</v>
      </c>
      <c r="G60" s="127">
        <v>40146.085419669165</v>
      </c>
      <c r="H60" s="127">
        <v>15659.861620802432</v>
      </c>
      <c r="I60" s="127">
        <v>21998.039099316637</v>
      </c>
      <c r="J60" s="127">
        <v>21744.711243492377</v>
      </c>
      <c r="K60" s="127">
        <v>39892.73500311267</v>
      </c>
      <c r="L60" s="127">
        <v>13762.411646464665</v>
      </c>
      <c r="M60" s="127">
        <v>28272.320628602698</v>
      </c>
      <c r="N60" s="127">
        <v>28487.693820402783</v>
      </c>
      <c r="O60" s="127">
        <v>28183.167808733589</v>
      </c>
      <c r="P60" s="127">
        <v>13633.508131165639</v>
      </c>
      <c r="Q60" s="127">
        <v>296.64702886529267</v>
      </c>
      <c r="R60" s="127">
        <v>50922.220116575016</v>
      </c>
      <c r="S60" s="127">
        <v>28534.892237808264</v>
      </c>
      <c r="T60" s="127">
        <v>3619.5171871806378</v>
      </c>
      <c r="U60" s="127">
        <v>-29729.120126953057</v>
      </c>
      <c r="V60" s="127">
        <v>-4731.5085156658315</v>
      </c>
      <c r="W60" s="127">
        <v>21777.470910465694</v>
      </c>
      <c r="X60" s="127">
        <v>-8385.0346470770892</v>
      </c>
      <c r="Y60" s="127">
        <v>-14283.785082171147</v>
      </c>
      <c r="Z60" s="127">
        <v>-81210.592322839133</v>
      </c>
      <c r="AA60" s="127">
        <v>3377.168988722784</v>
      </c>
      <c r="AB60" s="127">
        <v>-16823.109522667422</v>
      </c>
      <c r="AC60" s="127">
        <v>-53138.662776488403</v>
      </c>
      <c r="AD60" s="127">
        <v>-62970.128549490415</v>
      </c>
      <c r="AE60" s="127">
        <v>-12698.831982038275</v>
      </c>
      <c r="AF60" s="127">
        <v>-74494.276001012768</v>
      </c>
      <c r="AG60" s="127">
        <v>-45653.832396024256</v>
      </c>
      <c r="AH60" s="127">
        <v>-21319.879429641529</v>
      </c>
      <c r="AI60" s="127">
        <v>-2331.1106319851824</v>
      </c>
      <c r="AJ60" s="127">
        <v>-17735.049559922598</v>
      </c>
      <c r="AK60" s="127">
        <v>-53600.339045025525</v>
      </c>
      <c r="AL60" s="127">
        <v>13496.989749403321</v>
      </c>
      <c r="AM60" s="127">
        <v>965.60558388615027</v>
      </c>
      <c r="AN60" s="127">
        <v>-14896.050767180102</v>
      </c>
      <c r="AO60" s="127">
        <v>-49348.800592526619</v>
      </c>
      <c r="AP60" s="127">
        <v>-19926.815776625415</v>
      </c>
      <c r="AQ60" s="127">
        <v>6024.2351733766263</v>
      </c>
      <c r="AR60" s="127">
        <v>-386154.80313170934</v>
      </c>
      <c r="AS60" s="127">
        <v>-226881.91657077539</v>
      </c>
      <c r="AT60" s="127">
        <v>-52020.888127102109</v>
      </c>
    </row>
    <row r="62" spans="1:46" s="136" customFormat="1" ht="20.100000000000001" customHeight="1" x14ac:dyDescent="0.25">
      <c r="A62" s="322" t="s">
        <v>622</v>
      </c>
      <c r="B62" s="322"/>
      <c r="C62" s="86" t="s">
        <v>674</v>
      </c>
      <c r="D62" s="86" t="s">
        <v>675</v>
      </c>
      <c r="E62" s="86" t="s">
        <v>676</v>
      </c>
      <c r="F62" s="86" t="s">
        <v>677</v>
      </c>
      <c r="G62" s="86" t="s">
        <v>678</v>
      </c>
      <c r="H62" s="86" t="s">
        <v>679</v>
      </c>
      <c r="I62" s="86" t="s">
        <v>680</v>
      </c>
      <c r="J62" s="86" t="s">
        <v>681</v>
      </c>
      <c r="K62" s="86" t="s">
        <v>682</v>
      </c>
      <c r="L62" s="86" t="s">
        <v>683</v>
      </c>
      <c r="M62" s="86" t="s">
        <v>684</v>
      </c>
      <c r="N62" s="86" t="s">
        <v>685</v>
      </c>
      <c r="O62" s="86" t="s">
        <v>686</v>
      </c>
      <c r="P62" s="86" t="s">
        <v>687</v>
      </c>
      <c r="Q62" s="86" t="s">
        <v>688</v>
      </c>
      <c r="R62" s="86" t="s">
        <v>689</v>
      </c>
      <c r="S62" s="86" t="s">
        <v>690</v>
      </c>
      <c r="T62" s="86" t="s">
        <v>691</v>
      </c>
      <c r="U62" s="86" t="s">
        <v>692</v>
      </c>
      <c r="V62" s="86" t="s">
        <v>693</v>
      </c>
      <c r="W62" s="86" t="s">
        <v>694</v>
      </c>
      <c r="X62" s="86" t="s">
        <v>695</v>
      </c>
      <c r="Y62" s="86" t="s">
        <v>696</v>
      </c>
      <c r="Z62" s="86" t="s">
        <v>697</v>
      </c>
      <c r="AA62" s="86" t="s">
        <v>698</v>
      </c>
      <c r="AB62" s="86" t="s">
        <v>699</v>
      </c>
      <c r="AC62" s="86" t="s">
        <v>700</v>
      </c>
      <c r="AD62" s="86" t="s">
        <v>701</v>
      </c>
      <c r="AE62" s="86" t="s">
        <v>702</v>
      </c>
      <c r="AF62" s="86" t="s">
        <v>703</v>
      </c>
      <c r="AG62" s="86" t="s">
        <v>704</v>
      </c>
      <c r="AH62" s="86" t="s">
        <v>705</v>
      </c>
      <c r="AI62" s="86" t="s">
        <v>706</v>
      </c>
      <c r="AJ62" s="86" t="s">
        <v>707</v>
      </c>
      <c r="AK62" s="86" t="s">
        <v>708</v>
      </c>
      <c r="AL62" s="86" t="s">
        <v>709</v>
      </c>
      <c r="AM62" s="86" t="s">
        <v>710</v>
      </c>
      <c r="AN62" s="86" t="s">
        <v>711</v>
      </c>
      <c r="AO62" s="86" t="s">
        <v>712</v>
      </c>
      <c r="AP62" s="86" t="s">
        <v>713</v>
      </c>
      <c r="AQ62" s="86" t="s">
        <v>714</v>
      </c>
      <c r="AR62" s="86" t="s">
        <v>715</v>
      </c>
      <c r="AS62" s="86" t="s">
        <v>716</v>
      </c>
      <c r="AT62" s="86" t="s">
        <v>717</v>
      </c>
    </row>
    <row r="63" spans="1:46" ht="20.100000000000001" customHeight="1" x14ac:dyDescent="0.25">
      <c r="A63" s="18" t="s">
        <v>401</v>
      </c>
      <c r="B63" s="19" t="s">
        <v>826</v>
      </c>
      <c r="C63" s="20">
        <v>114670.77978029138</v>
      </c>
      <c r="D63" s="20">
        <v>118377.90779668491</v>
      </c>
      <c r="E63" s="20">
        <v>116249.87730879978</v>
      </c>
      <c r="F63" s="20">
        <v>125235.62472135117</v>
      </c>
      <c r="G63" s="20">
        <v>130411.38266111822</v>
      </c>
      <c r="H63" s="20">
        <v>128229.89879443415</v>
      </c>
      <c r="I63" s="20">
        <v>125658.21539906289</v>
      </c>
      <c r="J63" s="20">
        <v>141550.47707667941</v>
      </c>
      <c r="K63" s="20">
        <v>144081.08976459852</v>
      </c>
      <c r="L63" s="20">
        <v>140684.26816660655</v>
      </c>
      <c r="M63" s="20">
        <v>138765.28143107146</v>
      </c>
      <c r="N63" s="20">
        <v>152989.17540148547</v>
      </c>
      <c r="O63" s="20">
        <v>156094.02520529262</v>
      </c>
      <c r="P63" s="20">
        <v>158222.56805966154</v>
      </c>
      <c r="Q63" s="20">
        <v>151760.6472443821</v>
      </c>
      <c r="R63" s="20">
        <v>173010.93858297227</v>
      </c>
      <c r="S63" s="20">
        <v>176559.36364680994</v>
      </c>
      <c r="T63" s="20">
        <v>162946.40570385181</v>
      </c>
      <c r="U63" s="20">
        <v>165322.37711907265</v>
      </c>
      <c r="V63" s="20">
        <v>179148.70035014869</v>
      </c>
      <c r="W63" s="20">
        <v>183961.03879051239</v>
      </c>
      <c r="X63" s="20">
        <v>182485.93204135509</v>
      </c>
      <c r="Y63" s="20">
        <v>171767.75474430656</v>
      </c>
      <c r="Z63" s="20">
        <v>189579.4634683489</v>
      </c>
      <c r="AA63" s="20">
        <v>194082.39650629976</v>
      </c>
      <c r="AB63" s="20">
        <v>182533.13121592355</v>
      </c>
      <c r="AC63" s="20">
        <v>180075.30421387282</v>
      </c>
      <c r="AD63" s="20">
        <v>205458.11053654549</v>
      </c>
      <c r="AE63" s="20">
        <v>204942.22650269166</v>
      </c>
      <c r="AF63" s="20">
        <v>194741.7792458137</v>
      </c>
      <c r="AG63" s="20">
        <v>190037.65622337803</v>
      </c>
      <c r="AH63" s="20">
        <v>207904.46483712515</v>
      </c>
      <c r="AI63" s="20">
        <v>214639.58847738139</v>
      </c>
      <c r="AJ63" s="20">
        <v>208724.70644052283</v>
      </c>
      <c r="AK63" s="20">
        <v>204089.80721546707</v>
      </c>
      <c r="AL63" s="20">
        <v>226605.07373811831</v>
      </c>
      <c r="AM63" s="20">
        <v>229812.25620767885</v>
      </c>
      <c r="AN63" s="20">
        <v>223344.77934329977</v>
      </c>
      <c r="AO63" s="20">
        <v>218287.6934507587</v>
      </c>
      <c r="AP63" s="20">
        <v>241828.22993169262</v>
      </c>
      <c r="AQ63" s="20">
        <v>249601.05153791115</v>
      </c>
      <c r="AR63" s="20">
        <v>213301.88814140431</v>
      </c>
      <c r="AS63" s="20">
        <v>263094.48149729724</v>
      </c>
      <c r="AT63" s="20">
        <v>276035.6266719565</v>
      </c>
    </row>
    <row r="64" spans="1:46" ht="20.100000000000001" customHeight="1" x14ac:dyDescent="0.25">
      <c r="A64" s="137" t="s">
        <v>402</v>
      </c>
      <c r="B64" s="118" t="s">
        <v>242</v>
      </c>
      <c r="C64" s="119">
        <v>76194.626196810117</v>
      </c>
      <c r="D64" s="119">
        <v>73868.008981233201</v>
      </c>
      <c r="E64" s="119">
        <v>74581.431337910457</v>
      </c>
      <c r="F64" s="119">
        <v>76847.537845220766</v>
      </c>
      <c r="G64" s="119">
        <v>86081.559467849016</v>
      </c>
      <c r="H64" s="119">
        <v>80695.670444650372</v>
      </c>
      <c r="I64" s="119">
        <v>82200.822342419619</v>
      </c>
      <c r="J64" s="119">
        <v>86068.896246218181</v>
      </c>
      <c r="K64" s="119">
        <v>94540.482663938325</v>
      </c>
      <c r="L64" s="119">
        <v>89587.357314640933</v>
      </c>
      <c r="M64" s="119">
        <v>89955.281003050652</v>
      </c>
      <c r="N64" s="119">
        <v>95333.224047748125</v>
      </c>
      <c r="O64" s="119">
        <v>103770.9107256698</v>
      </c>
      <c r="P64" s="119">
        <v>100048.44384894818</v>
      </c>
      <c r="Q64" s="119">
        <v>100007.62459894366</v>
      </c>
      <c r="R64" s="119">
        <v>106992.20832729631</v>
      </c>
      <c r="S64" s="119">
        <v>115443.96739623907</v>
      </c>
      <c r="T64" s="119">
        <v>104504.93809697205</v>
      </c>
      <c r="U64" s="119">
        <v>104546.19695482144</v>
      </c>
      <c r="V64" s="119">
        <v>113016.6796254972</v>
      </c>
      <c r="W64" s="119">
        <v>119793.90098806821</v>
      </c>
      <c r="X64" s="119">
        <v>112077.12079324677</v>
      </c>
      <c r="Y64" s="119">
        <v>109957.35238756269</v>
      </c>
      <c r="Z64" s="119">
        <v>114515.36323106315</v>
      </c>
      <c r="AA64" s="119">
        <v>129826.44446977641</v>
      </c>
      <c r="AB64" s="119">
        <v>114988.32386657892</v>
      </c>
      <c r="AC64" s="119">
        <v>114094.94995896432</v>
      </c>
      <c r="AD64" s="119">
        <v>119536.69989366029</v>
      </c>
      <c r="AE64" s="119">
        <v>135965.12213514282</v>
      </c>
      <c r="AF64" s="119">
        <v>123609.31353532223</v>
      </c>
      <c r="AG64" s="119">
        <v>123582.24808105086</v>
      </c>
      <c r="AH64" s="119">
        <v>128362.591802304</v>
      </c>
      <c r="AI64" s="119">
        <v>143990.7734036936</v>
      </c>
      <c r="AJ64" s="119">
        <v>133636.33813504057</v>
      </c>
      <c r="AK64" s="119">
        <v>133526.72598497197</v>
      </c>
      <c r="AL64" s="119">
        <v>140391.15934676386</v>
      </c>
      <c r="AM64" s="119">
        <v>153490.13469664208</v>
      </c>
      <c r="AN64" s="119">
        <v>142411.80790665862</v>
      </c>
      <c r="AO64" s="119">
        <v>142298.44594769672</v>
      </c>
      <c r="AP64" s="119">
        <v>149542.58880229699</v>
      </c>
      <c r="AQ64" s="119">
        <v>165741.2309295403</v>
      </c>
      <c r="AR64" s="119">
        <v>117762.70336413968</v>
      </c>
      <c r="AS64" s="119">
        <v>147589.6536588507</v>
      </c>
      <c r="AT64" s="119">
        <v>171227.2367035893</v>
      </c>
    </row>
    <row r="65" spans="1:46" ht="20.100000000000001" customHeight="1" x14ac:dyDescent="0.25">
      <c r="A65" s="21" t="s">
        <v>403</v>
      </c>
      <c r="B65" s="22" t="s">
        <v>256</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X65" s="23">
        <v>0</v>
      </c>
      <c r="Y65" s="23">
        <v>0</v>
      </c>
      <c r="Z65" s="23">
        <v>0</v>
      </c>
      <c r="AA65" s="23">
        <v>0</v>
      </c>
      <c r="AB65" s="23">
        <v>0</v>
      </c>
      <c r="AC65" s="23">
        <v>0</v>
      </c>
      <c r="AD65" s="23">
        <v>0</v>
      </c>
      <c r="AE65" s="23">
        <v>0</v>
      </c>
      <c r="AF65" s="23">
        <v>0</v>
      </c>
      <c r="AG65" s="23">
        <v>0</v>
      </c>
      <c r="AH65" s="23">
        <v>0</v>
      </c>
      <c r="AI65" s="23">
        <v>0</v>
      </c>
      <c r="AJ65" s="23">
        <v>0</v>
      </c>
      <c r="AK65" s="23">
        <v>0</v>
      </c>
      <c r="AL65" s="23">
        <v>0</v>
      </c>
      <c r="AM65" s="23">
        <v>0</v>
      </c>
      <c r="AN65" s="23">
        <v>0</v>
      </c>
      <c r="AO65" s="23">
        <v>0</v>
      </c>
      <c r="AP65" s="23">
        <v>0</v>
      </c>
      <c r="AQ65" s="23">
        <v>0</v>
      </c>
      <c r="AR65" s="23">
        <v>0</v>
      </c>
      <c r="AS65" s="23">
        <v>0</v>
      </c>
      <c r="AT65" s="23">
        <v>0</v>
      </c>
    </row>
    <row r="66" spans="1:46" ht="20.100000000000001" customHeight="1" x14ac:dyDescent="0.25">
      <c r="A66" s="21" t="s">
        <v>404</v>
      </c>
      <c r="B66" s="22" t="s">
        <v>257</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X66" s="23">
        <v>0</v>
      </c>
      <c r="Y66" s="23">
        <v>0</v>
      </c>
      <c r="Z66" s="23">
        <v>0</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row>
    <row r="67" spans="1:46" ht="20.100000000000001" customHeight="1" x14ac:dyDescent="0.25">
      <c r="A67" s="21" t="s">
        <v>405</v>
      </c>
      <c r="B67" s="22" t="s">
        <v>258</v>
      </c>
      <c r="C67" s="23">
        <v>12009.199198745626</v>
      </c>
      <c r="D67" s="23">
        <v>5473.1437853324251</v>
      </c>
      <c r="E67" s="23">
        <v>3746.7148932296413</v>
      </c>
      <c r="F67" s="23">
        <v>3303.1994101823088</v>
      </c>
      <c r="G67" s="23">
        <v>13714.209139732944</v>
      </c>
      <c r="H67" s="23">
        <v>5905.2599649217291</v>
      </c>
      <c r="I67" s="23">
        <v>4205.785604053136</v>
      </c>
      <c r="J67" s="23">
        <v>3766.5838580821865</v>
      </c>
      <c r="K67" s="23">
        <v>15350.570897176807</v>
      </c>
      <c r="L67" s="23">
        <v>6840.5640373070182</v>
      </c>
      <c r="M67" s="23">
        <v>4929.1566752385406</v>
      </c>
      <c r="N67" s="23">
        <v>4135.0753142076337</v>
      </c>
      <c r="O67" s="23">
        <v>16564.131833282703</v>
      </c>
      <c r="P67" s="23">
        <v>7563.9223347714624</v>
      </c>
      <c r="Q67" s="23">
        <v>5354.7343688625542</v>
      </c>
      <c r="R67" s="23">
        <v>4842.5767749232846</v>
      </c>
      <c r="S67" s="23">
        <v>18408.132361106822</v>
      </c>
      <c r="T67" s="23">
        <v>7951.9806126821441</v>
      </c>
      <c r="U67" s="23">
        <v>6392.6627980633348</v>
      </c>
      <c r="V67" s="23">
        <v>5331.1239848076939</v>
      </c>
      <c r="W67" s="23">
        <v>19912.339119315289</v>
      </c>
      <c r="X67" s="23">
        <v>10230.964142028275</v>
      </c>
      <c r="Y67" s="23">
        <v>6784.8472939949343</v>
      </c>
      <c r="Z67" s="23">
        <v>6749.1623599814975</v>
      </c>
      <c r="AA67" s="23">
        <v>24227.807578266649</v>
      </c>
      <c r="AB67" s="23">
        <v>9694.7957809380368</v>
      </c>
      <c r="AC67" s="23">
        <v>6764.0273296259602</v>
      </c>
      <c r="AD67" s="23">
        <v>6791.1759294293515</v>
      </c>
      <c r="AE67" s="23">
        <v>23835.98541116247</v>
      </c>
      <c r="AF67" s="23">
        <v>10302.489677896596</v>
      </c>
      <c r="AG67" s="23">
        <v>7952.0322774884562</v>
      </c>
      <c r="AH67" s="23">
        <v>6689.9400254824777</v>
      </c>
      <c r="AI67" s="23">
        <v>24924.63166261261</v>
      </c>
      <c r="AJ67" s="23">
        <v>11287.753098269855</v>
      </c>
      <c r="AK67" s="23">
        <v>8158.5838740125982</v>
      </c>
      <c r="AL67" s="23">
        <v>7419.8456027749544</v>
      </c>
      <c r="AM67" s="23">
        <v>26796.101895654003</v>
      </c>
      <c r="AN67" s="23">
        <v>12233.582492628429</v>
      </c>
      <c r="AO67" s="23">
        <v>8903.2361991377729</v>
      </c>
      <c r="AP67" s="23">
        <v>8173.851609109819</v>
      </c>
      <c r="AQ67" s="23">
        <v>29002.042602349997</v>
      </c>
      <c r="AR67" s="23">
        <v>9403.1089883700006</v>
      </c>
      <c r="AS67" s="23">
        <v>9778.003978050001</v>
      </c>
      <c r="AT67" s="23">
        <v>10151.17537171</v>
      </c>
    </row>
    <row r="68" spans="1:46" ht="20.100000000000001" customHeight="1" x14ac:dyDescent="0.25">
      <c r="A68" s="21" t="s">
        <v>406</v>
      </c>
      <c r="B68" s="22" t="s">
        <v>264</v>
      </c>
      <c r="C68" s="23">
        <v>64185.426998064489</v>
      </c>
      <c r="D68" s="23">
        <v>68394.865195900769</v>
      </c>
      <c r="E68" s="23">
        <v>70834.716444680816</v>
      </c>
      <c r="F68" s="23">
        <v>73544.338435038459</v>
      </c>
      <c r="G68" s="23">
        <v>72367.350328116067</v>
      </c>
      <c r="H68" s="23">
        <v>74790.410479728642</v>
      </c>
      <c r="I68" s="23">
        <v>77995.036738366485</v>
      </c>
      <c r="J68" s="23">
        <v>82302.312388135993</v>
      </c>
      <c r="K68" s="23">
        <v>79189.911766761521</v>
      </c>
      <c r="L68" s="23">
        <v>82746.793277333913</v>
      </c>
      <c r="M68" s="23">
        <v>85026.124327812111</v>
      </c>
      <c r="N68" s="23">
        <v>91198.148733540496</v>
      </c>
      <c r="O68" s="23">
        <v>87206.778892387098</v>
      </c>
      <c r="P68" s="23">
        <v>92484.521514176726</v>
      </c>
      <c r="Q68" s="23">
        <v>94652.890230081102</v>
      </c>
      <c r="R68" s="23">
        <v>102149.63155237302</v>
      </c>
      <c r="S68" s="23">
        <v>97035.835035132244</v>
      </c>
      <c r="T68" s="23">
        <v>96552.957484289902</v>
      </c>
      <c r="U68" s="23">
        <v>98153.534156758105</v>
      </c>
      <c r="V68" s="23">
        <v>107685.5556406895</v>
      </c>
      <c r="W68" s="23">
        <v>99881.56186875292</v>
      </c>
      <c r="X68" s="23">
        <v>101846.15665121849</v>
      </c>
      <c r="Y68" s="23">
        <v>103172.50509356776</v>
      </c>
      <c r="Z68" s="23">
        <v>107766.20087108166</v>
      </c>
      <c r="AA68" s="23">
        <v>105598.63689150976</v>
      </c>
      <c r="AB68" s="23">
        <v>105293.52808564089</v>
      </c>
      <c r="AC68" s="23">
        <v>107330.92262933837</v>
      </c>
      <c r="AD68" s="23">
        <v>112745.52396423095</v>
      </c>
      <c r="AE68" s="23">
        <v>112129.13672398035</v>
      </c>
      <c r="AF68" s="23">
        <v>113306.82385742564</v>
      </c>
      <c r="AG68" s="23">
        <v>115630.2158035624</v>
      </c>
      <c r="AH68" s="23">
        <v>121672.65177682153</v>
      </c>
      <c r="AI68" s="23">
        <v>119066.14174108098</v>
      </c>
      <c r="AJ68" s="23">
        <v>122348.58503677072</v>
      </c>
      <c r="AK68" s="23">
        <v>125368.14211095938</v>
      </c>
      <c r="AL68" s="23">
        <v>132971.3137439889</v>
      </c>
      <c r="AM68" s="23">
        <v>126694.03280098809</v>
      </c>
      <c r="AN68" s="23">
        <v>130178.2254140302</v>
      </c>
      <c r="AO68" s="23">
        <v>133395.20974855893</v>
      </c>
      <c r="AP68" s="23">
        <v>141368.73719318717</v>
      </c>
      <c r="AQ68" s="23">
        <v>136739.18832719029</v>
      </c>
      <c r="AR68" s="23">
        <v>108359.59437576968</v>
      </c>
      <c r="AS68" s="23">
        <v>137811.64968080071</v>
      </c>
      <c r="AT68" s="23">
        <v>161076.06133187929</v>
      </c>
    </row>
    <row r="69" spans="1:46" ht="20.100000000000001" customHeight="1" x14ac:dyDescent="0.25">
      <c r="A69" s="21" t="s">
        <v>407</v>
      </c>
      <c r="B69" s="22" t="s">
        <v>273</v>
      </c>
      <c r="C69" s="23">
        <v>0</v>
      </c>
      <c r="D69" s="23">
        <v>0</v>
      </c>
      <c r="E69" s="23">
        <v>0</v>
      </c>
      <c r="F69" s="23">
        <v>0</v>
      </c>
      <c r="G69" s="23">
        <v>0</v>
      </c>
      <c r="H69" s="23">
        <v>0</v>
      </c>
      <c r="I69" s="23">
        <v>0</v>
      </c>
      <c r="J69" s="23">
        <v>0</v>
      </c>
      <c r="K69" s="23">
        <v>0</v>
      </c>
      <c r="L69" s="23">
        <v>0</v>
      </c>
      <c r="M69" s="23">
        <v>0</v>
      </c>
      <c r="N69" s="23">
        <v>0</v>
      </c>
      <c r="O69" s="23">
        <v>0</v>
      </c>
      <c r="P69" s="23">
        <v>0</v>
      </c>
      <c r="Q69" s="23">
        <v>0</v>
      </c>
      <c r="R69" s="23">
        <v>0</v>
      </c>
      <c r="S69" s="23">
        <v>0</v>
      </c>
      <c r="T69" s="23">
        <v>0</v>
      </c>
      <c r="U69" s="23">
        <v>0</v>
      </c>
      <c r="V69" s="23">
        <v>0</v>
      </c>
      <c r="W69" s="23">
        <v>0</v>
      </c>
      <c r="X69" s="23">
        <v>0</v>
      </c>
      <c r="Y69" s="23">
        <v>0</v>
      </c>
      <c r="Z69" s="23">
        <v>0</v>
      </c>
      <c r="AA69" s="23">
        <v>0</v>
      </c>
      <c r="AB69" s="23">
        <v>0</v>
      </c>
      <c r="AC69" s="23">
        <v>0</v>
      </c>
      <c r="AD69" s="23">
        <v>0</v>
      </c>
      <c r="AE69" s="23">
        <v>0</v>
      </c>
      <c r="AF69" s="23">
        <v>0</v>
      </c>
      <c r="AG69" s="23">
        <v>0</v>
      </c>
      <c r="AH69" s="23">
        <v>0</v>
      </c>
      <c r="AI69" s="23">
        <v>0</v>
      </c>
      <c r="AJ69" s="23">
        <v>0</v>
      </c>
      <c r="AK69" s="23">
        <v>0</v>
      </c>
      <c r="AL69" s="23">
        <v>0</v>
      </c>
      <c r="AM69" s="23">
        <v>0</v>
      </c>
      <c r="AN69" s="23">
        <v>0</v>
      </c>
      <c r="AO69" s="23">
        <v>0</v>
      </c>
      <c r="AP69" s="23">
        <v>0</v>
      </c>
      <c r="AQ69" s="23">
        <v>0</v>
      </c>
      <c r="AR69" s="23">
        <v>0</v>
      </c>
      <c r="AS69" s="23">
        <v>0</v>
      </c>
      <c r="AT69" s="23">
        <v>0</v>
      </c>
    </row>
    <row r="70" spans="1:46" ht="20.100000000000001" customHeight="1" x14ac:dyDescent="0.25">
      <c r="A70" s="21" t="s">
        <v>408</v>
      </c>
      <c r="B70" s="22" t="s">
        <v>278</v>
      </c>
      <c r="C70" s="23">
        <v>0</v>
      </c>
      <c r="D70" s="23">
        <v>0</v>
      </c>
      <c r="E70" s="23">
        <v>0</v>
      </c>
      <c r="F70" s="23">
        <v>0</v>
      </c>
      <c r="G70" s="23">
        <v>0</v>
      </c>
      <c r="H70" s="23">
        <v>0</v>
      </c>
      <c r="I70" s="23">
        <v>0</v>
      </c>
      <c r="J70" s="23">
        <v>0</v>
      </c>
      <c r="K70" s="23">
        <v>0</v>
      </c>
      <c r="L70" s="23">
        <v>0</v>
      </c>
      <c r="M70" s="23">
        <v>0</v>
      </c>
      <c r="N70" s="23">
        <v>0</v>
      </c>
      <c r="O70" s="23">
        <v>0</v>
      </c>
      <c r="P70" s="23">
        <v>0</v>
      </c>
      <c r="Q70" s="23">
        <v>0</v>
      </c>
      <c r="R70" s="23">
        <v>0</v>
      </c>
      <c r="S70" s="23">
        <v>0</v>
      </c>
      <c r="T70" s="23">
        <v>0</v>
      </c>
      <c r="U70" s="23">
        <v>0</v>
      </c>
      <c r="V70" s="23">
        <v>0</v>
      </c>
      <c r="W70" s="23">
        <v>0</v>
      </c>
      <c r="X70" s="23">
        <v>0</v>
      </c>
      <c r="Y70" s="23">
        <v>0</v>
      </c>
      <c r="Z70" s="23">
        <v>0</v>
      </c>
      <c r="AA70" s="23">
        <v>0</v>
      </c>
      <c r="AB70" s="23">
        <v>0</v>
      </c>
      <c r="AC70" s="23">
        <v>0</v>
      </c>
      <c r="AD70" s="23">
        <v>0</v>
      </c>
      <c r="AE70" s="23">
        <v>0</v>
      </c>
      <c r="AF70" s="23">
        <v>0</v>
      </c>
      <c r="AG70" s="23">
        <v>0</v>
      </c>
      <c r="AH70" s="23">
        <v>0</v>
      </c>
      <c r="AI70" s="23">
        <v>0</v>
      </c>
      <c r="AJ70" s="23">
        <v>0</v>
      </c>
      <c r="AK70" s="23">
        <v>0</v>
      </c>
      <c r="AL70" s="23">
        <v>0</v>
      </c>
      <c r="AM70" s="23">
        <v>0</v>
      </c>
      <c r="AN70" s="23">
        <v>0</v>
      </c>
      <c r="AO70" s="23">
        <v>0</v>
      </c>
      <c r="AP70" s="23">
        <v>0</v>
      </c>
      <c r="AQ70" s="23">
        <v>0</v>
      </c>
      <c r="AR70" s="23">
        <v>0</v>
      </c>
      <c r="AS70" s="23">
        <v>0</v>
      </c>
      <c r="AT70" s="23">
        <v>0</v>
      </c>
    </row>
    <row r="71" spans="1:46" ht="20.100000000000001" customHeight="1" x14ac:dyDescent="0.25">
      <c r="A71" s="137" t="s">
        <v>409</v>
      </c>
      <c r="B71" s="118" t="s">
        <v>246</v>
      </c>
      <c r="C71" s="119">
        <v>7175.1648266732573</v>
      </c>
      <c r="D71" s="119">
        <v>8032.9390377320524</v>
      </c>
      <c r="E71" s="119">
        <v>7912.3099751999198</v>
      </c>
      <c r="F71" s="119">
        <v>10772.807832845803</v>
      </c>
      <c r="G71" s="119">
        <v>8091.9640844694404</v>
      </c>
      <c r="H71" s="119">
        <v>8818.6957848531383</v>
      </c>
      <c r="I71" s="119">
        <v>9291.3762342880527</v>
      </c>
      <c r="J71" s="119">
        <v>11639.210103369376</v>
      </c>
      <c r="K71" s="119">
        <v>9307.2071896256166</v>
      </c>
      <c r="L71" s="119">
        <v>9676.9915030114498</v>
      </c>
      <c r="M71" s="119">
        <v>9514.4213203015061</v>
      </c>
      <c r="N71" s="119">
        <v>14486.235173827983</v>
      </c>
      <c r="O71" s="119">
        <v>10566.844188008738</v>
      </c>
      <c r="P71" s="119">
        <v>11504.156882187443</v>
      </c>
      <c r="Q71" s="119">
        <v>12428.420109802799</v>
      </c>
      <c r="R71" s="119">
        <v>15383.945882501022</v>
      </c>
      <c r="S71" s="119">
        <v>12703.907812532536</v>
      </c>
      <c r="T71" s="119">
        <v>11524.914359925402</v>
      </c>
      <c r="U71" s="119">
        <v>13367.347038526528</v>
      </c>
      <c r="V71" s="119">
        <v>15461.367294255531</v>
      </c>
      <c r="W71" s="119">
        <v>14786.123179011249</v>
      </c>
      <c r="X71" s="119">
        <v>15151.18718149596</v>
      </c>
      <c r="Y71" s="119">
        <v>14888.37478743574</v>
      </c>
      <c r="Z71" s="119">
        <v>18593.910370097063</v>
      </c>
      <c r="AA71" s="119">
        <v>14492.154864949651</v>
      </c>
      <c r="AB71" s="119">
        <v>15984.42136412481</v>
      </c>
      <c r="AC71" s="119">
        <v>16442.259941259545</v>
      </c>
      <c r="AD71" s="119">
        <v>20816.00509669599</v>
      </c>
      <c r="AE71" s="119">
        <v>15276.802391480267</v>
      </c>
      <c r="AF71" s="119">
        <v>17122.55509171489</v>
      </c>
      <c r="AG71" s="119">
        <v>17772.535814457682</v>
      </c>
      <c r="AH71" s="119">
        <v>21309.391950787154</v>
      </c>
      <c r="AI71" s="119">
        <v>16397.352855170964</v>
      </c>
      <c r="AJ71" s="119">
        <v>17377.517501126593</v>
      </c>
      <c r="AK71" s="119">
        <v>18016.02782780405</v>
      </c>
      <c r="AL71" s="119">
        <v>22925.114631318396</v>
      </c>
      <c r="AM71" s="119">
        <v>18854.594147850104</v>
      </c>
      <c r="AN71" s="119">
        <v>19988.842551534861</v>
      </c>
      <c r="AO71" s="119">
        <v>20686.591989591434</v>
      </c>
      <c r="AP71" s="119">
        <v>26194.410271721157</v>
      </c>
      <c r="AQ71" s="119">
        <v>16971.937833593202</v>
      </c>
      <c r="AR71" s="119">
        <v>18433.537571516797</v>
      </c>
      <c r="AS71" s="119">
        <v>20524.328661731899</v>
      </c>
      <c r="AT71" s="119">
        <v>26187.099107398102</v>
      </c>
    </row>
    <row r="72" spans="1:46" ht="20.100000000000001" customHeight="1" x14ac:dyDescent="0.25">
      <c r="A72" s="137" t="s">
        <v>410</v>
      </c>
      <c r="B72" s="118" t="s">
        <v>243</v>
      </c>
      <c r="C72" s="119">
        <v>24087.273418924953</v>
      </c>
      <c r="D72" s="119">
        <v>29189.183853164282</v>
      </c>
      <c r="E72" s="119">
        <v>25914.401700197403</v>
      </c>
      <c r="F72" s="119">
        <v>30520.922135314704</v>
      </c>
      <c r="G72" s="119">
        <v>28045.401147683009</v>
      </c>
      <c r="H72" s="119">
        <v>31554.324934691726</v>
      </c>
      <c r="I72" s="119">
        <v>25161.053387379467</v>
      </c>
      <c r="J72" s="119">
        <v>36190.398409339032</v>
      </c>
      <c r="K72" s="119">
        <v>31696.474936357627</v>
      </c>
      <c r="L72" s="119">
        <v>34161.591699633507</v>
      </c>
      <c r="M72" s="119">
        <v>29465.121179811609</v>
      </c>
      <c r="N72" s="119">
        <v>35107.763460453003</v>
      </c>
      <c r="O72" s="119">
        <v>32911.906498359938</v>
      </c>
      <c r="P72" s="119">
        <v>35268.489083140143</v>
      </c>
      <c r="Q72" s="119">
        <v>30090.134414325381</v>
      </c>
      <c r="R72" s="119">
        <v>37376.60984925794</v>
      </c>
      <c r="S72" s="119">
        <v>39118.82854746146</v>
      </c>
      <c r="T72" s="119">
        <v>37119.832244171637</v>
      </c>
      <c r="U72" s="119">
        <v>36161.227543150737</v>
      </c>
      <c r="V72" s="119">
        <v>38075.037971526748</v>
      </c>
      <c r="W72" s="119">
        <v>37609.313885862182</v>
      </c>
      <c r="X72" s="119">
        <v>38352.952570359688</v>
      </c>
      <c r="Y72" s="119">
        <v>31338.995154321143</v>
      </c>
      <c r="Z72" s="119">
        <v>40880.987238281683</v>
      </c>
      <c r="AA72" s="119">
        <v>36285.894465587524</v>
      </c>
      <c r="AB72" s="119">
        <v>40570.359257233111</v>
      </c>
      <c r="AC72" s="119">
        <v>36049.4135816583</v>
      </c>
      <c r="AD72" s="119">
        <v>51553.650373757009</v>
      </c>
      <c r="AE72" s="119">
        <v>38389.671098580227</v>
      </c>
      <c r="AF72" s="119">
        <v>40144.507447770491</v>
      </c>
      <c r="AG72" s="119">
        <v>35721.865675145207</v>
      </c>
      <c r="AH72" s="119">
        <v>45231.821317151182</v>
      </c>
      <c r="AI72" s="119">
        <v>42424.653453470266</v>
      </c>
      <c r="AJ72" s="119">
        <v>45587.742202976566</v>
      </c>
      <c r="AK72" s="119">
        <v>40093.147066435529</v>
      </c>
      <c r="AL72" s="119">
        <v>50741.254789274593</v>
      </c>
      <c r="AM72" s="119">
        <v>44264.424613500443</v>
      </c>
      <c r="AN72" s="119">
        <v>47523.639096504929</v>
      </c>
      <c r="AO72" s="119">
        <v>41416.808887768304</v>
      </c>
      <c r="AP72" s="119">
        <v>52140.16348892737</v>
      </c>
      <c r="AQ72" s="119">
        <v>51719.709162930674</v>
      </c>
      <c r="AR72" s="119">
        <v>62909.802318199072</v>
      </c>
      <c r="AS72" s="119">
        <v>82426.1260542565</v>
      </c>
      <c r="AT72" s="119">
        <v>63240.705416950535</v>
      </c>
    </row>
    <row r="73" spans="1:46" ht="20.100000000000001" customHeight="1" x14ac:dyDescent="0.25">
      <c r="A73" s="137" t="s">
        <v>411</v>
      </c>
      <c r="B73" s="118" t="s">
        <v>247</v>
      </c>
      <c r="C73" s="119">
        <v>7213.7153378830535</v>
      </c>
      <c r="D73" s="119">
        <v>7287.7759245553698</v>
      </c>
      <c r="E73" s="119">
        <v>7841.7342954920014</v>
      </c>
      <c r="F73" s="119">
        <v>7094.3569079698873</v>
      </c>
      <c r="G73" s="119">
        <v>8192.4579611167628</v>
      </c>
      <c r="H73" s="119">
        <v>7161.2076302389114</v>
      </c>
      <c r="I73" s="119">
        <v>9004.9634349757507</v>
      </c>
      <c r="J73" s="119">
        <v>7651.9723177528413</v>
      </c>
      <c r="K73" s="119">
        <v>8536.924974676991</v>
      </c>
      <c r="L73" s="119">
        <v>7258.3276493206531</v>
      </c>
      <c r="M73" s="119">
        <v>9830.4579279076916</v>
      </c>
      <c r="N73" s="119">
        <v>8061.9527194563343</v>
      </c>
      <c r="O73" s="119">
        <v>8844.3637932541369</v>
      </c>
      <c r="P73" s="119">
        <v>11401.478245385772</v>
      </c>
      <c r="Q73" s="119">
        <v>9234.4681213102594</v>
      </c>
      <c r="R73" s="119">
        <v>13258.174523916996</v>
      </c>
      <c r="S73" s="119">
        <v>9292.6598905768897</v>
      </c>
      <c r="T73" s="119">
        <v>9796.7210027827314</v>
      </c>
      <c r="U73" s="119">
        <v>11247.60558257394</v>
      </c>
      <c r="V73" s="119">
        <v>12595.615458869239</v>
      </c>
      <c r="W73" s="119">
        <v>11771.700737570773</v>
      </c>
      <c r="X73" s="119">
        <v>16904.671496252675</v>
      </c>
      <c r="Y73" s="119">
        <v>15583.03241498699</v>
      </c>
      <c r="Z73" s="119">
        <v>15589.202628906976</v>
      </c>
      <c r="AA73" s="119">
        <v>13477.902705986196</v>
      </c>
      <c r="AB73" s="119">
        <v>10990.026727986733</v>
      </c>
      <c r="AC73" s="119">
        <v>13488.680731990675</v>
      </c>
      <c r="AD73" s="119">
        <v>13551.7551724322</v>
      </c>
      <c r="AE73" s="119">
        <v>15310.630877488329</v>
      </c>
      <c r="AF73" s="119">
        <v>13865.403171006095</v>
      </c>
      <c r="AG73" s="119">
        <v>12961.006652724285</v>
      </c>
      <c r="AH73" s="119">
        <v>13000.659766882814</v>
      </c>
      <c r="AI73" s="119">
        <v>11826.808765046562</v>
      </c>
      <c r="AJ73" s="119">
        <v>12123.108601379081</v>
      </c>
      <c r="AK73" s="119">
        <v>12453.906336255513</v>
      </c>
      <c r="AL73" s="119">
        <v>12547.544970761468</v>
      </c>
      <c r="AM73" s="119">
        <v>13203.102749686215</v>
      </c>
      <c r="AN73" s="119">
        <v>13420.48978860138</v>
      </c>
      <c r="AO73" s="119">
        <v>13885.846625702248</v>
      </c>
      <c r="AP73" s="119">
        <v>13951.067368747112</v>
      </c>
      <c r="AQ73" s="119">
        <v>15168.173611846987</v>
      </c>
      <c r="AR73" s="119">
        <v>14195.844887548768</v>
      </c>
      <c r="AS73" s="119">
        <v>12554.37312245809</v>
      </c>
      <c r="AT73" s="119">
        <v>15380.585444018563</v>
      </c>
    </row>
    <row r="74" spans="1:46" ht="20.100000000000001" customHeight="1" x14ac:dyDescent="0.25">
      <c r="A74" s="123" t="s">
        <v>412</v>
      </c>
      <c r="B74" s="121" t="s">
        <v>827</v>
      </c>
      <c r="C74" s="122">
        <v>351.82961845538262</v>
      </c>
      <c r="D74" s="122">
        <v>196.78836558961393</v>
      </c>
      <c r="E74" s="122">
        <v>518.15059403441751</v>
      </c>
      <c r="F74" s="122">
        <v>797.80153601675431</v>
      </c>
      <c r="G74" s="122">
        <v>191.75625470404023</v>
      </c>
      <c r="H74" s="122">
        <v>498.04522018915975</v>
      </c>
      <c r="I74" s="122">
        <v>227.05388817831147</v>
      </c>
      <c r="J74" s="122">
        <v>1083.1997287232434</v>
      </c>
      <c r="K74" s="122">
        <v>429.47200095807489</v>
      </c>
      <c r="L74" s="122">
        <v>666.12244587415887</v>
      </c>
      <c r="M74" s="122">
        <v>853.28092881471309</v>
      </c>
      <c r="N74" s="122">
        <v>677.6875592684612</v>
      </c>
      <c r="O74" s="122">
        <v>207.9312561246613</v>
      </c>
      <c r="P74" s="122">
        <v>535.9823011810654</v>
      </c>
      <c r="Q74" s="122">
        <v>899.3888515577238</v>
      </c>
      <c r="R74" s="122">
        <v>869.68950705014515</v>
      </c>
      <c r="S74" s="122">
        <v>247.14307341458093</v>
      </c>
      <c r="T74" s="122">
        <v>1027.2906728263538</v>
      </c>
      <c r="U74" s="122">
        <v>1446.4713473993959</v>
      </c>
      <c r="V74" s="122">
        <v>1362.8832286503161</v>
      </c>
      <c r="W74" s="122">
        <v>725.8399675430619</v>
      </c>
      <c r="X74" s="122">
        <v>1282.8056822111575</v>
      </c>
      <c r="Y74" s="122">
        <v>1640.5924098337648</v>
      </c>
      <c r="Z74" s="122">
        <v>706.64826740485171</v>
      </c>
      <c r="AA74" s="122">
        <v>660.60414237943928</v>
      </c>
      <c r="AB74" s="122">
        <v>596.23772828103336</v>
      </c>
      <c r="AC74" s="122">
        <v>1457.116720741599</v>
      </c>
      <c r="AD74" s="122">
        <v>453.01410132968357</v>
      </c>
      <c r="AE74" s="122">
        <v>688.15713227129322</v>
      </c>
      <c r="AF74" s="122">
        <v>1050.5367620053655</v>
      </c>
      <c r="AG74" s="122">
        <v>721.49413196255659</v>
      </c>
      <c r="AH74" s="122">
        <v>266.88202293895222</v>
      </c>
      <c r="AI74" s="122">
        <v>292.08906255727254</v>
      </c>
      <c r="AJ74" s="122">
        <v>816.45913086682515</v>
      </c>
      <c r="AK74" s="122">
        <v>490.69391717198778</v>
      </c>
      <c r="AL74" s="122">
        <v>444.06286077350421</v>
      </c>
      <c r="AM74" s="122">
        <v>228.3913033492903</v>
      </c>
      <c r="AN74" s="122">
        <v>702.32080933130089</v>
      </c>
      <c r="AO74" s="122">
        <v>429.14953098694014</v>
      </c>
      <c r="AP74" s="122">
        <v>336.5893473085265</v>
      </c>
      <c r="AQ74" s="122">
        <v>149.78379040026635</v>
      </c>
      <c r="AR74" s="122">
        <v>212.52233800522419</v>
      </c>
      <c r="AS74" s="122">
        <v>-2.8808899710242031E-13</v>
      </c>
      <c r="AT74" s="122">
        <v>110.59851888371279</v>
      </c>
    </row>
    <row r="75" spans="1:46" ht="20.100000000000001" customHeight="1" x14ac:dyDescent="0.25">
      <c r="A75" s="123" t="s">
        <v>413</v>
      </c>
      <c r="B75" s="121" t="s">
        <v>395</v>
      </c>
      <c r="C75" s="122">
        <v>6861.8857194276707</v>
      </c>
      <c r="D75" s="122">
        <v>7090.9875589657559</v>
      </c>
      <c r="E75" s="122">
        <v>7323.5837014575836</v>
      </c>
      <c r="F75" s="122">
        <v>6296.5553719531326</v>
      </c>
      <c r="G75" s="122">
        <v>8000.7017064127222</v>
      </c>
      <c r="H75" s="122">
        <v>6663.162410049752</v>
      </c>
      <c r="I75" s="122">
        <v>8777.9095467974385</v>
      </c>
      <c r="J75" s="122">
        <v>6568.7725890295978</v>
      </c>
      <c r="K75" s="122">
        <v>8107.4529737189159</v>
      </c>
      <c r="L75" s="122">
        <v>6592.2052034464941</v>
      </c>
      <c r="M75" s="122">
        <v>8977.1769990929788</v>
      </c>
      <c r="N75" s="122">
        <v>7384.2651601878733</v>
      </c>
      <c r="O75" s="122">
        <v>8636.4325371294763</v>
      </c>
      <c r="P75" s="122">
        <v>10865.495944204706</v>
      </c>
      <c r="Q75" s="122">
        <v>8335.0792697525358</v>
      </c>
      <c r="R75" s="122">
        <v>12388.485016866851</v>
      </c>
      <c r="S75" s="122">
        <v>9045.5168171623081</v>
      </c>
      <c r="T75" s="122">
        <v>8769.430329956378</v>
      </c>
      <c r="U75" s="122">
        <v>9801.1342351745443</v>
      </c>
      <c r="V75" s="122">
        <v>11232.732230218922</v>
      </c>
      <c r="W75" s="122">
        <v>11045.86077002771</v>
      </c>
      <c r="X75" s="122">
        <v>15621.865814041517</v>
      </c>
      <c r="Y75" s="122">
        <v>13942.440005153225</v>
      </c>
      <c r="Z75" s="122">
        <v>14882.554361502125</v>
      </c>
      <c r="AA75" s="122">
        <v>12817.298563606757</v>
      </c>
      <c r="AB75" s="122">
        <v>10393.788999705699</v>
      </c>
      <c r="AC75" s="122">
        <v>12031.564011249076</v>
      </c>
      <c r="AD75" s="122">
        <v>13098.741071102517</v>
      </c>
      <c r="AE75" s="122">
        <v>14622.473745217036</v>
      </c>
      <c r="AF75" s="122">
        <v>12814.86640900073</v>
      </c>
      <c r="AG75" s="122">
        <v>12239.512520761729</v>
      </c>
      <c r="AH75" s="122">
        <v>12733.777743943861</v>
      </c>
      <c r="AI75" s="122">
        <v>11534.71970248929</v>
      </c>
      <c r="AJ75" s="122">
        <v>11306.649470512255</v>
      </c>
      <c r="AK75" s="122">
        <v>11963.212419083526</v>
      </c>
      <c r="AL75" s="122">
        <v>12103.482109987965</v>
      </c>
      <c r="AM75" s="122">
        <v>12974.711446336925</v>
      </c>
      <c r="AN75" s="122">
        <v>12718.16897927008</v>
      </c>
      <c r="AO75" s="122">
        <v>13456.697094715308</v>
      </c>
      <c r="AP75" s="122">
        <v>13614.478021438585</v>
      </c>
      <c r="AQ75" s="122">
        <v>15018.389821446721</v>
      </c>
      <c r="AR75" s="122">
        <v>13983.322549543544</v>
      </c>
      <c r="AS75" s="122">
        <v>12554.37312245809</v>
      </c>
      <c r="AT75" s="122">
        <v>15269.98692513485</v>
      </c>
    </row>
    <row r="76" spans="1:46" ht="20.100000000000001" customHeight="1" x14ac:dyDescent="0.25">
      <c r="A76" s="18" t="s">
        <v>414</v>
      </c>
      <c r="B76" s="19" t="s">
        <v>828</v>
      </c>
      <c r="C76" s="20">
        <v>111351.38080513368</v>
      </c>
      <c r="D76" s="20">
        <v>113880.15928568477</v>
      </c>
      <c r="E76" s="20">
        <v>116170.14408893591</v>
      </c>
      <c r="F76" s="20">
        <v>130509.53204903226</v>
      </c>
      <c r="G76" s="20">
        <v>118625.38391932118</v>
      </c>
      <c r="H76" s="20">
        <v>120543.57479778677</v>
      </c>
      <c r="I76" s="20">
        <v>120935.32574888732</v>
      </c>
      <c r="J76" s="20">
        <v>143823.05045169624</v>
      </c>
      <c r="K76" s="20">
        <v>134252.1255835293</v>
      </c>
      <c r="L76" s="20">
        <v>135908.2783233794</v>
      </c>
      <c r="M76" s="20">
        <v>142717.78278346782</v>
      </c>
      <c r="N76" s="20">
        <v>155195.99258645068</v>
      </c>
      <c r="O76" s="20">
        <v>149958.90344139695</v>
      </c>
      <c r="P76" s="20">
        <v>153030.01529122755</v>
      </c>
      <c r="Q76" s="20">
        <v>158577.7575175009</v>
      </c>
      <c r="R76" s="20">
        <v>182009.57630732405</v>
      </c>
      <c r="S76" s="20">
        <v>171531.36477449231</v>
      </c>
      <c r="T76" s="20">
        <v>170428.27463243759</v>
      </c>
      <c r="U76" s="20">
        <v>179261.3724726238</v>
      </c>
      <c r="V76" s="20">
        <v>187507.02252758769</v>
      </c>
      <c r="W76" s="20">
        <v>172111.3945764688</v>
      </c>
      <c r="X76" s="20">
        <v>178621.04131972112</v>
      </c>
      <c r="Y76" s="20">
        <v>180013.60586260326</v>
      </c>
      <c r="Z76" s="20">
        <v>205943.30839653299</v>
      </c>
      <c r="AA76" s="20">
        <v>183397.87989416727</v>
      </c>
      <c r="AB76" s="20">
        <v>186081.77865446225</v>
      </c>
      <c r="AC76" s="20">
        <v>177852.65142886818</v>
      </c>
      <c r="AD76" s="20">
        <v>211919.54088919418</v>
      </c>
      <c r="AE76" s="20">
        <v>186061.67900878785</v>
      </c>
      <c r="AF76" s="20">
        <v>191311.97271963474</v>
      </c>
      <c r="AG76" s="20">
        <v>193650.39279572765</v>
      </c>
      <c r="AH76" s="20">
        <v>224654.59083181835</v>
      </c>
      <c r="AI76" s="20">
        <v>198598.36527576295</v>
      </c>
      <c r="AJ76" s="20">
        <v>205180.05148153764</v>
      </c>
      <c r="AK76" s="20">
        <v>208050.03890141629</v>
      </c>
      <c r="AL76" s="20">
        <v>238658.93018976095</v>
      </c>
      <c r="AM76" s="20">
        <v>217028.91932092237</v>
      </c>
      <c r="AN76" s="20">
        <v>226234.84985599777</v>
      </c>
      <c r="AO76" s="20">
        <v>219369.80463554506</v>
      </c>
      <c r="AP76" s="20">
        <v>249092.47703390286</v>
      </c>
      <c r="AQ76" s="20">
        <v>215230.26194314781</v>
      </c>
      <c r="AR76" s="20">
        <v>205421.27160498674</v>
      </c>
      <c r="AS76" s="20">
        <v>216516.30728266956</v>
      </c>
      <c r="AT76" s="20">
        <v>276990.85588371393</v>
      </c>
    </row>
    <row r="77" spans="1:46" ht="20.100000000000001" customHeight="1" x14ac:dyDescent="0.25">
      <c r="A77" s="137" t="s">
        <v>415</v>
      </c>
      <c r="B77" s="118" t="s">
        <v>730</v>
      </c>
      <c r="C77" s="119">
        <v>104864.16594169608</v>
      </c>
      <c r="D77" s="119">
        <v>104063.11567431859</v>
      </c>
      <c r="E77" s="119">
        <v>104958.71696455296</v>
      </c>
      <c r="F77" s="119">
        <v>117964.05003412455</v>
      </c>
      <c r="G77" s="119">
        <v>114044.62342758512</v>
      </c>
      <c r="H77" s="119">
        <v>113658.90159468206</v>
      </c>
      <c r="I77" s="119">
        <v>113620.82295816287</v>
      </c>
      <c r="J77" s="119">
        <v>132943.32544366145</v>
      </c>
      <c r="K77" s="119">
        <v>129178.26340243315</v>
      </c>
      <c r="L77" s="119">
        <v>128684.5457837929</v>
      </c>
      <c r="M77" s="119">
        <v>134469.63290623485</v>
      </c>
      <c r="N77" s="119">
        <v>143364.06166752134</v>
      </c>
      <c r="O77" s="119">
        <v>144081.89520777829</v>
      </c>
      <c r="P77" s="119">
        <v>142401.60767665983</v>
      </c>
      <c r="Q77" s="119">
        <v>146553.75374261933</v>
      </c>
      <c r="R77" s="119">
        <v>165076.49940974204</v>
      </c>
      <c r="S77" s="119">
        <v>160876.88689063577</v>
      </c>
      <c r="T77" s="119">
        <v>155721.87819867738</v>
      </c>
      <c r="U77" s="119">
        <v>163073.17639819515</v>
      </c>
      <c r="V77" s="119">
        <v>171473.25417370311</v>
      </c>
      <c r="W77" s="119">
        <v>166364.00059504627</v>
      </c>
      <c r="X77" s="119">
        <v>170491.45928501865</v>
      </c>
      <c r="Y77" s="119">
        <v>171458.89708513999</v>
      </c>
      <c r="Z77" s="119">
        <v>193990.34658058124</v>
      </c>
      <c r="AA77" s="119">
        <v>177789.39814470962</v>
      </c>
      <c r="AB77" s="119">
        <v>178407.99696427363</v>
      </c>
      <c r="AC77" s="119">
        <v>170047.06404384295</v>
      </c>
      <c r="AD77" s="119">
        <v>203074.2116238357</v>
      </c>
      <c r="AE77" s="119">
        <v>180568.40265664048</v>
      </c>
      <c r="AF77" s="119">
        <v>184905.80403980895</v>
      </c>
      <c r="AG77" s="119">
        <v>185724.88415793373</v>
      </c>
      <c r="AH77" s="119">
        <v>213977.29266928541</v>
      </c>
      <c r="AI77" s="119">
        <v>192799.00662949376</v>
      </c>
      <c r="AJ77" s="119">
        <v>196885.1051776617</v>
      </c>
      <c r="AK77" s="119">
        <v>198871.80176149233</v>
      </c>
      <c r="AL77" s="119">
        <v>226851.91848705008</v>
      </c>
      <c r="AM77" s="119">
        <v>212489.88582034904</v>
      </c>
      <c r="AN77" s="119">
        <v>219746.38060720029</v>
      </c>
      <c r="AO77" s="119">
        <v>212196.93169523933</v>
      </c>
      <c r="AP77" s="119">
        <v>239872.12817944557</v>
      </c>
      <c r="AQ77" s="119">
        <v>209216.80490186432</v>
      </c>
      <c r="AR77" s="119">
        <v>197950.13317411614</v>
      </c>
      <c r="AS77" s="119">
        <v>209000.78226084291</v>
      </c>
      <c r="AT77" s="119">
        <v>264234.64113148983</v>
      </c>
    </row>
    <row r="78" spans="1:46" ht="20.100000000000001" customHeight="1" x14ac:dyDescent="0.25">
      <c r="A78" s="125" t="s">
        <v>417</v>
      </c>
      <c r="B78" s="124" t="s">
        <v>244</v>
      </c>
      <c r="C78" s="120">
        <v>40117.230041417257</v>
      </c>
      <c r="D78" s="120">
        <v>39869.442716391037</v>
      </c>
      <c r="E78" s="120">
        <v>38375.301793856626</v>
      </c>
      <c r="F78" s="120">
        <v>47710.683242804385</v>
      </c>
      <c r="G78" s="120">
        <v>45133.642740051211</v>
      </c>
      <c r="H78" s="120">
        <v>44256.023607134448</v>
      </c>
      <c r="I78" s="120">
        <v>45154.762198534016</v>
      </c>
      <c r="J78" s="120">
        <v>50708.385936240338</v>
      </c>
      <c r="K78" s="120">
        <v>50918.545535840392</v>
      </c>
      <c r="L78" s="120">
        <v>49526.104554097576</v>
      </c>
      <c r="M78" s="120">
        <v>51331.195383745871</v>
      </c>
      <c r="N78" s="120">
        <v>56814.579929474159</v>
      </c>
      <c r="O78" s="120">
        <v>57136.878044342964</v>
      </c>
      <c r="P78" s="120">
        <v>55946.665268322948</v>
      </c>
      <c r="Q78" s="120">
        <v>58016.578911740697</v>
      </c>
      <c r="R78" s="120">
        <v>66623.538908323389</v>
      </c>
      <c r="S78" s="120">
        <v>63701.413072830765</v>
      </c>
      <c r="T78" s="120">
        <v>62336.105439297979</v>
      </c>
      <c r="U78" s="120">
        <v>64081.448254428207</v>
      </c>
      <c r="V78" s="120">
        <v>69028.712151233078</v>
      </c>
      <c r="W78" s="120">
        <v>65306.96273955224</v>
      </c>
      <c r="X78" s="120">
        <v>69254.204181074238</v>
      </c>
      <c r="Y78" s="120">
        <v>67550.250482161093</v>
      </c>
      <c r="Z78" s="120">
        <v>82312.102398582487</v>
      </c>
      <c r="AA78" s="120">
        <v>68018.815934388971</v>
      </c>
      <c r="AB78" s="120">
        <v>72952.685179351116</v>
      </c>
      <c r="AC78" s="120">
        <v>68388.478604121294</v>
      </c>
      <c r="AD78" s="120">
        <v>87177.444321918621</v>
      </c>
      <c r="AE78" s="120">
        <v>71296.243213049311</v>
      </c>
      <c r="AF78" s="120">
        <v>75042.369393707559</v>
      </c>
      <c r="AG78" s="120">
        <v>74268.388772693594</v>
      </c>
      <c r="AH78" s="120">
        <v>90937.661403469523</v>
      </c>
      <c r="AI78" s="120">
        <v>77318.984890573483</v>
      </c>
      <c r="AJ78" s="120">
        <v>78094.712926734792</v>
      </c>
      <c r="AK78" s="120">
        <v>77955.52094347158</v>
      </c>
      <c r="AL78" s="120">
        <v>91632.547747630117</v>
      </c>
      <c r="AM78" s="120">
        <v>82532.196618562841</v>
      </c>
      <c r="AN78" s="120">
        <v>83350.082991212694</v>
      </c>
      <c r="AO78" s="120">
        <v>83230.089018636267</v>
      </c>
      <c r="AP78" s="120">
        <v>97868.447147435683</v>
      </c>
      <c r="AQ78" s="120">
        <v>75376.51312407534</v>
      </c>
      <c r="AR78" s="120">
        <v>75341.362619930223</v>
      </c>
      <c r="AS78" s="120">
        <v>81076.526535874174</v>
      </c>
      <c r="AT78" s="120">
        <v>102676.93048818031</v>
      </c>
    </row>
    <row r="79" spans="1:46" ht="20.100000000000001" customHeight="1" x14ac:dyDescent="0.25">
      <c r="A79" s="125" t="s">
        <v>418</v>
      </c>
      <c r="B79" s="124" t="s">
        <v>245</v>
      </c>
      <c r="C79" s="120">
        <v>15089.311625372011</v>
      </c>
      <c r="D79" s="120">
        <v>15529.97326608909</v>
      </c>
      <c r="E79" s="120">
        <v>17019.440054718689</v>
      </c>
      <c r="F79" s="120">
        <v>17079.899234352975</v>
      </c>
      <c r="G79" s="120">
        <v>14879.531735260322</v>
      </c>
      <c r="H79" s="120">
        <v>15993.049148410251</v>
      </c>
      <c r="I79" s="120">
        <v>17434.723444410029</v>
      </c>
      <c r="J79" s="120">
        <v>20719.648828959394</v>
      </c>
      <c r="K79" s="120">
        <v>17515.470077814283</v>
      </c>
      <c r="L79" s="120">
        <v>18927.75253646887</v>
      </c>
      <c r="M79" s="120">
        <v>20062.9165874354</v>
      </c>
      <c r="N79" s="120">
        <v>22473.67634768779</v>
      </c>
      <c r="O79" s="120">
        <v>19314.22321671357</v>
      </c>
      <c r="P79" s="120">
        <v>22162.024907171828</v>
      </c>
      <c r="Q79" s="120">
        <v>22944.253870856421</v>
      </c>
      <c r="R79" s="120">
        <v>25141.924863138149</v>
      </c>
      <c r="S79" s="120">
        <v>22254.88292361228</v>
      </c>
      <c r="T79" s="120">
        <v>24103.506549103076</v>
      </c>
      <c r="U79" s="120">
        <v>25403.426001417058</v>
      </c>
      <c r="V79" s="120">
        <v>24949.149054647569</v>
      </c>
      <c r="W79" s="120">
        <v>18142.442048538418</v>
      </c>
      <c r="X79" s="120">
        <v>22097.306361063031</v>
      </c>
      <c r="Y79" s="120">
        <v>23511.594457720839</v>
      </c>
      <c r="Z79" s="120">
        <v>26249.49613574773</v>
      </c>
      <c r="AA79" s="120">
        <v>19023.361885110557</v>
      </c>
      <c r="AB79" s="120">
        <v>24348.802890690265</v>
      </c>
      <c r="AC79" s="120">
        <v>23687.545345639293</v>
      </c>
      <c r="AD79" s="120">
        <v>29039.660846879851</v>
      </c>
      <c r="AE79" s="120">
        <v>20104.105483372085</v>
      </c>
      <c r="AF79" s="120">
        <v>25050.742102300446</v>
      </c>
      <c r="AG79" s="120">
        <v>25103.053065300941</v>
      </c>
      <c r="AH79" s="120">
        <v>30995.863947276528</v>
      </c>
      <c r="AI79" s="120">
        <v>23425.56002489218</v>
      </c>
      <c r="AJ79" s="120">
        <v>26704.297189857476</v>
      </c>
      <c r="AK79" s="120">
        <v>27931.339176421174</v>
      </c>
      <c r="AL79" s="120">
        <v>31254.543071219174</v>
      </c>
      <c r="AM79" s="120">
        <v>26074.374543827649</v>
      </c>
      <c r="AN79" s="120">
        <v>29723.850619500099</v>
      </c>
      <c r="AO79" s="120">
        <v>31089.638771615424</v>
      </c>
      <c r="AP79" s="120">
        <v>34788.609594357527</v>
      </c>
      <c r="AQ79" s="120">
        <v>25340.751318925391</v>
      </c>
      <c r="AR79" s="120">
        <v>27109.100187260632</v>
      </c>
      <c r="AS79" s="120">
        <v>28219.96202892084</v>
      </c>
      <c r="AT79" s="120">
        <v>36079.849709032052</v>
      </c>
    </row>
    <row r="80" spans="1:46" ht="20.100000000000001" customHeight="1" x14ac:dyDescent="0.25">
      <c r="A80" s="125" t="s">
        <v>419</v>
      </c>
      <c r="B80" s="124" t="s">
        <v>829</v>
      </c>
      <c r="C80" s="120">
        <v>5024.6369751376287</v>
      </c>
      <c r="D80" s="120">
        <v>6096.6437643359441</v>
      </c>
      <c r="E80" s="120">
        <v>6016.8233272258549</v>
      </c>
      <c r="F80" s="120">
        <v>5180.8013232586281</v>
      </c>
      <c r="G80" s="120">
        <v>6265.2148336419232</v>
      </c>
      <c r="H80" s="120">
        <v>6124.0743521192426</v>
      </c>
      <c r="I80" s="120">
        <v>5640.5324374553138</v>
      </c>
      <c r="J80" s="120">
        <v>6308.5330438999754</v>
      </c>
      <c r="K80" s="120">
        <v>5258.967421150639</v>
      </c>
      <c r="L80" s="120">
        <v>6230.7402252962365</v>
      </c>
      <c r="M80" s="120">
        <v>7485.2377393297756</v>
      </c>
      <c r="N80" s="120">
        <v>6890.9574540974236</v>
      </c>
      <c r="O80" s="120">
        <v>6576.4612728058664</v>
      </c>
      <c r="P80" s="120">
        <v>7195.3217838986047</v>
      </c>
      <c r="Q80" s="120">
        <v>7931.9121851760156</v>
      </c>
      <c r="R80" s="120">
        <v>7059.0406898439714</v>
      </c>
      <c r="S80" s="120">
        <v>7432.217674872988</v>
      </c>
      <c r="T80" s="120">
        <v>5565.4881113605989</v>
      </c>
      <c r="U80" s="120">
        <v>2338.1379605579505</v>
      </c>
      <c r="V80" s="120">
        <v>7723.4776476073866</v>
      </c>
      <c r="W80" s="120">
        <v>10024.220219258135</v>
      </c>
      <c r="X80" s="120">
        <v>8508.4773696446427</v>
      </c>
      <c r="Y80" s="120">
        <v>9751.6527325897423</v>
      </c>
      <c r="Z80" s="120">
        <v>8109.2030921835949</v>
      </c>
      <c r="AA80" s="120">
        <v>7272.4185530844516</v>
      </c>
      <c r="AB80" s="120">
        <v>2804.0600996298654</v>
      </c>
      <c r="AC80" s="120">
        <v>3723.8069095345199</v>
      </c>
      <c r="AD80" s="120">
        <v>3914.5551040605365</v>
      </c>
      <c r="AE80" s="120">
        <v>4860.743019911597</v>
      </c>
      <c r="AF80" s="120">
        <v>4854.839282974659</v>
      </c>
      <c r="AG80" s="120">
        <v>5898.969130493002</v>
      </c>
      <c r="AH80" s="120">
        <v>4143.6508981392863</v>
      </c>
      <c r="AI80" s="120">
        <v>5534.1894989835992</v>
      </c>
      <c r="AJ80" s="120">
        <v>5215.9656800143594</v>
      </c>
      <c r="AK80" s="120">
        <v>5537.3649346065731</v>
      </c>
      <c r="AL80" s="120">
        <v>4837.5958502858066</v>
      </c>
      <c r="AM80" s="120">
        <v>5769.8381767274877</v>
      </c>
      <c r="AN80" s="120">
        <v>5484.4293936385666</v>
      </c>
      <c r="AO80" s="120">
        <v>5132.392003962319</v>
      </c>
      <c r="AP80" s="120">
        <v>5348.3051380938896</v>
      </c>
      <c r="AQ80" s="120">
        <v>2932.1006721707354</v>
      </c>
      <c r="AR80" s="120">
        <v>1446.2105203378237</v>
      </c>
      <c r="AS80" s="120">
        <v>347.26545518875872</v>
      </c>
      <c r="AT80" s="120">
        <v>855.64014813400468</v>
      </c>
    </row>
    <row r="81" spans="1:46" ht="20.100000000000001" customHeight="1" x14ac:dyDescent="0.25">
      <c r="A81" s="125" t="s">
        <v>420</v>
      </c>
      <c r="B81" s="124" t="s">
        <v>248</v>
      </c>
      <c r="C81" s="120">
        <v>54.276008864576667</v>
      </c>
      <c r="D81" s="120">
        <v>42.391008066878193</v>
      </c>
      <c r="E81" s="120">
        <v>35.6793729567894</v>
      </c>
      <c r="F81" s="120">
        <v>36.651411065782327</v>
      </c>
      <c r="G81" s="120">
        <v>46.597123376278944</v>
      </c>
      <c r="H81" s="120">
        <v>33.657798382532135</v>
      </c>
      <c r="I81" s="120">
        <v>23.172940197908684</v>
      </c>
      <c r="J81" s="120">
        <v>47.792985283280281</v>
      </c>
      <c r="K81" s="120">
        <v>13.9715110057939</v>
      </c>
      <c r="L81" s="120">
        <v>27.253193011301729</v>
      </c>
      <c r="M81" s="120">
        <v>39.286464016291852</v>
      </c>
      <c r="N81" s="120">
        <v>88.288014036612495</v>
      </c>
      <c r="O81" s="120">
        <v>54.26934793518997</v>
      </c>
      <c r="P81" s="120">
        <v>146.89479682457397</v>
      </c>
      <c r="Q81" s="120">
        <v>83.092342900768699</v>
      </c>
      <c r="R81" s="120">
        <v>92.555601889467411</v>
      </c>
      <c r="S81" s="120">
        <v>114.62248882888954</v>
      </c>
      <c r="T81" s="120">
        <v>74.052415889453258</v>
      </c>
      <c r="U81" s="120">
        <v>69.320491896517154</v>
      </c>
      <c r="V81" s="120">
        <v>76.941755885140012</v>
      </c>
      <c r="W81" s="120">
        <v>105.95934514370782</v>
      </c>
      <c r="X81" s="120">
        <v>72.743951098659295</v>
      </c>
      <c r="Y81" s="120">
        <v>64.730806087791436</v>
      </c>
      <c r="Z81" s="120">
        <v>80.988863109841489</v>
      </c>
      <c r="AA81" s="120">
        <v>114.38945192149382</v>
      </c>
      <c r="AB81" s="120">
        <v>115.95450892041971</v>
      </c>
      <c r="AC81" s="120">
        <v>96.896983933499016</v>
      </c>
      <c r="AD81" s="120">
        <v>503.2920596545876</v>
      </c>
      <c r="AE81" s="120">
        <v>163.15853796298498</v>
      </c>
      <c r="AF81" s="120">
        <v>214.73400395128431</v>
      </c>
      <c r="AG81" s="120">
        <v>211.4509529520291</v>
      </c>
      <c r="AH81" s="120">
        <v>248.15834594370145</v>
      </c>
      <c r="AI81" s="120">
        <v>169.81874606177342</v>
      </c>
      <c r="AJ81" s="120">
        <v>170.6014408153587</v>
      </c>
      <c r="AK81" s="120">
        <v>145.66289389531556</v>
      </c>
      <c r="AL81" s="120">
        <v>245.31447264755235</v>
      </c>
      <c r="AM81" s="120">
        <v>158.48474351316483</v>
      </c>
      <c r="AN81" s="120">
        <v>159.21519983879298</v>
      </c>
      <c r="AO81" s="120">
        <v>135.94109551360651</v>
      </c>
      <c r="AP81" s="120">
        <v>228.9417521871944</v>
      </c>
      <c r="AQ81" s="120">
        <v>140.28329606018693</v>
      </c>
      <c r="AR81" s="120">
        <v>115.09313909930098</v>
      </c>
      <c r="AS81" s="120">
        <v>140.30935648074964</v>
      </c>
      <c r="AT81" s="120">
        <v>236.47181287521914</v>
      </c>
    </row>
    <row r="82" spans="1:46" ht="20.100000000000001" customHeight="1" x14ac:dyDescent="0.25">
      <c r="A82" s="125" t="s">
        <v>421</v>
      </c>
      <c r="B82" s="124" t="s">
        <v>243</v>
      </c>
      <c r="C82" s="120">
        <v>25464.018972054288</v>
      </c>
      <c r="D82" s="120">
        <v>20013.442011134503</v>
      </c>
      <c r="E82" s="120">
        <v>21797.350485881503</v>
      </c>
      <c r="F82" s="120">
        <v>20644.255834992135</v>
      </c>
      <c r="G82" s="120">
        <v>27487.429141958921</v>
      </c>
      <c r="H82" s="120">
        <v>22888.359938432826</v>
      </c>
      <c r="I82" s="120">
        <v>20789.131314926901</v>
      </c>
      <c r="J82" s="120">
        <v>23529.329850558865</v>
      </c>
      <c r="K82" s="120">
        <v>32659.426392782127</v>
      </c>
      <c r="L82" s="120">
        <v>25313.855443510689</v>
      </c>
      <c r="M82" s="120">
        <v>25836.96775924656</v>
      </c>
      <c r="N82" s="120">
        <v>22986.125868739429</v>
      </c>
      <c r="O82" s="120">
        <v>34092.006734004921</v>
      </c>
      <c r="P82" s="120">
        <v>24879.818103959347</v>
      </c>
      <c r="Q82" s="120">
        <v>25963.603490266923</v>
      </c>
      <c r="R82" s="120">
        <v>29983.517286736344</v>
      </c>
      <c r="S82" s="120">
        <v>33267.431183417575</v>
      </c>
      <c r="T82" s="120">
        <v>28333.029533175184</v>
      </c>
      <c r="U82" s="120">
        <v>33116.703255380657</v>
      </c>
      <c r="V82" s="120">
        <v>32164.896957206583</v>
      </c>
      <c r="W82" s="120">
        <v>38009.614320725646</v>
      </c>
      <c r="X82" s="120">
        <v>29559.169148392361</v>
      </c>
      <c r="Y82" s="120">
        <v>29311.811858450572</v>
      </c>
      <c r="Z82" s="120">
        <v>32605.471167861419</v>
      </c>
      <c r="AA82" s="120">
        <v>42939.66345734091</v>
      </c>
      <c r="AB82" s="120">
        <v>33626.470271123639</v>
      </c>
      <c r="AC82" s="120">
        <v>31895.387666367064</v>
      </c>
      <c r="AD82" s="120">
        <v>27337.400797260922</v>
      </c>
      <c r="AE82" s="120">
        <v>41862.74125111512</v>
      </c>
      <c r="AF82" s="120">
        <v>33193.207683760804</v>
      </c>
      <c r="AG82" s="120">
        <v>33479.771327335206</v>
      </c>
      <c r="AH82" s="120">
        <v>33044.084211128902</v>
      </c>
      <c r="AI82" s="120">
        <v>41140.234735007602</v>
      </c>
      <c r="AJ82" s="120">
        <v>35717.028022058032</v>
      </c>
      <c r="AK82" s="120">
        <v>36102.996297204176</v>
      </c>
      <c r="AL82" s="120">
        <v>39015.373324897693</v>
      </c>
      <c r="AM82" s="120">
        <v>47242.281254054345</v>
      </c>
      <c r="AN82" s="120">
        <v>44385.734092517421</v>
      </c>
      <c r="AO82" s="120">
        <v>35699.949011830722</v>
      </c>
      <c r="AP82" s="120">
        <v>35061.078551735256</v>
      </c>
      <c r="AQ82" s="120">
        <v>48990.90265760068</v>
      </c>
      <c r="AR82" s="120">
        <v>33338.229832524157</v>
      </c>
      <c r="AS82" s="120">
        <v>40741.758617513478</v>
      </c>
      <c r="AT82" s="120">
        <v>48377.973029982801</v>
      </c>
    </row>
    <row r="83" spans="1:46" ht="20.100000000000001" customHeight="1" x14ac:dyDescent="0.25">
      <c r="A83" s="125" t="s">
        <v>422</v>
      </c>
      <c r="B83" s="124" t="s">
        <v>580</v>
      </c>
      <c r="C83" s="120">
        <v>17623.421428563677</v>
      </c>
      <c r="D83" s="120">
        <v>16219.11386908072</v>
      </c>
      <c r="E83" s="120">
        <v>15913.528970173891</v>
      </c>
      <c r="F83" s="120">
        <v>20877.187326116855</v>
      </c>
      <c r="G83" s="120">
        <v>18869.70461224726</v>
      </c>
      <c r="H83" s="120">
        <v>18873.380575837913</v>
      </c>
      <c r="I83" s="120">
        <v>18782.049945119536</v>
      </c>
      <c r="J83" s="120">
        <v>22950.762580985291</v>
      </c>
      <c r="K83" s="120">
        <v>21224.819065048392</v>
      </c>
      <c r="L83" s="120">
        <v>22423.545454507672</v>
      </c>
      <c r="M83" s="120">
        <v>22792.2868359977</v>
      </c>
      <c r="N83" s="120">
        <v>25495.802368744295</v>
      </c>
      <c r="O83" s="120">
        <v>23678.198096759137</v>
      </c>
      <c r="P83" s="120">
        <v>24082.866935736387</v>
      </c>
      <c r="Q83" s="120">
        <v>23769.511881841674</v>
      </c>
      <c r="R83" s="120">
        <v>29505.031979212799</v>
      </c>
      <c r="S83" s="120">
        <v>29149.464688020547</v>
      </c>
      <c r="T83" s="120">
        <v>27823.231761093299</v>
      </c>
      <c r="U83" s="120">
        <v>29626.827861446785</v>
      </c>
      <c r="V83" s="120">
        <v>29956.346869629346</v>
      </c>
      <c r="W83" s="120">
        <v>29542.676700002929</v>
      </c>
      <c r="X83" s="120">
        <v>31791.888066511103</v>
      </c>
      <c r="Y83" s="120">
        <v>32201.793893534646</v>
      </c>
      <c r="Z83" s="120">
        <v>35461.924873451309</v>
      </c>
      <c r="AA83" s="120">
        <v>34824.330148928733</v>
      </c>
      <c r="AB83" s="120">
        <v>34740.093922857639</v>
      </c>
      <c r="AC83" s="120">
        <v>33167.918705666481</v>
      </c>
      <c r="AD83" s="120">
        <v>41806.842162347188</v>
      </c>
      <c r="AE83" s="120">
        <v>38208.468117391596</v>
      </c>
      <c r="AF83" s="120">
        <v>34955.38606644707</v>
      </c>
      <c r="AG83" s="120">
        <v>37683.378636313748</v>
      </c>
      <c r="AH83" s="120">
        <v>44660.687266637571</v>
      </c>
      <c r="AI83" s="120">
        <v>40973.892582656939</v>
      </c>
      <c r="AJ83" s="120">
        <v>40578.385678058505</v>
      </c>
      <c r="AK83" s="120">
        <v>41018.238912652072</v>
      </c>
      <c r="AL83" s="120">
        <v>48308.775153562507</v>
      </c>
      <c r="AM83" s="120">
        <v>46331.892028583898</v>
      </c>
      <c r="AN83" s="120">
        <v>45884.09129978589</v>
      </c>
      <c r="AO83" s="120">
        <v>46381.001346281839</v>
      </c>
      <c r="AP83" s="120">
        <v>54624.765590279625</v>
      </c>
      <c r="AQ83" s="120">
        <v>45948.245854123685</v>
      </c>
      <c r="AR83" s="120">
        <v>49625.133573771142</v>
      </c>
      <c r="AS83" s="120">
        <v>48719.483786099547</v>
      </c>
      <c r="AT83" s="120">
        <v>62935.049219985216</v>
      </c>
    </row>
    <row r="84" spans="1:46" ht="20.100000000000001" customHeight="1" x14ac:dyDescent="0.25">
      <c r="A84" s="125" t="s">
        <v>423</v>
      </c>
      <c r="B84" s="124" t="s">
        <v>398</v>
      </c>
      <c r="C84" s="120">
        <v>1491.2708902866411</v>
      </c>
      <c r="D84" s="120">
        <v>6292.1090392204205</v>
      </c>
      <c r="E84" s="120">
        <v>5800.5929597396171</v>
      </c>
      <c r="F84" s="120">
        <v>6434.5716615337824</v>
      </c>
      <c r="G84" s="120">
        <v>1362.5032410491801</v>
      </c>
      <c r="H84" s="120">
        <v>5490.3561743648415</v>
      </c>
      <c r="I84" s="120">
        <v>5796.4506775191676</v>
      </c>
      <c r="J84" s="120">
        <v>8678.8722177343152</v>
      </c>
      <c r="K84" s="120">
        <v>1587.0633987915373</v>
      </c>
      <c r="L84" s="120">
        <v>6235.2943769005497</v>
      </c>
      <c r="M84" s="120">
        <v>6921.742136463261</v>
      </c>
      <c r="N84" s="120">
        <v>8614.6316847416165</v>
      </c>
      <c r="O84" s="120">
        <v>3229.8584952166098</v>
      </c>
      <c r="P84" s="120">
        <v>7988.015880746113</v>
      </c>
      <c r="Q84" s="120">
        <v>7844.8010598368364</v>
      </c>
      <c r="R84" s="120">
        <v>6670.890080597932</v>
      </c>
      <c r="S84" s="120">
        <v>4956.8548590527307</v>
      </c>
      <c r="T84" s="120">
        <v>7486.4643887578077</v>
      </c>
      <c r="U84" s="120">
        <v>8437.3125730679494</v>
      </c>
      <c r="V84" s="120">
        <v>7573.729737494009</v>
      </c>
      <c r="W84" s="120">
        <v>5232.125221825213</v>
      </c>
      <c r="X84" s="120">
        <v>9207.670207234627</v>
      </c>
      <c r="Y84" s="120">
        <v>9067.0628545953041</v>
      </c>
      <c r="Z84" s="120">
        <v>9171.1600496448536</v>
      </c>
      <c r="AA84" s="120">
        <v>5596.4187139344958</v>
      </c>
      <c r="AB84" s="120">
        <v>9819.9300917006931</v>
      </c>
      <c r="AC84" s="120">
        <v>9087.0298285808058</v>
      </c>
      <c r="AD84" s="120">
        <v>13295.016331713996</v>
      </c>
      <c r="AE84" s="120">
        <v>4072.9430338377801</v>
      </c>
      <c r="AF84" s="120">
        <v>11594.525506667111</v>
      </c>
      <c r="AG84" s="120">
        <v>9079.872272845203</v>
      </c>
      <c r="AH84" s="120">
        <v>9947.186596689904</v>
      </c>
      <c r="AI84" s="120">
        <v>4236.3261513181869</v>
      </c>
      <c r="AJ84" s="120">
        <v>10404.114240123181</v>
      </c>
      <c r="AK84" s="120">
        <v>10180.67860324142</v>
      </c>
      <c r="AL84" s="120">
        <v>11557.768866807213</v>
      </c>
      <c r="AM84" s="120">
        <v>4380.8184550796395</v>
      </c>
      <c r="AN84" s="120">
        <v>10758.977010706831</v>
      </c>
      <c r="AO84" s="120">
        <v>10527.920447399136</v>
      </c>
      <c r="AP84" s="120">
        <v>11951.980405356417</v>
      </c>
      <c r="AQ84" s="120">
        <v>10488.007978908307</v>
      </c>
      <c r="AR84" s="120">
        <v>10975.00330119285</v>
      </c>
      <c r="AS84" s="120">
        <v>9755.4764807653701</v>
      </c>
      <c r="AT84" s="120">
        <v>13072.726723300229</v>
      </c>
    </row>
    <row r="85" spans="1:46" ht="20.100000000000001" customHeight="1" x14ac:dyDescent="0.25">
      <c r="A85" s="137" t="s">
        <v>424</v>
      </c>
      <c r="B85" s="118" t="s">
        <v>830</v>
      </c>
      <c r="C85" s="119">
        <v>6487.2148634376081</v>
      </c>
      <c r="D85" s="119">
        <v>9817.043611366189</v>
      </c>
      <c r="E85" s="119">
        <v>11211.427124382941</v>
      </c>
      <c r="F85" s="119">
        <v>12545.482014907715</v>
      </c>
      <c r="G85" s="119">
        <v>4580.7604917360541</v>
      </c>
      <c r="H85" s="119">
        <v>6884.6732031047195</v>
      </c>
      <c r="I85" s="119">
        <v>7314.5027907244476</v>
      </c>
      <c r="J85" s="119">
        <v>10879.725008034777</v>
      </c>
      <c r="K85" s="119">
        <v>5073.8621810961349</v>
      </c>
      <c r="L85" s="119">
        <v>7223.7325395864964</v>
      </c>
      <c r="M85" s="119">
        <v>8248.1498772329614</v>
      </c>
      <c r="N85" s="119">
        <v>11831.930918929338</v>
      </c>
      <c r="O85" s="119">
        <v>5877.0082336186688</v>
      </c>
      <c r="P85" s="119">
        <v>10628.407614567737</v>
      </c>
      <c r="Q85" s="119">
        <v>12024.003774881568</v>
      </c>
      <c r="R85" s="119">
        <v>16933.07689758201</v>
      </c>
      <c r="S85" s="119">
        <v>10654.477883856549</v>
      </c>
      <c r="T85" s="119">
        <v>14706.396433760217</v>
      </c>
      <c r="U85" s="119">
        <v>16188.196074428652</v>
      </c>
      <c r="V85" s="119">
        <v>16033.768353884561</v>
      </c>
      <c r="W85" s="119">
        <v>5747.3939814225314</v>
      </c>
      <c r="X85" s="119">
        <v>8129.5820347024674</v>
      </c>
      <c r="Y85" s="119">
        <v>8554.7087774632546</v>
      </c>
      <c r="Z85" s="119">
        <v>11952.961815951747</v>
      </c>
      <c r="AA85" s="119">
        <v>5608.4817494576437</v>
      </c>
      <c r="AB85" s="119">
        <v>7673.7816901886308</v>
      </c>
      <c r="AC85" s="119">
        <v>7805.587385025231</v>
      </c>
      <c r="AD85" s="119">
        <v>8845.3292653584922</v>
      </c>
      <c r="AE85" s="119">
        <v>5493.2763521473553</v>
      </c>
      <c r="AF85" s="119">
        <v>6406.1686798257842</v>
      </c>
      <c r="AG85" s="119">
        <v>7925.5086377939051</v>
      </c>
      <c r="AH85" s="119">
        <v>10677.298162532954</v>
      </c>
      <c r="AI85" s="119">
        <v>5799.3586462692019</v>
      </c>
      <c r="AJ85" s="119">
        <v>8294.9463038759459</v>
      </c>
      <c r="AK85" s="119">
        <v>9178.2371399239601</v>
      </c>
      <c r="AL85" s="119">
        <v>11807.01170271089</v>
      </c>
      <c r="AM85" s="119">
        <v>4539.0335005733468</v>
      </c>
      <c r="AN85" s="119">
        <v>6488.4692487974962</v>
      </c>
      <c r="AO85" s="119">
        <v>7172.872940305725</v>
      </c>
      <c r="AP85" s="119">
        <v>9220.3488544572865</v>
      </c>
      <c r="AQ85" s="119">
        <v>6013.4570412834737</v>
      </c>
      <c r="AR85" s="119">
        <v>7471.1384308706065</v>
      </c>
      <c r="AS85" s="119">
        <v>7515.5250218266419</v>
      </c>
      <c r="AT85" s="119">
        <v>12756.214752224118</v>
      </c>
    </row>
    <row r="86" spans="1:46" ht="20.100000000000001" customHeight="1" x14ac:dyDescent="0.25">
      <c r="A86" s="125" t="s">
        <v>672</v>
      </c>
      <c r="B86" s="124" t="s">
        <v>330</v>
      </c>
      <c r="C86" s="120">
        <v>6569.1717882734192</v>
      </c>
      <c r="D86" s="120">
        <v>9893.0425282139349</v>
      </c>
      <c r="E86" s="120">
        <v>11355.780709093748</v>
      </c>
      <c r="F86" s="120">
        <v>12657.476413683349</v>
      </c>
      <c r="G86" s="120">
        <v>4653.4178782773533</v>
      </c>
      <c r="H86" s="120">
        <v>6938.6170630124752</v>
      </c>
      <c r="I86" s="120">
        <v>7395.426990118689</v>
      </c>
      <c r="J86" s="120">
        <v>11421.19321256148</v>
      </c>
      <c r="K86" s="120">
        <v>5128.836397175226</v>
      </c>
      <c r="L86" s="120">
        <v>7296.4973486911822</v>
      </c>
      <c r="M86" s="120">
        <v>8392.8640204411604</v>
      </c>
      <c r="N86" s="120">
        <v>11934.819506077363</v>
      </c>
      <c r="O86" s="120">
        <v>5904.538236440837</v>
      </c>
      <c r="P86" s="120">
        <v>10776.346682340942</v>
      </c>
      <c r="Q86" s="120">
        <v>12151.517912729096</v>
      </c>
      <c r="R86" s="120">
        <v>17037.16435341911</v>
      </c>
      <c r="S86" s="120">
        <v>10685.29893287503</v>
      </c>
      <c r="T86" s="120">
        <v>14770.158937798449</v>
      </c>
      <c r="U86" s="120">
        <v>16267.77908147637</v>
      </c>
      <c r="V86" s="120">
        <v>16293.21888904013</v>
      </c>
      <c r="W86" s="120">
        <v>5783.7628175259269</v>
      </c>
      <c r="X86" s="120">
        <v>8151.2064357639447</v>
      </c>
      <c r="Y86" s="120">
        <v>8689.8401338474287</v>
      </c>
      <c r="Z86" s="120">
        <v>12027.163121162699</v>
      </c>
      <c r="AA86" s="120">
        <v>5628.2602384566335</v>
      </c>
      <c r="AB86" s="120">
        <v>7765.7698691839332</v>
      </c>
      <c r="AC86" s="120">
        <v>7893.7282730207298</v>
      </c>
      <c r="AD86" s="120">
        <v>9037.0387323487012</v>
      </c>
      <c r="AE86" s="120">
        <v>5546.5748660777444</v>
      </c>
      <c r="AF86" s="120">
        <v>6520.5090087648696</v>
      </c>
      <c r="AG86" s="120">
        <v>7978.0548636092126</v>
      </c>
      <c r="AH86" s="120">
        <v>10853.944201138171</v>
      </c>
      <c r="AI86" s="120">
        <v>5853.7132132851248</v>
      </c>
      <c r="AJ86" s="120">
        <v>8389.2949304764334</v>
      </c>
      <c r="AK86" s="120">
        <v>9311.0843876784074</v>
      </c>
      <c r="AL86" s="120">
        <v>12008.151826670033</v>
      </c>
      <c r="AM86" s="120">
        <v>4594.1553225036105</v>
      </c>
      <c r="AN86" s="120">
        <v>6584.1496760431673</v>
      </c>
      <c r="AO86" s="120">
        <v>7307.5954252167176</v>
      </c>
      <c r="AP86" s="120">
        <v>9424.3282200303584</v>
      </c>
      <c r="AQ86" s="120">
        <v>6133.8507400962735</v>
      </c>
      <c r="AR86" s="120">
        <v>7489.6744531378063</v>
      </c>
      <c r="AS86" s="120">
        <v>7543.1308485560421</v>
      </c>
      <c r="AT86" s="120">
        <v>12902.917414954718</v>
      </c>
    </row>
    <row r="87" spans="1:46" ht="20.100000000000001" customHeight="1" x14ac:dyDescent="0.25">
      <c r="A87" s="125" t="s">
        <v>673</v>
      </c>
      <c r="B87" s="124" t="s">
        <v>529</v>
      </c>
      <c r="C87" s="120">
        <v>81.95692483581071</v>
      </c>
      <c r="D87" s="120">
        <v>75.998916847746742</v>
      </c>
      <c r="E87" s="120">
        <v>144.3535847108077</v>
      </c>
      <c r="F87" s="120">
        <v>111.99439877563481</v>
      </c>
      <c r="G87" s="120">
        <v>72.657386541299644</v>
      </c>
      <c r="H87" s="120">
        <v>53.943859907755503</v>
      </c>
      <c r="I87" s="120">
        <v>80.924199394241271</v>
      </c>
      <c r="J87" s="120">
        <v>541.46820452670352</v>
      </c>
      <c r="K87" s="120">
        <v>54.974216079090795</v>
      </c>
      <c r="L87" s="120">
        <v>72.764809104685938</v>
      </c>
      <c r="M87" s="120">
        <v>144.71414320819866</v>
      </c>
      <c r="N87" s="120">
        <v>102.88858714802468</v>
      </c>
      <c r="O87" s="120">
        <v>27.530002822168534</v>
      </c>
      <c r="P87" s="120">
        <v>147.93906777320376</v>
      </c>
      <c r="Q87" s="120">
        <v>127.51413784752648</v>
      </c>
      <c r="R87" s="120">
        <v>104.08745583710122</v>
      </c>
      <c r="S87" s="120">
        <v>30.821049018480529</v>
      </c>
      <c r="T87" s="120">
        <v>63.762504038232471</v>
      </c>
      <c r="U87" s="120">
        <v>79.583007047718567</v>
      </c>
      <c r="V87" s="120">
        <v>259.45053515556845</v>
      </c>
      <c r="W87" s="120">
        <v>36.368836103395566</v>
      </c>
      <c r="X87" s="120">
        <v>21.624401061477556</v>
      </c>
      <c r="Y87" s="120">
        <v>135.13135638417461</v>
      </c>
      <c r="Z87" s="120">
        <v>74.201305210952199</v>
      </c>
      <c r="AA87" s="120">
        <v>19.778488998989907</v>
      </c>
      <c r="AB87" s="120">
        <v>91.988178995302135</v>
      </c>
      <c r="AC87" s="120">
        <v>88.140887995498616</v>
      </c>
      <c r="AD87" s="120">
        <v>191.70946699020934</v>
      </c>
      <c r="AE87" s="120">
        <v>53.298513930389603</v>
      </c>
      <c r="AF87" s="120">
        <v>114.34032893908527</v>
      </c>
      <c r="AG87" s="120">
        <v>52.546225815307565</v>
      </c>
      <c r="AH87" s="120">
        <v>176.64603860521757</v>
      </c>
      <c r="AI87" s="120">
        <v>54.354567015923259</v>
      </c>
      <c r="AJ87" s="120">
        <v>94.34862660048671</v>
      </c>
      <c r="AK87" s="120">
        <v>132.84724775444684</v>
      </c>
      <c r="AL87" s="120">
        <v>201.14012395914304</v>
      </c>
      <c r="AM87" s="120">
        <v>55.12182193026387</v>
      </c>
      <c r="AN87" s="120">
        <v>95.680427245670842</v>
      </c>
      <c r="AO87" s="120">
        <v>134.72248491099276</v>
      </c>
      <c r="AP87" s="120">
        <v>203.97936557307258</v>
      </c>
      <c r="AQ87" s="120">
        <v>120.39369881280001</v>
      </c>
      <c r="AR87" s="120">
        <v>18.536022267199993</v>
      </c>
      <c r="AS87" s="120">
        <v>27.6058267294</v>
      </c>
      <c r="AT87" s="120">
        <v>146.70266273059997</v>
      </c>
    </row>
    <row r="88" spans="1:46" ht="20.100000000000001" customHeight="1" x14ac:dyDescent="0.25">
      <c r="A88" s="126"/>
      <c r="B88" s="126" t="s">
        <v>429</v>
      </c>
      <c r="C88" s="127">
        <v>3319.3989751577028</v>
      </c>
      <c r="D88" s="127">
        <v>4497.7485110001435</v>
      </c>
      <c r="E88" s="127">
        <v>79.733219863876002</v>
      </c>
      <c r="F88" s="127">
        <v>-5273.9073276810959</v>
      </c>
      <c r="G88" s="127">
        <v>11785.998741797041</v>
      </c>
      <c r="H88" s="127">
        <v>7686.3239966473775</v>
      </c>
      <c r="I88" s="127">
        <v>4722.8896501755662</v>
      </c>
      <c r="J88" s="127">
        <v>-2272.5733750168292</v>
      </c>
      <c r="K88" s="127">
        <v>9828.9641810692265</v>
      </c>
      <c r="L88" s="127">
        <v>4775.9898432271439</v>
      </c>
      <c r="M88" s="127">
        <v>-3952.5013523963571</v>
      </c>
      <c r="N88" s="127">
        <v>-2206.8171849652135</v>
      </c>
      <c r="O88" s="127">
        <v>6135.1217638956732</v>
      </c>
      <c r="P88" s="127">
        <v>5192.5527684339904</v>
      </c>
      <c r="Q88" s="127">
        <v>-6817.1102731188003</v>
      </c>
      <c r="R88" s="127">
        <v>-8998.6377243517782</v>
      </c>
      <c r="S88" s="127">
        <v>5027.9988723176357</v>
      </c>
      <c r="T88" s="127">
        <v>-7481.8689285857836</v>
      </c>
      <c r="U88" s="127">
        <v>-13938.995353551145</v>
      </c>
      <c r="V88" s="127">
        <v>-8358.3221774389967</v>
      </c>
      <c r="W88" s="127">
        <v>11849.644214043597</v>
      </c>
      <c r="X88" s="127">
        <v>3864.8907216339721</v>
      </c>
      <c r="Y88" s="127">
        <v>-8245.851118296705</v>
      </c>
      <c r="Z88" s="127">
        <v>-16363.844928184088</v>
      </c>
      <c r="AA88" s="127">
        <v>10684.516612132487</v>
      </c>
      <c r="AB88" s="127">
        <v>-3548.6474385386973</v>
      </c>
      <c r="AC88" s="127">
        <v>2222.6527850046405</v>
      </c>
      <c r="AD88" s="127">
        <v>-6461.430352648691</v>
      </c>
      <c r="AE88" s="127">
        <v>18880.54749390381</v>
      </c>
      <c r="AF88" s="127">
        <v>3429.8065261789598</v>
      </c>
      <c r="AG88" s="127">
        <v>-3612.7365723496187</v>
      </c>
      <c r="AH88" s="127">
        <v>-16750.125994693197</v>
      </c>
      <c r="AI88" s="127">
        <v>16041.223201618443</v>
      </c>
      <c r="AJ88" s="127">
        <v>3544.6549589851929</v>
      </c>
      <c r="AK88" s="127">
        <v>-3960.2316859492275</v>
      </c>
      <c r="AL88" s="127">
        <v>-12053.856451642641</v>
      </c>
      <c r="AM88" s="127">
        <v>12783.336886756471</v>
      </c>
      <c r="AN88" s="127">
        <v>-2890.0705126980029</v>
      </c>
      <c r="AO88" s="127">
        <v>-1082.1111847863649</v>
      </c>
      <c r="AP88" s="127">
        <v>-7264.24710221024</v>
      </c>
      <c r="AQ88" s="127">
        <v>34370.789594763337</v>
      </c>
      <c r="AR88" s="127">
        <v>7880.6165364175686</v>
      </c>
      <c r="AS88" s="127">
        <v>46578.174214627681</v>
      </c>
      <c r="AT88" s="127">
        <v>-955.22921175742522</v>
      </c>
    </row>
    <row r="89" spans="1:46" ht="20.100000000000001" customHeight="1" x14ac:dyDescent="0.25">
      <c r="A89" s="126"/>
      <c r="B89" s="126" t="s">
        <v>430</v>
      </c>
      <c r="C89" s="127">
        <v>7992.2063318399596</v>
      </c>
      <c r="D89" s="127">
        <v>10397.603909746467</v>
      </c>
      <c r="E89" s="127">
        <v>5578.4059530553059</v>
      </c>
      <c r="F89" s="127">
        <v>-890.90754043922061</v>
      </c>
      <c r="G89" s="127">
        <v>17859.457320734917</v>
      </c>
      <c r="H89" s="127">
        <v>13312.353128577466</v>
      </c>
      <c r="I89" s="127">
        <v>10136.368199452569</v>
      </c>
      <c r="J89" s="127">
        <v>2952.7599401599145</v>
      </c>
      <c r="K89" s="127">
        <v>14658.459601261784</v>
      </c>
      <c r="L89" s="127">
        <v>10340.60762264923</v>
      </c>
      <c r="M89" s="127">
        <v>2679.4554581186967</v>
      </c>
      <c r="N89" s="127">
        <v>4006.4527098637482</v>
      </c>
      <c r="O89" s="127">
        <v>12503.651780576882</v>
      </c>
      <c r="P89" s="127">
        <v>11851.892251151527</v>
      </c>
      <c r="Q89" s="127">
        <v>215.41306049950072</v>
      </c>
      <c r="R89" s="127">
        <v>-2809.2865415579581</v>
      </c>
      <c r="S89" s="127">
        <v>12213.07347377605</v>
      </c>
      <c r="T89" s="127">
        <v>-2943.6714900515217</v>
      </c>
      <c r="U89" s="127">
        <v>-13047.328740392608</v>
      </c>
      <c r="V89" s="127">
        <v>-1997.727758481924</v>
      </c>
      <c r="W89" s="127">
        <v>21148.024465758674</v>
      </c>
      <c r="X89" s="127">
        <v>11090.562409067468</v>
      </c>
      <c r="Y89" s="127">
        <v>-134.79079554072814</v>
      </c>
      <c r="Z89" s="127">
        <v>-8961.2901034053357</v>
      </c>
      <c r="AA89" s="127">
        <v>17296.33102283749</v>
      </c>
      <c r="AB89" s="127">
        <v>-1340.8250671898713</v>
      </c>
      <c r="AC89" s="127">
        <v>4489.3429737975821</v>
      </c>
      <c r="AD89" s="127">
        <v>-2999.8893499178521</v>
      </c>
      <c r="AE89" s="127">
        <v>23053.133381544118</v>
      </c>
      <c r="AF89" s="127">
        <v>7234.1090471482603</v>
      </c>
      <c r="AG89" s="127">
        <v>1564.7384261808184</v>
      </c>
      <c r="AH89" s="127">
        <v>-12873.357119492866</v>
      </c>
      <c r="AI89" s="127">
        <v>21283.323638044763</v>
      </c>
      <c r="AJ89" s="127">
        <v>7944.1615081327327</v>
      </c>
      <c r="AK89" s="127">
        <v>1086.4393314853369</v>
      </c>
      <c r="AL89" s="127">
        <v>-7660.3234621303272</v>
      </c>
      <c r="AM89" s="127">
        <v>18324.783760134684</v>
      </c>
      <c r="AN89" s="127">
        <v>1892.0380716092477</v>
      </c>
      <c r="AO89" s="127">
        <v>3621.1312881890044</v>
      </c>
      <c r="AP89" s="127">
        <v>-2252.5313114248856</v>
      </c>
      <c r="AQ89" s="127">
        <v>37153.10647653378</v>
      </c>
      <c r="AR89" s="127">
        <v>9114.3047187501797</v>
      </c>
      <c r="AS89" s="127">
        <v>46925.439669816435</v>
      </c>
      <c r="AT89" s="127">
        <v>-210.18758250708925</v>
      </c>
    </row>
    <row r="91" spans="1:46" s="136" customFormat="1" ht="20.100000000000001" customHeight="1" x14ac:dyDescent="0.25">
      <c r="A91" s="322" t="s">
        <v>623</v>
      </c>
      <c r="B91" s="322"/>
      <c r="C91" s="86" t="s">
        <v>674</v>
      </c>
      <c r="D91" s="86" t="s">
        <v>675</v>
      </c>
      <c r="E91" s="86" t="s">
        <v>676</v>
      </c>
      <c r="F91" s="86" t="s">
        <v>677</v>
      </c>
      <c r="G91" s="86" t="s">
        <v>678</v>
      </c>
      <c r="H91" s="86" t="s">
        <v>679</v>
      </c>
      <c r="I91" s="86" t="s">
        <v>680</v>
      </c>
      <c r="J91" s="86" t="s">
        <v>681</v>
      </c>
      <c r="K91" s="86" t="s">
        <v>682</v>
      </c>
      <c r="L91" s="86" t="s">
        <v>683</v>
      </c>
      <c r="M91" s="86" t="s">
        <v>684</v>
      </c>
      <c r="N91" s="86" t="s">
        <v>685</v>
      </c>
      <c r="O91" s="86" t="s">
        <v>686</v>
      </c>
      <c r="P91" s="86" t="s">
        <v>687</v>
      </c>
      <c r="Q91" s="86" t="s">
        <v>688</v>
      </c>
      <c r="R91" s="86" t="s">
        <v>689</v>
      </c>
      <c r="S91" s="86" t="s">
        <v>690</v>
      </c>
      <c r="T91" s="86" t="s">
        <v>691</v>
      </c>
      <c r="U91" s="86" t="s">
        <v>692</v>
      </c>
      <c r="V91" s="86" t="s">
        <v>693</v>
      </c>
      <c r="W91" s="86" t="s">
        <v>694</v>
      </c>
      <c r="X91" s="86" t="s">
        <v>695</v>
      </c>
      <c r="Y91" s="86" t="s">
        <v>696</v>
      </c>
      <c r="Z91" s="86" t="s">
        <v>697</v>
      </c>
      <c r="AA91" s="86" t="s">
        <v>698</v>
      </c>
      <c r="AB91" s="86" t="s">
        <v>699</v>
      </c>
      <c r="AC91" s="86" t="s">
        <v>700</v>
      </c>
      <c r="AD91" s="86" t="s">
        <v>701</v>
      </c>
      <c r="AE91" s="86" t="s">
        <v>702</v>
      </c>
      <c r="AF91" s="86" t="s">
        <v>703</v>
      </c>
      <c r="AG91" s="86" t="s">
        <v>704</v>
      </c>
      <c r="AH91" s="86" t="s">
        <v>705</v>
      </c>
      <c r="AI91" s="86" t="s">
        <v>706</v>
      </c>
      <c r="AJ91" s="86" t="s">
        <v>707</v>
      </c>
      <c r="AK91" s="86" t="s">
        <v>708</v>
      </c>
      <c r="AL91" s="86" t="s">
        <v>709</v>
      </c>
      <c r="AM91" s="86" t="s">
        <v>710</v>
      </c>
      <c r="AN91" s="86" t="s">
        <v>711</v>
      </c>
      <c r="AO91" s="86" t="s">
        <v>712</v>
      </c>
      <c r="AP91" s="86" t="s">
        <v>713</v>
      </c>
      <c r="AQ91" s="86" t="s">
        <v>714</v>
      </c>
      <c r="AR91" s="86" t="s">
        <v>715</v>
      </c>
      <c r="AS91" s="86" t="s">
        <v>716</v>
      </c>
      <c r="AT91" s="86" t="s">
        <v>717</v>
      </c>
    </row>
    <row r="92" spans="1:46" ht="20.100000000000001" customHeight="1" x14ac:dyDescent="0.25">
      <c r="A92" s="18" t="s">
        <v>401</v>
      </c>
      <c r="B92" s="19" t="s">
        <v>826</v>
      </c>
      <c r="C92" s="20">
        <v>82552.883700280174</v>
      </c>
      <c r="D92" s="20">
        <v>74663.539633129665</v>
      </c>
      <c r="E92" s="20">
        <v>74139.971321835226</v>
      </c>
      <c r="F92" s="20">
        <v>82709.377590338016</v>
      </c>
      <c r="G92" s="20">
        <v>94853.684336320322</v>
      </c>
      <c r="H92" s="20">
        <v>85121.095648889706</v>
      </c>
      <c r="I92" s="20">
        <v>83529.253244269581</v>
      </c>
      <c r="J92" s="20">
        <v>97743.201823713767</v>
      </c>
      <c r="K92" s="20">
        <v>107695.42666158447</v>
      </c>
      <c r="L92" s="20">
        <v>97550.054931532228</v>
      </c>
      <c r="M92" s="20">
        <v>94171.906061577043</v>
      </c>
      <c r="N92" s="20">
        <v>107994.82702387433</v>
      </c>
      <c r="O92" s="20">
        <v>113130.40287612012</v>
      </c>
      <c r="P92" s="20">
        <v>105513.71489547445</v>
      </c>
      <c r="Q92" s="20">
        <v>101168.63463475194</v>
      </c>
      <c r="R92" s="20">
        <v>113812.00186940176</v>
      </c>
      <c r="S92" s="20">
        <v>129885.9322291678</v>
      </c>
      <c r="T92" s="20">
        <v>114832.39345592458</v>
      </c>
      <c r="U92" s="20">
        <v>115177.07554286311</v>
      </c>
      <c r="V92" s="20">
        <v>124107.1507970728</v>
      </c>
      <c r="W92" s="20">
        <v>139368.40785938012</v>
      </c>
      <c r="X92" s="20">
        <v>122410.49201982867</v>
      </c>
      <c r="Y92" s="20">
        <v>115128.26045206242</v>
      </c>
      <c r="Z92" s="20">
        <v>138302.25231953364</v>
      </c>
      <c r="AA92" s="20">
        <v>149369.38698978585</v>
      </c>
      <c r="AB92" s="20">
        <v>134364.27276118583</v>
      </c>
      <c r="AC92" s="20">
        <v>124979.95244635892</v>
      </c>
      <c r="AD92" s="20">
        <v>149139.37990382794</v>
      </c>
      <c r="AE92" s="20">
        <v>156540.30536641</v>
      </c>
      <c r="AF92" s="20">
        <v>135353.04864396577</v>
      </c>
      <c r="AG92" s="20">
        <v>135869.82594937069</v>
      </c>
      <c r="AH92" s="20">
        <v>147571.58728520025</v>
      </c>
      <c r="AI92" s="20">
        <v>166705.66448931012</v>
      </c>
      <c r="AJ92" s="20">
        <v>152089.78125906587</v>
      </c>
      <c r="AK92" s="20">
        <v>145745.1974393542</v>
      </c>
      <c r="AL92" s="20">
        <v>163115.0110995218</v>
      </c>
      <c r="AM92" s="20">
        <v>178153.24556646199</v>
      </c>
      <c r="AN92" s="20">
        <v>162375.78029874552</v>
      </c>
      <c r="AO92" s="20">
        <v>158573.62415138623</v>
      </c>
      <c r="AP92" s="20">
        <v>187978.09136036813</v>
      </c>
      <c r="AQ92" s="20">
        <v>194655.21259139015</v>
      </c>
      <c r="AR92" s="20">
        <v>153279.82863792247</v>
      </c>
      <c r="AS92" s="20">
        <v>181100.71520455187</v>
      </c>
      <c r="AT92" s="20">
        <v>184619.53056825549</v>
      </c>
    </row>
    <row r="93" spans="1:46" ht="20.100000000000001" customHeight="1" x14ac:dyDescent="0.25">
      <c r="A93" s="137" t="s">
        <v>402</v>
      </c>
      <c r="B93" s="118" t="s">
        <v>242</v>
      </c>
      <c r="C93" s="119">
        <v>17663.621653535734</v>
      </c>
      <c r="D93" s="119">
        <v>13619.91677525056</v>
      </c>
      <c r="E93" s="119">
        <v>13915.372609234695</v>
      </c>
      <c r="F93" s="119">
        <v>15000.061089204595</v>
      </c>
      <c r="G93" s="119">
        <v>20677.068697966912</v>
      </c>
      <c r="H93" s="119">
        <v>16003.806535084008</v>
      </c>
      <c r="I93" s="119">
        <v>15648.230588084429</v>
      </c>
      <c r="J93" s="119">
        <v>17584.143354133979</v>
      </c>
      <c r="K93" s="119">
        <v>23450.827233698823</v>
      </c>
      <c r="L93" s="119">
        <v>17979.315372813413</v>
      </c>
      <c r="M93" s="119">
        <v>17759.653039831479</v>
      </c>
      <c r="N93" s="119">
        <v>19849.661883834175</v>
      </c>
      <c r="O93" s="119">
        <v>25629.217012018784</v>
      </c>
      <c r="P93" s="119">
        <v>20612.327515042052</v>
      </c>
      <c r="Q93" s="119">
        <v>20179.534170034785</v>
      </c>
      <c r="R93" s="119">
        <v>21398.275519037976</v>
      </c>
      <c r="S93" s="119">
        <v>28830.142086341915</v>
      </c>
      <c r="T93" s="119">
        <v>22511.467584392805</v>
      </c>
      <c r="U93" s="119">
        <v>22534.759919418233</v>
      </c>
      <c r="V93" s="119">
        <v>23897.374370467962</v>
      </c>
      <c r="W93" s="119">
        <v>31088.977205956937</v>
      </c>
      <c r="X93" s="119">
        <v>24316.589552938854</v>
      </c>
      <c r="Y93" s="119">
        <v>23120.112963935182</v>
      </c>
      <c r="Z93" s="119">
        <v>26541.626330916766</v>
      </c>
      <c r="AA93" s="119">
        <v>32758.628037101269</v>
      </c>
      <c r="AB93" s="119">
        <v>25787.890821973662</v>
      </c>
      <c r="AC93" s="119">
        <v>24416.98107695824</v>
      </c>
      <c r="AD93" s="119">
        <v>24882.836375921568</v>
      </c>
      <c r="AE93" s="119">
        <v>34194.544065592963</v>
      </c>
      <c r="AF93" s="119">
        <v>27149.238201799286</v>
      </c>
      <c r="AG93" s="119">
        <v>26719.016037847679</v>
      </c>
      <c r="AH93" s="119">
        <v>27932.643075897849</v>
      </c>
      <c r="AI93" s="119">
        <v>37584.071644722309</v>
      </c>
      <c r="AJ93" s="119">
        <v>31333.584513512473</v>
      </c>
      <c r="AK93" s="119">
        <v>30438.894135475919</v>
      </c>
      <c r="AL93" s="119">
        <v>30813.165535460266</v>
      </c>
      <c r="AM93" s="119">
        <v>42308.136304336891</v>
      </c>
      <c r="AN93" s="119">
        <v>34809.650042272602</v>
      </c>
      <c r="AO93" s="119">
        <v>33816.96032727031</v>
      </c>
      <c r="AP93" s="119">
        <v>34498.904258236231</v>
      </c>
      <c r="AQ93" s="119">
        <v>45013.718139000004</v>
      </c>
      <c r="AR93" s="119">
        <v>28609.245493000002</v>
      </c>
      <c r="AS93" s="119">
        <v>33620.782307000001</v>
      </c>
      <c r="AT93" s="119">
        <v>35303.816954999995</v>
      </c>
    </row>
    <row r="94" spans="1:46" ht="20.100000000000001" customHeight="1" x14ac:dyDescent="0.25">
      <c r="A94" s="21" t="s">
        <v>403</v>
      </c>
      <c r="B94" s="22" t="s">
        <v>256</v>
      </c>
      <c r="C94" s="23">
        <v>0</v>
      </c>
      <c r="D94" s="23">
        <v>0</v>
      </c>
      <c r="E94" s="23">
        <v>0</v>
      </c>
      <c r="F94" s="23">
        <v>0</v>
      </c>
      <c r="G94" s="23">
        <v>0</v>
      </c>
      <c r="H94" s="23">
        <v>0</v>
      </c>
      <c r="I94" s="23">
        <v>0</v>
      </c>
      <c r="J94" s="23">
        <v>0</v>
      </c>
      <c r="K94" s="23">
        <v>0</v>
      </c>
      <c r="L94" s="23">
        <v>0</v>
      </c>
      <c r="M94" s="23">
        <v>0</v>
      </c>
      <c r="N94" s="23">
        <v>0</v>
      </c>
      <c r="O94" s="23">
        <v>0</v>
      </c>
      <c r="P94" s="23">
        <v>0</v>
      </c>
      <c r="Q94" s="23">
        <v>0</v>
      </c>
      <c r="R94" s="23">
        <v>0</v>
      </c>
      <c r="S94" s="23">
        <v>0</v>
      </c>
      <c r="T94" s="23">
        <v>0</v>
      </c>
      <c r="U94" s="23">
        <v>0</v>
      </c>
      <c r="V94" s="23">
        <v>0</v>
      </c>
      <c r="W94" s="23">
        <v>0</v>
      </c>
      <c r="X94" s="23">
        <v>0</v>
      </c>
      <c r="Y94" s="23">
        <v>0</v>
      </c>
      <c r="Z94" s="23">
        <v>0</v>
      </c>
      <c r="AA94" s="23">
        <v>0</v>
      </c>
      <c r="AB94" s="23">
        <v>0</v>
      </c>
      <c r="AC94" s="23">
        <v>0</v>
      </c>
      <c r="AD94" s="23">
        <v>0</v>
      </c>
      <c r="AE94" s="23">
        <v>0</v>
      </c>
      <c r="AF94" s="23">
        <v>0</v>
      </c>
      <c r="AG94" s="23">
        <v>0</v>
      </c>
      <c r="AH94" s="23">
        <v>0</v>
      </c>
      <c r="AI94" s="23">
        <v>0</v>
      </c>
      <c r="AJ94" s="23">
        <v>0</v>
      </c>
      <c r="AK94" s="23">
        <v>0</v>
      </c>
      <c r="AL94" s="23">
        <v>0</v>
      </c>
      <c r="AM94" s="23">
        <v>0</v>
      </c>
      <c r="AN94" s="23">
        <v>0</v>
      </c>
      <c r="AO94" s="23">
        <v>0</v>
      </c>
      <c r="AP94" s="23">
        <v>0</v>
      </c>
      <c r="AQ94" s="23">
        <v>0</v>
      </c>
      <c r="AR94" s="23">
        <v>0</v>
      </c>
      <c r="AS94" s="23">
        <v>0</v>
      </c>
      <c r="AT94" s="23">
        <v>0</v>
      </c>
    </row>
    <row r="95" spans="1:46" ht="20.100000000000001" customHeight="1" x14ac:dyDescent="0.25">
      <c r="A95" s="21" t="s">
        <v>404</v>
      </c>
      <c r="B95" s="22" t="s">
        <v>257</v>
      </c>
      <c r="C95" s="23">
        <v>0</v>
      </c>
      <c r="D95" s="23">
        <v>0</v>
      </c>
      <c r="E95" s="23">
        <v>0</v>
      </c>
      <c r="F95" s="23">
        <v>0</v>
      </c>
      <c r="G95" s="23">
        <v>0</v>
      </c>
      <c r="H95" s="23">
        <v>0</v>
      </c>
      <c r="I95" s="23">
        <v>0</v>
      </c>
      <c r="J95" s="23">
        <v>0</v>
      </c>
      <c r="K95" s="23">
        <v>0</v>
      </c>
      <c r="L95" s="23">
        <v>0</v>
      </c>
      <c r="M95" s="23">
        <v>0</v>
      </c>
      <c r="N95" s="23">
        <v>0</v>
      </c>
      <c r="O95" s="23">
        <v>0</v>
      </c>
      <c r="P95" s="23">
        <v>0</v>
      </c>
      <c r="Q95" s="23">
        <v>0</v>
      </c>
      <c r="R95" s="23">
        <v>0</v>
      </c>
      <c r="S95" s="23">
        <v>0</v>
      </c>
      <c r="T95" s="23">
        <v>0</v>
      </c>
      <c r="U95" s="23">
        <v>0</v>
      </c>
      <c r="V95" s="23">
        <v>0</v>
      </c>
      <c r="W95" s="23">
        <v>0</v>
      </c>
      <c r="X95" s="23">
        <v>0</v>
      </c>
      <c r="Y95" s="23">
        <v>0</v>
      </c>
      <c r="Z95" s="23">
        <v>0</v>
      </c>
      <c r="AA95" s="23">
        <v>0</v>
      </c>
      <c r="AB95" s="23">
        <v>0</v>
      </c>
      <c r="AC95" s="23">
        <v>0</v>
      </c>
      <c r="AD95" s="23">
        <v>0</v>
      </c>
      <c r="AE95" s="23">
        <v>0</v>
      </c>
      <c r="AF95" s="23">
        <v>0</v>
      </c>
      <c r="AG95" s="23">
        <v>0</v>
      </c>
      <c r="AH95" s="23">
        <v>0</v>
      </c>
      <c r="AI95" s="23">
        <v>0</v>
      </c>
      <c r="AJ95" s="23">
        <v>0</v>
      </c>
      <c r="AK95" s="23">
        <v>0</v>
      </c>
      <c r="AL95" s="23">
        <v>0</v>
      </c>
      <c r="AM95" s="23">
        <v>0</v>
      </c>
      <c r="AN95" s="23">
        <v>0</v>
      </c>
      <c r="AO95" s="23">
        <v>0</v>
      </c>
      <c r="AP95" s="23">
        <v>0</v>
      </c>
      <c r="AQ95" s="23">
        <v>0</v>
      </c>
      <c r="AR95" s="23">
        <v>0</v>
      </c>
      <c r="AS95" s="23">
        <v>0</v>
      </c>
      <c r="AT95" s="23">
        <v>0</v>
      </c>
    </row>
    <row r="96" spans="1:46" ht="20.100000000000001" customHeight="1" x14ac:dyDescent="0.25">
      <c r="A96" s="21" t="s">
        <v>405</v>
      </c>
      <c r="B96" s="22" t="s">
        <v>258</v>
      </c>
      <c r="C96" s="23">
        <v>9379.0328735600888</v>
      </c>
      <c r="D96" s="23">
        <v>5038.0460642635353</v>
      </c>
      <c r="E96" s="23">
        <v>4825.2043622402207</v>
      </c>
      <c r="F96" s="23">
        <v>4769.6609912245567</v>
      </c>
      <c r="G96" s="23">
        <v>10827.490935944219</v>
      </c>
      <c r="H96" s="23">
        <v>5891.3822280921959</v>
      </c>
      <c r="I96" s="23">
        <v>5474.6316101166667</v>
      </c>
      <c r="J96" s="23">
        <v>5634.0355391543708</v>
      </c>
      <c r="K96" s="23">
        <v>12167.297853053922</v>
      </c>
      <c r="L96" s="23">
        <v>6478.9583610743848</v>
      </c>
      <c r="M96" s="23">
        <v>6039.5189460814181</v>
      </c>
      <c r="N96" s="23">
        <v>6073.8080780916534</v>
      </c>
      <c r="O96" s="23">
        <v>13445.972941233107</v>
      </c>
      <c r="P96" s="23">
        <v>7878.5702871845515</v>
      </c>
      <c r="Q96" s="23">
        <v>6995.1383321779103</v>
      </c>
      <c r="R96" s="23">
        <v>6718.1598971843068</v>
      </c>
      <c r="S96" s="23">
        <v>14619.620718996337</v>
      </c>
      <c r="T96" s="23">
        <v>8318.1713480403741</v>
      </c>
      <c r="U96" s="23">
        <v>7894.2597930538004</v>
      </c>
      <c r="V96" s="23">
        <v>7568.0521920601423</v>
      </c>
      <c r="W96" s="23">
        <v>16244.980383030677</v>
      </c>
      <c r="X96" s="23">
        <v>9231.7110429800578</v>
      </c>
      <c r="Y96" s="23">
        <v>8000.5319269674947</v>
      </c>
      <c r="Z96" s="23">
        <v>8292.8124329507991</v>
      </c>
      <c r="AA96" s="23">
        <v>16869.934584999992</v>
      </c>
      <c r="AB96" s="23">
        <v>9840.8376198888691</v>
      </c>
      <c r="AC96" s="23">
        <v>8683.3280268735925</v>
      </c>
      <c r="AD96" s="23">
        <v>8599.5464558220592</v>
      </c>
      <c r="AE96" s="23">
        <v>18340.062527693812</v>
      </c>
      <c r="AF96" s="23">
        <v>10886.929708913503</v>
      </c>
      <c r="AG96" s="23">
        <v>10040.115104950592</v>
      </c>
      <c r="AH96" s="23">
        <v>9444.7699920011873</v>
      </c>
      <c r="AI96" s="23">
        <v>19894.725386555419</v>
      </c>
      <c r="AJ96" s="23">
        <v>12736.923715348043</v>
      </c>
      <c r="AK96" s="23">
        <v>11481.356498311598</v>
      </c>
      <c r="AL96" s="23">
        <v>10739.541447289335</v>
      </c>
      <c r="AM96" s="23">
        <v>21856.727204101069</v>
      </c>
      <c r="AN96" s="23">
        <v>13516.076853136185</v>
      </c>
      <c r="AO96" s="23">
        <v>12643.930874156606</v>
      </c>
      <c r="AP96" s="23">
        <v>12055.97365117574</v>
      </c>
      <c r="AQ96" s="23">
        <v>23131.039545</v>
      </c>
      <c r="AR96" s="23">
        <v>11241.548652000001</v>
      </c>
      <c r="AS96" s="23">
        <v>12877.607344999999</v>
      </c>
      <c r="AT96" s="23">
        <v>12990.038873</v>
      </c>
    </row>
    <row r="97" spans="1:46" ht="20.100000000000001" customHeight="1" x14ac:dyDescent="0.25">
      <c r="A97" s="21" t="s">
        <v>406</v>
      </c>
      <c r="B97" s="22" t="s">
        <v>264</v>
      </c>
      <c r="C97" s="23">
        <v>8284.5887799756456</v>
      </c>
      <c r="D97" s="23">
        <v>8581.8707109870247</v>
      </c>
      <c r="E97" s="23">
        <v>9090.1682469944735</v>
      </c>
      <c r="F97" s="23">
        <v>10230.400097980038</v>
      </c>
      <c r="G97" s="23">
        <v>9849.5777620226945</v>
      </c>
      <c r="H97" s="23">
        <v>10112.424306991812</v>
      </c>
      <c r="I97" s="23">
        <v>10173.598977967762</v>
      </c>
      <c r="J97" s="23">
        <v>11950.107814979609</v>
      </c>
      <c r="K97" s="23">
        <v>11283.529380644901</v>
      </c>
      <c r="L97" s="23">
        <v>11500.357011739026</v>
      </c>
      <c r="M97" s="23">
        <v>11720.134093750059</v>
      </c>
      <c r="N97" s="23">
        <v>13775.853805742519</v>
      </c>
      <c r="O97" s="23">
        <v>12183.244070785677</v>
      </c>
      <c r="P97" s="23">
        <v>12733.757227857501</v>
      </c>
      <c r="Q97" s="23">
        <v>13184.395837856877</v>
      </c>
      <c r="R97" s="23">
        <v>14680.115621853669</v>
      </c>
      <c r="S97" s="23">
        <v>14210.521367345578</v>
      </c>
      <c r="T97" s="23">
        <v>14193.296236352431</v>
      </c>
      <c r="U97" s="23">
        <v>14640.500126364432</v>
      </c>
      <c r="V97" s="23">
        <v>16329.32217840782</v>
      </c>
      <c r="W97" s="23">
        <v>14843.996822926259</v>
      </c>
      <c r="X97" s="23">
        <v>15084.878509958797</v>
      </c>
      <c r="Y97" s="23">
        <v>15119.581036967687</v>
      </c>
      <c r="Z97" s="23">
        <v>18248.813897965967</v>
      </c>
      <c r="AA97" s="23">
        <v>15888.693452101275</v>
      </c>
      <c r="AB97" s="23">
        <v>15947.053202084795</v>
      </c>
      <c r="AC97" s="23">
        <v>15733.653050084647</v>
      </c>
      <c r="AD97" s="23">
        <v>16283.289920099509</v>
      </c>
      <c r="AE97" s="23">
        <v>15854.48153789915</v>
      </c>
      <c r="AF97" s="23">
        <v>16262.308492885782</v>
      </c>
      <c r="AG97" s="23">
        <v>16678.90093289709</v>
      </c>
      <c r="AH97" s="23">
        <v>18487.873083896662</v>
      </c>
      <c r="AI97" s="23">
        <v>17689.346258166886</v>
      </c>
      <c r="AJ97" s="23">
        <v>18596.66079816443</v>
      </c>
      <c r="AK97" s="23">
        <v>18957.537637164321</v>
      </c>
      <c r="AL97" s="23">
        <v>20073.624088170931</v>
      </c>
      <c r="AM97" s="23">
        <v>20451.409100235818</v>
      </c>
      <c r="AN97" s="23">
        <v>21293.573189136416</v>
      </c>
      <c r="AO97" s="23">
        <v>21173.029453113708</v>
      </c>
      <c r="AP97" s="23">
        <v>22442.930607060494</v>
      </c>
      <c r="AQ97" s="23">
        <v>21882.678594000001</v>
      </c>
      <c r="AR97" s="23">
        <v>17367.696841000001</v>
      </c>
      <c r="AS97" s="23">
        <v>20743.174962000001</v>
      </c>
      <c r="AT97" s="23">
        <v>22313.778081999997</v>
      </c>
    </row>
    <row r="98" spans="1:46" ht="20.100000000000001" customHeight="1" x14ac:dyDescent="0.25">
      <c r="A98" s="21" t="s">
        <v>407</v>
      </c>
      <c r="B98" s="22" t="s">
        <v>273</v>
      </c>
      <c r="C98" s="23">
        <v>0</v>
      </c>
      <c r="D98" s="23">
        <v>0</v>
      </c>
      <c r="E98" s="23">
        <v>0</v>
      </c>
      <c r="F98" s="23">
        <v>0</v>
      </c>
      <c r="G98" s="23">
        <v>0</v>
      </c>
      <c r="H98" s="23">
        <v>0</v>
      </c>
      <c r="I98" s="23">
        <v>0</v>
      </c>
      <c r="J98" s="23">
        <v>0</v>
      </c>
      <c r="K98" s="23">
        <v>0</v>
      </c>
      <c r="L98" s="23">
        <v>0</v>
      </c>
      <c r="M98" s="23">
        <v>0</v>
      </c>
      <c r="N98" s="23">
        <v>0</v>
      </c>
      <c r="O98" s="23">
        <v>0</v>
      </c>
      <c r="P98" s="23">
        <v>0</v>
      </c>
      <c r="Q98" s="23">
        <v>0</v>
      </c>
      <c r="R98" s="23">
        <v>0</v>
      </c>
      <c r="S98" s="23">
        <v>0</v>
      </c>
      <c r="T98" s="23">
        <v>0</v>
      </c>
      <c r="U98" s="23">
        <v>0</v>
      </c>
      <c r="V98" s="23">
        <v>0</v>
      </c>
      <c r="W98" s="23">
        <v>0</v>
      </c>
      <c r="X98" s="23">
        <v>0</v>
      </c>
      <c r="Y98" s="23">
        <v>0</v>
      </c>
      <c r="Z98" s="23">
        <v>0</v>
      </c>
      <c r="AA98" s="23">
        <v>0</v>
      </c>
      <c r="AB98" s="23">
        <v>0</v>
      </c>
      <c r="AC98" s="23">
        <v>0</v>
      </c>
      <c r="AD98" s="23">
        <v>0</v>
      </c>
      <c r="AE98" s="23">
        <v>0</v>
      </c>
      <c r="AF98" s="23">
        <v>0</v>
      </c>
      <c r="AG98" s="23">
        <v>0</v>
      </c>
      <c r="AH98" s="23">
        <v>0</v>
      </c>
      <c r="AI98" s="23">
        <v>0</v>
      </c>
      <c r="AJ98" s="23">
        <v>0</v>
      </c>
      <c r="AK98" s="23">
        <v>0</v>
      </c>
      <c r="AL98" s="23">
        <v>0</v>
      </c>
      <c r="AM98" s="23">
        <v>0</v>
      </c>
      <c r="AN98" s="23">
        <v>0</v>
      </c>
      <c r="AO98" s="23">
        <v>0</v>
      </c>
      <c r="AP98" s="23">
        <v>0</v>
      </c>
      <c r="AQ98" s="23">
        <v>0</v>
      </c>
      <c r="AR98" s="23">
        <v>0</v>
      </c>
      <c r="AS98" s="23">
        <v>0</v>
      </c>
      <c r="AT98" s="23">
        <v>0</v>
      </c>
    </row>
    <row r="99" spans="1:46" ht="20.100000000000001" customHeight="1" x14ac:dyDescent="0.25">
      <c r="A99" s="21" t="s">
        <v>408</v>
      </c>
      <c r="B99" s="22" t="s">
        <v>278</v>
      </c>
      <c r="C99" s="23">
        <v>0</v>
      </c>
      <c r="D99" s="23">
        <v>0</v>
      </c>
      <c r="E99" s="23">
        <v>0</v>
      </c>
      <c r="F99" s="23">
        <v>0</v>
      </c>
      <c r="G99" s="23">
        <v>0</v>
      </c>
      <c r="H99" s="23">
        <v>0</v>
      </c>
      <c r="I99" s="23">
        <v>0</v>
      </c>
      <c r="J99" s="23">
        <v>0</v>
      </c>
      <c r="K99" s="23">
        <v>0</v>
      </c>
      <c r="L99" s="23">
        <v>0</v>
      </c>
      <c r="M99" s="23">
        <v>0</v>
      </c>
      <c r="N99" s="23">
        <v>0</v>
      </c>
      <c r="O99" s="23">
        <v>0</v>
      </c>
      <c r="P99" s="23">
        <v>0</v>
      </c>
      <c r="Q99" s="23">
        <v>0</v>
      </c>
      <c r="R99" s="23">
        <v>0</v>
      </c>
      <c r="S99" s="23">
        <v>0</v>
      </c>
      <c r="T99" s="23">
        <v>0</v>
      </c>
      <c r="U99" s="23">
        <v>0</v>
      </c>
      <c r="V99" s="23">
        <v>0</v>
      </c>
      <c r="W99" s="23">
        <v>0</v>
      </c>
      <c r="X99" s="23">
        <v>0</v>
      </c>
      <c r="Y99" s="23">
        <v>0</v>
      </c>
      <c r="Z99" s="23">
        <v>0</v>
      </c>
      <c r="AA99" s="23">
        <v>0</v>
      </c>
      <c r="AB99" s="23">
        <v>0</v>
      </c>
      <c r="AC99" s="23">
        <v>0</v>
      </c>
      <c r="AD99" s="23">
        <v>0</v>
      </c>
      <c r="AE99" s="23">
        <v>0</v>
      </c>
      <c r="AF99" s="23">
        <v>0</v>
      </c>
      <c r="AG99" s="23">
        <v>0</v>
      </c>
      <c r="AH99" s="23">
        <v>0</v>
      </c>
      <c r="AI99" s="23">
        <v>0</v>
      </c>
      <c r="AJ99" s="23">
        <v>0</v>
      </c>
      <c r="AK99" s="23">
        <v>0</v>
      </c>
      <c r="AL99" s="23">
        <v>0</v>
      </c>
      <c r="AM99" s="23">
        <v>0</v>
      </c>
      <c r="AN99" s="23">
        <v>0</v>
      </c>
      <c r="AO99" s="23">
        <v>0</v>
      </c>
      <c r="AP99" s="23">
        <v>0</v>
      </c>
      <c r="AQ99" s="23">
        <v>0</v>
      </c>
      <c r="AR99" s="23">
        <v>0</v>
      </c>
      <c r="AS99" s="23">
        <v>0</v>
      </c>
      <c r="AT99" s="23">
        <v>0</v>
      </c>
    </row>
    <row r="100" spans="1:46" ht="20.100000000000001" customHeight="1" x14ac:dyDescent="0.25">
      <c r="A100" s="137" t="s">
        <v>409</v>
      </c>
      <c r="B100" s="118" t="s">
        <v>246</v>
      </c>
      <c r="C100" s="119">
        <v>2891.8818830888513</v>
      </c>
      <c r="D100" s="119">
        <v>2882.3994739168288</v>
      </c>
      <c r="E100" s="119">
        <v>2849.8225389807822</v>
      </c>
      <c r="F100" s="119">
        <v>3472.2456438935383</v>
      </c>
      <c r="G100" s="119">
        <v>3793.7189394684992</v>
      </c>
      <c r="H100" s="119">
        <v>3662.4255503341315</v>
      </c>
      <c r="I100" s="119">
        <v>3663.0538483399687</v>
      </c>
      <c r="J100" s="119">
        <v>4449.7298117219407</v>
      </c>
      <c r="K100" s="119">
        <v>4255.5600484225943</v>
      </c>
      <c r="L100" s="119">
        <v>4192.2830229145493</v>
      </c>
      <c r="M100" s="119">
        <v>3958.509354486413</v>
      </c>
      <c r="N100" s="119">
        <v>5009.3148422512349</v>
      </c>
      <c r="O100" s="119">
        <v>4926.0443146958551</v>
      </c>
      <c r="P100" s="119">
        <v>5008.8683287103531</v>
      </c>
      <c r="Q100" s="119">
        <v>4787.1324967959099</v>
      </c>
      <c r="R100" s="119">
        <v>5806.1123366529009</v>
      </c>
      <c r="S100" s="119">
        <v>5667.9976558120343</v>
      </c>
      <c r="T100" s="119">
        <v>5431.5503930793311</v>
      </c>
      <c r="U100" s="119">
        <v>5433.8074432781186</v>
      </c>
      <c r="V100" s="119">
        <v>6244.208359371527</v>
      </c>
      <c r="W100" s="119">
        <v>6564.4694892648859</v>
      </c>
      <c r="X100" s="119">
        <v>6001.6926765490152</v>
      </c>
      <c r="Y100" s="119">
        <v>5711.8237634759225</v>
      </c>
      <c r="Z100" s="119">
        <v>7158.222468390878</v>
      </c>
      <c r="AA100" s="119">
        <v>7140.0341468044116</v>
      </c>
      <c r="AB100" s="119">
        <v>6626.0971510234476</v>
      </c>
      <c r="AC100" s="119">
        <v>6378.188695751307</v>
      </c>
      <c r="AD100" s="119">
        <v>8499.1815909011329</v>
      </c>
      <c r="AE100" s="119">
        <v>7833.6187404637985</v>
      </c>
      <c r="AF100" s="119">
        <v>7296.8524920737673</v>
      </c>
      <c r="AG100" s="119">
        <v>7217.3684582239612</v>
      </c>
      <c r="AH100" s="119">
        <v>8593.476433365171</v>
      </c>
      <c r="AI100" s="119">
        <v>8329.6533773552692</v>
      </c>
      <c r="AJ100" s="119">
        <v>8035.7564125483377</v>
      </c>
      <c r="AK100" s="119">
        <v>7695.4165332838602</v>
      </c>
      <c r="AL100" s="119">
        <v>9282.1021783533361</v>
      </c>
      <c r="AM100" s="119">
        <v>9054.2167577534055</v>
      </c>
      <c r="AN100" s="119">
        <v>8827.4744526107697</v>
      </c>
      <c r="AO100" s="119">
        <v>8692.4074349453858</v>
      </c>
      <c r="AP100" s="119">
        <v>10740.12917520984</v>
      </c>
      <c r="AQ100" s="119">
        <v>8967.3354639999998</v>
      </c>
      <c r="AR100" s="119">
        <v>8725.0177239999994</v>
      </c>
      <c r="AS100" s="119">
        <v>9063.8839059999991</v>
      </c>
      <c r="AT100" s="119">
        <v>12556.041959</v>
      </c>
    </row>
    <row r="101" spans="1:46" ht="20.100000000000001" customHeight="1" x14ac:dyDescent="0.25">
      <c r="A101" s="137" t="s">
        <v>410</v>
      </c>
      <c r="B101" s="118" t="s">
        <v>243</v>
      </c>
      <c r="C101" s="119">
        <v>55834.280164186464</v>
      </c>
      <c r="D101" s="119">
        <v>53455.787738016385</v>
      </c>
      <c r="E101" s="119">
        <v>51381.749281957491</v>
      </c>
      <c r="F101" s="119">
        <v>58603.507646853359</v>
      </c>
      <c r="G101" s="119">
        <v>64378.935493804769</v>
      </c>
      <c r="H101" s="119">
        <v>59539.535318564187</v>
      </c>
      <c r="I101" s="119">
        <v>57427.605286674225</v>
      </c>
      <c r="J101" s="119">
        <v>68648.85691598375</v>
      </c>
      <c r="K101" s="119">
        <v>72942.104369416324</v>
      </c>
      <c r="L101" s="119">
        <v>68958.214579316613</v>
      </c>
      <c r="M101" s="119">
        <v>65559.411816747015</v>
      </c>
      <c r="N101" s="119">
        <v>75665.211059403577</v>
      </c>
      <c r="O101" s="119">
        <v>76583.368776806979</v>
      </c>
      <c r="P101" s="119">
        <v>73540.214051368908</v>
      </c>
      <c r="Q101" s="119">
        <v>68959.09551260958</v>
      </c>
      <c r="R101" s="119">
        <v>80014.915914890662</v>
      </c>
      <c r="S101" s="119">
        <v>86635.132217476756</v>
      </c>
      <c r="T101" s="119">
        <v>79982.670518907064</v>
      </c>
      <c r="U101" s="119">
        <v>79630.27730647655</v>
      </c>
      <c r="V101" s="119">
        <v>83936.493979728213</v>
      </c>
      <c r="W101" s="119">
        <v>92811.165381102037</v>
      </c>
      <c r="X101" s="119">
        <v>84149.327747634539</v>
      </c>
      <c r="Y101" s="119">
        <v>78028.781070114186</v>
      </c>
      <c r="Z101" s="119">
        <v>88718.641835671355</v>
      </c>
      <c r="AA101" s="119">
        <v>98614.457573030348</v>
      </c>
      <c r="AB101" s="119">
        <v>88253.945218663488</v>
      </c>
      <c r="AC101" s="119">
        <v>82266.436918054023</v>
      </c>
      <c r="AD101" s="119">
        <v>107803.36082668223</v>
      </c>
      <c r="AE101" s="119">
        <v>102129.36141797785</v>
      </c>
      <c r="AF101" s="119">
        <v>91032.547641269295</v>
      </c>
      <c r="AG101" s="119">
        <v>90328.995548719744</v>
      </c>
      <c r="AH101" s="119">
        <v>102013.02072257202</v>
      </c>
      <c r="AI101" s="119">
        <v>108845.8581509621</v>
      </c>
      <c r="AJ101" s="119">
        <v>102564.0743750516</v>
      </c>
      <c r="AK101" s="119">
        <v>97555.5691099244</v>
      </c>
      <c r="AL101" s="119">
        <v>112788.36638986657</v>
      </c>
      <c r="AM101" s="119">
        <v>115434.8564220062</v>
      </c>
      <c r="AN101" s="119">
        <v>107980.00232991272</v>
      </c>
      <c r="AO101" s="119">
        <v>105556.37531301758</v>
      </c>
      <c r="AP101" s="119">
        <v>131996.62165400409</v>
      </c>
      <c r="AQ101" s="119">
        <v>118164.94274478307</v>
      </c>
      <c r="AR101" s="119">
        <v>110037.37221302609</v>
      </c>
      <c r="AS101" s="119">
        <v>134022.73958949005</v>
      </c>
      <c r="AT101" s="119">
        <v>133226.9181987106</v>
      </c>
    </row>
    <row r="102" spans="1:46" ht="20.100000000000001" customHeight="1" x14ac:dyDescent="0.25">
      <c r="A102" s="137" t="s">
        <v>411</v>
      </c>
      <c r="B102" s="118" t="s">
        <v>247</v>
      </c>
      <c r="C102" s="119">
        <v>6163.099999469121</v>
      </c>
      <c r="D102" s="119">
        <v>4705.4356459458932</v>
      </c>
      <c r="E102" s="119">
        <v>5993.0268916622572</v>
      </c>
      <c r="F102" s="119">
        <v>5633.5632103865182</v>
      </c>
      <c r="G102" s="119">
        <v>6003.9612050801561</v>
      </c>
      <c r="H102" s="119">
        <v>5915.3282449073849</v>
      </c>
      <c r="I102" s="119">
        <v>6790.3635211709643</v>
      </c>
      <c r="J102" s="119">
        <v>7060.4717418741002</v>
      </c>
      <c r="K102" s="119">
        <v>7046.9350100467273</v>
      </c>
      <c r="L102" s="119">
        <v>6420.2419564876618</v>
      </c>
      <c r="M102" s="119">
        <v>6894.3318505121406</v>
      </c>
      <c r="N102" s="119">
        <v>7470.6392383853454</v>
      </c>
      <c r="O102" s="119">
        <v>5991.7727725985096</v>
      </c>
      <c r="P102" s="119">
        <v>6352.3050003531398</v>
      </c>
      <c r="Q102" s="119">
        <v>7242.8724553116799</v>
      </c>
      <c r="R102" s="119">
        <v>6592.6980988202331</v>
      </c>
      <c r="S102" s="119">
        <v>8752.6602695370839</v>
      </c>
      <c r="T102" s="119">
        <v>6906.7049595453873</v>
      </c>
      <c r="U102" s="119">
        <v>7578.2308736901978</v>
      </c>
      <c r="V102" s="119">
        <v>10029.074087505096</v>
      </c>
      <c r="W102" s="119">
        <v>8903.79578305627</v>
      </c>
      <c r="X102" s="119">
        <v>7942.8820427062647</v>
      </c>
      <c r="Y102" s="119">
        <v>8267.5426545371338</v>
      </c>
      <c r="Z102" s="119">
        <v>15883.761684554645</v>
      </c>
      <c r="AA102" s="119">
        <v>10856.267232849816</v>
      </c>
      <c r="AB102" s="119">
        <v>13696.339569525215</v>
      </c>
      <c r="AC102" s="119">
        <v>11918.345755595354</v>
      </c>
      <c r="AD102" s="119">
        <v>7954.0011103230127</v>
      </c>
      <c r="AE102" s="119">
        <v>12382.78114237537</v>
      </c>
      <c r="AF102" s="119">
        <v>9874.4103088234297</v>
      </c>
      <c r="AG102" s="119">
        <v>11604.44590457929</v>
      </c>
      <c r="AH102" s="119">
        <v>9032.4470533652056</v>
      </c>
      <c r="AI102" s="119">
        <v>11946.081316270458</v>
      </c>
      <c r="AJ102" s="119">
        <v>10156.365957953476</v>
      </c>
      <c r="AK102" s="119">
        <v>10055.317660670036</v>
      </c>
      <c r="AL102" s="119">
        <v>10231.376995841634</v>
      </c>
      <c r="AM102" s="119">
        <v>11356.036082365486</v>
      </c>
      <c r="AN102" s="119">
        <v>10758.653473949442</v>
      </c>
      <c r="AO102" s="119">
        <v>10507.881076152971</v>
      </c>
      <c r="AP102" s="119">
        <v>10742.43627291797</v>
      </c>
      <c r="AQ102" s="119">
        <v>22509.216243607079</v>
      </c>
      <c r="AR102" s="119">
        <v>5908.1932078963828</v>
      </c>
      <c r="AS102" s="119">
        <v>4393.3094020618055</v>
      </c>
      <c r="AT102" s="119">
        <v>3532.753455544901</v>
      </c>
    </row>
    <row r="103" spans="1:46" ht="20.100000000000001" customHeight="1" x14ac:dyDescent="0.25">
      <c r="A103" s="123" t="s">
        <v>412</v>
      </c>
      <c r="B103" s="121" t="s">
        <v>827</v>
      </c>
      <c r="C103" s="122">
        <v>1476.54109231537</v>
      </c>
      <c r="D103" s="122">
        <v>1457.2259285380349</v>
      </c>
      <c r="E103" s="122">
        <v>1545.0546575110363</v>
      </c>
      <c r="F103" s="122">
        <v>2151.1783216355579</v>
      </c>
      <c r="G103" s="122">
        <v>1066.2665098437949</v>
      </c>
      <c r="H103" s="122">
        <v>2060.3815301972222</v>
      </c>
      <c r="I103" s="122">
        <v>2465.1416589317423</v>
      </c>
      <c r="J103" s="122">
        <v>3515.2103010272413</v>
      </c>
      <c r="K103" s="122">
        <v>2639.4783247273795</v>
      </c>
      <c r="L103" s="122">
        <v>3114.5438393443228</v>
      </c>
      <c r="M103" s="122">
        <v>2932.9574285661479</v>
      </c>
      <c r="N103" s="122">
        <v>4008.020407362148</v>
      </c>
      <c r="O103" s="122">
        <v>802.86319322790155</v>
      </c>
      <c r="P103" s="122">
        <v>1320.3353189248285</v>
      </c>
      <c r="Q103" s="122">
        <v>1806.0106331912993</v>
      </c>
      <c r="R103" s="122">
        <v>2700.7908546559702</v>
      </c>
      <c r="S103" s="122">
        <v>2708.5633598113495</v>
      </c>
      <c r="T103" s="122">
        <v>2344.8277455016287</v>
      </c>
      <c r="U103" s="122">
        <v>2642.3507715141664</v>
      </c>
      <c r="V103" s="122">
        <v>3968.0033007728512</v>
      </c>
      <c r="W103" s="122">
        <v>2871.7044862218609</v>
      </c>
      <c r="X103" s="122">
        <v>1544.174033167119</v>
      </c>
      <c r="Y103" s="122">
        <v>2339.7945975668977</v>
      </c>
      <c r="Z103" s="122">
        <v>7146.7658232541526</v>
      </c>
      <c r="AA103" s="122">
        <v>3304.5267345365737</v>
      </c>
      <c r="AB103" s="122">
        <v>6568.9819846358932</v>
      </c>
      <c r="AC103" s="122">
        <v>4320.5706300071533</v>
      </c>
      <c r="AD103" s="122">
        <v>3429.309911750358</v>
      </c>
      <c r="AE103" s="122">
        <v>5119.1803809581634</v>
      </c>
      <c r="AF103" s="122">
        <v>4508.2927459383554</v>
      </c>
      <c r="AG103" s="122">
        <v>3556.0425126130867</v>
      </c>
      <c r="AH103" s="122">
        <v>2052.4843604903945</v>
      </c>
      <c r="AI103" s="122">
        <v>3595.7862633195323</v>
      </c>
      <c r="AJ103" s="122">
        <v>2420.9341760041721</v>
      </c>
      <c r="AK103" s="122">
        <v>3235.1334547981833</v>
      </c>
      <c r="AL103" s="122">
        <v>3693.563235218126</v>
      </c>
      <c r="AM103" s="122">
        <v>3023.8670311178612</v>
      </c>
      <c r="AN103" s="122">
        <v>4787.7277988112919</v>
      </c>
      <c r="AO103" s="122">
        <v>4238.9126881283373</v>
      </c>
      <c r="AP103" s="122">
        <v>4156.3846724025043</v>
      </c>
      <c r="AQ103" s="122">
        <v>1890.0535443901472</v>
      </c>
      <c r="AR103" s="122">
        <v>2123.0038379224779</v>
      </c>
      <c r="AS103" s="122">
        <v>2157.5774525518777</v>
      </c>
      <c r="AT103" s="122">
        <v>2849.2704292555068</v>
      </c>
    </row>
    <row r="104" spans="1:46" ht="20.100000000000001" customHeight="1" x14ac:dyDescent="0.25">
      <c r="A104" s="123" t="s">
        <v>413</v>
      </c>
      <c r="B104" s="121" t="s">
        <v>395</v>
      </c>
      <c r="C104" s="122">
        <v>4686.5589071537506</v>
      </c>
      <c r="D104" s="122">
        <v>3248.2097174078581</v>
      </c>
      <c r="E104" s="122">
        <v>4447.9722341512206</v>
      </c>
      <c r="F104" s="122">
        <v>3482.3848887509603</v>
      </c>
      <c r="G104" s="122">
        <v>4937.6946952363614</v>
      </c>
      <c r="H104" s="122">
        <v>3854.9467147101627</v>
      </c>
      <c r="I104" s="122">
        <v>4325.221862239222</v>
      </c>
      <c r="J104" s="122">
        <v>3545.2614408468589</v>
      </c>
      <c r="K104" s="122">
        <v>4407.4566853193483</v>
      </c>
      <c r="L104" s="122">
        <v>3305.698117143339</v>
      </c>
      <c r="M104" s="122">
        <v>3961.3744219459927</v>
      </c>
      <c r="N104" s="122">
        <v>3462.6188310231973</v>
      </c>
      <c r="O104" s="122">
        <v>5188.9095793706083</v>
      </c>
      <c r="P104" s="122">
        <v>5031.9696814283116</v>
      </c>
      <c r="Q104" s="122">
        <v>5436.8618221203806</v>
      </c>
      <c r="R104" s="122">
        <v>3891.9072441642629</v>
      </c>
      <c r="S104" s="122">
        <v>6044.0969097257348</v>
      </c>
      <c r="T104" s="122">
        <v>4561.8772140437586</v>
      </c>
      <c r="U104" s="122">
        <v>4935.8801021760319</v>
      </c>
      <c r="V104" s="122">
        <v>6061.0707867322453</v>
      </c>
      <c r="W104" s="122">
        <v>6032.0912968344091</v>
      </c>
      <c r="X104" s="122">
        <v>6398.7080095391457</v>
      </c>
      <c r="Y104" s="122">
        <v>5927.7480569702366</v>
      </c>
      <c r="Z104" s="122">
        <v>8736.9958613004928</v>
      </c>
      <c r="AA104" s="122">
        <v>7551.7404983132419</v>
      </c>
      <c r="AB104" s="122">
        <v>7127.3575848893215</v>
      </c>
      <c r="AC104" s="122">
        <v>7597.7751255882004</v>
      </c>
      <c r="AD104" s="122">
        <v>4524.6911985726547</v>
      </c>
      <c r="AE104" s="122">
        <v>7263.6007614172067</v>
      </c>
      <c r="AF104" s="122">
        <v>5366.1175628850742</v>
      </c>
      <c r="AG104" s="122">
        <v>8048.4033919662033</v>
      </c>
      <c r="AH104" s="122">
        <v>6979.9626928748112</v>
      </c>
      <c r="AI104" s="122">
        <v>8350.2950529509253</v>
      </c>
      <c r="AJ104" s="122">
        <v>7735.4317819493044</v>
      </c>
      <c r="AK104" s="122">
        <v>6820.184205871853</v>
      </c>
      <c r="AL104" s="122">
        <v>6537.8137606235086</v>
      </c>
      <c r="AM104" s="122">
        <v>8332.1690512476252</v>
      </c>
      <c r="AN104" s="122">
        <v>5970.9256751381499</v>
      </c>
      <c r="AO104" s="122">
        <v>6268.9683880246339</v>
      </c>
      <c r="AP104" s="122">
        <v>6586.0516005154659</v>
      </c>
      <c r="AQ104" s="122">
        <v>20619.162699216933</v>
      </c>
      <c r="AR104" s="122">
        <v>3785.1893699739048</v>
      </c>
      <c r="AS104" s="122">
        <v>2235.7319495099277</v>
      </c>
      <c r="AT104" s="122">
        <v>683.48302628939427</v>
      </c>
    </row>
    <row r="105" spans="1:46" ht="20.100000000000001" customHeight="1" x14ac:dyDescent="0.25">
      <c r="A105" s="18" t="s">
        <v>414</v>
      </c>
      <c r="B105" s="19" t="s">
        <v>828</v>
      </c>
      <c r="C105" s="20">
        <v>73460.401692920248</v>
      </c>
      <c r="D105" s="20">
        <v>74769.047912837617</v>
      </c>
      <c r="E105" s="20">
        <v>78053.328989715461</v>
      </c>
      <c r="F105" s="20">
        <v>79802.03572853659</v>
      </c>
      <c r="G105" s="20">
        <v>82399.892242071903</v>
      </c>
      <c r="H105" s="20">
        <v>85962.644504962693</v>
      </c>
      <c r="I105" s="20">
        <v>88145.607584729703</v>
      </c>
      <c r="J105" s="20">
        <v>90492.833893956122</v>
      </c>
      <c r="K105" s="20">
        <v>96156.219451936311</v>
      </c>
      <c r="L105" s="20">
        <v>99142.185214590456</v>
      </c>
      <c r="M105" s="20">
        <v>100540.18042801484</v>
      </c>
      <c r="N105" s="20">
        <v>98769.88043305304</v>
      </c>
      <c r="O105" s="20">
        <v>91981.818719562129</v>
      </c>
      <c r="P105" s="20">
        <v>102108.85987267049</v>
      </c>
      <c r="Q105" s="20">
        <v>104190.81883737221</v>
      </c>
      <c r="R105" s="20">
        <v>114646.69321224716</v>
      </c>
      <c r="S105" s="20">
        <v>112391.32087258513</v>
      </c>
      <c r="T105" s="20">
        <v>115247.79692517873</v>
      </c>
      <c r="U105" s="20">
        <v>121689.00050629818</v>
      </c>
      <c r="V105" s="20">
        <v>121415.19513555628</v>
      </c>
      <c r="W105" s="20">
        <v>101259.80408209466</v>
      </c>
      <c r="X105" s="20">
        <v>130119.92891739929</v>
      </c>
      <c r="Y105" s="20">
        <v>118370.14434113313</v>
      </c>
      <c r="Z105" s="20">
        <v>151119.9139733394</v>
      </c>
      <c r="AA105" s="20">
        <v>114912.47661204399</v>
      </c>
      <c r="AB105" s="20">
        <v>136853.71904032913</v>
      </c>
      <c r="AC105" s="20">
        <v>122026.99428440866</v>
      </c>
      <c r="AD105" s="20">
        <v>170833.97862804538</v>
      </c>
      <c r="AE105" s="20">
        <v>112625.75671481068</v>
      </c>
      <c r="AF105" s="20">
        <v>131019.11924996795</v>
      </c>
      <c r="AG105" s="20">
        <v>129147.2756735065</v>
      </c>
      <c r="AH105" s="20">
        <v>167452.0445514498</v>
      </c>
      <c r="AI105" s="20">
        <v>130215.95894300845</v>
      </c>
      <c r="AJ105" s="20">
        <v>146398.70122606223</v>
      </c>
      <c r="AK105" s="20">
        <v>147210.60052040836</v>
      </c>
      <c r="AL105" s="20">
        <v>172232.92218681387</v>
      </c>
      <c r="AM105" s="20">
        <v>144518.95363380917</v>
      </c>
      <c r="AN105" s="20">
        <v>160546.77300792967</v>
      </c>
      <c r="AO105" s="20">
        <v>162535.82705924369</v>
      </c>
      <c r="AP105" s="20">
        <v>186884.29988433933</v>
      </c>
      <c r="AQ105" s="20">
        <v>155125.75741384583</v>
      </c>
      <c r="AR105" s="20">
        <v>161133.41053167902</v>
      </c>
      <c r="AS105" s="20">
        <v>167929.01216919694</v>
      </c>
      <c r="AT105" s="20">
        <v>214377.1952490228</v>
      </c>
    </row>
    <row r="106" spans="1:46" ht="20.100000000000001" customHeight="1" x14ac:dyDescent="0.25">
      <c r="A106" s="137" t="s">
        <v>415</v>
      </c>
      <c r="B106" s="118" t="s">
        <v>730</v>
      </c>
      <c r="C106" s="119">
        <v>65571.023995832264</v>
      </c>
      <c r="D106" s="119">
        <v>67418.535306728227</v>
      </c>
      <c r="E106" s="119">
        <v>68700.43462956787</v>
      </c>
      <c r="F106" s="119">
        <v>70152.011012249597</v>
      </c>
      <c r="G106" s="119">
        <v>74628.059422023318</v>
      </c>
      <c r="H106" s="119">
        <v>77411.389614924017</v>
      </c>
      <c r="I106" s="119">
        <v>78278.321281682074</v>
      </c>
      <c r="J106" s="119">
        <v>79731.091633902208</v>
      </c>
      <c r="K106" s="119">
        <v>86150.313385008209</v>
      </c>
      <c r="L106" s="119">
        <v>88228.547136678724</v>
      </c>
      <c r="M106" s="119">
        <v>88095.322125032559</v>
      </c>
      <c r="N106" s="119">
        <v>87148.652575122891</v>
      </c>
      <c r="O106" s="119">
        <v>85351.891547624124</v>
      </c>
      <c r="P106" s="119">
        <v>94962.258095680503</v>
      </c>
      <c r="Q106" s="119">
        <v>96105.489218353556</v>
      </c>
      <c r="R106" s="119">
        <v>103057.52935121016</v>
      </c>
      <c r="S106" s="119">
        <v>103735.2550173799</v>
      </c>
      <c r="T106" s="119">
        <v>105641.54309388952</v>
      </c>
      <c r="U106" s="119">
        <v>110411.16159905039</v>
      </c>
      <c r="V106" s="119">
        <v>109564.25114729955</v>
      </c>
      <c r="W106" s="119">
        <v>93462.403346181673</v>
      </c>
      <c r="X106" s="119">
        <v>120359.83142650836</v>
      </c>
      <c r="Y106" s="119">
        <v>109212.06203921468</v>
      </c>
      <c r="Z106" s="119">
        <v>138895.90567646717</v>
      </c>
      <c r="AA106" s="119">
        <v>106731.31618569219</v>
      </c>
      <c r="AB106" s="119">
        <v>126116.3926518923</v>
      </c>
      <c r="AC106" s="119">
        <v>112281.72204802714</v>
      </c>
      <c r="AD106" s="119">
        <v>158427.13076430603</v>
      </c>
      <c r="AE106" s="119">
        <v>107356.48548465586</v>
      </c>
      <c r="AF106" s="119">
        <v>126592.17391582869</v>
      </c>
      <c r="AG106" s="119">
        <v>123325.93627833124</v>
      </c>
      <c r="AH106" s="119">
        <v>158983.0124291926</v>
      </c>
      <c r="AI106" s="119">
        <v>123638.38032532427</v>
      </c>
      <c r="AJ106" s="119">
        <v>139686.59860444098</v>
      </c>
      <c r="AK106" s="119">
        <v>138851.55151358375</v>
      </c>
      <c r="AL106" s="119">
        <v>161589.76845824678</v>
      </c>
      <c r="AM106" s="119">
        <v>135813.92300295469</v>
      </c>
      <c r="AN106" s="119">
        <v>152522.63270809251</v>
      </c>
      <c r="AO106" s="119">
        <v>152305.0830364037</v>
      </c>
      <c r="AP106" s="119">
        <v>173203.01558766179</v>
      </c>
      <c r="AQ106" s="119">
        <v>144201.70880784583</v>
      </c>
      <c r="AR106" s="119">
        <v>149912.15665167902</v>
      </c>
      <c r="AS106" s="119">
        <v>154210.20998519694</v>
      </c>
      <c r="AT106" s="119">
        <v>194220.86089702279</v>
      </c>
    </row>
    <row r="107" spans="1:46" ht="20.100000000000001" customHeight="1" x14ac:dyDescent="0.25">
      <c r="A107" s="125" t="s">
        <v>417</v>
      </c>
      <c r="B107" s="124" t="s">
        <v>244</v>
      </c>
      <c r="C107" s="120">
        <v>34773.252841011432</v>
      </c>
      <c r="D107" s="120">
        <v>32544.776326010699</v>
      </c>
      <c r="E107" s="120">
        <v>32739.518702010824</v>
      </c>
      <c r="F107" s="120">
        <v>34442.687549011265</v>
      </c>
      <c r="G107" s="120">
        <v>39643.985192145919</v>
      </c>
      <c r="H107" s="120">
        <v>37184.062280136808</v>
      </c>
      <c r="I107" s="120">
        <v>37751.506325138878</v>
      </c>
      <c r="J107" s="120">
        <v>40092.959531147586</v>
      </c>
      <c r="K107" s="120">
        <v>44988.233048070477</v>
      </c>
      <c r="L107" s="120">
        <v>43481.122160068073</v>
      </c>
      <c r="M107" s="120">
        <v>43060.023015067403</v>
      </c>
      <c r="N107" s="120">
        <v>44523.15464606975</v>
      </c>
      <c r="O107" s="120">
        <v>49503.372768198133</v>
      </c>
      <c r="P107" s="120">
        <v>48741.624080194953</v>
      </c>
      <c r="Q107" s="120">
        <v>49331.080367197341</v>
      </c>
      <c r="R107" s="120">
        <v>52271.604963209182</v>
      </c>
      <c r="S107" s="120">
        <v>56671.670358644944</v>
      </c>
      <c r="T107" s="120">
        <v>53469.41443166502</v>
      </c>
      <c r="U107" s="120">
        <v>54563.798990658164</v>
      </c>
      <c r="V107" s="120">
        <v>56478.305928646165</v>
      </c>
      <c r="W107" s="120">
        <v>51083.756511147607</v>
      </c>
      <c r="X107" s="120">
        <v>60438.839539174631</v>
      </c>
      <c r="Y107" s="120">
        <v>53985.877186155994</v>
      </c>
      <c r="Z107" s="120">
        <v>73808.143277213283</v>
      </c>
      <c r="AA107" s="120">
        <v>58409.606690301094</v>
      </c>
      <c r="AB107" s="120">
        <v>60827.948451313699</v>
      </c>
      <c r="AC107" s="120">
        <v>55533.076151286397</v>
      </c>
      <c r="AD107" s="120">
        <v>84629.314607436303</v>
      </c>
      <c r="AE107" s="120">
        <v>60427.097235011963</v>
      </c>
      <c r="AF107" s="120">
        <v>64244.440294012697</v>
      </c>
      <c r="AG107" s="120">
        <v>63971.194598012655</v>
      </c>
      <c r="AH107" s="120">
        <v>84899.433005016792</v>
      </c>
      <c r="AI107" s="120">
        <v>67665.019649985712</v>
      </c>
      <c r="AJ107" s="120">
        <v>68860.973167985459</v>
      </c>
      <c r="AK107" s="120">
        <v>68052.56424898564</v>
      </c>
      <c r="AL107" s="120">
        <v>84920.727731982071</v>
      </c>
      <c r="AM107" s="120">
        <v>72384.909068803594</v>
      </c>
      <c r="AN107" s="120">
        <v>75063.087207796372</v>
      </c>
      <c r="AO107" s="120">
        <v>74816.252310797019</v>
      </c>
      <c r="AP107" s="120">
        <v>89589.160391756945</v>
      </c>
      <c r="AQ107" s="120">
        <v>76473.187936999995</v>
      </c>
      <c r="AR107" s="120">
        <v>73774.576130000001</v>
      </c>
      <c r="AS107" s="120">
        <v>75188.810817999998</v>
      </c>
      <c r="AT107" s="120">
        <v>97726.502389999994</v>
      </c>
    </row>
    <row r="108" spans="1:46" ht="20.100000000000001" customHeight="1" x14ac:dyDescent="0.25">
      <c r="A108" s="125" t="s">
        <v>418</v>
      </c>
      <c r="B108" s="124" t="s">
        <v>245</v>
      </c>
      <c r="C108" s="120">
        <v>23515.827294798863</v>
      </c>
      <c r="D108" s="120">
        <v>25744.220997779801</v>
      </c>
      <c r="E108" s="120">
        <v>26650.249922772055</v>
      </c>
      <c r="F108" s="120">
        <v>26508.769592773268</v>
      </c>
      <c r="G108" s="120">
        <v>26600.855752949628</v>
      </c>
      <c r="H108" s="120">
        <v>30059.733113943083</v>
      </c>
      <c r="I108" s="120">
        <v>30352.442604942524</v>
      </c>
      <c r="J108" s="120">
        <v>29172.085046944761</v>
      </c>
      <c r="K108" s="120">
        <v>30661.553710941753</v>
      </c>
      <c r="L108" s="120">
        <v>33038.384334937233</v>
      </c>
      <c r="M108" s="120">
        <v>33124.327735937077</v>
      </c>
      <c r="N108" s="120">
        <v>31085.608347940946</v>
      </c>
      <c r="O108" s="120">
        <v>26562.971965991408</v>
      </c>
      <c r="P108" s="120">
        <v>33221.762804989252</v>
      </c>
      <c r="Q108" s="120">
        <v>33830.65153098906</v>
      </c>
      <c r="R108" s="120">
        <v>36258.876563988277</v>
      </c>
      <c r="S108" s="120">
        <v>33836.707704000903</v>
      </c>
      <c r="T108" s="120">
        <v>38010.820881001011</v>
      </c>
      <c r="U108" s="120">
        <v>40441.453275001069</v>
      </c>
      <c r="V108" s="120">
        <v>37779.283341001006</v>
      </c>
      <c r="W108" s="120">
        <v>28414.468101989838</v>
      </c>
      <c r="X108" s="120">
        <v>40908.646239985377</v>
      </c>
      <c r="Y108" s="120">
        <v>37349.486180986642</v>
      </c>
      <c r="Z108" s="120">
        <v>44262.128807984176</v>
      </c>
      <c r="AA108" s="120">
        <v>33079.088507930006</v>
      </c>
      <c r="AB108" s="120">
        <v>45095.899948904582</v>
      </c>
      <c r="AC108" s="120">
        <v>39008.995021917457</v>
      </c>
      <c r="AD108" s="120">
        <v>50116.551169893959</v>
      </c>
      <c r="AE108" s="120">
        <v>30779.147431937945</v>
      </c>
      <c r="AF108" s="120">
        <v>41386.301741916555</v>
      </c>
      <c r="AG108" s="120">
        <v>39299.457281920768</v>
      </c>
      <c r="AH108" s="120">
        <v>48742.021291901729</v>
      </c>
      <c r="AI108" s="120">
        <v>36638.199493170549</v>
      </c>
      <c r="AJ108" s="120">
        <v>47087.094474219193</v>
      </c>
      <c r="AK108" s="120">
        <v>47369.739254220505</v>
      </c>
      <c r="AL108" s="120">
        <v>50648.357540235767</v>
      </c>
      <c r="AM108" s="120">
        <v>42405.159341951861</v>
      </c>
      <c r="AN108" s="120">
        <v>52078.906355940882</v>
      </c>
      <c r="AO108" s="120">
        <v>52357.145358940565</v>
      </c>
      <c r="AP108" s="120">
        <v>55768.188164936699</v>
      </c>
      <c r="AQ108" s="120">
        <v>45208.643791000002</v>
      </c>
      <c r="AR108" s="120">
        <v>51333.134580999998</v>
      </c>
      <c r="AS108" s="120">
        <v>53545.326583000002</v>
      </c>
      <c r="AT108" s="120">
        <v>65086.662858999996</v>
      </c>
    </row>
    <row r="109" spans="1:46" ht="20.100000000000001" customHeight="1" x14ac:dyDescent="0.25">
      <c r="A109" s="125" t="s">
        <v>419</v>
      </c>
      <c r="B109" s="124" t="s">
        <v>829</v>
      </c>
      <c r="C109" s="120">
        <v>663.88296629141803</v>
      </c>
      <c r="D109" s="120">
        <v>719.32234418049381</v>
      </c>
      <c r="E109" s="120">
        <v>857.26970101324059</v>
      </c>
      <c r="F109" s="120">
        <v>699.76568067711344</v>
      </c>
      <c r="G109" s="120">
        <v>682.7966594537429</v>
      </c>
      <c r="H109" s="120">
        <v>668.700544469448</v>
      </c>
      <c r="I109" s="120">
        <v>543.40255523372286</v>
      </c>
      <c r="J109" s="120">
        <v>1120.2044984243003</v>
      </c>
      <c r="K109" s="120">
        <v>598.40760097564771</v>
      </c>
      <c r="L109" s="120">
        <v>482.99744064375307</v>
      </c>
      <c r="M109" s="120">
        <v>682.81712399775154</v>
      </c>
      <c r="N109" s="120">
        <v>917.42714308926702</v>
      </c>
      <c r="O109" s="120">
        <v>562.58675544358005</v>
      </c>
      <c r="P109" s="120">
        <v>931.39611051087536</v>
      </c>
      <c r="Q109" s="120">
        <v>377.69958318490399</v>
      </c>
      <c r="R109" s="120">
        <v>837.60366403512739</v>
      </c>
      <c r="S109" s="120">
        <v>953.32035239939717</v>
      </c>
      <c r="T109" s="120">
        <v>-24.04278417045149</v>
      </c>
      <c r="U109" s="120">
        <v>476.01103297480552</v>
      </c>
      <c r="V109" s="120">
        <v>874.44961425382132</v>
      </c>
      <c r="W109" s="120">
        <v>903.35177613230007</v>
      </c>
      <c r="X109" s="120">
        <v>123.52570945042643</v>
      </c>
      <c r="Y109" s="120">
        <v>828.54697316492343</v>
      </c>
      <c r="Z109" s="120">
        <v>221.84507139372414</v>
      </c>
      <c r="AA109" s="120">
        <v>532.925764278933</v>
      </c>
      <c r="AB109" s="120">
        <v>408.4391032820277</v>
      </c>
      <c r="AC109" s="120">
        <v>482.50438750253818</v>
      </c>
      <c r="AD109" s="120">
        <v>420.3081316229086</v>
      </c>
      <c r="AE109" s="120">
        <v>665.48729098246974</v>
      </c>
      <c r="AF109" s="120">
        <v>339.38170025434727</v>
      </c>
      <c r="AG109" s="120">
        <v>305.33919973864982</v>
      </c>
      <c r="AH109" s="120">
        <v>337.33629870508355</v>
      </c>
      <c r="AI109" s="120">
        <v>498.30976426078519</v>
      </c>
      <c r="AJ109" s="120">
        <v>577.46385937092623</v>
      </c>
      <c r="AK109" s="120">
        <v>468.67301951294519</v>
      </c>
      <c r="AL109" s="120">
        <v>559.37703516482361</v>
      </c>
      <c r="AM109" s="120">
        <v>606.57794917780359</v>
      </c>
      <c r="AN109" s="120">
        <v>668.65664233605889</v>
      </c>
      <c r="AO109" s="120">
        <v>563.08406264711152</v>
      </c>
      <c r="AP109" s="120">
        <v>446.99885694282261</v>
      </c>
      <c r="AQ109" s="120">
        <v>580.24105384585312</v>
      </c>
      <c r="AR109" s="120">
        <v>175.27050667904342</v>
      </c>
      <c r="AS109" s="120">
        <v>104.738964196943</v>
      </c>
      <c r="AT109" s="120">
        <v>122.15525302283352</v>
      </c>
    </row>
    <row r="110" spans="1:46" ht="20.100000000000001" customHeight="1" x14ac:dyDescent="0.25">
      <c r="A110" s="125" t="s">
        <v>420</v>
      </c>
      <c r="B110" s="124" t="s">
        <v>248</v>
      </c>
      <c r="C110" s="120">
        <v>32.862329933414934</v>
      </c>
      <c r="D110" s="120">
        <v>35.97650092710505</v>
      </c>
      <c r="E110" s="120">
        <v>37.250745924523201</v>
      </c>
      <c r="F110" s="120">
        <v>37.036731924956825</v>
      </c>
      <c r="G110" s="120">
        <v>38.023547931302048</v>
      </c>
      <c r="H110" s="120">
        <v>42.953271922395416</v>
      </c>
      <c r="I110" s="120">
        <v>43.335148921705461</v>
      </c>
      <c r="J110" s="120">
        <v>41.734685924597052</v>
      </c>
      <c r="K110" s="120">
        <v>38.694601832368768</v>
      </c>
      <c r="L110" s="120">
        <v>41.774364819026751</v>
      </c>
      <c r="M110" s="120">
        <v>41.995932818066876</v>
      </c>
      <c r="N110" s="120">
        <v>39.117289830537622</v>
      </c>
      <c r="O110" s="120">
        <v>50.228327932287058</v>
      </c>
      <c r="P110" s="120">
        <v>62.454620915804753</v>
      </c>
      <c r="Q110" s="120">
        <v>63.728710914087152</v>
      </c>
      <c r="R110" s="120">
        <v>68.376829907821005</v>
      </c>
      <c r="S110" s="120">
        <v>59.965880986479718</v>
      </c>
      <c r="T110" s="120">
        <v>67.441006984794328</v>
      </c>
      <c r="U110" s="120">
        <v>71.661206983842817</v>
      </c>
      <c r="V110" s="120">
        <v>67.04726098488311</v>
      </c>
      <c r="W110" s="120">
        <v>43.395683838391335</v>
      </c>
      <c r="X110" s="120">
        <v>62.668618766617527</v>
      </c>
      <c r="Y110" s="120">
        <v>57.310789786570474</v>
      </c>
      <c r="Z110" s="120">
        <v>67.554906748420635</v>
      </c>
      <c r="AA110" s="120">
        <v>69.312643045646368</v>
      </c>
      <c r="AB110" s="120">
        <v>93.881468061826368</v>
      </c>
      <c r="AC110" s="120">
        <v>81.423904053622351</v>
      </c>
      <c r="AD110" s="120">
        <v>104.63003206890491</v>
      </c>
      <c r="AE110" s="120">
        <v>63.405090192085012</v>
      </c>
      <c r="AF110" s="120">
        <v>85.283857258366481</v>
      </c>
      <c r="AG110" s="120">
        <v>80.948738245233287</v>
      </c>
      <c r="AH110" s="120">
        <v>100.45101630431522</v>
      </c>
      <c r="AI110" s="120">
        <v>72.664459917383397</v>
      </c>
      <c r="AJ110" s="120">
        <v>93.461179893738347</v>
      </c>
      <c r="AK110" s="120">
        <v>93.908934893229272</v>
      </c>
      <c r="AL110" s="120">
        <v>100.57612788564893</v>
      </c>
      <c r="AM110" s="120">
        <v>74.85642008779493</v>
      </c>
      <c r="AN110" s="120">
        <v>92.140284108066226</v>
      </c>
      <c r="AO110" s="120">
        <v>92.5370961085316</v>
      </c>
      <c r="AP110" s="120">
        <v>98.569989115607257</v>
      </c>
      <c r="AQ110" s="120">
        <v>79.726508999999993</v>
      </c>
      <c r="AR110" s="120">
        <v>90.666612000000001</v>
      </c>
      <c r="AS110" s="120">
        <v>94.578154999999995</v>
      </c>
      <c r="AT110" s="120">
        <v>115.16737000000001</v>
      </c>
    </row>
    <row r="111" spans="1:46" ht="20.100000000000001" customHeight="1" x14ac:dyDescent="0.25">
      <c r="A111" s="125" t="s">
        <v>421</v>
      </c>
      <c r="B111" s="124" t="s">
        <v>243</v>
      </c>
      <c r="C111" s="120">
        <v>448.72305926670771</v>
      </c>
      <c r="D111" s="120">
        <v>491.22956529197222</v>
      </c>
      <c r="E111" s="120">
        <v>507.15417830143741</v>
      </c>
      <c r="F111" s="120">
        <v>507.1964293014625</v>
      </c>
      <c r="G111" s="120">
        <v>364.66514692556825</v>
      </c>
      <c r="H111" s="120">
        <v>414.43045391541068</v>
      </c>
      <c r="I111" s="120">
        <v>417.24948591483525</v>
      </c>
      <c r="J111" s="120">
        <v>401.22590491810587</v>
      </c>
      <c r="K111" s="120">
        <v>408.66392703317695</v>
      </c>
      <c r="L111" s="120">
        <v>440.56934303576713</v>
      </c>
      <c r="M111" s="120">
        <v>444.01220803604662</v>
      </c>
      <c r="N111" s="120">
        <v>412.02024103344939</v>
      </c>
      <c r="O111" s="120">
        <v>619.01483689958434</v>
      </c>
      <c r="P111" s="120">
        <v>768.39480187535219</v>
      </c>
      <c r="Q111" s="120">
        <v>784.85162887268268</v>
      </c>
      <c r="R111" s="120">
        <v>841.69881386346083</v>
      </c>
      <c r="S111" s="120">
        <v>759.60595098811916</v>
      </c>
      <c r="T111" s="120">
        <v>853.85287998664501</v>
      </c>
      <c r="U111" s="120">
        <v>909.70819398577146</v>
      </c>
      <c r="V111" s="120">
        <v>846.87189698675434</v>
      </c>
      <c r="W111" s="120">
        <v>836.94434105008384</v>
      </c>
      <c r="X111" s="120">
        <v>1199.5849000717849</v>
      </c>
      <c r="Y111" s="120">
        <v>1097.868702065698</v>
      </c>
      <c r="Z111" s="120">
        <v>1299.6640970777735</v>
      </c>
      <c r="AA111" s="120">
        <v>1045.1918629063944</v>
      </c>
      <c r="AB111" s="120">
        <v>1422.4855508726043</v>
      </c>
      <c r="AC111" s="120">
        <v>1231.2542388897307</v>
      </c>
      <c r="AD111" s="120">
        <v>1582.0892838583104</v>
      </c>
      <c r="AE111" s="120">
        <v>961.01579685962133</v>
      </c>
      <c r="AF111" s="120">
        <v>1292.5518748111931</v>
      </c>
      <c r="AG111" s="120">
        <v>1226.974987820772</v>
      </c>
      <c r="AH111" s="120">
        <v>1522.3660367776231</v>
      </c>
      <c r="AI111" s="120">
        <v>1112.8081819186211</v>
      </c>
      <c r="AJ111" s="120">
        <v>1430.9373508953565</v>
      </c>
      <c r="AK111" s="120">
        <v>1433.993799895133</v>
      </c>
      <c r="AL111" s="120">
        <v>1543.9962928870887</v>
      </c>
      <c r="AM111" s="120">
        <v>693.37917699464208</v>
      </c>
      <c r="AN111" s="120">
        <v>864.83403899331711</v>
      </c>
      <c r="AO111" s="120">
        <v>863.48184399332774</v>
      </c>
      <c r="AP111" s="120">
        <v>919.7005629928932</v>
      </c>
      <c r="AQ111" s="120">
        <v>744.61837700000001</v>
      </c>
      <c r="AR111" s="120">
        <v>846.24102100000005</v>
      </c>
      <c r="AS111" s="120">
        <v>882.73242600000003</v>
      </c>
      <c r="AT111" s="120">
        <v>1074.08969</v>
      </c>
    </row>
    <row r="112" spans="1:46" ht="20.100000000000001" customHeight="1" x14ac:dyDescent="0.25">
      <c r="A112" s="125" t="s">
        <v>422</v>
      </c>
      <c r="B112" s="124" t="s">
        <v>580</v>
      </c>
      <c r="C112" s="120">
        <v>4128.552587512213</v>
      </c>
      <c r="D112" s="120">
        <v>3907.1447935020938</v>
      </c>
      <c r="E112" s="120">
        <v>3939.1442255097727</v>
      </c>
      <c r="F112" s="120">
        <v>4126.5538885267915</v>
      </c>
      <c r="G112" s="120">
        <v>4690.9419127304636</v>
      </c>
      <c r="H112" s="120">
        <v>4464.1827177358309</v>
      </c>
      <c r="I112" s="120">
        <v>4531.2674717320688</v>
      </c>
      <c r="J112" s="120">
        <v>4771.533944722446</v>
      </c>
      <c r="K112" s="120">
        <v>5462.6445651523627</v>
      </c>
      <c r="L112" s="120">
        <v>5323.0290761716078</v>
      </c>
      <c r="M112" s="120">
        <v>5276.8052191729294</v>
      </c>
      <c r="N112" s="120">
        <v>5416.0528211560577</v>
      </c>
      <c r="O112" s="120">
        <v>5805.071077184125</v>
      </c>
      <c r="P112" s="120">
        <v>5809.5682622546046</v>
      </c>
      <c r="Q112" s="120">
        <v>5888.1663122602731</v>
      </c>
      <c r="R112" s="120">
        <v>6231.3697132790776</v>
      </c>
      <c r="S112" s="120">
        <v>7453.3604662493581</v>
      </c>
      <c r="T112" s="120">
        <v>7115.7454062523811</v>
      </c>
      <c r="U112" s="120">
        <v>7294.221045262615</v>
      </c>
      <c r="V112" s="120">
        <v>7482.9608272599362</v>
      </c>
      <c r="W112" s="120">
        <v>7005.5861529813619</v>
      </c>
      <c r="X112" s="120">
        <v>8395.9073219844304</v>
      </c>
      <c r="Y112" s="120">
        <v>7519.1544989867416</v>
      </c>
      <c r="Z112" s="120">
        <v>10163.124411975983</v>
      </c>
      <c r="AA112" s="120">
        <v>8607.5421470053989</v>
      </c>
      <c r="AB112" s="120">
        <v>9104.2694800446679</v>
      </c>
      <c r="AC112" s="120">
        <v>8292.7392290326206</v>
      </c>
      <c r="AD112" s="120">
        <v>12487.385132016199</v>
      </c>
      <c r="AE112" s="120">
        <v>9626.5478227023068</v>
      </c>
      <c r="AF112" s="120">
        <v>10336.60140763175</v>
      </c>
      <c r="AG112" s="120">
        <v>10280.647013644695</v>
      </c>
      <c r="AH112" s="120">
        <v>13583.537324548921</v>
      </c>
      <c r="AI112" s="120">
        <v>11480.202550084376</v>
      </c>
      <c r="AJ112" s="120">
        <v>11802.996130097259</v>
      </c>
      <c r="AK112" s="120">
        <v>11686.255153097072</v>
      </c>
      <c r="AL112" s="120">
        <v>14459.052702111341</v>
      </c>
      <c r="AM112" s="120">
        <v>12819.351380938466</v>
      </c>
      <c r="AN112" s="120">
        <v>13383.487164916989</v>
      </c>
      <c r="AO112" s="120">
        <v>13349.199342916343</v>
      </c>
      <c r="AP112" s="120">
        <v>15900.911852916004</v>
      </c>
      <c r="AQ112" s="120">
        <v>13536.894439</v>
      </c>
      <c r="AR112" s="120">
        <v>13153.153432999999</v>
      </c>
      <c r="AS112" s="120">
        <v>13420.374933999999</v>
      </c>
      <c r="AT112" s="120">
        <v>17398.019098000001</v>
      </c>
    </row>
    <row r="113" spans="1:46" ht="20.100000000000001" customHeight="1" x14ac:dyDescent="0.25">
      <c r="A113" s="125" t="s">
        <v>423</v>
      </c>
      <c r="B113" s="124" t="s">
        <v>398</v>
      </c>
      <c r="C113" s="120">
        <v>2007.9229170182123</v>
      </c>
      <c r="D113" s="120">
        <v>3975.8647790360619</v>
      </c>
      <c r="E113" s="120">
        <v>3969.8471540360074</v>
      </c>
      <c r="F113" s="120">
        <v>3830.0011400347389</v>
      </c>
      <c r="G113" s="120">
        <v>2606.7912098866886</v>
      </c>
      <c r="H113" s="120">
        <v>4577.3272328010344</v>
      </c>
      <c r="I113" s="120">
        <v>4639.1176897983478</v>
      </c>
      <c r="J113" s="120">
        <v>4131.3480218204195</v>
      </c>
      <c r="K113" s="120">
        <v>3992.1159310024104</v>
      </c>
      <c r="L113" s="120">
        <v>5420.6704170032735</v>
      </c>
      <c r="M113" s="120">
        <v>5465.3408900032991</v>
      </c>
      <c r="N113" s="120">
        <v>4755.2720860028712</v>
      </c>
      <c r="O113" s="120">
        <v>2248.6458159750005</v>
      </c>
      <c r="P113" s="120">
        <v>5427.0574149396634</v>
      </c>
      <c r="Q113" s="120">
        <v>5829.3110849351915</v>
      </c>
      <c r="R113" s="120">
        <v>6547.9988029272008</v>
      </c>
      <c r="S113" s="120">
        <v>4000.6243041106954</v>
      </c>
      <c r="T113" s="120">
        <v>6148.3112721701209</v>
      </c>
      <c r="U113" s="120">
        <v>6654.3078541841214</v>
      </c>
      <c r="V113" s="120">
        <v>6035.332278166994</v>
      </c>
      <c r="W113" s="120">
        <v>5174.9007790421019</v>
      </c>
      <c r="X113" s="120">
        <v>9230.6590970750967</v>
      </c>
      <c r="Y113" s="120">
        <v>8373.8177080681271</v>
      </c>
      <c r="Z113" s="120">
        <v>9073.4451040738186</v>
      </c>
      <c r="AA113" s="120">
        <v>4987.6485702247355</v>
      </c>
      <c r="AB113" s="120">
        <v>9163.468649412891</v>
      </c>
      <c r="AC113" s="120">
        <v>7651.729115344775</v>
      </c>
      <c r="AD113" s="120">
        <v>9086.8524074094385</v>
      </c>
      <c r="AE113" s="120">
        <v>4833.7848169694826</v>
      </c>
      <c r="AF113" s="120">
        <v>8907.6130399437643</v>
      </c>
      <c r="AG113" s="120">
        <v>8161.374458948475</v>
      </c>
      <c r="AH113" s="120">
        <v>9797.8674559381434</v>
      </c>
      <c r="AI113" s="120">
        <v>6171.176225986841</v>
      </c>
      <c r="AJ113" s="120">
        <v>9833.6724419790316</v>
      </c>
      <c r="AK113" s="120">
        <v>9746.417102979216</v>
      </c>
      <c r="AL113" s="120">
        <v>9357.6810279800466</v>
      </c>
      <c r="AM113" s="120">
        <v>6829.689665000541</v>
      </c>
      <c r="AN113" s="120">
        <v>10371.521014000824</v>
      </c>
      <c r="AO113" s="120">
        <v>10263.383021000815</v>
      </c>
      <c r="AP113" s="120">
        <v>10479.485769000832</v>
      </c>
      <c r="AQ113" s="120">
        <v>7578.3967009999997</v>
      </c>
      <c r="AR113" s="120">
        <v>10539.114368</v>
      </c>
      <c r="AS113" s="120">
        <v>10973.648105</v>
      </c>
      <c r="AT113" s="120">
        <v>12698.264236999999</v>
      </c>
    </row>
    <row r="114" spans="1:46" ht="20.100000000000001" customHeight="1" x14ac:dyDescent="0.25">
      <c r="A114" s="137" t="s">
        <v>424</v>
      </c>
      <c r="B114" s="118" t="s">
        <v>830</v>
      </c>
      <c r="C114" s="119">
        <v>7889.3776970879871</v>
      </c>
      <c r="D114" s="119">
        <v>7350.512606109387</v>
      </c>
      <c r="E114" s="119">
        <v>9352.8943601475894</v>
      </c>
      <c r="F114" s="119">
        <v>9650.0247162869946</v>
      </c>
      <c r="G114" s="119">
        <v>7771.8328200485885</v>
      </c>
      <c r="H114" s="119">
        <v>8551.2548900386755</v>
      </c>
      <c r="I114" s="119">
        <v>9867.2863030476237</v>
      </c>
      <c r="J114" s="119">
        <v>10761.742260053921</v>
      </c>
      <c r="K114" s="119">
        <v>10005.906066928099</v>
      </c>
      <c r="L114" s="119">
        <v>10913.638077911739</v>
      </c>
      <c r="M114" s="119">
        <v>12444.858302982271</v>
      </c>
      <c r="N114" s="119">
        <v>11621.227857930142</v>
      </c>
      <c r="O114" s="119">
        <v>6629.9271719380058</v>
      </c>
      <c r="P114" s="119">
        <v>7146.6017769899927</v>
      </c>
      <c r="Q114" s="119">
        <v>8085.3296190186529</v>
      </c>
      <c r="R114" s="119">
        <v>11589.163861036997</v>
      </c>
      <c r="S114" s="119">
        <v>8656.0658552052319</v>
      </c>
      <c r="T114" s="119">
        <v>9606.2538312892175</v>
      </c>
      <c r="U114" s="119">
        <v>11277.838907247786</v>
      </c>
      <c r="V114" s="119">
        <v>11850.943988256724</v>
      </c>
      <c r="W114" s="119">
        <v>7797.4007359129837</v>
      </c>
      <c r="X114" s="119">
        <v>9760.0974908909229</v>
      </c>
      <c r="Y114" s="119">
        <v>9158.0823019184427</v>
      </c>
      <c r="Z114" s="119">
        <v>12224.008296872238</v>
      </c>
      <c r="AA114" s="119">
        <v>8181.1604263517902</v>
      </c>
      <c r="AB114" s="119">
        <v>10737.326388436828</v>
      </c>
      <c r="AC114" s="119">
        <v>9745.2722363815319</v>
      </c>
      <c r="AD114" s="119">
        <v>12406.847863739353</v>
      </c>
      <c r="AE114" s="119">
        <v>5269.271230154819</v>
      </c>
      <c r="AF114" s="119">
        <v>4426.9453341392473</v>
      </c>
      <c r="AG114" s="119">
        <v>5821.3393951752687</v>
      </c>
      <c r="AH114" s="119">
        <v>8469.0321222571893</v>
      </c>
      <c r="AI114" s="119">
        <v>6577.5786176841866</v>
      </c>
      <c r="AJ114" s="119">
        <v>6712.1026216212358</v>
      </c>
      <c r="AK114" s="119">
        <v>8359.0490068246054</v>
      </c>
      <c r="AL114" s="119">
        <v>10643.153728567106</v>
      </c>
      <c r="AM114" s="119">
        <v>8705.0306308544677</v>
      </c>
      <c r="AN114" s="119">
        <v>8024.1402998371768</v>
      </c>
      <c r="AO114" s="119">
        <v>10230.744022840006</v>
      </c>
      <c r="AP114" s="119">
        <v>13681.284296677548</v>
      </c>
      <c r="AQ114" s="119">
        <v>10924.048605999998</v>
      </c>
      <c r="AR114" s="119">
        <v>11221.25388</v>
      </c>
      <c r="AS114" s="119">
        <v>13718.802184</v>
      </c>
      <c r="AT114" s="119">
        <v>20156.334352000002</v>
      </c>
    </row>
    <row r="115" spans="1:46" ht="20.100000000000001" customHeight="1" x14ac:dyDescent="0.25">
      <c r="A115" s="125" t="s">
        <v>672</v>
      </c>
      <c r="B115" s="124" t="s">
        <v>330</v>
      </c>
      <c r="C115" s="120">
        <v>7934.3233950506974</v>
      </c>
      <c r="D115" s="120">
        <v>7425.1734000474444</v>
      </c>
      <c r="E115" s="120">
        <v>9457.9450680604332</v>
      </c>
      <c r="F115" s="120">
        <v>9919.5482420633834</v>
      </c>
      <c r="G115" s="120">
        <v>8011.2195630274218</v>
      </c>
      <c r="H115" s="120">
        <v>8653.6520270296205</v>
      </c>
      <c r="I115" s="120">
        <v>10018.066828034291</v>
      </c>
      <c r="J115" s="120">
        <v>10947.744013037474</v>
      </c>
      <c r="K115" s="120">
        <v>10101.054821903273</v>
      </c>
      <c r="L115" s="120">
        <v>10978.275516894873</v>
      </c>
      <c r="M115" s="120">
        <v>12848.470919876963</v>
      </c>
      <c r="N115" s="120">
        <v>11786.040046887139</v>
      </c>
      <c r="O115" s="120">
        <v>6661.7619119084529</v>
      </c>
      <c r="P115" s="120">
        <v>7243.0406899004656</v>
      </c>
      <c r="Q115" s="120">
        <v>8227.2105078869408</v>
      </c>
      <c r="R115" s="120">
        <v>11803.75159483779</v>
      </c>
      <c r="S115" s="120">
        <v>8902.6229631334445</v>
      </c>
      <c r="T115" s="120">
        <v>10080.620797151103</v>
      </c>
      <c r="U115" s="120">
        <v>11535.032604172902</v>
      </c>
      <c r="V115" s="120">
        <v>12109.27342118151</v>
      </c>
      <c r="W115" s="120">
        <v>7903.0064318994373</v>
      </c>
      <c r="X115" s="120">
        <v>9890.9209018741421</v>
      </c>
      <c r="Y115" s="120">
        <v>9460.7658328796151</v>
      </c>
      <c r="Z115" s="120">
        <v>12464.465227841394</v>
      </c>
      <c r="AA115" s="120">
        <v>8288.7271732637637</v>
      </c>
      <c r="AB115" s="120">
        <v>10849.239867345244</v>
      </c>
      <c r="AC115" s="120">
        <v>9829.2781333127859</v>
      </c>
      <c r="AD115" s="120">
        <v>12812.113816407707</v>
      </c>
      <c r="AE115" s="120">
        <v>5334.4400351495769</v>
      </c>
      <c r="AF115" s="120">
        <v>4566.2995161280378</v>
      </c>
      <c r="AG115" s="120">
        <v>5932.3171991663412</v>
      </c>
      <c r="AH115" s="120">
        <v>8650.795640242568</v>
      </c>
      <c r="AI115" s="120">
        <v>6751.8736909461904</v>
      </c>
      <c r="AJ115" s="120">
        <v>6927.3445659447916</v>
      </c>
      <c r="AK115" s="120">
        <v>8431.0297409328086</v>
      </c>
      <c r="AL115" s="120">
        <v>10873.483552913342</v>
      </c>
      <c r="AM115" s="120">
        <v>8845.7786430212</v>
      </c>
      <c r="AN115" s="120">
        <v>8178.1325010195987</v>
      </c>
      <c r="AO115" s="120">
        <v>10386.815618024892</v>
      </c>
      <c r="AP115" s="120">
        <v>13981.768971033507</v>
      </c>
      <c r="AQ115" s="120">
        <v>11196.363031999999</v>
      </c>
      <c r="AR115" s="120">
        <v>11360.883344</v>
      </c>
      <c r="AS115" s="120">
        <v>13919.831672</v>
      </c>
      <c r="AT115" s="120">
        <v>20557.446946</v>
      </c>
    </row>
    <row r="116" spans="1:46" ht="20.100000000000001" customHeight="1" x14ac:dyDescent="0.25">
      <c r="A116" s="125" t="s">
        <v>673</v>
      </c>
      <c r="B116" s="124" t="s">
        <v>529</v>
      </c>
      <c r="C116" s="120">
        <v>44.945697962710533</v>
      </c>
      <c r="D116" s="120">
        <v>74.660793938057225</v>
      </c>
      <c r="E116" s="120">
        <v>105.05070791284406</v>
      </c>
      <c r="F116" s="120">
        <v>269.52352577638823</v>
      </c>
      <c r="G116" s="120">
        <v>239.38674297883301</v>
      </c>
      <c r="H116" s="120">
        <v>102.39713699094587</v>
      </c>
      <c r="I116" s="120">
        <v>150.78052498666773</v>
      </c>
      <c r="J116" s="120">
        <v>186.00175298355339</v>
      </c>
      <c r="K116" s="120">
        <v>95.148754975174413</v>
      </c>
      <c r="L116" s="120">
        <v>64.637438983135226</v>
      </c>
      <c r="M116" s="120">
        <v>403.61261689469205</v>
      </c>
      <c r="N116" s="120">
        <v>164.81218895699828</v>
      </c>
      <c r="O116" s="120">
        <v>31.834739970446908</v>
      </c>
      <c r="P116" s="120">
        <v>96.438912910473007</v>
      </c>
      <c r="Q116" s="120">
        <v>141.88088886828797</v>
      </c>
      <c r="R116" s="120">
        <v>214.58773380079211</v>
      </c>
      <c r="S116" s="120">
        <v>246.55710792821321</v>
      </c>
      <c r="T116" s="120">
        <v>474.36696586188481</v>
      </c>
      <c r="U116" s="120">
        <v>257.19369692511629</v>
      </c>
      <c r="V116" s="120">
        <v>258.32943292478564</v>
      </c>
      <c r="W116" s="120">
        <v>105.60569598645331</v>
      </c>
      <c r="X116" s="120">
        <v>130.82341098321851</v>
      </c>
      <c r="Y116" s="120">
        <v>302.68353096117301</v>
      </c>
      <c r="Z116" s="120">
        <v>240.45693096915514</v>
      </c>
      <c r="AA116" s="120">
        <v>107.56674691197385</v>
      </c>
      <c r="AB116" s="120">
        <v>111.91347890841675</v>
      </c>
      <c r="AC116" s="120">
        <v>84.00589693125464</v>
      </c>
      <c r="AD116" s="120">
        <v>405.26595266835477</v>
      </c>
      <c r="AE116" s="120">
        <v>65.168804994757821</v>
      </c>
      <c r="AF116" s="120">
        <v>139.35418198879034</v>
      </c>
      <c r="AG116" s="120">
        <v>110.97780399107293</v>
      </c>
      <c r="AH116" s="120">
        <v>181.76351798537891</v>
      </c>
      <c r="AI116" s="120">
        <v>174.29507326200405</v>
      </c>
      <c r="AJ116" s="120">
        <v>215.24194432355625</v>
      </c>
      <c r="AK116" s="120">
        <v>71.980734108202967</v>
      </c>
      <c r="AL116" s="120">
        <v>230.32982434623668</v>
      </c>
      <c r="AM116" s="120">
        <v>140.74801216673276</v>
      </c>
      <c r="AN116" s="120">
        <v>153.99220118242206</v>
      </c>
      <c r="AO116" s="120">
        <v>156.07159518488535</v>
      </c>
      <c r="AP116" s="120">
        <v>300.48467435595984</v>
      </c>
      <c r="AQ116" s="120">
        <v>272.31442600000003</v>
      </c>
      <c r="AR116" s="120">
        <v>139.62946400000001</v>
      </c>
      <c r="AS116" s="120">
        <v>201.02948799999999</v>
      </c>
      <c r="AT116" s="120">
        <v>401.112594</v>
      </c>
    </row>
    <row r="117" spans="1:46" ht="20.100000000000001" customHeight="1" x14ac:dyDescent="0.25">
      <c r="A117" s="126"/>
      <c r="B117" s="126" t="s">
        <v>429</v>
      </c>
      <c r="C117" s="127">
        <v>9092.4820073599258</v>
      </c>
      <c r="D117" s="127">
        <v>-105.50827970795217</v>
      </c>
      <c r="E117" s="127">
        <v>-3913.3576678802347</v>
      </c>
      <c r="F117" s="127">
        <v>2907.3418618014257</v>
      </c>
      <c r="G117" s="127">
        <v>12453.79209424842</v>
      </c>
      <c r="H117" s="127">
        <v>-841.54885607298638</v>
      </c>
      <c r="I117" s="127">
        <v>-4616.3543404601223</v>
      </c>
      <c r="J117" s="127">
        <v>7250.3679297576455</v>
      </c>
      <c r="K117" s="127">
        <v>11539.207209648157</v>
      </c>
      <c r="L117" s="127">
        <v>-1592.1302830582281</v>
      </c>
      <c r="M117" s="127">
        <v>-6368.2743664377922</v>
      </c>
      <c r="N117" s="127">
        <v>9224.9465908212878</v>
      </c>
      <c r="O117" s="127">
        <v>21148.58415655799</v>
      </c>
      <c r="P117" s="127">
        <v>3404.855022803953</v>
      </c>
      <c r="Q117" s="127">
        <v>-3022.1842026202648</v>
      </c>
      <c r="R117" s="127">
        <v>-834.69134284539905</v>
      </c>
      <c r="S117" s="127">
        <v>17494.611356582667</v>
      </c>
      <c r="T117" s="127">
        <v>-415.40346925414633</v>
      </c>
      <c r="U117" s="127">
        <v>-6511.9249634350708</v>
      </c>
      <c r="V117" s="127">
        <v>2691.9556615165202</v>
      </c>
      <c r="W117" s="127">
        <v>38108.603777285462</v>
      </c>
      <c r="X117" s="127">
        <v>-7709.4368975706166</v>
      </c>
      <c r="Y117" s="127">
        <v>-3241.883889070712</v>
      </c>
      <c r="Z117" s="127">
        <v>-12817.661653805757</v>
      </c>
      <c r="AA117" s="127">
        <v>34456.910377741864</v>
      </c>
      <c r="AB117" s="127">
        <v>-2489.4462791433034</v>
      </c>
      <c r="AC117" s="127">
        <v>2952.9581619502569</v>
      </c>
      <c r="AD117" s="127">
        <v>-21694.598724217445</v>
      </c>
      <c r="AE117" s="127">
        <v>43914.548651599325</v>
      </c>
      <c r="AF117" s="127">
        <v>4333.9293939978234</v>
      </c>
      <c r="AG117" s="127">
        <v>6722.5502758641815</v>
      </c>
      <c r="AH117" s="127">
        <v>-19880.457266249548</v>
      </c>
      <c r="AI117" s="127">
        <v>36489.705546301673</v>
      </c>
      <c r="AJ117" s="127">
        <v>5691.0800330036436</v>
      </c>
      <c r="AK117" s="127">
        <v>-1465.403081054159</v>
      </c>
      <c r="AL117" s="127">
        <v>-9117.9110872920719</v>
      </c>
      <c r="AM117" s="127">
        <v>33634.291932652821</v>
      </c>
      <c r="AN117" s="127">
        <v>1829.0072908158472</v>
      </c>
      <c r="AO117" s="127">
        <v>-3962.202907857456</v>
      </c>
      <c r="AP117" s="127">
        <v>1093.7914760287968</v>
      </c>
      <c r="AQ117" s="127">
        <v>39529.455177544325</v>
      </c>
      <c r="AR117" s="127">
        <v>-7853.5818937565491</v>
      </c>
      <c r="AS117" s="127">
        <v>13171.703035354934</v>
      </c>
      <c r="AT117" s="127">
        <v>-29757.66468076731</v>
      </c>
    </row>
    <row r="118" spans="1:46" ht="20.100000000000001" customHeight="1" x14ac:dyDescent="0.25">
      <c r="A118" s="126"/>
      <c r="B118" s="126" t="s">
        <v>430</v>
      </c>
      <c r="C118" s="127">
        <v>8279.8238813359785</v>
      </c>
      <c r="D118" s="127">
        <v>-843.41186406549241</v>
      </c>
      <c r="E118" s="127">
        <v>-4601.1426243780297</v>
      </c>
      <c r="F118" s="127">
        <v>1455.9292208429833</v>
      </c>
      <c r="G118" s="127">
        <v>12070.322243858362</v>
      </c>
      <c r="H118" s="127">
        <v>-2233.2298418007558</v>
      </c>
      <c r="I118" s="127">
        <v>-6538.0934441581339</v>
      </c>
      <c r="J118" s="127">
        <v>4855.3621271547017</v>
      </c>
      <c r="K118" s="127">
        <v>9498.1364858964371</v>
      </c>
      <c r="L118" s="127">
        <v>-4223.6766817587923</v>
      </c>
      <c r="M118" s="127">
        <v>-8618.4146710061905</v>
      </c>
      <c r="N118" s="127">
        <v>6134.3533265484148</v>
      </c>
      <c r="O118" s="127">
        <v>20908.307718773678</v>
      </c>
      <c r="P118" s="127">
        <v>3015.9158143899986</v>
      </c>
      <c r="Q118" s="127">
        <v>-4450.495252626657</v>
      </c>
      <c r="R118" s="127">
        <v>-2697.8785334662534</v>
      </c>
      <c r="S118" s="127">
        <v>15739.36834917072</v>
      </c>
      <c r="T118" s="127">
        <v>-2784.2739989262191</v>
      </c>
      <c r="U118" s="127">
        <v>-8678.2647019744327</v>
      </c>
      <c r="V118" s="127">
        <v>-401.59802500250225</v>
      </c>
      <c r="W118" s="127">
        <v>36140.251067195903</v>
      </c>
      <c r="X118" s="127">
        <v>-9130.0852212873142</v>
      </c>
      <c r="Y118" s="127">
        <v>-4753.1315134726901</v>
      </c>
      <c r="Z118" s="127">
        <v>-19742.58240566618</v>
      </c>
      <c r="AA118" s="127">
        <v>31685.309407484223</v>
      </c>
      <c r="AB118" s="127">
        <v>-8649.9891604971635</v>
      </c>
      <c r="AC118" s="127">
        <v>-885.10808055434609</v>
      </c>
      <c r="AD118" s="127">
        <v>-24703.600504344882</v>
      </c>
      <c r="AE118" s="127">
        <v>39460.855561623626</v>
      </c>
      <c r="AF118" s="127">
        <v>165.01834831382439</v>
      </c>
      <c r="AG118" s="127">
        <v>3471.8469629897445</v>
      </c>
      <c r="AH118" s="127">
        <v>-21595.605328034871</v>
      </c>
      <c r="AI118" s="127">
        <v>33392.229047242945</v>
      </c>
      <c r="AJ118" s="127">
        <v>3847.6097163704108</v>
      </c>
      <c r="AK118" s="127">
        <v>-4231.863516339421</v>
      </c>
      <c r="AL118" s="127">
        <v>-12252.097287345357</v>
      </c>
      <c r="AM118" s="127">
        <v>31217.002850712743</v>
      </c>
      <c r="AN118" s="127">
        <v>-2290.0638656594092</v>
      </c>
      <c r="AO118" s="127">
        <v>-7638.0315333386825</v>
      </c>
      <c r="AP118" s="127">
        <v>-2615.5943394308852</v>
      </c>
      <c r="AQ118" s="127">
        <v>38219.642687000014</v>
      </c>
      <c r="AR118" s="127">
        <v>-9801.3152249999694</v>
      </c>
      <c r="AS118" s="127">
        <v>11118.864547000005</v>
      </c>
      <c r="AT118" s="127">
        <v>-32484.779856999987</v>
      </c>
    </row>
    <row r="120" spans="1:46" s="136" customFormat="1" ht="20.100000000000001" customHeight="1" x14ac:dyDescent="0.25">
      <c r="A120" s="322" t="s">
        <v>624</v>
      </c>
      <c r="B120" s="322"/>
      <c r="C120" s="86" t="s">
        <v>674</v>
      </c>
      <c r="D120" s="86" t="s">
        <v>675</v>
      </c>
      <c r="E120" s="86" t="s">
        <v>676</v>
      </c>
      <c r="F120" s="86" t="s">
        <v>677</v>
      </c>
      <c r="G120" s="86" t="s">
        <v>678</v>
      </c>
      <c r="H120" s="86" t="s">
        <v>679</v>
      </c>
      <c r="I120" s="86" t="s">
        <v>680</v>
      </c>
      <c r="J120" s="86" t="s">
        <v>681</v>
      </c>
      <c r="K120" s="86" t="s">
        <v>682</v>
      </c>
      <c r="L120" s="86" t="s">
        <v>683</v>
      </c>
      <c r="M120" s="86" t="s">
        <v>684</v>
      </c>
      <c r="N120" s="86" t="s">
        <v>685</v>
      </c>
      <c r="O120" s="86" t="s">
        <v>686</v>
      </c>
      <c r="P120" s="86" t="s">
        <v>687</v>
      </c>
      <c r="Q120" s="86" t="s">
        <v>688</v>
      </c>
      <c r="R120" s="86" t="s">
        <v>689</v>
      </c>
      <c r="S120" s="86" t="s">
        <v>690</v>
      </c>
      <c r="T120" s="86" t="s">
        <v>691</v>
      </c>
      <c r="U120" s="86" t="s">
        <v>692</v>
      </c>
      <c r="V120" s="86" t="s">
        <v>693</v>
      </c>
      <c r="W120" s="86" t="s">
        <v>694</v>
      </c>
      <c r="X120" s="86" t="s">
        <v>695</v>
      </c>
      <c r="Y120" s="86" t="s">
        <v>696</v>
      </c>
      <c r="Z120" s="86" t="s">
        <v>697</v>
      </c>
      <c r="AA120" s="86" t="s">
        <v>698</v>
      </c>
      <c r="AB120" s="86" t="s">
        <v>699</v>
      </c>
      <c r="AC120" s="86" t="s">
        <v>700</v>
      </c>
      <c r="AD120" s="86" t="s">
        <v>701</v>
      </c>
      <c r="AE120" s="86" t="s">
        <v>702</v>
      </c>
      <c r="AF120" s="86" t="s">
        <v>703</v>
      </c>
      <c r="AG120" s="86" t="s">
        <v>704</v>
      </c>
      <c r="AH120" s="86" t="s">
        <v>705</v>
      </c>
      <c r="AI120" s="86" t="s">
        <v>706</v>
      </c>
      <c r="AJ120" s="86" t="s">
        <v>707</v>
      </c>
      <c r="AK120" s="86" t="s">
        <v>708</v>
      </c>
      <c r="AL120" s="86" t="s">
        <v>709</v>
      </c>
      <c r="AM120" s="86" t="s">
        <v>710</v>
      </c>
      <c r="AN120" s="86" t="s">
        <v>711</v>
      </c>
      <c r="AO120" s="86" t="s">
        <v>712</v>
      </c>
      <c r="AP120" s="86" t="s">
        <v>713</v>
      </c>
      <c r="AQ120" s="86" t="s">
        <v>714</v>
      </c>
      <c r="AR120" s="86" t="s">
        <v>715</v>
      </c>
      <c r="AS120" s="86" t="s">
        <v>716</v>
      </c>
      <c r="AT120" s="86" t="s">
        <v>717</v>
      </c>
    </row>
    <row r="121" spans="1:46" ht="20.100000000000001" customHeight="1" x14ac:dyDescent="0.25">
      <c r="A121" s="18" t="s">
        <v>401</v>
      </c>
      <c r="B121" s="19" t="s">
        <v>826</v>
      </c>
      <c r="C121" s="20">
        <v>343092.84284083196</v>
      </c>
      <c r="D121" s="20">
        <v>339061.59217963438</v>
      </c>
      <c r="E121" s="20">
        <v>352444.89445915469</v>
      </c>
      <c r="F121" s="20">
        <v>387921.19160305476</v>
      </c>
      <c r="G121" s="20">
        <v>399610.46508854965</v>
      </c>
      <c r="H121" s="20">
        <v>390968.44680368877</v>
      </c>
      <c r="I121" s="20">
        <v>398861.70988219528</v>
      </c>
      <c r="J121" s="20">
        <v>427512.22974784794</v>
      </c>
      <c r="K121" s="20">
        <v>451050.84452106792</v>
      </c>
      <c r="L121" s="20">
        <v>422346.37488847831</v>
      </c>
      <c r="M121" s="20">
        <v>448436.88113529247</v>
      </c>
      <c r="N121" s="20">
        <v>477957.01271782402</v>
      </c>
      <c r="O121" s="20">
        <v>479968.19180020131</v>
      </c>
      <c r="P121" s="20">
        <v>481294.8672901321</v>
      </c>
      <c r="Q121" s="20">
        <v>465953.25545473752</v>
      </c>
      <c r="R121" s="20">
        <v>553148.11267928733</v>
      </c>
      <c r="S121" s="20">
        <v>540559.49298631796</v>
      </c>
      <c r="T121" s="20">
        <v>495927.61099578068</v>
      </c>
      <c r="U121" s="20">
        <v>500120.01884273801</v>
      </c>
      <c r="V121" s="20">
        <v>548164.59263292619</v>
      </c>
      <c r="W121" s="20">
        <v>566164.73687378422</v>
      </c>
      <c r="X121" s="20">
        <v>568820.07448757766</v>
      </c>
      <c r="Y121" s="20">
        <v>524547.44977397216</v>
      </c>
      <c r="Z121" s="20">
        <v>586975.62159044738</v>
      </c>
      <c r="AA121" s="20">
        <v>636699.21711405576</v>
      </c>
      <c r="AB121" s="20">
        <v>567889.41672423412</v>
      </c>
      <c r="AC121" s="20">
        <v>548048.3827930066</v>
      </c>
      <c r="AD121" s="20">
        <v>641036.69734666089</v>
      </c>
      <c r="AE121" s="20">
        <v>625725.51503343135</v>
      </c>
      <c r="AF121" s="20">
        <v>585076.20946335397</v>
      </c>
      <c r="AG121" s="20">
        <v>575244.85439847596</v>
      </c>
      <c r="AH121" s="20">
        <v>650897.18746124487</v>
      </c>
      <c r="AI121" s="20">
        <v>661086.57182850211</v>
      </c>
      <c r="AJ121" s="20">
        <v>629558.14693517529</v>
      </c>
      <c r="AK121" s="20">
        <v>635389.35032352118</v>
      </c>
      <c r="AL121" s="20">
        <v>710985.92957511742</v>
      </c>
      <c r="AM121" s="20">
        <v>720663.56438048778</v>
      </c>
      <c r="AN121" s="20">
        <v>676434.98661108967</v>
      </c>
      <c r="AO121" s="20">
        <v>665401.36945772578</v>
      </c>
      <c r="AP121" s="20">
        <v>824669.83135521272</v>
      </c>
      <c r="AQ121" s="20">
        <v>747876.89704233047</v>
      </c>
      <c r="AR121" s="20">
        <v>502216.32153821515</v>
      </c>
      <c r="AS121" s="20">
        <v>641438.77655335329</v>
      </c>
      <c r="AT121" s="20">
        <v>784831.94245189079</v>
      </c>
    </row>
    <row r="122" spans="1:46" ht="20.100000000000001" customHeight="1" x14ac:dyDescent="0.25">
      <c r="A122" s="137" t="s">
        <v>402</v>
      </c>
      <c r="B122" s="118" t="s">
        <v>242</v>
      </c>
      <c r="C122" s="119">
        <v>226769.39019888159</v>
      </c>
      <c r="D122" s="119">
        <v>221253.81563238485</v>
      </c>
      <c r="E122" s="119">
        <v>219535.95795262913</v>
      </c>
      <c r="F122" s="119">
        <v>247846.77876556924</v>
      </c>
      <c r="G122" s="119">
        <v>270889.13208042627</v>
      </c>
      <c r="H122" s="119">
        <v>256888.66462468746</v>
      </c>
      <c r="I122" s="119">
        <v>255027.83101559919</v>
      </c>
      <c r="J122" s="119">
        <v>272105.22015954234</v>
      </c>
      <c r="K122" s="119">
        <v>299752.44943915983</v>
      </c>
      <c r="L122" s="119">
        <v>277225.14753514627</v>
      </c>
      <c r="M122" s="119">
        <v>270374.65914894524</v>
      </c>
      <c r="N122" s="119">
        <v>291172.52432295657</v>
      </c>
      <c r="O122" s="119">
        <v>319551.59804121376</v>
      </c>
      <c r="P122" s="119">
        <v>304043.23408725573</v>
      </c>
      <c r="Q122" s="119">
        <v>289103.37288614479</v>
      </c>
      <c r="R122" s="119">
        <v>339058.89553649828</v>
      </c>
      <c r="S122" s="119">
        <v>352633.19209921139</v>
      </c>
      <c r="T122" s="119">
        <v>317661.15932948858</v>
      </c>
      <c r="U122" s="119">
        <v>305308.25885728013</v>
      </c>
      <c r="V122" s="119">
        <v>339270.91500669706</v>
      </c>
      <c r="W122" s="119">
        <v>373001.53868853155</v>
      </c>
      <c r="X122" s="119">
        <v>340620.67387410079</v>
      </c>
      <c r="Y122" s="119">
        <v>321274.90964766842</v>
      </c>
      <c r="Z122" s="119">
        <v>343722.70874795783</v>
      </c>
      <c r="AA122" s="119">
        <v>387138.2322357822</v>
      </c>
      <c r="AB122" s="119">
        <v>349777.5798507845</v>
      </c>
      <c r="AC122" s="119">
        <v>327832.35704635899</v>
      </c>
      <c r="AD122" s="119">
        <v>381099.70951927564</v>
      </c>
      <c r="AE122" s="119">
        <v>405463.8744211208</v>
      </c>
      <c r="AF122" s="119">
        <v>366151.02360089932</v>
      </c>
      <c r="AG122" s="119">
        <v>353170.45329557231</v>
      </c>
      <c r="AH122" s="119">
        <v>398702.82039891212</v>
      </c>
      <c r="AI122" s="119">
        <v>438411.03377355682</v>
      </c>
      <c r="AJ122" s="119">
        <v>404050.57795567863</v>
      </c>
      <c r="AK122" s="119">
        <v>392315.41069274908</v>
      </c>
      <c r="AL122" s="119">
        <v>423339.40993011434</v>
      </c>
      <c r="AM122" s="119">
        <v>468221.44912553864</v>
      </c>
      <c r="AN122" s="119">
        <v>421083.53480068094</v>
      </c>
      <c r="AO122" s="119">
        <v>413136.10033379064</v>
      </c>
      <c r="AP122" s="119">
        <v>446546.68440004991</v>
      </c>
      <c r="AQ122" s="119">
        <v>486032.77395766031</v>
      </c>
      <c r="AR122" s="119">
        <v>320916.90998959972</v>
      </c>
      <c r="AS122" s="119">
        <v>405726.6558501207</v>
      </c>
      <c r="AT122" s="119">
        <v>499156.75321801932</v>
      </c>
    </row>
    <row r="123" spans="1:46" ht="20.100000000000001" customHeight="1" x14ac:dyDescent="0.25">
      <c r="A123" s="21" t="s">
        <v>403</v>
      </c>
      <c r="B123" s="22" t="s">
        <v>256</v>
      </c>
      <c r="C123" s="23">
        <v>64725.723411597202</v>
      </c>
      <c r="D123" s="23">
        <v>63861.078402076942</v>
      </c>
      <c r="E123" s="23">
        <v>57450.750981822493</v>
      </c>
      <c r="F123" s="23">
        <v>72445.699874008045</v>
      </c>
      <c r="G123" s="23">
        <v>81859.768679036264</v>
      </c>
      <c r="H123" s="23">
        <v>78985.676089612811</v>
      </c>
      <c r="I123" s="23">
        <v>71037.665459825264</v>
      </c>
      <c r="J123" s="23">
        <v>82116.071010424435</v>
      </c>
      <c r="K123" s="23">
        <v>94744.173701497028</v>
      </c>
      <c r="L123" s="23">
        <v>81465.251801131526</v>
      </c>
      <c r="M123" s="23">
        <v>64512.832149059956</v>
      </c>
      <c r="N123" s="23">
        <v>84210.978779563477</v>
      </c>
      <c r="O123" s="23">
        <v>99572.984547993081</v>
      </c>
      <c r="P123" s="23">
        <v>88643.217386162549</v>
      </c>
      <c r="Q123" s="23">
        <v>73385.868300672184</v>
      </c>
      <c r="R123" s="23">
        <v>99169.049797293192</v>
      </c>
      <c r="S123" s="23">
        <v>107052.02810532042</v>
      </c>
      <c r="T123" s="23">
        <v>96065.366435224147</v>
      </c>
      <c r="U123" s="23">
        <v>81643.009134198801</v>
      </c>
      <c r="V123" s="23">
        <v>97395.597985298591</v>
      </c>
      <c r="W123" s="23">
        <v>116004.5574982964</v>
      </c>
      <c r="X123" s="23">
        <v>103482.85512632513</v>
      </c>
      <c r="Y123" s="23">
        <v>82494.070293220473</v>
      </c>
      <c r="Z123" s="23">
        <v>99145.244981499476</v>
      </c>
      <c r="AA123" s="23">
        <v>117954.99194497451</v>
      </c>
      <c r="AB123" s="23">
        <v>109845.37263770189</v>
      </c>
      <c r="AC123" s="23">
        <v>90546.726593896383</v>
      </c>
      <c r="AD123" s="23">
        <v>134852.82366463379</v>
      </c>
      <c r="AE123" s="23">
        <v>132553.94120512501</v>
      </c>
      <c r="AF123" s="23">
        <v>115288.3782505378</v>
      </c>
      <c r="AG123" s="23">
        <v>95386.794062833738</v>
      </c>
      <c r="AH123" s="23">
        <v>115456.35172728026</v>
      </c>
      <c r="AI123" s="23">
        <v>140020.16901442088</v>
      </c>
      <c r="AJ123" s="23">
        <v>121066.12196350555</v>
      </c>
      <c r="AK123" s="23">
        <v>102727.58412672121</v>
      </c>
      <c r="AL123" s="23">
        <v>126942.88840239021</v>
      </c>
      <c r="AM123" s="23">
        <v>154003.53182587965</v>
      </c>
      <c r="AN123" s="23">
        <v>126925.26783872975</v>
      </c>
      <c r="AO123" s="23">
        <v>116690.01333376365</v>
      </c>
      <c r="AP123" s="23">
        <v>140302.91648263676</v>
      </c>
      <c r="AQ123" s="23">
        <v>159016.35866589998</v>
      </c>
      <c r="AR123" s="23">
        <v>113788.42103735999</v>
      </c>
      <c r="AS123" s="23">
        <v>101020.28508501001</v>
      </c>
      <c r="AT123" s="23">
        <v>151822.24614077</v>
      </c>
    </row>
    <row r="124" spans="1:46" ht="20.100000000000001" customHeight="1" x14ac:dyDescent="0.25">
      <c r="A124" s="21" t="s">
        <v>404</v>
      </c>
      <c r="B124" s="22" t="s">
        <v>257</v>
      </c>
      <c r="C124" s="23">
        <v>3418.7598611799995</v>
      </c>
      <c r="D124" s="23">
        <v>3098.22959816</v>
      </c>
      <c r="E124" s="23">
        <v>2956.8518681300002</v>
      </c>
      <c r="F124" s="23">
        <v>3057.1909450900002</v>
      </c>
      <c r="G124" s="23">
        <v>4085.3880010000003</v>
      </c>
      <c r="H124" s="23">
        <v>3397.6364994400001</v>
      </c>
      <c r="I124" s="23">
        <v>3703.2068382500001</v>
      </c>
      <c r="J124" s="23">
        <v>3658.3751847399999</v>
      </c>
      <c r="K124" s="23">
        <v>4630.9157103900006</v>
      </c>
      <c r="L124" s="23">
        <v>3922.5615294900003</v>
      </c>
      <c r="M124" s="23">
        <v>4118.82722337</v>
      </c>
      <c r="N124" s="23">
        <v>4015.29218365</v>
      </c>
      <c r="O124" s="23">
        <v>5179.9478516700001</v>
      </c>
      <c r="P124" s="23">
        <v>4439.2687892000004</v>
      </c>
      <c r="Q124" s="23">
        <v>4601.0556257500002</v>
      </c>
      <c r="R124" s="23">
        <v>4505.0836289099998</v>
      </c>
      <c r="S124" s="23">
        <v>5791.2034808500002</v>
      </c>
      <c r="T124" s="23">
        <v>4891.3918439600002</v>
      </c>
      <c r="U124" s="23">
        <v>5070.87509331</v>
      </c>
      <c r="V124" s="23">
        <v>4965.84675565</v>
      </c>
      <c r="W124" s="23">
        <v>6238.7787355199998</v>
      </c>
      <c r="X124" s="23">
        <v>5188.9354708000001</v>
      </c>
      <c r="Y124" s="23">
        <v>5283.5051768600006</v>
      </c>
      <c r="Z124" s="23">
        <v>4875.9210805900002</v>
      </c>
      <c r="AA124" s="23">
        <v>6346.4553467799997</v>
      </c>
      <c r="AB124" s="23">
        <v>5370.9234757600007</v>
      </c>
      <c r="AC124" s="23">
        <v>5377.4208485199997</v>
      </c>
      <c r="AD124" s="23">
        <v>5095.3594969699998</v>
      </c>
      <c r="AE124" s="23">
        <v>6473.3912757500002</v>
      </c>
      <c r="AF124" s="23">
        <v>5446.5085029100001</v>
      </c>
      <c r="AG124" s="23">
        <v>5546.9604904600001</v>
      </c>
      <c r="AH124" s="23">
        <v>5265.40410582</v>
      </c>
      <c r="AI124" s="23">
        <v>6674.4332882199997</v>
      </c>
      <c r="AJ124" s="23">
        <v>5274.7929741099997</v>
      </c>
      <c r="AK124" s="23">
        <v>6306.9677516299998</v>
      </c>
      <c r="AL124" s="23">
        <v>6149.0828936500002</v>
      </c>
      <c r="AM124" s="23">
        <v>6085.1358180699999</v>
      </c>
      <c r="AN124" s="23">
        <v>5815.9127200399998</v>
      </c>
      <c r="AO124" s="23">
        <v>5558.211069</v>
      </c>
      <c r="AP124" s="23">
        <v>6779.3254970199996</v>
      </c>
      <c r="AQ124" s="23">
        <v>5896.55707179</v>
      </c>
      <c r="AR124" s="23">
        <v>5135.1143082799999</v>
      </c>
      <c r="AS124" s="23">
        <v>5329.4160453099994</v>
      </c>
      <c r="AT124" s="23">
        <v>6907.0860947499996</v>
      </c>
    </row>
    <row r="125" spans="1:46" ht="20.100000000000001" customHeight="1" x14ac:dyDescent="0.25">
      <c r="A125" s="21" t="s">
        <v>405</v>
      </c>
      <c r="B125" s="22" t="s">
        <v>258</v>
      </c>
      <c r="C125" s="23">
        <v>21412.216757625712</v>
      </c>
      <c r="D125" s="23">
        <v>10534.252327095961</v>
      </c>
      <c r="E125" s="23">
        <v>8903.6428178898623</v>
      </c>
      <c r="F125" s="23">
        <v>8221.9143703168666</v>
      </c>
      <c r="G125" s="23">
        <v>24569.025395677163</v>
      </c>
      <c r="H125" s="23">
        <v>11828.271112733924</v>
      </c>
      <c r="I125" s="23">
        <v>10062.536674579802</v>
      </c>
      <c r="J125" s="23">
        <v>9561.8909842865578</v>
      </c>
      <c r="K125" s="23">
        <v>27561.474862690731</v>
      </c>
      <c r="L125" s="23">
        <v>13355.969133451403</v>
      </c>
      <c r="M125" s="23">
        <v>11397.061470219958</v>
      </c>
      <c r="N125" s="23">
        <v>10388.009205499287</v>
      </c>
      <c r="O125" s="23">
        <v>30035.41621155581</v>
      </c>
      <c r="P125" s="23">
        <v>15479.806092436014</v>
      </c>
      <c r="Q125" s="23">
        <v>12859.805092540464</v>
      </c>
      <c r="R125" s="23">
        <v>11770.432726437592</v>
      </c>
      <c r="S125" s="23">
        <v>33056.086556703158</v>
      </c>
      <c r="T125" s="23">
        <v>16296.930327162518</v>
      </c>
      <c r="U125" s="23">
        <v>14908.122426787135</v>
      </c>
      <c r="V125" s="23">
        <v>13151.675475867836</v>
      </c>
      <c r="W125" s="23">
        <v>36193.302602135969</v>
      </c>
      <c r="X125" s="23">
        <v>19500.958855408331</v>
      </c>
      <c r="Y125" s="23">
        <v>15528.72348691243</v>
      </c>
      <c r="Z125" s="23">
        <v>15354.969426702297</v>
      </c>
      <c r="AA125" s="23">
        <v>41145.108076846642</v>
      </c>
      <c r="AB125" s="23">
        <v>19574.875238356908</v>
      </c>
      <c r="AC125" s="23">
        <v>16206.660146869552</v>
      </c>
      <c r="AD125" s="23">
        <v>15704.528756191412</v>
      </c>
      <c r="AE125" s="23">
        <v>42219.374444766283</v>
      </c>
      <c r="AF125" s="23">
        <v>21236.000146470098</v>
      </c>
      <c r="AG125" s="23">
        <v>18869.290880699045</v>
      </c>
      <c r="AH125" s="23">
        <v>16480.848100623665</v>
      </c>
      <c r="AI125" s="23">
        <v>44850.155655328024</v>
      </c>
      <c r="AJ125" s="23">
        <v>24062.523295237897</v>
      </c>
      <c r="AK125" s="23">
        <v>20617.926232934195</v>
      </c>
      <c r="AL125" s="23">
        <v>18557.425908484289</v>
      </c>
      <c r="AM125" s="23">
        <v>48659.492923145073</v>
      </c>
      <c r="AN125" s="23">
        <v>25756.278053904614</v>
      </c>
      <c r="AO125" s="23">
        <v>21554.235315144379</v>
      </c>
      <c r="AP125" s="23">
        <v>20235.816168885558</v>
      </c>
      <c r="AQ125" s="23">
        <v>52191.51896288</v>
      </c>
      <c r="AR125" s="23">
        <v>20670.980325780001</v>
      </c>
      <c r="AS125" s="23">
        <v>23910.145021060001</v>
      </c>
      <c r="AT125" s="23">
        <v>23586.86645985</v>
      </c>
    </row>
    <row r="126" spans="1:46" ht="20.100000000000001" customHeight="1" x14ac:dyDescent="0.25">
      <c r="A126" s="21" t="s">
        <v>406</v>
      </c>
      <c r="B126" s="22" t="s">
        <v>264</v>
      </c>
      <c r="C126" s="23">
        <v>132713.51574306871</v>
      </c>
      <c r="D126" s="23">
        <v>138761.38732106192</v>
      </c>
      <c r="E126" s="23">
        <v>144089.47948493678</v>
      </c>
      <c r="F126" s="23">
        <v>158487.87164665433</v>
      </c>
      <c r="G126" s="23">
        <v>154235.18501785284</v>
      </c>
      <c r="H126" s="23">
        <v>156438.93087736069</v>
      </c>
      <c r="I126" s="23">
        <v>162955.27873008413</v>
      </c>
      <c r="J126" s="23">
        <v>169438.14465500135</v>
      </c>
      <c r="K126" s="23">
        <v>166627.29254015209</v>
      </c>
      <c r="L126" s="23">
        <v>171196.98943746331</v>
      </c>
      <c r="M126" s="23">
        <v>182191.49189821535</v>
      </c>
      <c r="N126" s="23">
        <v>183537.04198452376</v>
      </c>
      <c r="O126" s="23">
        <v>177127.72149031487</v>
      </c>
      <c r="P126" s="23">
        <v>186603.93619571719</v>
      </c>
      <c r="Q126" s="23">
        <v>187952.43558957207</v>
      </c>
      <c r="R126" s="23">
        <v>212873.48654051754</v>
      </c>
      <c r="S126" s="23">
        <v>196855.57017901778</v>
      </c>
      <c r="T126" s="23">
        <v>191925.0879615719</v>
      </c>
      <c r="U126" s="23">
        <v>194495.32019520414</v>
      </c>
      <c r="V126" s="23">
        <v>214577.35833925061</v>
      </c>
      <c r="W126" s="23">
        <v>204929.21629062918</v>
      </c>
      <c r="X126" s="23">
        <v>202926.73840275727</v>
      </c>
      <c r="Y126" s="23">
        <v>207577.91217972545</v>
      </c>
      <c r="Z126" s="23">
        <v>215415.18348094614</v>
      </c>
      <c r="AA126" s="23">
        <v>213189.13882126103</v>
      </c>
      <c r="AB126" s="23">
        <v>207592.93836067567</v>
      </c>
      <c r="AC126" s="23">
        <v>207945.76903854305</v>
      </c>
      <c r="AD126" s="23">
        <v>217650.24125100047</v>
      </c>
      <c r="AE126" s="23">
        <v>216902.58587200948</v>
      </c>
      <c r="AF126" s="23">
        <v>216574.30400812143</v>
      </c>
      <c r="AG126" s="23">
        <v>224721.61360980952</v>
      </c>
      <c r="AH126" s="23">
        <v>252716.2661046182</v>
      </c>
      <c r="AI126" s="23">
        <v>237608.75148017786</v>
      </c>
      <c r="AJ126" s="23">
        <v>243675.51661231514</v>
      </c>
      <c r="AK126" s="23">
        <v>251370.14689349369</v>
      </c>
      <c r="AL126" s="23">
        <v>261507.47329095984</v>
      </c>
      <c r="AM126" s="23">
        <v>249310.52087173393</v>
      </c>
      <c r="AN126" s="23">
        <v>252291.01459074661</v>
      </c>
      <c r="AO126" s="23">
        <v>258007.59430319263</v>
      </c>
      <c r="AP126" s="23">
        <v>268079.65837640763</v>
      </c>
      <c r="AQ126" s="23">
        <v>257677.23121351027</v>
      </c>
      <c r="AR126" s="23">
        <v>171993.34964764968</v>
      </c>
      <c r="AS126" s="23">
        <v>264467.62014473072</v>
      </c>
      <c r="AT126" s="23">
        <v>302705.98396276927</v>
      </c>
    </row>
    <row r="127" spans="1:46" ht="20.100000000000001" customHeight="1" x14ac:dyDescent="0.25">
      <c r="A127" s="21" t="s">
        <v>407</v>
      </c>
      <c r="B127" s="22" t="s">
        <v>273</v>
      </c>
      <c r="C127" s="23">
        <v>4551.8876155300004</v>
      </c>
      <c r="D127" s="23">
        <v>4899.0497214999996</v>
      </c>
      <c r="E127" s="23">
        <v>5729.7133750599996</v>
      </c>
      <c r="F127" s="23">
        <v>5902.3413927900001</v>
      </c>
      <c r="G127" s="23">
        <v>5878.7545549999995</v>
      </c>
      <c r="H127" s="23">
        <v>6109.6272177999999</v>
      </c>
      <c r="I127" s="23">
        <v>7009.5064577599996</v>
      </c>
      <c r="J127" s="23">
        <v>7655.1381231800005</v>
      </c>
      <c r="K127" s="23">
        <v>6927.6759825799991</v>
      </c>
      <c r="L127" s="23">
        <v>7472.95235082</v>
      </c>
      <c r="M127" s="23">
        <v>8279.6498375499996</v>
      </c>
      <c r="N127" s="23">
        <v>8448.6579818000009</v>
      </c>
      <c r="O127" s="23">
        <v>8181.5663383600004</v>
      </c>
      <c r="P127" s="23">
        <v>8703.4779683500001</v>
      </c>
      <c r="Q127" s="23">
        <v>10082.0974219</v>
      </c>
      <c r="R127" s="23">
        <v>10011.25210686</v>
      </c>
      <c r="S127" s="23">
        <v>9722.5318579199993</v>
      </c>
      <c r="T127" s="23">
        <v>8616.1261037099994</v>
      </c>
      <c r="U127" s="23">
        <v>9016.078932819999</v>
      </c>
      <c r="V127" s="23">
        <v>9418.3047556699985</v>
      </c>
      <c r="W127" s="23">
        <v>10175.539842850001</v>
      </c>
      <c r="X127" s="23">
        <v>9340.7563944400008</v>
      </c>
      <c r="Y127" s="23">
        <v>10391.42807661</v>
      </c>
      <c r="Z127" s="23">
        <v>9061.6348193699996</v>
      </c>
      <c r="AA127" s="23">
        <v>8502.5340561599987</v>
      </c>
      <c r="AB127" s="23">
        <v>7392.5659547600007</v>
      </c>
      <c r="AC127" s="23">
        <v>7755.7776326699986</v>
      </c>
      <c r="AD127" s="23">
        <v>7796.7366385300011</v>
      </c>
      <c r="AE127" s="23">
        <v>7314.6281163900003</v>
      </c>
      <c r="AF127" s="23">
        <v>7605.8171436500006</v>
      </c>
      <c r="AG127" s="23">
        <v>8645.7876653200001</v>
      </c>
      <c r="AH127" s="23">
        <v>8783.925930190002</v>
      </c>
      <c r="AI127" s="23">
        <v>9257.4397767299997</v>
      </c>
      <c r="AJ127" s="23">
        <v>9971.7194741399999</v>
      </c>
      <c r="AK127" s="23">
        <v>11292.43054354</v>
      </c>
      <c r="AL127" s="23">
        <v>10182.50624748</v>
      </c>
      <c r="AM127" s="23">
        <v>10162.794042609999</v>
      </c>
      <c r="AN127" s="23">
        <v>10294.98964632</v>
      </c>
      <c r="AO127" s="23">
        <v>11326.02350336</v>
      </c>
      <c r="AP127" s="23">
        <v>11148.985827839999</v>
      </c>
      <c r="AQ127" s="23">
        <v>11251.09501447</v>
      </c>
      <c r="AR127" s="23">
        <v>9329.0012784700011</v>
      </c>
      <c r="AS127" s="23">
        <v>11007.274365220001</v>
      </c>
      <c r="AT127" s="23">
        <v>14134.52749515</v>
      </c>
    </row>
    <row r="128" spans="1:46" ht="20.100000000000001" customHeight="1" x14ac:dyDescent="0.25">
      <c r="A128" s="21" t="s">
        <v>408</v>
      </c>
      <c r="B128" s="22" t="s">
        <v>278</v>
      </c>
      <c r="C128" s="23">
        <v>-52.713190120000007</v>
      </c>
      <c r="D128" s="23">
        <v>99.818262489999995</v>
      </c>
      <c r="E128" s="23">
        <v>405.51942479000002</v>
      </c>
      <c r="F128" s="23">
        <v>-268.23946329</v>
      </c>
      <c r="G128" s="23">
        <v>261.01043185999998</v>
      </c>
      <c r="H128" s="23">
        <v>128.52282774</v>
      </c>
      <c r="I128" s="23">
        <v>259.63685509999999</v>
      </c>
      <c r="J128" s="23">
        <v>-324.39979808999999</v>
      </c>
      <c r="K128" s="23">
        <v>-739.08335815000009</v>
      </c>
      <c r="L128" s="23">
        <v>-188.57671721000003</v>
      </c>
      <c r="M128" s="23">
        <v>-125.20342947</v>
      </c>
      <c r="N128" s="23">
        <v>572.54418792000001</v>
      </c>
      <c r="O128" s="23">
        <v>-546.03839868</v>
      </c>
      <c r="P128" s="23">
        <v>173.52765539000001</v>
      </c>
      <c r="Q128" s="23">
        <v>222.11085571000001</v>
      </c>
      <c r="R128" s="23">
        <v>729.59073648000003</v>
      </c>
      <c r="S128" s="23">
        <v>155.77191940000003</v>
      </c>
      <c r="T128" s="23">
        <v>-133.74334213999998</v>
      </c>
      <c r="U128" s="23">
        <v>174.85307496000001</v>
      </c>
      <c r="V128" s="23">
        <v>-237.86830504000005</v>
      </c>
      <c r="W128" s="23">
        <v>-539.8562809</v>
      </c>
      <c r="X128" s="23">
        <v>180.42962437</v>
      </c>
      <c r="Y128" s="23">
        <v>-0.72956565999998624</v>
      </c>
      <c r="Z128" s="23">
        <v>-130.24504114999999</v>
      </c>
      <c r="AA128" s="23">
        <v>3.9897600000000002E-3</v>
      </c>
      <c r="AB128" s="23">
        <v>0.90418352999999996</v>
      </c>
      <c r="AC128" s="23">
        <v>2.7858599999999994E-3</v>
      </c>
      <c r="AD128" s="23">
        <v>1.9711950000000002E-2</v>
      </c>
      <c r="AE128" s="23">
        <v>-4.649292E-2</v>
      </c>
      <c r="AF128" s="23">
        <v>1.5549209999999999E-2</v>
      </c>
      <c r="AG128" s="23">
        <v>6.5864499999999998E-3</v>
      </c>
      <c r="AH128" s="23">
        <v>2.4430380000000002E-2</v>
      </c>
      <c r="AI128" s="23">
        <v>8.4558679999999997E-2</v>
      </c>
      <c r="AJ128" s="23">
        <v>-9.6363629999999992E-2</v>
      </c>
      <c r="AK128" s="23">
        <v>0.35514443000000001</v>
      </c>
      <c r="AL128" s="23">
        <v>3.3187149999999999E-2</v>
      </c>
      <c r="AM128" s="23">
        <v>-2.6355900000000005E-2</v>
      </c>
      <c r="AN128" s="23">
        <v>7.1950939999999991E-2</v>
      </c>
      <c r="AO128" s="23">
        <v>2.2809330000000003E-2</v>
      </c>
      <c r="AP128" s="23">
        <v>-1.7952740000000002E-2</v>
      </c>
      <c r="AQ128" s="23">
        <v>1.302911E-2</v>
      </c>
      <c r="AR128" s="23">
        <v>4.3392059999999996E-2</v>
      </c>
      <c r="AS128" s="23">
        <v>-8.0848112099999998</v>
      </c>
      <c r="AT128" s="23">
        <v>4.3064729999999996E-2</v>
      </c>
    </row>
    <row r="129" spans="1:46" ht="20.100000000000001" customHeight="1" x14ac:dyDescent="0.25">
      <c r="A129" s="137" t="s">
        <v>409</v>
      </c>
      <c r="B129" s="118" t="s">
        <v>246</v>
      </c>
      <c r="C129" s="119">
        <v>78850.736495376128</v>
      </c>
      <c r="D129" s="119">
        <v>81324.073656455555</v>
      </c>
      <c r="E129" s="119">
        <v>85445.764741130552</v>
      </c>
      <c r="F129" s="119">
        <v>105681.88264263175</v>
      </c>
      <c r="G129" s="119">
        <v>91121.54188790753</v>
      </c>
      <c r="H129" s="119">
        <v>95199.369902633334</v>
      </c>
      <c r="I129" s="119">
        <v>98937.606609068433</v>
      </c>
      <c r="J129" s="119">
        <v>119824.40113165724</v>
      </c>
      <c r="K129" s="119">
        <v>105514.90883241687</v>
      </c>
      <c r="L129" s="119">
        <v>106787.11252537429</v>
      </c>
      <c r="M129" s="119">
        <v>108554.2880063319</v>
      </c>
      <c r="N129" s="119">
        <v>131685.08271593275</v>
      </c>
      <c r="O129" s="119">
        <v>115688.30517499959</v>
      </c>
      <c r="P129" s="119">
        <v>118294.03235715168</v>
      </c>
      <c r="Q129" s="119">
        <v>121172.9190472831</v>
      </c>
      <c r="R129" s="119">
        <v>145893.04050185668</v>
      </c>
      <c r="S129" s="119">
        <v>128366.90152708428</v>
      </c>
      <c r="T129" s="119">
        <v>126449.43808150786</v>
      </c>
      <c r="U129" s="119">
        <v>131521.52006020778</v>
      </c>
      <c r="V129" s="119">
        <v>154392.84196305068</v>
      </c>
      <c r="W129" s="119">
        <v>138001.86389332649</v>
      </c>
      <c r="X129" s="119">
        <v>137292.53321910527</v>
      </c>
      <c r="Y129" s="119">
        <v>136535.19614359908</v>
      </c>
      <c r="Z129" s="119">
        <v>161362.95995200338</v>
      </c>
      <c r="AA129" s="119">
        <v>144081.58733847993</v>
      </c>
      <c r="AB129" s="119">
        <v>143723.99846461503</v>
      </c>
      <c r="AC129" s="119">
        <v>143815.66698321362</v>
      </c>
      <c r="AD129" s="119">
        <v>172425.4836832138</v>
      </c>
      <c r="AE129" s="119">
        <v>152334.60782284683</v>
      </c>
      <c r="AF129" s="119">
        <v>154181.36090011857</v>
      </c>
      <c r="AG129" s="119">
        <v>157555.22054521492</v>
      </c>
      <c r="AH129" s="119">
        <v>187814.28447338784</v>
      </c>
      <c r="AI129" s="119">
        <v>153935.62390483535</v>
      </c>
      <c r="AJ129" s="119">
        <v>155907.11502787392</v>
      </c>
      <c r="AK129" s="119">
        <v>158703.45945530458</v>
      </c>
      <c r="AL129" s="119">
        <v>192336.18146760465</v>
      </c>
      <c r="AM129" s="119">
        <v>163334.1810916948</v>
      </c>
      <c r="AN129" s="119">
        <v>166027.18402327149</v>
      </c>
      <c r="AO129" s="119">
        <v>169937.73541112192</v>
      </c>
      <c r="AP129" s="119">
        <v>205179.45337866232</v>
      </c>
      <c r="AQ129" s="119">
        <v>169266.51944013822</v>
      </c>
      <c r="AR129" s="119">
        <v>121417.1172972018</v>
      </c>
      <c r="AS129" s="119">
        <v>180171.4430235179</v>
      </c>
      <c r="AT129" s="119">
        <v>228181.32212134506</v>
      </c>
    </row>
    <row r="130" spans="1:46" ht="20.100000000000001" customHeight="1" x14ac:dyDescent="0.25">
      <c r="A130" s="137" t="s">
        <v>410</v>
      </c>
      <c r="B130" s="118" t="s">
        <v>243</v>
      </c>
      <c r="C130" s="119">
        <v>34.266967296731309</v>
      </c>
      <c r="D130" s="119">
        <v>12.073110594195896</v>
      </c>
      <c r="E130" s="119">
        <v>8.9221192474651616</v>
      </c>
      <c r="F130" s="119">
        <v>15.310502761596581</v>
      </c>
      <c r="G130" s="119">
        <v>1.0371017725847196</v>
      </c>
      <c r="H130" s="119">
        <v>9.6994876445096452</v>
      </c>
      <c r="I130" s="119">
        <v>7.8946891225641593</v>
      </c>
      <c r="J130" s="119">
        <v>14.025559100322425</v>
      </c>
      <c r="K130" s="119">
        <v>7.9269953859620728</v>
      </c>
      <c r="L130" s="119">
        <v>12.73855323625321</v>
      </c>
      <c r="M130" s="119">
        <v>6.8483408163592685</v>
      </c>
      <c r="N130" s="119">
        <v>10.282791851437651</v>
      </c>
      <c r="O130" s="119">
        <v>13.017695054077194</v>
      </c>
      <c r="P130" s="119">
        <v>22.317351441975916</v>
      </c>
      <c r="Q130" s="119">
        <v>19.66096370354353</v>
      </c>
      <c r="R130" s="119">
        <v>24.672845930384938</v>
      </c>
      <c r="S130" s="119">
        <v>27.111817094235448</v>
      </c>
      <c r="T130" s="119">
        <v>7.5868097986967769</v>
      </c>
      <c r="U130" s="119">
        <v>8.4108622728963383</v>
      </c>
      <c r="V130" s="119">
        <v>11.457515594142023</v>
      </c>
      <c r="W130" s="119">
        <v>5.4206857264944119</v>
      </c>
      <c r="X130" s="119">
        <v>7.0553605575987604</v>
      </c>
      <c r="Y130" s="119">
        <v>3.5211463335290318</v>
      </c>
      <c r="Z130" s="119">
        <v>24.304432462362456</v>
      </c>
      <c r="AA130" s="119">
        <v>5.1013329952256754</v>
      </c>
      <c r="AB130" s="119">
        <v>12.805080964695662</v>
      </c>
      <c r="AC130" s="119">
        <v>3.0093777585716452</v>
      </c>
      <c r="AD130" s="119">
        <v>4.8277320015185978</v>
      </c>
      <c r="AE130" s="119">
        <v>8.3442689803487156</v>
      </c>
      <c r="AF130" s="119">
        <v>25.863176031009061</v>
      </c>
      <c r="AG130" s="119">
        <v>2.8215277807321399</v>
      </c>
      <c r="AH130" s="119">
        <v>4.7476557279005647</v>
      </c>
      <c r="AI130" s="119">
        <v>22.771098972676555</v>
      </c>
      <c r="AJ130" s="119">
        <v>21.050799416698283</v>
      </c>
      <c r="AK130" s="119">
        <v>15.949395453120815</v>
      </c>
      <c r="AL130" s="119">
        <v>25.510921547480393</v>
      </c>
      <c r="AM130" s="119">
        <v>6.4355692085518967</v>
      </c>
      <c r="AN130" s="119">
        <v>2.3749737794569228</v>
      </c>
      <c r="AO130" s="119">
        <v>1.0269998212752398</v>
      </c>
      <c r="AP130" s="119">
        <v>5.3103508407366462</v>
      </c>
      <c r="AQ130" s="119">
        <v>0.43122142998618074</v>
      </c>
      <c r="AR130" s="119">
        <v>7.0146650999959093</v>
      </c>
      <c r="AS130" s="119">
        <v>1.7824573499965481</v>
      </c>
      <c r="AT130" s="119">
        <v>9.2624645899923053</v>
      </c>
    </row>
    <row r="131" spans="1:46" ht="20.100000000000001" customHeight="1" x14ac:dyDescent="0.25">
      <c r="A131" s="137" t="s">
        <v>411</v>
      </c>
      <c r="B131" s="118" t="s">
        <v>247</v>
      </c>
      <c r="C131" s="119">
        <v>37438.449179277464</v>
      </c>
      <c r="D131" s="119">
        <v>36471.629780199772</v>
      </c>
      <c r="E131" s="119">
        <v>47454.249646147575</v>
      </c>
      <c r="F131" s="119">
        <v>34377.219692092171</v>
      </c>
      <c r="G131" s="119">
        <v>37598.754018443302</v>
      </c>
      <c r="H131" s="119">
        <v>38870.712788723424</v>
      </c>
      <c r="I131" s="119">
        <v>44888.377568405107</v>
      </c>
      <c r="J131" s="119">
        <v>35568.582897548127</v>
      </c>
      <c r="K131" s="119">
        <v>45775.559254105239</v>
      </c>
      <c r="L131" s="119">
        <v>38321.376274721544</v>
      </c>
      <c r="M131" s="119">
        <v>69501.085639198864</v>
      </c>
      <c r="N131" s="119">
        <v>55089.122887083351</v>
      </c>
      <c r="O131" s="119">
        <v>44715.270888933956</v>
      </c>
      <c r="P131" s="119">
        <v>58935.283494282659</v>
      </c>
      <c r="Q131" s="119">
        <v>55657.302557606075</v>
      </c>
      <c r="R131" s="119">
        <v>68171.503795001976</v>
      </c>
      <c r="S131" s="119">
        <v>59532.28754292809</v>
      </c>
      <c r="T131" s="119">
        <v>51809.426774985601</v>
      </c>
      <c r="U131" s="119">
        <v>63281.82906297726</v>
      </c>
      <c r="V131" s="119">
        <v>54489.37814758435</v>
      </c>
      <c r="W131" s="119">
        <v>55155.913606199792</v>
      </c>
      <c r="X131" s="119">
        <v>90899.812033814116</v>
      </c>
      <c r="Y131" s="119">
        <v>66733.822836371328</v>
      </c>
      <c r="Z131" s="119">
        <v>81865.648458023876</v>
      </c>
      <c r="AA131" s="119">
        <v>105474.29620679845</v>
      </c>
      <c r="AB131" s="119">
        <v>74375.033327870027</v>
      </c>
      <c r="AC131" s="119">
        <v>76397.349385675494</v>
      </c>
      <c r="AD131" s="119">
        <v>87506.676412169953</v>
      </c>
      <c r="AE131" s="119">
        <v>67918.68852048328</v>
      </c>
      <c r="AF131" s="119">
        <v>64717.961786305139</v>
      </c>
      <c r="AG131" s="119">
        <v>64516.35902990801</v>
      </c>
      <c r="AH131" s="119">
        <v>64375.334933216989</v>
      </c>
      <c r="AI131" s="119">
        <v>68717.143051137391</v>
      </c>
      <c r="AJ131" s="119">
        <v>69579.403152205981</v>
      </c>
      <c r="AK131" s="119">
        <v>84354.53078001432</v>
      </c>
      <c r="AL131" s="119">
        <v>95284.827255850891</v>
      </c>
      <c r="AM131" s="119">
        <v>89101.498594045799</v>
      </c>
      <c r="AN131" s="119">
        <v>89321.892813357903</v>
      </c>
      <c r="AO131" s="119">
        <v>82326.506712991948</v>
      </c>
      <c r="AP131" s="119">
        <v>172938.38322565972</v>
      </c>
      <c r="AQ131" s="119">
        <v>92577.172423101962</v>
      </c>
      <c r="AR131" s="119">
        <v>59875.279586313671</v>
      </c>
      <c r="AS131" s="119">
        <v>55538.895222364612</v>
      </c>
      <c r="AT131" s="119">
        <v>57484.60464793646</v>
      </c>
    </row>
    <row r="132" spans="1:46" ht="20.100000000000001" customHeight="1" x14ac:dyDescent="0.25">
      <c r="A132" s="123" t="s">
        <v>412</v>
      </c>
      <c r="B132" s="121" t="s">
        <v>827</v>
      </c>
      <c r="C132" s="122">
        <v>10590.436743431008</v>
      </c>
      <c r="D132" s="122">
        <v>6548.0224915861827</v>
      </c>
      <c r="E132" s="122">
        <v>9109.4505951757274</v>
      </c>
      <c r="F132" s="122">
        <v>5614.708278086111</v>
      </c>
      <c r="G132" s="122">
        <v>7924.5419966709778</v>
      </c>
      <c r="H132" s="122">
        <v>6355.8233958255132</v>
      </c>
      <c r="I132" s="122">
        <v>8715.6927792631286</v>
      </c>
      <c r="J132" s="122">
        <v>7198.3326248982266</v>
      </c>
      <c r="K132" s="122">
        <v>11003.774155905303</v>
      </c>
      <c r="L132" s="122">
        <v>6973.5343828025716</v>
      </c>
      <c r="M132" s="122">
        <v>15320.094776224218</v>
      </c>
      <c r="N132" s="122">
        <v>11279.003677868763</v>
      </c>
      <c r="O132" s="122">
        <v>9983.9674861461135</v>
      </c>
      <c r="P132" s="122">
        <v>13310.051096630588</v>
      </c>
      <c r="Q132" s="122">
        <v>12701.292566413566</v>
      </c>
      <c r="R132" s="122">
        <v>9130.8736960372607</v>
      </c>
      <c r="S132" s="122">
        <v>18929.410669260047</v>
      </c>
      <c r="T132" s="122">
        <v>13221.140394925455</v>
      </c>
      <c r="U132" s="122">
        <v>20066.618894726689</v>
      </c>
      <c r="V132" s="122">
        <v>14969.360128143178</v>
      </c>
      <c r="W132" s="122">
        <v>21078.838561077006</v>
      </c>
      <c r="X132" s="122">
        <v>43973.797714838103</v>
      </c>
      <c r="Y132" s="122">
        <v>19618.383884622275</v>
      </c>
      <c r="Z132" s="122">
        <v>31471.753561552912</v>
      </c>
      <c r="AA132" s="122">
        <v>55305.147268540357</v>
      </c>
      <c r="AB132" s="122">
        <v>35596.518832214046</v>
      </c>
      <c r="AC132" s="122">
        <v>33355.905673328001</v>
      </c>
      <c r="AD132" s="122">
        <v>26077.076356364025</v>
      </c>
      <c r="AE132" s="122">
        <v>21393.480975582039</v>
      </c>
      <c r="AF132" s="122">
        <v>20339.964134889098</v>
      </c>
      <c r="AG132" s="122">
        <v>11949.4823477147</v>
      </c>
      <c r="AH132" s="122">
        <v>12854.638280810961</v>
      </c>
      <c r="AI132" s="122">
        <v>17288.207266776975</v>
      </c>
      <c r="AJ132" s="122">
        <v>13590.93768527359</v>
      </c>
      <c r="AK132" s="122">
        <v>25958.751695350507</v>
      </c>
      <c r="AL132" s="122">
        <v>32952.689339998869</v>
      </c>
      <c r="AM132" s="122">
        <v>33745.780633902352</v>
      </c>
      <c r="AN132" s="122">
        <v>31981.247975682611</v>
      </c>
      <c r="AO132" s="122">
        <v>19178.748517817869</v>
      </c>
      <c r="AP132" s="122">
        <v>18335.317355105755</v>
      </c>
      <c r="AQ132" s="122">
        <v>20225.39440409829</v>
      </c>
      <c r="AR132" s="122">
        <v>15756.659070766231</v>
      </c>
      <c r="AS132" s="122">
        <v>12710.475962316585</v>
      </c>
      <c r="AT132" s="122">
        <v>7141.0361521822142</v>
      </c>
    </row>
    <row r="133" spans="1:46" ht="20.100000000000001" customHeight="1" x14ac:dyDescent="0.25">
      <c r="A133" s="123" t="s">
        <v>413</v>
      </c>
      <c r="B133" s="121" t="s">
        <v>395</v>
      </c>
      <c r="C133" s="122">
        <v>26848.012435846445</v>
      </c>
      <c r="D133" s="122">
        <v>29923.607288613588</v>
      </c>
      <c r="E133" s="122">
        <v>38344.799050971837</v>
      </c>
      <c r="F133" s="122">
        <v>28762.511414006054</v>
      </c>
      <c r="G133" s="122">
        <v>29674.21202177232</v>
      </c>
      <c r="H133" s="122">
        <v>32514.889392897905</v>
      </c>
      <c r="I133" s="122">
        <v>36172.684789141989</v>
      </c>
      <c r="J133" s="122">
        <v>28370.250272649904</v>
      </c>
      <c r="K133" s="122">
        <v>34771.785098199929</v>
      </c>
      <c r="L133" s="122">
        <v>31347.841891918979</v>
      </c>
      <c r="M133" s="122">
        <v>54180.99086297465</v>
      </c>
      <c r="N133" s="122">
        <v>43810.119209214587</v>
      </c>
      <c r="O133" s="122">
        <v>34731.303402787846</v>
      </c>
      <c r="P133" s="122">
        <v>45625.232397652064</v>
      </c>
      <c r="Q133" s="122">
        <v>42956.009991192499</v>
      </c>
      <c r="R133" s="122">
        <v>59040.630098964721</v>
      </c>
      <c r="S133" s="122">
        <v>40602.876873668043</v>
      </c>
      <c r="T133" s="122">
        <v>38588.286380060134</v>
      </c>
      <c r="U133" s="122">
        <v>43215.210168250574</v>
      </c>
      <c r="V133" s="122">
        <v>39520.018019441166</v>
      </c>
      <c r="W133" s="122">
        <v>34077.075045122794</v>
      </c>
      <c r="X133" s="122">
        <v>46926.014318976027</v>
      </c>
      <c r="Y133" s="122">
        <v>47115.438951749056</v>
      </c>
      <c r="Z133" s="122">
        <v>50393.894896470971</v>
      </c>
      <c r="AA133" s="122">
        <v>50169.148938258077</v>
      </c>
      <c r="AB133" s="122">
        <v>38778.514495655967</v>
      </c>
      <c r="AC133" s="122">
        <v>43041.443712347493</v>
      </c>
      <c r="AD133" s="122">
        <v>61429.600055805946</v>
      </c>
      <c r="AE133" s="122">
        <v>46525.207544901241</v>
      </c>
      <c r="AF133" s="122">
        <v>44377.997651416037</v>
      </c>
      <c r="AG133" s="122">
        <v>52566.876682193324</v>
      </c>
      <c r="AH133" s="122">
        <v>51520.696652406034</v>
      </c>
      <c r="AI133" s="122">
        <v>51428.935784360401</v>
      </c>
      <c r="AJ133" s="122">
        <v>55988.465466932379</v>
      </c>
      <c r="AK133" s="122">
        <v>58395.779084663831</v>
      </c>
      <c r="AL133" s="122">
        <v>62332.137915852014</v>
      </c>
      <c r="AM133" s="122">
        <v>55355.717960143425</v>
      </c>
      <c r="AN133" s="122">
        <v>57340.644837675296</v>
      </c>
      <c r="AO133" s="122">
        <v>63147.758195174072</v>
      </c>
      <c r="AP133" s="122">
        <v>154603.06587055395</v>
      </c>
      <c r="AQ133" s="122">
        <v>72351.778019003657</v>
      </c>
      <c r="AR133" s="122">
        <v>44118.620515547445</v>
      </c>
      <c r="AS133" s="122">
        <v>42828.419260048024</v>
      </c>
      <c r="AT133" s="122">
        <v>50343.568495754247</v>
      </c>
    </row>
    <row r="134" spans="1:46" ht="20.100000000000001" customHeight="1" x14ac:dyDescent="0.25">
      <c r="A134" s="18" t="s">
        <v>414</v>
      </c>
      <c r="B134" s="19" t="s">
        <v>828</v>
      </c>
      <c r="C134" s="20">
        <v>325111.2400535036</v>
      </c>
      <c r="D134" s="20">
        <v>328027.31473322347</v>
      </c>
      <c r="E134" s="20">
        <v>353305.89080825157</v>
      </c>
      <c r="F134" s="20">
        <v>380251.70040052908</v>
      </c>
      <c r="G134" s="20">
        <v>351867.44849693577</v>
      </c>
      <c r="H134" s="20">
        <v>384470.21879758313</v>
      </c>
      <c r="I134" s="20">
        <v>392990.07606086391</v>
      </c>
      <c r="J134" s="20">
        <v>427514.26611234026</v>
      </c>
      <c r="K134" s="20">
        <v>398944.00482528232</v>
      </c>
      <c r="L134" s="20">
        <v>418322.34720664343</v>
      </c>
      <c r="M134" s="20">
        <v>444166.29591296613</v>
      </c>
      <c r="N134" s="20">
        <v>446446.20286805631</v>
      </c>
      <c r="O134" s="20">
        <v>440289.95268516976</v>
      </c>
      <c r="P134" s="20">
        <v>471047.13148530351</v>
      </c>
      <c r="Q134" s="20">
        <v>491840.88307836774</v>
      </c>
      <c r="R134" s="20">
        <v>536354.74063139979</v>
      </c>
      <c r="S134" s="20">
        <v>499770.45314123703</v>
      </c>
      <c r="T134" s="20">
        <v>504955.5639147287</v>
      </c>
      <c r="U134" s="20">
        <v>595672.96169028175</v>
      </c>
      <c r="V134" s="20">
        <v>595663.97730649076</v>
      </c>
      <c r="W134" s="20">
        <v>582973.61450341844</v>
      </c>
      <c r="X134" s="20">
        <v>590352.31593158806</v>
      </c>
      <c r="Y134" s="20">
        <v>667336.78452943172</v>
      </c>
      <c r="Z134" s="20">
        <v>709000.13827977399</v>
      </c>
      <c r="AA134" s="20">
        <v>593546.72224143322</v>
      </c>
      <c r="AB134" s="20">
        <v>597378.33981750323</v>
      </c>
      <c r="AC134" s="20">
        <v>622514.07474176493</v>
      </c>
      <c r="AD134" s="20">
        <v>760635.72016047919</v>
      </c>
      <c r="AE134" s="20">
        <v>608360.04534360627</v>
      </c>
      <c r="AF134" s="20">
        <v>686057.0437888389</v>
      </c>
      <c r="AG134" s="20">
        <v>657759.24977138091</v>
      </c>
      <c r="AH134" s="20">
        <v>738104.47423244023</v>
      </c>
      <c r="AI134" s="20">
        <v>644174.05629431433</v>
      </c>
      <c r="AJ134" s="20">
        <v>700229.66965886881</v>
      </c>
      <c r="AK134" s="20">
        <v>734218.2695112013</v>
      </c>
      <c r="AL134" s="20">
        <v>723410.85131273395</v>
      </c>
      <c r="AM134" s="20">
        <v>702504.31200768892</v>
      </c>
      <c r="AN134" s="20">
        <v>688295.06248334318</v>
      </c>
      <c r="AO134" s="20">
        <v>720214.99373227893</v>
      </c>
      <c r="AP134" s="20">
        <v>859062.0437832342</v>
      </c>
      <c r="AQ134" s="20">
        <v>679188.02162834839</v>
      </c>
      <c r="AR134" s="20">
        <v>882772.42659778893</v>
      </c>
      <c r="AS134" s="20">
        <v>824038.3427298239</v>
      </c>
      <c r="AT134" s="20">
        <v>876909.70563120779</v>
      </c>
    </row>
    <row r="135" spans="1:46" ht="20.100000000000001" customHeight="1" x14ac:dyDescent="0.25">
      <c r="A135" s="137" t="s">
        <v>415</v>
      </c>
      <c r="B135" s="118" t="s">
        <v>730</v>
      </c>
      <c r="C135" s="119">
        <v>304879.18628830602</v>
      </c>
      <c r="D135" s="119">
        <v>303572.68233332288</v>
      </c>
      <c r="E135" s="119">
        <v>325704.92512795911</v>
      </c>
      <c r="F135" s="119">
        <v>348526.17606544925</v>
      </c>
      <c r="G135" s="119">
        <v>334270.4876822292</v>
      </c>
      <c r="H135" s="119">
        <v>364233.63455067284</v>
      </c>
      <c r="I135" s="119">
        <v>369222.8620840598</v>
      </c>
      <c r="J135" s="119">
        <v>398621.82555830164</v>
      </c>
      <c r="K135" s="119">
        <v>379315.0066594712</v>
      </c>
      <c r="L135" s="119">
        <v>394549.27843108366</v>
      </c>
      <c r="M135" s="119">
        <v>417717.17130883271</v>
      </c>
      <c r="N135" s="119">
        <v>415370.42421308981</v>
      </c>
      <c r="O135" s="119">
        <v>422371.03507621307</v>
      </c>
      <c r="P135" s="119">
        <v>447892.0685139359</v>
      </c>
      <c r="Q135" s="119">
        <v>464859.53951126843</v>
      </c>
      <c r="R135" s="119">
        <v>497420.48390310083</v>
      </c>
      <c r="S135" s="119">
        <v>472164.72747672221</v>
      </c>
      <c r="T135" s="119">
        <v>470983.38384779531</v>
      </c>
      <c r="U135" s="119">
        <v>557487.1921726173</v>
      </c>
      <c r="V135" s="119">
        <v>564091.00327178941</v>
      </c>
      <c r="W135" s="119">
        <v>563521.66159687575</v>
      </c>
      <c r="X135" s="119">
        <v>570222.50629459473</v>
      </c>
      <c r="Y135" s="119">
        <v>644500.815251844</v>
      </c>
      <c r="Z135" s="119">
        <v>678255.27477936796</v>
      </c>
      <c r="AA135" s="119">
        <v>572604.47811029176</v>
      </c>
      <c r="AB135" s="119">
        <v>574681.74778344575</v>
      </c>
      <c r="AC135" s="119">
        <v>600262.00159496022</v>
      </c>
      <c r="AD135" s="119">
        <v>730821.8391642205</v>
      </c>
      <c r="AE135" s="119">
        <v>594269.35326288291</v>
      </c>
      <c r="AF135" s="119">
        <v>671486.76075196185</v>
      </c>
      <c r="AG135" s="119">
        <v>640798.49522958568</v>
      </c>
      <c r="AH135" s="119">
        <v>713323.62755399302</v>
      </c>
      <c r="AI135" s="119">
        <v>628210.29948225897</v>
      </c>
      <c r="AJ135" s="119">
        <v>681540.44800062862</v>
      </c>
      <c r="AK135" s="119">
        <v>710921.14751604875</v>
      </c>
      <c r="AL135" s="119">
        <v>691315.54396869207</v>
      </c>
      <c r="AM135" s="119">
        <v>685700.26826429414</v>
      </c>
      <c r="AN135" s="119">
        <v>669479.82160982559</v>
      </c>
      <c r="AO135" s="119">
        <v>701972.19863816723</v>
      </c>
      <c r="AP135" s="119">
        <v>826527.36888166028</v>
      </c>
      <c r="AQ135" s="119">
        <v>659017.31545134098</v>
      </c>
      <c r="AR135" s="119">
        <v>859314.14434563043</v>
      </c>
      <c r="AS135" s="119">
        <v>801813.22467743629</v>
      </c>
      <c r="AT135" s="119">
        <v>836032.34020401363</v>
      </c>
    </row>
    <row r="136" spans="1:46" ht="20.100000000000001" customHeight="1" x14ac:dyDescent="0.25">
      <c r="A136" s="125" t="s">
        <v>417</v>
      </c>
      <c r="B136" s="124" t="s">
        <v>244</v>
      </c>
      <c r="C136" s="120">
        <v>101969.74853767669</v>
      </c>
      <c r="D136" s="120">
        <v>97882.293026820742</v>
      </c>
      <c r="E136" s="120">
        <v>96699.960788766461</v>
      </c>
      <c r="F136" s="120">
        <v>115924.63104185666</v>
      </c>
      <c r="G136" s="120">
        <v>112074.44548545012</v>
      </c>
      <c r="H136" s="120">
        <v>113283.35260783424</v>
      </c>
      <c r="I136" s="120">
        <v>109990.87397574689</v>
      </c>
      <c r="J136" s="120">
        <v>125091.92359746093</v>
      </c>
      <c r="K136" s="120">
        <v>124219.32889393362</v>
      </c>
      <c r="L136" s="120">
        <v>125031.84767180246</v>
      </c>
      <c r="M136" s="120">
        <v>122636.04083470022</v>
      </c>
      <c r="N136" s="120">
        <v>137781.83542914025</v>
      </c>
      <c r="O136" s="120">
        <v>136981.27080228011</v>
      </c>
      <c r="P136" s="120">
        <v>140355.5240560199</v>
      </c>
      <c r="Q136" s="120">
        <v>139079.97876798402</v>
      </c>
      <c r="R136" s="120">
        <v>158949.69303266259</v>
      </c>
      <c r="S136" s="120">
        <v>154269.23639628669</v>
      </c>
      <c r="T136" s="120">
        <v>151995.36019189702</v>
      </c>
      <c r="U136" s="120">
        <v>153683.62608790636</v>
      </c>
      <c r="V136" s="120">
        <v>170085.19353272323</v>
      </c>
      <c r="W136" s="120">
        <v>154871.96304948584</v>
      </c>
      <c r="X136" s="120">
        <v>170507.52792674987</v>
      </c>
      <c r="Y136" s="120">
        <v>160866.25016364409</v>
      </c>
      <c r="Z136" s="120">
        <v>205317.39571720175</v>
      </c>
      <c r="AA136" s="120">
        <v>165936.03290199206</v>
      </c>
      <c r="AB136" s="120">
        <v>175120.24881334481</v>
      </c>
      <c r="AC136" s="120">
        <v>163880.46903986367</v>
      </c>
      <c r="AD136" s="120">
        <v>225124.25676306893</v>
      </c>
      <c r="AE136" s="120">
        <v>175080.61495310735</v>
      </c>
      <c r="AF136" s="120">
        <v>186178.38232030839</v>
      </c>
      <c r="AG136" s="120">
        <v>181023.8780873096</v>
      </c>
      <c r="AH136" s="120">
        <v>230703.62255763993</v>
      </c>
      <c r="AI136" s="120">
        <v>190857.85733229321</v>
      </c>
      <c r="AJ136" s="120">
        <v>193504.24623245926</v>
      </c>
      <c r="AK136" s="120">
        <v>191409.02210604621</v>
      </c>
      <c r="AL136" s="120">
        <v>223886.65602257519</v>
      </c>
      <c r="AM136" s="120">
        <v>205919.70388082846</v>
      </c>
      <c r="AN136" s="120">
        <v>204723.35934236908</v>
      </c>
      <c r="AO136" s="120">
        <v>206007.73353066927</v>
      </c>
      <c r="AP136" s="120">
        <v>242663.78278884164</v>
      </c>
      <c r="AQ136" s="120">
        <v>200599.11401890832</v>
      </c>
      <c r="AR136" s="120">
        <v>197568.80346226523</v>
      </c>
      <c r="AS136" s="120">
        <v>205713.90544084116</v>
      </c>
      <c r="AT136" s="120">
        <v>257509.76252054732</v>
      </c>
    </row>
    <row r="137" spans="1:46" ht="20.100000000000001" customHeight="1" x14ac:dyDescent="0.25">
      <c r="A137" s="125" t="s">
        <v>418</v>
      </c>
      <c r="B137" s="124" t="s">
        <v>245</v>
      </c>
      <c r="C137" s="120">
        <v>47537.840182617932</v>
      </c>
      <c r="D137" s="120">
        <v>51288.255633988752</v>
      </c>
      <c r="E137" s="120">
        <v>53903.997528849417</v>
      </c>
      <c r="F137" s="120">
        <v>55855.267376397649</v>
      </c>
      <c r="G137" s="120">
        <v>50892.958399836265</v>
      </c>
      <c r="H137" s="120">
        <v>56929.868857022622</v>
      </c>
      <c r="I137" s="120">
        <v>58535.264354332408</v>
      </c>
      <c r="J137" s="120">
        <v>64058.722965432695</v>
      </c>
      <c r="K137" s="120">
        <v>57803.92317071608</v>
      </c>
      <c r="L137" s="120">
        <v>63243.005502173692</v>
      </c>
      <c r="M137" s="120">
        <v>64857.941995627538</v>
      </c>
      <c r="N137" s="120">
        <v>69007.335292362666</v>
      </c>
      <c r="O137" s="120">
        <v>57434.677131414392</v>
      </c>
      <c r="P137" s="120">
        <v>68301.169879866968</v>
      </c>
      <c r="Q137" s="120">
        <v>70035.888326044224</v>
      </c>
      <c r="R137" s="120">
        <v>78003.327440664376</v>
      </c>
      <c r="S137" s="120">
        <v>68571.055086452325</v>
      </c>
      <c r="T137" s="120">
        <v>76128.745852995969</v>
      </c>
      <c r="U137" s="120">
        <v>80801.77729621483</v>
      </c>
      <c r="V137" s="120">
        <v>81262.895634748842</v>
      </c>
      <c r="W137" s="120">
        <v>59459.160057532747</v>
      </c>
      <c r="X137" s="120">
        <v>76570.205433296971</v>
      </c>
      <c r="Y137" s="120">
        <v>76084.147153917496</v>
      </c>
      <c r="Z137" s="120">
        <v>88853.652880527836</v>
      </c>
      <c r="AA137" s="120">
        <v>66683.0890868243</v>
      </c>
      <c r="AB137" s="120">
        <v>84725.252793879161</v>
      </c>
      <c r="AC137" s="120">
        <v>78348.398204326819</v>
      </c>
      <c r="AD137" s="120">
        <v>101885.6840184177</v>
      </c>
      <c r="AE137" s="120">
        <v>62719.389156731646</v>
      </c>
      <c r="AF137" s="120">
        <v>80482.905133105218</v>
      </c>
      <c r="AG137" s="120">
        <v>78269.118457718083</v>
      </c>
      <c r="AH137" s="120">
        <v>98670.193341133156</v>
      </c>
      <c r="AI137" s="120">
        <v>73720.021550726073</v>
      </c>
      <c r="AJ137" s="120">
        <v>87845.033596452544</v>
      </c>
      <c r="AK137" s="120">
        <v>91686.044895096245</v>
      </c>
      <c r="AL137" s="120">
        <v>100917.76194498321</v>
      </c>
      <c r="AM137" s="120">
        <v>81638.631209515326</v>
      </c>
      <c r="AN137" s="120">
        <v>96476.475825757079</v>
      </c>
      <c r="AO137" s="120">
        <v>98372.85711230748</v>
      </c>
      <c r="AP137" s="120">
        <v>110568.13027070279</v>
      </c>
      <c r="AQ137" s="120">
        <v>82443.698678981149</v>
      </c>
      <c r="AR137" s="120">
        <v>93699.936120181723</v>
      </c>
      <c r="AS137" s="120">
        <v>96154.569922837836</v>
      </c>
      <c r="AT137" s="120">
        <v>118588.43069554106</v>
      </c>
    </row>
    <row r="138" spans="1:46" ht="20.100000000000001" customHeight="1" x14ac:dyDescent="0.25">
      <c r="A138" s="125" t="s">
        <v>419</v>
      </c>
      <c r="B138" s="124" t="s">
        <v>829</v>
      </c>
      <c r="C138" s="120">
        <v>20189.686525901867</v>
      </c>
      <c r="D138" s="120">
        <v>16266.517154966814</v>
      </c>
      <c r="E138" s="120">
        <v>22086.196085367686</v>
      </c>
      <c r="F138" s="120">
        <v>23983.069563966223</v>
      </c>
      <c r="G138" s="120">
        <v>30257.390389319586</v>
      </c>
      <c r="H138" s="120">
        <v>26596.580297299108</v>
      </c>
      <c r="I138" s="120">
        <v>28440.372812542777</v>
      </c>
      <c r="J138" s="120">
        <v>36753.202300197481</v>
      </c>
      <c r="K138" s="120">
        <v>22946.265550390635</v>
      </c>
      <c r="L138" s="120">
        <v>22828.849288322806</v>
      </c>
      <c r="M138" s="120">
        <v>33382.870969613105</v>
      </c>
      <c r="N138" s="120">
        <v>18396.693684915976</v>
      </c>
      <c r="O138" s="120">
        <v>31900.855679198623</v>
      </c>
      <c r="P138" s="120">
        <v>31563.631488509163</v>
      </c>
      <c r="Q138" s="120">
        <v>34650.485026781993</v>
      </c>
      <c r="R138" s="120">
        <v>37752.556689700526</v>
      </c>
      <c r="S138" s="120">
        <v>34627.704884934188</v>
      </c>
      <c r="T138" s="120">
        <v>20140.665012076392</v>
      </c>
      <c r="U138" s="120">
        <v>64164.848172950442</v>
      </c>
      <c r="V138" s="120">
        <v>55337.910502557512</v>
      </c>
      <c r="W138" s="120">
        <v>116953.46263413139</v>
      </c>
      <c r="X138" s="120">
        <v>59081.481699551558</v>
      </c>
      <c r="Y138" s="120">
        <v>143236.01124889709</v>
      </c>
      <c r="Z138" s="120">
        <v>43581.805418968732</v>
      </c>
      <c r="AA138" s="120">
        <v>64511.461814962335</v>
      </c>
      <c r="AB138" s="120">
        <v>38271.518175128615</v>
      </c>
      <c r="AC138" s="120">
        <v>58287.169738841199</v>
      </c>
      <c r="AD138" s="120">
        <v>55002.480766429326</v>
      </c>
      <c r="AE138" s="120">
        <v>53843.168246886424</v>
      </c>
      <c r="AF138" s="120">
        <v>54225.649854823299</v>
      </c>
      <c r="AG138" s="120">
        <v>53846.630713765844</v>
      </c>
      <c r="AH138" s="120">
        <v>44273.083174837127</v>
      </c>
      <c r="AI138" s="120">
        <v>52720.133785891601</v>
      </c>
      <c r="AJ138" s="120">
        <v>78319.182073547534</v>
      </c>
      <c r="AK138" s="120">
        <v>68041.907653151065</v>
      </c>
      <c r="AL138" s="120">
        <v>38962.180077543002</v>
      </c>
      <c r="AM138" s="120">
        <v>66093.920455837069</v>
      </c>
      <c r="AN138" s="120">
        <v>28547.247286705842</v>
      </c>
      <c r="AO138" s="120">
        <v>20626.671954694713</v>
      </c>
      <c r="AP138" s="120">
        <v>27932.588355645927</v>
      </c>
      <c r="AQ138" s="120">
        <v>32933.503327026599</v>
      </c>
      <c r="AR138" s="120">
        <v>9470.9504923809218</v>
      </c>
      <c r="AS138" s="120">
        <v>26472.429784828233</v>
      </c>
      <c r="AT138" s="120">
        <v>14502.943764889977</v>
      </c>
    </row>
    <row r="139" spans="1:46" ht="20.100000000000001" customHeight="1" x14ac:dyDescent="0.25">
      <c r="A139" s="125" t="s">
        <v>420</v>
      </c>
      <c r="B139" s="124" t="s">
        <v>248</v>
      </c>
      <c r="C139" s="120">
        <v>1088.8981816679916</v>
      </c>
      <c r="D139" s="120">
        <v>924.86278249398333</v>
      </c>
      <c r="E139" s="120">
        <v>1016.1675883113128</v>
      </c>
      <c r="F139" s="120">
        <v>1618.2849101607389</v>
      </c>
      <c r="G139" s="120">
        <v>2208.2431331575808</v>
      </c>
      <c r="H139" s="120">
        <v>2297.502156324927</v>
      </c>
      <c r="I139" s="120">
        <v>1417.786640429614</v>
      </c>
      <c r="J139" s="120">
        <v>1802.1877772078772</v>
      </c>
      <c r="K139" s="120">
        <v>3772.6651738181627</v>
      </c>
      <c r="L139" s="120">
        <v>2790.086011870329</v>
      </c>
      <c r="M139" s="120">
        <v>1580.6317648643585</v>
      </c>
      <c r="N139" s="120">
        <v>1648.5236919971503</v>
      </c>
      <c r="O139" s="120">
        <v>2747.6077801084771</v>
      </c>
      <c r="P139" s="120">
        <v>2711.5245198523785</v>
      </c>
      <c r="Q139" s="120">
        <v>5360.6922920528559</v>
      </c>
      <c r="R139" s="120">
        <v>5685.498079401289</v>
      </c>
      <c r="S139" s="120">
        <v>5461.8796920053692</v>
      </c>
      <c r="T139" s="120">
        <v>3125.0584097462479</v>
      </c>
      <c r="U139" s="120">
        <v>6870.8860681773604</v>
      </c>
      <c r="V139" s="120">
        <v>3351.9448381630232</v>
      </c>
      <c r="W139" s="120">
        <v>2842.5377906720992</v>
      </c>
      <c r="X139" s="120">
        <v>8865.0455314952778</v>
      </c>
      <c r="Y139" s="120">
        <v>9602.4354677643623</v>
      </c>
      <c r="Z139" s="120">
        <v>35129.060218178267</v>
      </c>
      <c r="AA139" s="120">
        <v>13469.46028918714</v>
      </c>
      <c r="AB139" s="120">
        <v>1761.6963082622462</v>
      </c>
      <c r="AC139" s="120">
        <v>10549.418949057123</v>
      </c>
      <c r="AD139" s="120">
        <v>3190.5238408334926</v>
      </c>
      <c r="AE139" s="120">
        <v>10136.281254505069</v>
      </c>
      <c r="AF139" s="120">
        <v>1867.2715553096505</v>
      </c>
      <c r="AG139" s="120">
        <v>8898.2976963472629</v>
      </c>
      <c r="AH139" s="120">
        <v>2267.3865379280164</v>
      </c>
      <c r="AI139" s="120">
        <v>7413.2540900591575</v>
      </c>
      <c r="AJ139" s="120">
        <v>1866.5924114990969</v>
      </c>
      <c r="AK139" s="120">
        <v>8325.4762794785456</v>
      </c>
      <c r="AL139" s="120">
        <v>7186.4188274532007</v>
      </c>
      <c r="AM139" s="120">
        <v>7655.1783125909587</v>
      </c>
      <c r="AN139" s="120">
        <v>1563.2371881868594</v>
      </c>
      <c r="AO139" s="120">
        <v>5535.3101780121397</v>
      </c>
      <c r="AP139" s="120">
        <v>2723.7609982628014</v>
      </c>
      <c r="AQ139" s="120">
        <v>4147.7548463981866</v>
      </c>
      <c r="AR139" s="120">
        <v>2367.8399930593005</v>
      </c>
      <c r="AS139" s="120">
        <v>2931.8028579407496</v>
      </c>
      <c r="AT139" s="120">
        <v>2848.3330894812193</v>
      </c>
    </row>
    <row r="140" spans="1:46" ht="20.100000000000001" customHeight="1" x14ac:dyDescent="0.25">
      <c r="A140" s="125" t="s">
        <v>421</v>
      </c>
      <c r="B140" s="124" t="s">
        <v>243</v>
      </c>
      <c r="C140" s="120">
        <v>321.1642596184829</v>
      </c>
      <c r="D140" s="120">
        <v>381.32604376296513</v>
      </c>
      <c r="E140" s="120">
        <v>332.50472207501298</v>
      </c>
      <c r="F140" s="120">
        <v>186.16996246915369</v>
      </c>
      <c r="G140" s="120">
        <v>189.98314748953271</v>
      </c>
      <c r="H140" s="120">
        <v>331.33849913867016</v>
      </c>
      <c r="I140" s="120">
        <v>280.54401718286681</v>
      </c>
      <c r="J140" s="120">
        <v>319.75647967091936</v>
      </c>
      <c r="K140" s="120">
        <v>358.06367786393093</v>
      </c>
      <c r="L140" s="120">
        <v>367.1805904127541</v>
      </c>
      <c r="M140" s="120">
        <v>226.31364920608758</v>
      </c>
      <c r="N140" s="120">
        <v>367.35100476857042</v>
      </c>
      <c r="O140" s="120">
        <v>323.20365359973221</v>
      </c>
      <c r="P140" s="120">
        <v>254.53693905715772</v>
      </c>
      <c r="Q140" s="120">
        <v>484.09151359934185</v>
      </c>
      <c r="R140" s="120">
        <v>838.65840212379408</v>
      </c>
      <c r="S140" s="120">
        <v>824.7964767661033</v>
      </c>
      <c r="T140" s="120">
        <v>1019.5290803909884</v>
      </c>
      <c r="U140" s="120">
        <v>590.06908169983944</v>
      </c>
      <c r="V140" s="120">
        <v>672.84429841407109</v>
      </c>
      <c r="W140" s="120">
        <v>594.19506143439503</v>
      </c>
      <c r="X140" s="120">
        <v>752.75220717767661</v>
      </c>
      <c r="Y140" s="120">
        <v>621.64231471293897</v>
      </c>
      <c r="Z140" s="120">
        <v>747.12275820897776</v>
      </c>
      <c r="AA140" s="120">
        <v>1329.7044173851318</v>
      </c>
      <c r="AB140" s="120">
        <v>500.98695623117965</v>
      </c>
      <c r="AC140" s="120">
        <v>648.24627653337666</v>
      </c>
      <c r="AD140" s="120">
        <v>2127.7769298592757</v>
      </c>
      <c r="AE140" s="120">
        <v>1162.1128479160543</v>
      </c>
      <c r="AF140" s="120">
        <v>892.73666417002096</v>
      </c>
      <c r="AG140" s="120">
        <v>832.98851350549376</v>
      </c>
      <c r="AH140" s="120">
        <v>721.07379485247657</v>
      </c>
      <c r="AI140" s="120">
        <v>527.41054859748692</v>
      </c>
      <c r="AJ140" s="120">
        <v>423.59693409042666</v>
      </c>
      <c r="AK140" s="120">
        <v>1318.7203762977151</v>
      </c>
      <c r="AL140" s="120">
        <v>1385.1506456743518</v>
      </c>
      <c r="AM140" s="120">
        <v>114.38400259948685</v>
      </c>
      <c r="AN140" s="120">
        <v>165.39611445125774</v>
      </c>
      <c r="AO140" s="120">
        <v>324.70142909602146</v>
      </c>
      <c r="AP140" s="120">
        <v>1855.2103155682271</v>
      </c>
      <c r="AQ140" s="120">
        <v>602.2714643869258</v>
      </c>
      <c r="AR140" s="120">
        <v>872.88026489905315</v>
      </c>
      <c r="AS140" s="120">
        <v>138.67691855688463</v>
      </c>
      <c r="AT140" s="120">
        <v>2411.311169200635</v>
      </c>
    </row>
    <row r="141" spans="1:46" ht="20.100000000000001" customHeight="1" x14ac:dyDescent="0.25">
      <c r="A141" s="125" t="s">
        <v>422</v>
      </c>
      <c r="B141" s="124" t="s">
        <v>580</v>
      </c>
      <c r="C141" s="120">
        <v>128722.57052224336</v>
      </c>
      <c r="D141" s="120">
        <v>124292.17115375497</v>
      </c>
      <c r="E141" s="120">
        <v>139265.7036306118</v>
      </c>
      <c r="F141" s="120">
        <v>137000.71644272291</v>
      </c>
      <c r="G141" s="120">
        <v>132021.2454053266</v>
      </c>
      <c r="H141" s="120">
        <v>150181.1443195609</v>
      </c>
      <c r="I141" s="120">
        <v>156194.18112438402</v>
      </c>
      <c r="J141" s="120">
        <v>151355.01667938929</v>
      </c>
      <c r="K141" s="120">
        <v>157195.6666239464</v>
      </c>
      <c r="L141" s="120">
        <v>162733.93352649763</v>
      </c>
      <c r="M141" s="120">
        <v>176526.50407648404</v>
      </c>
      <c r="N141" s="120">
        <v>170142.31878599251</v>
      </c>
      <c r="O141" s="120">
        <v>179693.32923017099</v>
      </c>
      <c r="P141" s="120">
        <v>181955.20002942451</v>
      </c>
      <c r="Q141" s="120">
        <v>196890.69145280827</v>
      </c>
      <c r="R141" s="120">
        <v>194325.36203990533</v>
      </c>
      <c r="S141" s="120">
        <v>190525.57140691098</v>
      </c>
      <c r="T141" s="120">
        <v>196514.92204331685</v>
      </c>
      <c r="U141" s="120">
        <v>227143.45364751833</v>
      </c>
      <c r="V141" s="120">
        <v>230881.87657758614</v>
      </c>
      <c r="W141" s="120">
        <v>210774.08487086245</v>
      </c>
      <c r="X141" s="120">
        <v>226937.61680839086</v>
      </c>
      <c r="Y141" s="120">
        <v>227920.75032574069</v>
      </c>
      <c r="Z141" s="120">
        <v>271521.17717406154</v>
      </c>
      <c r="AA141" s="120">
        <v>243558.03538734064</v>
      </c>
      <c r="AB141" s="120">
        <v>247286.87406947158</v>
      </c>
      <c r="AC141" s="120">
        <v>263936.09052712045</v>
      </c>
      <c r="AD141" s="120">
        <v>309454.08654285222</v>
      </c>
      <c r="AE141" s="120">
        <v>277788.6400560778</v>
      </c>
      <c r="AF141" s="120">
        <v>318428.44168581191</v>
      </c>
      <c r="AG141" s="120">
        <v>295896.01027265424</v>
      </c>
      <c r="AH141" s="120">
        <v>309134.89818300679</v>
      </c>
      <c r="AI141" s="120">
        <v>287957.4613787398</v>
      </c>
      <c r="AJ141" s="120">
        <v>290448.20546929375</v>
      </c>
      <c r="AK141" s="120">
        <v>320266.65618265525</v>
      </c>
      <c r="AL141" s="120">
        <v>288592.45482622925</v>
      </c>
      <c r="AM141" s="120">
        <v>307365.89209780173</v>
      </c>
      <c r="AN141" s="120">
        <v>305299.35446164623</v>
      </c>
      <c r="AO141" s="120">
        <v>343503.75947858731</v>
      </c>
      <c r="AP141" s="120">
        <v>374660.48557291471</v>
      </c>
      <c r="AQ141" s="120">
        <v>313729.96515787282</v>
      </c>
      <c r="AR141" s="120">
        <v>524307.03571596113</v>
      </c>
      <c r="AS141" s="120">
        <v>441120.22674919857</v>
      </c>
      <c r="AT141" s="120">
        <v>404850.64710502926</v>
      </c>
    </row>
    <row r="142" spans="1:46" ht="20.100000000000001" customHeight="1" x14ac:dyDescent="0.25">
      <c r="A142" s="125" t="s">
        <v>423</v>
      </c>
      <c r="B142" s="124" t="s">
        <v>398</v>
      </c>
      <c r="C142" s="120">
        <v>5049.2780785796785</v>
      </c>
      <c r="D142" s="120">
        <v>12537.256537534686</v>
      </c>
      <c r="E142" s="120">
        <v>12400.394783977417</v>
      </c>
      <c r="F142" s="120">
        <v>13958.036767875972</v>
      </c>
      <c r="G142" s="120">
        <v>6626.2217216494355</v>
      </c>
      <c r="H142" s="120">
        <v>14613.84781349231</v>
      </c>
      <c r="I142" s="120">
        <v>14363.839159441277</v>
      </c>
      <c r="J142" s="120">
        <v>19241.015758942405</v>
      </c>
      <c r="K142" s="120">
        <v>13019.093568802404</v>
      </c>
      <c r="L142" s="120">
        <v>17554.375840004002</v>
      </c>
      <c r="M142" s="120">
        <v>18506.868018337434</v>
      </c>
      <c r="N142" s="120">
        <v>18026.366323912753</v>
      </c>
      <c r="O142" s="120">
        <v>13290.09079944071</v>
      </c>
      <c r="P142" s="120">
        <v>22750.481601205807</v>
      </c>
      <c r="Q142" s="120">
        <v>18357.712131997763</v>
      </c>
      <c r="R142" s="120">
        <v>21865.388218642966</v>
      </c>
      <c r="S142" s="120">
        <v>17884.483533366547</v>
      </c>
      <c r="T142" s="120">
        <v>22059.103257371909</v>
      </c>
      <c r="U142" s="120">
        <v>24232.531818150161</v>
      </c>
      <c r="V142" s="120">
        <v>22498.33788759663</v>
      </c>
      <c r="W142" s="120">
        <v>18026.258132757001</v>
      </c>
      <c r="X142" s="120">
        <v>27507.876687932512</v>
      </c>
      <c r="Y142" s="120">
        <v>26169.578577167365</v>
      </c>
      <c r="Z142" s="120">
        <v>33105.060612220906</v>
      </c>
      <c r="AA142" s="120">
        <v>17116.694212600221</v>
      </c>
      <c r="AB142" s="120">
        <v>27015.170667128121</v>
      </c>
      <c r="AC142" s="120">
        <v>24612.208859217622</v>
      </c>
      <c r="AD142" s="120">
        <v>34037.030302759435</v>
      </c>
      <c r="AE142" s="120">
        <v>13539.146747658711</v>
      </c>
      <c r="AF142" s="120">
        <v>29411.373538433461</v>
      </c>
      <c r="AG142" s="120">
        <v>22031.571488285113</v>
      </c>
      <c r="AH142" s="120">
        <v>27553.369964595615</v>
      </c>
      <c r="AI142" s="120">
        <v>15014.160795951615</v>
      </c>
      <c r="AJ142" s="120">
        <v>29133.591283285787</v>
      </c>
      <c r="AK142" s="120">
        <v>29873.320023323711</v>
      </c>
      <c r="AL142" s="120">
        <v>30384.921624233823</v>
      </c>
      <c r="AM142" s="120">
        <v>16912.558305121089</v>
      </c>
      <c r="AN142" s="120">
        <v>32704.751390709247</v>
      </c>
      <c r="AO142" s="120">
        <v>27601.164954800224</v>
      </c>
      <c r="AP142" s="120">
        <v>66123.410579724121</v>
      </c>
      <c r="AQ142" s="120">
        <v>24561.007957766931</v>
      </c>
      <c r="AR142" s="120">
        <v>31026.698296882947</v>
      </c>
      <c r="AS142" s="120">
        <v>29281.613003232858</v>
      </c>
      <c r="AT142" s="120">
        <v>35320.911859324377</v>
      </c>
    </row>
    <row r="143" spans="1:46" ht="20.100000000000001" customHeight="1" x14ac:dyDescent="0.25">
      <c r="A143" s="137" t="s">
        <v>424</v>
      </c>
      <c r="B143" s="118" t="s">
        <v>830</v>
      </c>
      <c r="C143" s="119">
        <v>20232.053765197594</v>
      </c>
      <c r="D143" s="119">
        <v>24454.632399900576</v>
      </c>
      <c r="E143" s="119">
        <v>27600.965680292531</v>
      </c>
      <c r="F143" s="119">
        <v>31725.52433507971</v>
      </c>
      <c r="G143" s="119">
        <v>17596.960814706643</v>
      </c>
      <c r="H143" s="119">
        <v>20236.584246910395</v>
      </c>
      <c r="I143" s="119">
        <v>23767.213976804072</v>
      </c>
      <c r="J143" s="119">
        <v>28892.440554038698</v>
      </c>
      <c r="K143" s="119">
        <v>19628.998165811092</v>
      </c>
      <c r="L143" s="119">
        <v>23773.068775559812</v>
      </c>
      <c r="M143" s="119">
        <v>26449.124604133336</v>
      </c>
      <c r="N143" s="119">
        <v>31075.778654966463</v>
      </c>
      <c r="O143" s="119">
        <v>17918.917608956675</v>
      </c>
      <c r="P143" s="119">
        <v>23155.06297136773</v>
      </c>
      <c r="Q143" s="119">
        <v>26981.343567099218</v>
      </c>
      <c r="R143" s="119">
        <v>38934.256728299006</v>
      </c>
      <c r="S143" s="119">
        <v>27605.725664514779</v>
      </c>
      <c r="T143" s="119">
        <v>33972.180066933433</v>
      </c>
      <c r="U143" s="119">
        <v>38185.769517664441</v>
      </c>
      <c r="V143" s="119">
        <v>31572.974034701285</v>
      </c>
      <c r="W143" s="119">
        <v>19451.952906542512</v>
      </c>
      <c r="X143" s="119">
        <v>20129.809636993392</v>
      </c>
      <c r="Y143" s="119">
        <v>22835.969277587697</v>
      </c>
      <c r="Z143" s="119">
        <v>30744.863500405987</v>
      </c>
      <c r="AA143" s="119">
        <v>20942.244131141433</v>
      </c>
      <c r="AB143" s="119">
        <v>22696.592034057459</v>
      </c>
      <c r="AC143" s="119">
        <v>22252.073146804767</v>
      </c>
      <c r="AD143" s="119">
        <v>29813.880996258842</v>
      </c>
      <c r="AE143" s="119">
        <v>14090.692080723176</v>
      </c>
      <c r="AF143" s="119">
        <v>14570.283036877032</v>
      </c>
      <c r="AG143" s="119">
        <v>16960.754541795173</v>
      </c>
      <c r="AH143" s="119">
        <v>24780.846678447146</v>
      </c>
      <c r="AI143" s="119">
        <v>15963.756812055388</v>
      </c>
      <c r="AJ143" s="119">
        <v>18689.221658240182</v>
      </c>
      <c r="AK143" s="119">
        <v>23297.121995152564</v>
      </c>
      <c r="AL143" s="119">
        <v>32095.307344041998</v>
      </c>
      <c r="AM143" s="119">
        <v>16804.043743394814</v>
      </c>
      <c r="AN143" s="119">
        <v>18815.240873517672</v>
      </c>
      <c r="AO143" s="119">
        <v>18242.795094111731</v>
      </c>
      <c r="AP143" s="119">
        <v>32534.674901573839</v>
      </c>
      <c r="AQ143" s="119">
        <v>20170.706177007472</v>
      </c>
      <c r="AR143" s="119">
        <v>23458.282252158606</v>
      </c>
      <c r="AS143" s="119">
        <v>22225.118052387639</v>
      </c>
      <c r="AT143" s="119">
        <v>40877.36542719412</v>
      </c>
    </row>
    <row r="144" spans="1:46" ht="20.100000000000001" customHeight="1" x14ac:dyDescent="0.25">
      <c r="A144" s="125" t="s">
        <v>672</v>
      </c>
      <c r="B144" s="124" t="s">
        <v>330</v>
      </c>
      <c r="C144" s="120">
        <v>20483.046427366116</v>
      </c>
      <c r="D144" s="120">
        <v>24887.424297886377</v>
      </c>
      <c r="E144" s="120">
        <v>28030.922875276185</v>
      </c>
      <c r="F144" s="120">
        <v>33157.885676421734</v>
      </c>
      <c r="G144" s="120">
        <v>18902.639005726774</v>
      </c>
      <c r="H144" s="120">
        <v>22135.573700649096</v>
      </c>
      <c r="I144" s="120">
        <v>24273.88357129498</v>
      </c>
      <c r="J144" s="120">
        <v>32007.717325458954</v>
      </c>
      <c r="K144" s="120">
        <v>20351.992012285358</v>
      </c>
      <c r="L144" s="120">
        <v>24461.81919135763</v>
      </c>
      <c r="M144" s="120">
        <v>27895.040666276229</v>
      </c>
      <c r="N144" s="120">
        <v>32812.434555701482</v>
      </c>
      <c r="O144" s="120">
        <v>18499.21164123929</v>
      </c>
      <c r="P144" s="120">
        <v>25480.511487921409</v>
      </c>
      <c r="Q144" s="120">
        <v>29312.962762205039</v>
      </c>
      <c r="R144" s="120">
        <v>39582.983690636902</v>
      </c>
      <c r="S144" s="120">
        <v>28786.72106820147</v>
      </c>
      <c r="T144" s="120">
        <v>35100.744207183554</v>
      </c>
      <c r="U144" s="120">
        <v>40176.829991627266</v>
      </c>
      <c r="V144" s="120">
        <v>37424.501430531636</v>
      </c>
      <c r="W144" s="120">
        <v>19866.558183322362</v>
      </c>
      <c r="X144" s="120">
        <v>23846.178418298088</v>
      </c>
      <c r="Y144" s="120">
        <v>24761.868391173044</v>
      </c>
      <c r="Z144" s="120">
        <v>31211.438723586092</v>
      </c>
      <c r="AA144" s="120">
        <v>21512.579167282398</v>
      </c>
      <c r="AB144" s="120">
        <v>24785.589509091176</v>
      </c>
      <c r="AC144" s="120">
        <v>23798.911881701519</v>
      </c>
      <c r="AD144" s="120">
        <v>31391.288761577409</v>
      </c>
      <c r="AE144" s="120">
        <v>14682.487697488321</v>
      </c>
      <c r="AF144" s="120">
        <v>16790.306384064908</v>
      </c>
      <c r="AG144" s="120">
        <v>19335.080167231554</v>
      </c>
      <c r="AH144" s="120">
        <v>30083.550318167741</v>
      </c>
      <c r="AI144" s="120">
        <v>16564.651616123316</v>
      </c>
      <c r="AJ144" s="120">
        <v>21015.110668304224</v>
      </c>
      <c r="AK144" s="120">
        <v>24254.410472335217</v>
      </c>
      <c r="AL144" s="120">
        <v>33095.440698967373</v>
      </c>
      <c r="AM144" s="120">
        <v>17406.269009821812</v>
      </c>
      <c r="AN144" s="120">
        <v>20130.826478985764</v>
      </c>
      <c r="AO144" s="120">
        <v>23190.05108333761</v>
      </c>
      <c r="AP144" s="120">
        <v>34271.59998548287</v>
      </c>
      <c r="AQ144" s="120">
        <v>21022.017689300272</v>
      </c>
      <c r="AR144" s="120">
        <v>24339.418273825806</v>
      </c>
      <c r="AS144" s="120">
        <v>27992.856880417043</v>
      </c>
      <c r="AT144" s="120">
        <v>42180.485344714718</v>
      </c>
    </row>
    <row r="145" spans="1:46" ht="20.100000000000001" customHeight="1" x14ac:dyDescent="0.25">
      <c r="A145" s="125" t="s">
        <v>673</v>
      </c>
      <c r="B145" s="124" t="s">
        <v>529</v>
      </c>
      <c r="C145" s="120">
        <v>250.99266216852124</v>
      </c>
      <c r="D145" s="120">
        <v>432.79189798580393</v>
      </c>
      <c r="E145" s="120">
        <v>429.95719498365179</v>
      </c>
      <c r="F145" s="120">
        <v>1432.361341342023</v>
      </c>
      <c r="G145" s="120">
        <v>1305.6781910201325</v>
      </c>
      <c r="H145" s="120">
        <v>1898.9894537387015</v>
      </c>
      <c r="I145" s="120">
        <v>506.66959449090899</v>
      </c>
      <c r="J145" s="120">
        <v>3115.2767714202573</v>
      </c>
      <c r="K145" s="120">
        <v>722.99384647426507</v>
      </c>
      <c r="L145" s="120">
        <v>688.75041579782112</v>
      </c>
      <c r="M145" s="120">
        <v>1445.9160621428907</v>
      </c>
      <c r="N145" s="120">
        <v>1736.6559007350229</v>
      </c>
      <c r="O145" s="120">
        <v>580.29403228261538</v>
      </c>
      <c r="P145" s="120">
        <v>2325.4485165536762</v>
      </c>
      <c r="Q145" s="120">
        <v>2331.619195105814</v>
      </c>
      <c r="R145" s="120">
        <v>648.72696233789338</v>
      </c>
      <c r="S145" s="120">
        <v>1180.9954036866939</v>
      </c>
      <c r="T145" s="120">
        <v>1128.5641402501171</v>
      </c>
      <c r="U145" s="120">
        <v>1991.0604739628347</v>
      </c>
      <c r="V145" s="120">
        <v>5851.5273958303542</v>
      </c>
      <c r="W145" s="120">
        <v>414.60527677984891</v>
      </c>
      <c r="X145" s="120">
        <v>3716.3687813046954</v>
      </c>
      <c r="Y145" s="120">
        <v>1925.899113585348</v>
      </c>
      <c r="Z145" s="120">
        <v>466.57522318010734</v>
      </c>
      <c r="AA145" s="120">
        <v>570.33503614096378</v>
      </c>
      <c r="AB145" s="120">
        <v>2088.9974750337192</v>
      </c>
      <c r="AC145" s="120">
        <v>1546.8387348967531</v>
      </c>
      <c r="AD145" s="120">
        <v>1577.4077653185641</v>
      </c>
      <c r="AE145" s="120">
        <v>591.79561676514743</v>
      </c>
      <c r="AF145" s="120">
        <v>2220.0233471878755</v>
      </c>
      <c r="AG145" s="120">
        <v>2374.3256254363801</v>
      </c>
      <c r="AH145" s="120">
        <v>5302.7036397205957</v>
      </c>
      <c r="AI145" s="120">
        <v>600.89480406792723</v>
      </c>
      <c r="AJ145" s="120">
        <v>2325.8890100640428</v>
      </c>
      <c r="AK145" s="120">
        <v>957.28847718264979</v>
      </c>
      <c r="AL145" s="120">
        <v>1000.1333549253798</v>
      </c>
      <c r="AM145" s="120">
        <v>602.22526642699665</v>
      </c>
      <c r="AN145" s="120">
        <v>1315.585605468093</v>
      </c>
      <c r="AO145" s="120">
        <v>4947.2559892258778</v>
      </c>
      <c r="AP145" s="120">
        <v>1736.9250839090323</v>
      </c>
      <c r="AQ145" s="120">
        <v>851.3115122928001</v>
      </c>
      <c r="AR145" s="120">
        <v>881.1360216672</v>
      </c>
      <c r="AS145" s="120">
        <v>5767.7388280294026</v>
      </c>
      <c r="AT145" s="120">
        <v>1303.1199175205998</v>
      </c>
    </row>
    <row r="146" spans="1:46" ht="20.100000000000001" customHeight="1" x14ac:dyDescent="0.25">
      <c r="A146" s="126"/>
      <c r="B146" s="126" t="s">
        <v>429</v>
      </c>
      <c r="C146" s="127">
        <v>17981.60278732836</v>
      </c>
      <c r="D146" s="127">
        <v>11034.27744641091</v>
      </c>
      <c r="E146" s="127">
        <v>-860.99634909688029</v>
      </c>
      <c r="F146" s="127">
        <v>7669.4912025256781</v>
      </c>
      <c r="G146" s="127">
        <v>47743.016591613879</v>
      </c>
      <c r="H146" s="127">
        <v>6498.2280061056372</v>
      </c>
      <c r="I146" s="127">
        <v>5871.633821331372</v>
      </c>
      <c r="J146" s="127">
        <v>-2.0363644923199899</v>
      </c>
      <c r="K146" s="127">
        <v>52106.839695785602</v>
      </c>
      <c r="L146" s="127">
        <v>4024.0276818348793</v>
      </c>
      <c r="M146" s="127">
        <v>4270.5852223263355</v>
      </c>
      <c r="N146" s="127">
        <v>31510.809849767713</v>
      </c>
      <c r="O146" s="127">
        <v>39678.239115031553</v>
      </c>
      <c r="P146" s="127">
        <v>10247.735804828582</v>
      </c>
      <c r="Q146" s="127">
        <v>-25887.627623630222</v>
      </c>
      <c r="R146" s="127">
        <v>16793.372047887533</v>
      </c>
      <c r="S146" s="127">
        <v>40789.03984508093</v>
      </c>
      <c r="T146" s="127">
        <v>-9027.9529189480236</v>
      </c>
      <c r="U146" s="127">
        <v>-95552.942847543745</v>
      </c>
      <c r="V146" s="127">
        <v>-47499.384673564578</v>
      </c>
      <c r="W146" s="127">
        <v>-16808.877629634226</v>
      </c>
      <c r="X146" s="127">
        <v>-21532.241444010404</v>
      </c>
      <c r="Y146" s="127">
        <v>-142789.33475545957</v>
      </c>
      <c r="Z146" s="127">
        <v>-122024.51668932661</v>
      </c>
      <c r="AA146" s="127">
        <v>43152.494872622541</v>
      </c>
      <c r="AB146" s="127">
        <v>-29488.923093269113</v>
      </c>
      <c r="AC146" s="127">
        <v>-74465.691948758322</v>
      </c>
      <c r="AD146" s="127">
        <v>-119599.0228138183</v>
      </c>
      <c r="AE146" s="127">
        <v>17365.469689825084</v>
      </c>
      <c r="AF146" s="127">
        <v>-100980.83432548493</v>
      </c>
      <c r="AG146" s="127">
        <v>-82514.395372904954</v>
      </c>
      <c r="AH146" s="127">
        <v>-87207.286771195359</v>
      </c>
      <c r="AI146" s="127">
        <v>16912.515534187783</v>
      </c>
      <c r="AJ146" s="127">
        <v>-70671.522723693517</v>
      </c>
      <c r="AK146" s="127">
        <v>-98828.91918768012</v>
      </c>
      <c r="AL146" s="127">
        <v>-12424.921737616532</v>
      </c>
      <c r="AM146" s="127">
        <v>18159.252372798859</v>
      </c>
      <c r="AN146" s="127">
        <v>-11860.07587225351</v>
      </c>
      <c r="AO146" s="127">
        <v>-54813.624274553149</v>
      </c>
      <c r="AP146" s="127">
        <v>-34392.212428021478</v>
      </c>
      <c r="AQ146" s="127">
        <v>68688.875413982081</v>
      </c>
      <c r="AR146" s="127">
        <v>-380556.10505957378</v>
      </c>
      <c r="AS146" s="127">
        <v>-182599.5661764706</v>
      </c>
      <c r="AT146" s="127">
        <v>-92077.763179317</v>
      </c>
    </row>
    <row r="147" spans="1:46" ht="20.100000000000001" customHeight="1" x14ac:dyDescent="0.25">
      <c r="A147" s="126"/>
      <c r="B147" s="126" t="s">
        <v>430</v>
      </c>
      <c r="C147" s="127">
        <v>27580.852569799172</v>
      </c>
      <c r="D147" s="127">
        <v>20752.772109791578</v>
      </c>
      <c r="E147" s="127">
        <v>12115.74914109509</v>
      </c>
      <c r="F147" s="127">
        <v>26037.852488405828</v>
      </c>
      <c r="G147" s="127">
        <v>70075.864984262444</v>
      </c>
      <c r="H147" s="127">
        <v>26738.984907579201</v>
      </c>
      <c r="I147" s="127">
        <v>25596.313854611013</v>
      </c>
      <c r="J147" s="127">
        <v>29552.833310806949</v>
      </c>
      <c r="K147" s="127">
        <v>64049.331090270949</v>
      </c>
      <c r="L147" s="127">
        <v>19879.342587355117</v>
      </c>
      <c r="M147" s="127">
        <v>22333.36141571519</v>
      </c>
      <c r="N147" s="127">
        <v>38628.499856814917</v>
      </c>
      <c r="O147" s="127">
        <v>61595.127308084047</v>
      </c>
      <c r="P147" s="127">
        <v>28501.316196707194</v>
      </c>
      <c r="Q147" s="127">
        <v>-3938.4351632618345</v>
      </c>
      <c r="R147" s="127">
        <v>45415.055041550833</v>
      </c>
      <c r="S147" s="127">
        <v>56487.334060755034</v>
      </c>
      <c r="T147" s="127">
        <v>-2108.4283017970738</v>
      </c>
      <c r="U147" s="127">
        <v>-51454.713569319982</v>
      </c>
      <c r="V147" s="127">
        <v>-7130.8342991502723</v>
      </c>
      <c r="W147" s="127">
        <v>79065.746443420125</v>
      </c>
      <c r="X147" s="127">
        <v>-6424.5574592968915</v>
      </c>
      <c r="Y147" s="127">
        <v>-19171.707391184755</v>
      </c>
      <c r="Z147" s="127">
        <v>-109914.46483191079</v>
      </c>
      <c r="AA147" s="127">
        <v>52358.809419044526</v>
      </c>
      <c r="AB147" s="127">
        <v>-26813.923750354559</v>
      </c>
      <c r="AC147" s="127">
        <v>-49534.427883245051</v>
      </c>
      <c r="AD147" s="127">
        <v>-90673.618403753033</v>
      </c>
      <c r="AE147" s="127">
        <v>49815.156961129513</v>
      </c>
      <c r="AF147" s="127">
        <v>-67095.148605550756</v>
      </c>
      <c r="AG147" s="127">
        <v>-40617.24700685381</v>
      </c>
      <c r="AH147" s="127">
        <v>-55788.841877169092</v>
      </c>
      <c r="AI147" s="127">
        <v>52344.442053302424</v>
      </c>
      <c r="AJ147" s="127">
        <v>-5943.2783354195999</v>
      </c>
      <c r="AK147" s="127">
        <v>-56745.763229879551</v>
      </c>
      <c r="AL147" s="127">
        <v>-6415.4310000723926</v>
      </c>
      <c r="AM147" s="127">
        <v>50507.392194733606</v>
      </c>
      <c r="AN147" s="127">
        <v>-15294.076561230235</v>
      </c>
      <c r="AO147" s="127">
        <v>-53365.700837676297</v>
      </c>
      <c r="AP147" s="127">
        <v>-24794.941427481361</v>
      </c>
      <c r="AQ147" s="127">
        <v>81396.98433691042</v>
      </c>
      <c r="AR147" s="127">
        <v>-386841.81363795913</v>
      </c>
      <c r="AS147" s="127">
        <v>-168837.612353959</v>
      </c>
      <c r="AT147" s="127">
        <v>-84715.855566609302</v>
      </c>
    </row>
    <row r="148" spans="1:46" ht="20.100000000000001" customHeight="1" x14ac:dyDescent="0.25">
      <c r="A148" s="105" t="s">
        <v>589</v>
      </c>
    </row>
    <row r="149" spans="1:46" ht="20.100000000000001" customHeight="1" x14ac:dyDescent="0.25">
      <c r="A149" s="105" t="s">
        <v>853</v>
      </c>
    </row>
    <row r="150" spans="1:46" ht="20.100000000000001" customHeight="1" x14ac:dyDescent="0.25">
      <c r="A150" s="105" t="s">
        <v>590</v>
      </c>
    </row>
    <row r="151" spans="1:46" ht="20.100000000000001" customHeight="1" x14ac:dyDescent="0.25">
      <c r="A151" s="105" t="s">
        <v>804</v>
      </c>
    </row>
    <row r="152" spans="1:46" ht="20.100000000000001" customHeight="1" x14ac:dyDescent="0.25">
      <c r="A152" s="105" t="s">
        <v>592</v>
      </c>
    </row>
    <row r="153" spans="1:46" ht="20.100000000000001" customHeight="1" x14ac:dyDescent="0.25">
      <c r="A153" s="105" t="s">
        <v>854</v>
      </c>
    </row>
    <row r="154" spans="1:46" ht="20.100000000000001" customHeight="1" x14ac:dyDescent="0.25">
      <c r="A154" s="105" t="s">
        <v>626</v>
      </c>
    </row>
    <row r="155" spans="1:46" ht="20.100000000000001" customHeight="1" x14ac:dyDescent="0.25">
      <c r="A155" s="105" t="s">
        <v>627</v>
      </c>
    </row>
    <row r="156" spans="1:46" ht="20.100000000000001" customHeight="1" x14ac:dyDescent="0.25">
      <c r="A156" s="105" t="s">
        <v>628</v>
      </c>
    </row>
    <row r="157" spans="1:46" ht="20.100000000000001" customHeight="1" x14ac:dyDescent="0.25">
      <c r="A157" s="105" t="s">
        <v>629</v>
      </c>
    </row>
    <row r="158" spans="1:46" ht="20.100000000000001" customHeight="1" x14ac:dyDescent="0.25">
      <c r="A158" s="105" t="s">
        <v>619</v>
      </c>
    </row>
    <row r="159" spans="1:46" ht="20.100000000000001" customHeight="1" x14ac:dyDescent="0.25">
      <c r="A159" s="105" t="s">
        <v>630</v>
      </c>
    </row>
    <row r="160" spans="1:46" ht="20.100000000000001" customHeight="1" x14ac:dyDescent="0.25">
      <c r="A160" s="105" t="s">
        <v>631</v>
      </c>
    </row>
  </sheetData>
  <mergeCells count="5">
    <mergeCell ref="A4:B4"/>
    <mergeCell ref="A33:B33"/>
    <mergeCell ref="A62:B62"/>
    <mergeCell ref="A91:B91"/>
    <mergeCell ref="A120:B120"/>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196B-262D-486D-B21A-01D4D6D86F4D}">
  <sheetPr codeName="Planilha5"/>
  <dimension ref="A1:J53"/>
  <sheetViews>
    <sheetView showGridLines="0" zoomScaleNormal="100" workbookViewId="0">
      <pane ySplit="6" topLeftCell="A7" activePane="bottomLeft" state="frozen"/>
      <selection activeCell="B31" sqref="B31"/>
      <selection pane="bottomLeft" activeCell="A3" sqref="A3"/>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0" width="15.7109375" style="117" customWidth="1"/>
    <col min="11" max="16384" width="9.140625" style="117"/>
  </cols>
  <sheetData>
    <row r="1" spans="1:10" ht="20.100000000000001" customHeight="1" x14ac:dyDescent="0.25">
      <c r="A1" s="99" t="s">
        <v>761</v>
      </c>
    </row>
    <row r="2" spans="1:10" ht="20.100000000000001" customHeight="1" x14ac:dyDescent="0.25">
      <c r="A2" s="99" t="s">
        <v>670</v>
      </c>
    </row>
    <row r="4" spans="1:10" s="136" customFormat="1" ht="20.100000000000001" customHeight="1" x14ac:dyDescent="0.25">
      <c r="A4" s="308" t="s">
        <v>431</v>
      </c>
      <c r="B4" s="309"/>
      <c r="C4" s="314" t="s">
        <v>671</v>
      </c>
      <c r="D4" s="315"/>
      <c r="E4" s="315"/>
      <c r="F4" s="315"/>
      <c r="G4" s="315"/>
      <c r="H4" s="315"/>
      <c r="I4" s="315"/>
      <c r="J4" s="316"/>
    </row>
    <row r="5" spans="1:10" s="136" customFormat="1" ht="20.100000000000001" customHeight="1" x14ac:dyDescent="0.25">
      <c r="A5" s="310"/>
      <c r="B5" s="311"/>
      <c r="C5" s="314" t="s">
        <v>241</v>
      </c>
      <c r="D5" s="315"/>
      <c r="E5" s="315"/>
      <c r="F5" s="317"/>
      <c r="G5" s="318" t="s">
        <v>582</v>
      </c>
      <c r="H5" s="318" t="s">
        <v>583</v>
      </c>
      <c r="I5" s="318" t="s">
        <v>584</v>
      </c>
      <c r="J5" s="320" t="s">
        <v>585</v>
      </c>
    </row>
    <row r="6" spans="1:10" s="136" customFormat="1" ht="32.25" customHeight="1" x14ac:dyDescent="0.25">
      <c r="A6" s="312"/>
      <c r="B6" s="313"/>
      <c r="C6" s="24" t="s">
        <v>586</v>
      </c>
      <c r="D6" s="25" t="s">
        <v>587</v>
      </c>
      <c r="E6" s="25" t="s">
        <v>584</v>
      </c>
      <c r="F6" s="25" t="s">
        <v>241</v>
      </c>
      <c r="G6" s="319"/>
      <c r="H6" s="319"/>
      <c r="I6" s="319"/>
      <c r="J6" s="321"/>
    </row>
    <row r="7" spans="1:10" ht="20.100000000000001" customHeight="1" x14ac:dyDescent="0.25">
      <c r="A7" s="18">
        <v>1</v>
      </c>
      <c r="B7" s="19" t="s">
        <v>801</v>
      </c>
      <c r="C7" s="272">
        <v>0.27071728799319839</v>
      </c>
      <c r="D7" s="272">
        <v>2.3649434349495724E-2</v>
      </c>
      <c r="E7" s="272">
        <v>-4.1514190554504653E-3</v>
      </c>
      <c r="F7" s="272">
        <v>0.29021530328724365</v>
      </c>
      <c r="G7" s="272">
        <v>0.13776700482451129</v>
      </c>
      <c r="H7" s="272">
        <v>9.2227226291922093E-2</v>
      </c>
      <c r="I7" s="272">
        <v>-0.10180664055794468</v>
      </c>
      <c r="J7" s="272">
        <v>0.41840289384573237</v>
      </c>
    </row>
    <row r="8" spans="1:10" ht="20.100000000000001" customHeight="1" x14ac:dyDescent="0.25">
      <c r="A8" s="118">
        <v>11</v>
      </c>
      <c r="B8" s="118" t="s">
        <v>242</v>
      </c>
      <c r="C8" s="273">
        <v>0.14605722959738882</v>
      </c>
      <c r="D8" s="273">
        <v>0</v>
      </c>
      <c r="E8" s="273">
        <v>0</v>
      </c>
      <c r="F8" s="273">
        <v>0.14605722959738882</v>
      </c>
      <c r="G8" s="273">
        <v>8.546404455314581E-2</v>
      </c>
      <c r="H8" s="273">
        <v>1.7621069189835126E-2</v>
      </c>
      <c r="I8" s="273">
        <v>0</v>
      </c>
      <c r="J8" s="273">
        <v>0.24914234334036978</v>
      </c>
    </row>
    <row r="9" spans="1:10" ht="20.100000000000001" customHeight="1" x14ac:dyDescent="0.25">
      <c r="A9" s="21">
        <v>111</v>
      </c>
      <c r="B9" s="22" t="s">
        <v>256</v>
      </c>
      <c r="C9" s="97">
        <v>7.5778500302466453E-2</v>
      </c>
      <c r="D9" s="97">
        <v>0</v>
      </c>
      <c r="E9" s="97">
        <v>0</v>
      </c>
      <c r="F9" s="97">
        <v>7.5778500302466453E-2</v>
      </c>
      <c r="G9" s="97">
        <v>0</v>
      </c>
      <c r="H9" s="97">
        <v>0</v>
      </c>
      <c r="I9" s="97">
        <v>0</v>
      </c>
      <c r="J9" s="97">
        <v>7.5778500302466453E-2</v>
      </c>
    </row>
    <row r="10" spans="1:10" ht="20.100000000000001" customHeight="1" x14ac:dyDescent="0.25">
      <c r="A10" s="21">
        <v>112</v>
      </c>
      <c r="B10" s="22" t="s">
        <v>257</v>
      </c>
      <c r="C10" s="97">
        <v>3.4475094330699649E-3</v>
      </c>
      <c r="D10" s="97">
        <v>0</v>
      </c>
      <c r="E10" s="97">
        <v>0</v>
      </c>
      <c r="F10" s="97">
        <v>3.4475094330699649E-3</v>
      </c>
      <c r="G10" s="97">
        <v>0</v>
      </c>
      <c r="H10" s="97">
        <v>0</v>
      </c>
      <c r="I10" s="97">
        <v>0</v>
      </c>
      <c r="J10" s="97">
        <v>3.4475094330699649E-3</v>
      </c>
    </row>
    <row r="11" spans="1:10" ht="20.100000000000001" customHeight="1" x14ac:dyDescent="0.25">
      <c r="A11" s="21">
        <v>113</v>
      </c>
      <c r="B11" s="22" t="s">
        <v>258</v>
      </c>
      <c r="C11" s="97">
        <v>2.2243681264252213E-4</v>
      </c>
      <c r="D11" s="97">
        <v>0</v>
      </c>
      <c r="E11" s="97">
        <v>0</v>
      </c>
      <c r="F11" s="97">
        <v>2.2243681264252213E-4</v>
      </c>
      <c r="G11" s="97">
        <v>5.0667202305930449E-3</v>
      </c>
      <c r="H11" s="97">
        <v>6.4836721211065139E-3</v>
      </c>
      <c r="I11" s="97">
        <v>0</v>
      </c>
      <c r="J11" s="97">
        <v>1.177282916434208E-2</v>
      </c>
    </row>
    <row r="12" spans="1:10" ht="20.100000000000001" customHeight="1" x14ac:dyDescent="0.25">
      <c r="A12" s="21">
        <v>114</v>
      </c>
      <c r="B12" s="22" t="s">
        <v>264</v>
      </c>
      <c r="C12" s="97">
        <v>5.9553844878594372E-2</v>
      </c>
      <c r="D12" s="97">
        <v>0</v>
      </c>
      <c r="E12" s="97">
        <v>0</v>
      </c>
      <c r="F12" s="97">
        <v>5.9553844878594372E-2</v>
      </c>
      <c r="G12" s="97">
        <v>8.0397324322552755E-2</v>
      </c>
      <c r="H12" s="97">
        <v>1.1137397068728615E-2</v>
      </c>
      <c r="I12" s="97">
        <v>0</v>
      </c>
      <c r="J12" s="97">
        <v>0.15108856626987574</v>
      </c>
    </row>
    <row r="13" spans="1:10" ht="20.100000000000001" customHeight="1" x14ac:dyDescent="0.25">
      <c r="A13" s="21">
        <v>115</v>
      </c>
      <c r="B13" s="22" t="s">
        <v>273</v>
      </c>
      <c r="C13" s="97">
        <v>7.0549166758692525E-3</v>
      </c>
      <c r="D13" s="97">
        <v>0</v>
      </c>
      <c r="E13" s="97">
        <v>0</v>
      </c>
      <c r="F13" s="97">
        <v>7.0549166758692525E-3</v>
      </c>
      <c r="G13" s="97">
        <v>0</v>
      </c>
      <c r="H13" s="97">
        <v>0</v>
      </c>
      <c r="I13" s="97">
        <v>0</v>
      </c>
      <c r="J13" s="97">
        <v>7.0549166758692525E-3</v>
      </c>
    </row>
    <row r="14" spans="1:10" ht="20.100000000000001" customHeight="1" x14ac:dyDescent="0.25">
      <c r="A14" s="21">
        <v>116</v>
      </c>
      <c r="B14" s="22" t="s">
        <v>278</v>
      </c>
      <c r="C14" s="97">
        <v>2.1494746246243916E-8</v>
      </c>
      <c r="D14" s="97">
        <v>0</v>
      </c>
      <c r="E14" s="97">
        <v>0</v>
      </c>
      <c r="F14" s="97">
        <v>2.1494746246243916E-8</v>
      </c>
      <c r="G14" s="97">
        <v>0</v>
      </c>
      <c r="H14" s="97">
        <v>0</v>
      </c>
      <c r="I14" s="97">
        <v>0</v>
      </c>
      <c r="J14" s="97">
        <v>2.1494746246243916E-8</v>
      </c>
    </row>
    <row r="15" spans="1:10" ht="20.100000000000001" customHeight="1" x14ac:dyDescent="0.25">
      <c r="A15" s="118">
        <v>12</v>
      </c>
      <c r="B15" s="118" t="s">
        <v>246</v>
      </c>
      <c r="C15" s="273">
        <v>8.7704421209502059E-2</v>
      </c>
      <c r="D15" s="273">
        <v>1.8842025439923506E-2</v>
      </c>
      <c r="E15" s="273">
        <v>0</v>
      </c>
      <c r="F15" s="273">
        <v>0.10654644664942557</v>
      </c>
      <c r="G15" s="273">
        <v>1.290905252885842E-2</v>
      </c>
      <c r="H15" s="273">
        <v>6.3623253665686498E-3</v>
      </c>
      <c r="I15" s="273">
        <v>0</v>
      </c>
      <c r="J15" s="273">
        <v>0.12581782454485263</v>
      </c>
    </row>
    <row r="16" spans="1:10" ht="20.100000000000001" customHeight="1" x14ac:dyDescent="0.25">
      <c r="A16" s="118">
        <v>13</v>
      </c>
      <c r="B16" s="118" t="s">
        <v>243</v>
      </c>
      <c r="C16" s="273">
        <v>1.4361283477883465E-4</v>
      </c>
      <c r="D16" s="273">
        <v>0</v>
      </c>
      <c r="E16" s="273">
        <v>0</v>
      </c>
      <c r="F16" s="273">
        <v>1.4361283477883465E-4</v>
      </c>
      <c r="G16" s="273">
        <v>3.1565109438067181E-2</v>
      </c>
      <c r="H16" s="273">
        <v>6.6497080089678487E-2</v>
      </c>
      <c r="I16" s="273">
        <v>-9.8201179221360568E-2</v>
      </c>
      <c r="J16" s="273">
        <v>4.62314116393402E-6</v>
      </c>
    </row>
    <row r="17" spans="1:10" ht="20.100000000000001" customHeight="1" x14ac:dyDescent="0.25">
      <c r="A17" s="118">
        <v>14</v>
      </c>
      <c r="B17" s="118" t="s">
        <v>247</v>
      </c>
      <c r="C17" s="273">
        <v>3.6812024351528708E-2</v>
      </c>
      <c r="D17" s="273">
        <v>4.8074089095722162E-3</v>
      </c>
      <c r="E17" s="273">
        <v>-4.1514190554504653E-3</v>
      </c>
      <c r="F17" s="273">
        <v>3.7468014205650456E-2</v>
      </c>
      <c r="G17" s="273">
        <v>7.8287983044398636E-3</v>
      </c>
      <c r="H17" s="273">
        <v>1.7467516458398123E-3</v>
      </c>
      <c r="I17" s="273">
        <v>-3.605461336584119E-3</v>
      </c>
      <c r="J17" s="273">
        <v>4.3438102819346014E-2</v>
      </c>
    </row>
    <row r="18" spans="1:10" ht="20.100000000000001" customHeight="1" x14ac:dyDescent="0.25">
      <c r="A18" s="121">
        <v>1411</v>
      </c>
      <c r="B18" s="121" t="s">
        <v>812</v>
      </c>
      <c r="C18" s="221">
        <v>1.9647016197670647E-2</v>
      </c>
      <c r="D18" s="221">
        <v>4.2219301613601132E-3</v>
      </c>
      <c r="E18" s="221">
        <v>-4.1514190554504653E-3</v>
      </c>
      <c r="F18" s="221">
        <v>1.9717527303580298E-2</v>
      </c>
      <c r="G18" s="221">
        <v>1.5872479689767828E-4</v>
      </c>
      <c r="H18" s="221">
        <v>1.4221462636309016E-3</v>
      </c>
      <c r="I18" s="221">
        <v>-3.605461336584119E-3</v>
      </c>
      <c r="J18" s="221">
        <v>1.7692937027524763E-2</v>
      </c>
    </row>
    <row r="19" spans="1:10" ht="20.100000000000001" customHeight="1" x14ac:dyDescent="0.25">
      <c r="A19" s="123" t="s">
        <v>394</v>
      </c>
      <c r="B19" s="121" t="s">
        <v>395</v>
      </c>
      <c r="C19" s="221">
        <v>1.7165008153858057E-2</v>
      </c>
      <c r="D19" s="221">
        <v>5.8547874821210215E-4</v>
      </c>
      <c r="E19" s="221">
        <v>0</v>
      </c>
      <c r="F19" s="221">
        <v>1.7750486902070161E-2</v>
      </c>
      <c r="G19" s="221">
        <v>7.6700735075421857E-3</v>
      </c>
      <c r="H19" s="221">
        <v>3.2460538220891073E-4</v>
      </c>
      <c r="I19" s="221">
        <v>0</v>
      </c>
      <c r="J19" s="221">
        <v>2.5745165791821255E-2</v>
      </c>
    </row>
    <row r="20" spans="1:10" ht="20.100000000000001" customHeight="1" x14ac:dyDescent="0.25">
      <c r="A20" s="18" t="s">
        <v>396</v>
      </c>
      <c r="B20" s="19" t="s">
        <v>813</v>
      </c>
      <c r="C20" s="272">
        <v>0.3460775862235968</v>
      </c>
      <c r="D20" s="272">
        <v>1.9217610091769477E-2</v>
      </c>
      <c r="E20" s="272">
        <v>-4.1514190554504653E-3</v>
      </c>
      <c r="F20" s="272">
        <v>0.36114377725991587</v>
      </c>
      <c r="G20" s="272">
        <v>0.14347129093224167</v>
      </c>
      <c r="H20" s="272">
        <v>0.10631038786016445</v>
      </c>
      <c r="I20" s="272">
        <v>-0.10180664055794468</v>
      </c>
      <c r="J20" s="272">
        <v>0.50911881549437732</v>
      </c>
    </row>
    <row r="21" spans="1:10" ht="20.100000000000001" customHeight="1" x14ac:dyDescent="0.25">
      <c r="A21" s="118">
        <v>2</v>
      </c>
      <c r="B21" s="118" t="s">
        <v>588</v>
      </c>
      <c r="C21" s="273">
        <v>0.34720235174556763</v>
      </c>
      <c r="D21" s="273">
        <v>1.9217610091769477E-2</v>
      </c>
      <c r="E21" s="273">
        <v>-4.1514190554504653E-3</v>
      </c>
      <c r="F21" s="273">
        <v>0.36226854278188658</v>
      </c>
      <c r="G21" s="273">
        <v>0.1419242007159848</v>
      </c>
      <c r="H21" s="273">
        <v>0.10186839759735425</v>
      </c>
      <c r="I21" s="273">
        <v>-0.10180664055794468</v>
      </c>
      <c r="J21" s="273">
        <v>0.50425450053728094</v>
      </c>
    </row>
    <row r="22" spans="1:10" ht="20.100000000000001" customHeight="1" x14ac:dyDescent="0.25">
      <c r="A22" s="124">
        <v>21</v>
      </c>
      <c r="B22" s="124" t="s">
        <v>244</v>
      </c>
      <c r="C22" s="97">
        <v>4.1387183836343856E-2</v>
      </c>
      <c r="D22" s="97">
        <v>0</v>
      </c>
      <c r="E22" s="97">
        <v>0</v>
      </c>
      <c r="F22" s="97">
        <v>4.1387183836343856E-2</v>
      </c>
      <c r="G22" s="97">
        <v>5.0198853252456002E-2</v>
      </c>
      <c r="H22" s="97">
        <v>4.9417382822878109E-2</v>
      </c>
      <c r="I22" s="97">
        <v>0</v>
      </c>
      <c r="J22" s="97">
        <v>0.14100341991167797</v>
      </c>
    </row>
    <row r="23" spans="1:10" ht="20.100000000000001" customHeight="1" x14ac:dyDescent="0.25">
      <c r="A23" s="124">
        <v>22</v>
      </c>
      <c r="B23" s="124" t="s">
        <v>245</v>
      </c>
      <c r="C23" s="97">
        <v>8.363695998858351E-3</v>
      </c>
      <c r="D23" s="97">
        <v>3.4511842289482094E-4</v>
      </c>
      <c r="E23" s="97">
        <v>0</v>
      </c>
      <c r="F23" s="97">
        <v>8.7088144217531728E-3</v>
      </c>
      <c r="G23" s="97">
        <v>1.9475150046644504E-2</v>
      </c>
      <c r="H23" s="97">
        <v>3.1224019873108182E-2</v>
      </c>
      <c r="I23" s="97">
        <v>0</v>
      </c>
      <c r="J23" s="97">
        <v>5.9407984341505855E-2</v>
      </c>
    </row>
    <row r="24" spans="1:10" ht="20.100000000000001" customHeight="1" x14ac:dyDescent="0.25">
      <c r="A24" s="124">
        <v>23</v>
      </c>
      <c r="B24" s="124" t="s">
        <v>814</v>
      </c>
      <c r="C24" s="97">
        <v>5.0914596371547018E-3</v>
      </c>
      <c r="D24" s="97">
        <v>0</v>
      </c>
      <c r="E24" s="97">
        <v>0</v>
      </c>
      <c r="F24" s="97">
        <v>5.0914596371547018E-3</v>
      </c>
      <c r="G24" s="97">
        <v>5.5971121523083504E-3</v>
      </c>
      <c r="H24" s="97">
        <v>5.1962630940093216E-3</v>
      </c>
      <c r="I24" s="97">
        <v>0</v>
      </c>
      <c r="J24" s="97">
        <v>1.5884834883472372E-2</v>
      </c>
    </row>
    <row r="25" spans="1:10" ht="20.100000000000001" customHeight="1" x14ac:dyDescent="0.25">
      <c r="A25" s="124">
        <v>24</v>
      </c>
      <c r="B25" s="124" t="s">
        <v>815</v>
      </c>
      <c r="C25" s="97">
        <v>6.5868562281080983E-2</v>
      </c>
      <c r="D25" s="97">
        <v>3.0308981509334651E-3</v>
      </c>
      <c r="E25" s="97">
        <v>-4.1514190554504653E-3</v>
      </c>
      <c r="F25" s="97">
        <v>6.4748041376563981E-2</v>
      </c>
      <c r="G25" s="97">
        <v>4.2122569042613396E-3</v>
      </c>
      <c r="H25" s="97">
        <v>6.5259495283724351E-4</v>
      </c>
      <c r="I25" s="97">
        <v>-3.605461336584119E-3</v>
      </c>
      <c r="J25" s="97">
        <v>6.6007431897078458E-2</v>
      </c>
    </row>
    <row r="26" spans="1:10" ht="20.100000000000001" customHeight="1" x14ac:dyDescent="0.25">
      <c r="A26" s="124">
        <v>25</v>
      </c>
      <c r="B26" s="124" t="s">
        <v>248</v>
      </c>
      <c r="C26" s="97">
        <v>1.0282078982808717E-3</v>
      </c>
      <c r="D26" s="97">
        <v>0</v>
      </c>
      <c r="E26" s="97">
        <v>0</v>
      </c>
      <c r="F26" s="97">
        <v>1.0282078982808717E-3</v>
      </c>
      <c r="G26" s="97">
        <v>1.1938227368774136E-4</v>
      </c>
      <c r="H26" s="97">
        <v>5.6508829299012147E-5</v>
      </c>
      <c r="I26" s="97">
        <v>0</v>
      </c>
      <c r="J26" s="97">
        <v>1.2040990012676253E-3</v>
      </c>
    </row>
    <row r="27" spans="1:10" ht="20.100000000000001" customHeight="1" x14ac:dyDescent="0.25">
      <c r="A27" s="124">
        <v>26</v>
      </c>
      <c r="B27" s="124" t="s">
        <v>243</v>
      </c>
      <c r="C27" s="97">
        <v>7.4727115450141157E-2</v>
      </c>
      <c r="D27" s="97">
        <v>0</v>
      </c>
      <c r="E27" s="97">
        <v>0</v>
      </c>
      <c r="F27" s="97">
        <v>7.4727115450141157E-2</v>
      </c>
      <c r="G27" s="97">
        <v>2.4146489291658538E-2</v>
      </c>
      <c r="H27" s="97">
        <v>5.3610658495378458E-4</v>
      </c>
      <c r="I27" s="97">
        <v>-9.8201179221360568E-2</v>
      </c>
      <c r="J27" s="97">
        <v>1.2085321053929075E-3</v>
      </c>
    </row>
    <row r="28" spans="1:10" ht="20.100000000000001" customHeight="1" x14ac:dyDescent="0.25">
      <c r="A28" s="124">
        <v>27</v>
      </c>
      <c r="B28" s="124" t="s">
        <v>580</v>
      </c>
      <c r="C28" s="97">
        <v>0.1460118224201632</v>
      </c>
      <c r="D28" s="97">
        <v>1.5841593517941188E-2</v>
      </c>
      <c r="E28" s="97">
        <v>0</v>
      </c>
      <c r="F28" s="97">
        <v>0.1618534159381044</v>
      </c>
      <c r="G28" s="97">
        <v>3.159066597023015E-2</v>
      </c>
      <c r="H28" s="97">
        <v>8.788661203602121E-3</v>
      </c>
      <c r="I28" s="97">
        <v>0</v>
      </c>
      <c r="J28" s="97">
        <v>0.20223274311193665</v>
      </c>
    </row>
    <row r="29" spans="1:10" ht="20.100000000000001" customHeight="1" x14ac:dyDescent="0.25">
      <c r="A29" s="124">
        <v>28</v>
      </c>
      <c r="B29" s="124" t="s">
        <v>398</v>
      </c>
      <c r="C29" s="97">
        <v>4.724304223544455E-3</v>
      </c>
      <c r="D29" s="97">
        <v>0</v>
      </c>
      <c r="E29" s="97">
        <v>0</v>
      </c>
      <c r="F29" s="97">
        <v>4.724304223544455E-3</v>
      </c>
      <c r="G29" s="97">
        <v>6.5842908247382044E-3</v>
      </c>
      <c r="H29" s="97">
        <v>5.9968602366664726E-3</v>
      </c>
      <c r="I29" s="97">
        <v>0</v>
      </c>
      <c r="J29" s="97">
        <v>1.7305455284949135E-2</v>
      </c>
    </row>
    <row r="30" spans="1:10" ht="20.100000000000001" customHeight="1" x14ac:dyDescent="0.25">
      <c r="A30" s="118">
        <v>31</v>
      </c>
      <c r="B30" s="118" t="s">
        <v>612</v>
      </c>
      <c r="C30" s="273">
        <v>-1.1247655219707843E-3</v>
      </c>
      <c r="D30" s="273">
        <v>0</v>
      </c>
      <c r="E30" s="273">
        <v>0</v>
      </c>
      <c r="F30" s="273">
        <v>-1.1247655219707843E-3</v>
      </c>
      <c r="G30" s="273">
        <v>1.5470902162568673E-3</v>
      </c>
      <c r="H30" s="273">
        <v>4.4419902628101918E-3</v>
      </c>
      <c r="I30" s="273">
        <v>0</v>
      </c>
      <c r="J30" s="273">
        <v>4.8643149570962744E-3</v>
      </c>
    </row>
    <row r="31" spans="1:10" ht="20.100000000000001" customHeight="1" x14ac:dyDescent="0.25">
      <c r="A31" s="125" t="s">
        <v>334</v>
      </c>
      <c r="B31" s="124" t="s">
        <v>330</v>
      </c>
      <c r="C31" s="97">
        <v>4.3436866569294798E-3</v>
      </c>
      <c r="D31" s="97">
        <v>0</v>
      </c>
      <c r="E31" s="97">
        <v>0</v>
      </c>
      <c r="F31" s="97">
        <v>4.3436866569294798E-3</v>
      </c>
      <c r="G31" s="97">
        <v>7.2174255493222443E-3</v>
      </c>
      <c r="H31" s="97">
        <v>9.8384592660218373E-3</v>
      </c>
      <c r="I31" s="97">
        <v>0</v>
      </c>
      <c r="J31" s="97">
        <v>2.1399571472273563E-2</v>
      </c>
    </row>
    <row r="32" spans="1:10" ht="20.100000000000001" customHeight="1" x14ac:dyDescent="0.25">
      <c r="A32" s="125" t="s">
        <v>335</v>
      </c>
      <c r="B32" s="124" t="s">
        <v>529</v>
      </c>
      <c r="C32" s="97">
        <v>3.7699254174556267E-4</v>
      </c>
      <c r="D32" s="97">
        <v>0</v>
      </c>
      <c r="E32" s="97">
        <v>0</v>
      </c>
      <c r="F32" s="97">
        <v>3.7699254174556267E-4</v>
      </c>
      <c r="G32" s="97">
        <v>7.322318075702671E-5</v>
      </c>
      <c r="H32" s="97">
        <v>2.0020590920232545E-4</v>
      </c>
      <c r="I32" s="97">
        <v>0</v>
      </c>
      <c r="J32" s="97">
        <v>6.5042163170491482E-4</v>
      </c>
    </row>
    <row r="33" spans="1:10" ht="20.100000000000001" customHeight="1" x14ac:dyDescent="0.25">
      <c r="A33" s="125" t="s">
        <v>336</v>
      </c>
      <c r="B33" s="124" t="s">
        <v>814</v>
      </c>
      <c r="C33" s="97">
        <v>5.0914596371547018E-3</v>
      </c>
      <c r="D33" s="97">
        <v>0</v>
      </c>
      <c r="E33" s="97">
        <v>0</v>
      </c>
      <c r="F33" s="97">
        <v>5.0914596371547018E-3</v>
      </c>
      <c r="G33" s="97">
        <v>5.5971121523083504E-3</v>
      </c>
      <c r="H33" s="97">
        <v>5.1962630940093216E-3</v>
      </c>
      <c r="I33" s="97">
        <v>0</v>
      </c>
      <c r="J33" s="97">
        <v>1.5884834883472372E-2</v>
      </c>
    </row>
    <row r="34" spans="1:10" ht="20.100000000000001" customHeight="1" x14ac:dyDescent="0.25">
      <c r="A34" s="126"/>
      <c r="B34" s="126" t="s">
        <v>399</v>
      </c>
      <c r="C34" s="272">
        <v>-7.5360298230398401E-2</v>
      </c>
      <c r="D34" s="272">
        <v>4.4318242577262483E-3</v>
      </c>
      <c r="E34" s="272">
        <v>0</v>
      </c>
      <c r="F34" s="272">
        <v>-7.0928473972672157E-2</v>
      </c>
      <c r="G34" s="272">
        <v>-5.7042861077303926E-3</v>
      </c>
      <c r="H34" s="272">
        <v>-1.4083161568242358E-2</v>
      </c>
      <c r="I34" s="272">
        <v>0</v>
      </c>
      <c r="J34" s="272">
        <v>-9.0715921648644962E-2</v>
      </c>
    </row>
    <row r="35" spans="1:10" ht="20.100000000000001" customHeight="1" x14ac:dyDescent="0.25">
      <c r="A35" s="126"/>
      <c r="B35" s="126" t="s">
        <v>400</v>
      </c>
      <c r="C35" s="272">
        <v>-2.9138752146988061E-2</v>
      </c>
      <c r="D35" s="272">
        <v>3.2407922472996002E-3</v>
      </c>
      <c r="E35" s="272">
        <v>0</v>
      </c>
      <c r="F35" s="272">
        <v>-2.5897959899688461E-2</v>
      </c>
      <c r="G35" s="272">
        <v>-1.6507540003667413E-3</v>
      </c>
      <c r="H35" s="272">
        <v>-1.4852712879036008E-2</v>
      </c>
      <c r="I35" s="272">
        <v>0</v>
      </c>
      <c r="J35" s="272">
        <v>-4.2401426779091284E-2</v>
      </c>
    </row>
    <row r="36" spans="1:10" ht="20.100000000000001" customHeight="1" x14ac:dyDescent="0.25">
      <c r="A36" s="128" t="s">
        <v>255</v>
      </c>
      <c r="B36" s="129"/>
      <c r="C36" s="274"/>
      <c r="D36" s="274"/>
      <c r="E36" s="274"/>
      <c r="F36" s="274"/>
      <c r="G36" s="274"/>
      <c r="H36" s="274"/>
      <c r="I36" s="274"/>
      <c r="J36" s="274"/>
    </row>
    <row r="37" spans="1:10" ht="20.100000000000001" customHeight="1" x14ac:dyDescent="0.25">
      <c r="A37" s="130" t="s">
        <v>238</v>
      </c>
      <c r="B37" s="131" t="s">
        <v>390</v>
      </c>
      <c r="C37" s="257">
        <v>4.0554204643697637E-3</v>
      </c>
      <c r="D37" s="257">
        <v>0</v>
      </c>
      <c r="E37" s="257">
        <v>0</v>
      </c>
      <c r="F37" s="257">
        <v>4.0554204643697637E-3</v>
      </c>
      <c r="G37" s="257">
        <v>7.1256527546093365E-3</v>
      </c>
      <c r="H37" s="257" t="s">
        <v>833</v>
      </c>
      <c r="I37" s="257">
        <v>0</v>
      </c>
      <c r="J37" s="257" t="s">
        <v>833</v>
      </c>
    </row>
    <row r="38" spans="1:10" ht="20.100000000000001" customHeight="1" x14ac:dyDescent="0.25">
      <c r="A38" s="130" t="s">
        <v>239</v>
      </c>
      <c r="B38" s="131" t="s">
        <v>250</v>
      </c>
      <c r="C38" s="257">
        <v>-7.1393604115214476E-2</v>
      </c>
      <c r="D38" s="257">
        <v>4.4318242577262457E-3</v>
      </c>
      <c r="E38" s="257">
        <v>0</v>
      </c>
      <c r="F38" s="257">
        <v>-6.6961779857488218E-2</v>
      </c>
      <c r="G38" s="257">
        <v>1.4399162608348249E-3</v>
      </c>
      <c r="H38" s="257">
        <v>-4.4449082114228376E-3</v>
      </c>
      <c r="I38" s="257">
        <v>0</v>
      </c>
      <c r="J38" s="257">
        <v>-6.9966771808076228E-2</v>
      </c>
    </row>
    <row r="39" spans="1:10" ht="20.100000000000001" customHeight="1" x14ac:dyDescent="0.25">
      <c r="A39" s="133" t="s">
        <v>240</v>
      </c>
      <c r="B39" s="134" t="s">
        <v>251</v>
      </c>
      <c r="C39" s="275">
        <v>-7.6485063752369173E-2</v>
      </c>
      <c r="D39" s="275">
        <v>4.4318242577262457E-3</v>
      </c>
      <c r="E39" s="275">
        <v>0</v>
      </c>
      <c r="F39" s="275">
        <v>-7.2053239494642929E-2</v>
      </c>
      <c r="G39" s="275">
        <v>-4.1571958914735259E-3</v>
      </c>
      <c r="H39" s="275">
        <v>-9.6411713054321592E-3</v>
      </c>
      <c r="I39" s="275">
        <v>0</v>
      </c>
      <c r="J39" s="275">
        <v>-8.5851606691548593E-2</v>
      </c>
    </row>
    <row r="40" spans="1:10" ht="20.100000000000001" customHeight="1" x14ac:dyDescent="0.25">
      <c r="A40" s="105" t="s">
        <v>589</v>
      </c>
    </row>
    <row r="41" spans="1:10" ht="20.100000000000001" customHeight="1" x14ac:dyDescent="0.25">
      <c r="A41" s="105" t="s">
        <v>853</v>
      </c>
    </row>
    <row r="42" spans="1:10" ht="20.100000000000001" customHeight="1" x14ac:dyDescent="0.25">
      <c r="A42" s="105" t="s">
        <v>590</v>
      </c>
    </row>
    <row r="43" spans="1:10" ht="20.100000000000001" customHeight="1" x14ac:dyDescent="0.25">
      <c r="A43" s="105" t="s">
        <v>804</v>
      </c>
    </row>
    <row r="44" spans="1:10" ht="20.100000000000001" customHeight="1" x14ac:dyDescent="0.25">
      <c r="A44" s="105" t="s">
        <v>592</v>
      </c>
    </row>
    <row r="45" spans="1:10" ht="20.100000000000001" customHeight="1" x14ac:dyDescent="0.25">
      <c r="A45" s="105" t="s">
        <v>851</v>
      </c>
    </row>
    <row r="46" spans="1:10" ht="20.100000000000001" customHeight="1" x14ac:dyDescent="0.25">
      <c r="A46" s="105" t="s">
        <v>593</v>
      </c>
    </row>
    <row r="47" spans="1:10" ht="20.100000000000001" customHeight="1" x14ac:dyDescent="0.25">
      <c r="A47" s="105" t="s">
        <v>852</v>
      </c>
    </row>
    <row r="48" spans="1:10" ht="20.100000000000001" customHeight="1" x14ac:dyDescent="0.25">
      <c r="A48" s="105" t="s">
        <v>594</v>
      </c>
    </row>
    <row r="49" spans="1:1" ht="20.100000000000001" customHeight="1" x14ac:dyDescent="0.25">
      <c r="A49" s="105" t="s">
        <v>595</v>
      </c>
    </row>
    <row r="50" spans="1:1" ht="20.100000000000001" customHeight="1" x14ac:dyDescent="0.25">
      <c r="A50" s="105" t="s">
        <v>596</v>
      </c>
    </row>
    <row r="51" spans="1:1" ht="20.100000000000001" customHeight="1" x14ac:dyDescent="0.25">
      <c r="A51" s="105" t="s">
        <v>597</v>
      </c>
    </row>
    <row r="52" spans="1:1" ht="20.100000000000001" customHeight="1" x14ac:dyDescent="0.25">
      <c r="A52" s="105" t="s">
        <v>598</v>
      </c>
    </row>
    <row r="53" spans="1:1" ht="20.100000000000001" customHeight="1" x14ac:dyDescent="0.25">
      <c r="A53" s="105" t="s">
        <v>599</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110A-0A70-4E8B-9984-B31F0FC70A7A}">
  <sheetPr codeName="Planilha6"/>
  <dimension ref="A1:J47"/>
  <sheetViews>
    <sheetView showGridLines="0" workbookViewId="0">
      <pane ySplit="6" topLeftCell="A7" activePane="bottomLeft" state="frozen"/>
      <selection activeCell="B31" sqref="B31"/>
      <selection pane="bottomLeft" activeCell="A3" sqref="A3"/>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0" width="15.7109375" style="117" customWidth="1"/>
    <col min="11" max="16384" width="9.140625" style="117"/>
  </cols>
  <sheetData>
    <row r="1" spans="1:10" ht="20.100000000000001" customHeight="1" x14ac:dyDescent="0.25">
      <c r="A1" s="99" t="s">
        <v>764</v>
      </c>
    </row>
    <row r="2" spans="1:10" ht="20.100000000000001" customHeight="1" x14ac:dyDescent="0.25">
      <c r="A2" s="99" t="s">
        <v>670</v>
      </c>
    </row>
    <row r="4" spans="1:10" s="136" customFormat="1" ht="20.100000000000001" customHeight="1" x14ac:dyDescent="0.25">
      <c r="A4" s="308" t="s">
        <v>531</v>
      </c>
      <c r="B4" s="309"/>
      <c r="C4" s="314" t="s">
        <v>671</v>
      </c>
      <c r="D4" s="315"/>
      <c r="E4" s="315"/>
      <c r="F4" s="315"/>
      <c r="G4" s="315"/>
      <c r="H4" s="315"/>
      <c r="I4" s="315"/>
      <c r="J4" s="316"/>
    </row>
    <row r="5" spans="1:10" s="136" customFormat="1" ht="20.100000000000001" customHeight="1" x14ac:dyDescent="0.25">
      <c r="A5" s="310"/>
      <c r="B5" s="311"/>
      <c r="C5" s="314" t="s">
        <v>241</v>
      </c>
      <c r="D5" s="315"/>
      <c r="E5" s="315"/>
      <c r="F5" s="317"/>
      <c r="G5" s="318" t="s">
        <v>582</v>
      </c>
      <c r="H5" s="318" t="s">
        <v>583</v>
      </c>
      <c r="I5" s="318" t="s">
        <v>584</v>
      </c>
      <c r="J5" s="320" t="s">
        <v>585</v>
      </c>
    </row>
    <row r="6" spans="1:10" s="136" customFormat="1" ht="32.25" x14ac:dyDescent="0.25">
      <c r="A6" s="312"/>
      <c r="B6" s="313"/>
      <c r="C6" s="24" t="s">
        <v>586</v>
      </c>
      <c r="D6" s="25" t="s">
        <v>587</v>
      </c>
      <c r="E6" s="25" t="s">
        <v>584</v>
      </c>
      <c r="F6" s="25" t="s">
        <v>241</v>
      </c>
      <c r="G6" s="319"/>
      <c r="H6" s="319"/>
      <c r="I6" s="319"/>
      <c r="J6" s="321"/>
    </row>
    <row r="7" spans="1:10" ht="20.100000000000001" customHeight="1" x14ac:dyDescent="0.25">
      <c r="A7" s="18" t="s">
        <v>401</v>
      </c>
      <c r="B7" s="19" t="s">
        <v>816</v>
      </c>
      <c r="C7" s="272">
        <v>0.24129055420211146</v>
      </c>
      <c r="D7" s="272">
        <v>1.8842025439923506E-2</v>
      </c>
      <c r="E7" s="272">
        <v>0</v>
      </c>
      <c r="F7" s="272">
        <v>0.26013257964203496</v>
      </c>
      <c r="G7" s="272">
        <v>0.1377766852418818</v>
      </c>
      <c r="H7" s="272">
        <v>9.2148492784357966E-2</v>
      </c>
      <c r="I7" s="272">
        <v>-9.8327368346198332E-2</v>
      </c>
      <c r="J7" s="272">
        <v>0.39173038932207638</v>
      </c>
    </row>
    <row r="8" spans="1:10" ht="20.100000000000001" customHeight="1" x14ac:dyDescent="0.25">
      <c r="A8" s="137" t="s">
        <v>402</v>
      </c>
      <c r="B8" s="118" t="s">
        <v>242</v>
      </c>
      <c r="C8" s="273">
        <v>0.14605722959738882</v>
      </c>
      <c r="D8" s="273">
        <v>0</v>
      </c>
      <c r="E8" s="273">
        <v>0</v>
      </c>
      <c r="F8" s="273">
        <v>0.14605722959738882</v>
      </c>
      <c r="G8" s="273">
        <v>8.546404455314581E-2</v>
      </c>
      <c r="H8" s="273">
        <v>1.7621069189835126E-2</v>
      </c>
      <c r="I8" s="273">
        <v>0</v>
      </c>
      <c r="J8" s="273">
        <v>0.24914234334036978</v>
      </c>
    </row>
    <row r="9" spans="1:10" ht="20.100000000000001" customHeight="1" x14ac:dyDescent="0.25">
      <c r="A9" s="21" t="s">
        <v>403</v>
      </c>
      <c r="B9" s="22" t="s">
        <v>256</v>
      </c>
      <c r="C9" s="97">
        <v>7.5778500302466453E-2</v>
      </c>
      <c r="D9" s="97">
        <v>0</v>
      </c>
      <c r="E9" s="97">
        <v>0</v>
      </c>
      <c r="F9" s="97">
        <v>7.5778500302466453E-2</v>
      </c>
      <c r="G9" s="97">
        <v>0</v>
      </c>
      <c r="H9" s="97">
        <v>0</v>
      </c>
      <c r="I9" s="97">
        <v>0</v>
      </c>
      <c r="J9" s="97">
        <v>7.5778500302466453E-2</v>
      </c>
    </row>
    <row r="10" spans="1:10" ht="20.100000000000001" customHeight="1" x14ac:dyDescent="0.25">
      <c r="A10" s="21" t="s">
        <v>404</v>
      </c>
      <c r="B10" s="22" t="s">
        <v>257</v>
      </c>
      <c r="C10" s="97">
        <v>3.4475094330699649E-3</v>
      </c>
      <c r="D10" s="97">
        <v>0</v>
      </c>
      <c r="E10" s="97">
        <v>0</v>
      </c>
      <c r="F10" s="97">
        <v>3.4475094330699649E-3</v>
      </c>
      <c r="G10" s="97">
        <v>0</v>
      </c>
      <c r="H10" s="97">
        <v>0</v>
      </c>
      <c r="I10" s="97">
        <v>0</v>
      </c>
      <c r="J10" s="97">
        <v>3.4475094330699649E-3</v>
      </c>
    </row>
    <row r="11" spans="1:10" ht="20.100000000000001" customHeight="1" x14ac:dyDescent="0.25">
      <c r="A11" s="21" t="s">
        <v>405</v>
      </c>
      <c r="B11" s="22" t="s">
        <v>258</v>
      </c>
      <c r="C11" s="97">
        <v>2.2243681264252213E-4</v>
      </c>
      <c r="D11" s="97">
        <v>0</v>
      </c>
      <c r="E11" s="97">
        <v>0</v>
      </c>
      <c r="F11" s="97">
        <v>2.2243681264252213E-4</v>
      </c>
      <c r="G11" s="97">
        <v>5.0667202305930449E-3</v>
      </c>
      <c r="H11" s="97">
        <v>6.4836721211065139E-3</v>
      </c>
      <c r="I11" s="97">
        <v>0</v>
      </c>
      <c r="J11" s="97">
        <v>1.177282916434208E-2</v>
      </c>
    </row>
    <row r="12" spans="1:10" ht="20.100000000000001" customHeight="1" x14ac:dyDescent="0.25">
      <c r="A12" s="21" t="s">
        <v>406</v>
      </c>
      <c r="B12" s="22" t="s">
        <v>264</v>
      </c>
      <c r="C12" s="97">
        <v>5.9553844878594372E-2</v>
      </c>
      <c r="D12" s="97">
        <v>0</v>
      </c>
      <c r="E12" s="97">
        <v>0</v>
      </c>
      <c r="F12" s="97">
        <v>5.9553844878594372E-2</v>
      </c>
      <c r="G12" s="97">
        <v>8.0397324322552755E-2</v>
      </c>
      <c r="H12" s="97">
        <v>1.1137397068728615E-2</v>
      </c>
      <c r="I12" s="97">
        <v>0</v>
      </c>
      <c r="J12" s="97">
        <v>0.15108856626987574</v>
      </c>
    </row>
    <row r="13" spans="1:10" ht="20.100000000000001" customHeight="1" x14ac:dyDescent="0.25">
      <c r="A13" s="21" t="s">
        <v>407</v>
      </c>
      <c r="B13" s="22" t="s">
        <v>273</v>
      </c>
      <c r="C13" s="97">
        <v>7.0549166758692525E-3</v>
      </c>
      <c r="D13" s="97">
        <v>0</v>
      </c>
      <c r="E13" s="97">
        <v>0</v>
      </c>
      <c r="F13" s="97">
        <v>7.0549166758692525E-3</v>
      </c>
      <c r="G13" s="97">
        <v>0</v>
      </c>
      <c r="H13" s="97">
        <v>0</v>
      </c>
      <c r="I13" s="97">
        <v>0</v>
      </c>
      <c r="J13" s="97">
        <v>7.0549166758692525E-3</v>
      </c>
    </row>
    <row r="14" spans="1:10" ht="20.100000000000001" customHeight="1" x14ac:dyDescent="0.25">
      <c r="A14" s="21" t="s">
        <v>408</v>
      </c>
      <c r="B14" s="22" t="s">
        <v>278</v>
      </c>
      <c r="C14" s="97">
        <v>2.1494746246243916E-8</v>
      </c>
      <c r="D14" s="97">
        <v>0</v>
      </c>
      <c r="E14" s="97">
        <v>0</v>
      </c>
      <c r="F14" s="97">
        <v>2.1494746246243916E-8</v>
      </c>
      <c r="G14" s="97">
        <v>0</v>
      </c>
      <c r="H14" s="97">
        <v>0</v>
      </c>
      <c r="I14" s="97">
        <v>0</v>
      </c>
      <c r="J14" s="97">
        <v>2.1494746246243916E-8</v>
      </c>
    </row>
    <row r="15" spans="1:10" ht="20.100000000000001" customHeight="1" x14ac:dyDescent="0.25">
      <c r="A15" s="137" t="s">
        <v>409</v>
      </c>
      <c r="B15" s="118" t="s">
        <v>246</v>
      </c>
      <c r="C15" s="273">
        <v>7.5711583305007601E-2</v>
      </c>
      <c r="D15" s="273">
        <v>1.8842025439923506E-2</v>
      </c>
      <c r="E15" s="273">
        <v>0</v>
      </c>
      <c r="F15" s="273">
        <v>9.45536087449311E-2</v>
      </c>
      <c r="G15" s="273">
        <v>1.3070674081522462E-2</v>
      </c>
      <c r="H15" s="273">
        <v>6.2670527776650725E-3</v>
      </c>
      <c r="I15" s="273">
        <v>0</v>
      </c>
      <c r="J15" s="273">
        <v>0.11389133560411864</v>
      </c>
    </row>
    <row r="16" spans="1:10" ht="20.100000000000001" customHeight="1" x14ac:dyDescent="0.25">
      <c r="A16" s="137" t="s">
        <v>410</v>
      </c>
      <c r="B16" s="118" t="s">
        <v>243</v>
      </c>
      <c r="C16" s="273">
        <v>1.4361283477883465E-4</v>
      </c>
      <c r="D16" s="273">
        <v>0</v>
      </c>
      <c r="E16" s="273">
        <v>0</v>
      </c>
      <c r="F16" s="273">
        <v>1.4361283477883465E-4</v>
      </c>
      <c r="G16" s="273">
        <v>3.1565109438067181E-2</v>
      </c>
      <c r="H16" s="273">
        <v>6.6497080089678487E-2</v>
      </c>
      <c r="I16" s="273">
        <v>-9.8201179221360568E-2</v>
      </c>
      <c r="J16" s="273">
        <v>4.62314116393402E-6</v>
      </c>
    </row>
    <row r="17" spans="1:10" ht="20.100000000000001" customHeight="1" x14ac:dyDescent="0.25">
      <c r="A17" s="137" t="s">
        <v>411</v>
      </c>
      <c r="B17" s="118" t="s">
        <v>247</v>
      </c>
      <c r="C17" s="273">
        <v>1.9378128464936181E-2</v>
      </c>
      <c r="D17" s="273">
        <v>0</v>
      </c>
      <c r="E17" s="273">
        <v>0</v>
      </c>
      <c r="F17" s="273">
        <v>1.9378128464936181E-2</v>
      </c>
      <c r="G17" s="273">
        <v>7.6768571691463484E-3</v>
      </c>
      <c r="H17" s="273">
        <v>1.7632907271792715E-3</v>
      </c>
      <c r="I17" s="273">
        <v>-1.2618912483775029E-4</v>
      </c>
      <c r="J17" s="273">
        <v>2.8692087236424049E-2</v>
      </c>
    </row>
    <row r="18" spans="1:10" ht="20.100000000000001" customHeight="1" x14ac:dyDescent="0.25">
      <c r="A18" s="123" t="s">
        <v>412</v>
      </c>
      <c r="B18" s="121" t="s">
        <v>817</v>
      </c>
      <c r="C18" s="221">
        <v>2.2131203110781219E-3</v>
      </c>
      <c r="D18" s="221">
        <v>0</v>
      </c>
      <c r="E18" s="221">
        <v>0</v>
      </c>
      <c r="F18" s="221">
        <v>2.2131203110781219E-3</v>
      </c>
      <c r="G18" s="221">
        <v>5.5202647238606221E-5</v>
      </c>
      <c r="H18" s="221">
        <v>1.4221462636309016E-3</v>
      </c>
      <c r="I18" s="221">
        <v>-1.2618912483775029E-4</v>
      </c>
      <c r="J18" s="221">
        <v>3.56428009710988E-3</v>
      </c>
    </row>
    <row r="19" spans="1:10" ht="20.100000000000001" customHeight="1" x14ac:dyDescent="0.25">
      <c r="A19" s="123" t="s">
        <v>413</v>
      </c>
      <c r="B19" s="121" t="s">
        <v>395</v>
      </c>
      <c r="C19" s="221">
        <v>1.7165008153858057E-2</v>
      </c>
      <c r="D19" s="221">
        <v>0</v>
      </c>
      <c r="E19" s="221">
        <v>0</v>
      </c>
      <c r="F19" s="221">
        <v>1.7165008153858057E-2</v>
      </c>
      <c r="G19" s="221">
        <v>7.6216545219077421E-3</v>
      </c>
      <c r="H19" s="221">
        <v>3.4114446354836987E-4</v>
      </c>
      <c r="I19" s="221">
        <v>0</v>
      </c>
      <c r="J19" s="221">
        <v>2.512780713931417E-2</v>
      </c>
    </row>
    <row r="20" spans="1:10" ht="20.100000000000001" customHeight="1" x14ac:dyDescent="0.25">
      <c r="A20" s="18" t="s">
        <v>414</v>
      </c>
      <c r="B20" s="19" t="s">
        <v>818</v>
      </c>
      <c r="C20" s="272">
        <v>0.2749198161145181</v>
      </c>
      <c r="D20" s="272">
        <v>1.5841593517941188E-2</v>
      </c>
      <c r="E20" s="272">
        <v>0</v>
      </c>
      <c r="F20" s="272">
        <v>0.29076140963245933</v>
      </c>
      <c r="G20" s="272">
        <v>0.13825346541706751</v>
      </c>
      <c r="H20" s="272">
        <v>0.10700133062158365</v>
      </c>
      <c r="I20" s="272">
        <v>-9.8327368346198332E-2</v>
      </c>
      <c r="J20" s="272">
        <v>0.43768883732491209</v>
      </c>
    </row>
    <row r="21" spans="1:10" ht="20.100000000000001" customHeight="1" x14ac:dyDescent="0.25">
      <c r="A21" s="137" t="s">
        <v>415</v>
      </c>
      <c r="B21" s="118" t="s">
        <v>730</v>
      </c>
      <c r="C21" s="273">
        <v>0.27094436553674406</v>
      </c>
      <c r="D21" s="273">
        <v>1.5841593517941188E-2</v>
      </c>
      <c r="E21" s="273">
        <v>0</v>
      </c>
      <c r="F21" s="273">
        <v>0.28678595905468524</v>
      </c>
      <c r="G21" s="273">
        <v>0.13188650110168343</v>
      </c>
      <c r="H21" s="273">
        <v>9.6940770804984561E-2</v>
      </c>
      <c r="I21" s="273">
        <v>-9.8327368346198332E-2</v>
      </c>
      <c r="J21" s="273">
        <v>0.41728586261515488</v>
      </c>
    </row>
    <row r="22" spans="1:10" ht="20.100000000000001" customHeight="1" x14ac:dyDescent="0.25">
      <c r="A22" s="125" t="s">
        <v>417</v>
      </c>
      <c r="B22" s="124" t="s">
        <v>244</v>
      </c>
      <c r="C22" s="97">
        <v>2.8503280171895563E-2</v>
      </c>
      <c r="D22" s="97">
        <v>0</v>
      </c>
      <c r="E22" s="97">
        <v>0</v>
      </c>
      <c r="F22" s="97">
        <v>2.8503280171895563E-2</v>
      </c>
      <c r="G22" s="97">
        <v>5.1248772863237764E-2</v>
      </c>
      <c r="H22" s="97">
        <v>4.8777883209902853E-2</v>
      </c>
      <c r="I22" s="97">
        <v>0</v>
      </c>
      <c r="J22" s="97">
        <v>0.12852993624503617</v>
      </c>
    </row>
    <row r="23" spans="1:10" ht="20.100000000000001" customHeight="1" x14ac:dyDescent="0.25">
      <c r="A23" s="125" t="s">
        <v>418</v>
      </c>
      <c r="B23" s="124" t="s">
        <v>245</v>
      </c>
      <c r="C23" s="97">
        <v>8.6957403256363863E-3</v>
      </c>
      <c r="D23" s="97">
        <v>0</v>
      </c>
      <c r="E23" s="97">
        <v>0</v>
      </c>
      <c r="F23" s="97">
        <v>8.6957403256363863E-3</v>
      </c>
      <c r="G23" s="97">
        <v>1.8008407671388196E-2</v>
      </c>
      <c r="H23" s="97">
        <v>3.2486475641877552E-2</v>
      </c>
      <c r="I23" s="97">
        <v>0</v>
      </c>
      <c r="J23" s="97">
        <v>5.9190623638902137E-2</v>
      </c>
    </row>
    <row r="24" spans="1:10" ht="20.100000000000001" customHeight="1" x14ac:dyDescent="0.25">
      <c r="A24" s="125" t="s">
        <v>419</v>
      </c>
      <c r="B24" s="124" t="s">
        <v>819</v>
      </c>
      <c r="C24" s="97">
        <v>6.8769485518966203E-3</v>
      </c>
      <c r="D24" s="97">
        <v>0</v>
      </c>
      <c r="E24" s="97">
        <v>0</v>
      </c>
      <c r="F24" s="97">
        <v>6.8769485518966203E-3</v>
      </c>
      <c r="G24" s="97">
        <v>4.270726383803866E-4</v>
      </c>
      <c r="H24" s="97">
        <v>6.0970919041441264E-5</v>
      </c>
      <c r="I24" s="97">
        <v>-1.261891248377504E-4</v>
      </c>
      <c r="J24" s="97">
        <v>7.2388029844806983E-3</v>
      </c>
    </row>
    <row r="25" spans="1:10" ht="20.100000000000001" customHeight="1" x14ac:dyDescent="0.25">
      <c r="A25" s="125" t="s">
        <v>420</v>
      </c>
      <c r="B25" s="124" t="s">
        <v>248</v>
      </c>
      <c r="C25" s="97">
        <v>1.2461659919158759E-3</v>
      </c>
      <c r="D25" s="97">
        <v>0</v>
      </c>
      <c r="E25" s="97">
        <v>0</v>
      </c>
      <c r="F25" s="97">
        <v>1.2461659919158759E-3</v>
      </c>
      <c r="G25" s="97">
        <v>1.1802933890778163E-4</v>
      </c>
      <c r="H25" s="97">
        <v>5.7483081723658417E-5</v>
      </c>
      <c r="I25" s="97">
        <v>0</v>
      </c>
      <c r="J25" s="97">
        <v>1.421678412547316E-3</v>
      </c>
    </row>
    <row r="26" spans="1:10" ht="20.100000000000001" customHeight="1" x14ac:dyDescent="0.25">
      <c r="A26" s="125" t="s">
        <v>421</v>
      </c>
      <c r="B26" s="124" t="s">
        <v>243</v>
      </c>
      <c r="C26" s="97">
        <v>7.472189541262271E-2</v>
      </c>
      <c r="D26" s="97">
        <v>0</v>
      </c>
      <c r="E26" s="97">
        <v>0</v>
      </c>
      <c r="F26" s="97">
        <v>7.472189541262271E-2</v>
      </c>
      <c r="G26" s="97">
        <v>2.4146726432212912E-2</v>
      </c>
      <c r="H26" s="97">
        <v>5.3610658495378458E-4</v>
      </c>
      <c r="I26" s="97">
        <v>-9.8201179221360568E-2</v>
      </c>
      <c r="J26" s="97">
        <v>1.2035492084288321E-3</v>
      </c>
    </row>
    <row r="27" spans="1:10" ht="20.100000000000001" customHeight="1" x14ac:dyDescent="0.25">
      <c r="A27" s="125" t="s">
        <v>422</v>
      </c>
      <c r="B27" s="124" t="s">
        <v>580</v>
      </c>
      <c r="C27" s="97">
        <v>0.14613371686884122</v>
      </c>
      <c r="D27" s="97">
        <v>1.5841593517941188E-2</v>
      </c>
      <c r="E27" s="97">
        <v>0</v>
      </c>
      <c r="F27" s="97">
        <v>0.1619753103867824</v>
      </c>
      <c r="G27" s="97">
        <v>3.1412548342424379E-2</v>
      </c>
      <c r="H27" s="97">
        <v>8.6838116876343015E-3</v>
      </c>
      <c r="I27" s="97">
        <v>0</v>
      </c>
      <c r="J27" s="97">
        <v>0.20207167041684107</v>
      </c>
    </row>
    <row r="28" spans="1:10" ht="20.100000000000001" customHeight="1" x14ac:dyDescent="0.25">
      <c r="A28" s="125" t="s">
        <v>423</v>
      </c>
      <c r="B28" s="124" t="s">
        <v>398</v>
      </c>
      <c r="C28" s="97">
        <v>4.7666182139357591E-3</v>
      </c>
      <c r="D28" s="97">
        <v>0</v>
      </c>
      <c r="E28" s="97">
        <v>0</v>
      </c>
      <c r="F28" s="97">
        <v>4.7666182139357591E-3</v>
      </c>
      <c r="G28" s="97">
        <v>6.5249438151320149E-3</v>
      </c>
      <c r="H28" s="97">
        <v>6.3380396798509856E-3</v>
      </c>
      <c r="I28" s="97">
        <v>0</v>
      </c>
      <c r="J28" s="97">
        <v>1.7629601708918759E-2</v>
      </c>
    </row>
    <row r="29" spans="1:10" ht="20.100000000000001" customHeight="1" x14ac:dyDescent="0.25">
      <c r="A29" s="137" t="s">
        <v>424</v>
      </c>
      <c r="B29" s="118" t="s">
        <v>820</v>
      </c>
      <c r="C29" s="273">
        <v>3.9754505777740085E-3</v>
      </c>
      <c r="D29" s="273">
        <v>0</v>
      </c>
      <c r="E29" s="273">
        <v>0</v>
      </c>
      <c r="F29" s="273">
        <v>3.9754505777740085E-3</v>
      </c>
      <c r="G29" s="273">
        <v>6.3669643153840888E-3</v>
      </c>
      <c r="H29" s="273">
        <v>1.0060559816599091E-2</v>
      </c>
      <c r="I29" s="273">
        <v>0</v>
      </c>
      <c r="J29" s="273">
        <v>2.0402974709757188E-2</v>
      </c>
    </row>
    <row r="30" spans="1:10" ht="20.100000000000001" customHeight="1" x14ac:dyDescent="0.25">
      <c r="A30" s="125" t="s">
        <v>672</v>
      </c>
      <c r="B30" s="124" t="s">
        <v>330</v>
      </c>
      <c r="C30" s="97">
        <v>4.3524431195195714E-3</v>
      </c>
      <c r="D30" s="97">
        <v>0</v>
      </c>
      <c r="E30" s="97">
        <v>0</v>
      </c>
      <c r="F30" s="97">
        <v>4.3524431195195714E-3</v>
      </c>
      <c r="G30" s="97">
        <v>6.440187496141116E-3</v>
      </c>
      <c r="H30" s="97">
        <v>1.0260765725801415E-2</v>
      </c>
      <c r="I30" s="97">
        <v>0</v>
      </c>
      <c r="J30" s="97">
        <v>2.1053396341462104E-2</v>
      </c>
    </row>
    <row r="31" spans="1:10" ht="20.100000000000001" customHeight="1" x14ac:dyDescent="0.25">
      <c r="A31" s="125" t="s">
        <v>673</v>
      </c>
      <c r="B31" s="124" t="s">
        <v>529</v>
      </c>
      <c r="C31" s="97">
        <v>3.7699254174556267E-4</v>
      </c>
      <c r="D31" s="97">
        <v>0</v>
      </c>
      <c r="E31" s="97">
        <v>0</v>
      </c>
      <c r="F31" s="97">
        <v>3.7699254174556267E-4</v>
      </c>
      <c r="G31" s="97">
        <v>7.322318075702671E-5</v>
      </c>
      <c r="H31" s="97">
        <v>2.0020590920232545E-4</v>
      </c>
      <c r="I31" s="97">
        <v>0</v>
      </c>
      <c r="J31" s="97">
        <v>6.5042163170491482E-4</v>
      </c>
    </row>
    <row r="32" spans="1:10" ht="20.100000000000001" customHeight="1" x14ac:dyDescent="0.25">
      <c r="A32" s="126"/>
      <c r="B32" s="126" t="s">
        <v>429</v>
      </c>
      <c r="C32" s="272">
        <v>-3.3629261912406665E-2</v>
      </c>
      <c r="D32" s="272">
        <v>3.0004319219823204E-3</v>
      </c>
      <c r="E32" s="272">
        <v>0</v>
      </c>
      <c r="F32" s="272">
        <v>-3.0628829990424353E-2</v>
      </c>
      <c r="G32" s="272">
        <v>-4.7678017518571348E-4</v>
      </c>
      <c r="H32" s="272">
        <v>-1.485283783722569E-2</v>
      </c>
      <c r="I32" s="272">
        <v>0</v>
      </c>
      <c r="J32" s="272">
        <v>-4.5958448002835744E-2</v>
      </c>
    </row>
    <row r="33" spans="1:10" ht="20.100000000000001" customHeight="1" x14ac:dyDescent="0.25">
      <c r="A33" s="126"/>
      <c r="B33" s="126" t="s">
        <v>430</v>
      </c>
      <c r="C33" s="272">
        <v>-2.8965433671588145E-2</v>
      </c>
      <c r="D33" s="272">
        <v>3.0004319219823204E-3</v>
      </c>
      <c r="E33" s="272">
        <v>0</v>
      </c>
      <c r="F33" s="272">
        <v>-2.5965001749605834E-2</v>
      </c>
      <c r="G33" s="272">
        <v>-1.0491018404391112E-4</v>
      </c>
      <c r="H33" s="272">
        <v>-1.6214013181815153E-2</v>
      </c>
      <c r="I33" s="272">
        <v>1.1348821777654464E-19</v>
      </c>
      <c r="J33" s="272">
        <v>-4.2283925115464957E-2</v>
      </c>
    </row>
    <row r="34" spans="1:10" ht="20.100000000000001" customHeight="1" x14ac:dyDescent="0.25">
      <c r="A34" s="105" t="s">
        <v>589</v>
      </c>
    </row>
    <row r="35" spans="1:10" ht="20.100000000000001" customHeight="1" x14ac:dyDescent="0.25">
      <c r="A35" s="105" t="s">
        <v>853</v>
      </c>
    </row>
    <row r="36" spans="1:10" ht="20.100000000000001" customHeight="1" x14ac:dyDescent="0.25">
      <c r="A36" s="105" t="s">
        <v>590</v>
      </c>
    </row>
    <row r="37" spans="1:10" ht="20.100000000000001" customHeight="1" x14ac:dyDescent="0.25">
      <c r="A37" s="105" t="s">
        <v>804</v>
      </c>
    </row>
    <row r="38" spans="1:10" ht="20.100000000000001" customHeight="1" x14ac:dyDescent="0.25">
      <c r="A38" s="105" t="s">
        <v>592</v>
      </c>
    </row>
    <row r="39" spans="1:10" ht="20.100000000000001" customHeight="1" x14ac:dyDescent="0.25">
      <c r="A39" s="105" t="s">
        <v>851</v>
      </c>
    </row>
    <row r="40" spans="1:10" ht="20.100000000000001" customHeight="1" x14ac:dyDescent="0.25">
      <c r="A40" s="105" t="s">
        <v>593</v>
      </c>
    </row>
    <row r="41" spans="1:10" ht="20.100000000000001" customHeight="1" x14ac:dyDescent="0.25">
      <c r="A41" s="105" t="s">
        <v>852</v>
      </c>
    </row>
    <row r="42" spans="1:10" ht="20.100000000000001" customHeight="1" x14ac:dyDescent="0.25">
      <c r="A42" s="105" t="s">
        <v>594</v>
      </c>
    </row>
    <row r="43" spans="1:10" ht="20.100000000000001" customHeight="1" x14ac:dyDescent="0.25">
      <c r="A43" s="105" t="s">
        <v>595</v>
      </c>
    </row>
    <row r="44" spans="1:10" ht="20.100000000000001" customHeight="1" x14ac:dyDescent="0.25">
      <c r="A44" s="105" t="s">
        <v>616</v>
      </c>
    </row>
    <row r="45" spans="1:10" ht="20.100000000000001" customHeight="1" x14ac:dyDescent="0.25">
      <c r="A45" s="105" t="s">
        <v>597</v>
      </c>
    </row>
    <row r="46" spans="1:10" ht="20.100000000000001" customHeight="1" x14ac:dyDescent="0.25">
      <c r="A46" s="105" t="s">
        <v>617</v>
      </c>
    </row>
    <row r="47" spans="1:10" ht="20.100000000000001" customHeight="1" x14ac:dyDescent="0.25">
      <c r="A47" s="105" t="s">
        <v>618</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65003-591B-466C-A9DC-8C05C3C72C45}">
  <sheetPr codeName="Planilha7"/>
  <dimension ref="A1:AT192"/>
  <sheetViews>
    <sheetView showGridLines="0" zoomScaleNormal="100" workbookViewId="0">
      <pane xSplit="2" topLeftCell="AI1" activePane="topRight" state="frozen"/>
      <selection activeCell="B31" sqref="B31"/>
      <selection pane="topRight" activeCell="A3" sqref="A3"/>
    </sheetView>
  </sheetViews>
  <sheetFormatPr defaultRowHeight="20.100000000000001" customHeight="1" x14ac:dyDescent="0.25"/>
  <cols>
    <col min="1" max="1" width="9.140625" style="117"/>
    <col min="2" max="2" width="77.7109375" style="117" bestFit="1" customWidth="1"/>
    <col min="3" max="46" width="12.7109375" style="117" customWidth="1"/>
    <col min="47" max="16384" width="9.140625" style="117"/>
  </cols>
  <sheetData>
    <row r="1" spans="1:46" ht="20.100000000000001" customHeight="1" x14ac:dyDescent="0.25">
      <c r="A1" s="99" t="s">
        <v>762</v>
      </c>
    </row>
    <row r="2" spans="1:46" ht="20.100000000000001" customHeight="1" x14ac:dyDescent="0.25">
      <c r="A2" s="99" t="s">
        <v>670</v>
      </c>
    </row>
    <row r="4" spans="1:46" s="136" customFormat="1" ht="20.100000000000001" customHeight="1" x14ac:dyDescent="0.25">
      <c r="A4" s="322" t="s">
        <v>632</v>
      </c>
      <c r="B4" s="322"/>
      <c r="C4" s="86" t="s">
        <v>674</v>
      </c>
      <c r="D4" s="86" t="s">
        <v>675</v>
      </c>
      <c r="E4" s="86" t="s">
        <v>676</v>
      </c>
      <c r="F4" s="86" t="s">
        <v>677</v>
      </c>
      <c r="G4" s="86" t="s">
        <v>678</v>
      </c>
      <c r="H4" s="86" t="s">
        <v>679</v>
      </c>
      <c r="I4" s="86" t="s">
        <v>680</v>
      </c>
      <c r="J4" s="86" t="s">
        <v>681</v>
      </c>
      <c r="K4" s="86" t="s">
        <v>682</v>
      </c>
      <c r="L4" s="86" t="s">
        <v>683</v>
      </c>
      <c r="M4" s="86" t="s">
        <v>684</v>
      </c>
      <c r="N4" s="86" t="s">
        <v>685</v>
      </c>
      <c r="O4" s="86" t="s">
        <v>686</v>
      </c>
      <c r="P4" s="86" t="s">
        <v>687</v>
      </c>
      <c r="Q4" s="86" t="s">
        <v>688</v>
      </c>
      <c r="R4" s="86" t="s">
        <v>689</v>
      </c>
      <c r="S4" s="86" t="s">
        <v>690</v>
      </c>
      <c r="T4" s="86" t="s">
        <v>691</v>
      </c>
      <c r="U4" s="86" t="s">
        <v>692</v>
      </c>
      <c r="V4" s="86" t="s">
        <v>693</v>
      </c>
      <c r="W4" s="86" t="s">
        <v>694</v>
      </c>
      <c r="X4" s="86" t="s">
        <v>695</v>
      </c>
      <c r="Y4" s="86" t="s">
        <v>696</v>
      </c>
      <c r="Z4" s="86" t="s">
        <v>697</v>
      </c>
      <c r="AA4" s="86" t="s">
        <v>698</v>
      </c>
      <c r="AB4" s="86" t="s">
        <v>699</v>
      </c>
      <c r="AC4" s="86" t="s">
        <v>700</v>
      </c>
      <c r="AD4" s="86" t="s">
        <v>701</v>
      </c>
      <c r="AE4" s="86" t="s">
        <v>702</v>
      </c>
      <c r="AF4" s="86" t="s">
        <v>703</v>
      </c>
      <c r="AG4" s="86" t="s">
        <v>704</v>
      </c>
      <c r="AH4" s="86" t="s">
        <v>705</v>
      </c>
      <c r="AI4" s="86" t="s">
        <v>706</v>
      </c>
      <c r="AJ4" s="86" t="s">
        <v>707</v>
      </c>
      <c r="AK4" s="86" t="s">
        <v>708</v>
      </c>
      <c r="AL4" s="86" t="s">
        <v>709</v>
      </c>
      <c r="AM4" s="86" t="s">
        <v>710</v>
      </c>
      <c r="AN4" s="86" t="s">
        <v>711</v>
      </c>
      <c r="AO4" s="86" t="s">
        <v>712</v>
      </c>
      <c r="AP4" s="86" t="s">
        <v>713</v>
      </c>
      <c r="AQ4" s="86" t="s">
        <v>714</v>
      </c>
      <c r="AR4" s="86" t="s">
        <v>715</v>
      </c>
      <c r="AS4" s="86" t="s">
        <v>716</v>
      </c>
      <c r="AT4" s="86" t="s">
        <v>717</v>
      </c>
    </row>
    <row r="5" spans="1:46" ht="20.100000000000001" customHeight="1" x14ac:dyDescent="0.25">
      <c r="A5" s="18">
        <v>1</v>
      </c>
      <c r="B5" s="19" t="s">
        <v>821</v>
      </c>
      <c r="C5" s="96">
        <f>'1.3'!C5/'1.3.a'!$C$178</f>
        <v>0.27102116597393272</v>
      </c>
      <c r="D5" s="96">
        <f>'1.3'!D5/'1.3.a'!$D$178</f>
        <v>0.2720136791713641</v>
      </c>
      <c r="E5" s="96">
        <f>'1.3'!E5/'1.3.a'!$E$178</f>
        <v>0.25713821984751656</v>
      </c>
      <c r="F5" s="96">
        <f>'1.3'!F5/'1.3.a'!$F$178</f>
        <v>0.28747479231964257</v>
      </c>
      <c r="G5" s="96">
        <f>'1.3'!G5/'1.3.a'!$G$178</f>
        <v>0.28569418766074622</v>
      </c>
      <c r="H5" s="96">
        <f>'1.3'!H5/'1.3.a'!$H$178</f>
        <v>0.27055839002849852</v>
      </c>
      <c r="I5" s="96">
        <f>'1.3'!I5/'1.3.a'!$I$178</f>
        <v>0.2593443384320035</v>
      </c>
      <c r="J5" s="96">
        <f>'1.3'!J5/'1.3.a'!$J$178</f>
        <v>0.27562973118636658</v>
      </c>
      <c r="K5" s="96">
        <f>'1.3'!K5/'1.3.a'!$K$178</f>
        <v>0.28063892591807871</v>
      </c>
      <c r="L5" s="96">
        <f>'1.3'!L5/'1.3.a'!$L$178</f>
        <v>0.27247869841503924</v>
      </c>
      <c r="M5" s="96">
        <f>'1.3'!M5/'1.3.a'!$M$178</f>
        <v>0.27470526563788861</v>
      </c>
      <c r="N5" s="96">
        <f>'1.3'!N5/'1.3.a'!$N$178</f>
        <v>0.27539905345519755</v>
      </c>
      <c r="O5" s="96">
        <f>'1.3'!O5/'1.3.a'!$O$178</f>
        <v>0.27093401303904596</v>
      </c>
      <c r="P5" s="96">
        <f>'1.3'!P5/'1.3.a'!$P$178</f>
        <v>0.25909686231878587</v>
      </c>
      <c r="Q5" s="96">
        <f>'1.3'!Q5/'1.3.a'!$Q$178</f>
        <v>0.24344350817039798</v>
      </c>
      <c r="R5" s="96">
        <f>'1.3'!R5/'1.3.a'!$R$178</f>
        <v>0.29046400945671108</v>
      </c>
      <c r="S5" s="96">
        <f>'1.3'!S5/'1.3.a'!$S$178</f>
        <v>0.2730112202141981</v>
      </c>
      <c r="T5" s="96">
        <f>'1.3'!T5/'1.3.a'!$T$178</f>
        <v>0.25237622150614464</v>
      </c>
      <c r="U5" s="96">
        <f>'1.3'!U5/'1.3.a'!$U$178</f>
        <v>0.22906217385688016</v>
      </c>
      <c r="V5" s="96">
        <f>'1.3'!V5/'1.3.a'!$V$178</f>
        <v>0.25673450182172197</v>
      </c>
      <c r="W5" s="96">
        <f>'1.3'!W5/'1.3.a'!$W$178</f>
        <v>0.26992842836901476</v>
      </c>
      <c r="X5" s="96">
        <f>'1.3'!X5/'1.3.a'!$X$178</f>
        <v>0.28277840188723102</v>
      </c>
      <c r="Y5" s="96">
        <f>'1.3'!Y5/'1.3.a'!$Y$178</f>
        <v>0.24916214878142789</v>
      </c>
      <c r="Z5" s="96">
        <f>'1.3'!Z5/'1.3.a'!$Z$178</f>
        <v>0.28017693795493764</v>
      </c>
      <c r="AA5" s="96">
        <f>'1.3'!AA5/'1.3.a'!$AA$178</f>
        <v>0.30596418535098796</v>
      </c>
      <c r="AB5" s="96">
        <f>'1.3'!AB5/'1.3.a'!$AB$178</f>
        <v>0.2648254062193619</v>
      </c>
      <c r="AC5" s="96">
        <f>'1.3'!AC5/'1.3.a'!$AC$178</f>
        <v>0.24239498946601704</v>
      </c>
      <c r="AD5" s="96">
        <f>'1.3'!AD5/'1.3.a'!$AD$178</f>
        <v>0.28519794975294072</v>
      </c>
      <c r="AE5" s="96">
        <f>'1.3'!AE5/'1.3.a'!$AE$178</f>
        <v>0.26835219783133696</v>
      </c>
      <c r="AF5" s="96">
        <f>'1.3'!AF5/'1.3.a'!$AF$178</f>
        <v>0.25106354026593208</v>
      </c>
      <c r="AG5" s="96">
        <f>'1.3'!AG5/'1.3.a'!$AG$178</f>
        <v>0.23922173396589178</v>
      </c>
      <c r="AH5" s="96">
        <f>'1.3'!AH5/'1.3.a'!$AH$178</f>
        <v>0.27060277122117965</v>
      </c>
      <c r="AI5" s="96">
        <f>'1.3'!AI5/'1.3.a'!$AI$178</f>
        <v>0.27044872921833663</v>
      </c>
      <c r="AJ5" s="96">
        <f>'1.3'!AJ5/'1.3.a'!$AJ$178</f>
        <v>0.25867682864992259</v>
      </c>
      <c r="AK5" s="96">
        <f>'1.3'!AK5/'1.3.a'!$AK$178</f>
        <v>0.25826326402235622</v>
      </c>
      <c r="AL5" s="96">
        <f>'1.3'!AL5/'1.3.a'!$AL$178</f>
        <v>0.27901845592582131</v>
      </c>
      <c r="AM5" s="96">
        <f>'1.3'!AM5/'1.3.a'!$AM$178</f>
        <v>0.27552177089657481</v>
      </c>
      <c r="AN5" s="96">
        <f>'1.3'!AN5/'1.3.a'!$AN$178</f>
        <v>0.25314047128190031</v>
      </c>
      <c r="AO5" s="96">
        <f>'1.3'!AO5/'1.3.a'!$AO$178</f>
        <v>0.24160814800676925</v>
      </c>
      <c r="AP5" s="96">
        <f>'1.3'!AP5/'1.3.a'!$AP$178</f>
        <v>0.30740688888967405</v>
      </c>
      <c r="AQ5" s="96">
        <f>'1.3'!AQ5/'1.3.a'!$AQ$178</f>
        <v>0.26646901210118484</v>
      </c>
      <c r="AR5" s="96">
        <f>'1.3'!AR5/'1.3.a'!$AR$178</f>
        <v>0.19439632091822259</v>
      </c>
      <c r="AS5" s="96">
        <f>'1.3'!AS5/'1.3.a'!$AS$178</f>
        <v>0.22232766313844154</v>
      </c>
      <c r="AT5" s="96">
        <f>'1.3'!AT5/'1.3.a'!$AT$178</f>
        <v>0.27071728799319839</v>
      </c>
    </row>
    <row r="6" spans="1:46" ht="20.100000000000001" customHeight="1" x14ac:dyDescent="0.25">
      <c r="A6" s="118">
        <v>11</v>
      </c>
      <c r="B6" s="118" t="s">
        <v>242</v>
      </c>
      <c r="C6" s="146">
        <f>'1.3'!C6/'1.3.a'!$C$178</f>
        <v>0.14994538829501428</v>
      </c>
      <c r="D6" s="146">
        <f>'1.3'!D6/'1.3.a'!$D$178</f>
        <v>0.14167939233475904</v>
      </c>
      <c r="E6" s="146">
        <f>'1.3'!E6/'1.3.a'!$E$178</f>
        <v>0.13131030979521108</v>
      </c>
      <c r="F6" s="146">
        <f>'1.3'!F6/'1.3.a'!$F$178</f>
        <v>0.14753509162463838</v>
      </c>
      <c r="G6" s="146">
        <f>'1.3'!G6/'1.3.a'!$G$178</f>
        <v>0.1614613857468295</v>
      </c>
      <c r="H6" s="146">
        <f>'1.3'!H6/'1.3.a'!$H$178</f>
        <v>0.14740707771504813</v>
      </c>
      <c r="I6" s="146">
        <f>'1.3'!I6/'1.3.a'!$I$178</f>
        <v>0.14130537957582448</v>
      </c>
      <c r="J6" s="146">
        <f>'1.3'!J6/'1.3.a'!$J$178</f>
        <v>0.14511681606816498</v>
      </c>
      <c r="K6" s="146">
        <f>'1.3'!K6/'1.3.a'!$K$178</f>
        <v>0.16092561711658684</v>
      </c>
      <c r="L6" s="146">
        <f>'1.3'!L6/'1.3.a'!$L$178</f>
        <v>0.14339872646289983</v>
      </c>
      <c r="M6" s="146">
        <f>'1.3'!M6/'1.3.a'!$M$178</f>
        <v>0.1321954222451017</v>
      </c>
      <c r="N6" s="146">
        <f>'1.3'!N6/'1.3.a'!$N$178</f>
        <v>0.13838774944002682</v>
      </c>
      <c r="O6" s="146">
        <f>'1.3'!O6/'1.3.a'!$O$178</f>
        <v>0.15314766225034426</v>
      </c>
      <c r="P6" s="146">
        <f>'1.3'!P6/'1.3.a'!$P$178</f>
        <v>0.13865432234348352</v>
      </c>
      <c r="Q6" s="146">
        <f>'1.3'!Q6/'1.3.a'!$Q$178</f>
        <v>0.12474120794746561</v>
      </c>
      <c r="R6" s="146">
        <f>'1.3'!R6/'1.3.a'!$R$178</f>
        <v>0.14906382300552201</v>
      </c>
      <c r="S6" s="146">
        <f>'1.3'!S6/'1.3.a'!$S$178</f>
        <v>0.15033714780252516</v>
      </c>
      <c r="T6" s="146">
        <f>'1.3'!T6/'1.3.a'!$T$178</f>
        <v>0.13404086270013016</v>
      </c>
      <c r="U6" s="146">
        <f>'1.3'!U6/'1.3.a'!$U$178</f>
        <v>0.12189597171534235</v>
      </c>
      <c r="V6" s="146">
        <f>'1.3'!V6/'1.3.a'!$V$178</f>
        <v>0.13413615408625548</v>
      </c>
      <c r="W6" s="146">
        <f>'1.3'!W6/'1.3.a'!$W$178</f>
        <v>0.15246640065353331</v>
      </c>
      <c r="X6" s="146">
        <f>'1.3'!X6/'1.3.a'!$X$178</f>
        <v>0.13797899176512626</v>
      </c>
      <c r="Y6" s="146">
        <f>'1.3'!Y6/'1.3.a'!$Y$178</f>
        <v>0.12478118620774552</v>
      </c>
      <c r="Z6" s="146">
        <f>'1.3'!Z6/'1.3.a'!$Z$178</f>
        <v>0.13070151219122014</v>
      </c>
      <c r="AA6" s="146">
        <f>'1.3'!AA6/'1.3.a'!$AA$178</f>
        <v>0.14975371395289483</v>
      </c>
      <c r="AB6" s="146">
        <f>'1.3'!AB6/'1.3.a'!$AB$178</f>
        <v>0.13412263225115492</v>
      </c>
      <c r="AC6" s="146">
        <f>'1.3'!AC6/'1.3.a'!$AC$178</f>
        <v>0.12003392984083605</v>
      </c>
      <c r="AD6" s="146">
        <f>'1.3'!AD6/'1.3.a'!$AD$178</f>
        <v>0.14481741042285323</v>
      </c>
      <c r="AE6" s="146">
        <f>'1.3'!AE6/'1.3.a'!$AE$178</f>
        <v>0.14836617026485474</v>
      </c>
      <c r="AF6" s="146">
        <f>'1.3'!AF6/'1.3.a'!$AF$178</f>
        <v>0.13206675643278121</v>
      </c>
      <c r="AG6" s="146">
        <f>'1.3'!AG6/'1.3.a'!$AG$178</f>
        <v>0.12305758874810414</v>
      </c>
      <c r="AH6" s="146">
        <f>'1.3'!AH6/'1.3.a'!$AH$178</f>
        <v>0.14093446979858021</v>
      </c>
      <c r="AI6" s="146">
        <f>'1.3'!AI6/'1.3.a'!$AI$178</f>
        <v>0.15279978934610405</v>
      </c>
      <c r="AJ6" s="146">
        <f>'1.3'!AJ6/'1.3.a'!$AJ$178</f>
        <v>0.1379216491678899</v>
      </c>
      <c r="AK6" s="146">
        <f>'1.3'!AK6/'1.3.a'!$AK$178</f>
        <v>0.1291325091519738</v>
      </c>
      <c r="AL6" s="146">
        <f>'1.3'!AL6/'1.3.a'!$AL$178</f>
        <v>0.13842290092172507</v>
      </c>
      <c r="AM6" s="146">
        <f>'1.3'!AM6/'1.3.a'!$AM$178</f>
        <v>0.15432198868254951</v>
      </c>
      <c r="AN6" s="146">
        <f>'1.3'!AN6/'1.3.a'!$AN$178</f>
        <v>0.13296506435851807</v>
      </c>
      <c r="AO6" s="146">
        <f>'1.3'!AO6/'1.3.a'!$AO$178</f>
        <v>0.12638470189886017</v>
      </c>
      <c r="AP6" s="146">
        <f>'1.3'!AP6/'1.3.a'!$AP$178</f>
        <v>0.13673747987058291</v>
      </c>
      <c r="AQ6" s="146">
        <f>'1.3'!AQ6/'1.3.a'!$AQ$178</f>
        <v>0.1492940767988499</v>
      </c>
      <c r="AR6" s="146">
        <f>'1.3'!AR6/'1.3.a'!$AR$178</f>
        <v>0.10214716583881465</v>
      </c>
      <c r="AS6" s="146">
        <f>'1.3'!AS6/'1.3.a'!$AS$178</f>
        <v>0.11868268460723372</v>
      </c>
      <c r="AT6" s="146">
        <f>'1.3'!AT6/'1.3.a'!$AT$178</f>
        <v>0.14605722959738882</v>
      </c>
    </row>
    <row r="7" spans="1:46" ht="20.100000000000001" customHeight="1" x14ac:dyDescent="0.25">
      <c r="A7" s="21">
        <v>111</v>
      </c>
      <c r="B7" s="22" t="s">
        <v>256</v>
      </c>
      <c r="C7" s="147">
        <f>'1.3'!C7/'1.3.a'!$C$178</f>
        <v>7.3021144488978645E-2</v>
      </c>
      <c r="D7" s="147">
        <f>'1.3'!D7/'1.3.a'!$D$178</f>
        <v>6.7639057985878173E-2</v>
      </c>
      <c r="E7" s="147">
        <f>'1.3'!E7/'1.3.a'!$E$178</f>
        <v>5.7569632272465136E-2</v>
      </c>
      <c r="F7" s="147">
        <f>'1.3'!F7/'1.3.a'!$F$178</f>
        <v>6.8514994631971818E-2</v>
      </c>
      <c r="G7" s="147">
        <f>'1.3'!G7/'1.3.a'!$G$178</f>
        <v>8.0528551199162898E-2</v>
      </c>
      <c r="H7" s="147">
        <f>'1.3'!H7/'1.3.a'!$H$178</f>
        <v>7.2683105925495331E-2</v>
      </c>
      <c r="I7" s="147">
        <f>'1.3'!I7/'1.3.a'!$I$178</f>
        <v>6.3863610623989972E-2</v>
      </c>
      <c r="J7" s="147">
        <f>'1.3'!J7/'1.3.a'!$J$178</f>
        <v>7.0740685775052839E-2</v>
      </c>
      <c r="K7" s="147">
        <f>'1.3'!K7/'1.3.a'!$K$178</f>
        <v>8.388352240513676E-2</v>
      </c>
      <c r="L7" s="147">
        <f>'1.3'!L7/'1.3.a'!$L$178</f>
        <v>6.8856055494716975E-2</v>
      </c>
      <c r="M7" s="147">
        <f>'1.3'!M7/'1.3.a'!$M$178</f>
        <v>5.2430317834432763E-2</v>
      </c>
      <c r="N7" s="147">
        <f>'1.3'!N7/'1.3.a'!$N$178</f>
        <v>6.6218488417650101E-2</v>
      </c>
      <c r="O7" s="147">
        <f>'1.3'!O7/'1.3.a'!$O$178</f>
        <v>8.0195907938409916E-2</v>
      </c>
      <c r="P7" s="147">
        <f>'1.3'!P7/'1.3.a'!$P$178</f>
        <v>6.7022577047467863E-2</v>
      </c>
      <c r="Q7" s="147">
        <f>'1.3'!Q7/'1.3.a'!$Q$178</f>
        <v>5.4193979577056857E-2</v>
      </c>
      <c r="R7" s="147">
        <f>'1.3'!R7/'1.3.a'!$R$178</f>
        <v>7.0169597653541804E-2</v>
      </c>
      <c r="S7" s="147">
        <f>'1.3'!S7/'1.3.a'!$S$178</f>
        <v>7.724115680352435E-2</v>
      </c>
      <c r="T7" s="147">
        <f>'1.3'!T7/'1.3.a'!$T$178</f>
        <v>6.7542821641702708E-2</v>
      </c>
      <c r="U7" s="147">
        <f>'1.3'!U7/'1.3.a'!$U$178</f>
        <v>5.5838548984626007E-2</v>
      </c>
      <c r="V7" s="147">
        <f>'1.3'!V7/'1.3.a'!$V$178</f>
        <v>6.4560553437257306E-2</v>
      </c>
      <c r="W7" s="147">
        <f>'1.3'!W7/'1.3.a'!$W$178</f>
        <v>7.9627696753594213E-2</v>
      </c>
      <c r="X7" s="147">
        <f>'1.3'!X7/'1.3.a'!$X$178</f>
        <v>6.9914666352835886E-2</v>
      </c>
      <c r="Y7" s="147">
        <f>'1.3'!Y7/'1.3.a'!$Y$178</f>
        <v>5.4696321646609369E-2</v>
      </c>
      <c r="Z7" s="147">
        <f>'1.3'!Z7/'1.3.a'!$Z$178</f>
        <v>6.3939937635725877E-2</v>
      </c>
      <c r="AA7" s="147">
        <f>'1.3'!AA7/'1.3.a'!$AA$178</f>
        <v>7.8663770059477764E-2</v>
      </c>
      <c r="AB7" s="147">
        <f>'1.3'!AB7/'1.3.a'!$AB$178</f>
        <v>7.0491168836823867E-2</v>
      </c>
      <c r="AC7" s="147">
        <f>'1.3'!AC7/'1.3.a'!$AC$178</f>
        <v>5.7408910682939095E-2</v>
      </c>
      <c r="AD7" s="147">
        <f>'1.3'!AD7/'1.3.a'!$AD$178</f>
        <v>8.2512347541334213E-2</v>
      </c>
      <c r="AE7" s="147">
        <f>'1.3'!AE7/'1.3.a'!$AE$178</f>
        <v>8.3579128307376196E-2</v>
      </c>
      <c r="AF7" s="147">
        <f>'1.3'!AF7/'1.3.a'!$AF$178</f>
        <v>7.0688460177816534E-2</v>
      </c>
      <c r="AG7" s="147">
        <f>'1.3'!AG7/'1.3.a'!$AG$178</f>
        <v>5.7860283877616832E-2</v>
      </c>
      <c r="AH7" s="147">
        <f>'1.3'!AH7/'1.3.a'!$AH$178</f>
        <v>6.7125703515463792E-2</v>
      </c>
      <c r="AI7" s="147">
        <f>'1.3'!AI7/'1.3.a'!$AI$178</f>
        <v>8.3302327587900002E-2</v>
      </c>
      <c r="AJ7" s="147">
        <f>'1.3'!AJ7/'1.3.a'!$AJ$178</f>
        <v>6.9841029915689412E-2</v>
      </c>
      <c r="AK7" s="147">
        <f>'1.3'!AK7/'1.3.a'!$AK$178</f>
        <v>5.8092764894407942E-2</v>
      </c>
      <c r="AL7" s="147">
        <f>'1.3'!AL7/'1.3.a'!$AL$178</f>
        <v>6.9692017914540119E-2</v>
      </c>
      <c r="AM7" s="147">
        <f>'1.3'!AM7/'1.3.a'!$AM$178</f>
        <v>8.7222821820221508E-2</v>
      </c>
      <c r="AN7" s="147">
        <f>'1.3'!AN7/'1.3.a'!$AN$178</f>
        <v>6.919298026809359E-2</v>
      </c>
      <c r="AO7" s="147">
        <f>'1.3'!AO7/'1.3.a'!$AO$178</f>
        <v>6.1937281131606771E-2</v>
      </c>
      <c r="AP7" s="147">
        <f>'1.3'!AP7/'1.3.a'!$AP$178</f>
        <v>7.2959636892472424E-2</v>
      </c>
      <c r="AQ7" s="147">
        <f>'1.3'!AQ7/'1.3.a'!$AQ$178</f>
        <v>8.6240874914289667E-2</v>
      </c>
      <c r="AR7" s="147">
        <f>'1.3'!AR7/'1.3.a'!$AR$178</f>
        <v>6.6591236085121949E-2</v>
      </c>
      <c r="AS7" s="147">
        <f>'1.3'!AS7/'1.3.a'!$AS$178</f>
        <v>5.3400857362809515E-2</v>
      </c>
      <c r="AT7" s="147">
        <f>'1.3'!AT7/'1.3.a'!$AT$178</f>
        <v>7.5778500302466453E-2</v>
      </c>
    </row>
    <row r="8" spans="1:46" ht="20.100000000000001" customHeight="1" x14ac:dyDescent="0.25">
      <c r="A8" s="21">
        <v>112</v>
      </c>
      <c r="B8" s="22" t="s">
        <v>257</v>
      </c>
      <c r="C8" s="147">
        <f>'1.3'!C8/'1.3.a'!$C$178</f>
        <v>3.8569172291648092E-3</v>
      </c>
      <c r="D8" s="147">
        <f>'1.3'!D8/'1.3.a'!$D$178</f>
        <v>3.2815188325522032E-3</v>
      </c>
      <c r="E8" s="147">
        <f>'1.3'!E8/'1.3.a'!$E$178</f>
        <v>2.962970402010151E-3</v>
      </c>
      <c r="F8" s="147">
        <f>'1.3'!F8/'1.3.a'!$F$178</f>
        <v>2.8913161382392162E-3</v>
      </c>
      <c r="G8" s="147">
        <f>'1.3'!G8/'1.3.a'!$G$178</f>
        <v>4.0189507265395745E-3</v>
      </c>
      <c r="H8" s="147">
        <f>'1.3'!H8/'1.3.a'!$H$178</f>
        <v>3.126526046380231E-3</v>
      </c>
      <c r="I8" s="147">
        <f>'1.3'!I8/'1.3.a'!$I$178</f>
        <v>3.3292220126778468E-3</v>
      </c>
      <c r="J8" s="147">
        <f>'1.3'!J8/'1.3.a'!$J$178</f>
        <v>3.1515873349333735E-3</v>
      </c>
      <c r="K8" s="147">
        <f>'1.3'!K8/'1.3.a'!$K$178</f>
        <v>4.1000676513648403E-3</v>
      </c>
      <c r="L8" s="147">
        <f>'1.3'!L8/'1.3.a'!$L$178</f>
        <v>3.3154272328935939E-3</v>
      </c>
      <c r="M8" s="147">
        <f>'1.3'!M8/'1.3.a'!$M$178</f>
        <v>3.3474180753285997E-3</v>
      </c>
      <c r="N8" s="147">
        <f>'1.3'!N8/'1.3.a'!$N$178</f>
        <v>3.1573861604495979E-3</v>
      </c>
      <c r="O8" s="147">
        <f>'1.3'!O8/'1.3.a'!$O$178</f>
        <v>4.1719209575170283E-3</v>
      </c>
      <c r="P8" s="147">
        <f>'1.3'!P8/'1.3.a'!$P$178</f>
        <v>3.3565031057302512E-3</v>
      </c>
      <c r="Q8" s="147">
        <f>'1.3'!Q8/'1.3.a'!$Q$178</f>
        <v>3.397786527416671E-3</v>
      </c>
      <c r="R8" s="147">
        <f>'1.3'!R8/'1.3.a'!$R$178</f>
        <v>3.1876871491895767E-3</v>
      </c>
      <c r="S8" s="147">
        <f>'1.3'!S8/'1.3.a'!$S$178</f>
        <v>4.1785220145980533E-3</v>
      </c>
      <c r="T8" s="147">
        <f>'1.3'!T8/'1.3.a'!$T$178</f>
        <v>3.4391000540141621E-3</v>
      </c>
      <c r="U8" s="147">
        <f>'1.3'!U8/'1.3.a'!$U$178</f>
        <v>3.4681512880948406E-3</v>
      </c>
      <c r="V8" s="147">
        <f>'1.3'!V8/'1.3.a'!$V$178</f>
        <v>3.2917074432641746E-3</v>
      </c>
      <c r="W8" s="147">
        <f>'1.3'!W8/'1.3.a'!$W$178</f>
        <v>4.2824143462816449E-3</v>
      </c>
      <c r="X8" s="147">
        <f>'1.3'!X8/'1.3.a'!$X$178</f>
        <v>3.5057275113304126E-3</v>
      </c>
      <c r="Y8" s="147">
        <f>'1.3'!Y8/'1.3.a'!$Y$178</f>
        <v>3.5031402566010846E-3</v>
      </c>
      <c r="Z8" s="147">
        <f>'1.3'!Z8/'1.3.a'!$Z$178</f>
        <v>3.1445390030335934E-3</v>
      </c>
      <c r="AA8" s="147">
        <f>'1.3'!AA8/'1.3.a'!$AA$178</f>
        <v>4.2324287922018309E-3</v>
      </c>
      <c r="AB8" s="147">
        <f>'1.3'!AB8/'1.3.a'!$AB$178</f>
        <v>3.446687506702603E-3</v>
      </c>
      <c r="AC8" s="147">
        <f>'1.3'!AC8/'1.3.a'!$AC$178</f>
        <v>3.4094205810645947E-3</v>
      </c>
      <c r="AD8" s="147">
        <f>'1.3'!AD8/'1.3.a'!$AD$178</f>
        <v>3.1176957384859536E-3</v>
      </c>
      <c r="AE8" s="147">
        <f>'1.3'!AE8/'1.3.a'!$AE$178</f>
        <v>4.0816621150668612E-3</v>
      </c>
      <c r="AF8" s="147">
        <f>'1.3'!AF8/'1.3.a'!$AF$178</f>
        <v>3.3394979204185021E-3</v>
      </c>
      <c r="AG8" s="147">
        <f>'1.3'!AG8/'1.3.a'!$AG$178</f>
        <v>3.3647079953701255E-3</v>
      </c>
      <c r="AH8" s="147">
        <f>'1.3'!AH8/'1.3.a'!$AH$178</f>
        <v>3.0612777002624325E-3</v>
      </c>
      <c r="AI8" s="147">
        <f>'1.3'!AI8/'1.3.a'!$AI$178</f>
        <v>3.9708267184110045E-3</v>
      </c>
      <c r="AJ8" s="147">
        <f>'1.3'!AJ8/'1.3.a'!$AJ$178</f>
        <v>3.0429402373600041E-3</v>
      </c>
      <c r="AK8" s="147">
        <f>'1.3'!AK8/'1.3.a'!$AK$178</f>
        <v>3.5666096687340487E-3</v>
      </c>
      <c r="AL8" s="147">
        <f>'1.3'!AL8/'1.3.a'!$AL$178</f>
        <v>3.3758645370021295E-3</v>
      </c>
      <c r="AM8" s="147">
        <f>'1.3'!AM8/'1.3.a'!$AM$178</f>
        <v>3.4464321104756314E-3</v>
      </c>
      <c r="AN8" s="147">
        <f>'1.3'!AN8/'1.3.a'!$AN$178</f>
        <v>3.170529721394753E-3</v>
      </c>
      <c r="AO8" s="147">
        <f>'1.3'!AO8/'1.3.a'!$AO$178</f>
        <v>2.9502137478105129E-3</v>
      </c>
      <c r="AP8" s="147">
        <f>'1.3'!AP8/'1.3.a'!$AP$178</f>
        <v>3.5253517107014013E-3</v>
      </c>
      <c r="AQ8" s="147">
        <f>'1.3'!AQ8/'1.3.a'!$AQ$178</f>
        <v>3.1979366470190796E-3</v>
      </c>
      <c r="AR8" s="147">
        <f>'1.3'!AR8/'1.3.a'!$AR$178</f>
        <v>3.0051705271003631E-3</v>
      </c>
      <c r="AS8" s="147">
        <f>'1.3'!AS8/'1.3.a'!$AS$178</f>
        <v>2.817210284282771E-3</v>
      </c>
      <c r="AT8" s="147">
        <f>'1.3'!AT8/'1.3.a'!$AT$178</f>
        <v>3.4475094330699649E-3</v>
      </c>
    </row>
    <row r="9" spans="1:46" ht="20.100000000000001" customHeight="1" x14ac:dyDescent="0.25">
      <c r="A9" s="21">
        <v>113</v>
      </c>
      <c r="B9" s="22" t="s">
        <v>258</v>
      </c>
      <c r="C9" s="147">
        <f>'1.3'!C9/'1.3.a'!$C$178</f>
        <v>2.705862646195779E-5</v>
      </c>
      <c r="D9" s="147">
        <f>'1.3'!D9/'1.3.a'!$D$178</f>
        <v>2.4426838568228395E-5</v>
      </c>
      <c r="E9" s="147">
        <f>'1.3'!E9/'1.3.a'!$E$178</f>
        <v>3.3240998904738287E-4</v>
      </c>
      <c r="F9" s="147">
        <f>'1.3'!F9/'1.3.a'!$F$178</f>
        <v>1.409667088247255E-4</v>
      </c>
      <c r="G9" s="147">
        <f>'1.3'!G9/'1.3.a'!$G$178</f>
        <v>2.6880950999034953E-5</v>
      </c>
      <c r="H9" s="147">
        <f>'1.3'!H9/'1.3.a'!$H$178</f>
        <v>2.9105126855020598E-5</v>
      </c>
      <c r="I9" s="147">
        <f>'1.3'!I9/'1.3.a'!$I$178</f>
        <v>3.4352942588287337E-4</v>
      </c>
      <c r="J9" s="147">
        <f>'1.3'!J9/'1.3.a'!$J$178</f>
        <v>1.3893093670421539E-4</v>
      </c>
      <c r="K9" s="147">
        <f>'1.3'!K9/'1.3.a'!$K$178</f>
        <v>3.8607485491021027E-5</v>
      </c>
      <c r="L9" s="147">
        <f>'1.3'!L9/'1.3.a'!$L$178</f>
        <v>3.080550734327087E-5</v>
      </c>
      <c r="M9" s="147">
        <f>'1.3'!M9/'1.3.a'!$M$178</f>
        <v>3.4815408757291034E-4</v>
      </c>
      <c r="N9" s="147">
        <f>'1.3'!N9/'1.3.a'!$N$178</f>
        <v>1.4085385015813305E-4</v>
      </c>
      <c r="O9" s="147">
        <f>'1.3'!O9/'1.3.a'!$O$178</f>
        <v>2.0385787207877876E-5</v>
      </c>
      <c r="P9" s="147">
        <f>'1.3'!P9/'1.3.a'!$P$178</f>
        <v>2.821247946427322E-5</v>
      </c>
      <c r="Q9" s="147">
        <f>'1.3'!Q9/'1.3.a'!$Q$178</f>
        <v>3.7657475820011024E-4</v>
      </c>
      <c r="R9" s="147">
        <f>'1.3'!R9/'1.3.a'!$R$178</f>
        <v>1.4837580668513139E-4</v>
      </c>
      <c r="S9" s="147">
        <f>'1.3'!S9/'1.3.a'!$S$178</f>
        <v>2.044342874752898E-5</v>
      </c>
      <c r="T9" s="147">
        <f>'1.3'!T9/'1.3.a'!$T$178</f>
        <v>1.8827663865027317E-5</v>
      </c>
      <c r="U9" s="147">
        <f>'1.3'!U9/'1.3.a'!$U$178</f>
        <v>4.2486059518317282E-4</v>
      </c>
      <c r="V9" s="147">
        <f>'1.3'!V9/'1.3.a'!$V$178</f>
        <v>1.6737403766872651E-4</v>
      </c>
      <c r="W9" s="147">
        <f>'1.3'!W9/'1.3.a'!$W$178</f>
        <v>2.4699472332149686E-5</v>
      </c>
      <c r="X9" s="147">
        <f>'1.3'!X9/'1.3.a'!$X$178</f>
        <v>2.5865057931678948E-5</v>
      </c>
      <c r="Y9" s="147">
        <f>'1.3'!Y9/'1.3.a'!$Y$178</f>
        <v>4.9286205566105167E-4</v>
      </c>
      <c r="Z9" s="147">
        <f>'1.3'!Z9/'1.3.a'!$Z$178</f>
        <v>2.0185393023442589E-4</v>
      </c>
      <c r="AA9" s="147">
        <f>'1.3'!AA9/'1.3.a'!$AA$178</f>
        <v>3.1588161493431065E-5</v>
      </c>
      <c r="AB9" s="147">
        <f>'1.3'!AB9/'1.3.a'!$AB$178</f>
        <v>2.5182699356103834E-5</v>
      </c>
      <c r="AC9" s="147">
        <f>'1.3'!AC9/'1.3.a'!$AC$178</f>
        <v>4.8141840717207682E-4</v>
      </c>
      <c r="AD9" s="147">
        <f>'1.3'!AD9/'1.3.a'!$AD$178</f>
        <v>1.9200858859343809E-4</v>
      </c>
      <c r="AE9" s="147">
        <f>'1.3'!AE9/'1.3.a'!$AE$178</f>
        <v>2.7318626391941448E-5</v>
      </c>
      <c r="AF9" s="147">
        <f>'1.3'!AF9/'1.3.a'!$AF$178</f>
        <v>2.8560746748668856E-5</v>
      </c>
      <c r="AG9" s="147">
        <f>'1.3'!AG9/'1.3.a'!$AG$178</f>
        <v>5.3206287420979898E-4</v>
      </c>
      <c r="AH9" s="147">
        <f>'1.3'!AH9/'1.3.a'!$AH$178</f>
        <v>2.0124282464034101E-4</v>
      </c>
      <c r="AI9" s="147">
        <f>'1.3'!AI9/'1.3.a'!$AI$178</f>
        <v>1.8323043013373313E-5</v>
      </c>
      <c r="AJ9" s="147">
        <f>'1.3'!AJ9/'1.3.a'!$AJ$178</f>
        <v>2.1833005073234217E-5</v>
      </c>
      <c r="AK9" s="147">
        <f>'1.3'!AK9/'1.3.a'!$AK$178</f>
        <v>5.5305401322772532E-4</v>
      </c>
      <c r="AL9" s="147">
        <f>'1.3'!AL9/'1.3.a'!$AL$178</f>
        <v>2.1852450027572731E-4</v>
      </c>
      <c r="AM9" s="147">
        <f>'1.3'!AM9/'1.3.a'!$AM$178</f>
        <v>3.3727848106604332E-5</v>
      </c>
      <c r="AN9" s="147">
        <f>'1.3'!AN9/'1.3.a'!$AN$178</f>
        <v>2.7894392987487164E-5</v>
      </c>
      <c r="AO9" s="147">
        <f>'1.3'!AO9/'1.3.a'!$AO$178</f>
        <v>5.8148057040932535E-4</v>
      </c>
      <c r="AP9" s="147">
        <f>'1.3'!AP9/'1.3.a'!$AP$178</f>
        <v>2.339286391716228E-4</v>
      </c>
      <c r="AQ9" s="147">
        <f>'1.3'!AQ9/'1.3.a'!$AQ$178</f>
        <v>3.1692601571267573E-5</v>
      </c>
      <c r="AR9" s="147">
        <f>'1.3'!AR9/'1.3.a'!$AR$178</f>
        <v>1.5404556479047995E-5</v>
      </c>
      <c r="AS9" s="147">
        <f>'1.3'!AS9/'1.3.a'!$AS$178</f>
        <v>6.6316557123051315E-4</v>
      </c>
      <c r="AT9" s="147">
        <f>'1.3'!AT9/'1.3.a'!$AT$178</f>
        <v>2.2243681264252213E-4</v>
      </c>
    </row>
    <row r="10" spans="1:46" ht="20.100000000000001" customHeight="1" x14ac:dyDescent="0.25">
      <c r="A10" s="21">
        <v>114</v>
      </c>
      <c r="B10" s="22" t="s">
        <v>264</v>
      </c>
      <c r="C10" s="147">
        <f>'1.3'!C10/'1.3.a'!$C$178</f>
        <v>6.796446734931251E-2</v>
      </c>
      <c r="D10" s="147">
        <f>'1.3'!D10/'1.3.a'!$D$178</f>
        <v>6.5439790936957926E-2</v>
      </c>
      <c r="E10" s="147">
        <f>'1.3'!E10/'1.3.a'!$E$178</f>
        <v>6.4297368859957293E-2</v>
      </c>
      <c r="F10" s="147">
        <f>'1.3'!F10/'1.3.a'!$F$178</f>
        <v>7.0659403154653355E-2</v>
      </c>
      <c r="G10" s="147">
        <f>'1.3'!G10/'1.3.a'!$G$178</f>
        <v>7.084708378565345E-2</v>
      </c>
      <c r="H10" s="147">
        <f>'1.3'!H10/'1.3.a'!$H$178</f>
        <v>6.582795649876301E-2</v>
      </c>
      <c r="I10" s="147">
        <f>'1.3'!I10/'1.3.a'!$I$178</f>
        <v>6.7233980992894127E-2</v>
      </c>
      <c r="J10" s="147">
        <f>'1.3'!J10/'1.3.a'!$J$178</f>
        <v>6.4770387121241627E-2</v>
      </c>
      <c r="K10" s="147">
        <f>'1.3'!K10/'1.3.a'!$K$178</f>
        <v>6.7424233596328251E-2</v>
      </c>
      <c r="L10" s="147">
        <f>'1.3'!L10/'1.3.a'!$L$178</f>
        <v>6.5039538669142347E-2</v>
      </c>
      <c r="M10" s="147">
        <f>'1.3'!M10/'1.3.a'!$M$178</f>
        <v>6.9442320223473852E-2</v>
      </c>
      <c r="N10" s="147">
        <f>'1.3'!N10/'1.3.a'!$N$178</f>
        <v>6.1777285966216275E-2</v>
      </c>
      <c r="O10" s="147">
        <f>'1.3'!O10/'1.3.a'!$O$178</f>
        <v>6.2609806693317643E-2</v>
      </c>
      <c r="P10" s="147">
        <f>'1.3'!P10/'1.3.a'!$P$178</f>
        <v>6.1535181800607602E-2</v>
      </c>
      <c r="Q10" s="147">
        <f>'1.3'!Q10/'1.3.a'!$Q$178</f>
        <v>5.9163417665094614E-2</v>
      </c>
      <c r="R10" s="147">
        <f>'1.3'!R10/'1.3.a'!$R$178</f>
        <v>6.795820432130642E-2</v>
      </c>
      <c r="S10" s="147">
        <f>'1.3'!S10/'1.3.a'!$S$178</f>
        <v>6.1769541616106205E-2</v>
      </c>
      <c r="T10" s="147">
        <f>'1.3'!T10/'1.3.a'!$T$178</f>
        <v>5.7076215140589859E-2</v>
      </c>
      <c r="U10" s="147">
        <f>'1.3'!U10/'1.3.a'!$U$178</f>
        <v>5.5878406539497917E-2</v>
      </c>
      <c r="V10" s="147">
        <f>'1.3'!V10/'1.3.a'!$V$178</f>
        <v>6.003108953563252E-2</v>
      </c>
      <c r="W10" s="147">
        <f>'1.3'!W10/'1.3.a'!$W$178</f>
        <v>6.1917476763442822E-2</v>
      </c>
      <c r="X10" s="147">
        <f>'1.3'!X10/'1.3.a'!$X$178</f>
        <v>5.8100067809040007E-2</v>
      </c>
      <c r="Y10" s="147">
        <f>'1.3'!Y10/'1.3.a'!$Y$178</f>
        <v>5.9199482371414203E-2</v>
      </c>
      <c r="Z10" s="147">
        <f>'1.3'!Z10/'1.3.a'!$Z$178</f>
        <v>5.7655223032923197E-2</v>
      </c>
      <c r="AA10" s="147">
        <f>'1.3'!AA10/'1.3.a'!$AA$178</f>
        <v>6.115561416416565E-2</v>
      </c>
      <c r="AB10" s="147">
        <f>'1.3'!AB10/'1.3.a'!$AB$178</f>
        <v>5.5414975030070313E-2</v>
      </c>
      <c r="AC10" s="147">
        <f>'1.3'!AC10/'1.3.a'!$AC$178</f>
        <v>5.3816819575048892E-2</v>
      </c>
      <c r="AD10" s="147">
        <f>'1.3'!AD10/'1.3.a'!$AD$178</f>
        <v>5.4224760118282235E-2</v>
      </c>
      <c r="AE10" s="147">
        <f>'1.3'!AE10/'1.3.a'!$AE$178</f>
        <v>5.6066004037902906E-2</v>
      </c>
      <c r="AF10" s="147">
        <f>'1.3'!AF10/'1.3.a'!$AF$178</f>
        <v>5.3346761445735795E-2</v>
      </c>
      <c r="AG10" s="147">
        <f>'1.3'!AG10/'1.3.a'!$AG$178</f>
        <v>5.6056117154007649E-2</v>
      </c>
      <c r="AH10" s="147">
        <f>'1.3'!AH10/'1.3.a'!$AH$178</f>
        <v>6.5439304141082524E-2</v>
      </c>
      <c r="AI10" s="147">
        <f>'1.3'!AI10/'1.3.a'!$AI$178</f>
        <v>6.0000724552274745E-2</v>
      </c>
      <c r="AJ10" s="147">
        <f>'1.3'!AJ10/'1.3.a'!$AJ$178</f>
        <v>5.9263382672591548E-2</v>
      </c>
      <c r="AK10" s="147">
        <f>'1.3'!AK10/'1.3.a'!$AK$178</f>
        <v>6.0533975523577151E-2</v>
      </c>
      <c r="AL10" s="147">
        <f>'1.3'!AL10/'1.3.a'!$AL$178</f>
        <v>5.9546249966286456E-2</v>
      </c>
      <c r="AM10" s="147">
        <f>'1.3'!AM10/'1.3.a'!$AM$178</f>
        <v>5.7863130628515731E-2</v>
      </c>
      <c r="AN10" s="147">
        <f>'1.3'!AN10/'1.3.a'!$AN$178</f>
        <v>5.4961333871967208E-2</v>
      </c>
      <c r="AO10" s="147">
        <f>'1.3'!AO10/'1.3.a'!$AO$178</f>
        <v>5.4904033635423247E-2</v>
      </c>
      <c r="AP10" s="147">
        <f>'1.3'!AP10/'1.3.a'!$AP$178</f>
        <v>5.4220930844910982E-2</v>
      </c>
      <c r="AQ10" s="147">
        <f>'1.3'!AQ10/'1.3.a'!$AQ$178</f>
        <v>5.3721650735769698E-2</v>
      </c>
      <c r="AR10" s="147">
        <f>'1.3'!AR10/'1.3.a'!$AR$178</f>
        <v>2.7075813088989303E-2</v>
      </c>
      <c r="AS10" s="147">
        <f>'1.3'!AS10/'1.3.a'!$AS$178</f>
        <v>5.598711269459903E-2</v>
      </c>
      <c r="AT10" s="147">
        <f>'1.3'!AT10/'1.3.a'!$AT$178</f>
        <v>5.9553844878594372E-2</v>
      </c>
    </row>
    <row r="11" spans="1:46" ht="20.100000000000001" customHeight="1" x14ac:dyDescent="0.25">
      <c r="A11" s="21">
        <v>115</v>
      </c>
      <c r="B11" s="22" t="s">
        <v>273</v>
      </c>
      <c r="C11" s="147">
        <f>'1.3'!C11/'1.3.a'!$C$178</f>
        <v>5.1352696540376379E-3</v>
      </c>
      <c r="D11" s="147">
        <f>'1.3'!D11/'1.3.a'!$D$178</f>
        <v>5.1888742952618501E-3</v>
      </c>
      <c r="E11" s="147">
        <f>'1.3'!E11/'1.3.a'!$E$178</f>
        <v>5.7415697165246228E-3</v>
      </c>
      <c r="F11" s="147">
        <f>'1.3'!F11/'1.3.a'!$F$178</f>
        <v>5.5820965156851438E-3</v>
      </c>
      <c r="G11" s="147">
        <f>'1.3'!G11/'1.3.a'!$G$178</f>
        <v>5.7831532486466225E-3</v>
      </c>
      <c r="H11" s="147">
        <f>'1.3'!H11/'1.3.a'!$H$178</f>
        <v>5.6221166193834065E-3</v>
      </c>
      <c r="I11" s="147">
        <f>'1.3'!I11/'1.3.a'!$I$178</f>
        <v>6.3016202487382383E-3</v>
      </c>
      <c r="J11" s="147">
        <f>'1.3'!J11/'1.3.a'!$J$178</f>
        <v>6.5946862029937874E-3</v>
      </c>
      <c r="K11" s="147">
        <f>'1.3'!K11/'1.3.a'!$K$178</f>
        <v>6.133547222979212E-3</v>
      </c>
      <c r="L11" s="147">
        <f>'1.3'!L11/'1.3.a'!$L$178</f>
        <v>6.3162883610001991E-3</v>
      </c>
      <c r="M11" s="147">
        <f>'1.3'!M11/'1.3.a'!$M$178</f>
        <v>6.7289662859248934E-3</v>
      </c>
      <c r="N11" s="147">
        <f>'1.3'!N11/'1.3.a'!$N$178</f>
        <v>6.6435204627770085E-3</v>
      </c>
      <c r="O11" s="147">
        <f>'1.3'!O11/'1.3.a'!$O$178</f>
        <v>6.5894192470133863E-3</v>
      </c>
      <c r="P11" s="147">
        <f>'1.3'!P11/'1.3.a'!$P$178</f>
        <v>6.5806447454798307E-3</v>
      </c>
      <c r="Q11" s="147">
        <f>'1.3'!Q11/'1.3.a'!$Q$178</f>
        <v>7.4454250447472262E-3</v>
      </c>
      <c r="R11" s="147">
        <f>'1.3'!R11/'1.3.a'!$R$178</f>
        <v>7.0837174882935417E-3</v>
      </c>
      <c r="S11" s="147">
        <f>'1.3'!S11/'1.3.a'!$S$178</f>
        <v>7.0150899619204543E-3</v>
      </c>
      <c r="T11" s="147">
        <f>'1.3'!T11/'1.3.a'!$T$178</f>
        <v>6.0579321170623045E-3</v>
      </c>
      <c r="U11" s="147">
        <f>'1.3'!U11/'1.3.a'!$U$178</f>
        <v>6.1664160897352332E-3</v>
      </c>
      <c r="V11" s="147">
        <f>'1.3'!V11/'1.3.a'!$V$178</f>
        <v>6.2431052331399003E-3</v>
      </c>
      <c r="W11" s="147">
        <f>'1.3'!W11/'1.3.a'!$W$178</f>
        <v>6.98468076068886E-3</v>
      </c>
      <c r="X11" s="147">
        <f>'1.3'!X11/'1.3.a'!$X$178</f>
        <v>6.3107639038677754E-3</v>
      </c>
      <c r="Y11" s="147">
        <f>'1.3'!Y11/'1.3.a'!$Y$178</f>
        <v>6.8898636038398735E-3</v>
      </c>
      <c r="Z11" s="147">
        <f>'1.3'!Z11/'1.3.a'!$Z$178</f>
        <v>5.8439551522249614E-3</v>
      </c>
      <c r="AA11" s="147">
        <f>'1.3'!AA11/'1.3.a'!$AA$178</f>
        <v>5.6703101147992157E-3</v>
      </c>
      <c r="AB11" s="147">
        <f>'1.3'!AB11/'1.3.a'!$AB$178</f>
        <v>4.7440379356998427E-3</v>
      </c>
      <c r="AC11" s="147">
        <f>'1.3'!AC11/'1.3.a'!$AC$178</f>
        <v>4.9173588283058086E-3</v>
      </c>
      <c r="AD11" s="147">
        <f>'1.3'!AD11/'1.3.a'!$AD$178</f>
        <v>4.7705863750138059E-3</v>
      </c>
      <c r="AE11" s="147">
        <f>'1.3'!AE11/'1.3.a'!$AE$178</f>
        <v>4.6120864932597287E-3</v>
      </c>
      <c r="AF11" s="147">
        <f>'1.3'!AF11/'1.3.a'!$AF$178</f>
        <v>4.6634666081457289E-3</v>
      </c>
      <c r="AG11" s="147">
        <f>'1.3'!AG11/'1.3.a'!$AG$178</f>
        <v>5.2444128516520557E-3</v>
      </c>
      <c r="AH11" s="147">
        <f>'1.3'!AH11/'1.3.a'!$AH$178</f>
        <v>5.1069274134392228E-3</v>
      </c>
      <c r="AI11" s="147">
        <f>'1.3'!AI11/'1.3.a'!$AI$178</f>
        <v>5.5075371379318559E-3</v>
      </c>
      <c r="AJ11" s="147">
        <f>'1.3'!AJ11/'1.3.a'!$AJ$178</f>
        <v>5.7525189277493286E-3</v>
      </c>
      <c r="AK11" s="147">
        <f>'1.3'!AK11/'1.3.a'!$AK$178</f>
        <v>6.3859042167590642E-3</v>
      </c>
      <c r="AL11" s="147">
        <f>'1.3'!AL11/'1.3.a'!$AL$178</f>
        <v>5.5902257837779834E-3</v>
      </c>
      <c r="AM11" s="147">
        <f>'1.3'!AM11/'1.3.a'!$AM$178</f>
        <v>5.7558912023939713E-3</v>
      </c>
      <c r="AN11" s="147">
        <f>'1.3'!AN11/'1.3.a'!$AN$178</f>
        <v>5.6122868802068824E-3</v>
      </c>
      <c r="AO11" s="147">
        <f>'1.3'!AO11/'1.3.a'!$AO$178</f>
        <v>6.0116807067654848E-3</v>
      </c>
      <c r="AP11" s="147">
        <f>'1.3'!AP11/'1.3.a'!$AP$178</f>
        <v>5.7976411190225913E-3</v>
      </c>
      <c r="AQ11" s="147">
        <f>'1.3'!AQ11/'1.3.a'!$AQ$178</f>
        <v>6.1019148339973321E-3</v>
      </c>
      <c r="AR11" s="147">
        <f>'1.3'!AR11/'1.3.a'!$AR$178</f>
        <v>5.4595161872316774E-3</v>
      </c>
      <c r="AS11" s="147">
        <f>'1.3'!AS11/'1.3.a'!$AS$178</f>
        <v>5.8186124483392875E-3</v>
      </c>
      <c r="AT11" s="147">
        <f>'1.3'!AT11/'1.3.a'!$AT$178</f>
        <v>7.0549166758692525E-3</v>
      </c>
    </row>
    <row r="12" spans="1:46" ht="20.100000000000001" customHeight="1" x14ac:dyDescent="0.25">
      <c r="A12" s="21">
        <v>116</v>
      </c>
      <c r="B12" s="22" t="s">
        <v>278</v>
      </c>
      <c r="C12" s="147">
        <f>'1.3'!C12/'1.3.a'!$C$178</f>
        <v>-5.9469052941289295E-5</v>
      </c>
      <c r="D12" s="147">
        <f>'1.3'!D12/'1.3.a'!$D$178</f>
        <v>1.0572344554067436E-4</v>
      </c>
      <c r="E12" s="147">
        <f>'1.3'!E12/'1.3.a'!$E$178</f>
        <v>4.0635855520650143E-4</v>
      </c>
      <c r="F12" s="147">
        <f>'1.3'!F12/'1.3.a'!$F$178</f>
        <v>-2.5368552473590134E-4</v>
      </c>
      <c r="G12" s="147">
        <f>'1.3'!G12/'1.3.a'!$G$178</f>
        <v>2.5676583582792852E-4</v>
      </c>
      <c r="H12" s="147">
        <f>'1.3'!H12/'1.3.a'!$H$178</f>
        <v>1.1826749817109025E-4</v>
      </c>
      <c r="I12" s="147">
        <f>'1.3'!I12/'1.3.a'!$I$178</f>
        <v>2.3341627164143142E-4</v>
      </c>
      <c r="J12" s="147">
        <f>'1.3'!J12/'1.3.a'!$J$178</f>
        <v>-2.7946130276084504E-4</v>
      </c>
      <c r="K12" s="147">
        <f>'1.3'!K12/'1.3.a'!$K$178</f>
        <v>-6.5436124471324241E-4</v>
      </c>
      <c r="L12" s="147">
        <f>'1.3'!L12/'1.3.a'!$L$178</f>
        <v>-1.5938880219655761E-4</v>
      </c>
      <c r="M12" s="147">
        <f>'1.3'!M12/'1.3.a'!$M$178</f>
        <v>-1.017542616313232E-4</v>
      </c>
      <c r="N12" s="147">
        <f>'1.3'!N12/'1.3.a'!$N$178</f>
        <v>4.5021458277568697E-4</v>
      </c>
      <c r="O12" s="147">
        <f>'1.3'!O12/'1.3.a'!$O$178</f>
        <v>-4.3977837312159437E-4</v>
      </c>
      <c r="P12" s="147">
        <f>'1.3'!P12/'1.3.a'!$P$178</f>
        <v>1.3120316473370973E-4</v>
      </c>
      <c r="Q12" s="147">
        <f>'1.3'!Q12/'1.3.a'!$Q$178</f>
        <v>1.6402437495013068E-4</v>
      </c>
      <c r="R12" s="147">
        <f>'1.3'!R12/'1.3.a'!$R$178</f>
        <v>5.1624058650555111E-4</v>
      </c>
      <c r="S12" s="147">
        <f>'1.3'!S12/'1.3.a'!$S$178</f>
        <v>1.1239397762855999E-4</v>
      </c>
      <c r="T12" s="147">
        <f>'1.3'!T12/'1.3.a'!$T$178</f>
        <v>-9.4033917103916612E-5</v>
      </c>
      <c r="U12" s="147">
        <f>'1.3'!U12/'1.3.a'!$U$178</f>
        <v>1.1958821820516008E-4</v>
      </c>
      <c r="V12" s="147">
        <f>'1.3'!V12/'1.3.a'!$V$178</f>
        <v>-1.5767560070715719E-4</v>
      </c>
      <c r="W12" s="147">
        <f>'1.3'!W12/'1.3.a'!$W$178</f>
        <v>-3.7056744280637141E-4</v>
      </c>
      <c r="X12" s="147">
        <f>'1.3'!X12/'1.3.a'!$X$178</f>
        <v>1.2190113012051012E-4</v>
      </c>
      <c r="Y12" s="147">
        <f>'1.3'!Y12/'1.3.a'!$Y$178</f>
        <v>-4.8372638008818841E-7</v>
      </c>
      <c r="Z12" s="147">
        <f>'1.3'!Z12/'1.3.a'!$Z$178</f>
        <v>-8.3996562921878206E-5</v>
      </c>
      <c r="AA12" s="147">
        <f>'1.3'!AA12/'1.3.a'!$AA$178</f>
        <v>2.6607569383660464E-9</v>
      </c>
      <c r="AB12" s="147">
        <f>'1.3'!AB12/'1.3.a'!$AB$178</f>
        <v>5.8024250218464967E-7</v>
      </c>
      <c r="AC12" s="147">
        <f>'1.3'!AC12/'1.3.a'!$AC$178</f>
        <v>1.7663055742752108E-9</v>
      </c>
      <c r="AD12" s="147">
        <f>'1.3'!AD12/'1.3.a'!$AD$178</f>
        <v>1.2061143585412072E-8</v>
      </c>
      <c r="AE12" s="147">
        <f>'1.3'!AE12/'1.3.a'!$AE$178</f>
        <v>-2.9315142882483652E-8</v>
      </c>
      <c r="AF12" s="147">
        <f>'1.3'!AF12/'1.3.a'!$AF$178</f>
        <v>9.5339159814782044E-9</v>
      </c>
      <c r="AG12" s="147">
        <f>'1.3'!AG12/'1.3.a'!$AG$178</f>
        <v>3.9952476701826568E-9</v>
      </c>
      <c r="AH12" s="147">
        <f>'1.3'!AH12/'1.3.a'!$AH$178</f>
        <v>1.4203691872438023E-8</v>
      </c>
      <c r="AI12" s="147">
        <f>'1.3'!AI12/'1.3.a'!$AI$178</f>
        <v>5.0306573055449915E-8</v>
      </c>
      <c r="AJ12" s="147">
        <f>'1.3'!AJ12/'1.3.a'!$AJ$178</f>
        <v>-5.5590573617639892E-8</v>
      </c>
      <c r="AK12" s="147">
        <f>'1.3'!AK12/'1.3.a'!$AK$178</f>
        <v>2.0083526786825271E-7</v>
      </c>
      <c r="AL12" s="147">
        <f>'1.3'!AL12/'1.3.a'!$AL$178</f>
        <v>1.8219842650822973E-8</v>
      </c>
      <c r="AM12" s="147">
        <f>'1.3'!AM12/'1.3.a'!$AM$178</f>
        <v>-1.4927163957581829E-8</v>
      </c>
      <c r="AN12" s="147">
        <f>'1.3'!AN12/'1.3.a'!$AN$178</f>
        <v>3.9223868158516934E-8</v>
      </c>
      <c r="AO12" s="147">
        <f>'1.3'!AO12/'1.3.a'!$AO$178</f>
        <v>1.21068448299236E-8</v>
      </c>
      <c r="AP12" s="147">
        <f>'1.3'!AP12/'1.3.a'!$AP$178</f>
        <v>-9.335696109974047E-9</v>
      </c>
      <c r="AQ12" s="147">
        <f>'1.3'!AQ12/'1.3.a'!$AQ$178</f>
        <v>7.0662028434152431E-9</v>
      </c>
      <c r="AR12" s="147">
        <f>'1.3'!AR12/'1.3.a'!$AR$178</f>
        <v>2.5393892325222275E-8</v>
      </c>
      <c r="AS12" s="147">
        <f>'1.3'!AS12/'1.3.a'!$AS$178</f>
        <v>-4.2737540273930282E-6</v>
      </c>
      <c r="AT12" s="147">
        <f>'1.3'!AT12/'1.3.a'!$AT$178</f>
        <v>2.1494746246243916E-8</v>
      </c>
    </row>
    <row r="13" spans="1:46" ht="20.100000000000001" customHeight="1" x14ac:dyDescent="0.25">
      <c r="A13" s="118">
        <v>12</v>
      </c>
      <c r="B13" s="118" t="s">
        <v>246</v>
      </c>
      <c r="C13" s="146">
        <f>'1.3'!C13/'1.3.a'!$C$178</f>
        <v>7.2177139925543712E-2</v>
      </c>
      <c r="D13" s="146">
        <f>'1.3'!D13/'1.3.a'!$D$178</f>
        <v>7.3111568548772557E-2</v>
      </c>
      <c r="E13" s="146">
        <f>'1.3'!E13/'1.3.a'!$E$178</f>
        <v>7.1113964304686902E-2</v>
      </c>
      <c r="F13" s="146">
        <f>'1.3'!F13/'1.3.a'!$F$178</f>
        <v>8.28485952588046E-2</v>
      </c>
      <c r="G13" s="146">
        <f>'1.3'!G13/'1.3.a'!$G$178</f>
        <v>7.1861574377995285E-2</v>
      </c>
      <c r="H13" s="146">
        <f>'1.3'!H13/'1.3.a'!$H$178</f>
        <v>7.3679487397645724E-2</v>
      </c>
      <c r="I13" s="146">
        <f>'1.3'!I13/'1.3.a'!$I$178</f>
        <v>7.1986634405280331E-2</v>
      </c>
      <c r="J13" s="146">
        <f>'1.3'!J13/'1.3.a'!$J$178</f>
        <v>8.4438355077569707E-2</v>
      </c>
      <c r="K13" s="146">
        <f>'1.3'!K13/'1.3.a'!$K$178</f>
        <v>7.3833385070868077E-2</v>
      </c>
      <c r="L13" s="146">
        <f>'1.3'!L13/'1.3.a'!$L$178</f>
        <v>7.4871614101178055E-2</v>
      </c>
      <c r="M13" s="146">
        <f>'1.3'!M13/'1.3.a'!$M$178</f>
        <v>7.0854383417106606E-2</v>
      </c>
      <c r="N13" s="146">
        <f>'1.3'!N13/'1.3.a'!$N$178</f>
        <v>8.1739637140133922E-2</v>
      </c>
      <c r="O13" s="146">
        <f>'1.3'!O13/'1.3.a'!$O$178</f>
        <v>7.2199829295569617E-2</v>
      </c>
      <c r="P13" s="146">
        <f>'1.3'!P13/'1.3.a'!$P$178</f>
        <v>7.2794279487422689E-2</v>
      </c>
      <c r="Q13" s="146">
        <f>'1.3'!Q13/'1.3.a'!$Q$178</f>
        <v>6.9617062646625663E-2</v>
      </c>
      <c r="R13" s="146">
        <f>'1.3'!R13/'1.3.a'!$R$178</f>
        <v>8.1046193645956013E-2</v>
      </c>
      <c r="S13" s="146">
        <f>'1.3'!S13/'1.3.a'!$S$178</f>
        <v>7.072151477837596E-2</v>
      </c>
      <c r="T13" s="146">
        <f>'1.3'!T13/'1.3.a'!$T$178</f>
        <v>7.2322179292028041E-2</v>
      </c>
      <c r="U13" s="146">
        <f>'1.3'!U13/'1.3.a'!$U$178</f>
        <v>7.0103009365721794E-2</v>
      </c>
      <c r="V13" s="146">
        <f>'1.3'!V13/'1.3.a'!$V$178</f>
        <v>8.1075177435095194E-2</v>
      </c>
      <c r="W13" s="146">
        <f>'1.3'!W13/'1.3.a'!$W$178</f>
        <v>6.9900268713592409E-2</v>
      </c>
      <c r="X13" s="146">
        <f>'1.3'!X13/'1.3.a'!$X$178</f>
        <v>7.2622046889524949E-2</v>
      </c>
      <c r="Y13" s="146">
        <f>'1.3'!Y13/'1.3.a'!$Y$178</f>
        <v>6.8591903458819839E-2</v>
      </c>
      <c r="Z13" s="146">
        <f>'1.3'!Z13/'1.3.a'!$Z$178</f>
        <v>7.9586662101475455E-2</v>
      </c>
      <c r="AA13" s="146">
        <f>'1.3'!AA13/'1.3.a'!$AA$178</f>
        <v>7.0836227472078656E-2</v>
      </c>
      <c r="AB13" s="146">
        <f>'1.3'!AB13/'1.3.a'!$AB$178</f>
        <v>7.136147753294482E-2</v>
      </c>
      <c r="AC13" s="146">
        <f>'1.3'!AC13/'1.3.a'!$AC$178</f>
        <v>6.7997001358625492E-2</v>
      </c>
      <c r="AD13" s="146">
        <f>'1.3'!AD13/'1.3.a'!$AD$178</f>
        <v>8.1474936317855864E-2</v>
      </c>
      <c r="AE13" s="146">
        <f>'1.3'!AE13/'1.3.a'!$AE$178</f>
        <v>6.9813635706120453E-2</v>
      </c>
      <c r="AF13" s="146">
        <f>'1.3'!AF13/'1.3.a'!$AF$178</f>
        <v>7.429538279815831E-2</v>
      </c>
      <c r="AG13" s="146">
        <f>'1.3'!AG13/'1.3.a'!$AG$178</f>
        <v>7.1236745137130575E-2</v>
      </c>
      <c r="AH13" s="146">
        <f>'1.3'!AH13/'1.3.a'!$AH$178</f>
        <v>8.3170347934589425E-2</v>
      </c>
      <c r="AI13" s="146">
        <f>'1.3'!AI13/'1.3.a'!$AI$178</f>
        <v>7.1607777112115814E-2</v>
      </c>
      <c r="AJ13" s="146">
        <f>'1.3'!AJ13/'1.3.a'!$AJ$178</f>
        <v>7.2501639584869715E-2</v>
      </c>
      <c r="AK13" s="146">
        <f>'1.3'!AK13/'1.3.a'!$AK$178</f>
        <v>7.0171438613793824E-2</v>
      </c>
      <c r="AL13" s="146">
        <f>'1.3'!AL13/'1.3.a'!$AL$178</f>
        <v>8.2926175032204633E-2</v>
      </c>
      <c r="AM13" s="146">
        <f>'1.3'!AM13/'1.3.a'!$AM$178</f>
        <v>7.1387979315064673E-2</v>
      </c>
      <c r="AN13" s="146">
        <f>'1.3'!AN13/'1.3.a'!$AN$178</f>
        <v>7.2737972605484369E-2</v>
      </c>
      <c r="AO13" s="146">
        <f>'1.3'!AO13/'1.3.a'!$AO$178</f>
        <v>6.9998599330989647E-2</v>
      </c>
      <c r="AP13" s="146">
        <f>'1.3'!AP13/'1.3.a'!$AP$178</f>
        <v>8.3480216372131974E-2</v>
      </c>
      <c r="AQ13" s="146">
        <f>'1.3'!AQ13/'1.3.a'!$AQ$178</f>
        <v>7.177898660936452E-2</v>
      </c>
      <c r="AR13" s="146">
        <f>'1.3'!AR13/'1.3.a'!$AR$178</f>
        <v>5.9982409742391024E-2</v>
      </c>
      <c r="AS13" s="146">
        <f>'1.3'!AS13/'1.3.a'!$AS$178</f>
        <v>7.2582837788454743E-2</v>
      </c>
      <c r="AT13" s="146">
        <f>'1.3'!AT13/'1.3.a'!$AT$178</f>
        <v>8.7704421209502059E-2</v>
      </c>
    </row>
    <row r="14" spans="1:46" ht="20.100000000000001" customHeight="1" x14ac:dyDescent="0.25">
      <c r="A14" s="118">
        <v>13</v>
      </c>
      <c r="B14" s="118" t="s">
        <v>243</v>
      </c>
      <c r="C14" s="146">
        <f>'1.3'!C14/'1.3.a'!$C$178</f>
        <v>6.0635922244772945E-5</v>
      </c>
      <c r="D14" s="146">
        <f>'1.3'!D14/'1.3.a'!$D$178</f>
        <v>6.9493133014526375E-5</v>
      </c>
      <c r="E14" s="146">
        <f>'1.3'!E14/'1.3.a'!$E$178</f>
        <v>5.6189340087280237E-5</v>
      </c>
      <c r="F14" s="146">
        <f>'1.3'!F14/'1.3.a'!$F$178</f>
        <v>1.1084869635037877E-4</v>
      </c>
      <c r="G14" s="146">
        <f>'1.3'!G14/'1.3.a'!$G$178</f>
        <v>6.7874880077439833E-5</v>
      </c>
      <c r="H14" s="146">
        <f>'1.3'!H14/'1.3.a'!$H$178</f>
        <v>6.2820020907084019E-5</v>
      </c>
      <c r="I14" s="146">
        <f>'1.3'!I14/'1.3.a'!$I$178</f>
        <v>9.4655827413348863E-5</v>
      </c>
      <c r="J14" s="146">
        <f>'1.3'!J14/'1.3.a'!$J$178</f>
        <v>1.98985148931258E-4</v>
      </c>
      <c r="K14" s="146">
        <f>'1.3'!K14/'1.3.a'!$K$178</f>
        <v>1.1328408608262438E-4</v>
      </c>
      <c r="L14" s="146">
        <f>'1.3'!L14/'1.3.a'!$L$178</f>
        <v>1.4209966281640809E-4</v>
      </c>
      <c r="M14" s="146">
        <f>'1.3'!M14/'1.3.a'!$M$178</f>
        <v>1.219503949371327E-4</v>
      </c>
      <c r="N14" s="146">
        <f>'1.3'!N14/'1.3.a'!$N$178</f>
        <v>1.5785024701308627E-4</v>
      </c>
      <c r="O14" s="146">
        <f>'1.3'!O14/'1.3.a'!$O$178</f>
        <v>6.7746354687427579E-5</v>
      </c>
      <c r="P14" s="146">
        <f>'1.3'!P14/'1.3.a'!$P$178</f>
        <v>7.9328674334013918E-5</v>
      </c>
      <c r="Q14" s="146">
        <f>'1.3'!Q14/'1.3.a'!$Q$178</f>
        <v>9.5244435945053926E-5</v>
      </c>
      <c r="R14" s="146">
        <f>'1.3'!R14/'1.3.a'!$R$178</f>
        <v>7.0430541339250703E-5</v>
      </c>
      <c r="S14" s="146">
        <f>'1.3'!S14/'1.3.a'!$S$178</f>
        <v>9.3860228257305377E-5</v>
      </c>
      <c r="T14" s="146">
        <f>'1.3'!T14/'1.3.a'!$T$178</f>
        <v>8.567497081386786E-5</v>
      </c>
      <c r="U14" s="146">
        <f>'1.3'!U14/'1.3.a'!$U$178</f>
        <v>9.1760828805270063E-5</v>
      </c>
      <c r="V14" s="146">
        <f>'1.3'!V14/'1.3.a'!$V$178</f>
        <v>8.3919720924076655E-5</v>
      </c>
      <c r="W14" s="146">
        <f>'1.3'!W14/'1.3.a'!$W$178</f>
        <v>9.2632537320162881E-5</v>
      </c>
      <c r="X14" s="146">
        <f>'1.3'!X14/'1.3.a'!$X$178</f>
        <v>7.127795364069262E-5</v>
      </c>
      <c r="Y14" s="146">
        <f>'1.3'!Y14/'1.3.a'!$Y$178</f>
        <v>1.0345739904755084E-4</v>
      </c>
      <c r="Z14" s="146">
        <f>'1.3'!Z14/'1.3.a'!$Z$178</f>
        <v>1.0457184695465954E-4</v>
      </c>
      <c r="AA14" s="146">
        <f>'1.3'!AA14/'1.3.a'!$AA$178</f>
        <v>7.3481260442466608E-5</v>
      </c>
      <c r="AB14" s="146">
        <f>'1.3'!AB14/'1.3.a'!$AB$178</f>
        <v>8.6351223930106365E-5</v>
      </c>
      <c r="AC14" s="146">
        <f>'1.3'!AC14/'1.3.a'!$AC$178</f>
        <v>1.1989510099057555E-4</v>
      </c>
      <c r="AD14" s="146">
        <f>'1.3'!AD14/'1.3.a'!$AD$178</f>
        <v>1.2713417862972944E-4</v>
      </c>
      <c r="AE14" s="146">
        <f>'1.3'!AE14/'1.3.a'!$AE$178</f>
        <v>1.5808239362737018E-4</v>
      </c>
      <c r="AF14" s="146">
        <f>'1.3'!AF14/'1.3.a'!$AF$178</f>
        <v>1.9918224779805088E-4</v>
      </c>
      <c r="AG14" s="146">
        <f>'1.3'!AG14/'1.3.a'!$AG$178</f>
        <v>1.8575010694956698E-4</v>
      </c>
      <c r="AH14" s="146">
        <f>'1.3'!AH14/'1.3.a'!$AH$178</f>
        <v>1.9577439757178497E-4</v>
      </c>
      <c r="AI14" s="146">
        <f>'1.3'!AI14/'1.3.a'!$AI$178</f>
        <v>1.521930215255646E-4</v>
      </c>
      <c r="AJ14" s="146">
        <f>'1.3'!AJ14/'1.3.a'!$AJ$178</f>
        <v>1.3004022307100743E-4</v>
      </c>
      <c r="AK14" s="146">
        <f>'1.3'!AK14/'1.3.a'!$AK$178</f>
        <v>1.1674630405341124E-4</v>
      </c>
      <c r="AL14" s="146">
        <f>'1.3'!AL14/'1.3.a'!$AL$178</f>
        <v>1.2563149248144388E-4</v>
      </c>
      <c r="AM14" s="146">
        <f>'1.3'!AM14/'1.3.a'!$AM$178</f>
        <v>1.250341467794751E-4</v>
      </c>
      <c r="AN14" s="146">
        <f>'1.3'!AN14/'1.3.a'!$AN$178</f>
        <v>1.7058908312793766E-4</v>
      </c>
      <c r="AO14" s="146">
        <f>'1.3'!AO14/'1.3.a'!$AO$178</f>
        <v>1.4442867338944785E-4</v>
      </c>
      <c r="AP14" s="146">
        <f>'1.3'!AP14/'1.3.a'!$AP$178</f>
        <v>1.2953538994043634E-4</v>
      </c>
      <c r="AQ14" s="146">
        <f>'1.3'!AQ14/'1.3.a'!$AQ$178</f>
        <v>7.7313279234795534E-5</v>
      </c>
      <c r="AR14" s="146">
        <f>'1.3'!AR14/'1.3.a'!$AR$178</f>
        <v>7.4978494244932144E-5</v>
      </c>
      <c r="AS14" s="146">
        <f>'1.3'!AS14/'1.3.a'!$AS$178</f>
        <v>6.4218211692143674E-5</v>
      </c>
      <c r="AT14" s="146">
        <f>'1.3'!AT14/'1.3.a'!$AT$178</f>
        <v>1.4361283477883465E-4</v>
      </c>
    </row>
    <row r="15" spans="1:46" ht="20.100000000000001" customHeight="1" x14ac:dyDescent="0.25">
      <c r="A15" s="118">
        <v>14</v>
      </c>
      <c r="B15" s="118" t="s">
        <v>247</v>
      </c>
      <c r="C15" s="146">
        <f>'1.3'!C15/'1.3.a'!$C$178</f>
        <v>4.8838001831129921E-2</v>
      </c>
      <c r="D15" s="146">
        <f>'1.3'!D15/'1.3.a'!$D$178</f>
        <v>5.7153225154817952E-2</v>
      </c>
      <c r="E15" s="146">
        <f>'1.3'!E15/'1.3.a'!$E$178</f>
        <v>5.4657756407531267E-2</v>
      </c>
      <c r="F15" s="146">
        <f>'1.3'!F15/'1.3.a'!$F$178</f>
        <v>5.6980256739849251E-2</v>
      </c>
      <c r="G15" s="146">
        <f>'1.3'!G15/'1.3.a'!$G$178</f>
        <v>5.2303352655844043E-2</v>
      </c>
      <c r="H15" s="146">
        <f>'1.3'!H15/'1.3.a'!$H$178</f>
        <v>4.9409004894897607E-2</v>
      </c>
      <c r="I15" s="146">
        <f>'1.3'!I15/'1.3.a'!$I$178</f>
        <v>4.5957668623485382E-2</v>
      </c>
      <c r="J15" s="146">
        <f>'1.3'!J15/'1.3.a'!$J$178</f>
        <v>4.5875574891700625E-2</v>
      </c>
      <c r="K15" s="146">
        <f>'1.3'!K15/'1.3.a'!$K$178</f>
        <v>4.5766639644541168E-2</v>
      </c>
      <c r="L15" s="146">
        <f>'1.3'!L15/'1.3.a'!$L$178</f>
        <v>5.4066258188144915E-2</v>
      </c>
      <c r="M15" s="146">
        <f>'1.3'!M15/'1.3.a'!$M$178</f>
        <v>7.1533509580743185E-2</v>
      </c>
      <c r="N15" s="146">
        <f>'1.3'!N15/'1.3.a'!$N$178</f>
        <v>5.5113816628023726E-2</v>
      </c>
      <c r="O15" s="146">
        <f>'1.3'!O15/'1.3.a'!$O$178</f>
        <v>4.5518775138444656E-2</v>
      </c>
      <c r="P15" s="146">
        <f>'1.3'!P15/'1.3.a'!$P$178</f>
        <v>4.7568931813545615E-2</v>
      </c>
      <c r="Q15" s="146">
        <f>'1.3'!Q15/'1.3.a'!$Q$178</f>
        <v>4.8989993140361683E-2</v>
      </c>
      <c r="R15" s="146">
        <f>'1.3'!R15/'1.3.a'!$R$178</f>
        <v>6.0283562263893864E-2</v>
      </c>
      <c r="S15" s="146">
        <f>'1.3'!S15/'1.3.a'!$S$178</f>
        <v>5.185869740503965E-2</v>
      </c>
      <c r="T15" s="146">
        <f>'1.3'!T15/'1.3.a'!$T$178</f>
        <v>4.5927504543172605E-2</v>
      </c>
      <c r="U15" s="146">
        <f>'1.3'!U15/'1.3.a'!$U$178</f>
        <v>3.6971431947010733E-2</v>
      </c>
      <c r="V15" s="146">
        <f>'1.3'!V15/'1.3.a'!$V$178</f>
        <v>4.1439250579447202E-2</v>
      </c>
      <c r="W15" s="146">
        <f>'1.3'!W15/'1.3.a'!$W$178</f>
        <v>4.7469126464568842E-2</v>
      </c>
      <c r="X15" s="146">
        <f>'1.3'!X15/'1.3.a'!$X$178</f>
        <v>7.2106085278939136E-2</v>
      </c>
      <c r="Y15" s="146">
        <f>'1.3'!Y15/'1.3.a'!$Y$178</f>
        <v>5.5685601715814964E-2</v>
      </c>
      <c r="Z15" s="146">
        <f>'1.3'!Z15/'1.3.a'!$Z$178</f>
        <v>6.9784191815287361E-2</v>
      </c>
      <c r="AA15" s="146">
        <f>'1.3'!AA15/'1.3.a'!$AA$178</f>
        <v>8.5300762665572002E-2</v>
      </c>
      <c r="AB15" s="146">
        <f>'1.3'!AB15/'1.3.a'!$AB$178</f>
        <v>5.9254945211332059E-2</v>
      </c>
      <c r="AC15" s="146">
        <f>'1.3'!AC15/'1.3.a'!$AC$178</f>
        <v>5.4244163165564921E-2</v>
      </c>
      <c r="AD15" s="146">
        <f>'1.3'!AD15/'1.3.a'!$AD$178</f>
        <v>5.8778468833601917E-2</v>
      </c>
      <c r="AE15" s="146">
        <f>'1.3'!AE15/'1.3.a'!$AE$178</f>
        <v>5.0014309466734456E-2</v>
      </c>
      <c r="AF15" s="146">
        <f>'1.3'!AF15/'1.3.a'!$AF$178</f>
        <v>4.4502218787194563E-2</v>
      </c>
      <c r="AG15" s="146">
        <f>'1.3'!AG15/'1.3.a'!$AG$178</f>
        <v>4.4741649973707491E-2</v>
      </c>
      <c r="AH15" s="146">
        <f>'1.3'!AH15/'1.3.a'!$AH$178</f>
        <v>4.6302179090438225E-2</v>
      </c>
      <c r="AI15" s="146">
        <f>'1.3'!AI15/'1.3.a'!$AI$178</f>
        <v>4.5888969738591211E-2</v>
      </c>
      <c r="AJ15" s="146">
        <f>'1.3'!AJ15/'1.3.a'!$AJ$178</f>
        <v>4.8123499674091956E-2</v>
      </c>
      <c r="AK15" s="146">
        <f>'1.3'!AK15/'1.3.a'!$AK$178</f>
        <v>5.8842569952535201E-2</v>
      </c>
      <c r="AL15" s="146">
        <f>'1.3'!AL15/'1.3.a'!$AL$178</f>
        <v>5.7543748479410142E-2</v>
      </c>
      <c r="AM15" s="146">
        <f>'1.3'!AM15/'1.3.a'!$AM$178</f>
        <v>4.9686768752181164E-2</v>
      </c>
      <c r="AN15" s="146">
        <f>'1.3'!AN15/'1.3.a'!$AN$178</f>
        <v>4.7266845234769941E-2</v>
      </c>
      <c r="AO15" s="146">
        <f>'1.3'!AO15/'1.3.a'!$AO$178</f>
        <v>4.5080418103529959E-2</v>
      </c>
      <c r="AP15" s="146">
        <f>'1.3'!AP15/'1.3.a'!$AP$178</f>
        <v>8.7059657257018752E-2</v>
      </c>
      <c r="AQ15" s="146">
        <f>'1.3'!AQ15/'1.3.a'!$AQ$178</f>
        <v>4.5318635413735604E-2</v>
      </c>
      <c r="AR15" s="146">
        <f>'1.3'!AR15/'1.3.a'!$AR$178</f>
        <v>3.2191766842771953E-2</v>
      </c>
      <c r="AS15" s="146">
        <f>'1.3'!AS15/'1.3.a'!$AS$178</f>
        <v>3.0997922531060918E-2</v>
      </c>
      <c r="AT15" s="146">
        <f>'1.3'!AT15/'1.3.a'!$AT$178</f>
        <v>3.6812024351528708E-2</v>
      </c>
    </row>
    <row r="16" spans="1:46" ht="20.100000000000001" customHeight="1" x14ac:dyDescent="0.25">
      <c r="A16" s="121">
        <v>1411</v>
      </c>
      <c r="B16" s="121" t="s">
        <v>822</v>
      </c>
      <c r="C16" s="148">
        <f>'1.3'!C16/'1.3.a'!$C$178</f>
        <v>3.1577601369079618E-2</v>
      </c>
      <c r="D16" s="148">
        <f>'1.3'!D16/'1.3.a'!$D$178</f>
        <v>3.6410214962125098E-2</v>
      </c>
      <c r="E16" s="148">
        <f>'1.3'!E16/'1.3.a'!$E$178</f>
        <v>2.8029526664271432E-2</v>
      </c>
      <c r="F16" s="148">
        <f>'1.3'!F16/'1.3.a'!$F$178</f>
        <v>3.90266831614519E-2</v>
      </c>
      <c r="G16" s="148">
        <f>'1.3'!G16/'1.3.a'!$G$178</f>
        <v>3.5839698637452087E-2</v>
      </c>
      <c r="H16" s="148">
        <f>'1.3'!H16/'1.3.a'!$H$178</f>
        <v>2.9167433085965533E-2</v>
      </c>
      <c r="I16" s="148">
        <f>'1.3'!I16/'1.3.a'!$I$178</f>
        <v>2.5217898175562366E-2</v>
      </c>
      <c r="J16" s="148">
        <f>'1.3'!J16/'1.3.a'!$J$178</f>
        <v>3.0148359288075896E-2</v>
      </c>
      <c r="K16" s="148">
        <f>'1.3'!K16/'1.3.a'!$K$178</f>
        <v>2.6061101345236985E-2</v>
      </c>
      <c r="L16" s="148">
        <f>'1.3'!L16/'1.3.a'!$L$178</f>
        <v>3.5936344091127205E-2</v>
      </c>
      <c r="M16" s="148">
        <f>'1.3'!M16/'1.3.a'!$M$178</f>
        <v>3.8015308423807799E-2</v>
      </c>
      <c r="N16" s="148">
        <f>'1.3'!N16/'1.3.a'!$N$178</f>
        <v>2.9193547896665888E-2</v>
      </c>
      <c r="O16" s="148">
        <f>'1.3'!O16/'1.3.a'!$O$178</f>
        <v>2.8681150721617511E-2</v>
      </c>
      <c r="P16" s="148">
        <f>'1.3'!P16/'1.3.a'!$P$178</f>
        <v>2.5091955373386071E-2</v>
      </c>
      <c r="Q16" s="148">
        <f>'1.3'!Q16/'1.3.a'!$Q$178</f>
        <v>2.7438148806762302E-2</v>
      </c>
      <c r="R16" s="148">
        <f>'1.3'!R16/'1.3.a'!$R$178</f>
        <v>3.0027463512500283E-2</v>
      </c>
      <c r="S16" s="148">
        <f>'1.3'!S16/'1.3.a'!$S$178</f>
        <v>3.3450134819460096E-2</v>
      </c>
      <c r="T16" s="148">
        <f>'1.3'!T16/'1.3.a'!$T$178</f>
        <v>2.8169516622702329E-2</v>
      </c>
      <c r="U16" s="148">
        <f>'1.3'!U16/'1.3.a'!$U$178</f>
        <v>1.7494183989581115E-2</v>
      </c>
      <c r="V16" s="148">
        <f>'1.3'!V16/'1.3.a'!$V$178</f>
        <v>2.6706174639066174E-2</v>
      </c>
      <c r="W16" s="148">
        <f>'1.3'!W16/'1.3.a'!$W$178</f>
        <v>3.5819257840549852E-2</v>
      </c>
      <c r="X16" s="148">
        <f>'1.3'!X16/'1.3.a'!$X$178</f>
        <v>5.5290901952626849E-2</v>
      </c>
      <c r="Y16" s="148">
        <f>'1.3'!Y16/'1.3.a'!$Y$178</f>
        <v>3.7633091864326944E-2</v>
      </c>
      <c r="Z16" s="148">
        <f>'1.3'!Z16/'1.3.a'!$Z$178</f>
        <v>5.2534219506643526E-2</v>
      </c>
      <c r="AA16" s="148">
        <f>'1.3'!AA16/'1.3.a'!$AA$178</f>
        <v>6.5445453453665842E-2</v>
      </c>
      <c r="AB16" s="148">
        <f>'1.3'!AB16/'1.3.a'!$AB$178</f>
        <v>4.5628295502603486E-2</v>
      </c>
      <c r="AC16" s="148">
        <f>'1.3'!AC16/'1.3.a'!$AC$178</f>
        <v>3.9422933905105699E-2</v>
      </c>
      <c r="AD16" s="148">
        <f>'1.3'!AD16/'1.3.a'!$AD$178</f>
        <v>3.2009907434611115E-2</v>
      </c>
      <c r="AE16" s="148">
        <f>'1.3'!AE16/'1.3.a'!$AE$178</f>
        <v>3.4540012401277381E-2</v>
      </c>
      <c r="AF16" s="148">
        <f>'1.3'!AF16/'1.3.a'!$AF$178</f>
        <v>2.848173787526715E-2</v>
      </c>
      <c r="AG16" s="148">
        <f>'1.3'!AG16/'1.3.a'!$AG$178</f>
        <v>2.5199968827456933E-2</v>
      </c>
      <c r="AH16" s="148">
        <f>'1.3'!AH16/'1.3.a'!$AH$178</f>
        <v>2.7832511135289655E-2</v>
      </c>
      <c r="AI16" s="148">
        <f>'1.3'!AI16/'1.3.a'!$AI$178</f>
        <v>2.7127337234553399E-2</v>
      </c>
      <c r="AJ16" s="148">
        <f>'1.3'!AJ16/'1.3.a'!$AJ$178</f>
        <v>2.6814238337291834E-2</v>
      </c>
      <c r="AK16" s="148">
        <f>'1.3'!AK16/'1.3.a'!$AK$178</f>
        <v>3.6450243346180314E-2</v>
      </c>
      <c r="AL16" s="148">
        <f>'1.3'!AL16/'1.3.a'!$AL$178</f>
        <v>3.3570683358816827E-2</v>
      </c>
      <c r="AM16" s="148">
        <f>'1.3'!AM16/'1.3.a'!$AM$178</f>
        <v>3.1977306991503758E-2</v>
      </c>
      <c r="AN16" s="148">
        <f>'1.3'!AN16/'1.3.a'!$AN$178</f>
        <v>2.7275047006439897E-2</v>
      </c>
      <c r="AO16" s="148">
        <f>'1.3'!AO16/'1.3.a'!$AO$178</f>
        <v>2.3257215838124984E-2</v>
      </c>
      <c r="AP16" s="148">
        <f>'1.3'!AP16/'1.3.a'!$AP$178</f>
        <v>2.2111240525387474E-2</v>
      </c>
      <c r="AQ16" s="148">
        <f>'1.3'!AQ16/'1.3.a'!$AQ$178</f>
        <v>2.540705552760688E-2</v>
      </c>
      <c r="AR16" s="148">
        <f>'1.3'!AR16/'1.3.a'!$AR$178</f>
        <v>1.6771161772501042E-2</v>
      </c>
      <c r="AS16" s="148">
        <f>'1.3'!AS16/'1.3.a'!$AS$178</f>
        <v>1.6176443702414528E-2</v>
      </c>
      <c r="AT16" s="148">
        <f>'1.3'!AT16/'1.3.a'!$AT$178</f>
        <v>1.9647016197670647E-2</v>
      </c>
    </row>
    <row r="17" spans="1:46" ht="20.100000000000001" customHeight="1" x14ac:dyDescent="0.25">
      <c r="A17" s="123" t="s">
        <v>394</v>
      </c>
      <c r="B17" s="121" t="s">
        <v>395</v>
      </c>
      <c r="C17" s="148">
        <f>'1.3'!C17/'1.3.a'!$C$178</f>
        <v>1.7260400462050299E-2</v>
      </c>
      <c r="D17" s="148">
        <f>'1.3'!D17/'1.3.a'!$D$178</f>
        <v>2.0743010192692857E-2</v>
      </c>
      <c r="E17" s="148">
        <f>'1.3'!E17/'1.3.a'!$E$178</f>
        <v>2.6628229743259832E-2</v>
      </c>
      <c r="F17" s="148">
        <f>'1.3'!F17/'1.3.a'!$F$178</f>
        <v>1.7953573578397344E-2</v>
      </c>
      <c r="G17" s="148">
        <f>'1.3'!G17/'1.3.a'!$G$178</f>
        <v>1.6463654018391966E-2</v>
      </c>
      <c r="H17" s="148">
        <f>'1.3'!H17/'1.3.a'!$H$178</f>
        <v>2.0241571808932074E-2</v>
      </c>
      <c r="I17" s="148">
        <f>'1.3'!I17/'1.3.a'!$I$178</f>
        <v>2.0739770447923016E-2</v>
      </c>
      <c r="J17" s="148">
        <f>'1.3'!J17/'1.3.a'!$J$178</f>
        <v>1.5727215603624722E-2</v>
      </c>
      <c r="K17" s="148">
        <f>'1.3'!K17/'1.3.a'!$K$178</f>
        <v>1.9705538299304187E-2</v>
      </c>
      <c r="L17" s="148">
        <f>'1.3'!L17/'1.3.a'!$L$178</f>
        <v>1.8129914097017721E-2</v>
      </c>
      <c r="M17" s="148">
        <f>'1.3'!M17/'1.3.a'!$M$178</f>
        <v>3.35182011569354E-2</v>
      </c>
      <c r="N17" s="148">
        <f>'1.3'!N17/'1.3.a'!$N$178</f>
        <v>2.5920268731357839E-2</v>
      </c>
      <c r="O17" s="148">
        <f>'1.3'!O17/'1.3.a'!$O$178</f>
        <v>1.6837624416827145E-2</v>
      </c>
      <c r="P17" s="148">
        <f>'1.3'!P17/'1.3.a'!$P$178</f>
        <v>2.2476976440159547E-2</v>
      </c>
      <c r="Q17" s="148">
        <f>'1.3'!Q17/'1.3.a'!$Q$178</f>
        <v>2.1551844333599388E-2</v>
      </c>
      <c r="R17" s="148">
        <f>'1.3'!R17/'1.3.a'!$R$178</f>
        <v>3.0256098751393574E-2</v>
      </c>
      <c r="S17" s="148">
        <f>'1.3'!S17/'1.3.a'!$S$178</f>
        <v>1.8408562585579557E-2</v>
      </c>
      <c r="T17" s="148">
        <f>'1.3'!T17/'1.3.a'!$T$178</f>
        <v>1.7757987920470272E-2</v>
      </c>
      <c r="U17" s="148">
        <f>'1.3'!U17/'1.3.a'!$U$178</f>
        <v>1.9477247957429621E-2</v>
      </c>
      <c r="V17" s="148">
        <f>'1.3'!V17/'1.3.a'!$V$178</f>
        <v>1.4733075940381027E-2</v>
      </c>
      <c r="W17" s="148">
        <f>'1.3'!W17/'1.3.a'!$W$178</f>
        <v>1.1649868624018987E-2</v>
      </c>
      <c r="X17" s="148">
        <f>'1.3'!X17/'1.3.a'!$X$178</f>
        <v>1.6815183326312291E-2</v>
      </c>
      <c r="Y17" s="148">
        <f>'1.3'!Y17/'1.3.a'!$Y$178</f>
        <v>1.805250985148802E-2</v>
      </c>
      <c r="Z17" s="148">
        <f>'1.3'!Z17/'1.3.a'!$Z$178</f>
        <v>1.7249972308643828E-2</v>
      </c>
      <c r="AA17" s="148">
        <f>'1.3'!AA17/'1.3.a'!$AA$178</f>
        <v>1.9855309211906164E-2</v>
      </c>
      <c r="AB17" s="148">
        <f>'1.3'!AB17/'1.3.a'!$AB$178</f>
        <v>1.362664970872858E-2</v>
      </c>
      <c r="AC17" s="148">
        <f>'1.3'!AC17/'1.3.a'!$AC$178</f>
        <v>1.4821229260459213E-2</v>
      </c>
      <c r="AD17" s="148">
        <f>'1.3'!AD17/'1.3.a'!$AD$178</f>
        <v>2.6768561398990802E-2</v>
      </c>
      <c r="AE17" s="148">
        <f>'1.3'!AE17/'1.3.a'!$AE$178</f>
        <v>1.5474297065457067E-2</v>
      </c>
      <c r="AF17" s="148">
        <f>'1.3'!AF17/'1.3.a'!$AF$178</f>
        <v>1.6020480911927416E-2</v>
      </c>
      <c r="AG17" s="148">
        <f>'1.3'!AG17/'1.3.a'!$AG$178</f>
        <v>1.9541681146250565E-2</v>
      </c>
      <c r="AH17" s="148">
        <f>'1.3'!AH17/'1.3.a'!$AH$178</f>
        <v>1.8469667955148567E-2</v>
      </c>
      <c r="AI17" s="148">
        <f>'1.3'!AI17/'1.3.a'!$AI$178</f>
        <v>1.8761632504037815E-2</v>
      </c>
      <c r="AJ17" s="148">
        <f>'1.3'!AJ17/'1.3.a'!$AJ$178</f>
        <v>2.1309261336800122E-2</v>
      </c>
      <c r="AK17" s="148">
        <f>'1.3'!AK17/'1.3.a'!$AK$178</f>
        <v>2.2392326606354894E-2</v>
      </c>
      <c r="AL17" s="148">
        <f>'1.3'!AL17/'1.3.a'!$AL$178</f>
        <v>2.3973065120593315E-2</v>
      </c>
      <c r="AM17" s="148">
        <f>'1.3'!AM17/'1.3.a'!$AM$178</f>
        <v>1.7709461760677409E-2</v>
      </c>
      <c r="AN17" s="148">
        <f>'1.3'!AN17/'1.3.a'!$AN$178</f>
        <v>1.9991798228330044E-2</v>
      </c>
      <c r="AO17" s="148">
        <f>'1.3'!AO17/'1.3.a'!$AO$178</f>
        <v>2.1823202265404972E-2</v>
      </c>
      <c r="AP17" s="148">
        <f>'1.3'!AP17/'1.3.a'!$AP$178</f>
        <v>6.4948416731631278E-2</v>
      </c>
      <c r="AQ17" s="148">
        <f>'1.3'!AQ17/'1.3.a'!$AQ$178</f>
        <v>1.9911579886128718E-2</v>
      </c>
      <c r="AR17" s="148">
        <f>'1.3'!AR17/'1.3.a'!$AR$178</f>
        <v>1.5420605070270913E-2</v>
      </c>
      <c r="AS17" s="148">
        <f>'1.3'!AS17/'1.3.a'!$AS$178</f>
        <v>1.482147882864639E-2</v>
      </c>
      <c r="AT17" s="148">
        <f>'1.3'!AT17/'1.3.a'!$AT$178</f>
        <v>1.7165008153858057E-2</v>
      </c>
    </row>
    <row r="18" spans="1:46" ht="20.100000000000001" customHeight="1" x14ac:dyDescent="0.25">
      <c r="A18" s="18" t="s">
        <v>396</v>
      </c>
      <c r="B18" s="19" t="s">
        <v>823</v>
      </c>
      <c r="C18" s="96">
        <f>'1.3'!C18/'1.3.a'!$C$178</f>
        <v>0.29706157581425319</v>
      </c>
      <c r="D18" s="96">
        <f>'1.3'!D18/'1.3.a'!$D$178</f>
        <v>0.29765455203000751</v>
      </c>
      <c r="E18" s="96">
        <f>'1.3'!E18/'1.3.a'!$E$178</f>
        <v>0.28536815355231354</v>
      </c>
      <c r="F18" s="96">
        <f>'1.3'!F18/'1.3.a'!$F$178</f>
        <v>0.30718436834751994</v>
      </c>
      <c r="G18" s="96">
        <f>'1.3'!G18/'1.3.a'!$G$178</f>
        <v>0.30150845281110999</v>
      </c>
      <c r="H18" s="96">
        <f>'1.3'!H18/'1.3.a'!$H$178</f>
        <v>0.30086448380852393</v>
      </c>
      <c r="I18" s="96">
        <f>'1.3'!I18/'1.3.a'!$I$178</f>
        <v>0.28803984698443796</v>
      </c>
      <c r="J18" s="96">
        <f>'1.3'!J18/'1.3.a'!$J$178</f>
        <v>0.30833987559737813</v>
      </c>
      <c r="K18" s="96">
        <f>'1.3'!K18/'1.3.a'!$K$178</f>
        <v>0.29635080468922098</v>
      </c>
      <c r="L18" s="96">
        <f>'1.3'!L18/'1.3.a'!$L$178</f>
        <v>0.2979089992080079</v>
      </c>
      <c r="M18" s="96">
        <f>'1.3'!M18/'1.3.a'!$M$178</f>
        <v>0.28236697231492502</v>
      </c>
      <c r="N18" s="96">
        <f>'1.3'!N18/'1.3.a'!$N$178</f>
        <v>0.3001622558211543</v>
      </c>
      <c r="O18" s="96">
        <f>'1.3'!O18/'1.3.a'!$O$178</f>
        <v>0.29427234481361297</v>
      </c>
      <c r="P18" s="96">
        <f>'1.3'!P18/'1.3.a'!$P$178</f>
        <v>0.29178807688793851</v>
      </c>
      <c r="Q18" s="96">
        <f>'1.3'!Q18/'1.3.a'!$Q$178</f>
        <v>0.28586027746635828</v>
      </c>
      <c r="R18" s="96">
        <f>'1.3'!R18/'1.3.a'!$R$178</f>
        <v>0.30622481384739392</v>
      </c>
      <c r="S18" s="96">
        <f>'1.3'!S18/'1.3.a'!$S$178</f>
        <v>0.29793410870677373</v>
      </c>
      <c r="T18" s="96">
        <f>'1.3'!T18/'1.3.a'!$T$178</f>
        <v>0.28707927717034065</v>
      </c>
      <c r="U18" s="96">
        <f>'1.3'!U18/'1.3.a'!$U$178</f>
        <v>0.31365949853067687</v>
      </c>
      <c r="V18" s="96">
        <f>'1.3'!V18/'1.3.a'!$V$178</f>
        <v>0.32487383665434683</v>
      </c>
      <c r="W18" s="96">
        <f>'1.3'!W18/'1.3.a'!$W$178</f>
        <v>0.35179839846344507</v>
      </c>
      <c r="X18" s="96">
        <f>'1.3'!X18/'1.3.a'!$X$178</f>
        <v>0.32708300232405546</v>
      </c>
      <c r="Y18" s="96">
        <f>'1.3'!Y18/'1.3.a'!$Y$178</f>
        <v>0.37273378254440032</v>
      </c>
      <c r="Z18" s="96">
        <f>'1.3'!Z18/'1.3.a'!$Z$178</f>
        <v>0.35127516194657393</v>
      </c>
      <c r="AA18" s="96">
        <f>'1.3'!AA18/'1.3.a'!$AA$178</f>
        <v>0.3532235474393402</v>
      </c>
      <c r="AB18" s="96">
        <f>'1.3'!AB18/'1.3.a'!$AB$178</f>
        <v>0.32081545183115162</v>
      </c>
      <c r="AC18" s="96">
        <f>'1.3'!AC18/'1.3.a'!$AC$178</f>
        <v>0.33662387732343518</v>
      </c>
      <c r="AD18" s="96">
        <f>'1.3'!AD18/'1.3.a'!$AD$178</f>
        <v>0.36834565269317543</v>
      </c>
      <c r="AE18" s="96">
        <f>'1.3'!AE18/'1.3.a'!$AE$178</f>
        <v>0.33904791026899606</v>
      </c>
      <c r="AF18" s="96">
        <f>'1.3'!AF18/'1.3.a'!$AF$178</f>
        <v>0.33590215284386915</v>
      </c>
      <c r="AG18" s="96">
        <f>'1.3'!AG18/'1.3.a'!$AG$178</f>
        <v>0.3239857752763145</v>
      </c>
      <c r="AH18" s="96">
        <f>'1.3'!AH18/'1.3.a'!$AH$178</f>
        <v>0.33914492719878742</v>
      </c>
      <c r="AI18" s="96">
        <f>'1.3'!AI18/'1.3.a'!$AI$178</f>
        <v>0.32844158251704952</v>
      </c>
      <c r="AJ18" s="96">
        <f>'1.3'!AJ18/'1.3.a'!$AJ$178</f>
        <v>0.34236977090439008</v>
      </c>
      <c r="AK18" s="96">
        <f>'1.3'!AK18/'1.3.a'!$AK$178</f>
        <v>0.33548467087271117</v>
      </c>
      <c r="AL18" s="96">
        <f>'1.3'!AL18/'1.3.a'!$AL$178</f>
        <v>0.3318389251695209</v>
      </c>
      <c r="AM18" s="96">
        <f>'1.3'!AM18/'1.3.a'!$AM$178</f>
        <v>0.33370523240433025</v>
      </c>
      <c r="AN18" s="96">
        <f>'1.3'!AN18/'1.3.a'!$AN$178</f>
        <v>0.31149478670477304</v>
      </c>
      <c r="AO18" s="96">
        <f>'1.3'!AO18/'1.3.a'!$AO$178</f>
        <v>0.29529416095804301</v>
      </c>
      <c r="AP18" s="96">
        <f>'1.3'!AP18/'1.3.a'!$AP$178</f>
        <v>0.34963720411548088</v>
      </c>
      <c r="AQ18" s="96">
        <f>'1.3'!AQ18/'1.3.a'!$AQ$178</f>
        <v>0.30255391139692589</v>
      </c>
      <c r="AR18" s="96">
        <f>'1.3'!AR18/'1.3.a'!$AR$178</f>
        <v>0.44566254498100238</v>
      </c>
      <c r="AS18" s="96">
        <f>'1.3'!AS18/'1.3.a'!$AS$178</f>
        <v>0.38062786281777455</v>
      </c>
      <c r="AT18" s="96">
        <f>'1.3'!AT18/'1.3.a'!$AT$178</f>
        <v>0.3460775862235968</v>
      </c>
    </row>
    <row r="19" spans="1:46" ht="20.100000000000001" customHeight="1" x14ac:dyDescent="0.25">
      <c r="A19" s="118">
        <v>2</v>
      </c>
      <c r="B19" s="118" t="s">
        <v>490</v>
      </c>
      <c r="C19" s="146">
        <f>'1.3'!C19/'1.3.a'!$C$178</f>
        <v>0.29542500938883226</v>
      </c>
      <c r="D19" s="146">
        <f>'1.3'!D19/'1.3.a'!$D$178</f>
        <v>0.29491588342024261</v>
      </c>
      <c r="E19" s="146">
        <f>'1.3'!E19/'1.3.a'!$E$178</f>
        <v>0.28239411535227338</v>
      </c>
      <c r="F19" s="146">
        <f>'1.3'!F19/'1.3.a'!$F$178</f>
        <v>0.30163564351344713</v>
      </c>
      <c r="G19" s="146">
        <f>'1.3'!G19/'1.3.a'!$G$178</f>
        <v>0.30223309787109642</v>
      </c>
      <c r="H19" s="146">
        <f>'1.3'!H19/'1.3.a'!$H$178</f>
        <v>0.30108013163526243</v>
      </c>
      <c r="I19" s="146">
        <f>'1.3'!I19/'1.3.a'!$I$178</f>
        <v>0.28666837235039166</v>
      </c>
      <c r="J19" s="146">
        <f>'1.3'!J19/'1.3.a'!$J$178</f>
        <v>0.30645443960818769</v>
      </c>
      <c r="K19" s="146">
        <f>'1.3'!K19/'1.3.a'!$K$178</f>
        <v>0.29689848945782676</v>
      </c>
      <c r="L19" s="146">
        <f>'1.3'!L19/'1.3.a'!$L$178</f>
        <v>0.29759921061761957</v>
      </c>
      <c r="M19" s="146">
        <f>'1.3'!M19/'1.3.a'!$M$178</f>
        <v>0.28176607037248108</v>
      </c>
      <c r="N19" s="146">
        <f>'1.3'!N19/'1.3.a'!$N$178</f>
        <v>0.29853096111991023</v>
      </c>
      <c r="O19" s="146">
        <f>'1.3'!O19/'1.3.a'!$O$178</f>
        <v>0.29424784152835604</v>
      </c>
      <c r="P19" s="146">
        <f>'1.3'!P19/'1.3.a'!$P$178</f>
        <v>0.29163715416389774</v>
      </c>
      <c r="Q19" s="146">
        <f>'1.3'!Q19/'1.3.a'!$Q$178</f>
        <v>0.28450512727440441</v>
      </c>
      <c r="R19" s="146">
        <f>'1.3'!R19/'1.3.a'!$R$178</f>
        <v>0.30210983358450255</v>
      </c>
      <c r="S19" s="146">
        <f>'1.3'!S19/'1.3.a'!$S$178</f>
        <v>0.2967456289182086</v>
      </c>
      <c r="T19" s="146">
        <f>'1.3'!T19/'1.3.a'!$T$178</f>
        <v>0.28435200418106427</v>
      </c>
      <c r="U19" s="146">
        <f>'1.3'!U19/'1.3.a'!$U$178</f>
        <v>0.31162283998140095</v>
      </c>
      <c r="V19" s="146">
        <f>'1.3'!V19/'1.3.a'!$V$178</f>
        <v>0.32519299275086427</v>
      </c>
      <c r="W19" s="146">
        <f>'1.3'!W19/'1.3.a'!$W$178</f>
        <v>0.35234838389396195</v>
      </c>
      <c r="X19" s="146">
        <f>'1.3'!X19/'1.3.a'!$X$178</f>
        <v>0.33008636011264625</v>
      </c>
      <c r="Y19" s="146">
        <f>'1.3'!Y19/'1.3.a'!$Y$178</f>
        <v>0.37386802436197314</v>
      </c>
      <c r="Z19" s="146">
        <f>'1.3'!Z19/'1.3.a'!$Z$178</f>
        <v>0.35055244649520823</v>
      </c>
      <c r="AA19" s="146">
        <f>'1.3'!AA19/'1.3.a'!$AA$178</f>
        <v>0.3552400532630256</v>
      </c>
      <c r="AB19" s="146">
        <f>'1.3'!AB19/'1.3.a'!$AB$178</f>
        <v>0.32341278325847339</v>
      </c>
      <c r="AC19" s="146">
        <f>'1.3'!AC19/'1.3.a'!$AC$178</f>
        <v>0.33881607965128024</v>
      </c>
      <c r="AD19" s="146">
        <f>'1.3'!AD19/'1.3.a'!$AD$178</f>
        <v>0.36809595965271585</v>
      </c>
      <c r="AE19" s="146">
        <f>'1.3'!AE19/'1.3.a'!$AE$178</f>
        <v>0.34175827250503182</v>
      </c>
      <c r="AF19" s="146">
        <f>'1.3'!AF19/'1.3.a'!$AF$178</f>
        <v>0.33884127092721239</v>
      </c>
      <c r="AG19" s="146">
        <f>'1.3'!AG19/'1.3.a'!$AG$178</f>
        <v>0.32664831170680303</v>
      </c>
      <c r="AH19" s="146">
        <f>'1.3'!AH19/'1.3.a'!$AH$178</f>
        <v>0.3414628391070943</v>
      </c>
      <c r="AI19" s="146">
        <f>'1.3'!AI19/'1.3.a'!$AI$178</f>
        <v>0.33117257591405103</v>
      </c>
      <c r="AJ19" s="146">
        <f>'1.3'!AJ19/'1.3.a'!$AJ$178</f>
        <v>0.34507857501763284</v>
      </c>
      <c r="AK19" s="146">
        <f>'1.3'!AK19/'1.3.a'!$AK$178</f>
        <v>0.33707605689967157</v>
      </c>
      <c r="AL19" s="146">
        <f>'1.3'!AL19/'1.3.a'!$AL$178</f>
        <v>0.33129884239299839</v>
      </c>
      <c r="AM19" s="146">
        <f>'1.3'!AM19/'1.3.a'!$AM$178</f>
        <v>0.33674478838880506</v>
      </c>
      <c r="AN19" s="146">
        <f>'1.3'!AN19/'1.3.a'!$AN$178</f>
        <v>0.31429902032212498</v>
      </c>
      <c r="AO19" s="146">
        <f>'1.3'!AO19/'1.3.a'!$AO$178</f>
        <v>0.29946934429497291</v>
      </c>
      <c r="AP19" s="146">
        <f>'1.3'!AP19/'1.3.a'!$AP$178</f>
        <v>0.34987677284840857</v>
      </c>
      <c r="AQ19" s="146">
        <f>'1.3'!AQ19/'1.3.a'!$AQ$178</f>
        <v>0.30574363668553406</v>
      </c>
      <c r="AR19" s="146">
        <f>'1.3'!AR19/'1.3.a'!$AR$178</f>
        <v>0.44842199155674328</v>
      </c>
      <c r="AS19" s="146">
        <f>'1.3'!AS19/'1.3.a'!$AS$178</f>
        <v>0.38532055311092772</v>
      </c>
      <c r="AT19" s="146">
        <f>'1.3'!AT19/'1.3.a'!$AT$178</f>
        <v>0.34720235174556763</v>
      </c>
    </row>
    <row r="20" spans="1:46" ht="20.100000000000001" customHeight="1" x14ac:dyDescent="0.25">
      <c r="A20" s="124">
        <v>21</v>
      </c>
      <c r="B20" s="124" t="s">
        <v>244</v>
      </c>
      <c r="C20" s="147">
        <f>'1.3'!C20/'1.3.a'!$C$178</f>
        <v>4.3193825872927957E-2</v>
      </c>
      <c r="D20" s="147">
        <f>'1.3'!D20/'1.3.a'!$D$178</f>
        <v>4.1504019935669857E-2</v>
      </c>
      <c r="E20" s="147">
        <f>'1.3'!E20/'1.3.a'!$E$178</f>
        <v>3.7870291742365184E-2</v>
      </c>
      <c r="F20" s="147">
        <f>'1.3'!F20/'1.3.a'!$F$178</f>
        <v>4.4871525000245001E-2</v>
      </c>
      <c r="G20" s="147">
        <f>'1.3'!G20/'1.3.a'!$G$178</f>
        <v>3.9182815556292917E-2</v>
      </c>
      <c r="H20" s="147">
        <f>'1.3'!H20/'1.3.a'!$H$178</f>
        <v>4.3171094620394729E-2</v>
      </c>
      <c r="I20" s="147">
        <f>'1.3'!I20/'1.3.a'!$I$178</f>
        <v>3.5641330672744866E-2</v>
      </c>
      <c r="J20" s="147">
        <f>'1.3'!J20/'1.3.a'!$J$178</f>
        <v>4.1984136353162976E-2</v>
      </c>
      <c r="K20" s="147">
        <f>'1.3'!K20/'1.3.a'!$K$178</f>
        <v>3.6769873518724849E-2</v>
      </c>
      <c r="L20" s="147">
        <f>'1.3'!L20/'1.3.a'!$L$178</f>
        <v>4.0708053498656825E-2</v>
      </c>
      <c r="M20" s="147">
        <f>'1.3'!M20/'1.3.a'!$M$178</f>
        <v>3.3665123665609413E-2</v>
      </c>
      <c r="N20" s="147">
        <f>'1.3'!N20/'1.3.a'!$N$178</f>
        <v>4.034743411519013E-2</v>
      </c>
      <c r="O20" s="147">
        <f>'1.3'!O20/'1.3.a'!$O$178</f>
        <v>3.6011921762126253E-2</v>
      </c>
      <c r="P20" s="147">
        <f>'1.3'!P20/'1.3.a'!$P$178</f>
        <v>4.0422007253379091E-2</v>
      </c>
      <c r="Q20" s="147">
        <f>'1.3'!Q20/'1.3.a'!$Q$178</f>
        <v>3.4092726370581222E-2</v>
      </c>
      <c r="R20" s="147">
        <f>'1.3'!R20/'1.3.a'!$R$178</f>
        <v>3.9886446644271226E-2</v>
      </c>
      <c r="S20" s="147">
        <f>'1.3'!S20/'1.3.a'!$S$178</f>
        <v>3.5690451760947178E-2</v>
      </c>
      <c r="T20" s="147">
        <f>'1.3'!T20/'1.3.a'!$T$178</f>
        <v>3.8918762538114798E-2</v>
      </c>
      <c r="U20" s="147">
        <f>'1.3'!U20/'1.3.a'!$U$178</f>
        <v>3.5175944522067418E-2</v>
      </c>
      <c r="V20" s="147">
        <f>'1.3'!V20/'1.3.a'!$V$178</f>
        <v>4.1800330727362577E-2</v>
      </c>
      <c r="W20" s="147">
        <f>'1.3'!W20/'1.3.a'!$W$178</f>
        <v>3.77796727097644E-2</v>
      </c>
      <c r="X20" s="147">
        <f>'1.3'!X20/'1.3.a'!$X$178</f>
        <v>4.1444327560791486E-2</v>
      </c>
      <c r="Y20" s="147">
        <f>'1.3'!Y20/'1.3.a'!$Y$178</f>
        <v>3.7341227059190678E-2</v>
      </c>
      <c r="Z20" s="147">
        <f>'1.3'!Z20/'1.3.a'!$Z$178</f>
        <v>4.449178928962208E-2</v>
      </c>
      <c r="AA20" s="147">
        <f>'1.3'!AA20/'1.3.a'!$AA$178</f>
        <v>3.7973408771252999E-2</v>
      </c>
      <c r="AB20" s="147">
        <f>'1.3'!AB20/'1.3.a'!$AB$178</f>
        <v>3.9734402830013296E-2</v>
      </c>
      <c r="AC20" s="147">
        <f>'1.3'!AC20/'1.3.a'!$AC$178</f>
        <v>3.6408117545163272E-2</v>
      </c>
      <c r="AD20" s="147">
        <f>'1.3'!AD20/'1.3.a'!$AD$178</f>
        <v>4.6381172904393052E-2</v>
      </c>
      <c r="AE20" s="147">
        <f>'1.3'!AE20/'1.3.a'!$AE$178</f>
        <v>4.0186878224754863E-2</v>
      </c>
      <c r="AF20" s="147">
        <f>'1.3'!AF20/'1.3.a'!$AF$178</f>
        <v>4.5205979028948386E-2</v>
      </c>
      <c r="AG20" s="147">
        <f>'1.3'!AG20/'1.3.a'!$AG$178</f>
        <v>3.8311315790859883E-2</v>
      </c>
      <c r="AH20" s="147">
        <f>'1.3'!AH20/'1.3.a'!$AH$178</f>
        <v>4.4590554119343685E-2</v>
      </c>
      <c r="AI20" s="147">
        <f>'1.3'!AI20/'1.3.a'!$AI$178</f>
        <v>4.210049022600941E-2</v>
      </c>
      <c r="AJ20" s="147">
        <f>'1.3'!AJ20/'1.3.a'!$AJ$178</f>
        <v>4.1894425605474947E-2</v>
      </c>
      <c r="AK20" s="147">
        <f>'1.3'!AK20/'1.3.a'!$AK$178</f>
        <v>3.8158404988339084E-2</v>
      </c>
      <c r="AL20" s="147">
        <f>'1.3'!AL20/'1.3.a'!$AL$178</f>
        <v>4.396903978550018E-2</v>
      </c>
      <c r="AM20" s="147">
        <f>'1.3'!AM20/'1.3.a'!$AM$178</f>
        <v>4.2309689493945077E-2</v>
      </c>
      <c r="AN20" s="147">
        <f>'1.3'!AN20/'1.3.a'!$AN$178</f>
        <v>4.2014094890015188E-2</v>
      </c>
      <c r="AO20" s="147">
        <f>'1.3'!AO20/'1.3.a'!$AO$178</f>
        <v>3.6805753682376138E-2</v>
      </c>
      <c r="AP20" s="147">
        <f>'1.3'!AP20/'1.3.a'!$AP$178</f>
        <v>4.4006562286322166E-2</v>
      </c>
      <c r="AQ20" s="147">
        <f>'1.3'!AQ20/'1.3.a'!$AQ$178</f>
        <v>3.849749387877216E-2</v>
      </c>
      <c r="AR20" s="147">
        <f>'1.3'!AR20/'1.3.a'!$AR$178</f>
        <v>4.6334519677115701E-2</v>
      </c>
      <c r="AS20" s="147">
        <f>'1.3'!AS20/'1.3.a'!$AS$178</f>
        <v>3.6456950082421571E-2</v>
      </c>
      <c r="AT20" s="147">
        <f>'1.3'!AT20/'1.3.a'!$AT$178</f>
        <v>4.1387183836343856E-2</v>
      </c>
    </row>
    <row r="21" spans="1:46" ht="20.100000000000001" customHeight="1" x14ac:dyDescent="0.25">
      <c r="A21" s="124">
        <v>22</v>
      </c>
      <c r="B21" s="124" t="s">
        <v>245</v>
      </c>
      <c r="C21" s="147">
        <f>'1.3'!C21/'1.3.a'!$C$178</f>
        <v>8.4293505921376067E-3</v>
      </c>
      <c r="D21" s="147">
        <f>'1.3'!D21/'1.3.a'!$D$178</f>
        <v>9.4353552982550364E-3</v>
      </c>
      <c r="E21" s="147">
        <f>'1.3'!E21/'1.3.a'!$E$178</f>
        <v>8.7675381808845279E-3</v>
      </c>
      <c r="F21" s="147">
        <f>'1.3'!F21/'1.3.a'!$F$178</f>
        <v>1.0713215465507816E-2</v>
      </c>
      <c r="G21" s="147">
        <f>'1.3'!G21/'1.3.a'!$G$178</f>
        <v>7.6754476454402283E-3</v>
      </c>
      <c r="H21" s="147">
        <f>'1.3'!H21/'1.3.a'!$H$178</f>
        <v>8.1211996033828601E-3</v>
      </c>
      <c r="I21" s="147">
        <f>'1.3'!I21/'1.3.a'!$I$178</f>
        <v>7.8931138152874974E-3</v>
      </c>
      <c r="J21" s="147">
        <f>'1.3'!J21/'1.3.a'!$J$178</f>
        <v>1.099244021931179E-2</v>
      </c>
      <c r="K21" s="147">
        <f>'1.3'!K21/'1.3.a'!$K$178</f>
        <v>7.1819092003614134E-3</v>
      </c>
      <c r="L21" s="147">
        <f>'1.3'!L21/'1.3.a'!$L$178</f>
        <v>7.9569501716679949E-3</v>
      </c>
      <c r="M21" s="147">
        <f>'1.3'!M21/'1.3.a'!$M$178</f>
        <v>8.2339159952646915E-3</v>
      </c>
      <c r="N21" s="147">
        <f>'1.3'!N21/'1.3.a'!$N$178</f>
        <v>1.0622672684511246E-2</v>
      </c>
      <c r="O21" s="147">
        <f>'1.3'!O21/'1.3.a'!$O$178</f>
        <v>7.5249463349935774E-3</v>
      </c>
      <c r="P21" s="147">
        <f>'1.3'!P21/'1.3.a'!$P$178</f>
        <v>8.3813604267438026E-3</v>
      </c>
      <c r="Q21" s="147">
        <f>'1.3'!Q21/'1.3.a'!$Q$178</f>
        <v>8.1723084833365336E-3</v>
      </c>
      <c r="R21" s="147">
        <f>'1.3'!R21/'1.3.a'!$R$178</f>
        <v>1.0500671865505183E-2</v>
      </c>
      <c r="S21" s="147">
        <f>'1.3'!S21/'1.3.a'!$S$178</f>
        <v>7.3202080602124383E-3</v>
      </c>
      <c r="T21" s="147">
        <f>'1.3'!T21/'1.3.a'!$T$178</f>
        <v>8.1098008835611083E-3</v>
      </c>
      <c r="U21" s="147">
        <f>'1.3'!U21/'1.3.a'!$U$178</f>
        <v>8.6946459691521153E-3</v>
      </c>
      <c r="V21" s="147">
        <f>'1.3'!V21/'1.3.a'!$V$178</f>
        <v>1.064343908945161E-2</v>
      </c>
      <c r="W21" s="147">
        <f>'1.3'!W21/'1.3.a'!$W$178</f>
        <v>7.7666054877041091E-3</v>
      </c>
      <c r="X21" s="147">
        <f>'1.3'!X21/'1.3.a'!$X$178</f>
        <v>8.0710469026866426E-3</v>
      </c>
      <c r="Y21" s="147">
        <f>'1.3'!Y21/'1.3.a'!$Y$178</f>
        <v>8.7535501432396395E-3</v>
      </c>
      <c r="Z21" s="147">
        <f>'1.3'!Z21/'1.3.a'!$Z$178</f>
        <v>1.0740552235444381E-2</v>
      </c>
      <c r="AA21" s="147">
        <f>'1.3'!AA21/'1.3.a'!$AA$178</f>
        <v>7.5959659130053455E-3</v>
      </c>
      <c r="AB21" s="147">
        <f>'1.3'!AB21/'1.3.a'!$AB$178</f>
        <v>8.1839885316867568E-3</v>
      </c>
      <c r="AC21" s="147">
        <f>'1.3'!AC21/'1.3.a'!$AC$178</f>
        <v>8.1373854107434952E-3</v>
      </c>
      <c r="AD21" s="147">
        <f>'1.3'!AD21/'1.3.a'!$AD$178</f>
        <v>1.1896127345568771E-2</v>
      </c>
      <c r="AE21" s="147">
        <f>'1.3'!AE21/'1.3.a'!$AE$178</f>
        <v>6.8553489799140534E-3</v>
      </c>
      <c r="AF21" s="147">
        <f>'1.3'!AF21/'1.3.a'!$AF$178</f>
        <v>7.9978360184419905E-3</v>
      </c>
      <c r="AG21" s="147">
        <f>'1.3'!AG21/'1.3.a'!$AG$178</f>
        <v>7.7606609149594467E-3</v>
      </c>
      <c r="AH21" s="147">
        <f>'1.3'!AH21/'1.3.a'!$AH$178</f>
        <v>9.7688345787625471E-3</v>
      </c>
      <c r="AI21" s="147">
        <f>'1.3'!AI21/'1.3.a'!$AI$178</f>
        <v>7.6688534124813856E-3</v>
      </c>
      <c r="AJ21" s="147">
        <f>'1.3'!AJ21/'1.3.a'!$AJ$178</f>
        <v>7.6987196598402516E-3</v>
      </c>
      <c r="AK21" s="147">
        <f>'1.3'!AK21/'1.3.a'!$AK$178</f>
        <v>7.8869084421101174E-3</v>
      </c>
      <c r="AL21" s="147">
        <f>'1.3'!AL21/'1.3.a'!$AL$178</f>
        <v>9.4814485124200161E-3</v>
      </c>
      <c r="AM21" s="147">
        <f>'1.3'!AM21/'1.3.a'!$AM$178</f>
        <v>7.0599871103471283E-3</v>
      </c>
      <c r="AN21" s="147">
        <f>'1.3'!AN21/'1.3.a'!$AN$178</f>
        <v>7.3745719710983258E-3</v>
      </c>
      <c r="AO21" s="147">
        <f>'1.3'!AO21/'1.3.a'!$AO$178</f>
        <v>7.2997255868970856E-3</v>
      </c>
      <c r="AP21" s="147">
        <f>'1.3'!AP21/'1.3.a'!$AP$178</f>
        <v>8.9688674771984077E-3</v>
      </c>
      <c r="AQ21" s="147">
        <f>'1.3'!AQ21/'1.3.a'!$AQ$178</f>
        <v>6.939878152504542E-3</v>
      </c>
      <c r="AR21" s="147">
        <f>'1.3'!AR21/'1.3.a'!$AR$178</f>
        <v>8.6434286350660205E-3</v>
      </c>
      <c r="AS21" s="147">
        <f>'1.3'!AS21/'1.3.a'!$AS$178</f>
        <v>7.6916153340340415E-3</v>
      </c>
      <c r="AT21" s="147">
        <f>'1.3'!AT21/'1.3.a'!$AT$178</f>
        <v>8.363695998858351E-3</v>
      </c>
    </row>
    <row r="22" spans="1:46" ht="20.100000000000001" customHeight="1" x14ac:dyDescent="0.25">
      <c r="A22" s="124">
        <v>23</v>
      </c>
      <c r="B22" s="124" t="s">
        <v>824</v>
      </c>
      <c r="C22" s="147">
        <f>'1.3'!C22/'1.3.a'!$C$178</f>
        <v>4.9758842539258845E-3</v>
      </c>
      <c r="D22" s="147">
        <f>'1.3'!D22/'1.3.a'!$D$178</f>
        <v>4.7923630623288808E-3</v>
      </c>
      <c r="E22" s="147">
        <f>'1.3'!E22/'1.3.a'!$E$178</f>
        <v>4.6088190728513171E-3</v>
      </c>
      <c r="F22" s="147">
        <f>'1.3'!F22/'1.3.a'!$F$178</f>
        <v>4.3867365633831843E-3</v>
      </c>
      <c r="G22" s="147">
        <f>'1.3'!G22/'1.3.a'!$G$178</f>
        <v>4.7072628709808537E-3</v>
      </c>
      <c r="H22" s="147">
        <f>'1.3'!H22/'1.3.a'!$H$178</f>
        <v>4.5308478308306709E-3</v>
      </c>
      <c r="I22" s="147">
        <f>'1.3'!I22/'1.3.a'!$I$178</f>
        <v>4.4961529519269216E-3</v>
      </c>
      <c r="J22" s="147">
        <f>'1.3'!J22/'1.3.a'!$J$178</f>
        <v>4.3452351388217052E-3</v>
      </c>
      <c r="K22" s="147">
        <f>'1.3'!K22/'1.3.a'!$K$178</f>
        <v>4.5012211621476891E-3</v>
      </c>
      <c r="L22" s="147">
        <f>'1.3'!L22/'1.3.a'!$L$178</f>
        <v>4.3999856594873401E-3</v>
      </c>
      <c r="M22" s="147">
        <f>'1.3'!M22/'1.3.a'!$M$178</f>
        <v>4.3083268095709349E-3</v>
      </c>
      <c r="N22" s="147">
        <f>'1.3'!N22/'1.3.a'!$N$178</f>
        <v>4.1991258902713312E-3</v>
      </c>
      <c r="O22" s="147">
        <f>'1.3'!O22/'1.3.a'!$O$178</f>
        <v>4.3403916421387396E-3</v>
      </c>
      <c r="P22" s="147">
        <f>'1.3'!P22/'1.3.a'!$P$178</f>
        <v>4.1783073105981462E-3</v>
      </c>
      <c r="Q22" s="147">
        <f>'1.3'!Q22/'1.3.a'!$Q$178</f>
        <v>4.1622658109005091E-3</v>
      </c>
      <c r="R22" s="147">
        <f>'1.3'!R22/'1.3.a'!$R$178</f>
        <v>4.0228757751026266E-3</v>
      </c>
      <c r="S22" s="147">
        <f>'1.3'!S22/'1.3.a'!$S$178</f>
        <v>4.3806151295896906E-3</v>
      </c>
      <c r="T22" s="147">
        <f>'1.3'!T22/'1.3.a'!$T$178</f>
        <v>4.3696086223662493E-3</v>
      </c>
      <c r="U22" s="147">
        <f>'1.3'!U22/'1.3.a'!$U$178</f>
        <v>4.3194299427354484E-3</v>
      </c>
      <c r="V22" s="147">
        <f>'1.3'!V22/'1.3.a'!$V$178</f>
        <v>4.2164791062613794E-3</v>
      </c>
      <c r="W22" s="147">
        <f>'1.3'!W22/'1.3.a'!$W$178</f>
        <v>4.6344431126045995E-3</v>
      </c>
      <c r="X22" s="147">
        <f>'1.3'!X22/'1.3.a'!$X$178</f>
        <v>4.6566860501643806E-3</v>
      </c>
      <c r="Y22" s="147">
        <f>'1.3'!Y22/'1.3.a'!$Y$178</f>
        <v>4.6779157976856948E-3</v>
      </c>
      <c r="Z22" s="147">
        <f>'1.3'!Z22/'1.3.a'!$Z$178</f>
        <v>4.6140493343252336E-3</v>
      </c>
      <c r="AA22" s="147">
        <f>'1.3'!AA22/'1.3.a'!$AA$178</f>
        <v>4.9219608613572715E-3</v>
      </c>
      <c r="AB22" s="147">
        <f>'1.3'!AB22/'1.3.a'!$AB$178</f>
        <v>4.8343935624793584E-3</v>
      </c>
      <c r="AC22" s="147">
        <f>'1.3'!AC22/'1.3.a'!$AC$178</f>
        <v>4.8460275693676938E-3</v>
      </c>
      <c r="AD22" s="147">
        <f>'1.3'!AD22/'1.3.a'!$AD$178</f>
        <v>4.6960951614010418E-3</v>
      </c>
      <c r="AE22" s="147">
        <f>'1.3'!AE22/'1.3.a'!$AE$178</f>
        <v>5.1295169966254816E-3</v>
      </c>
      <c r="AF22" s="147">
        <f>'1.3'!AF22/'1.3.a'!$AF$178</f>
        <v>5.0410198826595226E-3</v>
      </c>
      <c r="AG22" s="147">
        <f>'1.3'!AG22/'1.3.a'!$AG$178</f>
        <v>5.0947486938380396E-3</v>
      </c>
      <c r="AH22" s="147">
        <f>'1.3'!AH22/'1.3.a'!$AH$178</f>
        <v>4.9109639512677503E-3</v>
      </c>
      <c r="AI22" s="147">
        <f>'1.3'!AI22/'1.3.a'!$AI$178</f>
        <v>4.9563387433306525E-3</v>
      </c>
      <c r="AJ22" s="147">
        <f>'1.3'!AJ22/'1.3.a'!$AJ$178</f>
        <v>4.8606258425565041E-3</v>
      </c>
      <c r="AK22" s="147">
        <f>'1.3'!AK22/'1.3.a'!$AK$178</f>
        <v>4.8493974185502753E-3</v>
      </c>
      <c r="AL22" s="147">
        <f>'1.3'!AL22/'1.3.a'!$AL$178</f>
        <v>4.8150484250116176E-3</v>
      </c>
      <c r="AM22" s="147">
        <f>'1.3'!AM22/'1.3.a'!$AM$178</f>
        <v>5.2356179077728644E-3</v>
      </c>
      <c r="AN22" s="147">
        <f>'1.3'!AN22/'1.3.a'!$AN$178</f>
        <v>4.9519975833584211E-3</v>
      </c>
      <c r="AO22" s="147">
        <f>'1.3'!AO22/'1.3.a'!$AO$178</f>
        <v>4.8741513395982169E-3</v>
      </c>
      <c r="AP22" s="147">
        <f>'1.3'!AP22/'1.3.a'!$AP$178</f>
        <v>4.8684468468980736E-3</v>
      </c>
      <c r="AQ22" s="147">
        <f>'1.3'!AQ22/'1.3.a'!$AQ$178</f>
        <v>5.0427513453295218E-3</v>
      </c>
      <c r="AR22" s="147">
        <f>'1.3'!AR22/'1.3.a'!$AR$178</f>
        <v>5.568094206229268E-3</v>
      </c>
      <c r="AS22" s="147">
        <f>'1.3'!AS22/'1.3.a'!$AS$178</f>
        <v>5.163803394576145E-3</v>
      </c>
      <c r="AT22" s="147">
        <f>'1.3'!AT22/'1.3.a'!$AT$178</f>
        <v>5.0914596371547018E-3</v>
      </c>
    </row>
    <row r="23" spans="1:46" ht="20.100000000000001" customHeight="1" x14ac:dyDescent="0.25">
      <c r="A23" s="124">
        <v>24</v>
      </c>
      <c r="B23" s="124" t="s">
        <v>825</v>
      </c>
      <c r="C23" s="147">
        <f>'1.3'!C23/'1.3.a'!$C$178</f>
        <v>7.1703041911961252E-2</v>
      </c>
      <c r="D23" s="147">
        <f>'1.3'!D23/'1.3.a'!$D$178</f>
        <v>7.1288926256345822E-2</v>
      </c>
      <c r="E23" s="147">
        <f>'1.3'!E23/'1.3.a'!$E$178</f>
        <v>6.5209647375726501E-2</v>
      </c>
      <c r="F23" s="147">
        <f>'1.3'!F23/'1.3.a'!$F$178</f>
        <v>7.3642999336742773E-2</v>
      </c>
      <c r="G23" s="147">
        <f>'1.3'!G23/'1.3.a'!$G$178</f>
        <v>8.2549195709211556E-2</v>
      </c>
      <c r="H23" s="147">
        <f>'1.3'!H23/'1.3.a'!$H$178</f>
        <v>7.7553321169941902E-2</v>
      </c>
      <c r="I23" s="147">
        <f>'1.3'!I23/'1.3.a'!$I$178</f>
        <v>7.123998071561069E-2</v>
      </c>
      <c r="J23" s="147">
        <f>'1.3'!J23/'1.3.a'!$J$178</f>
        <v>7.3051681430866308E-2</v>
      </c>
      <c r="K23" s="147">
        <f>'1.3'!K23/'1.3.a'!$K$178</f>
        <v>7.2434386831755695E-2</v>
      </c>
      <c r="L23" s="147">
        <f>'1.3'!L23/'1.3.a'!$L$178</f>
        <v>6.9517507175305554E-2</v>
      </c>
      <c r="M23" s="147">
        <f>'1.3'!M23/'1.3.a'!$M$178</f>
        <v>6.4951254170574485E-2</v>
      </c>
      <c r="N23" s="147">
        <f>'1.3'!N23/'1.3.a'!$N$178</f>
        <v>6.8877776658095122E-2</v>
      </c>
      <c r="O23" s="147">
        <f>'1.3'!O23/'1.3.a'!$O$178</f>
        <v>7.3191366851571141E-2</v>
      </c>
      <c r="P23" s="147">
        <f>'1.3'!P23/'1.3.a'!$P$178</f>
        <v>6.5274115625909665E-2</v>
      </c>
      <c r="Q23" s="147">
        <f>'1.3'!Q23/'1.3.a'!$Q$178</f>
        <v>6.431109808536932E-2</v>
      </c>
      <c r="R23" s="147">
        <f>'1.3'!R23/'1.3.a'!$R$178</f>
        <v>7.2146599955563037E-2</v>
      </c>
      <c r="S23" s="147">
        <f>'1.3'!S23/'1.3.a'!$S$178</f>
        <v>6.5115519925840762E-2</v>
      </c>
      <c r="T23" s="147">
        <f>'1.3'!T23/'1.3.a'!$T$178</f>
        <v>6.2936362057366496E-2</v>
      </c>
      <c r="U23" s="147">
        <f>'1.3'!U23/'1.3.a'!$U$178</f>
        <v>7.9141951703316171E-2</v>
      </c>
      <c r="V23" s="147">
        <f>'1.3'!V23/'1.3.a'!$V$178</f>
        <v>8.6621485807241189E-2</v>
      </c>
      <c r="W23" s="147">
        <f>'1.3'!W23/'1.3.a'!$W$178</f>
        <v>0.12862539936162576</v>
      </c>
      <c r="X23" s="147">
        <f>'1.3'!X23/'1.3.a'!$X$178</f>
        <v>9.7380876178649961E-2</v>
      </c>
      <c r="Y23" s="147">
        <f>'1.3'!Y23/'1.3.a'!$Y$178</f>
        <v>0.14927752106380748</v>
      </c>
      <c r="Z23" s="147">
        <f>'1.3'!Z23/'1.3.a'!$Z$178</f>
        <v>9.2738941047005752E-2</v>
      </c>
      <c r="AA23" s="147">
        <f>'1.3'!AA23/'1.3.a'!$AA$178</f>
        <v>0.11127098404961076</v>
      </c>
      <c r="AB23" s="147">
        <f>'1.3'!AB23/'1.3.a'!$AB$178</f>
        <v>9.0723760128430544E-2</v>
      </c>
      <c r="AC23" s="147">
        <f>'1.3'!AC23/'1.3.a'!$AC$178</f>
        <v>9.968507246960509E-2</v>
      </c>
      <c r="AD23" s="147">
        <f>'1.3'!AD23/'1.3.a'!$AD$178</f>
        <v>8.6582614391811016E-2</v>
      </c>
      <c r="AE23" s="147">
        <f>'1.3'!AE23/'1.3.a'!$AE$178</f>
        <v>9.4783273127307624E-2</v>
      </c>
      <c r="AF23" s="147">
        <f>'1.3'!AF23/'1.3.a'!$AF$178</f>
        <v>8.7787025454433482E-2</v>
      </c>
      <c r="AG23" s="147">
        <f>'1.3'!AG23/'1.3.a'!$AG$178</f>
        <v>8.3478881584266806E-2</v>
      </c>
      <c r="AH23" s="147">
        <f>'1.3'!AH23/'1.3.a'!$AH$178</f>
        <v>8.4712232118620001E-2</v>
      </c>
      <c r="AI23" s="147">
        <f>'1.3'!AI23/'1.3.a'!$AI$178</f>
        <v>8.0110864586764211E-2</v>
      </c>
      <c r="AJ23" s="147">
        <f>'1.3'!AJ23/'1.3.a'!$AJ$178</f>
        <v>9.8751331547349441E-2</v>
      </c>
      <c r="AK23" s="147">
        <f>'1.3'!AK23/'1.3.a'!$AK$178</f>
        <v>9.354249915717007E-2</v>
      </c>
      <c r="AL23" s="147">
        <f>'1.3'!AL23/'1.3.a'!$AL$178</f>
        <v>7.2390431821505508E-2</v>
      </c>
      <c r="AM23" s="147">
        <f>'1.3'!AM23/'1.3.a'!$AM$178</f>
        <v>8.5839191840347176E-2</v>
      </c>
      <c r="AN23" s="147">
        <f>'1.3'!AN23/'1.3.a'!$AN$178</f>
        <v>7.173227766593665E-2</v>
      </c>
      <c r="AO23" s="147">
        <f>'1.3'!AO23/'1.3.a'!$AO$178</f>
        <v>5.979005582745936E-2</v>
      </c>
      <c r="AP23" s="147">
        <f>'1.3'!AP23/'1.3.a'!$AP$178</f>
        <v>6.3315370987215971E-2</v>
      </c>
      <c r="AQ23" s="147">
        <f>'1.3'!AQ23/'1.3.a'!$AQ$178</f>
        <v>6.0769555985045881E-2</v>
      </c>
      <c r="AR23" s="147">
        <f>'1.3'!AR23/'1.3.a'!$AR$178</f>
        <v>4.7139443413249556E-2</v>
      </c>
      <c r="AS23" s="147">
        <f>'1.3'!AS23/'1.3.a'!$AS$178</f>
        <v>5.6063532588258025E-2</v>
      </c>
      <c r="AT23" s="147">
        <f>'1.3'!AT23/'1.3.a'!$AT$178</f>
        <v>6.5868562281080983E-2</v>
      </c>
    </row>
    <row r="24" spans="1:46" ht="20.100000000000001" customHeight="1" x14ac:dyDescent="0.25">
      <c r="A24" s="124">
        <v>25</v>
      </c>
      <c r="B24" s="124" t="s">
        <v>248</v>
      </c>
      <c r="C24" s="147">
        <f>'1.3'!C24/'1.3.a'!$C$178</f>
        <v>1.5880336256247265E-3</v>
      </c>
      <c r="D24" s="147">
        <f>'1.3'!D24/'1.3.a'!$D$178</f>
        <v>1.2348585023387168E-3</v>
      </c>
      <c r="E24" s="147">
        <f>'1.3'!E24/'1.3.a'!$E$178</f>
        <v>1.2919813433544518E-3</v>
      </c>
      <c r="F24" s="147">
        <f>'1.3'!F24/'1.3.a'!$F$178</f>
        <v>2.1676681381036533E-3</v>
      </c>
      <c r="G24" s="147">
        <f>'1.3'!G24/'1.3.a'!$G$178</f>
        <v>3.3809190150457663E-3</v>
      </c>
      <c r="H24" s="147">
        <f>'1.3'!H24/'1.3.a'!$H$178</f>
        <v>3.1949317777440938E-3</v>
      </c>
      <c r="I24" s="147">
        <f>'1.3'!I24/'1.3.a'!$I$178</f>
        <v>1.9497218564005342E-3</v>
      </c>
      <c r="J24" s="147">
        <f>'1.3'!J24/'1.3.a'!$J$178</f>
        <v>2.4244302930649625E-3</v>
      </c>
      <c r="K24" s="147">
        <f>'1.3'!K24/'1.3.a'!$K$178</f>
        <v>5.0849957105212834E-3</v>
      </c>
      <c r="L24" s="147">
        <f>'1.3'!L24/'1.3.a'!$L$178</f>
        <v>3.4583175956337158E-3</v>
      </c>
      <c r="M24" s="147">
        <f>'1.3'!M24/'1.3.a'!$M$178</f>
        <v>1.83092117480687E-3</v>
      </c>
      <c r="N24" s="147">
        <f>'1.3'!N24/'1.3.a'!$N$178</f>
        <v>1.8330246429497598E-3</v>
      </c>
      <c r="O24" s="147">
        <f>'1.3'!O24/'1.3.a'!$O$178</f>
        <v>3.1666452560284411E-3</v>
      </c>
      <c r="P24" s="147">
        <f>'1.3'!P24/'1.3.a'!$P$178</f>
        <v>2.9039987757952827E-3</v>
      </c>
      <c r="Q24" s="147">
        <f>'1.3'!Q24/'1.3.a'!$Q$178</f>
        <v>6.2597623710669752E-3</v>
      </c>
      <c r="R24" s="147">
        <f>'1.3'!R24/'1.3.a'!$R$178</f>
        <v>6.204304403273111E-3</v>
      </c>
      <c r="S24" s="147">
        <f>'1.3'!S24/'1.3.a'!$S$178</f>
        <v>6.1299359364160892E-3</v>
      </c>
      <c r="T24" s="147">
        <f>'1.3'!T24/'1.3.a'!$T$178</f>
        <v>3.2849143506337481E-3</v>
      </c>
      <c r="U24" s="147">
        <f>'1.3'!U24/'1.3.a'!$U$178</f>
        <v>7.5826626398108176E-3</v>
      </c>
      <c r="V24" s="147">
        <f>'1.3'!V24/'1.3.a'!$V$178</f>
        <v>3.659412153247069E-3</v>
      </c>
      <c r="W24" s="147">
        <f>'1.3'!W24/'1.3.a'!$W$178</f>
        <v>8.5757718113598793E-4</v>
      </c>
      <c r="X24" s="147">
        <f>'1.3'!X24/'1.3.a'!$X$178</f>
        <v>4.0330981664956547E-3</v>
      </c>
      <c r="Y24" s="147">
        <f>'1.3'!Y24/'1.3.a'!$Y$178</f>
        <v>2.669658886554808E-3</v>
      </c>
      <c r="Z24" s="147">
        <f>'1.3'!Z24/'1.3.a'!$Z$178</f>
        <v>8.6442415060542736E-3</v>
      </c>
      <c r="AA24" s="147">
        <f>'1.3'!AA24/'1.3.a'!$AA$178</f>
        <v>8.6990879527774519E-3</v>
      </c>
      <c r="AB24" s="147">
        <f>'1.3'!AB24/'1.3.a'!$AB$178</f>
        <v>9.6393413598673484E-4</v>
      </c>
      <c r="AC24" s="147">
        <f>'1.3'!AC24/'1.3.a'!$AC$178</f>
        <v>6.5541366350521744E-3</v>
      </c>
      <c r="AD24" s="147">
        <f>'1.3'!AD24/'1.3.a'!$AD$178</f>
        <v>1.4098013958248881E-3</v>
      </c>
      <c r="AE24" s="147">
        <f>'1.3'!AE24/'1.3.a'!$AE$178</f>
        <v>6.2297375999804828E-3</v>
      </c>
      <c r="AF24" s="147">
        <f>'1.3'!AF24/'1.3.a'!$AF$178</f>
        <v>9.8869564345218687E-4</v>
      </c>
      <c r="AG24" s="147">
        <f>'1.3'!AG24/'1.3.a'!$AG$178</f>
        <v>5.280534999232654E-3</v>
      </c>
      <c r="AH24" s="147">
        <f>'1.3'!AH24/'1.3.a'!$AH$178</f>
        <v>1.0195133579572926E-3</v>
      </c>
      <c r="AI24" s="147">
        <f>'1.3'!AI24/'1.3.a'!$AI$178</f>
        <v>4.2661227107258885E-3</v>
      </c>
      <c r="AJ24" s="147">
        <f>'1.3'!AJ24/'1.3.a'!$AJ$178</f>
        <v>1.0010788926379654E-3</v>
      </c>
      <c r="AK24" s="147">
        <f>'1.3'!AK24/'1.3.a'!$AK$178</f>
        <v>4.6416082246098942E-3</v>
      </c>
      <c r="AL24" s="147">
        <f>'1.3'!AL24/'1.3.a'!$AL$178</f>
        <v>3.6160885706464294E-3</v>
      </c>
      <c r="AM24" s="147">
        <f>'1.3'!AM24/'1.3.a'!$AM$178</f>
        <v>4.2053240184051289E-3</v>
      </c>
      <c r="AN24" s="147">
        <f>'1.3'!AN24/'1.3.a'!$AN$178</f>
        <v>7.6867121750144184E-4</v>
      </c>
      <c r="AO24" s="147">
        <f>'1.3'!AO24/'1.3.a'!$AO$178</f>
        <v>2.8240635576132368E-3</v>
      </c>
      <c r="AP24" s="147">
        <f>'1.3'!AP24/'1.3.a'!$AP$178</f>
        <v>1.1845125679881936E-3</v>
      </c>
      <c r="AQ24" s="147">
        <f>'1.3'!AQ24/'1.3.a'!$AQ$178</f>
        <v>2.1328246281853763E-3</v>
      </c>
      <c r="AR24" s="147">
        <f>'1.3'!AR24/'1.3.a'!$AR$178</f>
        <v>1.3692673823377055E-3</v>
      </c>
      <c r="AS24" s="147">
        <f>'1.3'!AS24/'1.3.a'!$AS$178</f>
        <v>1.5611845916436477E-3</v>
      </c>
      <c r="AT24" s="147">
        <f>'1.3'!AT24/'1.3.a'!$AT$178</f>
        <v>1.0282078982808717E-3</v>
      </c>
    </row>
    <row r="25" spans="1:46" ht="20.100000000000001" customHeight="1" x14ac:dyDescent="0.25">
      <c r="A25" s="124">
        <v>26</v>
      </c>
      <c r="B25" s="124" t="s">
        <v>243</v>
      </c>
      <c r="C25" s="147">
        <f>'1.3'!C25/'1.3.a'!$C$178</f>
        <v>6.1295843986455496E-2</v>
      </c>
      <c r="D25" s="147">
        <f>'1.3'!D25/'1.3.a'!$D$178</f>
        <v>6.6275870528767253E-2</v>
      </c>
      <c r="E25" s="147">
        <f>'1.3'!E25/'1.3.a'!$E$178</f>
        <v>5.5487298004278339E-2</v>
      </c>
      <c r="F25" s="147">
        <f>'1.3'!F25/'1.3.a'!$F$178</f>
        <v>6.4570491236721317E-2</v>
      </c>
      <c r="G25" s="147">
        <f>'1.3'!G25/'1.3.a'!$G$178</f>
        <v>6.3769939157684571E-2</v>
      </c>
      <c r="H25" s="147">
        <f>'1.3'!H25/'1.3.a'!$H$178</f>
        <v>6.2749163818746845E-2</v>
      </c>
      <c r="I25" s="147">
        <f>'1.3'!I25/'1.3.a'!$I$178</f>
        <v>5.5535675451260376E-2</v>
      </c>
      <c r="J25" s="147">
        <f>'1.3'!J25/'1.3.a'!$J$178</f>
        <v>7.0139061510157114E-2</v>
      </c>
      <c r="K25" s="147">
        <f>'1.3'!K25/'1.3.a'!$K$178</f>
        <v>6.3788864169074103E-2</v>
      </c>
      <c r="L25" s="147">
        <f>'1.3'!L25/'1.3.a'!$L$178</f>
        <v>6.5834044488194104E-2</v>
      </c>
      <c r="M25" s="147">
        <f>'1.3'!M25/'1.3.a'!$M$178</f>
        <v>5.6167406974881325E-2</v>
      </c>
      <c r="N25" s="147">
        <f>'1.3'!N25/'1.3.a'!$N$178</f>
        <v>6.9148606625672779E-2</v>
      </c>
      <c r="O25" s="147">
        <f>'1.3'!O25/'1.3.a'!$O$178</f>
        <v>6.0546278820563224E-2</v>
      </c>
      <c r="P25" s="147">
        <f>'1.3'!P25/'1.3.a'!$P$178</f>
        <v>6.3131184977061175E-2</v>
      </c>
      <c r="Q25" s="147">
        <f>'1.3'!Q25/'1.3.a'!$Q$178</f>
        <v>5.3831557230757963E-2</v>
      </c>
      <c r="R25" s="147">
        <f>'1.3'!R25/'1.3.a'!$R$178</f>
        <v>6.1900325595178676E-2</v>
      </c>
      <c r="S25" s="147">
        <f>'1.3'!S25/'1.3.a'!$S$178</f>
        <v>6.6854147116719054E-2</v>
      </c>
      <c r="T25" s="147">
        <f>'1.3'!T25/'1.3.a'!$T$178</f>
        <v>6.2606238075914436E-2</v>
      </c>
      <c r="U25" s="147">
        <f>'1.3'!U25/'1.3.a'!$U$178</f>
        <v>5.6418189984592346E-2</v>
      </c>
      <c r="V25" s="147">
        <f>'1.3'!V25/'1.3.a'!$V$178</f>
        <v>5.9511696787457748E-2</v>
      </c>
      <c r="W25" s="147">
        <f>'1.3'!W25/'1.3.a'!$W$178</f>
        <v>6.3359415878966402E-2</v>
      </c>
      <c r="X25" s="147">
        <f>'1.3'!X25/'1.3.a'!$X$178</f>
        <v>6.2560066292989297E-2</v>
      </c>
      <c r="Y25" s="147">
        <f>'1.3'!Y25/'1.3.a'!$Y$178</f>
        <v>5.2861017116334667E-2</v>
      </c>
      <c r="Z25" s="147">
        <f>'1.3'!Z25/'1.3.a'!$Z$178</f>
        <v>6.2287745975129614E-2</v>
      </c>
      <c r="AA25" s="147">
        <f>'1.3'!AA25/'1.3.a'!$AA$178</f>
        <v>6.1587607105788887E-2</v>
      </c>
      <c r="AB25" s="147">
        <f>'1.3'!AB25/'1.3.a'!$AB$178</f>
        <v>6.0582558840756147E-2</v>
      </c>
      <c r="AC25" s="147">
        <f>'1.3'!AC25/'1.3.a'!$AC$178</f>
        <v>5.454430479465168E-2</v>
      </c>
      <c r="AD25" s="147">
        <f>'1.3'!AD25/'1.3.a'!$AD$178</f>
        <v>8.1227392621930752E-2</v>
      </c>
      <c r="AE25" s="147">
        <f>'1.3'!AE25/'1.3.a'!$AE$178</f>
        <v>6.2493629506296562E-2</v>
      </c>
      <c r="AF25" s="147">
        <f>'1.3'!AF25/'1.3.a'!$AF$178</f>
        <v>6.0012591114168366E-2</v>
      </c>
      <c r="AG25" s="147">
        <f>'1.3'!AG25/'1.3.a'!$AG$178</f>
        <v>5.6097052922255933E-2</v>
      </c>
      <c r="AH25" s="147">
        <f>'1.3'!AH25/'1.3.a'!$AH$178</f>
        <v>6.6122840617906284E-2</v>
      </c>
      <c r="AI25" s="147">
        <f>'1.3'!AI25/'1.3.a'!$AI$178</f>
        <v>6.531124114081048E-2</v>
      </c>
      <c r="AJ25" s="147">
        <f>'1.3'!AJ25/'1.3.a'!$AJ$178</f>
        <v>6.4398554232727778E-2</v>
      </c>
      <c r="AK25" s="147">
        <f>'1.3'!AK25/'1.3.a'!$AK$178</f>
        <v>5.7465957735156462E-2</v>
      </c>
      <c r="AL25" s="147">
        <f>'1.3'!AL25/'1.3.a'!$AL$178</f>
        <v>6.8383312473774452E-2</v>
      </c>
      <c r="AM25" s="147">
        <f>'1.3'!AM25/'1.3.a'!$AM$178</f>
        <v>6.3485766968092133E-2</v>
      </c>
      <c r="AN25" s="147">
        <f>'1.3'!AN25/'1.3.a'!$AN$178</f>
        <v>6.0360305351005415E-2</v>
      </c>
      <c r="AO25" s="147">
        <f>'1.3'!AO25/'1.3.a'!$AO$178</f>
        <v>5.8920141258379792E-2</v>
      </c>
      <c r="AP25" s="147">
        <f>'1.3'!AP25/'1.3.a'!$AP$178</f>
        <v>7.8137721574718738E-2</v>
      </c>
      <c r="AQ25" s="147">
        <f>'1.3'!AQ25/'1.3.a'!$AQ$178</f>
        <v>6.5561265851109163E-2</v>
      </c>
      <c r="AR25" s="147">
        <f>'1.3'!AR25/'1.3.a'!$AR$178</f>
        <v>8.1789553041291888E-2</v>
      </c>
      <c r="AS25" s="147">
        <f>'1.3'!AS25/'1.3.a'!$AS$178</f>
        <v>9.255020773975263E-2</v>
      </c>
      <c r="AT25" s="147">
        <f>'1.3'!AT25/'1.3.a'!$AT$178</f>
        <v>7.4727115450141157E-2</v>
      </c>
    </row>
    <row r="26" spans="1:46" ht="20.100000000000001" customHeight="1" x14ac:dyDescent="0.25">
      <c r="A26" s="124">
        <v>27</v>
      </c>
      <c r="B26" s="124" t="s">
        <v>580</v>
      </c>
      <c r="C26" s="147">
        <f>'1.3'!C26/'1.3.a'!$C$178</f>
        <v>0.10236669516842117</v>
      </c>
      <c r="D26" s="147">
        <f>'1.3'!D26/'1.3.a'!$D$178</f>
        <v>9.7840331290032778E-2</v>
      </c>
      <c r="E26" s="147">
        <f>'1.3'!E26/'1.3.a'!$E$178</f>
        <v>0.10651117190212291</v>
      </c>
      <c r="F26" s="147">
        <f>'1.3'!F26/'1.3.a'!$F$178</f>
        <v>9.7667611171199306E-2</v>
      </c>
      <c r="G26" s="147">
        <f>'1.3'!G26/'1.3.a'!$G$178</f>
        <v>9.7904878358700334E-2</v>
      </c>
      <c r="H26" s="147">
        <f>'1.3'!H26/'1.3.a'!$H$178</f>
        <v>9.7134403166253658E-2</v>
      </c>
      <c r="I26" s="147">
        <f>'1.3'!I26/'1.3.a'!$I$178</f>
        <v>0.10613337374495881</v>
      </c>
      <c r="J26" s="147">
        <f>'1.3'!J26/'1.3.a'!$J$178</f>
        <v>9.6947238598926261E-2</v>
      </c>
      <c r="K26" s="147">
        <f>'1.3'!K26/'1.3.a'!$K$178</f>
        <v>9.9845769138046478E-2</v>
      </c>
      <c r="L26" s="147">
        <f>'1.3'!L26/'1.3.a'!$L$178</f>
        <v>0.10043175396776728</v>
      </c>
      <c r="M26" s="147">
        <f>'1.3'!M26/'1.3.a'!$M$178</f>
        <v>0.10720335855050088</v>
      </c>
      <c r="N26" s="147">
        <f>'1.3'!N26/'1.3.a'!$N$178</f>
        <v>9.9855269742683397E-2</v>
      </c>
      <c r="O26" s="147">
        <f>'1.3'!O26/'1.3.a'!$O$178</f>
        <v>0.10294554842451127</v>
      </c>
      <c r="P26" s="147">
        <f>'1.3'!P26/'1.3.a'!$P$178</f>
        <v>9.9897676133570965E-2</v>
      </c>
      <c r="Q26" s="147">
        <f>'1.3'!Q26/'1.3.a'!$Q$178</f>
        <v>0.11015927937315176</v>
      </c>
      <c r="R26" s="147">
        <f>'1.3'!R26/'1.3.a'!$R$178</f>
        <v>0.10099468488334634</v>
      </c>
      <c r="S26" s="147">
        <f>'1.3'!S26/'1.3.a'!$S$178</f>
        <v>0.10419111012086602</v>
      </c>
      <c r="T26" s="147">
        <f>'1.3'!T26/'1.3.a'!$T$178</f>
        <v>9.7971702961338406E-2</v>
      </c>
      <c r="U26" s="147">
        <f>'1.3'!U26/'1.3.a'!$U$178</f>
        <v>0.1135155404675548</v>
      </c>
      <c r="V26" s="147">
        <f>'1.3'!V26/'1.3.a'!$V$178</f>
        <v>0.112730044540495</v>
      </c>
      <c r="W26" s="147">
        <f>'1.3'!W26/'1.3.a'!$W$178</f>
        <v>0.10476030733631714</v>
      </c>
      <c r="X26" s="147">
        <f>'1.3'!X26/'1.3.a'!$X$178</f>
        <v>0.10665779714337309</v>
      </c>
      <c r="Y26" s="147">
        <f>'1.3'!Y26/'1.3.a'!$Y$178</f>
        <v>0.11344487575766336</v>
      </c>
      <c r="Z26" s="147">
        <f>'1.3'!Z26/'1.3.a'!$Z$178</f>
        <v>0.1198580526111144</v>
      </c>
      <c r="AA26" s="147">
        <f>'1.3'!AA26/'1.3.a'!$AA$178</f>
        <v>0.11900222911094581</v>
      </c>
      <c r="AB26" s="147">
        <f>'1.3'!AB26/'1.3.a'!$AB$178</f>
        <v>0.11295368844976225</v>
      </c>
      <c r="AC26" s="147">
        <f>'1.3'!AC26/'1.3.a'!$AC$178</f>
        <v>0.12383758574645459</v>
      </c>
      <c r="AD26" s="147">
        <f>'1.3'!AD26/'1.3.a'!$AD$178</f>
        <v>0.1290802075240193</v>
      </c>
      <c r="AE26" s="147">
        <f>'1.3'!AE26/'1.3.a'!$AE$178</f>
        <v>0.12297141059441991</v>
      </c>
      <c r="AF26" s="147">
        <f>'1.3'!AF26/'1.3.a'!$AF$178</f>
        <v>0.12642846148887432</v>
      </c>
      <c r="AG26" s="147">
        <f>'1.3'!AG26/'1.3.a'!$AG$178</f>
        <v>0.12762606358896819</v>
      </c>
      <c r="AH26" s="147">
        <f>'1.3'!AH26/'1.3.a'!$AH$178</f>
        <v>0.12596971766415963</v>
      </c>
      <c r="AI26" s="147">
        <f>'1.3'!AI26/'1.3.a'!$AI$178</f>
        <v>0.1238593445594029</v>
      </c>
      <c r="AJ26" s="147">
        <f>'1.3'!AJ26/'1.3.a'!$AJ$178</f>
        <v>0.12127483967340608</v>
      </c>
      <c r="AK26" s="147">
        <f>'1.3'!AK26/'1.3.a'!$AK$178</f>
        <v>0.12498724564874647</v>
      </c>
      <c r="AL26" s="147">
        <f>'1.3'!AL26/'1.3.a'!$AL$178</f>
        <v>0.12366633662886631</v>
      </c>
      <c r="AM26" s="147">
        <f>'1.3'!AM26/'1.3.a'!$AM$178</f>
        <v>0.12527939621202919</v>
      </c>
      <c r="AN26" s="147">
        <f>'1.3'!AN26/'1.3.a'!$AN$178</f>
        <v>0.12059217222906597</v>
      </c>
      <c r="AO26" s="147">
        <f>'1.3'!AO26/'1.3.a'!$AO$178</f>
        <v>0.12549977184867947</v>
      </c>
      <c r="AP26" s="147">
        <f>'1.3'!AP26/'1.3.a'!$AP$178</f>
        <v>0.12652934838987476</v>
      </c>
      <c r="AQ26" s="147">
        <f>'1.3'!AQ26/'1.3.a'!$AQ$178</f>
        <v>0.12325181607098414</v>
      </c>
      <c r="AR26" s="147">
        <f>'1.3'!AR26/'1.3.a'!$AR$178</f>
        <v>0.25197787825757728</v>
      </c>
      <c r="AS26" s="147">
        <f>'1.3'!AS26/'1.3.a'!$AS$178</f>
        <v>0.18131297934256013</v>
      </c>
      <c r="AT26" s="147">
        <f>'1.3'!AT26/'1.3.a'!$AT$178</f>
        <v>0.1460118224201632</v>
      </c>
    </row>
    <row r="27" spans="1:46" ht="20.100000000000001" customHeight="1" x14ac:dyDescent="0.25">
      <c r="A27" s="124">
        <v>28</v>
      </c>
      <c r="B27" s="124" t="s">
        <v>398</v>
      </c>
      <c r="C27" s="147">
        <f>'1.3'!C27/'1.3.a'!$C$178</f>
        <v>1.8723339773781284E-3</v>
      </c>
      <c r="D27" s="147">
        <f>'1.3'!D27/'1.3.a'!$D$178</f>
        <v>2.5441585465042411E-3</v>
      </c>
      <c r="E27" s="147">
        <f>'1.3'!E27/'1.3.a'!$E$178</f>
        <v>2.6473677306901497E-3</v>
      </c>
      <c r="F27" s="147">
        <f>'1.3'!F27/'1.3.a'!$F$178</f>
        <v>3.61539660154412E-3</v>
      </c>
      <c r="G27" s="147">
        <f>'1.3'!G27/'1.3.a'!$G$178</f>
        <v>3.0626395577401733E-3</v>
      </c>
      <c r="H27" s="147">
        <f>'1.3'!H27/'1.3.a'!$H$178</f>
        <v>4.625169647967717E-3</v>
      </c>
      <c r="I27" s="147">
        <f>'1.3'!I27/'1.3.a'!$I$178</f>
        <v>3.7790231422019376E-3</v>
      </c>
      <c r="J27" s="147">
        <f>'1.3'!J27/'1.3.a'!$J$178</f>
        <v>6.5702160638766447E-3</v>
      </c>
      <c r="K27" s="147">
        <f>'1.3'!K27/'1.3.a'!$K$178</f>
        <v>7.2914697271952572E-3</v>
      </c>
      <c r="L27" s="147">
        <f>'1.3'!L27/'1.3.a'!$L$178</f>
        <v>5.2925980609067735E-3</v>
      </c>
      <c r="M27" s="147">
        <f>'1.3'!M27/'1.3.a'!$M$178</f>
        <v>5.4057630312724959E-3</v>
      </c>
      <c r="N27" s="147">
        <f>'1.3'!N27/'1.3.a'!$N$178</f>
        <v>3.6470507605364764E-3</v>
      </c>
      <c r="O27" s="147">
        <f>'1.3'!O27/'1.3.a'!$O$178</f>
        <v>6.5207424364233614E-3</v>
      </c>
      <c r="P27" s="147">
        <f>'1.3'!P27/'1.3.a'!$P$178</f>
        <v>7.4485036608395797E-3</v>
      </c>
      <c r="Q27" s="147">
        <f>'1.3'!Q27/'1.3.a'!$Q$178</f>
        <v>3.5161295492401497E-3</v>
      </c>
      <c r="R27" s="147">
        <f>'1.3'!R27/'1.3.a'!$R$178</f>
        <v>6.4539244622622864E-3</v>
      </c>
      <c r="S27" s="147">
        <f>'1.3'!S27/'1.3.a'!$S$178</f>
        <v>7.0636408676173056E-3</v>
      </c>
      <c r="T27" s="147">
        <f>'1.3'!T27/'1.3.a'!$T$178</f>
        <v>6.1546146917690458E-3</v>
      </c>
      <c r="U27" s="147">
        <f>'1.3'!U27/'1.3.a'!$U$178</f>
        <v>6.7744747521717545E-3</v>
      </c>
      <c r="V27" s="147">
        <f>'1.3'!V27/'1.3.a'!$V$178</f>
        <v>6.010104539347705E-3</v>
      </c>
      <c r="W27" s="147">
        <f>'1.3'!W27/'1.3.a'!$W$178</f>
        <v>4.5649628258435174E-3</v>
      </c>
      <c r="X27" s="147">
        <f>'1.3'!X27/'1.3.a'!$X$178</f>
        <v>5.2824618174957096E-3</v>
      </c>
      <c r="Y27" s="147">
        <f>'1.3'!Y27/'1.3.a'!$Y$178</f>
        <v>4.8422585374967514E-3</v>
      </c>
      <c r="Z27" s="147">
        <f>'1.3'!Z27/'1.3.a'!$Z$178</f>
        <v>7.1770744965125068E-3</v>
      </c>
      <c r="AA27" s="147">
        <f>'1.3'!AA27/'1.3.a'!$AA$178</f>
        <v>4.1888094982870635E-3</v>
      </c>
      <c r="AB27" s="147">
        <f>'1.3'!AB27/'1.3.a'!$AB$178</f>
        <v>5.4360567793582948E-3</v>
      </c>
      <c r="AC27" s="147">
        <f>'1.3'!AC27/'1.3.a'!$AC$178</f>
        <v>4.8034494802422839E-3</v>
      </c>
      <c r="AD27" s="147">
        <f>'1.3'!AD27/'1.3.a'!$AD$178</f>
        <v>6.8225483077670075E-3</v>
      </c>
      <c r="AE27" s="147">
        <f>'1.3'!AE27/'1.3.a'!$AE$178</f>
        <v>3.1084774757327745E-3</v>
      </c>
      <c r="AF27" s="147">
        <f>'1.3'!AF27/'1.3.a'!$AF$178</f>
        <v>5.3796622962342163E-3</v>
      </c>
      <c r="AG27" s="147">
        <f>'1.3'!AG27/'1.3.a'!$AG$178</f>
        <v>2.999053212422107E-3</v>
      </c>
      <c r="AH27" s="147">
        <f>'1.3'!AH27/'1.3.a'!$AH$178</f>
        <v>4.3681826990770991E-3</v>
      </c>
      <c r="AI27" s="147">
        <f>'1.3'!AI27/'1.3.a'!$AI$178</f>
        <v>2.8993205345260969E-3</v>
      </c>
      <c r="AJ27" s="147">
        <f>'1.3'!AJ27/'1.3.a'!$AJ$178</f>
        <v>5.1989995636398788E-3</v>
      </c>
      <c r="AK27" s="147">
        <f>'1.3'!AK27/'1.3.a'!$AK$178</f>
        <v>5.5440352849891973E-3</v>
      </c>
      <c r="AL27" s="147">
        <f>'1.3'!AL27/'1.3.a'!$AL$178</f>
        <v>4.9771361752738866E-3</v>
      </c>
      <c r="AM27" s="147">
        <f>'1.3'!AM27/'1.3.a'!$AM$178</f>
        <v>3.3298148378663284E-3</v>
      </c>
      <c r="AN27" s="147">
        <f>'1.3'!AN27/'1.3.a'!$AN$178</f>
        <v>6.5049294141436157E-3</v>
      </c>
      <c r="AO27" s="147">
        <f>'1.3'!AO27/'1.3.a'!$AO$178</f>
        <v>3.4556811939695604E-3</v>
      </c>
      <c r="AP27" s="147">
        <f>'1.3'!AP27/'1.3.a'!$AP$178</f>
        <v>2.2865942718192263E-2</v>
      </c>
      <c r="AQ27" s="147">
        <f>'1.3'!AQ27/'1.3.a'!$AQ$178</f>
        <v>3.5480507736033386E-3</v>
      </c>
      <c r="AR27" s="147">
        <f>'1.3'!AR27/'1.3.a'!$AR$178</f>
        <v>5.5998069438758609E-3</v>
      </c>
      <c r="AS27" s="147">
        <f>'1.3'!AS27/'1.3.a'!$AS$178</f>
        <v>4.5202800376815044E-3</v>
      </c>
      <c r="AT27" s="147">
        <f>'1.3'!AT27/'1.3.a'!$AT$178</f>
        <v>4.724304223544455E-3</v>
      </c>
    </row>
    <row r="28" spans="1:46" ht="20.100000000000001" customHeight="1" x14ac:dyDescent="0.25">
      <c r="A28" s="118">
        <v>31</v>
      </c>
      <c r="B28" s="118" t="s">
        <v>612</v>
      </c>
      <c r="C28" s="146">
        <f>'1.3'!C28/'1.3.a'!$C$178</f>
        <v>1.6365664254209544E-3</v>
      </c>
      <c r="D28" s="146">
        <f>'1.3'!D28/'1.3.a'!$D$178</f>
        <v>2.7386686097649188E-3</v>
      </c>
      <c r="E28" s="146">
        <f>'1.3'!E28/'1.3.a'!$E$178</f>
        <v>2.974038200040204E-3</v>
      </c>
      <c r="F28" s="146">
        <f>'1.3'!F28/'1.3.a'!$F$178</f>
        <v>5.548724834072768E-3</v>
      </c>
      <c r="G28" s="146">
        <f>'1.3'!G28/'1.3.a'!$G$178</f>
        <v>-7.2464505998640256E-4</v>
      </c>
      <c r="H28" s="146">
        <f>'1.3'!H28/'1.3.a'!$H$178</f>
        <v>-2.1564782673851471E-4</v>
      </c>
      <c r="I28" s="146">
        <f>'1.3'!I28/'1.3.a'!$I$178</f>
        <v>1.3714746340463566E-3</v>
      </c>
      <c r="J28" s="146">
        <f>'1.3'!J28/'1.3.a'!$J$178</f>
        <v>1.8854359891904307E-3</v>
      </c>
      <c r="K28" s="146">
        <f>'1.3'!K28/'1.3.a'!$K$178</f>
        <v>-5.4768476860580899E-4</v>
      </c>
      <c r="L28" s="146">
        <f>'1.3'!L28/'1.3.a'!$L$178</f>
        <v>3.0978859038834137E-4</v>
      </c>
      <c r="M28" s="146">
        <f>'1.3'!M28/'1.3.a'!$M$178</f>
        <v>6.0090194244391386E-4</v>
      </c>
      <c r="N28" s="146">
        <f>'1.3'!N28/'1.3.a'!$N$178</f>
        <v>1.6312947012440901E-3</v>
      </c>
      <c r="O28" s="146">
        <f>'1.3'!O28/'1.3.a'!$O$178</f>
        <v>2.4503285256940694E-5</v>
      </c>
      <c r="P28" s="146">
        <f>'1.3'!P28/'1.3.a'!$P$178</f>
        <v>1.5092272404080518E-4</v>
      </c>
      <c r="Q28" s="146">
        <f>'1.3'!Q28/'1.3.a'!$Q$178</f>
        <v>1.3551501919538658E-3</v>
      </c>
      <c r="R28" s="146">
        <f>'1.3'!R28/'1.3.a'!$R$178</f>
        <v>4.1149802628914281E-3</v>
      </c>
      <c r="S28" s="146">
        <f>'1.3'!S28/'1.3.a'!$S$178</f>
        <v>1.1884797885651794E-3</v>
      </c>
      <c r="T28" s="146">
        <f>'1.3'!T28/'1.3.a'!$T$178</f>
        <v>2.7272729892763715E-3</v>
      </c>
      <c r="U28" s="146">
        <f>'1.3'!U28/'1.3.a'!$U$178</f>
        <v>2.0366585492759513E-3</v>
      </c>
      <c r="V28" s="146">
        <f>'1.3'!V28/'1.3.a'!$V$178</f>
        <v>-3.1915609651742287E-4</v>
      </c>
      <c r="W28" s="146">
        <f>'1.3'!W28/'1.3.a'!$W$178</f>
        <v>-5.4998543051687726E-4</v>
      </c>
      <c r="X28" s="146">
        <f>'1.3'!X28/'1.3.a'!$X$178</f>
        <v>-3.0033577885907833E-3</v>
      </c>
      <c r="Y28" s="146">
        <f>'1.3'!Y28/'1.3.a'!$Y$178</f>
        <v>-1.1342418175727242E-3</v>
      </c>
      <c r="Z28" s="146">
        <f>'1.3'!Z28/'1.3.a'!$Z$178</f>
        <v>7.2271545136568221E-4</v>
      </c>
      <c r="AA28" s="146">
        <f>'1.3'!AA28/'1.3.a'!$AA$178</f>
        <v>-2.0165058236853253E-3</v>
      </c>
      <c r="AB28" s="146">
        <f>'1.3'!AB28/'1.3.a'!$AB$178</f>
        <v>-2.597331427321711E-3</v>
      </c>
      <c r="AC28" s="146">
        <f>'1.3'!AC28/'1.3.a'!$AC$178</f>
        <v>-2.192202327845047E-3</v>
      </c>
      <c r="AD28" s="146">
        <f>'1.3'!AD28/'1.3.a'!$AD$178</f>
        <v>2.4969304045955655E-4</v>
      </c>
      <c r="AE28" s="146">
        <f>'1.3'!AE28/'1.3.a'!$AE$178</f>
        <v>-2.7103622360356893E-3</v>
      </c>
      <c r="AF28" s="146">
        <f>'1.3'!AF28/'1.3.a'!$AF$178</f>
        <v>-2.9391180833432486E-3</v>
      </c>
      <c r="AG28" s="146">
        <f>'1.3'!AG28/'1.3.a'!$AG$178</f>
        <v>-2.6625364304885654E-3</v>
      </c>
      <c r="AH28" s="146">
        <f>'1.3'!AH28/'1.3.a'!$AH$178</f>
        <v>-2.3179119083068891E-3</v>
      </c>
      <c r="AI28" s="146">
        <f>'1.3'!AI28/'1.3.a'!$AI$178</f>
        <v>-2.7309933970014969E-3</v>
      </c>
      <c r="AJ28" s="146">
        <f>'1.3'!AJ28/'1.3.a'!$AJ$178</f>
        <v>-2.7088041132427281E-3</v>
      </c>
      <c r="AK28" s="146">
        <f>'1.3'!AK28/'1.3.a'!$AK$178</f>
        <v>-1.5913860269603317E-3</v>
      </c>
      <c r="AL28" s="146">
        <f>'1.3'!AL28/'1.3.a'!$AL$178</f>
        <v>5.4008277652254201E-4</v>
      </c>
      <c r="AM28" s="146">
        <f>'1.3'!AM28/'1.3.a'!$AM$178</f>
        <v>-3.0395559844748174E-3</v>
      </c>
      <c r="AN28" s="146">
        <f>'1.3'!AN28/'1.3.a'!$AN$178</f>
        <v>-2.8042336173519878E-3</v>
      </c>
      <c r="AO28" s="146">
        <f>'1.3'!AO28/'1.3.a'!$AO$178</f>
        <v>-4.1751833369298016E-3</v>
      </c>
      <c r="AP28" s="146">
        <f>'1.3'!AP28/'1.3.a'!$AP$178</f>
        <v>-2.3956873292766936E-4</v>
      </c>
      <c r="AQ28" s="146">
        <f>'1.3'!AQ28/'1.3.a'!$AQ$178</f>
        <v>-3.1897252886081994E-3</v>
      </c>
      <c r="AR28" s="146">
        <f>'1.3'!AR28/'1.3.a'!$AR$178</f>
        <v>-2.7594465757408847E-3</v>
      </c>
      <c r="AS28" s="146">
        <f>'1.3'!AS28/'1.3.a'!$AS$178</f>
        <v>-4.6926902931531001E-3</v>
      </c>
      <c r="AT28" s="146">
        <f>'1.3'!AT28/'1.3.a'!$AT$178</f>
        <v>-1.1247655219707843E-3</v>
      </c>
    </row>
    <row r="29" spans="1:46" ht="20.100000000000001" customHeight="1" x14ac:dyDescent="0.25">
      <c r="A29" s="125" t="s">
        <v>334</v>
      </c>
      <c r="B29" s="124" t="s">
        <v>330</v>
      </c>
      <c r="C29" s="147">
        <f>'1.3'!C29/'1.3.a'!$C$178</f>
        <v>6.752444428614942E-3</v>
      </c>
      <c r="D29" s="147">
        <f>'1.3'!D29/'1.3.a'!$D$178</f>
        <v>7.8298546147562067E-3</v>
      </c>
      <c r="E29" s="147">
        <f>'1.3'!E29/'1.3.a'!$E$178</f>
        <v>7.763783788506267E-3</v>
      </c>
      <c r="F29" s="147">
        <f>'1.3'!F29/'1.3.a'!$F$178</f>
        <v>1.0929288928774223E-2</v>
      </c>
      <c r="G29" s="147">
        <f>'1.3'!G29/'1.3.a'!$G$178</f>
        <v>4.9600932264023427E-3</v>
      </c>
      <c r="H29" s="147">
        <f>'1.3'!H29/'1.3.a'!$H$178</f>
        <v>5.9187958539991693E-3</v>
      </c>
      <c r="I29" s="147">
        <f>'1.3'!I29/'1.3.a'!$I$178</f>
        <v>6.1148239048037728E-3</v>
      </c>
      <c r="J29" s="147">
        <f>'1.3'!J29/'1.3.a'!$J$178</f>
        <v>8.287699544445918E-3</v>
      </c>
      <c r="K29" s="147">
        <f>'1.3'!K29/'1.3.a'!$K$178</f>
        <v>4.4607383146325124E-3</v>
      </c>
      <c r="L29" s="147">
        <f>'1.3'!L29/'1.3.a'!$L$178</f>
        <v>5.1757847168343429E-3</v>
      </c>
      <c r="M29" s="147">
        <f>'1.3'!M29/'1.3.a'!$M$178</f>
        <v>5.6387098617885984E-3</v>
      </c>
      <c r="N29" s="147">
        <f>'1.3'!N29/'1.3.a'!$N$178</f>
        <v>6.9855192415499423E-3</v>
      </c>
      <c r="O29" s="147">
        <f>'1.3'!O29/'1.3.a'!$O$178</f>
        <v>4.784450467806599E-3</v>
      </c>
      <c r="P29" s="147">
        <f>'1.3'!P29/'1.3.a'!$P$178</f>
        <v>5.9027143286931889E-3</v>
      </c>
      <c r="Q29" s="147">
        <f>'1.3'!Q29/'1.3.a'!$Q$178</f>
        <v>7.0403268445867889E-3</v>
      </c>
      <c r="R29" s="147">
        <f>'1.3'!R29/'1.3.a'!$R$178</f>
        <v>8.3713926115776133E-3</v>
      </c>
      <c r="S29" s="147">
        <f>'1.3'!S29/'1.3.a'!$S$178</f>
        <v>6.2210810848919058E-3</v>
      </c>
      <c r="T29" s="147">
        <f>'1.3'!T29/'1.3.a'!$T$178</f>
        <v>7.5120116955674863E-3</v>
      </c>
      <c r="U29" s="147">
        <f>'1.3'!U29/'1.3.a'!$U$178</f>
        <v>7.4875118227367863E-3</v>
      </c>
      <c r="V29" s="147">
        <f>'1.3'!V29/'1.3.a'!$V$178</f>
        <v>7.4329005199520216E-3</v>
      </c>
      <c r="W29" s="147">
        <f>'1.3'!W29/'1.3.a'!$W$178</f>
        <v>4.2715965215613418E-3</v>
      </c>
      <c r="X29" s="147">
        <f>'1.3'!X29/'1.3.a'!$X$178</f>
        <v>4.0611700743020682E-3</v>
      </c>
      <c r="Y29" s="147">
        <f>'1.3'!Y29/'1.3.a'!$Y$178</f>
        <v>4.5303234833604534E-3</v>
      </c>
      <c r="Z29" s="147">
        <f>'1.3'!Z29/'1.3.a'!$Z$178</f>
        <v>5.4347378420528209E-3</v>
      </c>
      <c r="AA29" s="147">
        <f>'1.3'!AA29/'1.3.a'!$AA$178</f>
        <v>3.2008833803761089E-3</v>
      </c>
      <c r="AB29" s="147">
        <f>'1.3'!AB29/'1.3.a'!$AB$178</f>
        <v>3.4467863531925935E-3</v>
      </c>
      <c r="AC29" s="147">
        <f>'1.3'!AC29/'1.3.a'!$AC$178</f>
        <v>3.5254146444873582E-3</v>
      </c>
      <c r="AD29" s="147">
        <f>'1.3'!AD29/'1.3.a'!$AD$178</f>
        <v>5.5456849800478211E-3</v>
      </c>
      <c r="AE29" s="147">
        <f>'1.3'!AE29/'1.3.a'!$AE$178</f>
        <v>2.7176020657171613E-3</v>
      </c>
      <c r="AF29" s="147">
        <f>'1.3'!AF29/'1.3.a'!$AF$178</f>
        <v>3.3075459392346777E-3</v>
      </c>
      <c r="AG29" s="147">
        <f>'1.3'!AG29/'1.3.a'!$AG$178</f>
        <v>3.7732533285935524E-3</v>
      </c>
      <c r="AH29" s="147">
        <f>'1.3'!AH29/'1.3.a'!$AH$178</f>
        <v>5.4676380986626956E-3</v>
      </c>
      <c r="AI29" s="147">
        <f>'1.3'!AI29/'1.3.a'!$AI$178</f>
        <v>2.4468055030716636E-3</v>
      </c>
      <c r="AJ29" s="147">
        <f>'1.3'!AJ29/'1.3.a'!$AJ$178</f>
        <v>3.3149907259170026E-3</v>
      </c>
      <c r="AK29" s="147">
        <f>'1.3'!AK29/'1.3.a'!$AK$178</f>
        <v>3.6835301168529873E-3</v>
      </c>
      <c r="AL29" s="147">
        <f>'1.3'!AL29/'1.3.a'!$AL$178</f>
        <v>5.667329079022807E-3</v>
      </c>
      <c r="AM29" s="147">
        <f>'1.3'!AM29/'1.3.a'!$AM$178</f>
        <v>2.4262090312869205E-3</v>
      </c>
      <c r="AN29" s="147">
        <f>'1.3'!AN29/'1.3.a'!$AN$178</f>
        <v>2.7288436583616581E-3</v>
      </c>
      <c r="AO29" s="147">
        <f>'1.3'!AO29/'1.3.a'!$AO$178</f>
        <v>3.1705470359099301E-3</v>
      </c>
      <c r="AP29" s="147">
        <f>'1.3'!AP29/'1.3.a'!$AP$178</f>
        <v>5.2697764823519799E-3</v>
      </c>
      <c r="AQ29" s="147">
        <f>'1.3'!AQ29/'1.3.a'!$AQ$178</f>
        <v>2.1017448533705973E-3</v>
      </c>
      <c r="AR29" s="147">
        <f>'1.3'!AR29/'1.3.a'!$AR$178</f>
        <v>3.2317442967968249E-3</v>
      </c>
      <c r="AS29" s="147">
        <f>'1.3'!AS29/'1.3.a'!$AS$178</f>
        <v>3.3991673667882285E-3</v>
      </c>
      <c r="AT29" s="147">
        <f>'1.3'!AT29/'1.3.a'!$AT$178</f>
        <v>4.3436866569294798E-3</v>
      </c>
    </row>
    <row r="30" spans="1:46" ht="20.100000000000001" customHeight="1" x14ac:dyDescent="0.25">
      <c r="A30" s="125" t="s">
        <v>335</v>
      </c>
      <c r="B30" s="124" t="s">
        <v>529</v>
      </c>
      <c r="C30" s="147">
        <f>'1.3'!C30/'1.3.a'!$C$178</f>
        <v>1.3999374926810447E-4</v>
      </c>
      <c r="D30" s="147">
        <f>'1.3'!D30/'1.3.a'!$D$178</f>
        <v>2.9882294266240882E-4</v>
      </c>
      <c r="E30" s="147">
        <f>'1.3'!E30/'1.3.a'!$E$178</f>
        <v>1.8092651561474446E-4</v>
      </c>
      <c r="F30" s="147">
        <f>'1.3'!F30/'1.3.a'!$F$178</f>
        <v>9.9382753131827071E-4</v>
      </c>
      <c r="G30" s="147">
        <f>'1.3'!G30/'1.3.a'!$G$178</f>
        <v>9.7747541540789211E-4</v>
      </c>
      <c r="H30" s="147">
        <f>'1.3'!H30/'1.3.a'!$H$178</f>
        <v>1.6035958499070132E-3</v>
      </c>
      <c r="I30" s="147">
        <f>'1.3'!I30/'1.3.a'!$I$178</f>
        <v>2.4719631883049514E-4</v>
      </c>
      <c r="J30" s="147">
        <f>'1.3'!J30/'1.3.a'!$J$178</f>
        <v>2.0570284164337822E-3</v>
      </c>
      <c r="K30" s="147">
        <f>'1.3'!K30/'1.3.a'!$K$178</f>
        <v>5.0720192109063246E-4</v>
      </c>
      <c r="L30" s="147">
        <f>'1.3'!L30/'1.3.a'!$L$178</f>
        <v>4.66010466958662E-4</v>
      </c>
      <c r="M30" s="147">
        <f>'1.3'!M30/'1.3.a'!$M$178</f>
        <v>7.2948110977374915E-4</v>
      </c>
      <c r="N30" s="147">
        <f>'1.3'!N30/'1.3.a'!$N$178</f>
        <v>1.1550986500345204E-3</v>
      </c>
      <c r="O30" s="147">
        <f>'1.3'!O30/'1.3.a'!$O$178</f>
        <v>4.1955554041091903E-4</v>
      </c>
      <c r="P30" s="147">
        <f>'1.3'!P30/'1.3.a'!$P$178</f>
        <v>1.5734842940542376E-3</v>
      </c>
      <c r="Q30" s="147">
        <f>'1.3'!Q30/'1.3.a'!$Q$178</f>
        <v>1.5229108417324133E-3</v>
      </c>
      <c r="R30" s="147">
        <f>'1.3'!R30/'1.3.a'!$R$178</f>
        <v>2.3353657358355946E-4</v>
      </c>
      <c r="S30" s="147">
        <f>'1.3'!S30/'1.3.a'!$S$178</f>
        <v>6.5198616673703598E-4</v>
      </c>
      <c r="T30" s="147">
        <f>'1.3'!T30/'1.3.a'!$T$178</f>
        <v>4.1513008392486575E-4</v>
      </c>
      <c r="U30" s="147">
        <f>'1.3'!U30/'1.3.a'!$U$178</f>
        <v>1.1314233307253869E-3</v>
      </c>
      <c r="V30" s="147">
        <f>'1.3'!V30/'1.3.a'!$V$178</f>
        <v>3.5355775102080648E-3</v>
      </c>
      <c r="W30" s="147">
        <f>'1.3'!W30/'1.3.a'!$W$178</f>
        <v>1.8713883947361892E-4</v>
      </c>
      <c r="X30" s="147">
        <f>'1.3'!X30/'1.3.a'!$X$178</f>
        <v>2.4078418127284704E-3</v>
      </c>
      <c r="Y30" s="147">
        <f>'1.3'!Y30/'1.3.a'!$Y$178</f>
        <v>9.8664950324748256E-4</v>
      </c>
      <c r="Z30" s="147">
        <f>'1.3'!Z30/'1.3.a'!$Z$178</f>
        <v>9.7973056361905518E-5</v>
      </c>
      <c r="AA30" s="147">
        <f>'1.3'!AA30/'1.3.a'!$AA$178</f>
        <v>2.9542834270416299E-4</v>
      </c>
      <c r="AB30" s="147">
        <f>'1.3'!AB30/'1.3.a'!$AB$178</f>
        <v>1.209724218034947E-3</v>
      </c>
      <c r="AC30" s="147">
        <f>'1.3'!AC30/'1.3.a'!$AC$178</f>
        <v>8.7158940296471127E-4</v>
      </c>
      <c r="AD30" s="147">
        <f>'1.3'!AD30/'1.3.a'!$AD$178</f>
        <v>5.9989677818722239E-4</v>
      </c>
      <c r="AE30" s="147">
        <f>'1.3'!AE30/'1.3.a'!$AE$178</f>
        <v>2.9844730512736947E-4</v>
      </c>
      <c r="AF30" s="147">
        <f>'1.3'!AF30/'1.3.a'!$AF$178</f>
        <v>1.2056441399184042E-3</v>
      </c>
      <c r="AG30" s="147">
        <f>'1.3'!AG30/'1.3.a'!$AG$178</f>
        <v>1.3410410652440778E-3</v>
      </c>
      <c r="AH30" s="147">
        <f>'1.3'!AH30/'1.3.a'!$AH$178</f>
        <v>2.8745860557018339E-3</v>
      </c>
      <c r="AI30" s="147">
        <f>'1.3'!AI30/'1.3.a'!$AI$178</f>
        <v>2.2146015674250774E-4</v>
      </c>
      <c r="AJ30" s="147">
        <f>'1.3'!AJ30/'1.3.a'!$AJ$178</f>
        <v>1.1631689966032266E-3</v>
      </c>
      <c r="AK30" s="147">
        <f>'1.3'!AK30/'1.3.a'!$AK$178</f>
        <v>4.255187252630439E-4</v>
      </c>
      <c r="AL30" s="147">
        <f>'1.3'!AL30/'1.3.a'!$AL$178</f>
        <v>3.121978774886474E-4</v>
      </c>
      <c r="AM30" s="147">
        <f>'1.3'!AM30/'1.3.a'!$AM$178</f>
        <v>2.3014710798887369E-4</v>
      </c>
      <c r="AN30" s="147">
        <f>'1.3'!AN30/'1.3.a'!$AN$178</f>
        <v>5.8107969235522499E-4</v>
      </c>
      <c r="AO30" s="147">
        <f>'1.3'!AO30/'1.3.a'!$AO$178</f>
        <v>2.4715790332415161E-3</v>
      </c>
      <c r="AP30" s="147">
        <f>'1.3'!AP30/'1.3.a'!$AP$178</f>
        <v>6.4089836838157491E-4</v>
      </c>
      <c r="AQ30" s="147">
        <f>'1.3'!AQ30/'1.3.a'!$AQ$178</f>
        <v>2.4871879664927529E-4</v>
      </c>
      <c r="AR30" s="147">
        <f>'1.3'!AR30/'1.3.a'!$AR$178</f>
        <v>4.2309666630844215E-4</v>
      </c>
      <c r="AS30" s="147">
        <f>'1.3'!AS30/'1.3.a'!$AS$178</f>
        <v>2.9280542653651845E-3</v>
      </c>
      <c r="AT30" s="147">
        <f>'1.3'!AT30/'1.3.a'!$AT$178</f>
        <v>3.7699254174556267E-4</v>
      </c>
    </row>
    <row r="31" spans="1:46" ht="20.100000000000001" customHeight="1" x14ac:dyDescent="0.25">
      <c r="A31" s="125" t="s">
        <v>336</v>
      </c>
      <c r="B31" s="124" t="s">
        <v>824</v>
      </c>
      <c r="C31" s="147">
        <f>'1.3'!C31/'1.3.a'!$C$178</f>
        <v>4.9758842539258845E-3</v>
      </c>
      <c r="D31" s="147">
        <f>'1.3'!D31/'1.3.a'!$D$178</f>
        <v>4.7923630623288808E-3</v>
      </c>
      <c r="E31" s="147">
        <f>'1.3'!E31/'1.3.a'!$E$178</f>
        <v>4.6088190728513171E-3</v>
      </c>
      <c r="F31" s="147">
        <f>'1.3'!F31/'1.3.a'!$F$178</f>
        <v>4.3867365633831843E-3</v>
      </c>
      <c r="G31" s="147">
        <f>'1.3'!G31/'1.3.a'!$G$178</f>
        <v>4.7072628709808537E-3</v>
      </c>
      <c r="H31" s="147">
        <f>'1.3'!H31/'1.3.a'!$H$178</f>
        <v>4.5308478308306709E-3</v>
      </c>
      <c r="I31" s="147">
        <f>'1.3'!I31/'1.3.a'!$I$178</f>
        <v>4.4961529519269216E-3</v>
      </c>
      <c r="J31" s="147">
        <f>'1.3'!J31/'1.3.a'!$J$178</f>
        <v>4.3452351388217052E-3</v>
      </c>
      <c r="K31" s="147">
        <f>'1.3'!K31/'1.3.a'!$K$178</f>
        <v>4.5012211621476891E-3</v>
      </c>
      <c r="L31" s="147">
        <f>'1.3'!L31/'1.3.a'!$L$178</f>
        <v>4.3999856594873401E-3</v>
      </c>
      <c r="M31" s="147">
        <f>'1.3'!M31/'1.3.a'!$M$178</f>
        <v>4.3083268095709349E-3</v>
      </c>
      <c r="N31" s="147">
        <f>'1.3'!N31/'1.3.a'!$N$178</f>
        <v>4.1991258902713312E-3</v>
      </c>
      <c r="O31" s="147">
        <f>'1.3'!O31/'1.3.a'!$O$178</f>
        <v>4.3403916421387396E-3</v>
      </c>
      <c r="P31" s="147">
        <f>'1.3'!P31/'1.3.a'!$P$178</f>
        <v>4.1783073105981462E-3</v>
      </c>
      <c r="Q31" s="147">
        <f>'1.3'!Q31/'1.3.a'!$Q$178</f>
        <v>4.1622658109005091E-3</v>
      </c>
      <c r="R31" s="147">
        <f>'1.3'!R31/'1.3.a'!$R$178</f>
        <v>4.0228757751026266E-3</v>
      </c>
      <c r="S31" s="147">
        <f>'1.3'!S31/'1.3.a'!$S$178</f>
        <v>4.3806151295896906E-3</v>
      </c>
      <c r="T31" s="147">
        <f>'1.3'!T31/'1.3.a'!$T$178</f>
        <v>4.3696086223662493E-3</v>
      </c>
      <c r="U31" s="147">
        <f>'1.3'!U31/'1.3.a'!$U$178</f>
        <v>4.3194299427354484E-3</v>
      </c>
      <c r="V31" s="147">
        <f>'1.3'!V31/'1.3.a'!$V$178</f>
        <v>4.2164791062613794E-3</v>
      </c>
      <c r="W31" s="147">
        <f>'1.3'!W31/'1.3.a'!$W$178</f>
        <v>4.6344431126045995E-3</v>
      </c>
      <c r="X31" s="147">
        <f>'1.3'!X31/'1.3.a'!$X$178</f>
        <v>4.6566860501643806E-3</v>
      </c>
      <c r="Y31" s="147">
        <f>'1.3'!Y31/'1.3.a'!$Y$178</f>
        <v>4.6779157976856948E-3</v>
      </c>
      <c r="Z31" s="147">
        <f>'1.3'!Z31/'1.3.a'!$Z$178</f>
        <v>4.6140493343252336E-3</v>
      </c>
      <c r="AA31" s="147">
        <f>'1.3'!AA31/'1.3.a'!$AA$178</f>
        <v>4.9219608613572715E-3</v>
      </c>
      <c r="AB31" s="147">
        <f>'1.3'!AB31/'1.3.a'!$AB$178</f>
        <v>4.8343935624793584E-3</v>
      </c>
      <c r="AC31" s="147">
        <f>'1.3'!AC31/'1.3.a'!$AC$178</f>
        <v>4.8460275693676938E-3</v>
      </c>
      <c r="AD31" s="147">
        <f>'1.3'!AD31/'1.3.a'!$AD$178</f>
        <v>4.6960951614010418E-3</v>
      </c>
      <c r="AE31" s="147">
        <f>'1.3'!AE31/'1.3.a'!$AE$178</f>
        <v>5.1295169966254816E-3</v>
      </c>
      <c r="AF31" s="147">
        <f>'1.3'!AF31/'1.3.a'!$AF$178</f>
        <v>5.0410198826595226E-3</v>
      </c>
      <c r="AG31" s="147">
        <f>'1.3'!AG31/'1.3.a'!$AG$178</f>
        <v>5.0947486938380396E-3</v>
      </c>
      <c r="AH31" s="147">
        <f>'1.3'!AH31/'1.3.a'!$AH$178</f>
        <v>4.9109639512677503E-3</v>
      </c>
      <c r="AI31" s="147">
        <f>'1.3'!AI31/'1.3.a'!$AI$178</f>
        <v>4.9563387433306525E-3</v>
      </c>
      <c r="AJ31" s="147">
        <f>'1.3'!AJ31/'1.3.a'!$AJ$178</f>
        <v>4.8606258425565041E-3</v>
      </c>
      <c r="AK31" s="147">
        <f>'1.3'!AK31/'1.3.a'!$AK$178</f>
        <v>4.8493974185502753E-3</v>
      </c>
      <c r="AL31" s="147">
        <f>'1.3'!AL31/'1.3.a'!$AL$178</f>
        <v>4.8150484250116176E-3</v>
      </c>
      <c r="AM31" s="147">
        <f>'1.3'!AM31/'1.3.a'!$AM$178</f>
        <v>5.2356179077728644E-3</v>
      </c>
      <c r="AN31" s="147">
        <f>'1.3'!AN31/'1.3.a'!$AN$178</f>
        <v>4.9519975833584211E-3</v>
      </c>
      <c r="AO31" s="147">
        <f>'1.3'!AO31/'1.3.a'!$AO$178</f>
        <v>4.8741513395982169E-3</v>
      </c>
      <c r="AP31" s="147">
        <f>'1.3'!AP31/'1.3.a'!$AP$178</f>
        <v>4.8684468468980736E-3</v>
      </c>
      <c r="AQ31" s="147">
        <f>'1.3'!AQ31/'1.3.a'!$AQ$178</f>
        <v>5.0427513453295218E-3</v>
      </c>
      <c r="AR31" s="147">
        <f>'1.3'!AR31/'1.3.a'!$AR$178</f>
        <v>5.568094206229268E-3</v>
      </c>
      <c r="AS31" s="147">
        <f>'1.3'!AS31/'1.3.a'!$AS$178</f>
        <v>5.163803394576145E-3</v>
      </c>
      <c r="AT31" s="147">
        <f>'1.3'!AT31/'1.3.a'!$AT$178</f>
        <v>5.0914596371547018E-3</v>
      </c>
    </row>
    <row r="32" spans="1:46" ht="20.100000000000001" customHeight="1" x14ac:dyDescent="0.25">
      <c r="A32" s="126"/>
      <c r="B32" s="126" t="s">
        <v>399</v>
      </c>
      <c r="C32" s="96">
        <f>'1.3'!C32/'1.3.a'!$C$178</f>
        <v>-2.604040984032048E-2</v>
      </c>
      <c r="D32" s="96">
        <f>'1.3'!D32/'1.3.a'!$D$178</f>
        <v>-2.5640872858643401E-2</v>
      </c>
      <c r="E32" s="96">
        <f>'1.3'!E32/'1.3.a'!$E$178</f>
        <v>-2.8229933704797046E-2</v>
      </c>
      <c r="F32" s="96">
        <f>'1.3'!F32/'1.3.a'!$F$178</f>
        <v>-1.9709576027877353E-2</v>
      </c>
      <c r="G32" s="96">
        <f>'1.3'!G32/'1.3.a'!$G$178</f>
        <v>-1.5814265150363712E-2</v>
      </c>
      <c r="H32" s="96">
        <f>'1.3'!H32/'1.3.a'!$H$178</f>
        <v>-3.0306093780025415E-2</v>
      </c>
      <c r="I32" s="96">
        <f>'1.3'!I32/'1.3.a'!$I$178</f>
        <v>-2.869550855243445E-2</v>
      </c>
      <c r="J32" s="96">
        <f>'1.3'!J32/'1.3.a'!$J$178</f>
        <v>-3.2710144411011596E-2</v>
      </c>
      <c r="K32" s="96">
        <f>'1.3'!K32/'1.3.a'!$K$178</f>
        <v>-1.5711878771142232E-2</v>
      </c>
      <c r="L32" s="96">
        <f>'1.3'!L32/'1.3.a'!$L$178</f>
        <v>-2.5430300792968669E-2</v>
      </c>
      <c r="M32" s="96">
        <f>'1.3'!M32/'1.3.a'!$M$178</f>
        <v>-7.661706677036373E-3</v>
      </c>
      <c r="N32" s="96">
        <f>'1.3'!N32/'1.3.a'!$N$178</f>
        <v>-2.4763202365956798E-2</v>
      </c>
      <c r="O32" s="96">
        <f>'1.3'!O32/'1.3.a'!$O$178</f>
        <v>-2.3338331774566994E-2</v>
      </c>
      <c r="P32" s="96">
        <f>'1.3'!P32/'1.3.a'!$P$178</f>
        <v>-3.2691214569152659E-2</v>
      </c>
      <c r="Q32" s="96">
        <f>'1.3'!Q32/'1.3.a'!$Q$178</f>
        <v>-4.2416769295960242E-2</v>
      </c>
      <c r="R32" s="96">
        <f>'1.3'!R32/'1.3.a'!$R$178</f>
        <v>-1.5760804390682798E-2</v>
      </c>
      <c r="S32" s="96">
        <f>'1.3'!S32/'1.3.a'!$S$178</f>
        <v>-2.4922888492575627E-2</v>
      </c>
      <c r="T32" s="96">
        <f>'1.3'!T32/'1.3.a'!$T$178</f>
        <v>-3.4703055664196E-2</v>
      </c>
      <c r="U32" s="96">
        <f>'1.3'!U32/'1.3.a'!$U$178</f>
        <v>-8.4597324673796742E-2</v>
      </c>
      <c r="V32" s="96">
        <f>'1.3'!V32/'1.3.a'!$V$178</f>
        <v>-6.8139334832624868E-2</v>
      </c>
      <c r="W32" s="96">
        <f>'1.3'!W32/'1.3.a'!$W$178</f>
        <v>-8.1869970094430325E-2</v>
      </c>
      <c r="X32" s="96">
        <f>'1.3'!X32/'1.3.a'!$X$178</f>
        <v>-4.430460043682443E-2</v>
      </c>
      <c r="Y32" s="96">
        <f>'1.3'!Y32/'1.3.a'!$Y$178</f>
        <v>-0.12357163376297248</v>
      </c>
      <c r="Z32" s="96">
        <f>'1.3'!Z32/'1.3.a'!$Z$178</f>
        <v>-7.1098223991636317E-2</v>
      </c>
      <c r="AA32" s="96">
        <f>'1.3'!AA32/'1.3.a'!$AA$178</f>
        <v>-4.7259362088352248E-2</v>
      </c>
      <c r="AB32" s="96">
        <f>'1.3'!AB32/'1.3.a'!$AB$178</f>
        <v>-5.5990045611789746E-2</v>
      </c>
      <c r="AC32" s="96">
        <f>'1.3'!AC32/'1.3.a'!$AC$178</f>
        <v>-9.4228887857418148E-2</v>
      </c>
      <c r="AD32" s="96">
        <f>'1.3'!AD32/'1.3.a'!$AD$178</f>
        <v>-8.3147702940234672E-2</v>
      </c>
      <c r="AE32" s="96">
        <f>'1.3'!AE32/'1.3.a'!$AE$178</f>
        <v>-7.0695712437659097E-2</v>
      </c>
      <c r="AF32" s="96">
        <f>'1.3'!AF32/'1.3.a'!$AF$178</f>
        <v>-8.4838612577937095E-2</v>
      </c>
      <c r="AG32" s="96">
        <f>'1.3'!AG32/'1.3.a'!$AG$178</f>
        <v>-8.4764041310422714E-2</v>
      </c>
      <c r="AH32" s="96">
        <f>'1.3'!AH32/'1.3.a'!$AH$178</f>
        <v>-6.854215597760778E-2</v>
      </c>
      <c r="AI32" s="96">
        <f>'1.3'!AI32/'1.3.a'!$AI$178</f>
        <v>-5.7992853298712864E-2</v>
      </c>
      <c r="AJ32" s="96">
        <f>'1.3'!AJ32/'1.3.a'!$AJ$178</f>
        <v>-8.3692942254467467E-2</v>
      </c>
      <c r="AK32" s="96">
        <f>'1.3'!AK32/'1.3.a'!$AK$178</f>
        <v>-7.7221406850354946E-2</v>
      </c>
      <c r="AL32" s="96">
        <f>'1.3'!AL32/'1.3.a'!$AL$178</f>
        <v>-5.2820469243699632E-2</v>
      </c>
      <c r="AM32" s="96">
        <f>'1.3'!AM32/'1.3.a'!$AM$178</f>
        <v>-5.818346150775542E-2</v>
      </c>
      <c r="AN32" s="96">
        <f>'1.3'!AN32/'1.3.a'!$AN$178</f>
        <v>-5.8354315422872699E-2</v>
      </c>
      <c r="AO32" s="96">
        <f>'1.3'!AO32/'1.3.a'!$AO$178</f>
        <v>-5.3686012951273822E-2</v>
      </c>
      <c r="AP32" s="96">
        <f>'1.3'!AP32/'1.3.a'!$AP$178</f>
        <v>-4.2230315225806787E-2</v>
      </c>
      <c r="AQ32" s="96">
        <f>'1.3'!AQ32/'1.3.a'!$AQ$178</f>
        <v>-3.6084899295741039E-2</v>
      </c>
      <c r="AR32" s="96">
        <f>'1.3'!AR32/'1.3.a'!$AR$178</f>
        <v>-0.25126622406277976</v>
      </c>
      <c r="AS32" s="96">
        <f>'1.3'!AS32/'1.3.a'!$AS$178</f>
        <v>-0.15830019967933309</v>
      </c>
      <c r="AT32" s="96">
        <f>'1.3'!AT32/'1.3.a'!$AT$178</f>
        <v>-7.5360298230398401E-2</v>
      </c>
    </row>
    <row r="33" spans="1:46" ht="20.100000000000001" customHeight="1" x14ac:dyDescent="0.25">
      <c r="A33" s="126"/>
      <c r="B33" s="126" t="s">
        <v>400</v>
      </c>
      <c r="C33" s="96">
        <f>'1.3'!C33/'1.3.a'!$C$178</f>
        <v>1.4085030702561155E-2</v>
      </c>
      <c r="D33" s="96">
        <f>'1.3'!D33/'1.3.a'!$D$178</f>
        <v>9.2378384355773346E-3</v>
      </c>
      <c r="E33" s="96">
        <f>'1.3'!E33/'1.3.a'!$E$178</f>
        <v>8.9501870066580301E-3</v>
      </c>
      <c r="F33" s="96">
        <f>'1.3'!F33/'1.3.a'!$F$178</f>
        <v>1.4906740147413534E-2</v>
      </c>
      <c r="G33" s="96">
        <f>'1.3'!G33/'1.3.a'!$G$178</f>
        <v>3.0895231921395764E-2</v>
      </c>
      <c r="H33" s="96">
        <f>'1.3'!H33/'1.3.a'!$H$178</f>
        <v>1.8079794303950941E-2</v>
      </c>
      <c r="I33" s="96">
        <f>'1.3'!I33/'1.3.a'!$I$178</f>
        <v>1.7326573987613877E-2</v>
      </c>
      <c r="J33" s="96">
        <f>'1.3'!J33/'1.3.a'!$J$178</f>
        <v>1.0193177731778809E-2</v>
      </c>
      <c r="K33" s="96">
        <f>'1.3'!K33/'1.3.a'!$K$178</f>
        <v>3.0661406715376458E-2</v>
      </c>
      <c r="L33" s="96">
        <f>'1.3'!L33/'1.3.a'!$L$178</f>
        <v>8.1508622912096779E-3</v>
      </c>
      <c r="M33" s="96">
        <f>'1.3'!M33/'1.3.a'!$M$178</f>
        <v>1.9274239069730317E-2</v>
      </c>
      <c r="N33" s="96">
        <f>'1.3'!N33/'1.3.a'!$N$178</f>
        <v>1.4921026395472449E-2</v>
      </c>
      <c r="O33" s="96">
        <f>'1.3'!O33/'1.3.a'!$O$178</f>
        <v>2.1171884355386635E-2</v>
      </c>
      <c r="P33" s="96">
        <f>'1.3'!P33/'1.3.a'!$P$178</f>
        <v>7.4909456833709342E-3</v>
      </c>
      <c r="Q33" s="96">
        <f>'1.3'!Q33/'1.3.a'!$Q$178</f>
        <v>-5.5438200173532287E-3</v>
      </c>
      <c r="R33" s="96">
        <f>'1.3'!R33/'1.3.a'!$R$178</f>
        <v>2.6358332052379949E-2</v>
      </c>
      <c r="S33" s="96">
        <f>'1.3'!S33/'1.3.a'!$S$178</f>
        <v>6.7424966138050699E-3</v>
      </c>
      <c r="T33" s="96">
        <f>'1.3'!T33/'1.3.a'!$T$178</f>
        <v>6.3789770468166557E-5</v>
      </c>
      <c r="U33" s="96">
        <f>'1.3'!U33/'1.3.a'!$U$178</f>
        <v>-2.2949556960061675E-2</v>
      </c>
      <c r="V33" s="96">
        <f>'1.3'!V33/'1.3.a'!$V$178</f>
        <v>-8.2240236644498723E-3</v>
      </c>
      <c r="W33" s="96">
        <f>'1.3'!W33/'1.3.a'!$W$178</f>
        <v>1.0936171426645602E-2</v>
      </c>
      <c r="X33" s="96">
        <f>'1.3'!X33/'1.3.a'!$X$178</f>
        <v>-2.2146262108013121E-3</v>
      </c>
      <c r="Y33" s="96">
        <f>'1.3'!Y33/'1.3.a'!$Y$178</f>
        <v>-1.1927204563491962E-2</v>
      </c>
      <c r="Z33" s="96">
        <f>'1.3'!Z33/'1.3.a'!$Z$178</f>
        <v>-3.0893502451274098E-2</v>
      </c>
      <c r="AA33" s="96">
        <f>'1.3'!AA33/'1.3.a'!$AA$178</f>
        <v>-1.4338314924073443E-3</v>
      </c>
      <c r="AB33" s="96">
        <f>'1.3'!AB33/'1.3.a'!$AB$178</f>
        <v>-1.0894580985962691E-2</v>
      </c>
      <c r="AC33" s="96">
        <f>'1.3'!AC33/'1.3.a'!$AC$178</f>
        <v>-3.3966749292918784E-2</v>
      </c>
      <c r="AD33" s="96">
        <f>'1.3'!AD33/'1.3.a'!$AD$178</f>
        <v>-2.857499598303476E-2</v>
      </c>
      <c r="AE33" s="96">
        <f>'1.3'!AE33/'1.3.a'!$AE$178</f>
        <v>-1.0452451711628842E-2</v>
      </c>
      <c r="AF33" s="96">
        <f>'1.3'!AF33/'1.3.a'!$AF$178</f>
        <v>-2.553332499877076E-2</v>
      </c>
      <c r="AG33" s="96">
        <f>'1.3'!AG33/'1.3.a'!$AG$178</f>
        <v>-2.6485128553612829E-2</v>
      </c>
      <c r="AH33" s="96">
        <f>'1.3'!AH33/'1.3.a'!$AH$178</f>
        <v>-1.1662434994277439E-2</v>
      </c>
      <c r="AI33" s="96">
        <f>'1.3'!AI33/'1.3.a'!$AI$178</f>
        <v>-5.0093259465020376E-3</v>
      </c>
      <c r="AJ33" s="96">
        <f>'1.3'!AJ33/'1.3.a'!$AJ$178</f>
        <v>-1.1755849044409851E-2</v>
      </c>
      <c r="AK33" s="96">
        <f>'1.3'!AK33/'1.3.a'!$AK$178</f>
        <v>-2.0129151039365172E-2</v>
      </c>
      <c r="AL33" s="96">
        <f>'1.3'!AL33/'1.3.a'!$AL$178</f>
        <v>-1.4000720781010948E-2</v>
      </c>
      <c r="AM33" s="96">
        <f>'1.3'!AM33/'1.3.a'!$AM$178</f>
        <v>-4.3215766589120011E-3</v>
      </c>
      <c r="AN33" s="96">
        <f>'1.3'!AN33/'1.3.a'!$AN$178</f>
        <v>-1.3897084763375929E-2</v>
      </c>
      <c r="AO33" s="96">
        <f>'1.3'!AO33/'1.3.a'!$AO$178</f>
        <v>-1.7153172961939446E-2</v>
      </c>
      <c r="AP33" s="96">
        <f>'1.3'!AP33/'1.3.a'!$AP$178</f>
        <v>-1.026184763978298E-3</v>
      </c>
      <c r="AQ33" s="96">
        <f>'1.3'!AQ33/'1.3.a'!$AQ$178</f>
        <v>-7.2239883830203322E-4</v>
      </c>
      <c r="AR33" s="96">
        <f>'1.3'!AR33/'1.3.a'!$AR$178</f>
        <v>-0.22089794242203126</v>
      </c>
      <c r="AS33" s="96">
        <f>'1.3'!AS33/'1.3.a'!$AS$178</f>
        <v>-0.11841311079348961</v>
      </c>
      <c r="AT33" s="96">
        <f>'1.3'!AT33/'1.3.a'!$AT$178</f>
        <v>-2.9138752146988061E-2</v>
      </c>
    </row>
    <row r="34" spans="1:46" ht="20.100000000000001" customHeight="1" x14ac:dyDescent="0.25">
      <c r="A34" s="128" t="s">
        <v>255</v>
      </c>
      <c r="B34" s="129"/>
      <c r="C34" s="149"/>
      <c r="D34" s="149"/>
      <c r="E34" s="149"/>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c r="AD34" s="149"/>
      <c r="AE34" s="149"/>
      <c r="AF34" s="149"/>
      <c r="AG34" s="149"/>
      <c r="AH34" s="149"/>
      <c r="AI34" s="149"/>
      <c r="AJ34" s="149"/>
      <c r="AK34" s="149"/>
      <c r="AL34" s="149"/>
      <c r="AM34" s="149"/>
      <c r="AN34" s="149"/>
      <c r="AO34" s="149"/>
      <c r="AP34" s="149"/>
      <c r="AQ34" s="149"/>
      <c r="AR34" s="149"/>
      <c r="AS34" s="149"/>
      <c r="AT34" s="149"/>
    </row>
    <row r="35" spans="1:46" ht="20.100000000000001" customHeight="1" x14ac:dyDescent="0.25">
      <c r="A35" s="130" t="s">
        <v>238</v>
      </c>
      <c r="B35" s="131" t="s">
        <v>390</v>
      </c>
      <c r="C35" s="150">
        <f>'1.3'!C35/'1.3.a'!$C$178</f>
        <v>5.9694313724741842E-3</v>
      </c>
      <c r="D35" s="150">
        <f>'1.3'!D35/'1.3.a'!$D$178</f>
        <v>7.1590169546531524E-3</v>
      </c>
      <c r="E35" s="150">
        <f>'1.3'!E35/'1.3.a'!$E$178</f>
        <v>7.4181065293060173E-3</v>
      </c>
      <c r="F35" s="150">
        <f>'1.3'!F35/'1.3.a'!$F$178</f>
        <v>1.0039470681124867E-2</v>
      </c>
      <c r="G35" s="150">
        <f>'1.3'!G35/'1.3.a'!$G$178</f>
        <v>4.6477615076854521E-3</v>
      </c>
      <c r="H35" s="150">
        <f>'1.3'!H35/'1.3.a'!$H$178</f>
        <v>5.3354500047501042E-3</v>
      </c>
      <c r="I35" s="150">
        <f>'1.3'!I35/'1.3.a'!$I$178</f>
        <v>5.6773176722710985E-3</v>
      </c>
      <c r="J35" s="150">
        <f>'1.3'!J35/'1.3.a'!$J$178</f>
        <v>7.4599076392078238E-3</v>
      </c>
      <c r="K35" s="150">
        <f>'1.3'!K35/'1.3.a'!$K$178</f>
        <v>3.9396972499358487E-3</v>
      </c>
      <c r="L35" s="150">
        <f>'1.3'!L35/'1.3.a'!$L$178</f>
        <v>4.8745578795698847E-3</v>
      </c>
      <c r="M35" s="150">
        <f>'1.3'!M35/'1.3.a'!$M$178</f>
        <v>5.4267163706979513E-3</v>
      </c>
      <c r="N35" s="150">
        <f>'1.3'!N35/'1.3.a'!$N$178</f>
        <v>6.5192362923733108E-3</v>
      </c>
      <c r="O35" s="150">
        <f>'1.3'!O35/'1.3.a'!$O$178</f>
        <v>4.6049712856523874E-3</v>
      </c>
      <c r="P35" s="150">
        <f>'1.3'!P35/'1.3.a'!$P$178</f>
        <v>5.6369990892992548E-3</v>
      </c>
      <c r="Q35" s="150">
        <f>'1.3'!Q35/'1.3.a'!$Q$178</f>
        <v>6.3621532347498044E-3</v>
      </c>
      <c r="R35" s="150">
        <f>'1.3'!R35/'1.3.a'!$R$178</f>
        <v>7.7949122776402677E-3</v>
      </c>
      <c r="S35" s="150">
        <f>'1.3'!S35/'1.3.a'!$S$178</f>
        <v>5.8194889187487293E-3</v>
      </c>
      <c r="T35" s="150">
        <f>'1.3'!T35/'1.3.a'!$T$178</f>
        <v>7.0925244938420465E-3</v>
      </c>
      <c r="U35" s="150">
        <f>'1.3'!U35/'1.3.a'!$U$178</f>
        <v>7.1906119618734199E-3</v>
      </c>
      <c r="V35" s="150">
        <f>'1.3'!V35/'1.3.a'!$V$178</f>
        <v>6.9934840903497575E-3</v>
      </c>
      <c r="W35" s="150">
        <f>'1.3'!W35/'1.3.a'!$W$178</f>
        <v>4.0440849925896007E-3</v>
      </c>
      <c r="X35" s="150">
        <f>'1.3'!X35/'1.3.a'!$X$178</f>
        <v>3.8088139977732437E-3</v>
      </c>
      <c r="Y35" s="150">
        <f>'1.3'!Y35/'1.3.a'!$Y$178</f>
        <v>3.9432093055244387E-3</v>
      </c>
      <c r="Z35" s="150">
        <f>'1.3'!Z35/'1.3.a'!$Z$178</f>
        <v>4.9893349406891574E-3</v>
      </c>
      <c r="AA35" s="150">
        <f>'1.3'!AA35/'1.3.a'!$AA$178</f>
        <v>3.0408789411412404E-3</v>
      </c>
      <c r="AB35" s="150">
        <f>'1.3'!AB35/'1.3.a'!$AB$178</f>
        <v>3.2452331565636441E-3</v>
      </c>
      <c r="AC35" s="150">
        <f>'1.3'!AC35/'1.3.a'!$AC$178</f>
        <v>3.3736166774421452E-3</v>
      </c>
      <c r="AD35" s="150">
        <f>'1.3'!AD35/'1.3.a'!$AD$178</f>
        <v>5.1585935175008308E-3</v>
      </c>
      <c r="AE35" s="150">
        <f>'1.3'!AE35/'1.3.a'!$AE$178</f>
        <v>2.6174097592265005E-3</v>
      </c>
      <c r="AF35" s="150">
        <f>'1.3'!AF35/'1.3.a'!$AF$178</f>
        <v>3.0191642933858715E-3</v>
      </c>
      <c r="AG35" s="150">
        <f>'1.3'!AG35/'1.3.a'!$AG$178</f>
        <v>3.6117710999039507E-3</v>
      </c>
      <c r="AH35" s="150">
        <f>'1.3'!AH35/'1.3.a'!$AH$178</f>
        <v>4.8278188522587221E-3</v>
      </c>
      <c r="AI35" s="150">
        <f>'1.3'!AI35/'1.3.a'!$AI$178</f>
        <v>2.3604898962982712E-3</v>
      </c>
      <c r="AJ35" s="150">
        <f>'1.3'!AJ35/'1.3.a'!$AJ$178</f>
        <v>3.1346123148374809E-3</v>
      </c>
      <c r="AK35" s="150">
        <f>'1.3'!AK35/'1.3.a'!$AK$178</f>
        <v>3.5291342926777698E-3</v>
      </c>
      <c r="AL35" s="150">
        <f>'1.3'!AL35/'1.3.a'!$AL$178</f>
        <v>5.2965080967097454E-3</v>
      </c>
      <c r="AM35" s="150">
        <f>'1.3'!AM35/'1.3.a'!$AM$178</f>
        <v>2.3158066476999689E-3</v>
      </c>
      <c r="AN35" s="150">
        <f>'1.3'!AN35/'1.3.a'!$AN$178</f>
        <v>2.5905580142553649E-3</v>
      </c>
      <c r="AO35" s="150">
        <f>'1.3'!AO35/'1.3.a'!$AO$178</f>
        <v>3.0600708646003798E-3</v>
      </c>
      <c r="AP35" s="150">
        <f>'1.3'!AP35/'1.3.a'!$AP$178</f>
        <v>4.9762238797266848E-3</v>
      </c>
      <c r="AQ35" s="150">
        <f>'1.3'!AQ35/'1.3.a'!$AQ$178</f>
        <v>2.0306392325945329E-3</v>
      </c>
      <c r="AR35" s="150">
        <f>'1.3'!AR35/'1.3.a'!$AR$178</f>
        <v>2.990449009466079E-3</v>
      </c>
      <c r="AS35" s="150">
        <f>'1.3'!AS35/'1.3.a'!$AS$178</f>
        <v>3.2612811412517386E-3</v>
      </c>
      <c r="AT35" s="150">
        <f>'1.3'!AT35/'1.3.a'!$AT$178</f>
        <v>4.0554204643697637E-3</v>
      </c>
    </row>
    <row r="36" spans="1:46" ht="20.100000000000001" customHeight="1" x14ac:dyDescent="0.25">
      <c r="A36" s="130" t="s">
        <v>239</v>
      </c>
      <c r="B36" s="131" t="s">
        <v>250</v>
      </c>
      <c r="C36" s="150">
        <f>'1.3'!C36/'1.3.a'!$C$178</f>
        <v>-1.942795916097366E-2</v>
      </c>
      <c r="D36" s="150">
        <f>'1.3'!D36/'1.3.a'!$D$178</f>
        <v>-1.8109841186549607E-2</v>
      </c>
      <c r="E36" s="150">
        <f>'1.3'!E36/'1.3.a'!$E$178</f>
        <v>-2.0647076431905526E-2</v>
      </c>
      <c r="F36" s="150">
        <f>'1.3'!F36/'1.3.a'!$F$178</f>
        <v>-9.7741146304213943E-3</v>
      </c>
      <c r="G36" s="150">
        <f>'1.3'!G36/'1.3.a'!$G$178</f>
        <v>-1.1831647339369249E-2</v>
      </c>
      <c r="H36" s="150">
        <f>'1.3'!H36/'1.3.a'!$H$178</f>
        <v>-2.5990893775933256E-2</v>
      </c>
      <c r="I36" s="150">
        <f>'1.3'!I36/'1.3.a'!$I$178</f>
        <v>-2.2827880966461173E-2</v>
      </c>
      <c r="J36" s="150">
        <f>'1.3'!J36/'1.3.a'!$J$178</f>
        <v>-2.6479473282999454E-2</v>
      </c>
      <c r="K36" s="150">
        <f>'1.3'!K36/'1.3.a'!$K$178</f>
        <v>-1.1758342377600357E-2</v>
      </c>
      <c r="L36" s="150">
        <f>'1.3'!L36/'1.3.a'!$L$178</f>
        <v>-2.072052654309299E-2</v>
      </c>
      <c r="M36" s="150">
        <f>'1.3'!M36/'1.3.a'!$M$178</f>
        <v>-2.7524779250215131E-3</v>
      </c>
      <c r="N36" s="150">
        <f>'1.3'!N36/'1.3.a'!$N$178</f>
        <v>-1.8932781774441392E-2</v>
      </c>
      <c r="O36" s="150">
        <f>'1.3'!O36/'1.3.a'!$O$178</f>
        <v>-1.8973436847171326E-2</v>
      </c>
      <c r="P36" s="150">
        <f>'1.3'!P36/'1.3.a'!$P$178</f>
        <v>-2.8361984534513711E-2</v>
      </c>
      <c r="Q36" s="150">
        <f>'1.3'!Q36/'1.3.a'!$Q$178</f>
        <v>-3.6899353293105876E-2</v>
      </c>
      <c r="R36" s="150">
        <f>'1.3'!R36/'1.3.a'!$R$178</f>
        <v>-7.6229483526887489E-3</v>
      </c>
      <c r="S36" s="150">
        <f>'1.3'!S36/'1.3.a'!$S$178</f>
        <v>-1.9353793574420776E-2</v>
      </c>
      <c r="T36" s="150">
        <f>'1.3'!T36/'1.3.a'!$T$178</f>
        <v>-2.7606174052553393E-2</v>
      </c>
      <c r="U36" s="150">
        <f>'1.3'!U36/'1.3.a'!$U$178</f>
        <v>-7.8241236181785329E-2</v>
      </c>
      <c r="V36" s="150">
        <f>'1.3'!V36/'1.3.a'!$V$178</f>
        <v>-6.4242011822880918E-2</v>
      </c>
      <c r="W36" s="150">
        <f>'1.3'!W36/'1.3.a'!$W$178</f>
        <v>-7.7785512412342592E-2</v>
      </c>
      <c r="X36" s="150">
        <f>'1.3'!X36/'1.3.a'!$X$178</f>
        <v>-4.2651272175250818E-2</v>
      </c>
      <c r="Y36" s="150">
        <f>'1.3'!Y36/'1.3.a'!$Y$178</f>
        <v>-0.12002795978285952</v>
      </c>
      <c r="Z36" s="150">
        <f>'1.3'!Z36/'1.3.a'!$Z$178</f>
        <v>-6.576145920594538E-2</v>
      </c>
      <c r="AA36" s="150">
        <f>'1.3'!AA36/'1.3.a'!$AA$178</f>
        <v>-4.4353907050680319E-2</v>
      </c>
      <c r="AB36" s="150">
        <f>'1.3'!AB36/'1.3.a'!$AB$178</f>
        <v>-5.3752983476632092E-2</v>
      </c>
      <c r="AC36" s="150">
        <f>'1.3'!AC36/'1.3.a'!$AC$178</f>
        <v>-9.1575062615895514E-2</v>
      </c>
      <c r="AD36" s="150">
        <f>'1.3'!AD36/'1.3.a'!$AD$178</f>
        <v>-7.8201914738374054E-2</v>
      </c>
      <c r="AE36" s="150">
        <f>'1.3'!AE36/'1.3.a'!$AE$178</f>
        <v>-6.8276557677069305E-2</v>
      </c>
      <c r="AF36" s="150">
        <f>'1.3'!AF36/'1.3.a'!$AF$178</f>
        <v>-8.2736710778620826E-2</v>
      </c>
      <c r="AG36" s="150">
        <f>'1.3'!AG36/'1.3.a'!$AG$178</f>
        <v>-8.2331829047073216E-2</v>
      </c>
      <c r="AH36" s="150">
        <f>'1.3'!AH36/'1.3.a'!$AH$178</f>
        <v>-6.5949103934646924E-2</v>
      </c>
      <c r="AI36" s="150">
        <f>'1.3'!AI36/'1.3.a'!$AI$178</f>
        <v>-5.5767507952383714E-2</v>
      </c>
      <c r="AJ36" s="150">
        <f>'1.3'!AJ36/'1.3.a'!$AJ$178</f>
        <v>-8.1541120525153679E-2</v>
      </c>
      <c r="AK36" s="150">
        <f>'1.3'!AK36/'1.3.a'!$AK$178</f>
        <v>-7.3963395458764999E-2</v>
      </c>
      <c r="AL36" s="150">
        <f>'1.3'!AL36/'1.3.a'!$AL$178</f>
        <v>-4.7465338042165489E-2</v>
      </c>
      <c r="AM36" s="150">
        <f>'1.3'!AM36/'1.3.a'!$AM$178</f>
        <v>-5.5987399584457372E-2</v>
      </c>
      <c r="AN36" s="150">
        <f>'1.3'!AN36/'1.3.a'!$AN$178</f>
        <v>-5.6206551456866261E-2</v>
      </c>
      <c r="AO36" s="150">
        <f>'1.3'!AO36/'1.3.a'!$AO$178</f>
        <v>-5.2987044948605407E-2</v>
      </c>
      <c r="AP36" s="150">
        <f>'1.3'!AP36/'1.3.a'!$AP$178</f>
        <v>-3.7601437111836396E-2</v>
      </c>
      <c r="AQ36" s="150">
        <f>'1.3'!AQ36/'1.3.a'!$AQ$178</f>
        <v>-3.4231873239019724E-2</v>
      </c>
      <c r="AR36" s="150">
        <f>'1.3'!AR36/'1.3.a'!$AR$178</f>
        <v>-0.24845757643229141</v>
      </c>
      <c r="AS36" s="150">
        <f>'1.3'!AS36/'1.3.a'!$AS$178</f>
        <v>-0.15782908657791003</v>
      </c>
      <c r="AT36" s="150">
        <f>'1.3'!AT36/'1.3.a'!$AT$178</f>
        <v>-7.1393604115214476E-2</v>
      </c>
    </row>
    <row r="37" spans="1:46" ht="20.100000000000001" customHeight="1" x14ac:dyDescent="0.25">
      <c r="A37" s="133" t="s">
        <v>240</v>
      </c>
      <c r="B37" s="134" t="s">
        <v>251</v>
      </c>
      <c r="C37" s="151">
        <f>'1.3'!C37/'1.3.a'!$C$178</f>
        <v>-2.440384341489954E-2</v>
      </c>
      <c r="D37" s="151">
        <f>'1.3'!D37/'1.3.a'!$D$178</f>
        <v>-2.290220424887849E-2</v>
      </c>
      <c r="E37" s="151">
        <f>'1.3'!E37/'1.3.a'!$E$178</f>
        <v>-2.5255895504756844E-2</v>
      </c>
      <c r="F37" s="151">
        <f>'1.3'!F37/'1.3.a'!$F$178</f>
        <v>-1.4160851193804579E-2</v>
      </c>
      <c r="G37" s="151">
        <f>'1.3'!G37/'1.3.a'!$G$178</f>
        <v>-1.6538910210350102E-2</v>
      </c>
      <c r="H37" s="151">
        <f>'1.3'!H37/'1.3.a'!$H$178</f>
        <v>-3.0521741606763925E-2</v>
      </c>
      <c r="I37" s="151">
        <f>'1.3'!I37/'1.3.a'!$I$178</f>
        <v>-2.7324033918388092E-2</v>
      </c>
      <c r="J37" s="151">
        <f>'1.3'!J37/'1.3.a'!$J$178</f>
        <v>-3.0824708421821161E-2</v>
      </c>
      <c r="K37" s="151">
        <f>'1.3'!K37/'1.3.a'!$K$178</f>
        <v>-1.6259563539748046E-2</v>
      </c>
      <c r="L37" s="151">
        <f>'1.3'!L37/'1.3.a'!$L$178</f>
        <v>-2.5120512202580332E-2</v>
      </c>
      <c r="M37" s="151">
        <f>'1.3'!M37/'1.3.a'!$M$178</f>
        <v>-7.0608047345924498E-3</v>
      </c>
      <c r="N37" s="151">
        <f>'1.3'!N37/'1.3.a'!$N$178</f>
        <v>-2.3131907664712716E-2</v>
      </c>
      <c r="O37" s="151">
        <f>'1.3'!O37/'1.3.a'!$O$178</f>
        <v>-2.3313828489310063E-2</v>
      </c>
      <c r="P37" s="151">
        <f>'1.3'!P37/'1.3.a'!$P$178</f>
        <v>-3.2540291845111854E-2</v>
      </c>
      <c r="Q37" s="151">
        <f>'1.3'!Q37/'1.3.a'!$Q$178</f>
        <v>-4.1061619104006387E-2</v>
      </c>
      <c r="R37" s="151">
        <f>'1.3'!R37/'1.3.a'!$R$178</f>
        <v>-1.1645824127791377E-2</v>
      </c>
      <c r="S37" s="151">
        <f>'1.3'!S37/'1.3.a'!$S$178</f>
        <v>-2.3734408704010466E-2</v>
      </c>
      <c r="T37" s="151">
        <f>'1.3'!T37/'1.3.a'!$T$178</f>
        <v>-3.1975782674919642E-2</v>
      </c>
      <c r="U37" s="151">
        <f>'1.3'!U37/'1.3.a'!$U$178</f>
        <v>-8.2560666124520773E-2</v>
      </c>
      <c r="V37" s="151">
        <f>'1.3'!V37/'1.3.a'!$V$178</f>
        <v>-6.8458490929142288E-2</v>
      </c>
      <c r="W37" s="151">
        <f>'1.3'!W37/'1.3.a'!$W$178</f>
        <v>-8.24199555249472E-2</v>
      </c>
      <c r="X37" s="151">
        <f>'1.3'!X37/'1.3.a'!$X$178</f>
        <v>-4.7307958225415205E-2</v>
      </c>
      <c r="Y37" s="151">
        <f>'1.3'!Y37/'1.3.a'!$Y$178</f>
        <v>-0.12470587558054522</v>
      </c>
      <c r="Z37" s="151">
        <f>'1.3'!Z37/'1.3.a'!$Z$178</f>
        <v>-7.0375508540270623E-2</v>
      </c>
      <c r="AA37" s="151">
        <f>'1.3'!AA37/'1.3.a'!$AA$178</f>
        <v>-4.9275867912037585E-2</v>
      </c>
      <c r="AB37" s="151">
        <f>'1.3'!AB37/'1.3.a'!$AB$178</f>
        <v>-5.8587377039111453E-2</v>
      </c>
      <c r="AC37" s="151">
        <f>'1.3'!AC37/'1.3.a'!$AC$178</f>
        <v>-9.6421090185263209E-2</v>
      </c>
      <c r="AD37" s="151">
        <f>'1.3'!AD37/'1.3.a'!$AD$178</f>
        <v>-8.2898009899775096E-2</v>
      </c>
      <c r="AE37" s="151">
        <f>'1.3'!AE37/'1.3.a'!$AE$178</f>
        <v>-7.3406074673694782E-2</v>
      </c>
      <c r="AF37" s="151">
        <f>'1.3'!AF37/'1.3.a'!$AF$178</f>
        <v>-8.7777730661280348E-2</v>
      </c>
      <c r="AG37" s="151">
        <f>'1.3'!AG37/'1.3.a'!$AG$178</f>
        <v>-8.7426577740911282E-2</v>
      </c>
      <c r="AH37" s="151">
        <f>'1.3'!AH37/'1.3.a'!$AH$178</f>
        <v>-7.0860067885914674E-2</v>
      </c>
      <c r="AI37" s="151">
        <f>'1.3'!AI37/'1.3.a'!$AI$178</f>
        <v>-6.0723846695714359E-2</v>
      </c>
      <c r="AJ37" s="151">
        <f>'1.3'!AJ37/'1.3.a'!$AJ$178</f>
        <v>-8.6401746367710197E-2</v>
      </c>
      <c r="AK37" s="151">
        <f>'1.3'!AK37/'1.3.a'!$AK$178</f>
        <v>-7.8812792877315282E-2</v>
      </c>
      <c r="AL37" s="151">
        <f>'1.3'!AL37/'1.3.a'!$AL$178</f>
        <v>-5.2280386467177101E-2</v>
      </c>
      <c r="AM37" s="151">
        <f>'1.3'!AM37/'1.3.a'!$AM$178</f>
        <v>-6.1223017492230233E-2</v>
      </c>
      <c r="AN37" s="151">
        <f>'1.3'!AN37/'1.3.a'!$AN$178</f>
        <v>-6.1158549040224684E-2</v>
      </c>
      <c r="AO37" s="151">
        <f>'1.3'!AO37/'1.3.a'!$AO$178</f>
        <v>-5.7861196288203624E-2</v>
      </c>
      <c r="AP37" s="151">
        <f>'1.3'!AP37/'1.3.a'!$AP$178</f>
        <v>-4.246988395873446E-2</v>
      </c>
      <c r="AQ37" s="151">
        <f>'1.3'!AQ37/'1.3.a'!$AQ$178</f>
        <v>-3.9274624584349244E-2</v>
      </c>
      <c r="AR37" s="151">
        <f>'1.3'!AR37/'1.3.a'!$AR$178</f>
        <v>-0.25402567063852066</v>
      </c>
      <c r="AS37" s="151">
        <f>'1.3'!AS37/'1.3.a'!$AS$178</f>
        <v>-0.16299288997248618</v>
      </c>
      <c r="AT37" s="151">
        <f>'1.3'!AT37/'1.3.a'!$AT$178</f>
        <v>-7.6485063752369173E-2</v>
      </c>
    </row>
    <row r="38" spans="1:46" ht="20.100000000000001" customHeight="1" x14ac:dyDescent="0.25">
      <c r="A38" s="138"/>
      <c r="B38" s="139"/>
      <c r="C38" s="140"/>
      <c r="D38" s="140"/>
      <c r="E38" s="140"/>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row>
    <row r="39" spans="1:46" s="136" customFormat="1" ht="20.100000000000001" customHeight="1" x14ac:dyDescent="0.25">
      <c r="A39" s="322" t="s">
        <v>718</v>
      </c>
      <c r="B39" s="322"/>
      <c r="C39" s="86" t="s">
        <v>674</v>
      </c>
      <c r="D39" s="86" t="s">
        <v>675</v>
      </c>
      <c r="E39" s="86" t="s">
        <v>676</v>
      </c>
      <c r="F39" s="86" t="s">
        <v>677</v>
      </c>
      <c r="G39" s="86" t="s">
        <v>678</v>
      </c>
      <c r="H39" s="86" t="s">
        <v>679</v>
      </c>
      <c r="I39" s="86" t="s">
        <v>680</v>
      </c>
      <c r="J39" s="86" t="s">
        <v>681</v>
      </c>
      <c r="K39" s="86" t="s">
        <v>682</v>
      </c>
      <c r="L39" s="86" t="s">
        <v>683</v>
      </c>
      <c r="M39" s="86" t="s">
        <v>684</v>
      </c>
      <c r="N39" s="86" t="s">
        <v>685</v>
      </c>
      <c r="O39" s="86" t="s">
        <v>686</v>
      </c>
      <c r="P39" s="86" t="s">
        <v>687</v>
      </c>
      <c r="Q39" s="86" t="s">
        <v>688</v>
      </c>
      <c r="R39" s="86" t="s">
        <v>689</v>
      </c>
      <c r="S39" s="86" t="s">
        <v>690</v>
      </c>
      <c r="T39" s="86" t="s">
        <v>691</v>
      </c>
      <c r="U39" s="86" t="s">
        <v>692</v>
      </c>
      <c r="V39" s="86" t="s">
        <v>693</v>
      </c>
      <c r="W39" s="86" t="s">
        <v>694</v>
      </c>
      <c r="X39" s="86" t="s">
        <v>695</v>
      </c>
      <c r="Y39" s="86" t="s">
        <v>696</v>
      </c>
      <c r="Z39" s="86" t="s">
        <v>697</v>
      </c>
      <c r="AA39" s="86" t="s">
        <v>698</v>
      </c>
      <c r="AB39" s="86" t="s">
        <v>699</v>
      </c>
      <c r="AC39" s="86" t="s">
        <v>700</v>
      </c>
      <c r="AD39" s="86" t="s">
        <v>701</v>
      </c>
      <c r="AE39" s="86" t="s">
        <v>702</v>
      </c>
      <c r="AF39" s="86" t="s">
        <v>703</v>
      </c>
      <c r="AG39" s="86" t="s">
        <v>704</v>
      </c>
      <c r="AH39" s="86" t="s">
        <v>705</v>
      </c>
      <c r="AI39" s="86" t="s">
        <v>706</v>
      </c>
      <c r="AJ39" s="86" t="s">
        <v>707</v>
      </c>
      <c r="AK39" s="86" t="s">
        <v>708</v>
      </c>
      <c r="AL39" s="86" t="s">
        <v>709</v>
      </c>
      <c r="AM39" s="86" t="s">
        <v>710</v>
      </c>
      <c r="AN39" s="86" t="s">
        <v>711</v>
      </c>
      <c r="AO39" s="86" t="s">
        <v>712</v>
      </c>
      <c r="AP39" s="86" t="s">
        <v>713</v>
      </c>
      <c r="AQ39" s="86" t="s">
        <v>714</v>
      </c>
      <c r="AR39" s="86" t="s">
        <v>715</v>
      </c>
      <c r="AS39" s="86" t="s">
        <v>716</v>
      </c>
      <c r="AT39" s="86" t="s">
        <v>717</v>
      </c>
    </row>
    <row r="40" spans="1:46" ht="20.100000000000001" customHeight="1" x14ac:dyDescent="0.25">
      <c r="A40" s="18">
        <v>1</v>
      </c>
      <c r="B40" s="19" t="s">
        <v>821</v>
      </c>
      <c r="C40" s="96">
        <f>'1.3'!C40/'1.3.a'!$C$178</f>
        <v>0.29053323244303103</v>
      </c>
      <c r="D40" s="96">
        <f>'1.3'!D40/'1.3.a'!$D$178</f>
        <v>0.28929378760266228</v>
      </c>
      <c r="E40" s="96">
        <f>'1.3'!E40/'1.3.a'!$E$178</f>
        <v>0.27422328791507938</v>
      </c>
      <c r="F40" s="96">
        <f>'1.3'!F40/'1.3.a'!$F$178</f>
        <v>0.30534637066558523</v>
      </c>
      <c r="G40" s="96">
        <f>'1.3'!G40/'1.3.a'!$G$178</f>
        <v>0.3052405590797172</v>
      </c>
      <c r="H40" s="96">
        <f>'1.3'!H40/'1.3.a'!$H$178</f>
        <v>0.28793527654447065</v>
      </c>
      <c r="I40" s="96">
        <f>'1.3'!I40/'1.3.a'!$I$178</f>
        <v>0.27758532796864555</v>
      </c>
      <c r="J40" s="96">
        <f>'1.3'!J40/'1.3.a'!$J$178</f>
        <v>0.29469639304163175</v>
      </c>
      <c r="K40" s="96">
        <f>'1.3'!K40/'1.3.a'!$K$178</f>
        <v>0.3013408858263627</v>
      </c>
      <c r="L40" s="96">
        <f>'1.3'!L40/'1.3.a'!$L$178</f>
        <v>0.29126344366927048</v>
      </c>
      <c r="M40" s="96">
        <f>'1.3'!M40/'1.3.a'!$M$178</f>
        <v>0.29328791961490913</v>
      </c>
      <c r="N40" s="96">
        <f>'1.3'!N40/'1.3.a'!$N$178</f>
        <v>0.30129650430669624</v>
      </c>
      <c r="O40" s="96">
        <f>'1.3'!O40/'1.3.a'!$O$178</f>
        <v>0.29210743873192396</v>
      </c>
      <c r="P40" s="96">
        <f>'1.3'!P40/'1.3.a'!$P$178</f>
        <v>0.27849760728697537</v>
      </c>
      <c r="Q40" s="96">
        <f>'1.3'!Q40/'1.3.a'!$Q$178</f>
        <v>0.26298962647112933</v>
      </c>
      <c r="R40" s="96">
        <f>'1.3'!R40/'1.3.a'!$R$178</f>
        <v>0.3119426317616697</v>
      </c>
      <c r="S40" s="96">
        <f>'1.3'!S40/'1.3.a'!$S$178</f>
        <v>0.29491917903408871</v>
      </c>
      <c r="T40" s="96">
        <f>'1.3'!T40/'1.3.a'!$T$178</f>
        <v>0.27259100317464774</v>
      </c>
      <c r="U40" s="96">
        <f>'1.3'!U40/'1.3.a'!$U$178</f>
        <v>0.24918473794229767</v>
      </c>
      <c r="V40" s="96">
        <f>'1.3'!V40/'1.3.a'!$V$178</f>
        <v>0.27941732893406918</v>
      </c>
      <c r="W40" s="96">
        <f>'1.3'!W40/'1.3.a'!$W$178</f>
        <v>0.29386334308862483</v>
      </c>
      <c r="X40" s="96">
        <f>'1.3'!X40/'1.3.a'!$X$178</f>
        <v>0.30464568084963711</v>
      </c>
      <c r="Y40" s="96">
        <f>'1.3'!Y40/'1.3.a'!$Y$178</f>
        <v>0.2706581756779366</v>
      </c>
      <c r="Z40" s="96">
        <f>'1.3'!Z40/'1.3.a'!$Z$178</f>
        <v>0.30129395404714931</v>
      </c>
      <c r="AA40" s="96">
        <f>'1.3'!AA40/'1.3.a'!$AA$178</f>
        <v>0.33057266923588446</v>
      </c>
      <c r="AB40" s="96">
        <f>'1.3'!AB40/'1.3.a'!$AB$178</f>
        <v>0.2865468053510376</v>
      </c>
      <c r="AC40" s="96">
        <f>'1.3'!AC40/'1.3.a'!$AC$178</f>
        <v>0.26399133517121254</v>
      </c>
      <c r="AD40" s="96">
        <f>'1.3'!AD40/'1.3.a'!$AD$178</f>
        <v>0.30727189948044376</v>
      </c>
      <c r="AE40" s="96">
        <f>'1.3'!AE40/'1.3.a'!$AE$178</f>
        <v>0.29162741806730802</v>
      </c>
      <c r="AF40" s="96">
        <f>'1.3'!AF40/'1.3.a'!$AF$178</f>
        <v>0.27185546285416429</v>
      </c>
      <c r="AG40" s="96">
        <f>'1.3'!AG40/'1.3.a'!$AG$178</f>
        <v>0.25991270439695002</v>
      </c>
      <c r="AH40" s="96">
        <f>'1.3'!AH40/'1.3.a'!$AH$178</f>
        <v>0.29027531244586235</v>
      </c>
      <c r="AI40" s="96">
        <f>'1.3'!AI40/'1.3.a'!$AI$178</f>
        <v>0.29114537865393064</v>
      </c>
      <c r="AJ40" s="96">
        <f>'1.3'!AJ40/'1.3.a'!$AJ$178</f>
        <v>0.27690452011608069</v>
      </c>
      <c r="AK40" s="96">
        <f>'1.3'!AK40/'1.3.a'!$AK$178</f>
        <v>0.27606049427237389</v>
      </c>
      <c r="AL40" s="96">
        <f>'1.3'!AL40/'1.3.a'!$AL$178</f>
        <v>0.29944137124338355</v>
      </c>
      <c r="AM40" s="96">
        <f>'1.3'!AM40/'1.3.a'!$AM$178</f>
        <v>0.29868207384239909</v>
      </c>
      <c r="AN40" s="96">
        <f>'1.3'!AN40/'1.3.a'!$AN$178</f>
        <v>0.27394960540119406</v>
      </c>
      <c r="AO40" s="96">
        <f>'1.3'!AO40/'1.3.a'!$AO$178</f>
        <v>0.26171799109782234</v>
      </c>
      <c r="AP40" s="96">
        <f>'1.3'!AP40/'1.3.a'!$AP$178</f>
        <v>0.32995545605734949</v>
      </c>
      <c r="AQ40" s="96">
        <f>'1.3'!AQ40/'1.3.a'!$AQ$178</f>
        <v>0.28592775533904324</v>
      </c>
      <c r="AR40" s="96">
        <f>'1.3'!AR40/'1.3.a'!$AR$178</f>
        <v>0.2064846527276154</v>
      </c>
      <c r="AS40" s="96">
        <f>'1.3'!AS40/'1.3.a'!$AS$178</f>
        <v>0.24135611084213998</v>
      </c>
      <c r="AT40" s="96">
        <f>'1.3'!AT40/'1.3.a'!$AT$178</f>
        <v>0.29021530328724365</v>
      </c>
    </row>
    <row r="41" spans="1:46" ht="20.100000000000001" customHeight="1" x14ac:dyDescent="0.25">
      <c r="A41" s="118">
        <v>11</v>
      </c>
      <c r="B41" s="118" t="s">
        <v>242</v>
      </c>
      <c r="C41" s="146">
        <f>'1.3'!C41/'1.3.a'!$C$178</f>
        <v>0.14994538829501428</v>
      </c>
      <c r="D41" s="146">
        <f>'1.3'!D41/'1.3.a'!$D$178</f>
        <v>0.14167939233475904</v>
      </c>
      <c r="E41" s="146">
        <f>'1.3'!E41/'1.3.a'!$E$178</f>
        <v>0.13131030979521108</v>
      </c>
      <c r="F41" s="146">
        <f>'1.3'!F41/'1.3.a'!$F$178</f>
        <v>0.14753509162463838</v>
      </c>
      <c r="G41" s="146">
        <f>'1.3'!G41/'1.3.a'!$G$178</f>
        <v>0.1614613857468295</v>
      </c>
      <c r="H41" s="146">
        <f>'1.3'!H41/'1.3.a'!$H$178</f>
        <v>0.14740707771504813</v>
      </c>
      <c r="I41" s="146">
        <f>'1.3'!I41/'1.3.a'!$I$178</f>
        <v>0.14130537957582448</v>
      </c>
      <c r="J41" s="146">
        <f>'1.3'!J41/'1.3.a'!$J$178</f>
        <v>0.14511681606816498</v>
      </c>
      <c r="K41" s="146">
        <f>'1.3'!K41/'1.3.a'!$K$178</f>
        <v>0.16092561711658684</v>
      </c>
      <c r="L41" s="146">
        <f>'1.3'!L41/'1.3.a'!$L$178</f>
        <v>0.14339872646289983</v>
      </c>
      <c r="M41" s="146">
        <f>'1.3'!M41/'1.3.a'!$M$178</f>
        <v>0.1321954222451017</v>
      </c>
      <c r="N41" s="146">
        <f>'1.3'!N41/'1.3.a'!$N$178</f>
        <v>0.13838774944002682</v>
      </c>
      <c r="O41" s="146">
        <f>'1.3'!O41/'1.3.a'!$O$178</f>
        <v>0.15314766225034426</v>
      </c>
      <c r="P41" s="146">
        <f>'1.3'!P41/'1.3.a'!$P$178</f>
        <v>0.13865432234348352</v>
      </c>
      <c r="Q41" s="146">
        <f>'1.3'!Q41/'1.3.a'!$Q$178</f>
        <v>0.12474120794746561</v>
      </c>
      <c r="R41" s="146">
        <f>'1.3'!R41/'1.3.a'!$R$178</f>
        <v>0.14906382300552201</v>
      </c>
      <c r="S41" s="146">
        <f>'1.3'!S41/'1.3.a'!$S$178</f>
        <v>0.15033714780252516</v>
      </c>
      <c r="T41" s="146">
        <f>'1.3'!T41/'1.3.a'!$T$178</f>
        <v>0.13404086270013016</v>
      </c>
      <c r="U41" s="146">
        <f>'1.3'!U41/'1.3.a'!$U$178</f>
        <v>0.12189597171534235</v>
      </c>
      <c r="V41" s="146">
        <f>'1.3'!V41/'1.3.a'!$V$178</f>
        <v>0.13413615408625548</v>
      </c>
      <c r="W41" s="146">
        <f>'1.3'!W41/'1.3.a'!$W$178</f>
        <v>0.15246640065353331</v>
      </c>
      <c r="X41" s="146">
        <f>'1.3'!X41/'1.3.a'!$X$178</f>
        <v>0.13797899176512626</v>
      </c>
      <c r="Y41" s="146">
        <f>'1.3'!Y41/'1.3.a'!$Y$178</f>
        <v>0.12478118620774552</v>
      </c>
      <c r="Z41" s="146">
        <f>'1.3'!Z41/'1.3.a'!$Z$178</f>
        <v>0.13070151219122014</v>
      </c>
      <c r="AA41" s="146">
        <f>'1.3'!AA41/'1.3.a'!$AA$178</f>
        <v>0.14975371395289483</v>
      </c>
      <c r="AB41" s="146">
        <f>'1.3'!AB41/'1.3.a'!$AB$178</f>
        <v>0.13412263225115492</v>
      </c>
      <c r="AC41" s="146">
        <f>'1.3'!AC41/'1.3.a'!$AC$178</f>
        <v>0.12003392984083605</v>
      </c>
      <c r="AD41" s="146">
        <f>'1.3'!AD41/'1.3.a'!$AD$178</f>
        <v>0.14481741042285323</v>
      </c>
      <c r="AE41" s="146">
        <f>'1.3'!AE41/'1.3.a'!$AE$178</f>
        <v>0.14836617026485474</v>
      </c>
      <c r="AF41" s="146">
        <f>'1.3'!AF41/'1.3.a'!$AF$178</f>
        <v>0.13206675643278121</v>
      </c>
      <c r="AG41" s="146">
        <f>'1.3'!AG41/'1.3.a'!$AG$178</f>
        <v>0.12305758874810414</v>
      </c>
      <c r="AH41" s="146">
        <f>'1.3'!AH41/'1.3.a'!$AH$178</f>
        <v>0.14093446979858021</v>
      </c>
      <c r="AI41" s="146">
        <f>'1.3'!AI41/'1.3.a'!$AI$178</f>
        <v>0.15279978934610405</v>
      </c>
      <c r="AJ41" s="146">
        <f>'1.3'!AJ41/'1.3.a'!$AJ$178</f>
        <v>0.1379216491678899</v>
      </c>
      <c r="AK41" s="146">
        <f>'1.3'!AK41/'1.3.a'!$AK$178</f>
        <v>0.1291325091519738</v>
      </c>
      <c r="AL41" s="146">
        <f>'1.3'!AL41/'1.3.a'!$AL$178</f>
        <v>0.13842290092172507</v>
      </c>
      <c r="AM41" s="146">
        <f>'1.3'!AM41/'1.3.a'!$AM$178</f>
        <v>0.15432198868254951</v>
      </c>
      <c r="AN41" s="146">
        <f>'1.3'!AN41/'1.3.a'!$AN$178</f>
        <v>0.13296506435851807</v>
      </c>
      <c r="AO41" s="146">
        <f>'1.3'!AO41/'1.3.a'!$AO$178</f>
        <v>0.12638470189886017</v>
      </c>
      <c r="AP41" s="146">
        <f>'1.3'!AP41/'1.3.a'!$AP$178</f>
        <v>0.13673747987058291</v>
      </c>
      <c r="AQ41" s="146">
        <f>'1.3'!AQ41/'1.3.a'!$AQ$178</f>
        <v>0.1492940767988499</v>
      </c>
      <c r="AR41" s="146">
        <f>'1.3'!AR41/'1.3.a'!$AR$178</f>
        <v>0.10214716583881465</v>
      </c>
      <c r="AS41" s="146">
        <f>'1.3'!AS41/'1.3.a'!$AS$178</f>
        <v>0.11868268460723372</v>
      </c>
      <c r="AT41" s="146">
        <f>'1.3'!AT41/'1.3.a'!$AT$178</f>
        <v>0.14605722959738882</v>
      </c>
    </row>
    <row r="42" spans="1:46" ht="20.100000000000001" customHeight="1" x14ac:dyDescent="0.25">
      <c r="A42" s="21">
        <v>111</v>
      </c>
      <c r="B42" s="22" t="s">
        <v>256</v>
      </c>
      <c r="C42" s="147">
        <f>'1.3'!C42/'1.3.a'!$C$178</f>
        <v>7.3021144488978645E-2</v>
      </c>
      <c r="D42" s="147">
        <f>'1.3'!D42/'1.3.a'!$D$178</f>
        <v>6.7639057985878173E-2</v>
      </c>
      <c r="E42" s="147">
        <f>'1.3'!E42/'1.3.a'!$E$178</f>
        <v>5.7569632272465136E-2</v>
      </c>
      <c r="F42" s="147">
        <f>'1.3'!F42/'1.3.a'!$F$178</f>
        <v>6.8514994631971818E-2</v>
      </c>
      <c r="G42" s="147">
        <f>'1.3'!G42/'1.3.a'!$G$178</f>
        <v>8.0528551199162898E-2</v>
      </c>
      <c r="H42" s="147">
        <f>'1.3'!H42/'1.3.a'!$H$178</f>
        <v>7.2683105925495331E-2</v>
      </c>
      <c r="I42" s="147">
        <f>'1.3'!I42/'1.3.a'!$I$178</f>
        <v>6.3863610623989972E-2</v>
      </c>
      <c r="J42" s="147">
        <f>'1.3'!J42/'1.3.a'!$J$178</f>
        <v>7.0740685775052839E-2</v>
      </c>
      <c r="K42" s="147">
        <f>'1.3'!K42/'1.3.a'!$K$178</f>
        <v>8.388352240513676E-2</v>
      </c>
      <c r="L42" s="147">
        <f>'1.3'!L42/'1.3.a'!$L$178</f>
        <v>6.8856055494716975E-2</v>
      </c>
      <c r="M42" s="147">
        <f>'1.3'!M42/'1.3.a'!$M$178</f>
        <v>5.2430317834432763E-2</v>
      </c>
      <c r="N42" s="147">
        <f>'1.3'!N42/'1.3.a'!$N$178</f>
        <v>6.6218488417650101E-2</v>
      </c>
      <c r="O42" s="147">
        <f>'1.3'!O42/'1.3.a'!$O$178</f>
        <v>8.0195907938409916E-2</v>
      </c>
      <c r="P42" s="147">
        <f>'1.3'!P42/'1.3.a'!$P$178</f>
        <v>6.7022577047467863E-2</v>
      </c>
      <c r="Q42" s="147">
        <f>'1.3'!Q42/'1.3.a'!$Q$178</f>
        <v>5.4193979577056857E-2</v>
      </c>
      <c r="R42" s="147">
        <f>'1.3'!R42/'1.3.a'!$R$178</f>
        <v>7.0169597653541804E-2</v>
      </c>
      <c r="S42" s="147">
        <f>'1.3'!S42/'1.3.a'!$S$178</f>
        <v>7.724115680352435E-2</v>
      </c>
      <c r="T42" s="147">
        <f>'1.3'!T42/'1.3.a'!$T$178</f>
        <v>6.7542821641702708E-2</v>
      </c>
      <c r="U42" s="147">
        <f>'1.3'!U42/'1.3.a'!$U$178</f>
        <v>5.5838548984626007E-2</v>
      </c>
      <c r="V42" s="147">
        <f>'1.3'!V42/'1.3.a'!$V$178</f>
        <v>6.4560553437257306E-2</v>
      </c>
      <c r="W42" s="147">
        <f>'1.3'!W42/'1.3.a'!$W$178</f>
        <v>7.9627696753594213E-2</v>
      </c>
      <c r="X42" s="147">
        <f>'1.3'!X42/'1.3.a'!$X$178</f>
        <v>6.9914666352835886E-2</v>
      </c>
      <c r="Y42" s="147">
        <f>'1.3'!Y42/'1.3.a'!$Y$178</f>
        <v>5.4696321646609369E-2</v>
      </c>
      <c r="Z42" s="147">
        <f>'1.3'!Z42/'1.3.a'!$Z$178</f>
        <v>6.3939937635725877E-2</v>
      </c>
      <c r="AA42" s="147">
        <f>'1.3'!AA42/'1.3.a'!$AA$178</f>
        <v>7.8663770059477764E-2</v>
      </c>
      <c r="AB42" s="147">
        <f>'1.3'!AB42/'1.3.a'!$AB$178</f>
        <v>7.0491168836823867E-2</v>
      </c>
      <c r="AC42" s="147">
        <f>'1.3'!AC42/'1.3.a'!$AC$178</f>
        <v>5.7408910682939095E-2</v>
      </c>
      <c r="AD42" s="147">
        <f>'1.3'!AD42/'1.3.a'!$AD$178</f>
        <v>8.2512347541334213E-2</v>
      </c>
      <c r="AE42" s="147">
        <f>'1.3'!AE42/'1.3.a'!$AE$178</f>
        <v>8.3579128307376196E-2</v>
      </c>
      <c r="AF42" s="147">
        <f>'1.3'!AF42/'1.3.a'!$AF$178</f>
        <v>7.0688460177816534E-2</v>
      </c>
      <c r="AG42" s="147">
        <f>'1.3'!AG42/'1.3.a'!$AG$178</f>
        <v>5.7860283877616832E-2</v>
      </c>
      <c r="AH42" s="147">
        <f>'1.3'!AH42/'1.3.a'!$AH$178</f>
        <v>6.7125703515463792E-2</v>
      </c>
      <c r="AI42" s="147">
        <f>'1.3'!AI42/'1.3.a'!$AI$178</f>
        <v>8.3302327587900002E-2</v>
      </c>
      <c r="AJ42" s="147">
        <f>'1.3'!AJ42/'1.3.a'!$AJ$178</f>
        <v>6.9841029915689412E-2</v>
      </c>
      <c r="AK42" s="147">
        <f>'1.3'!AK42/'1.3.a'!$AK$178</f>
        <v>5.8092764894407942E-2</v>
      </c>
      <c r="AL42" s="147">
        <f>'1.3'!AL42/'1.3.a'!$AL$178</f>
        <v>6.9692017914540119E-2</v>
      </c>
      <c r="AM42" s="147">
        <f>'1.3'!AM42/'1.3.a'!$AM$178</f>
        <v>8.7222821820221508E-2</v>
      </c>
      <c r="AN42" s="147">
        <f>'1.3'!AN42/'1.3.a'!$AN$178</f>
        <v>6.919298026809359E-2</v>
      </c>
      <c r="AO42" s="147">
        <f>'1.3'!AO42/'1.3.a'!$AO$178</f>
        <v>6.1937281131606771E-2</v>
      </c>
      <c r="AP42" s="147">
        <f>'1.3'!AP42/'1.3.a'!$AP$178</f>
        <v>7.2959636892472424E-2</v>
      </c>
      <c r="AQ42" s="147">
        <f>'1.3'!AQ42/'1.3.a'!$AQ$178</f>
        <v>8.6240874914289667E-2</v>
      </c>
      <c r="AR42" s="147">
        <f>'1.3'!AR42/'1.3.a'!$AR$178</f>
        <v>6.6591236085121949E-2</v>
      </c>
      <c r="AS42" s="147">
        <f>'1.3'!AS42/'1.3.a'!$AS$178</f>
        <v>5.3400857362809515E-2</v>
      </c>
      <c r="AT42" s="147">
        <f>'1.3'!AT42/'1.3.a'!$AT$178</f>
        <v>7.5778500302466453E-2</v>
      </c>
    </row>
    <row r="43" spans="1:46" ht="20.100000000000001" customHeight="1" x14ac:dyDescent="0.25">
      <c r="A43" s="21">
        <v>112</v>
      </c>
      <c r="B43" s="22" t="s">
        <v>257</v>
      </c>
      <c r="C43" s="147">
        <f>'1.3'!C43/'1.3.a'!$C$178</f>
        <v>3.8569172291648092E-3</v>
      </c>
      <c r="D43" s="147">
        <f>'1.3'!D43/'1.3.a'!$D$178</f>
        <v>3.2815188325522032E-3</v>
      </c>
      <c r="E43" s="147">
        <f>'1.3'!E43/'1.3.a'!$E$178</f>
        <v>2.962970402010151E-3</v>
      </c>
      <c r="F43" s="147">
        <f>'1.3'!F43/'1.3.a'!$F$178</f>
        <v>2.8913161382392162E-3</v>
      </c>
      <c r="G43" s="147">
        <f>'1.3'!G43/'1.3.a'!$G$178</f>
        <v>4.0189507265395745E-3</v>
      </c>
      <c r="H43" s="147">
        <f>'1.3'!H43/'1.3.a'!$H$178</f>
        <v>3.126526046380231E-3</v>
      </c>
      <c r="I43" s="147">
        <f>'1.3'!I43/'1.3.a'!$I$178</f>
        <v>3.3292220126778468E-3</v>
      </c>
      <c r="J43" s="147">
        <f>'1.3'!J43/'1.3.a'!$J$178</f>
        <v>3.1515873349333735E-3</v>
      </c>
      <c r="K43" s="147">
        <f>'1.3'!K43/'1.3.a'!$K$178</f>
        <v>4.1000676513648403E-3</v>
      </c>
      <c r="L43" s="147">
        <f>'1.3'!L43/'1.3.a'!$L$178</f>
        <v>3.3154272328935939E-3</v>
      </c>
      <c r="M43" s="147">
        <f>'1.3'!M43/'1.3.a'!$M$178</f>
        <v>3.3474180753285997E-3</v>
      </c>
      <c r="N43" s="147">
        <f>'1.3'!N43/'1.3.a'!$N$178</f>
        <v>3.1573861604495979E-3</v>
      </c>
      <c r="O43" s="147">
        <f>'1.3'!O43/'1.3.a'!$O$178</f>
        <v>4.1719209575170283E-3</v>
      </c>
      <c r="P43" s="147">
        <f>'1.3'!P43/'1.3.a'!$P$178</f>
        <v>3.3565031057302512E-3</v>
      </c>
      <c r="Q43" s="147">
        <f>'1.3'!Q43/'1.3.a'!$Q$178</f>
        <v>3.397786527416671E-3</v>
      </c>
      <c r="R43" s="147">
        <f>'1.3'!R43/'1.3.a'!$R$178</f>
        <v>3.1876871491895767E-3</v>
      </c>
      <c r="S43" s="147">
        <f>'1.3'!S43/'1.3.a'!$S$178</f>
        <v>4.1785220145980533E-3</v>
      </c>
      <c r="T43" s="147">
        <f>'1.3'!T43/'1.3.a'!$T$178</f>
        <v>3.4391000540141621E-3</v>
      </c>
      <c r="U43" s="147">
        <f>'1.3'!U43/'1.3.a'!$U$178</f>
        <v>3.4681512880948406E-3</v>
      </c>
      <c r="V43" s="147">
        <f>'1.3'!V43/'1.3.a'!$V$178</f>
        <v>3.2917074432641746E-3</v>
      </c>
      <c r="W43" s="147">
        <f>'1.3'!W43/'1.3.a'!$W$178</f>
        <v>4.2824143462816449E-3</v>
      </c>
      <c r="X43" s="147">
        <f>'1.3'!X43/'1.3.a'!$X$178</f>
        <v>3.5057275113304126E-3</v>
      </c>
      <c r="Y43" s="147">
        <f>'1.3'!Y43/'1.3.a'!$Y$178</f>
        <v>3.5031402566010846E-3</v>
      </c>
      <c r="Z43" s="147">
        <f>'1.3'!Z43/'1.3.a'!$Z$178</f>
        <v>3.1445390030335934E-3</v>
      </c>
      <c r="AA43" s="147">
        <f>'1.3'!AA43/'1.3.a'!$AA$178</f>
        <v>4.2324287922018309E-3</v>
      </c>
      <c r="AB43" s="147">
        <f>'1.3'!AB43/'1.3.a'!$AB$178</f>
        <v>3.446687506702603E-3</v>
      </c>
      <c r="AC43" s="147">
        <f>'1.3'!AC43/'1.3.a'!$AC$178</f>
        <v>3.4094205810645947E-3</v>
      </c>
      <c r="AD43" s="147">
        <f>'1.3'!AD43/'1.3.a'!$AD$178</f>
        <v>3.1176957384859536E-3</v>
      </c>
      <c r="AE43" s="147">
        <f>'1.3'!AE43/'1.3.a'!$AE$178</f>
        <v>4.0816621150668612E-3</v>
      </c>
      <c r="AF43" s="147">
        <f>'1.3'!AF43/'1.3.a'!$AF$178</f>
        <v>3.3394979204185021E-3</v>
      </c>
      <c r="AG43" s="147">
        <f>'1.3'!AG43/'1.3.a'!$AG$178</f>
        <v>3.3647079953701255E-3</v>
      </c>
      <c r="AH43" s="147">
        <f>'1.3'!AH43/'1.3.a'!$AH$178</f>
        <v>3.0612777002624325E-3</v>
      </c>
      <c r="AI43" s="147">
        <f>'1.3'!AI43/'1.3.a'!$AI$178</f>
        <v>3.9708267184110045E-3</v>
      </c>
      <c r="AJ43" s="147">
        <f>'1.3'!AJ43/'1.3.a'!$AJ$178</f>
        <v>3.0429402373600041E-3</v>
      </c>
      <c r="AK43" s="147">
        <f>'1.3'!AK43/'1.3.a'!$AK$178</f>
        <v>3.5666096687340487E-3</v>
      </c>
      <c r="AL43" s="147">
        <f>'1.3'!AL43/'1.3.a'!$AL$178</f>
        <v>3.3758645370021295E-3</v>
      </c>
      <c r="AM43" s="147">
        <f>'1.3'!AM43/'1.3.a'!$AM$178</f>
        <v>3.4464321104756314E-3</v>
      </c>
      <c r="AN43" s="147">
        <f>'1.3'!AN43/'1.3.a'!$AN$178</f>
        <v>3.170529721394753E-3</v>
      </c>
      <c r="AO43" s="147">
        <f>'1.3'!AO43/'1.3.a'!$AO$178</f>
        <v>2.9502137478105129E-3</v>
      </c>
      <c r="AP43" s="147">
        <f>'1.3'!AP43/'1.3.a'!$AP$178</f>
        <v>3.5253517107014013E-3</v>
      </c>
      <c r="AQ43" s="147">
        <f>'1.3'!AQ43/'1.3.a'!$AQ$178</f>
        <v>3.1979366470190796E-3</v>
      </c>
      <c r="AR43" s="147">
        <f>'1.3'!AR43/'1.3.a'!$AR$178</f>
        <v>3.0051705271003631E-3</v>
      </c>
      <c r="AS43" s="147">
        <f>'1.3'!AS43/'1.3.a'!$AS$178</f>
        <v>2.817210284282771E-3</v>
      </c>
      <c r="AT43" s="147">
        <f>'1.3'!AT43/'1.3.a'!$AT$178</f>
        <v>3.4475094330699649E-3</v>
      </c>
    </row>
    <row r="44" spans="1:46" ht="20.100000000000001" customHeight="1" x14ac:dyDescent="0.25">
      <c r="A44" s="21">
        <v>113</v>
      </c>
      <c r="B44" s="22" t="s">
        <v>258</v>
      </c>
      <c r="C44" s="147">
        <f>'1.3'!C44/'1.3.a'!$C$178</f>
        <v>2.705862646195779E-5</v>
      </c>
      <c r="D44" s="147">
        <f>'1.3'!D44/'1.3.a'!$D$178</f>
        <v>2.4426838568228395E-5</v>
      </c>
      <c r="E44" s="147">
        <f>'1.3'!E44/'1.3.a'!$E$178</f>
        <v>3.3240998904738287E-4</v>
      </c>
      <c r="F44" s="147">
        <f>'1.3'!F44/'1.3.a'!$F$178</f>
        <v>1.409667088247255E-4</v>
      </c>
      <c r="G44" s="147">
        <f>'1.3'!G44/'1.3.a'!$G$178</f>
        <v>2.6880950999034953E-5</v>
      </c>
      <c r="H44" s="147">
        <f>'1.3'!H44/'1.3.a'!$H$178</f>
        <v>2.9105126855020598E-5</v>
      </c>
      <c r="I44" s="147">
        <f>'1.3'!I44/'1.3.a'!$I$178</f>
        <v>3.4352942588287337E-4</v>
      </c>
      <c r="J44" s="147">
        <f>'1.3'!J44/'1.3.a'!$J$178</f>
        <v>1.3893093670421539E-4</v>
      </c>
      <c r="K44" s="147">
        <f>'1.3'!K44/'1.3.a'!$K$178</f>
        <v>3.8607485491021027E-5</v>
      </c>
      <c r="L44" s="147">
        <f>'1.3'!L44/'1.3.a'!$L$178</f>
        <v>3.080550734327087E-5</v>
      </c>
      <c r="M44" s="147">
        <f>'1.3'!M44/'1.3.a'!$M$178</f>
        <v>3.4815408757291034E-4</v>
      </c>
      <c r="N44" s="147">
        <f>'1.3'!N44/'1.3.a'!$N$178</f>
        <v>1.4085385015813305E-4</v>
      </c>
      <c r="O44" s="147">
        <f>'1.3'!O44/'1.3.a'!$O$178</f>
        <v>2.0385787207877876E-5</v>
      </c>
      <c r="P44" s="147">
        <f>'1.3'!P44/'1.3.a'!$P$178</f>
        <v>2.821247946427322E-5</v>
      </c>
      <c r="Q44" s="147">
        <f>'1.3'!Q44/'1.3.a'!$Q$178</f>
        <v>3.7657475820011024E-4</v>
      </c>
      <c r="R44" s="147">
        <f>'1.3'!R44/'1.3.a'!$R$178</f>
        <v>1.4837580668513139E-4</v>
      </c>
      <c r="S44" s="147">
        <f>'1.3'!S44/'1.3.a'!$S$178</f>
        <v>2.044342874752898E-5</v>
      </c>
      <c r="T44" s="147">
        <f>'1.3'!T44/'1.3.a'!$T$178</f>
        <v>1.8827663865027317E-5</v>
      </c>
      <c r="U44" s="147">
        <f>'1.3'!U44/'1.3.a'!$U$178</f>
        <v>4.2486059518317282E-4</v>
      </c>
      <c r="V44" s="147">
        <f>'1.3'!V44/'1.3.a'!$V$178</f>
        <v>1.6737403766872651E-4</v>
      </c>
      <c r="W44" s="147">
        <f>'1.3'!W44/'1.3.a'!$W$178</f>
        <v>2.4699472332149686E-5</v>
      </c>
      <c r="X44" s="147">
        <f>'1.3'!X44/'1.3.a'!$X$178</f>
        <v>2.5865057931678948E-5</v>
      </c>
      <c r="Y44" s="147">
        <f>'1.3'!Y44/'1.3.a'!$Y$178</f>
        <v>4.9286205566105167E-4</v>
      </c>
      <c r="Z44" s="147">
        <f>'1.3'!Z44/'1.3.a'!$Z$178</f>
        <v>2.0185393023442589E-4</v>
      </c>
      <c r="AA44" s="147">
        <f>'1.3'!AA44/'1.3.a'!$AA$178</f>
        <v>3.1588161493431065E-5</v>
      </c>
      <c r="AB44" s="147">
        <f>'1.3'!AB44/'1.3.a'!$AB$178</f>
        <v>2.5182699356103834E-5</v>
      </c>
      <c r="AC44" s="147">
        <f>'1.3'!AC44/'1.3.a'!$AC$178</f>
        <v>4.8141840717207682E-4</v>
      </c>
      <c r="AD44" s="147">
        <f>'1.3'!AD44/'1.3.a'!$AD$178</f>
        <v>1.9200858859343809E-4</v>
      </c>
      <c r="AE44" s="147">
        <f>'1.3'!AE44/'1.3.a'!$AE$178</f>
        <v>2.7318626391941448E-5</v>
      </c>
      <c r="AF44" s="147">
        <f>'1.3'!AF44/'1.3.a'!$AF$178</f>
        <v>2.8560746748668856E-5</v>
      </c>
      <c r="AG44" s="147">
        <f>'1.3'!AG44/'1.3.a'!$AG$178</f>
        <v>5.3206287420979898E-4</v>
      </c>
      <c r="AH44" s="147">
        <f>'1.3'!AH44/'1.3.a'!$AH$178</f>
        <v>2.0124282464034101E-4</v>
      </c>
      <c r="AI44" s="147">
        <f>'1.3'!AI44/'1.3.a'!$AI$178</f>
        <v>1.8323043013373313E-5</v>
      </c>
      <c r="AJ44" s="147">
        <f>'1.3'!AJ44/'1.3.a'!$AJ$178</f>
        <v>2.1833005073234217E-5</v>
      </c>
      <c r="AK44" s="147">
        <f>'1.3'!AK44/'1.3.a'!$AK$178</f>
        <v>5.5305401322772532E-4</v>
      </c>
      <c r="AL44" s="147">
        <f>'1.3'!AL44/'1.3.a'!$AL$178</f>
        <v>2.1852450027572731E-4</v>
      </c>
      <c r="AM44" s="147">
        <f>'1.3'!AM44/'1.3.a'!$AM$178</f>
        <v>3.3727848106604332E-5</v>
      </c>
      <c r="AN44" s="147">
        <f>'1.3'!AN44/'1.3.a'!$AN$178</f>
        <v>2.7894392987487164E-5</v>
      </c>
      <c r="AO44" s="147">
        <f>'1.3'!AO44/'1.3.a'!$AO$178</f>
        <v>5.8148057040932535E-4</v>
      </c>
      <c r="AP44" s="147">
        <f>'1.3'!AP44/'1.3.a'!$AP$178</f>
        <v>2.339286391716228E-4</v>
      </c>
      <c r="AQ44" s="147">
        <f>'1.3'!AQ44/'1.3.a'!$AQ$178</f>
        <v>3.1692601571267573E-5</v>
      </c>
      <c r="AR44" s="147">
        <f>'1.3'!AR44/'1.3.a'!$AR$178</f>
        <v>1.5404556479047995E-5</v>
      </c>
      <c r="AS44" s="147">
        <f>'1.3'!AS44/'1.3.a'!$AS$178</f>
        <v>6.6316557123051315E-4</v>
      </c>
      <c r="AT44" s="147">
        <f>'1.3'!AT44/'1.3.a'!$AT$178</f>
        <v>2.2243681264252213E-4</v>
      </c>
    </row>
    <row r="45" spans="1:46" ht="20.100000000000001" customHeight="1" x14ac:dyDescent="0.25">
      <c r="A45" s="21">
        <v>114</v>
      </c>
      <c r="B45" s="22" t="s">
        <v>264</v>
      </c>
      <c r="C45" s="147">
        <f>'1.3'!C45/'1.3.a'!$C$178</f>
        <v>6.796446734931251E-2</v>
      </c>
      <c r="D45" s="147">
        <f>'1.3'!D45/'1.3.a'!$D$178</f>
        <v>6.5439790936957926E-2</v>
      </c>
      <c r="E45" s="147">
        <f>'1.3'!E45/'1.3.a'!$E$178</f>
        <v>6.4297368859957293E-2</v>
      </c>
      <c r="F45" s="147">
        <f>'1.3'!F45/'1.3.a'!$F$178</f>
        <v>7.0659403154653355E-2</v>
      </c>
      <c r="G45" s="147">
        <f>'1.3'!G45/'1.3.a'!$G$178</f>
        <v>7.084708378565345E-2</v>
      </c>
      <c r="H45" s="147">
        <f>'1.3'!H45/'1.3.a'!$H$178</f>
        <v>6.582795649876301E-2</v>
      </c>
      <c r="I45" s="147">
        <f>'1.3'!I45/'1.3.a'!$I$178</f>
        <v>6.7233980992894127E-2</v>
      </c>
      <c r="J45" s="147">
        <f>'1.3'!J45/'1.3.a'!$J$178</f>
        <v>6.4770387121241627E-2</v>
      </c>
      <c r="K45" s="147">
        <f>'1.3'!K45/'1.3.a'!$K$178</f>
        <v>6.7424233596328251E-2</v>
      </c>
      <c r="L45" s="147">
        <f>'1.3'!L45/'1.3.a'!$L$178</f>
        <v>6.5039538669142347E-2</v>
      </c>
      <c r="M45" s="147">
        <f>'1.3'!M45/'1.3.a'!$M$178</f>
        <v>6.9442320223473852E-2</v>
      </c>
      <c r="N45" s="147">
        <f>'1.3'!N45/'1.3.a'!$N$178</f>
        <v>6.1777285966216275E-2</v>
      </c>
      <c r="O45" s="147">
        <f>'1.3'!O45/'1.3.a'!$O$178</f>
        <v>6.2609806693317643E-2</v>
      </c>
      <c r="P45" s="147">
        <f>'1.3'!P45/'1.3.a'!$P$178</f>
        <v>6.1535181800607602E-2</v>
      </c>
      <c r="Q45" s="147">
        <f>'1.3'!Q45/'1.3.a'!$Q$178</f>
        <v>5.9163417665094614E-2</v>
      </c>
      <c r="R45" s="147">
        <f>'1.3'!R45/'1.3.a'!$R$178</f>
        <v>6.795820432130642E-2</v>
      </c>
      <c r="S45" s="147">
        <f>'1.3'!S45/'1.3.a'!$S$178</f>
        <v>6.1769541616106205E-2</v>
      </c>
      <c r="T45" s="147">
        <f>'1.3'!T45/'1.3.a'!$T$178</f>
        <v>5.7076215140589859E-2</v>
      </c>
      <c r="U45" s="147">
        <f>'1.3'!U45/'1.3.a'!$U$178</f>
        <v>5.5878406539497917E-2</v>
      </c>
      <c r="V45" s="147">
        <f>'1.3'!V45/'1.3.a'!$V$178</f>
        <v>6.003108953563252E-2</v>
      </c>
      <c r="W45" s="147">
        <f>'1.3'!W45/'1.3.a'!$W$178</f>
        <v>6.1917476763442822E-2</v>
      </c>
      <c r="X45" s="147">
        <f>'1.3'!X45/'1.3.a'!$X$178</f>
        <v>5.8100067809040007E-2</v>
      </c>
      <c r="Y45" s="147">
        <f>'1.3'!Y45/'1.3.a'!$Y$178</f>
        <v>5.9199482371414203E-2</v>
      </c>
      <c r="Z45" s="147">
        <f>'1.3'!Z45/'1.3.a'!$Z$178</f>
        <v>5.7655223032923197E-2</v>
      </c>
      <c r="AA45" s="147">
        <f>'1.3'!AA45/'1.3.a'!$AA$178</f>
        <v>6.115561416416565E-2</v>
      </c>
      <c r="AB45" s="147">
        <f>'1.3'!AB45/'1.3.a'!$AB$178</f>
        <v>5.5414975030070313E-2</v>
      </c>
      <c r="AC45" s="147">
        <f>'1.3'!AC45/'1.3.a'!$AC$178</f>
        <v>5.3816819575048892E-2</v>
      </c>
      <c r="AD45" s="147">
        <f>'1.3'!AD45/'1.3.a'!$AD$178</f>
        <v>5.4224760118282235E-2</v>
      </c>
      <c r="AE45" s="147">
        <f>'1.3'!AE45/'1.3.a'!$AE$178</f>
        <v>5.6066004037902906E-2</v>
      </c>
      <c r="AF45" s="147">
        <f>'1.3'!AF45/'1.3.a'!$AF$178</f>
        <v>5.3346761445735795E-2</v>
      </c>
      <c r="AG45" s="147">
        <f>'1.3'!AG45/'1.3.a'!$AG$178</f>
        <v>5.6056117154007649E-2</v>
      </c>
      <c r="AH45" s="147">
        <f>'1.3'!AH45/'1.3.a'!$AH$178</f>
        <v>6.5439304141082524E-2</v>
      </c>
      <c r="AI45" s="147">
        <f>'1.3'!AI45/'1.3.a'!$AI$178</f>
        <v>6.0000724552274745E-2</v>
      </c>
      <c r="AJ45" s="147">
        <f>'1.3'!AJ45/'1.3.a'!$AJ$178</f>
        <v>5.9263382672591548E-2</v>
      </c>
      <c r="AK45" s="147">
        <f>'1.3'!AK45/'1.3.a'!$AK$178</f>
        <v>6.0533975523577151E-2</v>
      </c>
      <c r="AL45" s="147">
        <f>'1.3'!AL45/'1.3.a'!$AL$178</f>
        <v>5.9546249966286456E-2</v>
      </c>
      <c r="AM45" s="147">
        <f>'1.3'!AM45/'1.3.a'!$AM$178</f>
        <v>5.7863130628515731E-2</v>
      </c>
      <c r="AN45" s="147">
        <f>'1.3'!AN45/'1.3.a'!$AN$178</f>
        <v>5.4961333871967208E-2</v>
      </c>
      <c r="AO45" s="147">
        <f>'1.3'!AO45/'1.3.a'!$AO$178</f>
        <v>5.4904033635423247E-2</v>
      </c>
      <c r="AP45" s="147">
        <f>'1.3'!AP45/'1.3.a'!$AP$178</f>
        <v>5.4220930844910982E-2</v>
      </c>
      <c r="AQ45" s="147">
        <f>'1.3'!AQ45/'1.3.a'!$AQ$178</f>
        <v>5.3721650735769698E-2</v>
      </c>
      <c r="AR45" s="147">
        <f>'1.3'!AR45/'1.3.a'!$AR$178</f>
        <v>2.7075813088989303E-2</v>
      </c>
      <c r="AS45" s="147">
        <f>'1.3'!AS45/'1.3.a'!$AS$178</f>
        <v>5.598711269459903E-2</v>
      </c>
      <c r="AT45" s="147">
        <f>'1.3'!AT45/'1.3.a'!$AT$178</f>
        <v>5.9553844878594372E-2</v>
      </c>
    </row>
    <row r="46" spans="1:46" ht="20.100000000000001" customHeight="1" x14ac:dyDescent="0.25">
      <c r="A46" s="21">
        <v>115</v>
      </c>
      <c r="B46" s="22" t="s">
        <v>273</v>
      </c>
      <c r="C46" s="147">
        <f>'1.3'!C46/'1.3.a'!$C$178</f>
        <v>5.1352696540376379E-3</v>
      </c>
      <c r="D46" s="147">
        <f>'1.3'!D46/'1.3.a'!$D$178</f>
        <v>5.1888742952618501E-3</v>
      </c>
      <c r="E46" s="147">
        <f>'1.3'!E46/'1.3.a'!$E$178</f>
        <v>5.7415697165246228E-3</v>
      </c>
      <c r="F46" s="147">
        <f>'1.3'!F46/'1.3.a'!$F$178</f>
        <v>5.5820965156851438E-3</v>
      </c>
      <c r="G46" s="147">
        <f>'1.3'!G46/'1.3.a'!$G$178</f>
        <v>5.7831532486466225E-3</v>
      </c>
      <c r="H46" s="147">
        <f>'1.3'!H46/'1.3.a'!$H$178</f>
        <v>5.6221166193834065E-3</v>
      </c>
      <c r="I46" s="147">
        <f>'1.3'!I46/'1.3.a'!$I$178</f>
        <v>6.3016202487382383E-3</v>
      </c>
      <c r="J46" s="147">
        <f>'1.3'!J46/'1.3.a'!$J$178</f>
        <v>6.5946862029937874E-3</v>
      </c>
      <c r="K46" s="147">
        <f>'1.3'!K46/'1.3.a'!$K$178</f>
        <v>6.133547222979212E-3</v>
      </c>
      <c r="L46" s="147">
        <f>'1.3'!L46/'1.3.a'!$L$178</f>
        <v>6.3162883610001991E-3</v>
      </c>
      <c r="M46" s="147">
        <f>'1.3'!M46/'1.3.a'!$M$178</f>
        <v>6.7289662859248934E-3</v>
      </c>
      <c r="N46" s="147">
        <f>'1.3'!N46/'1.3.a'!$N$178</f>
        <v>6.6435204627770085E-3</v>
      </c>
      <c r="O46" s="147">
        <f>'1.3'!O46/'1.3.a'!$O$178</f>
        <v>6.5894192470133863E-3</v>
      </c>
      <c r="P46" s="147">
        <f>'1.3'!P46/'1.3.a'!$P$178</f>
        <v>6.5806447454798307E-3</v>
      </c>
      <c r="Q46" s="147">
        <f>'1.3'!Q46/'1.3.a'!$Q$178</f>
        <v>7.4454250447472262E-3</v>
      </c>
      <c r="R46" s="147">
        <f>'1.3'!R46/'1.3.a'!$R$178</f>
        <v>7.0837174882935417E-3</v>
      </c>
      <c r="S46" s="147">
        <f>'1.3'!S46/'1.3.a'!$S$178</f>
        <v>7.0150899619204543E-3</v>
      </c>
      <c r="T46" s="147">
        <f>'1.3'!T46/'1.3.a'!$T$178</f>
        <v>6.0579321170623045E-3</v>
      </c>
      <c r="U46" s="147">
        <f>'1.3'!U46/'1.3.a'!$U$178</f>
        <v>6.1664160897352332E-3</v>
      </c>
      <c r="V46" s="147">
        <f>'1.3'!V46/'1.3.a'!$V$178</f>
        <v>6.2431052331399003E-3</v>
      </c>
      <c r="W46" s="147">
        <f>'1.3'!W46/'1.3.a'!$W$178</f>
        <v>6.98468076068886E-3</v>
      </c>
      <c r="X46" s="147">
        <f>'1.3'!X46/'1.3.a'!$X$178</f>
        <v>6.3107639038677754E-3</v>
      </c>
      <c r="Y46" s="147">
        <f>'1.3'!Y46/'1.3.a'!$Y$178</f>
        <v>6.8898636038398735E-3</v>
      </c>
      <c r="Z46" s="147">
        <f>'1.3'!Z46/'1.3.a'!$Z$178</f>
        <v>5.8439551522249614E-3</v>
      </c>
      <c r="AA46" s="147">
        <f>'1.3'!AA46/'1.3.a'!$AA$178</f>
        <v>5.6703101147992157E-3</v>
      </c>
      <c r="AB46" s="147">
        <f>'1.3'!AB46/'1.3.a'!$AB$178</f>
        <v>4.7440379356998427E-3</v>
      </c>
      <c r="AC46" s="147">
        <f>'1.3'!AC46/'1.3.a'!$AC$178</f>
        <v>4.9173588283058086E-3</v>
      </c>
      <c r="AD46" s="147">
        <f>'1.3'!AD46/'1.3.a'!$AD$178</f>
        <v>4.7705863750138059E-3</v>
      </c>
      <c r="AE46" s="147">
        <f>'1.3'!AE46/'1.3.a'!$AE$178</f>
        <v>4.6120864932597287E-3</v>
      </c>
      <c r="AF46" s="147">
        <f>'1.3'!AF46/'1.3.a'!$AF$178</f>
        <v>4.6634666081457289E-3</v>
      </c>
      <c r="AG46" s="147">
        <f>'1.3'!AG46/'1.3.a'!$AG$178</f>
        <v>5.2444128516520557E-3</v>
      </c>
      <c r="AH46" s="147">
        <f>'1.3'!AH46/'1.3.a'!$AH$178</f>
        <v>5.1069274134392228E-3</v>
      </c>
      <c r="AI46" s="147">
        <f>'1.3'!AI46/'1.3.a'!$AI$178</f>
        <v>5.5075371379318559E-3</v>
      </c>
      <c r="AJ46" s="147">
        <f>'1.3'!AJ46/'1.3.a'!$AJ$178</f>
        <v>5.7525189277493286E-3</v>
      </c>
      <c r="AK46" s="147">
        <f>'1.3'!AK46/'1.3.a'!$AK$178</f>
        <v>6.3859042167590642E-3</v>
      </c>
      <c r="AL46" s="147">
        <f>'1.3'!AL46/'1.3.a'!$AL$178</f>
        <v>5.5902257837779834E-3</v>
      </c>
      <c r="AM46" s="147">
        <f>'1.3'!AM46/'1.3.a'!$AM$178</f>
        <v>5.7558912023939713E-3</v>
      </c>
      <c r="AN46" s="147">
        <f>'1.3'!AN46/'1.3.a'!$AN$178</f>
        <v>5.6122868802068824E-3</v>
      </c>
      <c r="AO46" s="147">
        <f>'1.3'!AO46/'1.3.a'!$AO$178</f>
        <v>6.0116807067654848E-3</v>
      </c>
      <c r="AP46" s="147">
        <f>'1.3'!AP46/'1.3.a'!$AP$178</f>
        <v>5.7976411190225913E-3</v>
      </c>
      <c r="AQ46" s="147">
        <f>'1.3'!AQ46/'1.3.a'!$AQ$178</f>
        <v>6.1019148339973321E-3</v>
      </c>
      <c r="AR46" s="147">
        <f>'1.3'!AR46/'1.3.a'!$AR$178</f>
        <v>5.4595161872316774E-3</v>
      </c>
      <c r="AS46" s="147">
        <f>'1.3'!AS46/'1.3.a'!$AS$178</f>
        <v>5.8186124483392875E-3</v>
      </c>
      <c r="AT46" s="147">
        <f>'1.3'!AT46/'1.3.a'!$AT$178</f>
        <v>7.0549166758692525E-3</v>
      </c>
    </row>
    <row r="47" spans="1:46" ht="20.100000000000001" customHeight="1" x14ac:dyDescent="0.25">
      <c r="A47" s="21">
        <v>116</v>
      </c>
      <c r="B47" s="22" t="s">
        <v>278</v>
      </c>
      <c r="C47" s="147">
        <f>'1.3'!C47/'1.3.a'!$C$178</f>
        <v>-5.9469052941289295E-5</v>
      </c>
      <c r="D47" s="147">
        <f>'1.3'!D47/'1.3.a'!$D$178</f>
        <v>1.0572344554067436E-4</v>
      </c>
      <c r="E47" s="147">
        <f>'1.3'!E47/'1.3.a'!$E$178</f>
        <v>4.0635855520650143E-4</v>
      </c>
      <c r="F47" s="147">
        <f>'1.3'!F47/'1.3.a'!$F$178</f>
        <v>-2.5368552473590134E-4</v>
      </c>
      <c r="G47" s="147">
        <f>'1.3'!G47/'1.3.a'!$G$178</f>
        <v>2.5676583582792852E-4</v>
      </c>
      <c r="H47" s="147">
        <f>'1.3'!H47/'1.3.a'!$H$178</f>
        <v>1.1826749817109025E-4</v>
      </c>
      <c r="I47" s="147">
        <f>'1.3'!I47/'1.3.a'!$I$178</f>
        <v>2.3341627164143142E-4</v>
      </c>
      <c r="J47" s="147">
        <f>'1.3'!J47/'1.3.a'!$J$178</f>
        <v>-2.7946130276084504E-4</v>
      </c>
      <c r="K47" s="147">
        <f>'1.3'!K47/'1.3.a'!$K$178</f>
        <v>-6.5436124471324241E-4</v>
      </c>
      <c r="L47" s="147">
        <f>'1.3'!L47/'1.3.a'!$L$178</f>
        <v>-1.5938880219655761E-4</v>
      </c>
      <c r="M47" s="147">
        <f>'1.3'!M47/'1.3.a'!$M$178</f>
        <v>-1.017542616313232E-4</v>
      </c>
      <c r="N47" s="147">
        <f>'1.3'!N47/'1.3.a'!$N$178</f>
        <v>4.5021458277568697E-4</v>
      </c>
      <c r="O47" s="147">
        <f>'1.3'!O47/'1.3.a'!$O$178</f>
        <v>-4.3977837312159437E-4</v>
      </c>
      <c r="P47" s="147">
        <f>'1.3'!P47/'1.3.a'!$P$178</f>
        <v>1.3120316473370973E-4</v>
      </c>
      <c r="Q47" s="147">
        <f>'1.3'!Q47/'1.3.a'!$Q$178</f>
        <v>1.6402437495013068E-4</v>
      </c>
      <c r="R47" s="147">
        <f>'1.3'!R47/'1.3.a'!$R$178</f>
        <v>5.1624058650555111E-4</v>
      </c>
      <c r="S47" s="147">
        <f>'1.3'!S47/'1.3.a'!$S$178</f>
        <v>1.1239397762855999E-4</v>
      </c>
      <c r="T47" s="147">
        <f>'1.3'!T47/'1.3.a'!$T$178</f>
        <v>-9.4033917103916612E-5</v>
      </c>
      <c r="U47" s="147">
        <f>'1.3'!U47/'1.3.a'!$U$178</f>
        <v>1.1958821820516008E-4</v>
      </c>
      <c r="V47" s="147">
        <f>'1.3'!V47/'1.3.a'!$V$178</f>
        <v>-1.5767560070715719E-4</v>
      </c>
      <c r="W47" s="147">
        <f>'1.3'!W47/'1.3.a'!$W$178</f>
        <v>-3.7056744280637141E-4</v>
      </c>
      <c r="X47" s="147">
        <f>'1.3'!X47/'1.3.a'!$X$178</f>
        <v>1.2190113012051012E-4</v>
      </c>
      <c r="Y47" s="147">
        <f>'1.3'!Y47/'1.3.a'!$Y$178</f>
        <v>-4.8372638008818841E-7</v>
      </c>
      <c r="Z47" s="147">
        <f>'1.3'!Z47/'1.3.a'!$Z$178</f>
        <v>-8.3996562921878206E-5</v>
      </c>
      <c r="AA47" s="147">
        <f>'1.3'!AA47/'1.3.a'!$AA$178</f>
        <v>2.6607569383660464E-9</v>
      </c>
      <c r="AB47" s="147">
        <f>'1.3'!AB47/'1.3.a'!$AB$178</f>
        <v>5.8024250218464967E-7</v>
      </c>
      <c r="AC47" s="147">
        <f>'1.3'!AC47/'1.3.a'!$AC$178</f>
        <v>1.7663055742752108E-9</v>
      </c>
      <c r="AD47" s="147">
        <f>'1.3'!AD47/'1.3.a'!$AD$178</f>
        <v>1.2061143585412072E-8</v>
      </c>
      <c r="AE47" s="147">
        <f>'1.3'!AE47/'1.3.a'!$AE$178</f>
        <v>-2.9315142882483652E-8</v>
      </c>
      <c r="AF47" s="147">
        <f>'1.3'!AF47/'1.3.a'!$AF$178</f>
        <v>9.5339159814782044E-9</v>
      </c>
      <c r="AG47" s="147">
        <f>'1.3'!AG47/'1.3.a'!$AG$178</f>
        <v>3.9952476701826568E-9</v>
      </c>
      <c r="AH47" s="147">
        <f>'1.3'!AH47/'1.3.a'!$AH$178</f>
        <v>1.4203691872438023E-8</v>
      </c>
      <c r="AI47" s="147">
        <f>'1.3'!AI47/'1.3.a'!$AI$178</f>
        <v>5.0306573055449915E-8</v>
      </c>
      <c r="AJ47" s="147">
        <f>'1.3'!AJ47/'1.3.a'!$AJ$178</f>
        <v>-5.5590573617639892E-8</v>
      </c>
      <c r="AK47" s="147">
        <f>'1.3'!AK47/'1.3.a'!$AK$178</f>
        <v>2.0083526786825271E-7</v>
      </c>
      <c r="AL47" s="147">
        <f>'1.3'!AL47/'1.3.a'!$AL$178</f>
        <v>1.8219842650822973E-8</v>
      </c>
      <c r="AM47" s="147">
        <f>'1.3'!AM47/'1.3.a'!$AM$178</f>
        <v>-1.4927163957581829E-8</v>
      </c>
      <c r="AN47" s="147">
        <f>'1.3'!AN47/'1.3.a'!$AN$178</f>
        <v>3.9223868158516934E-8</v>
      </c>
      <c r="AO47" s="147">
        <f>'1.3'!AO47/'1.3.a'!$AO$178</f>
        <v>1.21068448299236E-8</v>
      </c>
      <c r="AP47" s="147">
        <f>'1.3'!AP47/'1.3.a'!$AP$178</f>
        <v>-9.335696109974047E-9</v>
      </c>
      <c r="AQ47" s="147">
        <f>'1.3'!AQ47/'1.3.a'!$AQ$178</f>
        <v>7.0662028434152431E-9</v>
      </c>
      <c r="AR47" s="147">
        <f>'1.3'!AR47/'1.3.a'!$AR$178</f>
        <v>2.5393892325222275E-8</v>
      </c>
      <c r="AS47" s="147">
        <f>'1.3'!AS47/'1.3.a'!$AS$178</f>
        <v>-4.2737540273930282E-6</v>
      </c>
      <c r="AT47" s="147">
        <f>'1.3'!AT47/'1.3.a'!$AT$178</f>
        <v>2.1494746246243916E-8</v>
      </c>
    </row>
    <row r="48" spans="1:46" ht="20.100000000000001" customHeight="1" x14ac:dyDescent="0.25">
      <c r="A48" s="118">
        <v>12</v>
      </c>
      <c r="B48" s="118" t="s">
        <v>246</v>
      </c>
      <c r="C48" s="146">
        <f>'1.3'!C48/'1.3.a'!$C$178</f>
        <v>9.0193302820815224E-2</v>
      </c>
      <c r="D48" s="146">
        <f>'1.3'!D48/'1.3.a'!$D$178</f>
        <v>8.8997197615430762E-2</v>
      </c>
      <c r="E48" s="146">
        <f>'1.3'!E48/'1.3.a'!$E$178</f>
        <v>8.6949020242949426E-2</v>
      </c>
      <c r="F48" s="146">
        <f>'1.3'!F48/'1.3.a'!$F$178</f>
        <v>9.9312882283214235E-2</v>
      </c>
      <c r="G48" s="146">
        <f>'1.3'!G48/'1.3.a'!$G$178</f>
        <v>9.0103003407636273E-2</v>
      </c>
      <c r="H48" s="146">
        <f>'1.3'!H48/'1.3.a'!$H$178</f>
        <v>9.0014239219083386E-2</v>
      </c>
      <c r="I48" s="146">
        <f>'1.3'!I48/'1.3.a'!$I$178</f>
        <v>8.8615478401220402E-2</v>
      </c>
      <c r="J48" s="146">
        <f>'1.3'!J48/'1.3.a'!$J$178</f>
        <v>0.10189036568215067</v>
      </c>
      <c r="K48" s="146">
        <f>'1.3'!K48/'1.3.a'!$K$178</f>
        <v>9.2912328391992191E-2</v>
      </c>
      <c r="L48" s="146">
        <f>'1.3'!L48/'1.3.a'!$L$178</f>
        <v>9.2154030893196487E-2</v>
      </c>
      <c r="M48" s="146">
        <f>'1.3'!M48/'1.3.a'!$M$178</f>
        <v>8.7975622515964011E-2</v>
      </c>
      <c r="N48" s="146">
        <f>'1.3'!N48/'1.3.a'!$N$178</f>
        <v>9.9924491383902567E-2</v>
      </c>
      <c r="O48" s="146">
        <f>'1.3'!O48/'1.3.a'!$O$178</f>
        <v>9.1779751093224865E-2</v>
      </c>
      <c r="P48" s="146">
        <f>'1.3'!P48/'1.3.a'!$P$178</f>
        <v>9.050717674756982E-2</v>
      </c>
      <c r="Q48" s="146">
        <f>'1.3'!Q48/'1.3.a'!$Q$178</f>
        <v>8.7405034791622829E-2</v>
      </c>
      <c r="R48" s="146">
        <f>'1.3'!R48/'1.3.a'!$R$178</f>
        <v>9.9671567184366996E-2</v>
      </c>
      <c r="S48" s="146">
        <f>'1.3'!S48/'1.3.a'!$S$178</f>
        <v>9.0490304409230934E-2</v>
      </c>
      <c r="T48" s="146">
        <f>'1.3'!T48/'1.3.a'!$T$178</f>
        <v>9.050305557721737E-2</v>
      </c>
      <c r="U48" s="146">
        <f>'1.3'!U48/'1.3.a'!$U$178</f>
        <v>8.8284581866108547E-2</v>
      </c>
      <c r="V48" s="146">
        <f>'1.3'!V48/'1.3.a'!$V$178</f>
        <v>0.10031034932779867</v>
      </c>
      <c r="W48" s="146">
        <f>'1.3'!W48/'1.3.a'!$W$178</f>
        <v>9.0563664022754814E-2</v>
      </c>
      <c r="X48" s="146">
        <f>'1.3'!X48/'1.3.a'!$X$178</f>
        <v>9.1838847753713621E-2</v>
      </c>
      <c r="Y48" s="146">
        <f>'1.3'!Y48/'1.3.a'!$Y$178</f>
        <v>8.7635185557353681E-2</v>
      </c>
      <c r="Z48" s="146">
        <f>'1.3'!Z48/'1.3.a'!$Z$178</f>
        <v>9.9751866487128638E-2</v>
      </c>
      <c r="AA48" s="146">
        <f>'1.3'!AA48/'1.3.a'!$AA$178</f>
        <v>9.2377694448085357E-2</v>
      </c>
      <c r="AB48" s="146">
        <f>'1.3'!AB48/'1.3.a'!$AB$178</f>
        <v>9.0357441196436614E-2</v>
      </c>
      <c r="AC48" s="146">
        <f>'1.3'!AC48/'1.3.a'!$AC$178</f>
        <v>8.7207513508022416E-2</v>
      </c>
      <c r="AD48" s="146">
        <f>'1.3'!AD48/'1.3.a'!$AD$178</f>
        <v>0.10107972740778544</v>
      </c>
      <c r="AE48" s="146">
        <f>'1.3'!AE48/'1.3.a'!$AE$178</f>
        <v>9.1101338435306101E-2</v>
      </c>
      <c r="AF48" s="146">
        <f>'1.3'!AF48/'1.3.a'!$AF$178</f>
        <v>9.3293207552679169E-2</v>
      </c>
      <c r="AG48" s="146">
        <f>'1.3'!AG48/'1.3.a'!$AG$178</f>
        <v>9.0229258508313606E-2</v>
      </c>
      <c r="AH48" s="146">
        <f>'1.3'!AH48/'1.3.a'!$AH$178</f>
        <v>0.1021680293639206</v>
      </c>
      <c r="AI48" s="146">
        <f>'1.3'!AI48/'1.3.a'!$AI$178</f>
        <v>9.0974939486211201E-2</v>
      </c>
      <c r="AJ48" s="146">
        <f>'1.3'!AJ48/'1.3.a'!$AJ$178</f>
        <v>8.9874077211159781E-2</v>
      </c>
      <c r="AK48" s="146">
        <f>'1.3'!AK48/'1.3.a'!$AK$178</f>
        <v>8.7227804165534953E-2</v>
      </c>
      <c r="AL48" s="146">
        <f>'1.3'!AL48/'1.3.a'!$AL$178</f>
        <v>0.10097238201968355</v>
      </c>
      <c r="AM48" s="146">
        <f>'1.3'!AM48/'1.3.a'!$AM$178</f>
        <v>9.0894503792403797E-2</v>
      </c>
      <c r="AN48" s="146">
        <f>'1.3'!AN48/'1.3.a'!$AN$178</f>
        <v>9.0138772078239046E-2</v>
      </c>
      <c r="AO48" s="146">
        <f>'1.3'!AO48/'1.3.a'!$AO$178</f>
        <v>8.7285130044514839E-2</v>
      </c>
      <c r="AP48" s="146">
        <f>'1.3'!AP48/'1.3.a'!$AP$178</f>
        <v>0.10188536420990585</v>
      </c>
      <c r="AQ48" s="146">
        <f>'1.3'!AQ48/'1.3.a'!$AQ$178</f>
        <v>9.0652274492285051E-2</v>
      </c>
      <c r="AR48" s="146">
        <f>'1.3'!AR48/'1.3.a'!$AR$178</f>
        <v>7.171717030470115E-2</v>
      </c>
      <c r="AS48" s="146">
        <f>'1.3'!AS48/'1.3.a'!$AS$178</f>
        <v>9.1032276867614628E-2</v>
      </c>
      <c r="AT48" s="146">
        <f>'1.3'!AT48/'1.3.a'!$AT$178</f>
        <v>0.10654644664942557</v>
      </c>
    </row>
    <row r="49" spans="1:46" ht="20.100000000000001" customHeight="1" x14ac:dyDescent="0.25">
      <c r="A49" s="118">
        <v>13</v>
      </c>
      <c r="B49" s="118" t="s">
        <v>243</v>
      </c>
      <c r="C49" s="146">
        <f>'1.3'!C49/'1.3.a'!$C$178</f>
        <v>6.0635922244772945E-5</v>
      </c>
      <c r="D49" s="146">
        <f>'1.3'!D49/'1.3.a'!$D$178</f>
        <v>6.9493133014526375E-5</v>
      </c>
      <c r="E49" s="146">
        <f>'1.3'!E49/'1.3.a'!$E$178</f>
        <v>5.6189340087280237E-5</v>
      </c>
      <c r="F49" s="146">
        <f>'1.3'!F49/'1.3.a'!$F$178</f>
        <v>1.1084869635037877E-4</v>
      </c>
      <c r="G49" s="146">
        <f>'1.3'!G49/'1.3.a'!$G$178</f>
        <v>6.7874880077439833E-5</v>
      </c>
      <c r="H49" s="146">
        <f>'1.3'!H49/'1.3.a'!$H$178</f>
        <v>6.2820020907084019E-5</v>
      </c>
      <c r="I49" s="146">
        <f>'1.3'!I49/'1.3.a'!$I$178</f>
        <v>9.4655827413348863E-5</v>
      </c>
      <c r="J49" s="146">
        <f>'1.3'!J49/'1.3.a'!$J$178</f>
        <v>1.98985148931258E-4</v>
      </c>
      <c r="K49" s="146">
        <f>'1.3'!K49/'1.3.a'!$K$178</f>
        <v>1.1328408608262438E-4</v>
      </c>
      <c r="L49" s="146">
        <f>'1.3'!L49/'1.3.a'!$L$178</f>
        <v>1.4209966281640809E-4</v>
      </c>
      <c r="M49" s="146">
        <f>'1.3'!M49/'1.3.a'!$M$178</f>
        <v>1.219503949371327E-4</v>
      </c>
      <c r="N49" s="146">
        <f>'1.3'!N49/'1.3.a'!$N$178</f>
        <v>1.5785024701308627E-4</v>
      </c>
      <c r="O49" s="146">
        <f>'1.3'!O49/'1.3.a'!$O$178</f>
        <v>6.7746354687427579E-5</v>
      </c>
      <c r="P49" s="146">
        <f>'1.3'!P49/'1.3.a'!$P$178</f>
        <v>7.9328674334013918E-5</v>
      </c>
      <c r="Q49" s="146">
        <f>'1.3'!Q49/'1.3.a'!$Q$178</f>
        <v>9.5244435945053926E-5</v>
      </c>
      <c r="R49" s="146">
        <f>'1.3'!R49/'1.3.a'!$R$178</f>
        <v>7.0430541339250703E-5</v>
      </c>
      <c r="S49" s="146">
        <f>'1.3'!S49/'1.3.a'!$S$178</f>
        <v>9.3860228257305377E-5</v>
      </c>
      <c r="T49" s="146">
        <f>'1.3'!T49/'1.3.a'!$T$178</f>
        <v>8.567497081386786E-5</v>
      </c>
      <c r="U49" s="146">
        <f>'1.3'!U49/'1.3.a'!$U$178</f>
        <v>9.1760828805270063E-5</v>
      </c>
      <c r="V49" s="146">
        <f>'1.3'!V49/'1.3.a'!$V$178</f>
        <v>8.3919720924076655E-5</v>
      </c>
      <c r="W49" s="146">
        <f>'1.3'!W49/'1.3.a'!$W$178</f>
        <v>9.2632537320162881E-5</v>
      </c>
      <c r="X49" s="146">
        <f>'1.3'!X49/'1.3.a'!$X$178</f>
        <v>7.127795364069262E-5</v>
      </c>
      <c r="Y49" s="146">
        <f>'1.3'!Y49/'1.3.a'!$Y$178</f>
        <v>1.0345739904755084E-4</v>
      </c>
      <c r="Z49" s="146">
        <f>'1.3'!Z49/'1.3.a'!$Z$178</f>
        <v>1.0457184695465954E-4</v>
      </c>
      <c r="AA49" s="146">
        <f>'1.3'!AA49/'1.3.a'!$AA$178</f>
        <v>7.3481260442466608E-5</v>
      </c>
      <c r="AB49" s="146">
        <f>'1.3'!AB49/'1.3.a'!$AB$178</f>
        <v>8.6351223930106365E-5</v>
      </c>
      <c r="AC49" s="146">
        <f>'1.3'!AC49/'1.3.a'!$AC$178</f>
        <v>1.1989510099057555E-4</v>
      </c>
      <c r="AD49" s="146">
        <f>'1.3'!AD49/'1.3.a'!$AD$178</f>
        <v>1.2713417862972944E-4</v>
      </c>
      <c r="AE49" s="146">
        <f>'1.3'!AE49/'1.3.a'!$AE$178</f>
        <v>1.5808239362737018E-4</v>
      </c>
      <c r="AF49" s="146">
        <f>'1.3'!AF49/'1.3.a'!$AF$178</f>
        <v>1.9918224779805088E-4</v>
      </c>
      <c r="AG49" s="146">
        <f>'1.3'!AG49/'1.3.a'!$AG$178</f>
        <v>1.8575010694956698E-4</v>
      </c>
      <c r="AH49" s="146">
        <f>'1.3'!AH49/'1.3.a'!$AH$178</f>
        <v>1.9577439757178497E-4</v>
      </c>
      <c r="AI49" s="146">
        <f>'1.3'!AI49/'1.3.a'!$AI$178</f>
        <v>1.521930215255646E-4</v>
      </c>
      <c r="AJ49" s="146">
        <f>'1.3'!AJ49/'1.3.a'!$AJ$178</f>
        <v>1.3004022307100743E-4</v>
      </c>
      <c r="AK49" s="146">
        <f>'1.3'!AK49/'1.3.a'!$AK$178</f>
        <v>1.1674630405341124E-4</v>
      </c>
      <c r="AL49" s="146">
        <f>'1.3'!AL49/'1.3.a'!$AL$178</f>
        <v>1.2563149248144388E-4</v>
      </c>
      <c r="AM49" s="146">
        <f>'1.3'!AM49/'1.3.a'!$AM$178</f>
        <v>1.250341467794751E-4</v>
      </c>
      <c r="AN49" s="146">
        <f>'1.3'!AN49/'1.3.a'!$AN$178</f>
        <v>1.7058908312793766E-4</v>
      </c>
      <c r="AO49" s="146">
        <f>'1.3'!AO49/'1.3.a'!$AO$178</f>
        <v>1.4442867338944785E-4</v>
      </c>
      <c r="AP49" s="146">
        <f>'1.3'!AP49/'1.3.a'!$AP$178</f>
        <v>1.2953538994043634E-4</v>
      </c>
      <c r="AQ49" s="146">
        <f>'1.3'!AQ49/'1.3.a'!$AQ$178</f>
        <v>7.7313279234795534E-5</v>
      </c>
      <c r="AR49" s="146">
        <f>'1.3'!AR49/'1.3.a'!$AR$178</f>
        <v>7.4978494244932144E-5</v>
      </c>
      <c r="AS49" s="146">
        <f>'1.3'!AS49/'1.3.a'!$AS$178</f>
        <v>6.4218211692143674E-5</v>
      </c>
      <c r="AT49" s="146">
        <f>'1.3'!AT49/'1.3.a'!$AT$178</f>
        <v>1.4361283477883465E-4</v>
      </c>
    </row>
    <row r="50" spans="1:46" ht="20.100000000000001" customHeight="1" x14ac:dyDescent="0.25">
      <c r="A50" s="118">
        <v>14</v>
      </c>
      <c r="B50" s="118" t="s">
        <v>247</v>
      </c>
      <c r="C50" s="146">
        <f>'1.3'!C50/'1.3.a'!$C$178</f>
        <v>5.0333905404956705E-2</v>
      </c>
      <c r="D50" s="146">
        <f>'1.3'!D50/'1.3.a'!$D$178</f>
        <v>5.8547704519457885E-2</v>
      </c>
      <c r="E50" s="146">
        <f>'1.3'!E50/'1.3.a'!$E$178</f>
        <v>5.590776853683159E-2</v>
      </c>
      <c r="F50" s="146">
        <f>'1.3'!F50/'1.3.a'!$F$178</f>
        <v>5.8387548061382272E-2</v>
      </c>
      <c r="G50" s="146">
        <f>'1.3'!G50/'1.3.a'!$G$178</f>
        <v>5.3608295045173948E-2</v>
      </c>
      <c r="H50" s="146">
        <f>'1.3'!H50/'1.3.a'!$H$178</f>
        <v>5.0451139589432099E-2</v>
      </c>
      <c r="I50" s="146">
        <f>'1.3'!I50/'1.3.a'!$I$178</f>
        <v>4.7569814164187332E-2</v>
      </c>
      <c r="J50" s="146">
        <f>'1.3'!J50/'1.3.a'!$J$178</f>
        <v>4.749022614238485E-2</v>
      </c>
      <c r="K50" s="146">
        <f>'1.3'!K50/'1.3.a'!$K$178</f>
        <v>4.7389656231701036E-2</v>
      </c>
      <c r="L50" s="146">
        <f>'1.3'!L50/'1.3.a'!$L$178</f>
        <v>5.556858665035775E-2</v>
      </c>
      <c r="M50" s="146">
        <f>'1.3'!M50/'1.3.a'!$M$178</f>
        <v>7.2994924458906249E-2</v>
      </c>
      <c r="N50" s="146">
        <f>'1.3'!N50/'1.3.a'!$N$178</f>
        <v>6.2826413235753803E-2</v>
      </c>
      <c r="O50" s="146">
        <f>'1.3'!O50/'1.3.a'!$O$178</f>
        <v>4.7112279033667444E-2</v>
      </c>
      <c r="P50" s="146">
        <f>'1.3'!P50/'1.3.a'!$P$178</f>
        <v>4.9256779521587982E-2</v>
      </c>
      <c r="Q50" s="146">
        <f>'1.3'!Q50/'1.3.a'!$Q$178</f>
        <v>5.0748139296095847E-2</v>
      </c>
      <c r="R50" s="146">
        <f>'1.3'!R50/'1.3.a'!$R$178</f>
        <v>6.3136811030441456E-2</v>
      </c>
      <c r="S50" s="146">
        <f>'1.3'!S50/'1.3.a'!$S$178</f>
        <v>5.3997866594075329E-2</v>
      </c>
      <c r="T50" s="146">
        <f>'1.3'!T50/'1.3.a'!$T$178</f>
        <v>4.7961409926486391E-2</v>
      </c>
      <c r="U50" s="146">
        <f>'1.3'!U50/'1.3.a'!$U$178</f>
        <v>3.8912423532041523E-2</v>
      </c>
      <c r="V50" s="146">
        <f>'1.3'!V50/'1.3.a'!$V$178</f>
        <v>4.4886905799090979E-2</v>
      </c>
      <c r="W50" s="146">
        <f>'1.3'!W50/'1.3.a'!$W$178</f>
        <v>5.0740645875016512E-2</v>
      </c>
      <c r="X50" s="146">
        <f>'1.3'!X50/'1.3.a'!$X$178</f>
        <v>7.4756563377156499E-2</v>
      </c>
      <c r="Y50" s="146">
        <f>'1.3'!Y50/'1.3.a'!$Y$178</f>
        <v>5.8138346513789865E-2</v>
      </c>
      <c r="Z50" s="146">
        <f>'1.3'!Z50/'1.3.a'!$Z$178</f>
        <v>7.0736003521845919E-2</v>
      </c>
      <c r="AA50" s="146">
        <f>'1.3'!AA50/'1.3.a'!$AA$178</f>
        <v>8.8367779574461819E-2</v>
      </c>
      <c r="AB50" s="146">
        <f>'1.3'!AB50/'1.3.a'!$AB$178</f>
        <v>6.1980380679515938E-2</v>
      </c>
      <c r="AC50" s="146">
        <f>'1.3'!AC50/'1.3.a'!$AC$178</f>
        <v>5.6629996721363478E-2</v>
      </c>
      <c r="AD50" s="146">
        <f>'1.3'!AD50/'1.3.a'!$AD$178</f>
        <v>6.124762747117532E-2</v>
      </c>
      <c r="AE50" s="146">
        <f>'1.3'!AE50/'1.3.a'!$AE$178</f>
        <v>5.2001826973519807E-2</v>
      </c>
      <c r="AF50" s="146">
        <f>'1.3'!AF50/'1.3.a'!$AF$178</f>
        <v>4.6296316620905907E-2</v>
      </c>
      <c r="AG50" s="146">
        <f>'1.3'!AG50/'1.3.a'!$AG$178</f>
        <v>4.6440107033582687E-2</v>
      </c>
      <c r="AH50" s="146">
        <f>'1.3'!AH50/'1.3.a'!$AH$178</f>
        <v>4.6977038885789829E-2</v>
      </c>
      <c r="AI50" s="146">
        <f>'1.3'!AI50/'1.3.a'!$AI$178</f>
        <v>4.7218456800089827E-2</v>
      </c>
      <c r="AJ50" s="146">
        <f>'1.3'!AJ50/'1.3.a'!$AJ$178</f>
        <v>4.8978753513959951E-2</v>
      </c>
      <c r="AK50" s="146">
        <f>'1.3'!AK50/'1.3.a'!$AK$178</f>
        <v>5.9583434650811735E-2</v>
      </c>
      <c r="AL50" s="146">
        <f>'1.3'!AL50/'1.3.a'!$AL$178</f>
        <v>5.9920456809493552E-2</v>
      </c>
      <c r="AM50" s="146">
        <f>'1.3'!AM50/'1.3.a'!$AM$178</f>
        <v>5.33405472206663E-2</v>
      </c>
      <c r="AN50" s="146">
        <f>'1.3'!AN50/'1.3.a'!$AN$178</f>
        <v>5.0675179881308999E-2</v>
      </c>
      <c r="AO50" s="146">
        <f>'1.3'!AO50/'1.3.a'!$AO$178</f>
        <v>4.7903730481057873E-2</v>
      </c>
      <c r="AP50" s="146">
        <f>'1.3'!AP50/'1.3.a'!$AP$178</f>
        <v>9.120307658692027E-2</v>
      </c>
      <c r="AQ50" s="146">
        <f>'1.3'!AQ50/'1.3.a'!$AQ$178</f>
        <v>4.5904090768673439E-2</v>
      </c>
      <c r="AR50" s="146">
        <f>'1.3'!AR50/'1.3.a'!$AR$178</f>
        <v>3.2545338089854617E-2</v>
      </c>
      <c r="AS50" s="146">
        <f>'1.3'!AS50/'1.3.a'!$AS$178</f>
        <v>3.1576931155599501E-2</v>
      </c>
      <c r="AT50" s="146">
        <f>'1.3'!AT50/'1.3.a'!$AT$178</f>
        <v>3.7468014205650456E-2</v>
      </c>
    </row>
    <row r="51" spans="1:46" ht="20.100000000000001" customHeight="1" x14ac:dyDescent="0.25">
      <c r="A51" s="121">
        <v>1411</v>
      </c>
      <c r="B51" s="121" t="s">
        <v>822</v>
      </c>
      <c r="C51" s="148">
        <f>'1.3'!C51/'1.3.a'!$C$178</f>
        <v>3.2865093386267558E-2</v>
      </c>
      <c r="D51" s="148">
        <f>'1.3'!D51/'1.3.a'!$D$178</f>
        <v>3.7598645115563357E-2</v>
      </c>
      <c r="E51" s="148">
        <f>'1.3'!E51/'1.3.a'!$E$178</f>
        <v>2.9080820515938438E-2</v>
      </c>
      <c r="F51" s="148">
        <f>'1.3'!F51/'1.3.a'!$F$178</f>
        <v>4.0136070892813083E-2</v>
      </c>
      <c r="G51" s="148">
        <f>'1.3'!G51/'1.3.a'!$G$178</f>
        <v>3.6959236487579539E-2</v>
      </c>
      <c r="H51" s="148">
        <f>'1.3'!H51/'1.3.a'!$H$178</f>
        <v>3.0016560361853153E-2</v>
      </c>
      <c r="I51" s="148">
        <f>'1.3'!I51/'1.3.a'!$I$178</f>
        <v>2.6548235523500274E-2</v>
      </c>
      <c r="J51" s="148">
        <f>'1.3'!J51/'1.3.a'!$J$178</f>
        <v>3.1509854602796782E-2</v>
      </c>
      <c r="K51" s="148">
        <f>'1.3'!K51/'1.3.a'!$K$178</f>
        <v>2.7480943524881125E-2</v>
      </c>
      <c r="L51" s="148">
        <f>'1.3'!L51/'1.3.a'!$L$178</f>
        <v>3.7234367165730614E-2</v>
      </c>
      <c r="M51" s="148">
        <f>'1.3'!M51/'1.3.a'!$M$178</f>
        <v>3.9255651545863947E-2</v>
      </c>
      <c r="N51" s="148">
        <f>'1.3'!N51/'1.3.a'!$N$178</f>
        <v>3.0836395645147729E-2</v>
      </c>
      <c r="O51" s="148">
        <f>'1.3'!O51/'1.3.a'!$O$178</f>
        <v>3.0011047651173302E-2</v>
      </c>
      <c r="P51" s="148">
        <f>'1.3'!P51/'1.3.a'!$P$178</f>
        <v>2.6489840581641711E-2</v>
      </c>
      <c r="Q51" s="148">
        <f>'1.3'!Q51/'1.3.a'!$Q$178</f>
        <v>2.8917530587001826E-2</v>
      </c>
      <c r="R51" s="148">
        <f>'1.3'!R51/'1.3.a'!$R$178</f>
        <v>3.1841593278433486E-2</v>
      </c>
      <c r="S51" s="148">
        <f>'1.3'!S51/'1.3.a'!$S$178</f>
        <v>3.5110442900384585E-2</v>
      </c>
      <c r="T51" s="148">
        <f>'1.3'!T51/'1.3.a'!$T$178</f>
        <v>2.9696170050561015E-2</v>
      </c>
      <c r="U51" s="148">
        <f>'1.3'!U51/'1.3.a'!$U$178</f>
        <v>1.8886790015674806E-2</v>
      </c>
      <c r="V51" s="148">
        <f>'1.3'!V51/'1.3.a'!$V$178</f>
        <v>2.8236032242022233E-2</v>
      </c>
      <c r="W51" s="148">
        <f>'1.3'!W51/'1.3.a'!$W$178</f>
        <v>3.7939916509924357E-2</v>
      </c>
      <c r="X51" s="148">
        <f>'1.3'!X51/'1.3.a'!$X$178</f>
        <v>5.7242164413335503E-2</v>
      </c>
      <c r="Y51" s="148">
        <f>'1.3'!Y51/'1.3.a'!$Y$178</f>
        <v>3.9345178206316243E-2</v>
      </c>
      <c r="Z51" s="148">
        <f>'1.3'!Z51/'1.3.a'!$Z$178</f>
        <v>5.2429527878703759E-2</v>
      </c>
      <c r="AA51" s="148">
        <f>'1.3'!AA51/'1.3.a'!$AA$178</f>
        <v>6.8193443188072439E-2</v>
      </c>
      <c r="AB51" s="148">
        <f>'1.3'!AB51/'1.3.a'!$AB$178</f>
        <v>4.8094383848340194E-2</v>
      </c>
      <c r="AC51" s="148">
        <f>'1.3'!AC51/'1.3.a'!$AC$178</f>
        <v>4.1413704337731845E-2</v>
      </c>
      <c r="AD51" s="148">
        <f>'1.3'!AD51/'1.3.a'!$AD$178</f>
        <v>3.3866432752920117E-2</v>
      </c>
      <c r="AE51" s="148">
        <f>'1.3'!AE51/'1.3.a'!$AE$178</f>
        <v>3.6007808049919987E-2</v>
      </c>
      <c r="AF51" s="148">
        <f>'1.3'!AF51/'1.3.a'!$AF$178</f>
        <v>2.9919624540478071E-2</v>
      </c>
      <c r="AG51" s="148">
        <f>'1.3'!AG51/'1.3.a'!$AG$178</f>
        <v>2.6574369497194095E-2</v>
      </c>
      <c r="AH51" s="148">
        <f>'1.3'!AH51/'1.3.a'!$AH$178</f>
        <v>2.8314993679063493E-2</v>
      </c>
      <c r="AI51" s="148">
        <f>'1.3'!AI51/'1.3.a'!$AI$178</f>
        <v>2.8217465073701285E-2</v>
      </c>
      <c r="AJ51" s="148">
        <f>'1.3'!AJ51/'1.3.a'!$AJ$178</f>
        <v>2.7446458254418611E-2</v>
      </c>
      <c r="AK51" s="148">
        <f>'1.3'!AK51/'1.3.a'!$AK$178</f>
        <v>3.6764278207260297E-2</v>
      </c>
      <c r="AL51" s="148">
        <f>'1.3'!AL51/'1.3.a'!$AL$178</f>
        <v>3.5285356106691292E-2</v>
      </c>
      <c r="AM51" s="148">
        <f>'1.3'!AM51/'1.3.a'!$AM$178</f>
        <v>3.3010060694534299E-2</v>
      </c>
      <c r="AN51" s="148">
        <f>'1.3'!AN51/'1.3.a'!$AN$178</f>
        <v>2.8407584209428276E-2</v>
      </c>
      <c r="AO51" s="148">
        <f>'1.3'!AO51/'1.3.a'!$AO$178</f>
        <v>2.3791513060644059E-2</v>
      </c>
      <c r="AP51" s="148">
        <f>'1.3'!AP51/'1.3.a'!$AP$178</f>
        <v>2.3236691344729197E-2</v>
      </c>
      <c r="AQ51" s="148">
        <f>'1.3'!AQ51/'1.3.a'!$AQ$178</f>
        <v>2.5777914077926244E-2</v>
      </c>
      <c r="AR51" s="148">
        <f>'1.3'!AR51/'1.3.a'!$AR$178</f>
        <v>1.6835810649315594E-2</v>
      </c>
      <c r="AS51" s="148">
        <f>'1.3'!AS51/'1.3.a'!$AS$178</f>
        <v>1.6510325674255342E-2</v>
      </c>
      <c r="AT51" s="148">
        <f>'1.3'!AT51/'1.3.a'!$AT$178</f>
        <v>1.9717527303580298E-2</v>
      </c>
    </row>
    <row r="52" spans="1:46" ht="20.100000000000001" customHeight="1" x14ac:dyDescent="0.25">
      <c r="A52" s="123" t="s">
        <v>394</v>
      </c>
      <c r="B52" s="121" t="s">
        <v>395</v>
      </c>
      <c r="C52" s="148">
        <f>'1.3'!C52/'1.3.a'!$C$178</f>
        <v>1.7468812018689144E-2</v>
      </c>
      <c r="D52" s="148">
        <f>'1.3'!D52/'1.3.a'!$D$178</f>
        <v>2.0949059403894528E-2</v>
      </c>
      <c r="E52" s="148">
        <f>'1.3'!E52/'1.3.a'!$E$178</f>
        <v>2.6826948020893141E-2</v>
      </c>
      <c r="F52" s="148">
        <f>'1.3'!F52/'1.3.a'!$F$178</f>
        <v>1.8251477168569182E-2</v>
      </c>
      <c r="G52" s="148">
        <f>'1.3'!G52/'1.3.a'!$G$178</f>
        <v>1.6649058557594413E-2</v>
      </c>
      <c r="H52" s="148">
        <f>'1.3'!H52/'1.3.a'!$H$178</f>
        <v>2.0434579227578947E-2</v>
      </c>
      <c r="I52" s="148">
        <f>'1.3'!I52/'1.3.a'!$I$178</f>
        <v>2.1021578640687058E-2</v>
      </c>
      <c r="J52" s="148">
        <f>'1.3'!J52/'1.3.a'!$J$178</f>
        <v>1.5980371539588076E-2</v>
      </c>
      <c r="K52" s="148">
        <f>'1.3'!K52/'1.3.a'!$K$178</f>
        <v>1.9908712706819907E-2</v>
      </c>
      <c r="L52" s="148">
        <f>'1.3'!L52/'1.3.a'!$L$178</f>
        <v>1.8334219484627132E-2</v>
      </c>
      <c r="M52" s="148">
        <f>'1.3'!M52/'1.3.a'!$M$178</f>
        <v>3.3739272913042309E-2</v>
      </c>
      <c r="N52" s="148">
        <f>'1.3'!N52/'1.3.a'!$N$178</f>
        <v>3.1990017590606067E-2</v>
      </c>
      <c r="O52" s="148">
        <f>'1.3'!O52/'1.3.a'!$O$178</f>
        <v>1.7101231382494139E-2</v>
      </c>
      <c r="P52" s="148">
        <f>'1.3'!P52/'1.3.a'!$P$178</f>
        <v>2.2766938939946278E-2</v>
      </c>
      <c r="Q52" s="148">
        <f>'1.3'!Q52/'1.3.a'!$Q$178</f>
        <v>2.1830608709094017E-2</v>
      </c>
      <c r="R52" s="148">
        <f>'1.3'!R52/'1.3.a'!$R$178</f>
        <v>3.1295217752007956E-2</v>
      </c>
      <c r="S52" s="148">
        <f>'1.3'!S52/'1.3.a'!$S$178</f>
        <v>1.8887423693690744E-2</v>
      </c>
      <c r="T52" s="148">
        <f>'1.3'!T52/'1.3.a'!$T$178</f>
        <v>1.826523987592537E-2</v>
      </c>
      <c r="U52" s="148">
        <f>'1.3'!U52/'1.3.a'!$U$178</f>
        <v>2.0025633516366721E-2</v>
      </c>
      <c r="V52" s="148">
        <f>'1.3'!V52/'1.3.a'!$V$178</f>
        <v>1.6650873557068742E-2</v>
      </c>
      <c r="W52" s="148">
        <f>'1.3'!W52/'1.3.a'!$W$178</f>
        <v>1.2800729365092151E-2</v>
      </c>
      <c r="X52" s="148">
        <f>'1.3'!X52/'1.3.a'!$X$178</f>
        <v>1.7514398963820999E-2</v>
      </c>
      <c r="Y52" s="148">
        <f>'1.3'!Y52/'1.3.a'!$Y$178</f>
        <v>1.8793168307473612E-2</v>
      </c>
      <c r="Z52" s="148">
        <f>'1.3'!Z52/'1.3.a'!$Z$178</f>
        <v>1.8306475643142157E-2</v>
      </c>
      <c r="AA52" s="148">
        <f>'1.3'!AA52/'1.3.a'!$AA$178</f>
        <v>2.0174336386389387E-2</v>
      </c>
      <c r="AB52" s="148">
        <f>'1.3'!AB52/'1.3.a'!$AB$178</f>
        <v>1.3885996831175739E-2</v>
      </c>
      <c r="AC52" s="148">
        <f>'1.3'!AC52/'1.3.a'!$AC$178</f>
        <v>1.5216292383631645E-2</v>
      </c>
      <c r="AD52" s="148">
        <f>'1.3'!AD52/'1.3.a'!$AD$178</f>
        <v>2.7381194718255203E-2</v>
      </c>
      <c r="AE52" s="148">
        <f>'1.3'!AE52/'1.3.a'!$AE$178</f>
        <v>1.5994018923599817E-2</v>
      </c>
      <c r="AF52" s="148">
        <f>'1.3'!AF52/'1.3.a'!$AF$178</f>
        <v>1.6376692080427829E-2</v>
      </c>
      <c r="AG52" s="148">
        <f>'1.3'!AG52/'1.3.a'!$AG$178</f>
        <v>1.9865737536388595E-2</v>
      </c>
      <c r="AH52" s="148">
        <f>'1.3'!AH52/'1.3.a'!$AH$178</f>
        <v>1.8662045206726329E-2</v>
      </c>
      <c r="AI52" s="148">
        <f>'1.3'!AI52/'1.3.a'!$AI$178</f>
        <v>1.9000991726388538E-2</v>
      </c>
      <c r="AJ52" s="148">
        <f>'1.3'!AJ52/'1.3.a'!$AJ$178</f>
        <v>2.1532295259541343E-2</v>
      </c>
      <c r="AK52" s="148">
        <f>'1.3'!AK52/'1.3.a'!$AK$178</f>
        <v>2.2819156443551435E-2</v>
      </c>
      <c r="AL52" s="148">
        <f>'1.3'!AL52/'1.3.a'!$AL$178</f>
        <v>2.4635100702802264E-2</v>
      </c>
      <c r="AM52" s="148">
        <f>'1.3'!AM52/'1.3.a'!$AM$178</f>
        <v>2.0330486526132004E-2</v>
      </c>
      <c r="AN52" s="148">
        <f>'1.3'!AN52/'1.3.a'!$AN$178</f>
        <v>2.2267595671880719E-2</v>
      </c>
      <c r="AO52" s="148">
        <f>'1.3'!AO52/'1.3.a'!$AO$178</f>
        <v>2.411221742041381E-2</v>
      </c>
      <c r="AP52" s="148">
        <f>'1.3'!AP52/'1.3.a'!$AP$178</f>
        <v>6.7966385242191063E-2</v>
      </c>
      <c r="AQ52" s="148">
        <f>'1.3'!AQ52/'1.3.a'!$AQ$178</f>
        <v>2.0126176690747195E-2</v>
      </c>
      <c r="AR52" s="148">
        <f>'1.3'!AR52/'1.3.a'!$AR$178</f>
        <v>1.5709527440539026E-2</v>
      </c>
      <c r="AS52" s="148">
        <f>'1.3'!AS52/'1.3.a'!$AS$178</f>
        <v>1.5066605481344156E-2</v>
      </c>
      <c r="AT52" s="148">
        <f>'1.3'!AT52/'1.3.a'!$AT$178</f>
        <v>1.7750486902070161E-2</v>
      </c>
    </row>
    <row r="53" spans="1:46" ht="20.100000000000001" customHeight="1" x14ac:dyDescent="0.25">
      <c r="A53" s="18" t="s">
        <v>396</v>
      </c>
      <c r="B53" s="19" t="s">
        <v>823</v>
      </c>
      <c r="C53" s="96">
        <f>'1.3'!C53/'1.3.a'!$C$178</f>
        <v>0.31057568967916543</v>
      </c>
      <c r="D53" s="96">
        <f>'1.3'!D53/'1.3.a'!$D$178</f>
        <v>0.31125210140089121</v>
      </c>
      <c r="E53" s="96">
        <f>'1.3'!E53/'1.3.a'!$E$178</f>
        <v>0.29970614995952222</v>
      </c>
      <c r="F53" s="96">
        <f>'1.3'!F53/'1.3.a'!$F$178</f>
        <v>0.31931462785453513</v>
      </c>
      <c r="G53" s="96">
        <f>'1.3'!G53/'1.3.a'!$G$178</f>
        <v>0.31459829884791141</v>
      </c>
      <c r="H53" s="96">
        <f>'1.3'!H53/'1.3.a'!$H$178</f>
        <v>0.31513815296354958</v>
      </c>
      <c r="I53" s="96">
        <f>'1.3'!I53/'1.3.a'!$I$178</f>
        <v>0.30369430701024486</v>
      </c>
      <c r="J53" s="96">
        <f>'1.3'!J53/'1.3.a'!$J$178</f>
        <v>0.32112396771343138</v>
      </c>
      <c r="K53" s="96">
        <f>'1.3'!K53/'1.3.a'!$K$178</f>
        <v>0.31045256254976311</v>
      </c>
      <c r="L53" s="96">
        <f>'1.3'!L53/'1.3.a'!$L$178</f>
        <v>0.31264924491269114</v>
      </c>
      <c r="M53" s="96">
        <f>'1.3'!M53/'1.3.a'!$M$178</f>
        <v>0.2966337475555082</v>
      </c>
      <c r="N53" s="96">
        <f>'1.3'!N53/'1.3.a'!$N$178</f>
        <v>0.31428314308619332</v>
      </c>
      <c r="O53" s="96">
        <f>'1.3'!O53/'1.3.a'!$O$178</f>
        <v>0.30844724619131181</v>
      </c>
      <c r="P53" s="96">
        <f>'1.3'!P53/'1.3.a'!$P$178</f>
        <v>0.30768217261036729</v>
      </c>
      <c r="Q53" s="96">
        <f>'1.3'!Q53/'1.3.a'!$Q$178</f>
        <v>0.30168449285432875</v>
      </c>
      <c r="R53" s="96">
        <f>'1.3'!R53/'1.3.a'!$R$178</f>
        <v>0.32091058846223386</v>
      </c>
      <c r="S53" s="96">
        <f>'1.3'!S53/'1.3.a'!$S$178</f>
        <v>0.31286763407033197</v>
      </c>
      <c r="T53" s="96">
        <f>'1.3'!T53/'1.3.a'!$T$178</f>
        <v>0.30280146269905128</v>
      </c>
      <c r="U53" s="96">
        <f>'1.3'!U53/'1.3.a'!$U$178</f>
        <v>0.33016387204857733</v>
      </c>
      <c r="V53" s="96">
        <f>'1.3'!V53/'1.3.a'!$V$178</f>
        <v>0.34089462912959478</v>
      </c>
      <c r="W53" s="96">
        <f>'1.3'!W53/'1.3.a'!$W$178</f>
        <v>0.36728922393772456</v>
      </c>
      <c r="X53" s="96">
        <f>'1.3'!X53/'1.3.a'!$X$178</f>
        <v>0.34469345569030013</v>
      </c>
      <c r="Y53" s="96">
        <f>'1.3'!Y53/'1.3.a'!$Y$178</f>
        <v>0.39072810862415935</v>
      </c>
      <c r="Z53" s="96">
        <f>'1.3'!Z53/'1.3.a'!$Z$178</f>
        <v>0.36985849602640919</v>
      </c>
      <c r="AA53" s="96">
        <f>'1.3'!AA53/'1.3.a'!$AA$178</f>
        <v>0.37082400847737318</v>
      </c>
      <c r="AB53" s="96">
        <f>'1.3'!AB53/'1.3.a'!$AB$178</f>
        <v>0.33803213640295837</v>
      </c>
      <c r="AC53" s="96">
        <f>'1.3'!AC53/'1.3.a'!$AC$178</f>
        <v>0.35663367027383291</v>
      </c>
      <c r="AD53" s="96">
        <f>'1.3'!AD53/'1.3.a'!$AD$178</f>
        <v>0.38693080214265679</v>
      </c>
      <c r="AE53" s="96">
        <f>'1.3'!AE53/'1.3.a'!$AE$178</f>
        <v>0.362257728434632</v>
      </c>
      <c r="AF53" s="96">
        <f>'1.3'!AF53/'1.3.a'!$AF$178</f>
        <v>0.37501412934474121</v>
      </c>
      <c r="AG53" s="96">
        <f>'1.3'!AG53/'1.3.a'!$AG$178</f>
        <v>0.34512853569454383</v>
      </c>
      <c r="AH53" s="96">
        <f>'1.3'!AH53/'1.3.a'!$AH$178</f>
        <v>0.35726384702125108</v>
      </c>
      <c r="AI53" s="96">
        <f>'1.3'!AI53/'1.3.a'!$AI$178</f>
        <v>0.34647682702799293</v>
      </c>
      <c r="AJ53" s="96">
        <f>'1.3'!AJ53/'1.3.a'!$AJ$178</f>
        <v>0.36041352528296267</v>
      </c>
      <c r="AK53" s="96">
        <f>'1.3'!AK53/'1.3.a'!$AK$178</f>
        <v>0.35864032545162111</v>
      </c>
      <c r="AL53" s="96">
        <f>'1.3'!AL53/'1.3.a'!$AL$178</f>
        <v>0.34631670792517527</v>
      </c>
      <c r="AM53" s="96">
        <f>'1.3'!AM53/'1.3.a'!$AM$178</f>
        <v>0.35084967602077421</v>
      </c>
      <c r="AN53" s="96">
        <f>'1.3'!AN53/'1.3.a'!$AN$178</f>
        <v>0.32831077975311029</v>
      </c>
      <c r="AO53" s="96">
        <f>'1.3'!AO53/'1.3.a'!$AO$178</f>
        <v>0.3181048615753993</v>
      </c>
      <c r="AP53" s="96">
        <f>'1.3'!AP53/'1.3.a'!$AP$178</f>
        <v>0.38115703019454134</v>
      </c>
      <c r="AQ53" s="96">
        <f>'1.3'!AQ53/'1.3.a'!$AQ$178</f>
        <v>0.31837368452411086</v>
      </c>
      <c r="AR53" s="96">
        <f>'1.3'!AR53/'1.3.a'!$AR$178</f>
        <v>0.46613730585100877</v>
      </c>
      <c r="AS53" s="96">
        <f>'1.3'!AS53/'1.3.a'!$AS$178</f>
        <v>0.39736602387650227</v>
      </c>
      <c r="AT53" s="96">
        <f>'1.3'!AT53/'1.3.a'!$AT$178</f>
        <v>0.36114377725991587</v>
      </c>
    </row>
    <row r="54" spans="1:46" ht="20.100000000000001" customHeight="1" x14ac:dyDescent="0.25">
      <c r="A54" s="118">
        <v>2</v>
      </c>
      <c r="B54" s="118" t="s">
        <v>490</v>
      </c>
      <c r="C54" s="146">
        <f>'1.3'!C54/'1.3.a'!$C$178</f>
        <v>0.30893912325374445</v>
      </c>
      <c r="D54" s="146">
        <f>'1.3'!D54/'1.3.a'!$D$178</f>
        <v>0.30851343279112631</v>
      </c>
      <c r="E54" s="146">
        <f>'1.3'!E54/'1.3.a'!$E$178</f>
        <v>0.296732111759482</v>
      </c>
      <c r="F54" s="146">
        <f>'1.3'!F54/'1.3.a'!$F$178</f>
        <v>0.31376590302046237</v>
      </c>
      <c r="G54" s="146">
        <f>'1.3'!G54/'1.3.a'!$G$178</f>
        <v>0.31532294390789783</v>
      </c>
      <c r="H54" s="146">
        <f>'1.3'!H54/'1.3.a'!$H$178</f>
        <v>0.31535380079028807</v>
      </c>
      <c r="I54" s="146">
        <f>'1.3'!I54/'1.3.a'!$I$178</f>
        <v>0.3023228323761985</v>
      </c>
      <c r="J54" s="146">
        <f>'1.3'!J54/'1.3.a'!$J$178</f>
        <v>0.31923853172424094</v>
      </c>
      <c r="K54" s="146">
        <f>'1.3'!K54/'1.3.a'!$K$178</f>
        <v>0.31100024731836895</v>
      </c>
      <c r="L54" s="146">
        <f>'1.3'!L54/'1.3.a'!$L$178</f>
        <v>0.31233945632230281</v>
      </c>
      <c r="M54" s="146">
        <f>'1.3'!M54/'1.3.a'!$M$178</f>
        <v>0.29603284561306431</v>
      </c>
      <c r="N54" s="146">
        <f>'1.3'!N54/'1.3.a'!$N$178</f>
        <v>0.3126518483849493</v>
      </c>
      <c r="O54" s="146">
        <f>'1.3'!O54/'1.3.a'!$O$178</f>
        <v>0.30842274290605487</v>
      </c>
      <c r="P54" s="146">
        <f>'1.3'!P54/'1.3.a'!$P$178</f>
        <v>0.30753124988632646</v>
      </c>
      <c r="Q54" s="146">
        <f>'1.3'!Q54/'1.3.a'!$Q$178</f>
        <v>0.30032934266237499</v>
      </c>
      <c r="R54" s="146">
        <f>'1.3'!R54/'1.3.a'!$R$178</f>
        <v>0.31679560819934238</v>
      </c>
      <c r="S54" s="146">
        <f>'1.3'!S54/'1.3.a'!$S$178</f>
        <v>0.31167915428176679</v>
      </c>
      <c r="T54" s="146">
        <f>'1.3'!T54/'1.3.a'!$T$178</f>
        <v>0.30007418970977495</v>
      </c>
      <c r="U54" s="146">
        <f>'1.3'!U54/'1.3.a'!$U$178</f>
        <v>0.32812721349930135</v>
      </c>
      <c r="V54" s="146">
        <f>'1.3'!V54/'1.3.a'!$V$178</f>
        <v>0.34121378522611223</v>
      </c>
      <c r="W54" s="146">
        <f>'1.3'!W54/'1.3.a'!$W$178</f>
        <v>0.36783920936824144</v>
      </c>
      <c r="X54" s="146">
        <f>'1.3'!X54/'1.3.a'!$X$178</f>
        <v>0.34769681347889092</v>
      </c>
      <c r="Y54" s="146">
        <f>'1.3'!Y54/'1.3.a'!$Y$178</f>
        <v>0.39186235044173212</v>
      </c>
      <c r="Z54" s="146">
        <f>'1.3'!Z54/'1.3.a'!$Z$178</f>
        <v>0.36913578057504348</v>
      </c>
      <c r="AA54" s="146">
        <f>'1.3'!AA54/'1.3.a'!$AA$178</f>
        <v>0.37284051430105852</v>
      </c>
      <c r="AB54" s="146">
        <f>'1.3'!AB54/'1.3.a'!$AB$178</f>
        <v>0.34062946783028003</v>
      </c>
      <c r="AC54" s="146">
        <f>'1.3'!AC54/'1.3.a'!$AC$178</f>
        <v>0.35882587260167798</v>
      </c>
      <c r="AD54" s="146">
        <f>'1.3'!AD54/'1.3.a'!$AD$178</f>
        <v>0.38668110910219716</v>
      </c>
      <c r="AE54" s="146">
        <f>'1.3'!AE54/'1.3.a'!$AE$178</f>
        <v>0.36496809067066777</v>
      </c>
      <c r="AF54" s="146">
        <f>'1.3'!AF54/'1.3.a'!$AF$178</f>
        <v>0.37795324742808445</v>
      </c>
      <c r="AG54" s="146">
        <f>'1.3'!AG54/'1.3.a'!$AG$178</f>
        <v>0.34779107212503235</v>
      </c>
      <c r="AH54" s="146">
        <f>'1.3'!AH54/'1.3.a'!$AH$178</f>
        <v>0.35958175892955802</v>
      </c>
      <c r="AI54" s="146">
        <f>'1.3'!AI54/'1.3.a'!$AI$178</f>
        <v>0.34920782042499443</v>
      </c>
      <c r="AJ54" s="146">
        <f>'1.3'!AJ54/'1.3.a'!$AJ$178</f>
        <v>0.36312232939620542</v>
      </c>
      <c r="AK54" s="146">
        <f>'1.3'!AK54/'1.3.a'!$AK$178</f>
        <v>0.36023171147858146</v>
      </c>
      <c r="AL54" s="146">
        <f>'1.3'!AL54/'1.3.a'!$AL$178</f>
        <v>0.34577662514865276</v>
      </c>
      <c r="AM54" s="146">
        <f>'1.3'!AM54/'1.3.a'!$AM$178</f>
        <v>0.35388923200524897</v>
      </c>
      <c r="AN54" s="146">
        <f>'1.3'!AN54/'1.3.a'!$AN$178</f>
        <v>0.33111501337046223</v>
      </c>
      <c r="AO54" s="146">
        <f>'1.3'!AO54/'1.3.a'!$AO$178</f>
        <v>0.32228004491232903</v>
      </c>
      <c r="AP54" s="146">
        <f>'1.3'!AP54/'1.3.a'!$AP$178</f>
        <v>0.38139659892746897</v>
      </c>
      <c r="AQ54" s="146">
        <f>'1.3'!AQ54/'1.3.a'!$AQ$178</f>
        <v>0.32156340981271908</v>
      </c>
      <c r="AR54" s="146">
        <f>'1.3'!AR54/'1.3.a'!$AR$178</f>
        <v>0.46889675242674966</v>
      </c>
      <c r="AS54" s="146">
        <f>'1.3'!AS54/'1.3.a'!$AS$178</f>
        <v>0.40205871416965533</v>
      </c>
      <c r="AT54" s="146">
        <f>'1.3'!AT54/'1.3.a'!$AT$178</f>
        <v>0.36226854278188658</v>
      </c>
    </row>
    <row r="55" spans="1:46" ht="20.100000000000001" customHeight="1" x14ac:dyDescent="0.25">
      <c r="A55" s="124">
        <v>21</v>
      </c>
      <c r="B55" s="124" t="s">
        <v>244</v>
      </c>
      <c r="C55" s="147">
        <f>'1.3'!C55/'1.3.a'!$C$178</f>
        <v>4.3193825872927957E-2</v>
      </c>
      <c r="D55" s="147">
        <f>'1.3'!D55/'1.3.a'!$D$178</f>
        <v>4.1504019935669857E-2</v>
      </c>
      <c r="E55" s="147">
        <f>'1.3'!E55/'1.3.a'!$E$178</f>
        <v>3.7870291742365184E-2</v>
      </c>
      <c r="F55" s="147">
        <f>'1.3'!F55/'1.3.a'!$F$178</f>
        <v>4.4871525000245001E-2</v>
      </c>
      <c r="G55" s="147">
        <f>'1.3'!G55/'1.3.a'!$G$178</f>
        <v>3.9182815556292917E-2</v>
      </c>
      <c r="H55" s="147">
        <f>'1.3'!H55/'1.3.a'!$H$178</f>
        <v>4.3171094620394729E-2</v>
      </c>
      <c r="I55" s="147">
        <f>'1.3'!I55/'1.3.a'!$I$178</f>
        <v>3.5641330672744866E-2</v>
      </c>
      <c r="J55" s="147">
        <f>'1.3'!J55/'1.3.a'!$J$178</f>
        <v>4.1984136353162976E-2</v>
      </c>
      <c r="K55" s="147">
        <f>'1.3'!K55/'1.3.a'!$K$178</f>
        <v>3.6769873518724849E-2</v>
      </c>
      <c r="L55" s="147">
        <f>'1.3'!L55/'1.3.a'!$L$178</f>
        <v>4.0708053498656825E-2</v>
      </c>
      <c r="M55" s="147">
        <f>'1.3'!M55/'1.3.a'!$M$178</f>
        <v>3.3665123665609413E-2</v>
      </c>
      <c r="N55" s="147">
        <f>'1.3'!N55/'1.3.a'!$N$178</f>
        <v>4.034743411519013E-2</v>
      </c>
      <c r="O55" s="147">
        <f>'1.3'!O55/'1.3.a'!$O$178</f>
        <v>3.6011921762126253E-2</v>
      </c>
      <c r="P55" s="147">
        <f>'1.3'!P55/'1.3.a'!$P$178</f>
        <v>4.0422007253379091E-2</v>
      </c>
      <c r="Q55" s="147">
        <f>'1.3'!Q55/'1.3.a'!$Q$178</f>
        <v>3.4092726370581222E-2</v>
      </c>
      <c r="R55" s="147">
        <f>'1.3'!R55/'1.3.a'!$R$178</f>
        <v>3.9886446644271226E-2</v>
      </c>
      <c r="S55" s="147">
        <f>'1.3'!S55/'1.3.a'!$S$178</f>
        <v>3.5690451760947178E-2</v>
      </c>
      <c r="T55" s="147">
        <f>'1.3'!T55/'1.3.a'!$T$178</f>
        <v>3.8918762538114798E-2</v>
      </c>
      <c r="U55" s="147">
        <f>'1.3'!U55/'1.3.a'!$U$178</f>
        <v>3.5175944522067418E-2</v>
      </c>
      <c r="V55" s="147">
        <f>'1.3'!V55/'1.3.a'!$V$178</f>
        <v>4.1800330727362577E-2</v>
      </c>
      <c r="W55" s="147">
        <f>'1.3'!W55/'1.3.a'!$W$178</f>
        <v>3.77796727097644E-2</v>
      </c>
      <c r="X55" s="147">
        <f>'1.3'!X55/'1.3.a'!$X$178</f>
        <v>4.1444327560791486E-2</v>
      </c>
      <c r="Y55" s="147">
        <f>'1.3'!Y55/'1.3.a'!$Y$178</f>
        <v>3.7341227059190678E-2</v>
      </c>
      <c r="Z55" s="147">
        <f>'1.3'!Z55/'1.3.a'!$Z$178</f>
        <v>4.449178928962208E-2</v>
      </c>
      <c r="AA55" s="147">
        <f>'1.3'!AA55/'1.3.a'!$AA$178</f>
        <v>3.7973408771252999E-2</v>
      </c>
      <c r="AB55" s="147">
        <f>'1.3'!AB55/'1.3.a'!$AB$178</f>
        <v>3.9734402830013296E-2</v>
      </c>
      <c r="AC55" s="147">
        <f>'1.3'!AC55/'1.3.a'!$AC$178</f>
        <v>3.6408117545163272E-2</v>
      </c>
      <c r="AD55" s="147">
        <f>'1.3'!AD55/'1.3.a'!$AD$178</f>
        <v>4.6381172904393052E-2</v>
      </c>
      <c r="AE55" s="147">
        <f>'1.3'!AE55/'1.3.a'!$AE$178</f>
        <v>4.0186878224754863E-2</v>
      </c>
      <c r="AF55" s="147">
        <f>'1.3'!AF55/'1.3.a'!$AF$178</f>
        <v>4.5205979028948386E-2</v>
      </c>
      <c r="AG55" s="147">
        <f>'1.3'!AG55/'1.3.a'!$AG$178</f>
        <v>3.8311315790859883E-2</v>
      </c>
      <c r="AH55" s="147">
        <f>'1.3'!AH55/'1.3.a'!$AH$178</f>
        <v>4.4590554119343685E-2</v>
      </c>
      <c r="AI55" s="147">
        <f>'1.3'!AI55/'1.3.a'!$AI$178</f>
        <v>4.210049022600941E-2</v>
      </c>
      <c r="AJ55" s="147">
        <f>'1.3'!AJ55/'1.3.a'!$AJ$178</f>
        <v>4.1894425605474947E-2</v>
      </c>
      <c r="AK55" s="147">
        <f>'1.3'!AK55/'1.3.a'!$AK$178</f>
        <v>3.8158404988339084E-2</v>
      </c>
      <c r="AL55" s="147">
        <f>'1.3'!AL55/'1.3.a'!$AL$178</f>
        <v>4.396903978550018E-2</v>
      </c>
      <c r="AM55" s="147">
        <f>'1.3'!AM55/'1.3.a'!$AM$178</f>
        <v>4.2309689493945077E-2</v>
      </c>
      <c r="AN55" s="147">
        <f>'1.3'!AN55/'1.3.a'!$AN$178</f>
        <v>4.2014094890015188E-2</v>
      </c>
      <c r="AO55" s="147">
        <f>'1.3'!AO55/'1.3.a'!$AO$178</f>
        <v>3.6805753682376138E-2</v>
      </c>
      <c r="AP55" s="147">
        <f>'1.3'!AP55/'1.3.a'!$AP$178</f>
        <v>4.4006562286322166E-2</v>
      </c>
      <c r="AQ55" s="147">
        <f>'1.3'!AQ55/'1.3.a'!$AQ$178</f>
        <v>3.849749387877216E-2</v>
      </c>
      <c r="AR55" s="147">
        <f>'1.3'!AR55/'1.3.a'!$AR$178</f>
        <v>4.6334519677115701E-2</v>
      </c>
      <c r="AS55" s="147">
        <f>'1.3'!AS55/'1.3.a'!$AS$178</f>
        <v>3.6456950082421571E-2</v>
      </c>
      <c r="AT55" s="147">
        <f>'1.3'!AT55/'1.3.a'!$AT$178</f>
        <v>4.1387183836343856E-2</v>
      </c>
    </row>
    <row r="56" spans="1:46" ht="20.100000000000001" customHeight="1" x14ac:dyDescent="0.25">
      <c r="A56" s="124">
        <v>22</v>
      </c>
      <c r="B56" s="124" t="s">
        <v>245</v>
      </c>
      <c r="C56" s="147">
        <f>'1.3'!C56/'1.3.a'!$C$178</f>
        <v>9.1610222145992494E-3</v>
      </c>
      <c r="D56" s="147">
        <f>'1.3'!D56/'1.3.a'!$D$178</f>
        <v>1.0144040734503529E-2</v>
      </c>
      <c r="E56" s="147">
        <f>'1.3'!E56/'1.3.a'!$E$178</f>
        <v>9.4757813402969633E-3</v>
      </c>
      <c r="F56" s="147">
        <f>'1.3'!F56/'1.3.a'!$F$178</f>
        <v>1.13980946411415E-2</v>
      </c>
      <c r="G56" s="147">
        <f>'1.3'!G56/'1.3.a'!$G$178</f>
        <v>8.4017323979178066E-3</v>
      </c>
      <c r="H56" s="147">
        <f>'1.3'!H56/'1.3.a'!$H$178</f>
        <v>9.1355736409658161E-3</v>
      </c>
      <c r="I56" s="147">
        <f>'1.3'!I56/'1.3.a'!$I$178</f>
        <v>8.6255578641149262E-3</v>
      </c>
      <c r="J56" s="147">
        <f>'1.3'!J56/'1.3.a'!$J$178</f>
        <v>1.1689354856896532E-2</v>
      </c>
      <c r="K56" s="147">
        <f>'1.3'!K56/'1.3.a'!$K$178</f>
        <v>7.9024106654712808E-3</v>
      </c>
      <c r="L56" s="147">
        <f>'1.3'!L56/'1.3.a'!$L$178</f>
        <v>8.6780216550067114E-3</v>
      </c>
      <c r="M56" s="147">
        <f>'1.3'!M56/'1.3.a'!$M$178</f>
        <v>8.9569905064595719E-3</v>
      </c>
      <c r="N56" s="147">
        <f>'1.3'!N56/'1.3.a'!$N$178</f>
        <v>1.1330336093830558E-2</v>
      </c>
      <c r="O56" s="147">
        <f>'1.3'!O56/'1.3.a'!$O$178</f>
        <v>8.2482366365656794E-3</v>
      </c>
      <c r="P56" s="147">
        <f>'1.3'!P56/'1.3.a'!$P$178</f>
        <v>9.0858456044751092E-3</v>
      </c>
      <c r="Q56" s="147">
        <f>'1.3'!Q56/'1.3.a'!$Q$178</f>
        <v>8.8854204885438978E-3</v>
      </c>
      <c r="R56" s="147">
        <f>'1.3'!R56/'1.3.a'!$R$178</f>
        <v>1.1210995365691758E-2</v>
      </c>
      <c r="S56" s="147">
        <f>'1.3'!S56/'1.3.a'!$S$178</f>
        <v>8.0705620106818459E-3</v>
      </c>
      <c r="T56" s="147">
        <f>'1.3'!T56/'1.3.a'!$T$178</f>
        <v>8.854073225050477E-3</v>
      </c>
      <c r="U56" s="147">
        <f>'1.3'!U56/'1.3.a'!$U$178</f>
        <v>9.4157144713808739E-3</v>
      </c>
      <c r="V56" s="147">
        <f>'1.3'!V56/'1.3.a'!$V$178</f>
        <v>1.1358104959275537E-2</v>
      </c>
      <c r="W56" s="147">
        <f>'1.3'!W56/'1.3.a'!$W$178</f>
        <v>8.5147534690545208E-3</v>
      </c>
      <c r="X56" s="147">
        <f>'1.3'!X56/'1.3.a'!$X$178</f>
        <v>8.8216150776774787E-3</v>
      </c>
      <c r="Y56" s="147">
        <f>'1.3'!Y56/'1.3.a'!$Y$178</f>
        <v>9.5381954362360397E-3</v>
      </c>
      <c r="Z56" s="147">
        <f>'1.3'!Z56/'1.3.a'!$Z$178</f>
        <v>1.1510892351009898E-2</v>
      </c>
      <c r="AA56" s="147">
        <f>'1.3'!AA56/'1.3.a'!$AA$178</f>
        <v>8.4073558669861669E-3</v>
      </c>
      <c r="AB56" s="147">
        <f>'1.3'!AB56/'1.3.a'!$AB$178</f>
        <v>8.9795112051917151E-3</v>
      </c>
      <c r="AC56" s="147">
        <f>'1.3'!AC56/'1.3.a'!$AC$178</f>
        <v>8.955922603672983E-3</v>
      </c>
      <c r="AD56" s="147">
        <f>'1.3'!AD56/'1.3.a'!$AD$178</f>
        <v>1.2665377999838901E-2</v>
      </c>
      <c r="AE56" s="147">
        <f>'1.3'!AE56/'1.3.a'!$AE$178</f>
        <v>7.6920826349804608E-3</v>
      </c>
      <c r="AF56" s="147">
        <f>'1.3'!AF56/'1.3.a'!$AF$178</f>
        <v>8.7845504734970475E-3</v>
      </c>
      <c r="AG56" s="147">
        <f>'1.3'!AG56/'1.3.a'!$AG$178</f>
        <v>8.5505828684322507E-3</v>
      </c>
      <c r="AH56" s="147">
        <f>'1.3'!AH56/'1.3.a'!$AH$178</f>
        <v>1.0509759699765113E-2</v>
      </c>
      <c r="AI56" s="147">
        <f>'1.3'!AI56/'1.3.a'!$AI$178</f>
        <v>8.4930859851620761E-3</v>
      </c>
      <c r="AJ56" s="147">
        <f>'1.3'!AJ56/'1.3.a'!$AJ$178</f>
        <v>8.4663646427703514E-3</v>
      </c>
      <c r="AK56" s="147">
        <f>'1.3'!AK56/'1.3.a'!$AK$178</f>
        <v>8.9343343189791161E-3</v>
      </c>
      <c r="AL56" s="147">
        <f>'1.3'!AL56/'1.3.a'!$AL$178</f>
        <v>1.0209805149126559E-2</v>
      </c>
      <c r="AM56" s="147">
        <f>'1.3'!AM56/'1.3.a'!$AM$178</f>
        <v>7.8953985033752699E-3</v>
      </c>
      <c r="AN56" s="147">
        <f>'1.3'!AN56/'1.3.a'!$AN$178</f>
        <v>8.182548938009581E-3</v>
      </c>
      <c r="AO56" s="147">
        <f>'1.3'!AO56/'1.3.a'!$AO$178</f>
        <v>8.1349096402805396E-3</v>
      </c>
      <c r="AP56" s="147">
        <f>'1.3'!AP56/'1.3.a'!$AP$178</f>
        <v>9.7575457741853524E-3</v>
      </c>
      <c r="AQ56" s="147">
        <f>'1.3'!AQ56/'1.3.a'!$AQ$178</f>
        <v>7.3115941780413076E-3</v>
      </c>
      <c r="AR56" s="147">
        <f>'1.3'!AR56/'1.3.a'!$AR$178</f>
        <v>9.0430051790928376E-3</v>
      </c>
      <c r="AS56" s="147">
        <f>'1.3'!AS56/'1.3.a'!$AS$178</f>
        <v>8.0453353632885857E-3</v>
      </c>
      <c r="AT56" s="147">
        <f>'1.3'!AT56/'1.3.a'!$AT$178</f>
        <v>8.7088144217531728E-3</v>
      </c>
    </row>
    <row r="57" spans="1:46" ht="20.100000000000001" customHeight="1" x14ac:dyDescent="0.25">
      <c r="A57" s="124">
        <v>23</v>
      </c>
      <c r="B57" s="124" t="s">
        <v>824</v>
      </c>
      <c r="C57" s="147">
        <f>'1.3'!C57/'1.3.a'!$C$178</f>
        <v>4.9758842539258845E-3</v>
      </c>
      <c r="D57" s="147">
        <f>'1.3'!D57/'1.3.a'!$D$178</f>
        <v>4.7923630623288808E-3</v>
      </c>
      <c r="E57" s="147">
        <f>'1.3'!E57/'1.3.a'!$E$178</f>
        <v>4.6088190728513171E-3</v>
      </c>
      <c r="F57" s="147">
        <f>'1.3'!F57/'1.3.a'!$F$178</f>
        <v>4.3867365633831843E-3</v>
      </c>
      <c r="G57" s="147">
        <f>'1.3'!G57/'1.3.a'!$G$178</f>
        <v>4.7072628709808537E-3</v>
      </c>
      <c r="H57" s="147">
        <f>'1.3'!H57/'1.3.a'!$H$178</f>
        <v>4.5308478308306709E-3</v>
      </c>
      <c r="I57" s="147">
        <f>'1.3'!I57/'1.3.a'!$I$178</f>
        <v>4.4961529519269216E-3</v>
      </c>
      <c r="J57" s="147">
        <f>'1.3'!J57/'1.3.a'!$J$178</f>
        <v>4.3452351388217052E-3</v>
      </c>
      <c r="K57" s="147">
        <f>'1.3'!K57/'1.3.a'!$K$178</f>
        <v>4.5012211621476891E-3</v>
      </c>
      <c r="L57" s="147">
        <f>'1.3'!L57/'1.3.a'!$L$178</f>
        <v>4.3999856594873401E-3</v>
      </c>
      <c r="M57" s="147">
        <f>'1.3'!M57/'1.3.a'!$M$178</f>
        <v>4.3083268095709349E-3</v>
      </c>
      <c r="N57" s="147">
        <f>'1.3'!N57/'1.3.a'!$N$178</f>
        <v>4.1991258902713312E-3</v>
      </c>
      <c r="O57" s="147">
        <f>'1.3'!O57/'1.3.a'!$O$178</f>
        <v>4.3403916421387396E-3</v>
      </c>
      <c r="P57" s="147">
        <f>'1.3'!P57/'1.3.a'!$P$178</f>
        <v>4.1783073105981462E-3</v>
      </c>
      <c r="Q57" s="147">
        <f>'1.3'!Q57/'1.3.a'!$Q$178</f>
        <v>4.1622658109005091E-3</v>
      </c>
      <c r="R57" s="147">
        <f>'1.3'!R57/'1.3.a'!$R$178</f>
        <v>4.0228757751026266E-3</v>
      </c>
      <c r="S57" s="147">
        <f>'1.3'!S57/'1.3.a'!$S$178</f>
        <v>4.3806151295896906E-3</v>
      </c>
      <c r="T57" s="147">
        <f>'1.3'!T57/'1.3.a'!$T$178</f>
        <v>4.3696086223662493E-3</v>
      </c>
      <c r="U57" s="147">
        <f>'1.3'!U57/'1.3.a'!$U$178</f>
        <v>4.3194299427354484E-3</v>
      </c>
      <c r="V57" s="147">
        <f>'1.3'!V57/'1.3.a'!$V$178</f>
        <v>4.2164791062613794E-3</v>
      </c>
      <c r="W57" s="147">
        <f>'1.3'!W57/'1.3.a'!$W$178</f>
        <v>4.6344431126045995E-3</v>
      </c>
      <c r="X57" s="147">
        <f>'1.3'!X57/'1.3.a'!$X$178</f>
        <v>4.6566860501643806E-3</v>
      </c>
      <c r="Y57" s="147">
        <f>'1.3'!Y57/'1.3.a'!$Y$178</f>
        <v>4.6779157976856948E-3</v>
      </c>
      <c r="Z57" s="147">
        <f>'1.3'!Z57/'1.3.a'!$Z$178</f>
        <v>4.6140493343252336E-3</v>
      </c>
      <c r="AA57" s="147">
        <f>'1.3'!AA57/'1.3.a'!$AA$178</f>
        <v>4.9219608613572715E-3</v>
      </c>
      <c r="AB57" s="147">
        <f>'1.3'!AB57/'1.3.a'!$AB$178</f>
        <v>4.8343935624793584E-3</v>
      </c>
      <c r="AC57" s="147">
        <f>'1.3'!AC57/'1.3.a'!$AC$178</f>
        <v>4.8460275693676938E-3</v>
      </c>
      <c r="AD57" s="147">
        <f>'1.3'!AD57/'1.3.a'!$AD$178</f>
        <v>4.6960951614010418E-3</v>
      </c>
      <c r="AE57" s="147">
        <f>'1.3'!AE57/'1.3.a'!$AE$178</f>
        <v>5.1295169966254816E-3</v>
      </c>
      <c r="AF57" s="147">
        <f>'1.3'!AF57/'1.3.a'!$AF$178</f>
        <v>5.0410198826595226E-3</v>
      </c>
      <c r="AG57" s="147">
        <f>'1.3'!AG57/'1.3.a'!$AG$178</f>
        <v>5.0947486938380396E-3</v>
      </c>
      <c r="AH57" s="147">
        <f>'1.3'!AH57/'1.3.a'!$AH$178</f>
        <v>4.9109639512677503E-3</v>
      </c>
      <c r="AI57" s="147">
        <f>'1.3'!AI57/'1.3.a'!$AI$178</f>
        <v>4.9563387433306525E-3</v>
      </c>
      <c r="AJ57" s="147">
        <f>'1.3'!AJ57/'1.3.a'!$AJ$178</f>
        <v>4.8606258425565041E-3</v>
      </c>
      <c r="AK57" s="147">
        <f>'1.3'!AK57/'1.3.a'!$AK$178</f>
        <v>4.8493974185502753E-3</v>
      </c>
      <c r="AL57" s="147">
        <f>'1.3'!AL57/'1.3.a'!$AL$178</f>
        <v>4.8150484250116176E-3</v>
      </c>
      <c r="AM57" s="147">
        <f>'1.3'!AM57/'1.3.a'!$AM$178</f>
        <v>5.2356179077728644E-3</v>
      </c>
      <c r="AN57" s="147">
        <f>'1.3'!AN57/'1.3.a'!$AN$178</f>
        <v>4.9519975833584211E-3</v>
      </c>
      <c r="AO57" s="147">
        <f>'1.3'!AO57/'1.3.a'!$AO$178</f>
        <v>4.8741513395982169E-3</v>
      </c>
      <c r="AP57" s="147">
        <f>'1.3'!AP57/'1.3.a'!$AP$178</f>
        <v>4.8684468468980736E-3</v>
      </c>
      <c r="AQ57" s="147">
        <f>'1.3'!AQ57/'1.3.a'!$AQ$178</f>
        <v>5.0427513453295218E-3</v>
      </c>
      <c r="AR57" s="147">
        <f>'1.3'!AR57/'1.3.a'!$AR$178</f>
        <v>5.568094206229268E-3</v>
      </c>
      <c r="AS57" s="147">
        <f>'1.3'!AS57/'1.3.a'!$AS$178</f>
        <v>5.163803394576145E-3</v>
      </c>
      <c r="AT57" s="147">
        <f>'1.3'!AT57/'1.3.a'!$AT$178</f>
        <v>5.0914596371547018E-3</v>
      </c>
    </row>
    <row r="58" spans="1:46" ht="20.100000000000001" customHeight="1" x14ac:dyDescent="0.25">
      <c r="A58" s="124">
        <v>24</v>
      </c>
      <c r="B58" s="124" t="s">
        <v>825</v>
      </c>
      <c r="C58" s="147">
        <f>'1.3'!C58/'1.3.a'!$C$178</f>
        <v>7.1316124024480468E-2</v>
      </c>
      <c r="D58" s="147">
        <f>'1.3'!D58/'1.3.a'!$D$178</f>
        <v>7.1044756969555894E-2</v>
      </c>
      <c r="E58" s="147">
        <f>'1.3'!E58/'1.3.a'!$E$178</f>
        <v>6.5239300070034506E-2</v>
      </c>
      <c r="F58" s="147">
        <f>'1.3'!F58/'1.3.a'!$F$178</f>
        <v>7.2705703945272732E-2</v>
      </c>
      <c r="G58" s="147">
        <f>'1.3'!G58/'1.3.a'!$G$178</f>
        <v>8.1736628891648969E-2</v>
      </c>
      <c r="H58" s="147">
        <f>'1.3'!H58/'1.3.a'!$H$178</f>
        <v>7.7292853003548517E-2</v>
      </c>
      <c r="I58" s="147">
        <f>'1.3'!I58/'1.3.a'!$I$178</f>
        <v>7.2409795068085661E-2</v>
      </c>
      <c r="J58" s="147">
        <f>'1.3'!J58/'1.3.a'!$J$178</f>
        <v>7.2104032941133031E-2</v>
      </c>
      <c r="K58" s="147">
        <f>'1.3'!K58/'1.3.a'!$K$178</f>
        <v>7.2239227457750396E-2</v>
      </c>
      <c r="L58" s="147">
        <f>'1.3'!L58/'1.3.a'!$L$178</f>
        <v>6.9646667359244907E-2</v>
      </c>
      <c r="M58" s="147">
        <f>'1.3'!M58/'1.3.a'!$M$178</f>
        <v>6.48585887158067E-2</v>
      </c>
      <c r="N58" s="147">
        <f>'1.3'!N58/'1.3.a'!$N$178</f>
        <v>6.8621088325243856E-2</v>
      </c>
      <c r="O58" s="147">
        <f>'1.3'!O58/'1.3.a'!$O$178</f>
        <v>7.2770371780661161E-2</v>
      </c>
      <c r="P58" s="147">
        <f>'1.3'!P58/'1.3.a'!$P$178</f>
        <v>6.5646533117510508E-2</v>
      </c>
      <c r="Q58" s="147">
        <f>'1.3'!Q58/'1.3.a'!$Q$178</f>
        <v>6.4710739356907646E-2</v>
      </c>
      <c r="R58" s="147">
        <f>'1.3'!R58/'1.3.a'!$R$178</f>
        <v>7.2112576790175548E-2</v>
      </c>
      <c r="S58" s="147">
        <f>'1.3'!S58/'1.3.a'!$S$178</f>
        <v>6.4807061959697987E-2</v>
      </c>
      <c r="T58" s="147">
        <f>'1.3'!T58/'1.3.a'!$T$178</f>
        <v>6.2846293164364922E-2</v>
      </c>
      <c r="U58" s="147">
        <f>'1.3'!U58/'1.3.a'!$U$178</f>
        <v>7.9430171182155659E-2</v>
      </c>
      <c r="V58" s="147">
        <f>'1.3'!V58/'1.3.a'!$V$178</f>
        <v>8.6645294208077941E-2</v>
      </c>
      <c r="W58" s="147">
        <f>'1.3'!W58/'1.3.a'!$W$178</f>
        <v>0.12782020395972779</v>
      </c>
      <c r="X58" s="147">
        <f>'1.3'!X58/'1.3.a'!$X$178</f>
        <v>9.6940372487384407E-2</v>
      </c>
      <c r="Y58" s="147">
        <f>'1.3'!Y58/'1.3.a'!$Y$178</f>
        <v>0.14935352535167404</v>
      </c>
      <c r="Z58" s="147">
        <f>'1.3'!Z58/'1.3.a'!$Z$178</f>
        <v>9.3679274564398993E-2</v>
      </c>
      <c r="AA58" s="147">
        <f>'1.3'!AA58/'1.3.a'!$AA$178</f>
        <v>0.11073713639248967</v>
      </c>
      <c r="AB58" s="147">
        <f>'1.3'!AB58/'1.3.a'!$AB$178</f>
        <v>8.8807613010385866E-2</v>
      </c>
      <c r="AC58" s="147">
        <f>'1.3'!AC58/'1.3.a'!$AC$178</f>
        <v>0.1018983179009878</v>
      </c>
      <c r="AD58" s="147">
        <f>'1.3'!AD58/'1.3.a'!$AD$178</f>
        <v>8.6740725562545237E-2</v>
      </c>
      <c r="AE58" s="147">
        <f>'1.3'!AE58/'1.3.a'!$AE$178</f>
        <v>9.4002794111906027E-2</v>
      </c>
      <c r="AF58" s="147">
        <f>'1.3'!AF58/'1.3.a'!$AF$178</f>
        <v>8.7405379557595572E-2</v>
      </c>
      <c r="AG58" s="147">
        <f>'1.3'!AG58/'1.3.a'!$AG$178</f>
        <v>8.3090678722081701E-2</v>
      </c>
      <c r="AH58" s="147">
        <f>'1.3'!AH58/'1.3.a'!$AH$178</f>
        <v>8.4311157239840395E-2</v>
      </c>
      <c r="AI58" s="147">
        <f>'1.3'!AI58/'1.3.a'!$AI$178</f>
        <v>7.943485018505056E-2</v>
      </c>
      <c r="AJ58" s="147">
        <f>'1.3'!AJ58/'1.3.a'!$AJ$178</f>
        <v>9.8250184461462747E-2</v>
      </c>
      <c r="AK58" s="147">
        <f>'1.3'!AK58/'1.3.a'!$AK$178</f>
        <v>9.2727646802615291E-2</v>
      </c>
      <c r="AL58" s="147">
        <f>'1.3'!AL58/'1.3.a'!$AL$178</f>
        <v>7.1547027917112746E-2</v>
      </c>
      <c r="AM58" s="147">
        <f>'1.3'!AM58/'1.3.a'!$AM$178</f>
        <v>8.4849318350248892E-2</v>
      </c>
      <c r="AN58" s="147">
        <f>'1.3'!AN58/'1.3.a'!$AN$178</f>
        <v>7.0995431932854083E-2</v>
      </c>
      <c r="AO58" s="147">
        <f>'1.3'!AO58/'1.3.a'!$AO$178</f>
        <v>5.87178866270954E-2</v>
      </c>
      <c r="AP58" s="147">
        <f>'1.3'!AP58/'1.3.a'!$AP$178</f>
        <v>6.2930910650103866E-2</v>
      </c>
      <c r="AQ58" s="147">
        <f>'1.3'!AQ58/'1.3.a'!$AQ$178</f>
        <v>5.9506768620123135E-2</v>
      </c>
      <c r="AR58" s="147">
        <f>'1.3'!AR58/'1.3.a'!$AR$178</f>
        <v>4.6581468250102197E-2</v>
      </c>
      <c r="AS58" s="147">
        <f>'1.3'!AS58/'1.3.a'!$AS$178</f>
        <v>5.5605975688720999E-2</v>
      </c>
      <c r="AT58" s="147">
        <f>'1.3'!AT58/'1.3.a'!$AT$178</f>
        <v>6.4748041376563981E-2</v>
      </c>
    </row>
    <row r="59" spans="1:46" ht="20.100000000000001" customHeight="1" x14ac:dyDescent="0.25">
      <c r="A59" s="124">
        <v>25</v>
      </c>
      <c r="B59" s="124" t="s">
        <v>248</v>
      </c>
      <c r="C59" s="147">
        <f>'1.3'!C59/'1.3.a'!$C$178</f>
        <v>1.5880336256247265E-3</v>
      </c>
      <c r="D59" s="147">
        <f>'1.3'!D59/'1.3.a'!$D$178</f>
        <v>1.2348585023387168E-3</v>
      </c>
      <c r="E59" s="147">
        <f>'1.3'!E59/'1.3.a'!$E$178</f>
        <v>1.2919813433544518E-3</v>
      </c>
      <c r="F59" s="147">
        <f>'1.3'!F59/'1.3.a'!$F$178</f>
        <v>2.1676681381036533E-3</v>
      </c>
      <c r="G59" s="147">
        <f>'1.3'!G59/'1.3.a'!$G$178</f>
        <v>3.3809190150457663E-3</v>
      </c>
      <c r="H59" s="147">
        <f>'1.3'!H59/'1.3.a'!$H$178</f>
        <v>3.1949317777440938E-3</v>
      </c>
      <c r="I59" s="147">
        <f>'1.3'!I59/'1.3.a'!$I$178</f>
        <v>1.9497218564005342E-3</v>
      </c>
      <c r="J59" s="147">
        <f>'1.3'!J59/'1.3.a'!$J$178</f>
        <v>2.4244302930649625E-3</v>
      </c>
      <c r="K59" s="147">
        <f>'1.3'!K59/'1.3.a'!$K$178</f>
        <v>5.0849957105212834E-3</v>
      </c>
      <c r="L59" s="147">
        <f>'1.3'!L59/'1.3.a'!$L$178</f>
        <v>3.4583175956337158E-3</v>
      </c>
      <c r="M59" s="147">
        <f>'1.3'!M59/'1.3.a'!$M$178</f>
        <v>1.83092117480687E-3</v>
      </c>
      <c r="N59" s="147">
        <f>'1.3'!N59/'1.3.a'!$N$178</f>
        <v>1.8330246429497598E-3</v>
      </c>
      <c r="O59" s="147">
        <f>'1.3'!O59/'1.3.a'!$O$178</f>
        <v>3.1666452560284411E-3</v>
      </c>
      <c r="P59" s="147">
        <f>'1.3'!P59/'1.3.a'!$P$178</f>
        <v>2.9039987757952827E-3</v>
      </c>
      <c r="Q59" s="147">
        <f>'1.3'!Q59/'1.3.a'!$Q$178</f>
        <v>6.2597623710669752E-3</v>
      </c>
      <c r="R59" s="147">
        <f>'1.3'!R59/'1.3.a'!$R$178</f>
        <v>6.204304403273111E-3</v>
      </c>
      <c r="S59" s="147">
        <f>'1.3'!S59/'1.3.a'!$S$178</f>
        <v>6.1299359364160892E-3</v>
      </c>
      <c r="T59" s="147">
        <f>'1.3'!T59/'1.3.a'!$T$178</f>
        <v>3.2849143506337481E-3</v>
      </c>
      <c r="U59" s="147">
        <f>'1.3'!U59/'1.3.a'!$U$178</f>
        <v>7.5826626398108176E-3</v>
      </c>
      <c r="V59" s="147">
        <f>'1.3'!V59/'1.3.a'!$V$178</f>
        <v>3.659412153247069E-3</v>
      </c>
      <c r="W59" s="147">
        <f>'1.3'!W59/'1.3.a'!$W$178</f>
        <v>8.5757718113598793E-4</v>
      </c>
      <c r="X59" s="147">
        <f>'1.3'!X59/'1.3.a'!$X$178</f>
        <v>4.0330981664956547E-3</v>
      </c>
      <c r="Y59" s="147">
        <f>'1.3'!Y59/'1.3.a'!$Y$178</f>
        <v>2.669658886554808E-3</v>
      </c>
      <c r="Z59" s="147">
        <f>'1.3'!Z59/'1.3.a'!$Z$178</f>
        <v>8.6442415060542736E-3</v>
      </c>
      <c r="AA59" s="147">
        <f>'1.3'!AA59/'1.3.a'!$AA$178</f>
        <v>8.6990879527774519E-3</v>
      </c>
      <c r="AB59" s="147">
        <f>'1.3'!AB59/'1.3.a'!$AB$178</f>
        <v>9.6393413598673484E-4</v>
      </c>
      <c r="AC59" s="147">
        <f>'1.3'!AC59/'1.3.a'!$AC$178</f>
        <v>6.5541366350521744E-3</v>
      </c>
      <c r="AD59" s="147">
        <f>'1.3'!AD59/'1.3.a'!$AD$178</f>
        <v>1.4098013958248881E-3</v>
      </c>
      <c r="AE59" s="147">
        <f>'1.3'!AE59/'1.3.a'!$AE$178</f>
        <v>6.2297375999804828E-3</v>
      </c>
      <c r="AF59" s="147">
        <f>'1.3'!AF59/'1.3.a'!$AF$178</f>
        <v>9.8869564345218687E-4</v>
      </c>
      <c r="AG59" s="147">
        <f>'1.3'!AG59/'1.3.a'!$AG$178</f>
        <v>5.280534999232654E-3</v>
      </c>
      <c r="AH59" s="147">
        <f>'1.3'!AH59/'1.3.a'!$AH$178</f>
        <v>1.0195133579572926E-3</v>
      </c>
      <c r="AI59" s="147">
        <f>'1.3'!AI59/'1.3.a'!$AI$178</f>
        <v>4.2661227107258885E-3</v>
      </c>
      <c r="AJ59" s="147">
        <f>'1.3'!AJ59/'1.3.a'!$AJ$178</f>
        <v>1.0010788926379654E-3</v>
      </c>
      <c r="AK59" s="147">
        <f>'1.3'!AK59/'1.3.a'!$AK$178</f>
        <v>4.6416082246098942E-3</v>
      </c>
      <c r="AL59" s="147">
        <f>'1.3'!AL59/'1.3.a'!$AL$178</f>
        <v>3.6160885706464294E-3</v>
      </c>
      <c r="AM59" s="147">
        <f>'1.3'!AM59/'1.3.a'!$AM$178</f>
        <v>4.2053240184051289E-3</v>
      </c>
      <c r="AN59" s="147">
        <f>'1.3'!AN59/'1.3.a'!$AN$178</f>
        <v>7.6867121750144184E-4</v>
      </c>
      <c r="AO59" s="147">
        <f>'1.3'!AO59/'1.3.a'!$AO$178</f>
        <v>2.8240635576132368E-3</v>
      </c>
      <c r="AP59" s="147">
        <f>'1.3'!AP59/'1.3.a'!$AP$178</f>
        <v>1.1845125679881936E-3</v>
      </c>
      <c r="AQ59" s="147">
        <f>'1.3'!AQ59/'1.3.a'!$AQ$178</f>
        <v>2.1328246281853763E-3</v>
      </c>
      <c r="AR59" s="147">
        <f>'1.3'!AR59/'1.3.a'!$AR$178</f>
        <v>1.3692673823377055E-3</v>
      </c>
      <c r="AS59" s="147">
        <f>'1.3'!AS59/'1.3.a'!$AS$178</f>
        <v>1.5611845916436477E-3</v>
      </c>
      <c r="AT59" s="147">
        <f>'1.3'!AT59/'1.3.a'!$AT$178</f>
        <v>1.0282078982808717E-3</v>
      </c>
    </row>
    <row r="60" spans="1:46" ht="20.100000000000001" customHeight="1" x14ac:dyDescent="0.25">
      <c r="A60" s="124">
        <v>26</v>
      </c>
      <c r="B60" s="124" t="s">
        <v>243</v>
      </c>
      <c r="C60" s="147">
        <f>'1.3'!C60/'1.3.a'!$C$178</f>
        <v>6.1295843986455496E-2</v>
      </c>
      <c r="D60" s="147">
        <f>'1.3'!D60/'1.3.a'!$D$178</f>
        <v>6.6275870528767253E-2</v>
      </c>
      <c r="E60" s="147">
        <f>'1.3'!E60/'1.3.a'!$E$178</f>
        <v>5.5487298004278339E-2</v>
      </c>
      <c r="F60" s="147">
        <f>'1.3'!F60/'1.3.a'!$F$178</f>
        <v>6.4570491236721317E-2</v>
      </c>
      <c r="G60" s="147">
        <f>'1.3'!G60/'1.3.a'!$G$178</f>
        <v>6.3769939157684571E-2</v>
      </c>
      <c r="H60" s="147">
        <f>'1.3'!H60/'1.3.a'!$H$178</f>
        <v>6.2749163818746845E-2</v>
      </c>
      <c r="I60" s="147">
        <f>'1.3'!I60/'1.3.a'!$I$178</f>
        <v>5.5535675451260376E-2</v>
      </c>
      <c r="J60" s="147">
        <f>'1.3'!J60/'1.3.a'!$J$178</f>
        <v>7.0139061510157114E-2</v>
      </c>
      <c r="K60" s="147">
        <f>'1.3'!K60/'1.3.a'!$K$178</f>
        <v>6.3788864169074103E-2</v>
      </c>
      <c r="L60" s="147">
        <f>'1.3'!L60/'1.3.a'!$L$178</f>
        <v>6.5834044488194104E-2</v>
      </c>
      <c r="M60" s="147">
        <f>'1.3'!M60/'1.3.a'!$M$178</f>
        <v>5.6167406974881325E-2</v>
      </c>
      <c r="N60" s="147">
        <f>'1.3'!N60/'1.3.a'!$N$178</f>
        <v>6.9148606625672779E-2</v>
      </c>
      <c r="O60" s="147">
        <f>'1.3'!O60/'1.3.a'!$O$178</f>
        <v>6.0546278820563224E-2</v>
      </c>
      <c r="P60" s="147">
        <f>'1.3'!P60/'1.3.a'!$P$178</f>
        <v>6.3131184977061175E-2</v>
      </c>
      <c r="Q60" s="147">
        <f>'1.3'!Q60/'1.3.a'!$Q$178</f>
        <v>5.3831557230757963E-2</v>
      </c>
      <c r="R60" s="147">
        <f>'1.3'!R60/'1.3.a'!$R$178</f>
        <v>6.1900325595178676E-2</v>
      </c>
      <c r="S60" s="147">
        <f>'1.3'!S60/'1.3.a'!$S$178</f>
        <v>6.6854147116719054E-2</v>
      </c>
      <c r="T60" s="147">
        <f>'1.3'!T60/'1.3.a'!$T$178</f>
        <v>6.2606238075914436E-2</v>
      </c>
      <c r="U60" s="147">
        <f>'1.3'!U60/'1.3.a'!$U$178</f>
        <v>5.6418189984592346E-2</v>
      </c>
      <c r="V60" s="147">
        <f>'1.3'!V60/'1.3.a'!$V$178</f>
        <v>5.9511696787457748E-2</v>
      </c>
      <c r="W60" s="147">
        <f>'1.3'!W60/'1.3.a'!$W$178</f>
        <v>6.3359415878966402E-2</v>
      </c>
      <c r="X60" s="147">
        <f>'1.3'!X60/'1.3.a'!$X$178</f>
        <v>6.2560066292989297E-2</v>
      </c>
      <c r="Y60" s="147">
        <f>'1.3'!Y60/'1.3.a'!$Y$178</f>
        <v>5.2861017116334667E-2</v>
      </c>
      <c r="Z60" s="147">
        <f>'1.3'!Z60/'1.3.a'!$Z$178</f>
        <v>6.2287745975129614E-2</v>
      </c>
      <c r="AA60" s="147">
        <f>'1.3'!AA60/'1.3.a'!$AA$178</f>
        <v>6.1587607105788887E-2</v>
      </c>
      <c r="AB60" s="147">
        <f>'1.3'!AB60/'1.3.a'!$AB$178</f>
        <v>6.0582558840756147E-2</v>
      </c>
      <c r="AC60" s="147">
        <f>'1.3'!AC60/'1.3.a'!$AC$178</f>
        <v>5.454430479465168E-2</v>
      </c>
      <c r="AD60" s="147">
        <f>'1.3'!AD60/'1.3.a'!$AD$178</f>
        <v>8.1227392621930752E-2</v>
      </c>
      <c r="AE60" s="147">
        <f>'1.3'!AE60/'1.3.a'!$AE$178</f>
        <v>6.2493629506296562E-2</v>
      </c>
      <c r="AF60" s="147">
        <f>'1.3'!AF60/'1.3.a'!$AF$178</f>
        <v>6.0012591114168366E-2</v>
      </c>
      <c r="AG60" s="147">
        <f>'1.3'!AG60/'1.3.a'!$AG$178</f>
        <v>5.6097052922255933E-2</v>
      </c>
      <c r="AH60" s="147">
        <f>'1.3'!AH60/'1.3.a'!$AH$178</f>
        <v>6.6122840617906284E-2</v>
      </c>
      <c r="AI60" s="147">
        <f>'1.3'!AI60/'1.3.a'!$AI$178</f>
        <v>6.531124114081048E-2</v>
      </c>
      <c r="AJ60" s="147">
        <f>'1.3'!AJ60/'1.3.a'!$AJ$178</f>
        <v>6.4398554232727778E-2</v>
      </c>
      <c r="AK60" s="147">
        <f>'1.3'!AK60/'1.3.a'!$AK$178</f>
        <v>5.7465957735156462E-2</v>
      </c>
      <c r="AL60" s="147">
        <f>'1.3'!AL60/'1.3.a'!$AL$178</f>
        <v>6.8383312473774452E-2</v>
      </c>
      <c r="AM60" s="147">
        <f>'1.3'!AM60/'1.3.a'!$AM$178</f>
        <v>6.3485766968092133E-2</v>
      </c>
      <c r="AN60" s="147">
        <f>'1.3'!AN60/'1.3.a'!$AN$178</f>
        <v>6.0360305351005415E-2</v>
      </c>
      <c r="AO60" s="147">
        <f>'1.3'!AO60/'1.3.a'!$AO$178</f>
        <v>5.8920141258379792E-2</v>
      </c>
      <c r="AP60" s="147">
        <f>'1.3'!AP60/'1.3.a'!$AP$178</f>
        <v>7.8137721574718738E-2</v>
      </c>
      <c r="AQ60" s="147">
        <f>'1.3'!AQ60/'1.3.a'!$AQ$178</f>
        <v>6.5561265851109163E-2</v>
      </c>
      <c r="AR60" s="147">
        <f>'1.3'!AR60/'1.3.a'!$AR$178</f>
        <v>8.1789553041291888E-2</v>
      </c>
      <c r="AS60" s="147">
        <f>'1.3'!AS60/'1.3.a'!$AS$178</f>
        <v>9.255020773975263E-2</v>
      </c>
      <c r="AT60" s="147">
        <f>'1.3'!AT60/'1.3.a'!$AT$178</f>
        <v>7.4727115450141157E-2</v>
      </c>
    </row>
    <row r="61" spans="1:46" ht="20.100000000000001" customHeight="1" x14ac:dyDescent="0.25">
      <c r="A61" s="124">
        <v>27</v>
      </c>
      <c r="B61" s="124" t="s">
        <v>580</v>
      </c>
      <c r="C61" s="147">
        <f>'1.3'!C61/'1.3.a'!$C$178</f>
        <v>0.11553605529835251</v>
      </c>
      <c r="D61" s="147">
        <f>'1.3'!D61/'1.3.a'!$D$178</f>
        <v>0.11097336451145788</v>
      </c>
      <c r="E61" s="147">
        <f>'1.3'!E61/'1.3.a'!$E$178</f>
        <v>0.12011127245561111</v>
      </c>
      <c r="F61" s="147">
        <f>'1.3'!F61/'1.3.a'!$F$178</f>
        <v>0.11005028689405087</v>
      </c>
      <c r="G61" s="147">
        <f>'1.3'!G61/'1.3.a'!$G$178</f>
        <v>0.11108100646058673</v>
      </c>
      <c r="H61" s="147">
        <f>'1.3'!H61/'1.3.a'!$H$178</f>
        <v>0.1106541664500897</v>
      </c>
      <c r="I61" s="147">
        <f>'1.3'!I61/'1.3.a'!$I$178</f>
        <v>0.11988557536946326</v>
      </c>
      <c r="J61" s="147">
        <f>'1.3'!J61/'1.3.a'!$J$178</f>
        <v>0.10998206456712802</v>
      </c>
      <c r="K61" s="147">
        <f>'1.3'!K61/'1.3.a'!$K$178</f>
        <v>0.11342218490748408</v>
      </c>
      <c r="L61" s="147">
        <f>'1.3'!L61/'1.3.a'!$L$178</f>
        <v>0.11432176800517246</v>
      </c>
      <c r="M61" s="147">
        <f>'1.3'!M61/'1.3.a'!$M$178</f>
        <v>0.12083972473465697</v>
      </c>
      <c r="N61" s="147">
        <f>'1.3'!N61/'1.3.a'!$N$178</f>
        <v>0.11352518193125437</v>
      </c>
      <c r="O61" s="147">
        <f>'1.3'!O61/'1.3.a'!$O$178</f>
        <v>0.11681815457154805</v>
      </c>
      <c r="P61" s="147">
        <f>'1.3'!P61/'1.3.a'!$P$178</f>
        <v>0.11471486918666762</v>
      </c>
      <c r="Q61" s="147">
        <f>'1.3'!Q61/'1.3.a'!$Q$178</f>
        <v>0.1248707414843766</v>
      </c>
      <c r="R61" s="147">
        <f>'1.3'!R61/'1.3.a'!$R$178</f>
        <v>0.11500415916338715</v>
      </c>
      <c r="S61" s="147">
        <f>'1.3'!S61/'1.3.a'!$S$178</f>
        <v>0.11868273950009763</v>
      </c>
      <c r="T61" s="147">
        <f>'1.3'!T61/'1.3.a'!$T$178</f>
        <v>0.11303968504156127</v>
      </c>
      <c r="U61" s="147">
        <f>'1.3'!U61/'1.3.a'!$U$178</f>
        <v>0.12901062600438701</v>
      </c>
      <c r="V61" s="147">
        <f>'1.3'!V61/'1.3.a'!$V$178</f>
        <v>0.12801236274508226</v>
      </c>
      <c r="W61" s="147">
        <f>'1.3'!W61/'1.3.a'!$W$178</f>
        <v>0.12030818023114424</v>
      </c>
      <c r="X61" s="147">
        <f>'1.3'!X61/'1.3.a'!$X$178</f>
        <v>0.12395818602589248</v>
      </c>
      <c r="Y61" s="147">
        <f>'1.3'!Y61/'1.3.a'!$Y$178</f>
        <v>0.13057855225655943</v>
      </c>
      <c r="Z61" s="147">
        <f>'1.3'!Z61/'1.3.a'!$Z$178</f>
        <v>0.13673071305799089</v>
      </c>
      <c r="AA61" s="147">
        <f>'1.3'!AA61/'1.3.a'!$AA$178</f>
        <v>0.13632514785211902</v>
      </c>
      <c r="AB61" s="147">
        <f>'1.3'!AB61/'1.3.a'!$AB$178</f>
        <v>0.13129099746610867</v>
      </c>
      <c r="AC61" s="147">
        <f>'1.3'!AC61/'1.3.a'!$AC$178</f>
        <v>0.1408155960725401</v>
      </c>
      <c r="AD61" s="147">
        <f>'1.3'!AD61/'1.3.a'!$AD$178</f>
        <v>0.14673799514849631</v>
      </c>
      <c r="AE61" s="147">
        <f>'1.3'!AE61/'1.3.a'!$AE$178</f>
        <v>0.14612497412039102</v>
      </c>
      <c r="AF61" s="147">
        <f>'1.3'!AF61/'1.3.a'!$AF$178</f>
        <v>0.16513536943152918</v>
      </c>
      <c r="AG61" s="147">
        <f>'1.3'!AG61/'1.3.a'!$AG$178</f>
        <v>0.14836710491590979</v>
      </c>
      <c r="AH61" s="147">
        <f>'1.3'!AH61/'1.3.a'!$AH$178</f>
        <v>0.14374878724440038</v>
      </c>
      <c r="AI61" s="147">
        <f>'1.3'!AI61/'1.3.a'!$AI$178</f>
        <v>0.14174637089937928</v>
      </c>
      <c r="AJ61" s="147">
        <f>'1.3'!AJ61/'1.3.a'!$AJ$178</f>
        <v>0.13905209615493525</v>
      </c>
      <c r="AK61" s="147">
        <f>'1.3'!AK61/'1.3.a'!$AK$178</f>
        <v>0.14791032670534213</v>
      </c>
      <c r="AL61" s="147">
        <f>'1.3'!AL61/'1.3.a'!$AL$178</f>
        <v>0.13825916665220689</v>
      </c>
      <c r="AM61" s="147">
        <f>'1.3'!AM61/'1.3.a'!$AM$178</f>
        <v>0.14257830192554327</v>
      </c>
      <c r="AN61" s="147">
        <f>'1.3'!AN61/'1.3.a'!$AN$178</f>
        <v>0.13733703404357453</v>
      </c>
      <c r="AO61" s="147">
        <f>'1.3'!AO61/'1.3.a'!$AO$178</f>
        <v>0.14854745761301621</v>
      </c>
      <c r="AP61" s="147">
        <f>'1.3'!AP61/'1.3.a'!$AP$178</f>
        <v>0.15764495650906038</v>
      </c>
      <c r="AQ61" s="147">
        <f>'1.3'!AQ61/'1.3.a'!$AQ$178</f>
        <v>0.13996266053755507</v>
      </c>
      <c r="AR61" s="147">
        <f>'1.3'!AR61/'1.3.a'!$AR$178</f>
        <v>0.27261103774670414</v>
      </c>
      <c r="AS61" s="147">
        <f>'1.3'!AS61/'1.3.a'!$AS$178</f>
        <v>0.1981549772715703</v>
      </c>
      <c r="AT61" s="147">
        <f>'1.3'!AT61/'1.3.a'!$AT$178</f>
        <v>0.1618534159381044</v>
      </c>
    </row>
    <row r="62" spans="1:46" ht="20.100000000000001" customHeight="1" x14ac:dyDescent="0.25">
      <c r="A62" s="124">
        <v>28</v>
      </c>
      <c r="B62" s="124" t="s">
        <v>398</v>
      </c>
      <c r="C62" s="147">
        <f>'1.3'!C62/'1.3.a'!$C$178</f>
        <v>1.8723339773781284E-3</v>
      </c>
      <c r="D62" s="147">
        <f>'1.3'!D62/'1.3.a'!$D$178</f>
        <v>2.5441585465042411E-3</v>
      </c>
      <c r="E62" s="147">
        <f>'1.3'!E62/'1.3.a'!$E$178</f>
        <v>2.6473677306901497E-3</v>
      </c>
      <c r="F62" s="147">
        <f>'1.3'!F62/'1.3.a'!$F$178</f>
        <v>3.61539660154412E-3</v>
      </c>
      <c r="G62" s="147">
        <f>'1.3'!G62/'1.3.a'!$G$178</f>
        <v>3.0626395577401733E-3</v>
      </c>
      <c r="H62" s="147">
        <f>'1.3'!H62/'1.3.a'!$H$178</f>
        <v>4.625169647967717E-3</v>
      </c>
      <c r="I62" s="147">
        <f>'1.3'!I62/'1.3.a'!$I$178</f>
        <v>3.7790231422019376E-3</v>
      </c>
      <c r="J62" s="147">
        <f>'1.3'!J62/'1.3.a'!$J$178</f>
        <v>6.5702160638766447E-3</v>
      </c>
      <c r="K62" s="147">
        <f>'1.3'!K62/'1.3.a'!$K$178</f>
        <v>7.2914697271952572E-3</v>
      </c>
      <c r="L62" s="147">
        <f>'1.3'!L62/'1.3.a'!$L$178</f>
        <v>5.2925980609067735E-3</v>
      </c>
      <c r="M62" s="147">
        <f>'1.3'!M62/'1.3.a'!$M$178</f>
        <v>5.4057630312724959E-3</v>
      </c>
      <c r="N62" s="147">
        <f>'1.3'!N62/'1.3.a'!$N$178</f>
        <v>3.6470507605364764E-3</v>
      </c>
      <c r="O62" s="147">
        <f>'1.3'!O62/'1.3.a'!$O$178</f>
        <v>6.5207424364233614E-3</v>
      </c>
      <c r="P62" s="147">
        <f>'1.3'!P62/'1.3.a'!$P$178</f>
        <v>7.4485036608395797E-3</v>
      </c>
      <c r="Q62" s="147">
        <f>'1.3'!Q62/'1.3.a'!$Q$178</f>
        <v>3.5161295492401497E-3</v>
      </c>
      <c r="R62" s="147">
        <f>'1.3'!R62/'1.3.a'!$R$178</f>
        <v>6.4539244622622864E-3</v>
      </c>
      <c r="S62" s="147">
        <f>'1.3'!S62/'1.3.a'!$S$178</f>
        <v>7.0636408676173056E-3</v>
      </c>
      <c r="T62" s="147">
        <f>'1.3'!T62/'1.3.a'!$T$178</f>
        <v>6.1546146917690458E-3</v>
      </c>
      <c r="U62" s="147">
        <f>'1.3'!U62/'1.3.a'!$U$178</f>
        <v>6.7744747521717545E-3</v>
      </c>
      <c r="V62" s="147">
        <f>'1.3'!V62/'1.3.a'!$V$178</f>
        <v>6.010104539347705E-3</v>
      </c>
      <c r="W62" s="147">
        <f>'1.3'!W62/'1.3.a'!$W$178</f>
        <v>4.5649628258435174E-3</v>
      </c>
      <c r="X62" s="147">
        <f>'1.3'!X62/'1.3.a'!$X$178</f>
        <v>5.2824618174957096E-3</v>
      </c>
      <c r="Y62" s="147">
        <f>'1.3'!Y62/'1.3.a'!$Y$178</f>
        <v>4.8422585374967514E-3</v>
      </c>
      <c r="Z62" s="147">
        <f>'1.3'!Z62/'1.3.a'!$Z$178</f>
        <v>7.1770744965125068E-3</v>
      </c>
      <c r="AA62" s="147">
        <f>'1.3'!AA62/'1.3.a'!$AA$178</f>
        <v>4.1888094982870635E-3</v>
      </c>
      <c r="AB62" s="147">
        <f>'1.3'!AB62/'1.3.a'!$AB$178</f>
        <v>5.4360567793582948E-3</v>
      </c>
      <c r="AC62" s="147">
        <f>'1.3'!AC62/'1.3.a'!$AC$178</f>
        <v>4.8034494802422839E-3</v>
      </c>
      <c r="AD62" s="147">
        <f>'1.3'!AD62/'1.3.a'!$AD$178</f>
        <v>6.8225483077670075E-3</v>
      </c>
      <c r="AE62" s="147">
        <f>'1.3'!AE62/'1.3.a'!$AE$178</f>
        <v>3.1084774757327745E-3</v>
      </c>
      <c r="AF62" s="147">
        <f>'1.3'!AF62/'1.3.a'!$AF$178</f>
        <v>5.3796622962342163E-3</v>
      </c>
      <c r="AG62" s="147">
        <f>'1.3'!AG62/'1.3.a'!$AG$178</f>
        <v>2.999053212422107E-3</v>
      </c>
      <c r="AH62" s="147">
        <f>'1.3'!AH62/'1.3.a'!$AH$178</f>
        <v>4.3681826990770991E-3</v>
      </c>
      <c r="AI62" s="147">
        <f>'1.3'!AI62/'1.3.a'!$AI$178</f>
        <v>2.8993205345260969E-3</v>
      </c>
      <c r="AJ62" s="147">
        <f>'1.3'!AJ62/'1.3.a'!$AJ$178</f>
        <v>5.1989995636398788E-3</v>
      </c>
      <c r="AK62" s="147">
        <f>'1.3'!AK62/'1.3.a'!$AK$178</f>
        <v>5.5440352849891973E-3</v>
      </c>
      <c r="AL62" s="147">
        <f>'1.3'!AL62/'1.3.a'!$AL$178</f>
        <v>4.9771361752738866E-3</v>
      </c>
      <c r="AM62" s="147">
        <f>'1.3'!AM62/'1.3.a'!$AM$178</f>
        <v>3.3298148378663284E-3</v>
      </c>
      <c r="AN62" s="147">
        <f>'1.3'!AN62/'1.3.a'!$AN$178</f>
        <v>6.5049294141436157E-3</v>
      </c>
      <c r="AO62" s="147">
        <f>'1.3'!AO62/'1.3.a'!$AO$178</f>
        <v>3.4556811939695604E-3</v>
      </c>
      <c r="AP62" s="147">
        <f>'1.3'!AP62/'1.3.a'!$AP$178</f>
        <v>2.2865942718192263E-2</v>
      </c>
      <c r="AQ62" s="147">
        <f>'1.3'!AQ62/'1.3.a'!$AQ$178</f>
        <v>3.5480507736033386E-3</v>
      </c>
      <c r="AR62" s="147">
        <f>'1.3'!AR62/'1.3.a'!$AR$178</f>
        <v>5.5998069438758609E-3</v>
      </c>
      <c r="AS62" s="147">
        <f>'1.3'!AS62/'1.3.a'!$AS$178</f>
        <v>4.5202800376815044E-3</v>
      </c>
      <c r="AT62" s="147">
        <f>'1.3'!AT62/'1.3.a'!$AT$178</f>
        <v>4.724304223544455E-3</v>
      </c>
    </row>
    <row r="63" spans="1:46" ht="20.100000000000001" customHeight="1" x14ac:dyDescent="0.25">
      <c r="A63" s="118">
        <v>31</v>
      </c>
      <c r="B63" s="118" t="s">
        <v>612</v>
      </c>
      <c r="C63" s="146">
        <f>'1.3'!C63/'1.3.a'!$C$178</f>
        <v>1.6365664254209544E-3</v>
      </c>
      <c r="D63" s="146">
        <f>'1.3'!D63/'1.3.a'!$D$178</f>
        <v>2.7386686097649188E-3</v>
      </c>
      <c r="E63" s="146">
        <f>'1.3'!E63/'1.3.a'!$E$178</f>
        <v>2.974038200040204E-3</v>
      </c>
      <c r="F63" s="146">
        <f>'1.3'!F63/'1.3.a'!$F$178</f>
        <v>5.548724834072768E-3</v>
      </c>
      <c r="G63" s="146">
        <f>'1.3'!G63/'1.3.a'!$G$178</f>
        <v>-7.2464505998640256E-4</v>
      </c>
      <c r="H63" s="146">
        <f>'1.3'!H63/'1.3.a'!$H$178</f>
        <v>-2.1564782673851471E-4</v>
      </c>
      <c r="I63" s="146">
        <f>'1.3'!I63/'1.3.a'!$I$178</f>
        <v>1.3714746340463566E-3</v>
      </c>
      <c r="J63" s="146">
        <f>'1.3'!J63/'1.3.a'!$J$178</f>
        <v>1.8854359891904307E-3</v>
      </c>
      <c r="K63" s="146">
        <f>'1.3'!K63/'1.3.a'!$K$178</f>
        <v>-5.4768476860580899E-4</v>
      </c>
      <c r="L63" s="146">
        <f>'1.3'!L63/'1.3.a'!$L$178</f>
        <v>3.0978859038834137E-4</v>
      </c>
      <c r="M63" s="146">
        <f>'1.3'!M63/'1.3.a'!$M$178</f>
        <v>6.0090194244391386E-4</v>
      </c>
      <c r="N63" s="146">
        <f>'1.3'!N63/'1.3.a'!$N$178</f>
        <v>1.6312947012440901E-3</v>
      </c>
      <c r="O63" s="146">
        <f>'1.3'!O63/'1.3.a'!$O$178</f>
        <v>2.4503285256940694E-5</v>
      </c>
      <c r="P63" s="146">
        <f>'1.3'!P63/'1.3.a'!$P$178</f>
        <v>1.5092272404080518E-4</v>
      </c>
      <c r="Q63" s="146">
        <f>'1.3'!Q63/'1.3.a'!$Q$178</f>
        <v>1.3551501919538658E-3</v>
      </c>
      <c r="R63" s="146">
        <f>'1.3'!R63/'1.3.a'!$R$178</f>
        <v>4.1149802628914281E-3</v>
      </c>
      <c r="S63" s="146">
        <f>'1.3'!S63/'1.3.a'!$S$178</f>
        <v>1.1884797885651794E-3</v>
      </c>
      <c r="T63" s="146">
        <f>'1.3'!T63/'1.3.a'!$T$178</f>
        <v>2.7272729892763715E-3</v>
      </c>
      <c r="U63" s="146">
        <f>'1.3'!U63/'1.3.a'!$U$178</f>
        <v>2.0366585492759513E-3</v>
      </c>
      <c r="V63" s="146">
        <f>'1.3'!V63/'1.3.a'!$V$178</f>
        <v>-3.1915609651742287E-4</v>
      </c>
      <c r="W63" s="146">
        <f>'1.3'!W63/'1.3.a'!$W$178</f>
        <v>-5.4998543051687726E-4</v>
      </c>
      <c r="X63" s="146">
        <f>'1.3'!X63/'1.3.a'!$X$178</f>
        <v>-3.0033577885907833E-3</v>
      </c>
      <c r="Y63" s="146">
        <f>'1.3'!Y63/'1.3.a'!$Y$178</f>
        <v>-1.1342418175727242E-3</v>
      </c>
      <c r="Z63" s="146">
        <f>'1.3'!Z63/'1.3.a'!$Z$178</f>
        <v>7.2271545136568221E-4</v>
      </c>
      <c r="AA63" s="146">
        <f>'1.3'!AA63/'1.3.a'!$AA$178</f>
        <v>-2.0165058236853253E-3</v>
      </c>
      <c r="AB63" s="146">
        <f>'1.3'!AB63/'1.3.a'!$AB$178</f>
        <v>-2.597331427321711E-3</v>
      </c>
      <c r="AC63" s="146">
        <f>'1.3'!AC63/'1.3.a'!$AC$178</f>
        <v>-2.192202327845047E-3</v>
      </c>
      <c r="AD63" s="146">
        <f>'1.3'!AD63/'1.3.a'!$AD$178</f>
        <v>2.4969304045955655E-4</v>
      </c>
      <c r="AE63" s="146">
        <f>'1.3'!AE63/'1.3.a'!$AE$178</f>
        <v>-2.7103622360356893E-3</v>
      </c>
      <c r="AF63" s="146">
        <f>'1.3'!AF63/'1.3.a'!$AF$178</f>
        <v>-2.9391180833432486E-3</v>
      </c>
      <c r="AG63" s="146">
        <f>'1.3'!AG63/'1.3.a'!$AG$178</f>
        <v>-2.6625364304885654E-3</v>
      </c>
      <c r="AH63" s="146">
        <f>'1.3'!AH63/'1.3.a'!$AH$178</f>
        <v>-2.3179119083068891E-3</v>
      </c>
      <c r="AI63" s="146">
        <f>'1.3'!AI63/'1.3.a'!$AI$178</f>
        <v>-2.7309933970014969E-3</v>
      </c>
      <c r="AJ63" s="146">
        <f>'1.3'!AJ63/'1.3.a'!$AJ$178</f>
        <v>-2.7088041132427281E-3</v>
      </c>
      <c r="AK63" s="146">
        <f>'1.3'!AK63/'1.3.a'!$AK$178</f>
        <v>-1.5913860269603317E-3</v>
      </c>
      <c r="AL63" s="146">
        <f>'1.3'!AL63/'1.3.a'!$AL$178</f>
        <v>5.4008277652254201E-4</v>
      </c>
      <c r="AM63" s="146">
        <f>'1.3'!AM63/'1.3.a'!$AM$178</f>
        <v>-3.0395559844748174E-3</v>
      </c>
      <c r="AN63" s="146">
        <f>'1.3'!AN63/'1.3.a'!$AN$178</f>
        <v>-2.8042336173519878E-3</v>
      </c>
      <c r="AO63" s="146">
        <f>'1.3'!AO63/'1.3.a'!$AO$178</f>
        <v>-4.1751833369298016E-3</v>
      </c>
      <c r="AP63" s="146">
        <f>'1.3'!AP63/'1.3.a'!$AP$178</f>
        <v>-2.3956873292766936E-4</v>
      </c>
      <c r="AQ63" s="146">
        <f>'1.3'!AQ63/'1.3.a'!$AQ$178</f>
        <v>-3.1897252886081994E-3</v>
      </c>
      <c r="AR63" s="146">
        <f>'1.3'!AR63/'1.3.a'!$AR$178</f>
        <v>-2.7594465757408847E-3</v>
      </c>
      <c r="AS63" s="146">
        <f>'1.3'!AS63/'1.3.a'!$AS$178</f>
        <v>-4.6926902931531001E-3</v>
      </c>
      <c r="AT63" s="146">
        <f>'1.3'!AT63/'1.3.a'!$AT$178</f>
        <v>-1.1247655219707843E-3</v>
      </c>
    </row>
    <row r="64" spans="1:46" ht="20.100000000000001" customHeight="1" x14ac:dyDescent="0.25">
      <c r="A64" s="125" t="s">
        <v>334</v>
      </c>
      <c r="B64" s="124" t="s">
        <v>330</v>
      </c>
      <c r="C64" s="147">
        <f>'1.3'!C64/'1.3.a'!$C$178</f>
        <v>6.752444428614942E-3</v>
      </c>
      <c r="D64" s="147">
        <f>'1.3'!D64/'1.3.a'!$D$178</f>
        <v>7.8298546147562067E-3</v>
      </c>
      <c r="E64" s="147">
        <f>'1.3'!E64/'1.3.a'!$E$178</f>
        <v>7.763783788506267E-3</v>
      </c>
      <c r="F64" s="147">
        <f>'1.3'!F64/'1.3.a'!$F$178</f>
        <v>1.0929288928774223E-2</v>
      </c>
      <c r="G64" s="147">
        <f>'1.3'!G64/'1.3.a'!$G$178</f>
        <v>4.9600932264023427E-3</v>
      </c>
      <c r="H64" s="147">
        <f>'1.3'!H64/'1.3.a'!$H$178</f>
        <v>5.9187958539991693E-3</v>
      </c>
      <c r="I64" s="147">
        <f>'1.3'!I64/'1.3.a'!$I$178</f>
        <v>6.1148239048037728E-3</v>
      </c>
      <c r="J64" s="147">
        <f>'1.3'!J64/'1.3.a'!$J$178</f>
        <v>8.287699544445918E-3</v>
      </c>
      <c r="K64" s="147">
        <f>'1.3'!K64/'1.3.a'!$K$178</f>
        <v>4.4607383146325124E-3</v>
      </c>
      <c r="L64" s="147">
        <f>'1.3'!L64/'1.3.a'!$L$178</f>
        <v>5.1757847168343429E-3</v>
      </c>
      <c r="M64" s="147">
        <f>'1.3'!M64/'1.3.a'!$M$178</f>
        <v>5.6387098617885984E-3</v>
      </c>
      <c r="N64" s="147">
        <f>'1.3'!N64/'1.3.a'!$N$178</f>
        <v>6.9855192415499423E-3</v>
      </c>
      <c r="O64" s="147">
        <f>'1.3'!O64/'1.3.a'!$O$178</f>
        <v>4.784450467806599E-3</v>
      </c>
      <c r="P64" s="147">
        <f>'1.3'!P64/'1.3.a'!$P$178</f>
        <v>5.9027143286931889E-3</v>
      </c>
      <c r="Q64" s="147">
        <f>'1.3'!Q64/'1.3.a'!$Q$178</f>
        <v>7.0403268445867889E-3</v>
      </c>
      <c r="R64" s="147">
        <f>'1.3'!R64/'1.3.a'!$R$178</f>
        <v>8.3713926115776133E-3</v>
      </c>
      <c r="S64" s="147">
        <f>'1.3'!S64/'1.3.a'!$S$178</f>
        <v>6.2210810848919058E-3</v>
      </c>
      <c r="T64" s="147">
        <f>'1.3'!T64/'1.3.a'!$T$178</f>
        <v>7.5120116955674863E-3</v>
      </c>
      <c r="U64" s="147">
        <f>'1.3'!U64/'1.3.a'!$U$178</f>
        <v>7.4875118227367863E-3</v>
      </c>
      <c r="V64" s="147">
        <f>'1.3'!V64/'1.3.a'!$V$178</f>
        <v>7.4329005199520216E-3</v>
      </c>
      <c r="W64" s="147">
        <f>'1.3'!W64/'1.3.a'!$W$178</f>
        <v>4.2715965215613418E-3</v>
      </c>
      <c r="X64" s="147">
        <f>'1.3'!X64/'1.3.a'!$X$178</f>
        <v>4.0611700743020682E-3</v>
      </c>
      <c r="Y64" s="147">
        <f>'1.3'!Y64/'1.3.a'!$Y$178</f>
        <v>4.5303234833604534E-3</v>
      </c>
      <c r="Z64" s="147">
        <f>'1.3'!Z64/'1.3.a'!$Z$178</f>
        <v>5.4347378420528209E-3</v>
      </c>
      <c r="AA64" s="147">
        <f>'1.3'!AA64/'1.3.a'!$AA$178</f>
        <v>3.2008833803761089E-3</v>
      </c>
      <c r="AB64" s="147">
        <f>'1.3'!AB64/'1.3.a'!$AB$178</f>
        <v>3.4467863531925935E-3</v>
      </c>
      <c r="AC64" s="147">
        <f>'1.3'!AC64/'1.3.a'!$AC$178</f>
        <v>3.5254146444873582E-3</v>
      </c>
      <c r="AD64" s="147">
        <f>'1.3'!AD64/'1.3.a'!$AD$178</f>
        <v>5.5456849800478211E-3</v>
      </c>
      <c r="AE64" s="147">
        <f>'1.3'!AE64/'1.3.a'!$AE$178</f>
        <v>2.7176020657171613E-3</v>
      </c>
      <c r="AF64" s="147">
        <f>'1.3'!AF64/'1.3.a'!$AF$178</f>
        <v>3.3075459392346777E-3</v>
      </c>
      <c r="AG64" s="147">
        <f>'1.3'!AG64/'1.3.a'!$AG$178</f>
        <v>3.7732533285935524E-3</v>
      </c>
      <c r="AH64" s="147">
        <f>'1.3'!AH64/'1.3.a'!$AH$178</f>
        <v>5.4676380986626956E-3</v>
      </c>
      <c r="AI64" s="147">
        <f>'1.3'!AI64/'1.3.a'!$AI$178</f>
        <v>2.4468055030716636E-3</v>
      </c>
      <c r="AJ64" s="147">
        <f>'1.3'!AJ64/'1.3.a'!$AJ$178</f>
        <v>3.3149907259170026E-3</v>
      </c>
      <c r="AK64" s="147">
        <f>'1.3'!AK64/'1.3.a'!$AK$178</f>
        <v>3.6835301168529873E-3</v>
      </c>
      <c r="AL64" s="147">
        <f>'1.3'!AL64/'1.3.a'!$AL$178</f>
        <v>5.667329079022807E-3</v>
      </c>
      <c r="AM64" s="147">
        <f>'1.3'!AM64/'1.3.a'!$AM$178</f>
        <v>2.4262090312869205E-3</v>
      </c>
      <c r="AN64" s="147">
        <f>'1.3'!AN64/'1.3.a'!$AN$178</f>
        <v>2.7288436583616581E-3</v>
      </c>
      <c r="AO64" s="147">
        <f>'1.3'!AO64/'1.3.a'!$AO$178</f>
        <v>3.1705470359099301E-3</v>
      </c>
      <c r="AP64" s="147">
        <f>'1.3'!AP64/'1.3.a'!$AP$178</f>
        <v>5.2697764823519799E-3</v>
      </c>
      <c r="AQ64" s="147">
        <f>'1.3'!AQ64/'1.3.a'!$AQ$178</f>
        <v>2.1017448533705973E-3</v>
      </c>
      <c r="AR64" s="147">
        <f>'1.3'!AR64/'1.3.a'!$AR$178</f>
        <v>3.2317442967968249E-3</v>
      </c>
      <c r="AS64" s="147">
        <f>'1.3'!AS64/'1.3.a'!$AS$178</f>
        <v>3.3991673667882285E-3</v>
      </c>
      <c r="AT64" s="147">
        <f>'1.3'!AT64/'1.3.a'!$AT$178</f>
        <v>4.3436866569294798E-3</v>
      </c>
    </row>
    <row r="65" spans="1:46" ht="20.100000000000001" customHeight="1" x14ac:dyDescent="0.25">
      <c r="A65" s="125" t="s">
        <v>335</v>
      </c>
      <c r="B65" s="124" t="s">
        <v>529</v>
      </c>
      <c r="C65" s="147">
        <f>'1.3'!C65/'1.3.a'!$C$178</f>
        <v>1.3999374926810447E-4</v>
      </c>
      <c r="D65" s="147">
        <f>'1.3'!D65/'1.3.a'!$D$178</f>
        <v>2.9882294266240882E-4</v>
      </c>
      <c r="E65" s="147">
        <f>'1.3'!E65/'1.3.a'!$E$178</f>
        <v>1.8092651561474446E-4</v>
      </c>
      <c r="F65" s="147">
        <f>'1.3'!F65/'1.3.a'!$F$178</f>
        <v>9.9382753131827071E-4</v>
      </c>
      <c r="G65" s="147">
        <f>'1.3'!G65/'1.3.a'!$G$178</f>
        <v>9.7747541540789211E-4</v>
      </c>
      <c r="H65" s="147">
        <f>'1.3'!H65/'1.3.a'!$H$178</f>
        <v>1.6035958499070132E-3</v>
      </c>
      <c r="I65" s="147">
        <f>'1.3'!I65/'1.3.a'!$I$178</f>
        <v>2.4719631883049514E-4</v>
      </c>
      <c r="J65" s="147">
        <f>'1.3'!J65/'1.3.a'!$J$178</f>
        <v>2.0570284164337822E-3</v>
      </c>
      <c r="K65" s="147">
        <f>'1.3'!K65/'1.3.a'!$K$178</f>
        <v>5.0720192109063246E-4</v>
      </c>
      <c r="L65" s="147">
        <f>'1.3'!L65/'1.3.a'!$L$178</f>
        <v>4.66010466958662E-4</v>
      </c>
      <c r="M65" s="147">
        <f>'1.3'!M65/'1.3.a'!$M$178</f>
        <v>7.2948110977374915E-4</v>
      </c>
      <c r="N65" s="147">
        <f>'1.3'!N65/'1.3.a'!$N$178</f>
        <v>1.1550986500345204E-3</v>
      </c>
      <c r="O65" s="147">
        <f>'1.3'!O65/'1.3.a'!$O$178</f>
        <v>4.1955554041091903E-4</v>
      </c>
      <c r="P65" s="147">
        <f>'1.3'!P65/'1.3.a'!$P$178</f>
        <v>1.5734842940542376E-3</v>
      </c>
      <c r="Q65" s="147">
        <f>'1.3'!Q65/'1.3.a'!$Q$178</f>
        <v>1.5229108417324133E-3</v>
      </c>
      <c r="R65" s="147">
        <f>'1.3'!R65/'1.3.a'!$R$178</f>
        <v>2.3353657358355946E-4</v>
      </c>
      <c r="S65" s="147">
        <f>'1.3'!S65/'1.3.a'!$S$178</f>
        <v>6.5198616673703598E-4</v>
      </c>
      <c r="T65" s="147">
        <f>'1.3'!T65/'1.3.a'!$T$178</f>
        <v>4.1513008392486575E-4</v>
      </c>
      <c r="U65" s="147">
        <f>'1.3'!U65/'1.3.a'!$U$178</f>
        <v>1.1314233307253869E-3</v>
      </c>
      <c r="V65" s="147">
        <f>'1.3'!V65/'1.3.a'!$V$178</f>
        <v>3.5355775102080648E-3</v>
      </c>
      <c r="W65" s="147">
        <f>'1.3'!W65/'1.3.a'!$W$178</f>
        <v>1.8713883947361892E-4</v>
      </c>
      <c r="X65" s="147">
        <f>'1.3'!X65/'1.3.a'!$X$178</f>
        <v>2.4078418127284704E-3</v>
      </c>
      <c r="Y65" s="147">
        <f>'1.3'!Y65/'1.3.a'!$Y$178</f>
        <v>9.8664950324748256E-4</v>
      </c>
      <c r="Z65" s="147">
        <f>'1.3'!Z65/'1.3.a'!$Z$178</f>
        <v>9.7973056361905518E-5</v>
      </c>
      <c r="AA65" s="147">
        <f>'1.3'!AA65/'1.3.a'!$AA$178</f>
        <v>2.9542834270416299E-4</v>
      </c>
      <c r="AB65" s="147">
        <f>'1.3'!AB65/'1.3.a'!$AB$178</f>
        <v>1.209724218034947E-3</v>
      </c>
      <c r="AC65" s="147">
        <f>'1.3'!AC65/'1.3.a'!$AC$178</f>
        <v>8.7158940296471127E-4</v>
      </c>
      <c r="AD65" s="147">
        <f>'1.3'!AD65/'1.3.a'!$AD$178</f>
        <v>5.9989677818722239E-4</v>
      </c>
      <c r="AE65" s="147">
        <f>'1.3'!AE65/'1.3.a'!$AE$178</f>
        <v>2.9844730512736947E-4</v>
      </c>
      <c r="AF65" s="147">
        <f>'1.3'!AF65/'1.3.a'!$AF$178</f>
        <v>1.2056441399184042E-3</v>
      </c>
      <c r="AG65" s="147">
        <f>'1.3'!AG65/'1.3.a'!$AG$178</f>
        <v>1.3410410652440778E-3</v>
      </c>
      <c r="AH65" s="147">
        <f>'1.3'!AH65/'1.3.a'!$AH$178</f>
        <v>2.8745860557018339E-3</v>
      </c>
      <c r="AI65" s="147">
        <f>'1.3'!AI65/'1.3.a'!$AI$178</f>
        <v>2.2146015674250774E-4</v>
      </c>
      <c r="AJ65" s="147">
        <f>'1.3'!AJ65/'1.3.a'!$AJ$178</f>
        <v>1.1631689966032266E-3</v>
      </c>
      <c r="AK65" s="147">
        <f>'1.3'!AK65/'1.3.a'!$AK$178</f>
        <v>4.255187252630439E-4</v>
      </c>
      <c r="AL65" s="147">
        <f>'1.3'!AL65/'1.3.a'!$AL$178</f>
        <v>3.121978774886474E-4</v>
      </c>
      <c r="AM65" s="147">
        <f>'1.3'!AM65/'1.3.a'!$AM$178</f>
        <v>2.3014710798887369E-4</v>
      </c>
      <c r="AN65" s="147">
        <f>'1.3'!AN65/'1.3.a'!$AN$178</f>
        <v>5.8107969235522499E-4</v>
      </c>
      <c r="AO65" s="147">
        <f>'1.3'!AO65/'1.3.a'!$AO$178</f>
        <v>2.4715790332415161E-3</v>
      </c>
      <c r="AP65" s="147">
        <f>'1.3'!AP65/'1.3.a'!$AP$178</f>
        <v>6.4089836838157491E-4</v>
      </c>
      <c r="AQ65" s="147">
        <f>'1.3'!AQ65/'1.3.a'!$AQ$178</f>
        <v>2.4871879664927529E-4</v>
      </c>
      <c r="AR65" s="147">
        <f>'1.3'!AR65/'1.3.a'!$AR$178</f>
        <v>4.2309666630844215E-4</v>
      </c>
      <c r="AS65" s="147">
        <f>'1.3'!AS65/'1.3.a'!$AS$178</f>
        <v>2.9280542653651845E-3</v>
      </c>
      <c r="AT65" s="147">
        <f>'1.3'!AT65/'1.3.a'!$AT$178</f>
        <v>3.7699254174556267E-4</v>
      </c>
    </row>
    <row r="66" spans="1:46" ht="20.100000000000001" customHeight="1" x14ac:dyDescent="0.25">
      <c r="A66" s="125" t="s">
        <v>336</v>
      </c>
      <c r="B66" s="124" t="s">
        <v>824</v>
      </c>
      <c r="C66" s="147">
        <f>'1.3'!C66/'1.3.a'!$C$178</f>
        <v>4.9758842539258845E-3</v>
      </c>
      <c r="D66" s="147">
        <f>'1.3'!D66/'1.3.a'!$D$178</f>
        <v>4.7923630623288808E-3</v>
      </c>
      <c r="E66" s="147">
        <f>'1.3'!E66/'1.3.a'!$E$178</f>
        <v>4.6088190728513171E-3</v>
      </c>
      <c r="F66" s="147">
        <f>'1.3'!F66/'1.3.a'!$F$178</f>
        <v>4.3867365633831843E-3</v>
      </c>
      <c r="G66" s="147">
        <f>'1.3'!G66/'1.3.a'!$G$178</f>
        <v>4.7072628709808537E-3</v>
      </c>
      <c r="H66" s="147">
        <f>'1.3'!H66/'1.3.a'!$H$178</f>
        <v>4.5308478308306709E-3</v>
      </c>
      <c r="I66" s="147">
        <f>'1.3'!I66/'1.3.a'!$I$178</f>
        <v>4.4961529519269216E-3</v>
      </c>
      <c r="J66" s="147">
        <f>'1.3'!J66/'1.3.a'!$J$178</f>
        <v>4.3452351388217052E-3</v>
      </c>
      <c r="K66" s="147">
        <f>'1.3'!K66/'1.3.a'!$K$178</f>
        <v>4.5012211621476891E-3</v>
      </c>
      <c r="L66" s="147">
        <f>'1.3'!L66/'1.3.a'!$L$178</f>
        <v>4.3999856594873401E-3</v>
      </c>
      <c r="M66" s="147">
        <f>'1.3'!M66/'1.3.a'!$M$178</f>
        <v>4.3083268095709349E-3</v>
      </c>
      <c r="N66" s="147">
        <f>'1.3'!N66/'1.3.a'!$N$178</f>
        <v>4.1991258902713312E-3</v>
      </c>
      <c r="O66" s="147">
        <f>'1.3'!O66/'1.3.a'!$O$178</f>
        <v>4.3403916421387396E-3</v>
      </c>
      <c r="P66" s="147">
        <f>'1.3'!P66/'1.3.a'!$P$178</f>
        <v>4.1783073105981462E-3</v>
      </c>
      <c r="Q66" s="147">
        <f>'1.3'!Q66/'1.3.a'!$Q$178</f>
        <v>4.1622658109005091E-3</v>
      </c>
      <c r="R66" s="147">
        <f>'1.3'!R66/'1.3.a'!$R$178</f>
        <v>4.0228757751026266E-3</v>
      </c>
      <c r="S66" s="147">
        <f>'1.3'!S66/'1.3.a'!$S$178</f>
        <v>4.3806151295896906E-3</v>
      </c>
      <c r="T66" s="147">
        <f>'1.3'!T66/'1.3.a'!$T$178</f>
        <v>4.3696086223662493E-3</v>
      </c>
      <c r="U66" s="147">
        <f>'1.3'!U66/'1.3.a'!$U$178</f>
        <v>4.3194299427354484E-3</v>
      </c>
      <c r="V66" s="147">
        <f>'1.3'!V66/'1.3.a'!$V$178</f>
        <v>4.2164791062613794E-3</v>
      </c>
      <c r="W66" s="147">
        <f>'1.3'!W66/'1.3.a'!$W$178</f>
        <v>4.6344431126045995E-3</v>
      </c>
      <c r="X66" s="147">
        <f>'1.3'!X66/'1.3.a'!$X$178</f>
        <v>4.6566860501643806E-3</v>
      </c>
      <c r="Y66" s="147">
        <f>'1.3'!Y66/'1.3.a'!$Y$178</f>
        <v>4.6779157976856948E-3</v>
      </c>
      <c r="Z66" s="147">
        <f>'1.3'!Z66/'1.3.a'!$Z$178</f>
        <v>4.6140493343252336E-3</v>
      </c>
      <c r="AA66" s="147">
        <f>'1.3'!AA66/'1.3.a'!$AA$178</f>
        <v>4.9219608613572715E-3</v>
      </c>
      <c r="AB66" s="147">
        <f>'1.3'!AB66/'1.3.a'!$AB$178</f>
        <v>4.8343935624793584E-3</v>
      </c>
      <c r="AC66" s="147">
        <f>'1.3'!AC66/'1.3.a'!$AC$178</f>
        <v>4.8460275693676938E-3</v>
      </c>
      <c r="AD66" s="147">
        <f>'1.3'!AD66/'1.3.a'!$AD$178</f>
        <v>4.6960951614010418E-3</v>
      </c>
      <c r="AE66" s="147">
        <f>'1.3'!AE66/'1.3.a'!$AE$178</f>
        <v>5.1295169966254816E-3</v>
      </c>
      <c r="AF66" s="147">
        <f>'1.3'!AF66/'1.3.a'!$AF$178</f>
        <v>5.0410198826595226E-3</v>
      </c>
      <c r="AG66" s="147">
        <f>'1.3'!AG66/'1.3.a'!$AG$178</f>
        <v>5.0947486938380396E-3</v>
      </c>
      <c r="AH66" s="147">
        <f>'1.3'!AH66/'1.3.a'!$AH$178</f>
        <v>4.9109639512677503E-3</v>
      </c>
      <c r="AI66" s="147">
        <f>'1.3'!AI66/'1.3.a'!$AI$178</f>
        <v>4.9563387433306525E-3</v>
      </c>
      <c r="AJ66" s="147">
        <f>'1.3'!AJ66/'1.3.a'!$AJ$178</f>
        <v>4.8606258425565041E-3</v>
      </c>
      <c r="AK66" s="147">
        <f>'1.3'!AK66/'1.3.a'!$AK$178</f>
        <v>4.8493974185502753E-3</v>
      </c>
      <c r="AL66" s="147">
        <f>'1.3'!AL66/'1.3.a'!$AL$178</f>
        <v>4.8150484250116176E-3</v>
      </c>
      <c r="AM66" s="147">
        <f>'1.3'!AM66/'1.3.a'!$AM$178</f>
        <v>5.2356179077728644E-3</v>
      </c>
      <c r="AN66" s="147">
        <f>'1.3'!AN66/'1.3.a'!$AN$178</f>
        <v>4.9519975833584211E-3</v>
      </c>
      <c r="AO66" s="147">
        <f>'1.3'!AO66/'1.3.a'!$AO$178</f>
        <v>4.8741513395982169E-3</v>
      </c>
      <c r="AP66" s="147">
        <f>'1.3'!AP66/'1.3.a'!$AP$178</f>
        <v>4.8684468468980736E-3</v>
      </c>
      <c r="AQ66" s="147">
        <f>'1.3'!AQ66/'1.3.a'!$AQ$178</f>
        <v>5.0427513453295218E-3</v>
      </c>
      <c r="AR66" s="147">
        <f>'1.3'!AR66/'1.3.a'!$AR$178</f>
        <v>5.568094206229268E-3</v>
      </c>
      <c r="AS66" s="147">
        <f>'1.3'!AS66/'1.3.a'!$AS$178</f>
        <v>5.163803394576145E-3</v>
      </c>
      <c r="AT66" s="147">
        <f>'1.3'!AT66/'1.3.a'!$AT$178</f>
        <v>5.0914596371547018E-3</v>
      </c>
    </row>
    <row r="67" spans="1:46" ht="20.100000000000001" customHeight="1" x14ac:dyDescent="0.25">
      <c r="A67" s="126"/>
      <c r="B67" s="126" t="s">
        <v>399</v>
      </c>
      <c r="C67" s="96">
        <f>'1.3'!C67/'1.3.a'!$C$178</f>
        <v>-2.0042457236134383E-2</v>
      </c>
      <c r="D67" s="96">
        <f>'1.3'!D67/'1.3.a'!$D$178</f>
        <v>-2.1958313798228955E-2</v>
      </c>
      <c r="E67" s="96">
        <f>'1.3'!E67/'1.3.a'!$E$178</f>
        <v>-2.5482862044442875E-2</v>
      </c>
      <c r="F67" s="96">
        <f>'1.3'!F67/'1.3.a'!$F$178</f>
        <v>-1.3968257188949919E-2</v>
      </c>
      <c r="G67" s="96">
        <f>'1.3'!G67/'1.3.a'!$G$178</f>
        <v>-9.3577397681941978E-3</v>
      </c>
      <c r="H67" s="96">
        <f>'1.3'!H67/'1.3.a'!$H$178</f>
        <v>-2.7202876419078877E-2</v>
      </c>
      <c r="I67" s="96">
        <f>'1.3'!I67/'1.3.a'!$I$178</f>
        <v>-2.6108979041599277E-2</v>
      </c>
      <c r="J67" s="96">
        <f>'1.3'!J67/'1.3.a'!$J$178</f>
        <v>-2.6427574671799643E-2</v>
      </c>
      <c r="K67" s="96">
        <f>'1.3'!K67/'1.3.a'!$K$178</f>
        <v>-9.1116767234004446E-3</v>
      </c>
      <c r="L67" s="96">
        <f>'1.3'!L67/'1.3.a'!$L$178</f>
        <v>-2.1385801243420672E-2</v>
      </c>
      <c r="M67" s="96">
        <f>'1.3'!M67/'1.3.a'!$M$178</f>
        <v>-3.3458279405990904E-3</v>
      </c>
      <c r="N67" s="96">
        <f>'1.3'!N67/'1.3.a'!$N$178</f>
        <v>-1.2986638779497106E-2</v>
      </c>
      <c r="O67" s="96">
        <f>'1.3'!O67/'1.3.a'!$O$178</f>
        <v>-1.6339807459387835E-2</v>
      </c>
      <c r="P67" s="96">
        <f>'1.3'!P67/'1.3.a'!$P$178</f>
        <v>-2.9184565323391944E-2</v>
      </c>
      <c r="Q67" s="96">
        <f>'1.3'!Q67/'1.3.a'!$Q$178</f>
        <v>-3.8694866383199453E-2</v>
      </c>
      <c r="R67" s="96">
        <f>'1.3'!R67/'1.3.a'!$R$178</f>
        <v>-8.9679567005640972E-3</v>
      </c>
      <c r="S67" s="96">
        <f>'1.3'!S67/'1.3.a'!$S$178</f>
        <v>-1.7948455036243198E-2</v>
      </c>
      <c r="T67" s="96">
        <f>'1.3'!T67/'1.3.a'!$T$178</f>
        <v>-3.0210459524403564E-2</v>
      </c>
      <c r="U67" s="96">
        <f>'1.3'!U67/'1.3.a'!$U$178</f>
        <v>-8.0979134106279632E-2</v>
      </c>
      <c r="V67" s="96">
        <f>'1.3'!V67/'1.3.a'!$V$178</f>
        <v>-6.1477300195525587E-2</v>
      </c>
      <c r="W67" s="96">
        <f>'1.3'!W67/'1.3.a'!$W$178</f>
        <v>-7.3425880849099748E-2</v>
      </c>
      <c r="X67" s="96">
        <f>'1.3'!X67/'1.3.a'!$X$178</f>
        <v>-4.0047774840663068E-2</v>
      </c>
      <c r="Y67" s="96">
        <f>'1.3'!Y67/'1.3.a'!$Y$178</f>
        <v>-0.1200699329462228</v>
      </c>
      <c r="Z67" s="96">
        <f>'1.3'!Z67/'1.3.a'!$Z$178</f>
        <v>-6.8564541979259847E-2</v>
      </c>
      <c r="AA67" s="96">
        <f>'1.3'!AA67/'1.3.a'!$AA$178</f>
        <v>-4.0251339241488743E-2</v>
      </c>
      <c r="AB67" s="96">
        <f>'1.3'!AB67/'1.3.a'!$AB$178</f>
        <v>-5.1485331051920824E-2</v>
      </c>
      <c r="AC67" s="96">
        <f>'1.3'!AC67/'1.3.a'!$AC$178</f>
        <v>-9.2642335102620363E-2</v>
      </c>
      <c r="AD67" s="96">
        <f>'1.3'!AD67/'1.3.a'!$AD$178</f>
        <v>-7.9658902662213052E-2</v>
      </c>
      <c r="AE67" s="96">
        <f>'1.3'!AE67/'1.3.a'!$AE$178</f>
        <v>-7.0630310367324006E-2</v>
      </c>
      <c r="AF67" s="96">
        <f>'1.3'!AF67/'1.3.a'!$AF$178</f>
        <v>-0.10315866649057694</v>
      </c>
      <c r="AG67" s="96">
        <f>'1.3'!AG67/'1.3.a'!$AG$178</f>
        <v>-8.5215831297593803E-2</v>
      </c>
      <c r="AH67" s="96">
        <f>'1.3'!AH67/'1.3.a'!$AH$178</f>
        <v>-6.6988534575388711E-2</v>
      </c>
      <c r="AI67" s="96">
        <f>'1.3'!AI67/'1.3.a'!$AI$178</f>
        <v>-5.533144837406228E-2</v>
      </c>
      <c r="AJ67" s="96">
        <f>'1.3'!AJ67/'1.3.a'!$AJ$178</f>
        <v>-8.3509005166882019E-2</v>
      </c>
      <c r="AK67" s="96">
        <f>'1.3'!AK67/'1.3.a'!$AK$178</f>
        <v>-8.2579831179247193E-2</v>
      </c>
      <c r="AL67" s="96">
        <f>'1.3'!AL67/'1.3.a'!$AL$178</f>
        <v>-4.6875336681791675E-2</v>
      </c>
      <c r="AM67" s="96">
        <f>'1.3'!AM67/'1.3.a'!$AM$178</f>
        <v>-5.21676021783751E-2</v>
      </c>
      <c r="AN67" s="96">
        <f>'1.3'!AN67/'1.3.a'!$AN$178</f>
        <v>-5.4361174351916196E-2</v>
      </c>
      <c r="AO67" s="96">
        <f>'1.3'!AO67/'1.3.a'!$AO$178</f>
        <v>-5.6386870477576921E-2</v>
      </c>
      <c r="AP67" s="96">
        <f>'1.3'!AP67/'1.3.a'!$AP$178</f>
        <v>-5.1201574137191813E-2</v>
      </c>
      <c r="AQ67" s="96">
        <f>'1.3'!AQ67/'1.3.a'!$AQ$178</f>
        <v>-3.2445929185067647E-2</v>
      </c>
      <c r="AR67" s="96">
        <f>'1.3'!AR67/'1.3.a'!$AR$178</f>
        <v>-0.25965265312339336</v>
      </c>
      <c r="AS67" s="96">
        <f>'1.3'!AS67/'1.3.a'!$AS$178</f>
        <v>-0.15600991303436229</v>
      </c>
      <c r="AT67" s="96">
        <f>'1.3'!AT67/'1.3.a'!$AT$178</f>
        <v>-7.0928473972672157E-2</v>
      </c>
    </row>
    <row r="68" spans="1:46" ht="20.100000000000001" customHeight="1" x14ac:dyDescent="0.25">
      <c r="A68" s="126"/>
      <c r="B68" s="126" t="s">
        <v>400</v>
      </c>
      <c r="C68" s="96">
        <f>'1.3'!C68/'1.3.a'!$C$178</f>
        <v>1.8408573402078528E-2</v>
      </c>
      <c r="D68" s="96">
        <f>'1.3'!D68/'1.3.a'!$D$178</f>
        <v>1.1487798055763577E-2</v>
      </c>
      <c r="E68" s="96">
        <f>'1.3'!E68/'1.3.a'!$E$178</f>
        <v>1.0675617509653216E-2</v>
      </c>
      <c r="F68" s="96">
        <f>'1.3'!F68/'1.3.a'!$F$178</f>
        <v>1.8601375863509753E-2</v>
      </c>
      <c r="G68" s="96">
        <f>'1.3'!G68/'1.3.a'!$G$178</f>
        <v>3.5419652635875223E-2</v>
      </c>
      <c r="H68" s="96">
        <f>'1.3'!H68/'1.3.a'!$H$178</f>
        <v>2.0073416222616505E-2</v>
      </c>
      <c r="I68" s="96">
        <f>'1.3'!I68/'1.3.a'!$I$178</f>
        <v>1.9752580502986117E-2</v>
      </c>
      <c r="J68" s="96">
        <f>'1.3'!J68/'1.3.a'!$J$178</f>
        <v>1.416660366653661E-2</v>
      </c>
      <c r="K68" s="96">
        <f>'1.3'!K68/'1.3.a'!$K$178</f>
        <v>3.5646607209468828E-2</v>
      </c>
      <c r="L68" s="96">
        <f>'1.3'!L68/'1.3.a'!$L$178</f>
        <v>1.1026498950093619E-2</v>
      </c>
      <c r="M68" s="96">
        <f>'1.3'!M68/'1.3.a'!$M$178</f>
        <v>2.2257109229343666E-2</v>
      </c>
      <c r="N68" s="96">
        <f>'1.3'!N68/'1.3.a'!$N$178</f>
        <v>2.4798053900599026E-2</v>
      </c>
      <c r="O68" s="96">
        <f>'1.3'!O68/'1.3.a'!$O$178</f>
        <v>2.6419516670100028E-2</v>
      </c>
      <c r="P68" s="96">
        <f>'1.3'!P68/'1.3.a'!$P$178</f>
        <v>9.9721272124768598E-3</v>
      </c>
      <c r="Q68" s="96">
        <f>'1.3'!Q68/'1.3.a'!$Q$178</f>
        <v>-2.9016576132936183E-3</v>
      </c>
      <c r="R68" s="96">
        <f>'1.3'!R68/'1.3.a'!$R$178</f>
        <v>3.1303026811177949E-2</v>
      </c>
      <c r="S68" s="96">
        <f>'1.3'!S68/'1.3.a'!$S$178</f>
        <v>1.1748164023070187E-2</v>
      </c>
      <c r="T68" s="96">
        <f>'1.3'!T68/'1.3.a'!$T$178</f>
        <v>2.9396635894003375E-3</v>
      </c>
      <c r="U68" s="96">
        <f>'1.3'!U68/'1.3.a'!$U$178</f>
        <v>-2.0435752939798768E-2</v>
      </c>
      <c r="V68" s="96">
        <f>'1.3'!V68/'1.3.a'!$V$178</f>
        <v>-3.0680382294698723E-3</v>
      </c>
      <c r="W68" s="96">
        <f>'1.3'!W68/'1.3.a'!$W$178</f>
        <v>1.6454406600703696E-2</v>
      </c>
      <c r="X68" s="96">
        <f>'1.3'!X68/'1.3.a'!$X$178</f>
        <v>-3.4956676661417025E-4</v>
      </c>
      <c r="Y68" s="96">
        <f>'1.3'!Y68/'1.3.a'!$Y$178</f>
        <v>-1.0061585800864994E-2</v>
      </c>
      <c r="Z68" s="96">
        <f>'1.3'!Z68/'1.3.a'!$Z$178</f>
        <v>-2.7314795293564606E-2</v>
      </c>
      <c r="AA68" s="96">
        <f>'1.3'!AA68/'1.3.a'!$AA$178</f>
        <v>2.2923539629284943E-3</v>
      </c>
      <c r="AB68" s="96">
        <f>'1.3'!AB68/'1.3.a'!$AB$178</f>
        <v>-1.077210188987515E-2</v>
      </c>
      <c r="AC68" s="96">
        <f>'1.3'!AC68/'1.3.a'!$AC$178</f>
        <v>-3.2157721539364408E-2</v>
      </c>
      <c r="AD68" s="96">
        <f>'1.3'!AD68/'1.3.a'!$AD$178</f>
        <v>-2.6784609852587914E-2</v>
      </c>
      <c r="AE68" s="96">
        <f>'1.3'!AE68/'1.3.a'!$AE$178</f>
        <v>-1.2635324305337958E-2</v>
      </c>
      <c r="AF68" s="96">
        <f>'1.3'!AF68/'1.3.a'!$AF$178</f>
        <v>-4.5672911473459421E-2</v>
      </c>
      <c r="AG68" s="96">
        <f>'1.3'!AG68/'1.3.a'!$AG$178</f>
        <v>-2.8699522072706204E-2</v>
      </c>
      <c r="AH68" s="96">
        <f>'1.3'!AH68/'1.3.a'!$AH$178</f>
        <v>-1.0992371014611811E-2</v>
      </c>
      <c r="AI68" s="96">
        <f>'1.3'!AI68/'1.3.a'!$AI$178</f>
        <v>-4.114063262713007E-3</v>
      </c>
      <c r="AJ68" s="96">
        <f>'1.3'!AJ68/'1.3.a'!$AJ$178</f>
        <v>-1.2705278959837869E-2</v>
      </c>
      <c r="AK68" s="96">
        <f>'1.3'!AK68/'1.3.a'!$AK$178</f>
        <v>-2.6616462583892192E-2</v>
      </c>
      <c r="AL68" s="96">
        <f>'1.3'!AL68/'1.3.a'!$AL$178</f>
        <v>-1.0613664871370223E-2</v>
      </c>
      <c r="AM68" s="96">
        <f>'1.3'!AM68/'1.3.a'!$AM$178</f>
        <v>-3.2834452266050884E-4</v>
      </c>
      <c r="AN68" s="96">
        <f>'1.3'!AN68/'1.3.a'!$AN$178</f>
        <v>-1.1773326628490368E-2</v>
      </c>
      <c r="AO68" s="96">
        <f>'1.3'!AO68/'1.3.a'!$AO$178</f>
        <v>-2.1460496911125584E-2</v>
      </c>
      <c r="AP68" s="96">
        <f>'1.3'!AP68/'1.3.a'!$AP$178</f>
        <v>-1.1507354831817158E-2</v>
      </c>
      <c r="AQ68" s="96">
        <f>'1.3'!AQ68/'1.3.a'!$AQ$178</f>
        <v>1.282925357129254E-3</v>
      </c>
      <c r="AR68" s="96">
        <f>'1.3'!AR68/'1.3.a'!$AR$178</f>
        <v>-0.22990699552260674</v>
      </c>
      <c r="AS68" s="96">
        <f>'1.3'!AS68/'1.3.a'!$AS$178</f>
        <v>-0.11691426301989663</v>
      </c>
      <c r="AT68" s="96">
        <f>'1.3'!AT68/'1.3.a'!$AT$178</f>
        <v>-2.5897959899688461E-2</v>
      </c>
    </row>
    <row r="69" spans="1:46" ht="20.100000000000001" customHeight="1" x14ac:dyDescent="0.25">
      <c r="A69" s="128" t="s">
        <v>255</v>
      </c>
      <c r="B69" s="12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row>
    <row r="70" spans="1:46" ht="20.100000000000001" customHeight="1" x14ac:dyDescent="0.25">
      <c r="A70" s="130" t="s">
        <v>238</v>
      </c>
      <c r="B70" s="131" t="s">
        <v>390</v>
      </c>
      <c r="C70" s="150">
        <f>'1.3'!C70/'1.3.a'!$C$178</f>
        <v>5.9694313724741842E-3</v>
      </c>
      <c r="D70" s="150">
        <f>'1.3'!D70/'1.3.a'!$D$178</f>
        <v>7.1590169546531524E-3</v>
      </c>
      <c r="E70" s="150">
        <f>'1.3'!E70/'1.3.a'!$E$178</f>
        <v>7.4181065293060173E-3</v>
      </c>
      <c r="F70" s="150">
        <f>'1.3'!F70/'1.3.a'!$F$178</f>
        <v>1.0039470681124867E-2</v>
      </c>
      <c r="G70" s="150">
        <f>'1.3'!G70/'1.3.a'!$G$178</f>
        <v>4.6477615076854521E-3</v>
      </c>
      <c r="H70" s="150">
        <f>'1.3'!H70/'1.3.a'!$H$178</f>
        <v>5.3354500047501042E-3</v>
      </c>
      <c r="I70" s="150">
        <f>'1.3'!I70/'1.3.a'!$I$178</f>
        <v>5.6773176722710985E-3</v>
      </c>
      <c r="J70" s="150">
        <f>'1.3'!J70/'1.3.a'!$J$178</f>
        <v>7.4599076392078238E-3</v>
      </c>
      <c r="K70" s="150">
        <f>'1.3'!K70/'1.3.a'!$K$178</f>
        <v>3.9396972499358487E-3</v>
      </c>
      <c r="L70" s="150">
        <f>'1.3'!L70/'1.3.a'!$L$178</f>
        <v>4.8745578795698847E-3</v>
      </c>
      <c r="M70" s="150">
        <f>'1.3'!M70/'1.3.a'!$M$178</f>
        <v>5.4267163706979513E-3</v>
      </c>
      <c r="N70" s="150">
        <f>'1.3'!N70/'1.3.a'!$N$178</f>
        <v>6.5192362923733108E-3</v>
      </c>
      <c r="O70" s="150">
        <f>'1.3'!O70/'1.3.a'!$O$178</f>
        <v>4.6049712856523874E-3</v>
      </c>
      <c r="P70" s="150">
        <f>'1.3'!P70/'1.3.a'!$P$178</f>
        <v>5.6369990892992548E-3</v>
      </c>
      <c r="Q70" s="150">
        <f>'1.3'!Q70/'1.3.a'!$Q$178</f>
        <v>6.3621532347498044E-3</v>
      </c>
      <c r="R70" s="150">
        <f>'1.3'!R70/'1.3.a'!$R$178</f>
        <v>7.7949122776402677E-3</v>
      </c>
      <c r="S70" s="150">
        <f>'1.3'!S70/'1.3.a'!$S$178</f>
        <v>5.8194889187487293E-3</v>
      </c>
      <c r="T70" s="150">
        <f>'1.3'!T70/'1.3.a'!$T$178</f>
        <v>7.0925244938420465E-3</v>
      </c>
      <c r="U70" s="150">
        <f>'1.3'!U70/'1.3.a'!$U$178</f>
        <v>7.1906119618734199E-3</v>
      </c>
      <c r="V70" s="150">
        <f>'1.3'!V70/'1.3.a'!$V$178</f>
        <v>6.9934840903497575E-3</v>
      </c>
      <c r="W70" s="150">
        <f>'1.3'!W70/'1.3.a'!$W$178</f>
        <v>4.0440849925896007E-3</v>
      </c>
      <c r="X70" s="150">
        <f>'1.3'!X70/'1.3.a'!$X$178</f>
        <v>3.8088139977732437E-3</v>
      </c>
      <c r="Y70" s="150">
        <f>'1.3'!Y70/'1.3.a'!$Y$178</f>
        <v>3.9432093055244387E-3</v>
      </c>
      <c r="Z70" s="150">
        <f>'1.3'!Z70/'1.3.a'!$Z$178</f>
        <v>4.9893349406891574E-3</v>
      </c>
      <c r="AA70" s="150">
        <f>'1.3'!AA70/'1.3.a'!$AA$178</f>
        <v>3.0408789411412404E-3</v>
      </c>
      <c r="AB70" s="150">
        <f>'1.3'!AB70/'1.3.a'!$AB$178</f>
        <v>3.2452331565636441E-3</v>
      </c>
      <c r="AC70" s="150">
        <f>'1.3'!AC70/'1.3.a'!$AC$178</f>
        <v>3.3736166774421452E-3</v>
      </c>
      <c r="AD70" s="150">
        <f>'1.3'!AD70/'1.3.a'!$AD$178</f>
        <v>5.1585935175008308E-3</v>
      </c>
      <c r="AE70" s="150">
        <f>'1.3'!AE70/'1.3.a'!$AE$178</f>
        <v>2.6174097592265005E-3</v>
      </c>
      <c r="AF70" s="150">
        <f>'1.3'!AF70/'1.3.a'!$AF$178</f>
        <v>3.0191642933858715E-3</v>
      </c>
      <c r="AG70" s="150">
        <f>'1.3'!AG70/'1.3.a'!$AG$178</f>
        <v>3.6117710999039507E-3</v>
      </c>
      <c r="AH70" s="150">
        <f>'1.3'!AH70/'1.3.a'!$AH$178</f>
        <v>4.8278188522587221E-3</v>
      </c>
      <c r="AI70" s="150">
        <f>'1.3'!AI70/'1.3.a'!$AI$178</f>
        <v>2.3604898962982712E-3</v>
      </c>
      <c r="AJ70" s="150">
        <f>'1.3'!AJ70/'1.3.a'!$AJ$178</f>
        <v>3.1346123148374809E-3</v>
      </c>
      <c r="AK70" s="150">
        <f>'1.3'!AK70/'1.3.a'!$AK$178</f>
        <v>3.5291342926777698E-3</v>
      </c>
      <c r="AL70" s="150">
        <f>'1.3'!AL70/'1.3.a'!$AL$178</f>
        <v>5.2965080967097454E-3</v>
      </c>
      <c r="AM70" s="150">
        <f>'1.3'!AM70/'1.3.a'!$AM$178</f>
        <v>2.3158066476999689E-3</v>
      </c>
      <c r="AN70" s="150">
        <f>'1.3'!AN70/'1.3.a'!$AN$178</f>
        <v>2.5905580142553649E-3</v>
      </c>
      <c r="AO70" s="150">
        <f>'1.3'!AO70/'1.3.a'!$AO$178</f>
        <v>3.0600708646003798E-3</v>
      </c>
      <c r="AP70" s="150">
        <f>'1.3'!AP70/'1.3.a'!$AP$178</f>
        <v>4.9762238797266848E-3</v>
      </c>
      <c r="AQ70" s="150">
        <f>'1.3'!AQ70/'1.3.a'!$AQ$178</f>
        <v>2.0306392325945329E-3</v>
      </c>
      <c r="AR70" s="150">
        <f>'1.3'!AR70/'1.3.a'!$AR$178</f>
        <v>2.990449009466079E-3</v>
      </c>
      <c r="AS70" s="150">
        <f>'1.3'!AS70/'1.3.a'!$AS$178</f>
        <v>3.2612811412517386E-3</v>
      </c>
      <c r="AT70" s="150">
        <f>'1.3'!AT70/'1.3.a'!$AT$178</f>
        <v>4.0554204643697637E-3</v>
      </c>
    </row>
    <row r="71" spans="1:46" ht="20.100000000000001" customHeight="1" x14ac:dyDescent="0.25">
      <c r="A71" s="130" t="s">
        <v>239</v>
      </c>
      <c r="B71" s="131" t="s">
        <v>250</v>
      </c>
      <c r="C71" s="150">
        <f>'1.3'!C71/'1.3.a'!$C$178</f>
        <v>-1.3430006556787576E-2</v>
      </c>
      <c r="D71" s="150">
        <f>'1.3'!D71/'1.3.a'!$D$178</f>
        <v>-1.4427282126135145E-2</v>
      </c>
      <c r="E71" s="150">
        <f>'1.3'!E71/'1.3.a'!$E$178</f>
        <v>-1.7900004771551285E-2</v>
      </c>
      <c r="F71" s="150">
        <f>'1.3'!F71/'1.3.a'!$F$178</f>
        <v>-4.0327957914939464E-3</v>
      </c>
      <c r="G71" s="150">
        <f>'1.3'!G71/'1.3.a'!$G$178</f>
        <v>-5.3751219571997787E-3</v>
      </c>
      <c r="H71" s="150">
        <f>'1.3'!H71/'1.3.a'!$H$178</f>
        <v>-2.2887676414986728E-2</v>
      </c>
      <c r="I71" s="150">
        <f>'1.3'!I71/'1.3.a'!$I$178</f>
        <v>-2.0241351455625996E-2</v>
      </c>
      <c r="J71" s="150">
        <f>'1.3'!J71/'1.3.a'!$J$178</f>
        <v>-2.0196903543787465E-2</v>
      </c>
      <c r="K71" s="150">
        <f>'1.3'!K71/'1.3.a'!$K$178</f>
        <v>-5.1581403298585826E-3</v>
      </c>
      <c r="L71" s="150">
        <f>'1.3'!L71/'1.3.a'!$L$178</f>
        <v>-1.6676026993544989E-2</v>
      </c>
      <c r="M71" s="150">
        <f>'1.3'!M71/'1.3.a'!$M$178</f>
        <v>1.5634008114157553E-3</v>
      </c>
      <c r="N71" s="150">
        <f>'1.3'!N71/'1.3.a'!$N$178</f>
        <v>-7.1562181879817159E-3</v>
      </c>
      <c r="O71" s="150">
        <f>'1.3'!O71/'1.3.a'!$O$178</f>
        <v>-1.1974912531992139E-2</v>
      </c>
      <c r="P71" s="150">
        <f>'1.3'!P71/'1.3.a'!$P$178</f>
        <v>-2.4855335288752965E-2</v>
      </c>
      <c r="Q71" s="150">
        <f>'1.3'!Q71/'1.3.a'!$Q$178</f>
        <v>-3.3177450380345128E-2</v>
      </c>
      <c r="R71" s="150">
        <f>'1.3'!R71/'1.3.a'!$R$178</f>
        <v>-8.3010066257004056E-4</v>
      </c>
      <c r="S71" s="150">
        <f>'1.3'!S71/'1.3.a'!$S$178</f>
        <v>-1.237936011808837E-2</v>
      </c>
      <c r="T71" s="150">
        <f>'1.3'!T71/'1.3.a'!$T$178</f>
        <v>-2.3113577912760964E-2</v>
      </c>
      <c r="U71" s="150">
        <f>'1.3'!U71/'1.3.a'!$U$178</f>
        <v>-7.4623045614268219E-2</v>
      </c>
      <c r="V71" s="150">
        <f>'1.3'!V71/'1.3.a'!$V$178</f>
        <v>-5.7579977185781631E-2</v>
      </c>
      <c r="W71" s="150">
        <f>'1.3'!W71/'1.3.a'!$W$178</f>
        <v>-6.9341423167012028E-2</v>
      </c>
      <c r="X71" s="150">
        <f>'1.3'!X71/'1.3.a'!$X$178</f>
        <v>-3.8394446579089442E-2</v>
      </c>
      <c r="Y71" s="150">
        <f>'1.3'!Y71/'1.3.a'!$Y$178</f>
        <v>-0.11652625896610987</v>
      </c>
      <c r="Z71" s="150">
        <f>'1.3'!Z71/'1.3.a'!$Z$178</f>
        <v>-6.3227777193568924E-2</v>
      </c>
      <c r="AA71" s="150">
        <f>'1.3'!AA71/'1.3.a'!$AA$178</f>
        <v>-3.7345884203816793E-2</v>
      </c>
      <c r="AB71" s="150">
        <f>'1.3'!AB71/'1.3.a'!$AB$178</f>
        <v>-4.9248268916763094E-2</v>
      </c>
      <c r="AC71" s="150">
        <f>'1.3'!AC71/'1.3.a'!$AC$178</f>
        <v>-8.9988509861097715E-2</v>
      </c>
      <c r="AD71" s="150">
        <f>'1.3'!AD71/'1.3.a'!$AD$178</f>
        <v>-7.4713114460352406E-2</v>
      </c>
      <c r="AE71" s="150">
        <f>'1.3'!AE71/'1.3.a'!$AE$178</f>
        <v>-6.8211155606734269E-2</v>
      </c>
      <c r="AF71" s="150">
        <f>'1.3'!AF71/'1.3.a'!$AF$178</f>
        <v>-0.10105676469126067</v>
      </c>
      <c r="AG71" s="150">
        <f>'1.3'!AG71/'1.3.a'!$AG$178</f>
        <v>-8.2783619034244305E-2</v>
      </c>
      <c r="AH71" s="150">
        <f>'1.3'!AH71/'1.3.a'!$AH$178</f>
        <v>-6.439548253242787E-2</v>
      </c>
      <c r="AI71" s="150">
        <f>'1.3'!AI71/'1.3.a'!$AI$178</f>
        <v>-5.3106103027733123E-2</v>
      </c>
      <c r="AJ71" s="150">
        <f>'1.3'!AJ71/'1.3.a'!$AJ$178</f>
        <v>-8.1357183437568245E-2</v>
      </c>
      <c r="AK71" s="150">
        <f>'1.3'!AK71/'1.3.a'!$AK$178</f>
        <v>-7.9321819787657274E-2</v>
      </c>
      <c r="AL71" s="150">
        <f>'1.3'!AL71/'1.3.a'!$AL$178</f>
        <v>-4.1520205480257574E-2</v>
      </c>
      <c r="AM71" s="150">
        <f>'1.3'!AM71/'1.3.a'!$AM$178</f>
        <v>-4.9971540255077052E-2</v>
      </c>
      <c r="AN71" s="150">
        <f>'1.3'!AN71/'1.3.a'!$AN$178</f>
        <v>-5.2213410385909764E-2</v>
      </c>
      <c r="AO71" s="150">
        <f>'1.3'!AO71/'1.3.a'!$AO$178</f>
        <v>-5.5687902474908492E-2</v>
      </c>
      <c r="AP71" s="150">
        <f>'1.3'!AP71/'1.3.a'!$AP$178</f>
        <v>-4.6572696023221442E-2</v>
      </c>
      <c r="AQ71" s="150">
        <f>'1.3'!AQ71/'1.3.a'!$AQ$178</f>
        <v>-3.0592903128346335E-2</v>
      </c>
      <c r="AR71" s="150">
        <f>'1.3'!AR71/'1.3.a'!$AR$178</f>
        <v>-0.25684400549290498</v>
      </c>
      <c r="AS71" s="150">
        <f>'1.3'!AS71/'1.3.a'!$AS$178</f>
        <v>-0.15553879993293918</v>
      </c>
      <c r="AT71" s="150">
        <f>'1.3'!AT71/'1.3.a'!$AT$178</f>
        <v>-6.6961779857488218E-2</v>
      </c>
    </row>
    <row r="72" spans="1:46" ht="20.100000000000001" customHeight="1" x14ac:dyDescent="0.25">
      <c r="A72" s="133" t="s">
        <v>240</v>
      </c>
      <c r="B72" s="134" t="s">
        <v>251</v>
      </c>
      <c r="C72" s="151">
        <f>'1.3'!C72/'1.3.a'!$C$178</f>
        <v>-1.8405890810713459E-2</v>
      </c>
      <c r="D72" s="151">
        <f>'1.3'!D72/'1.3.a'!$D$178</f>
        <v>-1.9219645188464026E-2</v>
      </c>
      <c r="E72" s="151">
        <f>'1.3'!E72/'1.3.a'!$E$178</f>
        <v>-2.2508823844402604E-2</v>
      </c>
      <c r="F72" s="151">
        <f>'1.3'!F72/'1.3.a'!$F$178</f>
        <v>-8.4195323548771316E-3</v>
      </c>
      <c r="G72" s="151">
        <f>'1.3'!G72/'1.3.a'!$G$178</f>
        <v>-1.0082384828180633E-2</v>
      </c>
      <c r="H72" s="151">
        <f>'1.3'!H72/'1.3.a'!$H$178</f>
        <v>-2.7418524245817401E-2</v>
      </c>
      <c r="I72" s="151">
        <f>'1.3'!I72/'1.3.a'!$I$178</f>
        <v>-2.4737504407552919E-2</v>
      </c>
      <c r="J72" s="151">
        <f>'1.3'!J72/'1.3.a'!$J$178</f>
        <v>-2.4542138682609169E-2</v>
      </c>
      <c r="K72" s="151">
        <f>'1.3'!K72/'1.3.a'!$K$178</f>
        <v>-9.6593614920062708E-3</v>
      </c>
      <c r="L72" s="151">
        <f>'1.3'!L72/'1.3.a'!$L$178</f>
        <v>-2.1076012653032331E-2</v>
      </c>
      <c r="M72" s="151">
        <f>'1.3'!M72/'1.3.a'!$M$178</f>
        <v>-2.7449259981551801E-3</v>
      </c>
      <c r="N72" s="151">
        <f>'1.3'!N72/'1.3.a'!$N$178</f>
        <v>-1.1355344078253048E-2</v>
      </c>
      <c r="O72" s="151">
        <f>'1.3'!O72/'1.3.a'!$O$178</f>
        <v>-1.6315304174130879E-2</v>
      </c>
      <c r="P72" s="151">
        <f>'1.3'!P72/'1.3.a'!$P$178</f>
        <v>-2.9033642599351112E-2</v>
      </c>
      <c r="Q72" s="151">
        <f>'1.3'!Q72/'1.3.a'!$Q$178</f>
        <v>-3.7339716191245632E-2</v>
      </c>
      <c r="R72" s="151">
        <f>'1.3'!R72/'1.3.a'!$R$178</f>
        <v>-4.8529764376726674E-3</v>
      </c>
      <c r="S72" s="151">
        <f>'1.3'!S72/'1.3.a'!$S$178</f>
        <v>-1.6759975247678062E-2</v>
      </c>
      <c r="T72" s="151">
        <f>'1.3'!T72/'1.3.a'!$T$178</f>
        <v>-2.7483186535127213E-2</v>
      </c>
      <c r="U72" s="151">
        <f>'1.3'!U72/'1.3.a'!$U$178</f>
        <v>-7.8942475557003663E-2</v>
      </c>
      <c r="V72" s="151">
        <f>'1.3'!V72/'1.3.a'!$V$178</f>
        <v>-6.1796456292043014E-2</v>
      </c>
      <c r="W72" s="151">
        <f>'1.3'!W72/'1.3.a'!$W$178</f>
        <v>-7.3975866279616623E-2</v>
      </c>
      <c r="X72" s="151">
        <f>'1.3'!X72/'1.3.a'!$X$178</f>
        <v>-4.3051132629253822E-2</v>
      </c>
      <c r="Y72" s="151">
        <f>'1.3'!Y72/'1.3.a'!$Y$178</f>
        <v>-0.12120417476379557</v>
      </c>
      <c r="Z72" s="151">
        <f>'1.3'!Z72/'1.3.a'!$Z$178</f>
        <v>-6.7841826527894167E-2</v>
      </c>
      <c r="AA72" s="151">
        <f>'1.3'!AA72/'1.3.a'!$AA$178</f>
        <v>-4.2267845065174059E-2</v>
      </c>
      <c r="AB72" s="151">
        <f>'1.3'!AB72/'1.3.a'!$AB$178</f>
        <v>-5.4082662479242455E-2</v>
      </c>
      <c r="AC72" s="151">
        <f>'1.3'!AC72/'1.3.a'!$AC$178</f>
        <v>-9.4834537430465424E-2</v>
      </c>
      <c r="AD72" s="151">
        <f>'1.3'!AD72/'1.3.a'!$AD$178</f>
        <v>-7.9409209621753463E-2</v>
      </c>
      <c r="AE72" s="151">
        <f>'1.3'!AE72/'1.3.a'!$AE$178</f>
        <v>-7.3340672603359747E-2</v>
      </c>
      <c r="AF72" s="151">
        <f>'1.3'!AF72/'1.3.a'!$AF$178</f>
        <v>-0.10609778457392019</v>
      </c>
      <c r="AG72" s="151">
        <f>'1.3'!AG72/'1.3.a'!$AG$178</f>
        <v>-8.7878367728082343E-2</v>
      </c>
      <c r="AH72" s="151">
        <f>'1.3'!AH72/'1.3.a'!$AH$178</f>
        <v>-6.9306446483695619E-2</v>
      </c>
      <c r="AI72" s="151">
        <f>'1.3'!AI72/'1.3.a'!$AI$178</f>
        <v>-5.8062441771063782E-2</v>
      </c>
      <c r="AJ72" s="151">
        <f>'1.3'!AJ72/'1.3.a'!$AJ$178</f>
        <v>-8.6217809280124749E-2</v>
      </c>
      <c r="AK72" s="151">
        <f>'1.3'!AK72/'1.3.a'!$AK$178</f>
        <v>-8.4171217206207544E-2</v>
      </c>
      <c r="AL72" s="151">
        <f>'1.3'!AL72/'1.3.a'!$AL$178</f>
        <v>-4.6335253905269193E-2</v>
      </c>
      <c r="AM72" s="151">
        <f>'1.3'!AM72/'1.3.a'!$AM$178</f>
        <v>-5.520715816284992E-2</v>
      </c>
      <c r="AN72" s="151">
        <f>'1.3'!AN72/'1.3.a'!$AN$178</f>
        <v>-5.7165407969268181E-2</v>
      </c>
      <c r="AO72" s="151">
        <f>'1.3'!AO72/'1.3.a'!$AO$178</f>
        <v>-6.0562053814506717E-2</v>
      </c>
      <c r="AP72" s="151">
        <f>'1.3'!AP72/'1.3.a'!$AP$178</f>
        <v>-5.144114287011952E-2</v>
      </c>
      <c r="AQ72" s="151">
        <f>'1.3'!AQ72/'1.3.a'!$AQ$178</f>
        <v>-3.5635654473675851E-2</v>
      </c>
      <c r="AR72" s="151">
        <f>'1.3'!AR72/'1.3.a'!$AR$178</f>
        <v>-0.26241209969913426</v>
      </c>
      <c r="AS72" s="151">
        <f>'1.3'!AS72/'1.3.a'!$AS$178</f>
        <v>-0.16070260332751532</v>
      </c>
      <c r="AT72" s="151">
        <f>'1.3'!AT72/'1.3.a'!$AT$178</f>
        <v>-7.2053239494642929E-2</v>
      </c>
    </row>
    <row r="73" spans="1:46" ht="20.100000000000001" customHeight="1" x14ac:dyDescent="0.25">
      <c r="A73" s="138"/>
      <c r="B73" s="139"/>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row>
    <row r="74" spans="1:46" s="136" customFormat="1" ht="20.100000000000001" customHeight="1" x14ac:dyDescent="0.25">
      <c r="A74" s="322" t="s">
        <v>719</v>
      </c>
      <c r="B74" s="322"/>
      <c r="C74" s="86" t="s">
        <v>674</v>
      </c>
      <c r="D74" s="86" t="s">
        <v>675</v>
      </c>
      <c r="E74" s="86" t="s">
        <v>676</v>
      </c>
      <c r="F74" s="86" t="s">
        <v>677</v>
      </c>
      <c r="G74" s="86" t="s">
        <v>678</v>
      </c>
      <c r="H74" s="86" t="s">
        <v>679</v>
      </c>
      <c r="I74" s="86" t="s">
        <v>680</v>
      </c>
      <c r="J74" s="86" t="s">
        <v>681</v>
      </c>
      <c r="K74" s="86" t="s">
        <v>682</v>
      </c>
      <c r="L74" s="86" t="s">
        <v>683</v>
      </c>
      <c r="M74" s="86" t="s">
        <v>684</v>
      </c>
      <c r="N74" s="86" t="s">
        <v>685</v>
      </c>
      <c r="O74" s="86" t="s">
        <v>686</v>
      </c>
      <c r="P74" s="86" t="s">
        <v>687</v>
      </c>
      <c r="Q74" s="86" t="s">
        <v>688</v>
      </c>
      <c r="R74" s="86" t="s">
        <v>689</v>
      </c>
      <c r="S74" s="86" t="s">
        <v>690</v>
      </c>
      <c r="T74" s="86" t="s">
        <v>691</v>
      </c>
      <c r="U74" s="86" t="s">
        <v>692</v>
      </c>
      <c r="V74" s="86" t="s">
        <v>693</v>
      </c>
      <c r="W74" s="86" t="s">
        <v>694</v>
      </c>
      <c r="X74" s="86" t="s">
        <v>695</v>
      </c>
      <c r="Y74" s="86" t="s">
        <v>696</v>
      </c>
      <c r="Z74" s="86" t="s">
        <v>697</v>
      </c>
      <c r="AA74" s="86" t="s">
        <v>698</v>
      </c>
      <c r="AB74" s="86" t="s">
        <v>699</v>
      </c>
      <c r="AC74" s="86" t="s">
        <v>700</v>
      </c>
      <c r="AD74" s="86" t="s">
        <v>701</v>
      </c>
      <c r="AE74" s="86" t="s">
        <v>702</v>
      </c>
      <c r="AF74" s="86" t="s">
        <v>703</v>
      </c>
      <c r="AG74" s="86" t="s">
        <v>704</v>
      </c>
      <c r="AH74" s="86" t="s">
        <v>705</v>
      </c>
      <c r="AI74" s="86" t="s">
        <v>706</v>
      </c>
      <c r="AJ74" s="86" t="s">
        <v>707</v>
      </c>
      <c r="AK74" s="86" t="s">
        <v>708</v>
      </c>
      <c r="AL74" s="86" t="s">
        <v>709</v>
      </c>
      <c r="AM74" s="86" t="s">
        <v>710</v>
      </c>
      <c r="AN74" s="86" t="s">
        <v>711</v>
      </c>
      <c r="AO74" s="86" t="s">
        <v>712</v>
      </c>
      <c r="AP74" s="86" t="s">
        <v>713</v>
      </c>
      <c r="AQ74" s="86" t="s">
        <v>714</v>
      </c>
      <c r="AR74" s="86" t="s">
        <v>715</v>
      </c>
      <c r="AS74" s="86" t="s">
        <v>716</v>
      </c>
      <c r="AT74" s="86" t="s">
        <v>717</v>
      </c>
    </row>
    <row r="75" spans="1:46" ht="20.100000000000001" customHeight="1" x14ac:dyDescent="0.25">
      <c r="A75" s="18">
        <v>1</v>
      </c>
      <c r="B75" s="19" t="s">
        <v>821</v>
      </c>
      <c r="C75" s="96">
        <f>'1.3'!C75/'1.3.a'!$C$178</f>
        <v>0.13007944747281222</v>
      </c>
      <c r="D75" s="96">
        <f>'1.3'!D75/'1.3.a'!$D$178</f>
        <v>0.12638123742412341</v>
      </c>
      <c r="E75" s="96">
        <f>'1.3'!E75/'1.3.a'!$E$178</f>
        <v>0.11725964415645967</v>
      </c>
      <c r="F75" s="96">
        <f>'1.3'!F75/'1.3.a'!$F$178</f>
        <v>0.11897793493470701</v>
      </c>
      <c r="G75" s="96">
        <f>'1.3'!G75/'1.3.a'!$G$178</f>
        <v>0.12965983915384899</v>
      </c>
      <c r="H75" s="96">
        <f>'1.3'!H75/'1.3.a'!$H$178</f>
        <v>0.11907602003359956</v>
      </c>
      <c r="I75" s="96">
        <f>'1.3'!I75/'1.3.a'!$I$178</f>
        <v>0.11445273488883149</v>
      </c>
      <c r="J75" s="96">
        <f>'1.3'!J75/'1.3.a'!$J$178</f>
        <v>0.12248596798438269</v>
      </c>
      <c r="K75" s="96">
        <f>'1.3'!K75/'1.3.a'!$K$178</f>
        <v>0.12843863006512832</v>
      </c>
      <c r="L75" s="96">
        <f>'1.3'!L75/'1.3.a'!$L$178</f>
        <v>0.11956057480361677</v>
      </c>
      <c r="M75" s="96">
        <f>'1.3'!M75/'1.3.a'!$M$178</f>
        <v>0.11323005721471195</v>
      </c>
      <c r="N75" s="96">
        <f>'1.3'!N75/'1.3.a'!$N$178</f>
        <v>0.12106142205645397</v>
      </c>
      <c r="O75" s="96">
        <f>'1.3'!O75/'1.3.a'!$O$178</f>
        <v>0.12714096293849667</v>
      </c>
      <c r="P75" s="96">
        <f>'1.3'!P75/'1.3.a'!$P$178</f>
        <v>0.12092573264934348</v>
      </c>
      <c r="Q75" s="96">
        <f>'1.3'!Q75/'1.3.a'!$Q$178</f>
        <v>0.11308912218474339</v>
      </c>
      <c r="R75" s="96">
        <f>'1.3'!R75/'1.3.a'!$R$178</f>
        <v>0.12334024673269964</v>
      </c>
      <c r="S75" s="96">
        <f>'1.3'!S75/'1.3.a'!$S$178</f>
        <v>0.12923240923126414</v>
      </c>
      <c r="T75" s="96">
        <f>'1.3'!T75/'1.3.a'!$T$178</f>
        <v>0.11569714332739364</v>
      </c>
      <c r="U75" s="96">
        <f>'1.3'!U75/'1.3.a'!$U$178</f>
        <v>0.11400183493460185</v>
      </c>
      <c r="V75" s="96">
        <f>'1.3'!V75/'1.3.a'!$V$178</f>
        <v>0.11998133008592635</v>
      </c>
      <c r="W75" s="96">
        <f>'1.3'!W75/'1.3.a'!$W$178</f>
        <v>0.12696738848718972</v>
      </c>
      <c r="X75" s="96">
        <f>'1.3'!X75/'1.3.a'!$X$178</f>
        <v>0.12393949416068158</v>
      </c>
      <c r="Y75" s="96">
        <f>'1.3'!Y75/'1.3.a'!$Y$178</f>
        <v>0.11446373215641989</v>
      </c>
      <c r="Z75" s="96">
        <f>'1.3'!Z75/'1.3.a'!$Z$178</f>
        <v>0.12343418405738102</v>
      </c>
      <c r="AA75" s="96">
        <f>'1.3'!AA75/'1.3.a'!$AA$178</f>
        <v>0.13012045283999113</v>
      </c>
      <c r="AB75" s="96">
        <f>'1.3'!AB75/'1.3.a'!$AB$178</f>
        <v>0.11786168480595616</v>
      </c>
      <c r="AC75" s="96">
        <f>'1.3'!AC75/'1.3.a'!$AC$178</f>
        <v>0.11426333880516078</v>
      </c>
      <c r="AD75" s="96">
        <f>'1.3'!AD75/'1.3.a'!$AD$178</f>
        <v>0.12623321924910072</v>
      </c>
      <c r="AE75" s="96">
        <f>'1.3'!AE75/'1.3.a'!$AE$178</f>
        <v>0.12965544891005201</v>
      </c>
      <c r="AF75" s="96">
        <f>'1.3'!AF75/'1.3.a'!$AF$178</f>
        <v>0.11939977302718968</v>
      </c>
      <c r="AG75" s="96">
        <f>'1.3'!AG75/'1.3.a'!$AG$178</f>
        <v>0.11521623712992186</v>
      </c>
      <c r="AH75" s="96">
        <f>'1.3'!AH75/'1.3.a'!$AH$178</f>
        <v>0.12093483555335195</v>
      </c>
      <c r="AI75" s="96">
        <f>'1.3'!AI75/'1.3.a'!$AI$178</f>
        <v>0.12835268739837799</v>
      </c>
      <c r="AJ75" s="96">
        <f>'1.3'!AJ75/'1.3.a'!$AJ$178</f>
        <v>0.12075369077213909</v>
      </c>
      <c r="AK75" s="96">
        <f>'1.3'!AK75/'1.3.a'!$AK$178</f>
        <v>0.11588819370546201</v>
      </c>
      <c r="AL75" s="96">
        <f>'1.3'!AL75/'1.3.a'!$AL$178</f>
        <v>0.12492053382298865</v>
      </c>
      <c r="AM75" s="96">
        <f>'1.3'!AM75/'1.3.a'!$AM$178</f>
        <v>0.13048053479197758</v>
      </c>
      <c r="AN75" s="96">
        <f>'1.3'!AN75/'1.3.a'!$AN$178</f>
        <v>0.12182755402821943</v>
      </c>
      <c r="AO75" s="96">
        <f>'1.3'!AO75/'1.3.a'!$AO$178</f>
        <v>0.11603294059123818</v>
      </c>
      <c r="AP75" s="96">
        <f>'1.3'!AP75/'1.3.a'!$AP$178</f>
        <v>0.12591259643142108</v>
      </c>
      <c r="AQ75" s="96">
        <f>'1.3'!AQ75/'1.3.a'!$AQ$178</f>
        <v>0.13558455264172414</v>
      </c>
      <c r="AR75" s="96">
        <f>'1.3'!AR75/'1.3.a'!$AR$178</f>
        <v>0.12512511669965237</v>
      </c>
      <c r="AS75" s="96">
        <f>'1.3'!AS75/'1.3.a'!$AS$178</f>
        <v>0.13899657417250671</v>
      </c>
      <c r="AT75" s="96">
        <f>'1.3'!AT75/'1.3.a'!$AT$178</f>
        <v>0.13776700482451129</v>
      </c>
    </row>
    <row r="76" spans="1:46" ht="20.100000000000001" customHeight="1" x14ac:dyDescent="0.25">
      <c r="A76" s="118">
        <v>11</v>
      </c>
      <c r="B76" s="118" t="s">
        <v>242</v>
      </c>
      <c r="C76" s="146">
        <f>'1.3'!C76/'1.3.a'!$C$178</f>
        <v>8.5959972005003327E-2</v>
      </c>
      <c r="D76" s="146">
        <f>'1.3'!D76/'1.3.a'!$D$178</f>
        <v>7.8238051860545943E-2</v>
      </c>
      <c r="E76" s="146">
        <f>'1.3'!E76/'1.3.a'!$E$178</f>
        <v>7.473577249890824E-2</v>
      </c>
      <c r="F76" s="146">
        <f>'1.3'!F76/'1.3.a'!$F$178</f>
        <v>7.2677903149590467E-2</v>
      </c>
      <c r="G76" s="146">
        <f>'1.3'!G76/'1.3.a'!$G$178</f>
        <v>8.4681432212837457E-2</v>
      </c>
      <c r="H76" s="146">
        <f>'1.3'!H76/'1.3.a'!$H$178</f>
        <v>7.4256428206582875E-2</v>
      </c>
      <c r="I76" s="146">
        <f>'1.3'!I76/'1.3.a'!$I$178</f>
        <v>7.3899401115212288E-2</v>
      </c>
      <c r="J76" s="146">
        <f>'1.3'!J76/'1.3.a'!$J$178</f>
        <v>7.4146372020289814E-2</v>
      </c>
      <c r="K76" s="146">
        <f>'1.3'!K76/'1.3.a'!$K$178</f>
        <v>8.3704186126513203E-2</v>
      </c>
      <c r="L76" s="146">
        <f>'1.3'!L76/'1.3.a'!$L$178</f>
        <v>7.5721918986567605E-2</v>
      </c>
      <c r="M76" s="146">
        <f>'1.3'!M76/'1.3.a'!$M$178</f>
        <v>7.3107696548000284E-2</v>
      </c>
      <c r="N76" s="146">
        <f>'1.3'!N76/'1.3.a'!$N$178</f>
        <v>7.4962621331252616E-2</v>
      </c>
      <c r="O76" s="146">
        <f>'1.3'!O76/'1.3.a'!$O$178</f>
        <v>8.357295812123014E-2</v>
      </c>
      <c r="P76" s="146">
        <f>'1.3'!P76/'1.3.a'!$P$178</f>
        <v>7.5642584161791621E-2</v>
      </c>
      <c r="Q76" s="146">
        <f>'1.3'!Q76/'1.3.a'!$Q$178</f>
        <v>7.3853512928693257E-2</v>
      </c>
      <c r="R76" s="146">
        <f>'1.3'!R76/'1.3.a'!$R$178</f>
        <v>7.5711830678026976E-2</v>
      </c>
      <c r="S76" s="146">
        <f>'1.3'!S76/'1.3.a'!$S$178</f>
        <v>8.3311244340183707E-2</v>
      </c>
      <c r="T76" s="146">
        <f>'1.3'!T76/'1.3.a'!$T$178</f>
        <v>7.3489591876278001E-2</v>
      </c>
      <c r="U76" s="146">
        <f>'1.3'!U76/'1.3.a'!$U$178</f>
        <v>7.1502780745699171E-2</v>
      </c>
      <c r="V76" s="146">
        <f>'1.3'!V76/'1.3.a'!$V$178</f>
        <v>7.4889292834612431E-2</v>
      </c>
      <c r="W76" s="146">
        <f>'1.3'!W76/'1.3.a'!$W$178</f>
        <v>8.2172103384417161E-2</v>
      </c>
      <c r="X76" s="146">
        <f>'1.3'!X76/'1.3.a'!$X$178</f>
        <v>7.5670442574233443E-2</v>
      </c>
      <c r="Y76" s="146">
        <f>'1.3'!Y76/'1.3.a'!$Y$178</f>
        <v>7.2906725008280257E-2</v>
      </c>
      <c r="Z76" s="146">
        <f>'1.3'!Z76/'1.3.a'!$Z$178</f>
        <v>7.3952601492655395E-2</v>
      </c>
      <c r="AA76" s="146">
        <f>'1.3'!AA76/'1.3.a'!$AA$178</f>
        <v>8.6479170491281593E-2</v>
      </c>
      <c r="AB76" s="146">
        <f>'1.3'!AB76/'1.3.a'!$AB$178</f>
        <v>7.3791181435157463E-2</v>
      </c>
      <c r="AC76" s="146">
        <f>'1.3'!AC76/'1.3.a'!$AC$178</f>
        <v>7.2388856908473243E-2</v>
      </c>
      <c r="AD76" s="146">
        <f>'1.3'!AD76/'1.3.a'!$AD$178</f>
        <v>7.3186442324709458E-2</v>
      </c>
      <c r="AE76" s="146">
        <f>'1.3'!AE76/'1.3.a'!$AE$178</f>
        <v>8.5782460111817962E-2</v>
      </c>
      <c r="AF76" s="146">
        <f>'1.3'!AF76/'1.3.a'!$AF$178</f>
        <v>7.5798815763380045E-2</v>
      </c>
      <c r="AG76" s="146">
        <f>'1.3'!AG76/'1.3.a'!$AG$178</f>
        <v>7.4940919571923045E-2</v>
      </c>
      <c r="AH76" s="146">
        <f>'1.3'!AH76/'1.3.a'!$AH$178</f>
        <v>7.4594348890313633E-2</v>
      </c>
      <c r="AI76" s="146">
        <f>'1.3'!AI76/'1.3.a'!$AI$178</f>
        <v>8.56522158648855E-2</v>
      </c>
      <c r="AJ76" s="146">
        <f>'1.3'!AJ76/'1.3.a'!$AJ$178</f>
        <v>7.7088376072582621E-2</v>
      </c>
      <c r="AK76" s="146">
        <f>'1.3'!AK76/'1.3.a'!$AK$178</f>
        <v>7.5513557166731748E-2</v>
      </c>
      <c r="AL76" s="146">
        <f>'1.3'!AL76/'1.3.a'!$AL$178</f>
        <v>7.7086878690173305E-2</v>
      </c>
      <c r="AM76" s="146">
        <f>'1.3'!AM76/'1.3.a'!$AM$178</f>
        <v>8.6919655366159698E-2</v>
      </c>
      <c r="AN76" s="146">
        <f>'1.3'!AN76/'1.3.a'!$AN$178</f>
        <v>7.763123985619301E-2</v>
      </c>
      <c r="AO76" s="146">
        <f>'1.3'!AO76/'1.3.a'!$AO$178</f>
        <v>7.5533590681618093E-2</v>
      </c>
      <c r="AP76" s="146">
        <f>'1.3'!AP76/'1.3.a'!$AP$178</f>
        <v>7.7776112722584334E-2</v>
      </c>
      <c r="AQ76" s="146">
        <f>'1.3'!AQ76/'1.3.a'!$AQ$178</f>
        <v>8.9888039725312022E-2</v>
      </c>
      <c r="AR76" s="146">
        <f>'1.3'!AR76/'1.3.a'!$AR$178</f>
        <v>6.8917064761526745E-2</v>
      </c>
      <c r="AS76" s="146">
        <f>'1.3'!AS76/'1.3.a'!$AS$178</f>
        <v>7.8018133057439126E-2</v>
      </c>
      <c r="AT76" s="146">
        <f>'1.3'!AT76/'1.3.a'!$AT$178</f>
        <v>8.546404455314581E-2</v>
      </c>
    </row>
    <row r="77" spans="1:46" ht="20.100000000000001" customHeight="1" x14ac:dyDescent="0.25">
      <c r="A77" s="21">
        <v>111</v>
      </c>
      <c r="B77" s="22" t="s">
        <v>256</v>
      </c>
      <c r="C77" s="147">
        <f>'1.3'!C77/'1.3.a'!$C$178</f>
        <v>0</v>
      </c>
      <c r="D77" s="147">
        <f>'1.3'!D77/'1.3.a'!$D$178</f>
        <v>0</v>
      </c>
      <c r="E77" s="147">
        <f>'1.3'!E77/'1.3.a'!$E$178</f>
        <v>0</v>
      </c>
      <c r="F77" s="147">
        <f>'1.3'!F77/'1.3.a'!$F$178</f>
        <v>0</v>
      </c>
      <c r="G77" s="147">
        <f>'1.3'!G77/'1.3.a'!$G$178</f>
        <v>0</v>
      </c>
      <c r="H77" s="147">
        <f>'1.3'!H77/'1.3.a'!$H$178</f>
        <v>0</v>
      </c>
      <c r="I77" s="147">
        <f>'1.3'!I77/'1.3.a'!$I$178</f>
        <v>0</v>
      </c>
      <c r="J77" s="147">
        <f>'1.3'!J77/'1.3.a'!$J$178</f>
        <v>0</v>
      </c>
      <c r="K77" s="147">
        <f>'1.3'!K77/'1.3.a'!$K$178</f>
        <v>0</v>
      </c>
      <c r="L77" s="147">
        <f>'1.3'!L77/'1.3.a'!$L$178</f>
        <v>0</v>
      </c>
      <c r="M77" s="147">
        <f>'1.3'!M77/'1.3.a'!$M$178</f>
        <v>0</v>
      </c>
      <c r="N77" s="147">
        <f>'1.3'!N77/'1.3.a'!$N$178</f>
        <v>0</v>
      </c>
      <c r="O77" s="147">
        <f>'1.3'!O77/'1.3.a'!$O$178</f>
        <v>0</v>
      </c>
      <c r="P77" s="147">
        <f>'1.3'!P77/'1.3.a'!$P$178</f>
        <v>0</v>
      </c>
      <c r="Q77" s="147">
        <f>'1.3'!Q77/'1.3.a'!$Q$178</f>
        <v>0</v>
      </c>
      <c r="R77" s="147">
        <f>'1.3'!R77/'1.3.a'!$R$178</f>
        <v>0</v>
      </c>
      <c r="S77" s="147">
        <f>'1.3'!S77/'1.3.a'!$S$178</f>
        <v>0</v>
      </c>
      <c r="T77" s="147">
        <f>'1.3'!T77/'1.3.a'!$T$178</f>
        <v>0</v>
      </c>
      <c r="U77" s="147">
        <f>'1.3'!U77/'1.3.a'!$U$178</f>
        <v>0</v>
      </c>
      <c r="V77" s="147">
        <f>'1.3'!V77/'1.3.a'!$V$178</f>
        <v>0</v>
      </c>
      <c r="W77" s="147">
        <f>'1.3'!W77/'1.3.a'!$W$178</f>
        <v>0</v>
      </c>
      <c r="X77" s="147">
        <f>'1.3'!X77/'1.3.a'!$X$178</f>
        <v>0</v>
      </c>
      <c r="Y77" s="147">
        <f>'1.3'!Y77/'1.3.a'!$Y$178</f>
        <v>0</v>
      </c>
      <c r="Z77" s="147">
        <f>'1.3'!Z77/'1.3.a'!$Z$178</f>
        <v>0</v>
      </c>
      <c r="AA77" s="147">
        <f>'1.3'!AA77/'1.3.a'!$AA$178</f>
        <v>0</v>
      </c>
      <c r="AB77" s="147">
        <f>'1.3'!AB77/'1.3.a'!$AB$178</f>
        <v>0</v>
      </c>
      <c r="AC77" s="147">
        <f>'1.3'!AC77/'1.3.a'!$AC$178</f>
        <v>0</v>
      </c>
      <c r="AD77" s="147">
        <f>'1.3'!AD77/'1.3.a'!$AD$178</f>
        <v>0</v>
      </c>
      <c r="AE77" s="147">
        <f>'1.3'!AE77/'1.3.a'!$AE$178</f>
        <v>0</v>
      </c>
      <c r="AF77" s="147">
        <f>'1.3'!AF77/'1.3.a'!$AF$178</f>
        <v>0</v>
      </c>
      <c r="AG77" s="147">
        <f>'1.3'!AG77/'1.3.a'!$AG$178</f>
        <v>0</v>
      </c>
      <c r="AH77" s="147">
        <f>'1.3'!AH77/'1.3.a'!$AH$178</f>
        <v>0</v>
      </c>
      <c r="AI77" s="147">
        <f>'1.3'!AI77/'1.3.a'!$AI$178</f>
        <v>0</v>
      </c>
      <c r="AJ77" s="147">
        <f>'1.3'!AJ77/'1.3.a'!$AJ$178</f>
        <v>0</v>
      </c>
      <c r="AK77" s="147">
        <f>'1.3'!AK77/'1.3.a'!$AK$178</f>
        <v>0</v>
      </c>
      <c r="AL77" s="147">
        <f>'1.3'!AL77/'1.3.a'!$AL$178</f>
        <v>0</v>
      </c>
      <c r="AM77" s="147">
        <f>'1.3'!AM77/'1.3.a'!$AM$178</f>
        <v>0</v>
      </c>
      <c r="AN77" s="147">
        <f>'1.3'!AN77/'1.3.a'!$AN$178</f>
        <v>0</v>
      </c>
      <c r="AO77" s="147">
        <f>'1.3'!AO77/'1.3.a'!$AO$178</f>
        <v>0</v>
      </c>
      <c r="AP77" s="147">
        <f>'1.3'!AP77/'1.3.a'!$AP$178</f>
        <v>0</v>
      </c>
      <c r="AQ77" s="147">
        <f>'1.3'!AQ77/'1.3.a'!$AQ$178</f>
        <v>0</v>
      </c>
      <c r="AR77" s="147">
        <f>'1.3'!AR77/'1.3.a'!$AR$178</f>
        <v>0</v>
      </c>
      <c r="AS77" s="147">
        <f>'1.3'!AS77/'1.3.a'!$AS$178</f>
        <v>0</v>
      </c>
      <c r="AT77" s="147">
        <f>'1.3'!AT77/'1.3.a'!$AT$178</f>
        <v>0</v>
      </c>
    </row>
    <row r="78" spans="1:46" ht="20.100000000000001" customHeight="1" x14ac:dyDescent="0.25">
      <c r="A78" s="21">
        <v>112</v>
      </c>
      <c r="B78" s="22" t="s">
        <v>257</v>
      </c>
      <c r="C78" s="147">
        <f>'1.3'!C78/'1.3.a'!$C$178</f>
        <v>0</v>
      </c>
      <c r="D78" s="147">
        <f>'1.3'!D78/'1.3.a'!$D$178</f>
        <v>0</v>
      </c>
      <c r="E78" s="147">
        <f>'1.3'!E78/'1.3.a'!$E$178</f>
        <v>0</v>
      </c>
      <c r="F78" s="147">
        <f>'1.3'!F78/'1.3.a'!$F$178</f>
        <v>0</v>
      </c>
      <c r="G78" s="147">
        <f>'1.3'!G78/'1.3.a'!$G$178</f>
        <v>0</v>
      </c>
      <c r="H78" s="147">
        <f>'1.3'!H78/'1.3.a'!$H$178</f>
        <v>0</v>
      </c>
      <c r="I78" s="147">
        <f>'1.3'!I78/'1.3.a'!$I$178</f>
        <v>0</v>
      </c>
      <c r="J78" s="147">
        <f>'1.3'!J78/'1.3.a'!$J$178</f>
        <v>0</v>
      </c>
      <c r="K78" s="147">
        <f>'1.3'!K78/'1.3.a'!$K$178</f>
        <v>0</v>
      </c>
      <c r="L78" s="147">
        <f>'1.3'!L78/'1.3.a'!$L$178</f>
        <v>0</v>
      </c>
      <c r="M78" s="147">
        <f>'1.3'!M78/'1.3.a'!$M$178</f>
        <v>0</v>
      </c>
      <c r="N78" s="147">
        <f>'1.3'!N78/'1.3.a'!$N$178</f>
        <v>0</v>
      </c>
      <c r="O78" s="147">
        <f>'1.3'!O78/'1.3.a'!$O$178</f>
        <v>0</v>
      </c>
      <c r="P78" s="147">
        <f>'1.3'!P78/'1.3.a'!$P$178</f>
        <v>0</v>
      </c>
      <c r="Q78" s="147">
        <f>'1.3'!Q78/'1.3.a'!$Q$178</f>
        <v>0</v>
      </c>
      <c r="R78" s="147">
        <f>'1.3'!R78/'1.3.a'!$R$178</f>
        <v>0</v>
      </c>
      <c r="S78" s="147">
        <f>'1.3'!S78/'1.3.a'!$S$178</f>
        <v>0</v>
      </c>
      <c r="T78" s="147">
        <f>'1.3'!T78/'1.3.a'!$T$178</f>
        <v>0</v>
      </c>
      <c r="U78" s="147">
        <f>'1.3'!U78/'1.3.a'!$U$178</f>
        <v>0</v>
      </c>
      <c r="V78" s="147">
        <f>'1.3'!V78/'1.3.a'!$V$178</f>
        <v>0</v>
      </c>
      <c r="W78" s="147">
        <f>'1.3'!W78/'1.3.a'!$W$178</f>
        <v>0</v>
      </c>
      <c r="X78" s="147">
        <f>'1.3'!X78/'1.3.a'!$X$178</f>
        <v>0</v>
      </c>
      <c r="Y78" s="147">
        <f>'1.3'!Y78/'1.3.a'!$Y$178</f>
        <v>0</v>
      </c>
      <c r="Z78" s="147">
        <f>'1.3'!Z78/'1.3.a'!$Z$178</f>
        <v>0</v>
      </c>
      <c r="AA78" s="147">
        <f>'1.3'!AA78/'1.3.a'!$AA$178</f>
        <v>0</v>
      </c>
      <c r="AB78" s="147">
        <f>'1.3'!AB78/'1.3.a'!$AB$178</f>
        <v>0</v>
      </c>
      <c r="AC78" s="147">
        <f>'1.3'!AC78/'1.3.a'!$AC$178</f>
        <v>0</v>
      </c>
      <c r="AD78" s="147">
        <f>'1.3'!AD78/'1.3.a'!$AD$178</f>
        <v>0</v>
      </c>
      <c r="AE78" s="147">
        <f>'1.3'!AE78/'1.3.a'!$AE$178</f>
        <v>0</v>
      </c>
      <c r="AF78" s="147">
        <f>'1.3'!AF78/'1.3.a'!$AF$178</f>
        <v>0</v>
      </c>
      <c r="AG78" s="147">
        <f>'1.3'!AG78/'1.3.a'!$AG$178</f>
        <v>0</v>
      </c>
      <c r="AH78" s="147">
        <f>'1.3'!AH78/'1.3.a'!$AH$178</f>
        <v>0</v>
      </c>
      <c r="AI78" s="147">
        <f>'1.3'!AI78/'1.3.a'!$AI$178</f>
        <v>0</v>
      </c>
      <c r="AJ78" s="147">
        <f>'1.3'!AJ78/'1.3.a'!$AJ$178</f>
        <v>0</v>
      </c>
      <c r="AK78" s="147">
        <f>'1.3'!AK78/'1.3.a'!$AK$178</f>
        <v>0</v>
      </c>
      <c r="AL78" s="147">
        <f>'1.3'!AL78/'1.3.a'!$AL$178</f>
        <v>0</v>
      </c>
      <c r="AM78" s="147">
        <f>'1.3'!AM78/'1.3.a'!$AM$178</f>
        <v>0</v>
      </c>
      <c r="AN78" s="147">
        <f>'1.3'!AN78/'1.3.a'!$AN$178</f>
        <v>0</v>
      </c>
      <c r="AO78" s="147">
        <f>'1.3'!AO78/'1.3.a'!$AO$178</f>
        <v>0</v>
      </c>
      <c r="AP78" s="147">
        <f>'1.3'!AP78/'1.3.a'!$AP$178</f>
        <v>0</v>
      </c>
      <c r="AQ78" s="147">
        <f>'1.3'!AQ78/'1.3.a'!$AQ$178</f>
        <v>0</v>
      </c>
      <c r="AR78" s="147">
        <f>'1.3'!AR78/'1.3.a'!$AR$178</f>
        <v>0</v>
      </c>
      <c r="AS78" s="147">
        <f>'1.3'!AS78/'1.3.a'!$AS$178</f>
        <v>0</v>
      </c>
      <c r="AT78" s="147">
        <f>'1.3'!AT78/'1.3.a'!$AT$178</f>
        <v>0</v>
      </c>
    </row>
    <row r="79" spans="1:46" ht="20.100000000000001" customHeight="1" x14ac:dyDescent="0.25">
      <c r="A79" s="21">
        <v>113</v>
      </c>
      <c r="B79" s="22" t="s">
        <v>258</v>
      </c>
      <c r="C79" s="147">
        <f>'1.3'!C79/'1.3.a'!$C$178</f>
        <v>1.354834712972362E-2</v>
      </c>
      <c r="D79" s="147">
        <f>'1.3'!D79/'1.3.a'!$D$178</f>
        <v>5.7969368712776376E-3</v>
      </c>
      <c r="E79" s="147">
        <f>'1.3'!E79/'1.3.a'!$E$178</f>
        <v>3.7544619471505075E-3</v>
      </c>
      <c r="F79" s="147">
        <f>'1.3'!F79/'1.3.a'!$F$178</f>
        <v>3.1239633157573114E-3</v>
      </c>
      <c r="G79" s="147">
        <f>'1.3'!G79/'1.3.a'!$G$178</f>
        <v>1.3491181705152094E-2</v>
      </c>
      <c r="H79" s="147">
        <f>'1.3'!H79/'1.3.a'!$H$178</f>
        <v>5.4340555907097495E-3</v>
      </c>
      <c r="I79" s="147">
        <f>'1.3'!I79/'1.3.a'!$I$178</f>
        <v>3.7810472594496923E-3</v>
      </c>
      <c r="J79" s="147">
        <f>'1.3'!J79/'1.3.a'!$J$178</f>
        <v>3.2448095125709028E-3</v>
      </c>
      <c r="K79" s="147">
        <f>'1.3'!K79/'1.3.a'!$K$178</f>
        <v>1.3590915767239977E-2</v>
      </c>
      <c r="L79" s="147">
        <f>'1.3'!L79/'1.3.a'!$L$178</f>
        <v>5.7817814181431752E-3</v>
      </c>
      <c r="M79" s="147">
        <f>'1.3'!M79/'1.3.a'!$M$178</f>
        <v>4.0059815770438663E-3</v>
      </c>
      <c r="N79" s="147">
        <f>'1.3'!N79/'1.3.a'!$N$178</f>
        <v>3.2515755393955621E-3</v>
      </c>
      <c r="O79" s="147">
        <f>'1.3'!O79/'1.3.a'!$O$178</f>
        <v>1.3340722521034441E-2</v>
      </c>
      <c r="P79" s="147">
        <f>'1.3'!P79/'1.3.a'!$P$178</f>
        <v>5.719033813589929E-3</v>
      </c>
      <c r="Q79" s="147">
        <f>'1.3'!Q79/'1.3.a'!$Q$178</f>
        <v>3.9543631441685415E-3</v>
      </c>
      <c r="R79" s="147">
        <f>'1.3'!R79/'1.3.a'!$R$178</f>
        <v>3.4264893594056984E-3</v>
      </c>
      <c r="S79" s="147">
        <f>'1.3'!S79/'1.3.a'!$S$178</f>
        <v>1.3282003834813495E-2</v>
      </c>
      <c r="T79" s="147">
        <f>'1.3'!T79/'1.3.a'!$T$178</f>
        <v>5.590976557561511E-3</v>
      </c>
      <c r="U79" s="147">
        <f>'1.3'!U79/'1.3.a'!$U$178</f>
        <v>4.3721687217140376E-3</v>
      </c>
      <c r="V79" s="147">
        <f>'1.3'!V79/'1.3.a'!$V$178</f>
        <v>3.5338384394517953E-3</v>
      </c>
      <c r="W79" s="147">
        <f>'1.3'!W79/'1.3.a'!$W$178</f>
        <v>1.3668201768412195E-2</v>
      </c>
      <c r="X79" s="147">
        <f>'1.3'!X79/'1.3.a'!$X$178</f>
        <v>6.9122024364897472E-3</v>
      </c>
      <c r="Y79" s="147">
        <f>'1.3'!Y79/'1.3.a'!$Y$178</f>
        <v>4.4985801925817269E-3</v>
      </c>
      <c r="Z79" s="147">
        <f>'1.3'!Z79/'1.3.a'!$Z$178</f>
        <v>4.3526144209599616E-3</v>
      </c>
      <c r="AA79" s="147">
        <f>'1.3'!AA79/'1.3.a'!$AA$178</f>
        <v>1.6157439831437973E-2</v>
      </c>
      <c r="AB79" s="147">
        <f>'1.3'!AB79/'1.3.a'!$AB$178</f>
        <v>6.2214499355254076E-3</v>
      </c>
      <c r="AC79" s="147">
        <f>'1.3'!AC79/'1.3.a'!$AC$178</f>
        <v>4.288564095672181E-3</v>
      </c>
      <c r="AD79" s="147">
        <f>'1.3'!AD79/'1.3.a'!$AD$178</f>
        <v>4.1553143076138816E-3</v>
      </c>
      <c r="AE79" s="147">
        <f>'1.3'!AE79/'1.3.a'!$AE$178</f>
        <v>1.5029284415456768E-2</v>
      </c>
      <c r="AF79" s="147">
        <f>'1.3'!AF79/'1.3.a'!$AF$178</f>
        <v>6.3169171282385847E-3</v>
      </c>
      <c r="AG79" s="147">
        <f>'1.3'!AG79/'1.3.a'!$AG$178</f>
        <v>4.823590619202801E-3</v>
      </c>
      <c r="AH79" s="147">
        <f>'1.3'!AH79/'1.3.a'!$AH$178</f>
        <v>3.8894952436128436E-3</v>
      </c>
      <c r="AI79" s="147">
        <f>'1.3'!AI79/'1.3.a'!$AI$178</f>
        <v>1.482843650496306E-2</v>
      </c>
      <c r="AJ79" s="147">
        <f>'1.3'!AJ79/'1.3.a'!$AJ$178</f>
        <v>6.5117177225679163E-3</v>
      </c>
      <c r="AK79" s="147">
        <f>'1.3'!AK79/'1.3.a'!$AK$178</f>
        <v>4.6137033199581973E-3</v>
      </c>
      <c r="AL79" s="147">
        <f>'1.3'!AL79/'1.3.a'!$AL$178</f>
        <v>4.0735147266623218E-3</v>
      </c>
      <c r="AM79" s="147">
        <f>'1.3'!AM79/'1.3.a'!$AM$178</f>
        <v>1.5176483469247196E-2</v>
      </c>
      <c r="AN79" s="147">
        <f>'1.3'!AN79/'1.3.a'!$AN$178</f>
        <v>6.6691067447519721E-3</v>
      </c>
      <c r="AO79" s="147">
        <f>'1.3'!AO79/'1.3.a'!$AO$178</f>
        <v>4.7257010621332167E-3</v>
      </c>
      <c r="AP79" s="147">
        <f>'1.3'!AP79/'1.3.a'!$AP$178</f>
        <v>4.2505238535416262E-3</v>
      </c>
      <c r="AQ79" s="147">
        <f>'1.3'!AQ79/'1.3.a'!$AQ$178</f>
        <v>1.5728957380939726E-2</v>
      </c>
      <c r="AR79" s="147">
        <f>'1.3'!AR79/'1.3.a'!$AR$178</f>
        <v>5.5028854858008023E-3</v>
      </c>
      <c r="AS79" s="147">
        <f>'1.3'!AS79/'1.3.a'!$AS$178</f>
        <v>5.1688014470106895E-3</v>
      </c>
      <c r="AT79" s="147">
        <f>'1.3'!AT79/'1.3.a'!$AT$178</f>
        <v>5.0667202305930449E-3</v>
      </c>
    </row>
    <row r="80" spans="1:46" ht="20.100000000000001" customHeight="1" x14ac:dyDescent="0.25">
      <c r="A80" s="21">
        <v>114</v>
      </c>
      <c r="B80" s="22" t="s">
        <v>264</v>
      </c>
      <c r="C80" s="147">
        <f>'1.3'!C80/'1.3.a'!$C$178</f>
        <v>7.2411624875279718E-2</v>
      </c>
      <c r="D80" s="147">
        <f>'1.3'!D80/'1.3.a'!$D$178</f>
        <v>7.2441114989268293E-2</v>
      </c>
      <c r="E80" s="147">
        <f>'1.3'!E80/'1.3.a'!$E$178</f>
        <v>7.0981310551757729E-2</v>
      </c>
      <c r="F80" s="147">
        <f>'1.3'!F80/'1.3.a'!$F$178</f>
        <v>6.955393983383315E-2</v>
      </c>
      <c r="G80" s="147">
        <f>'1.3'!G80/'1.3.a'!$G$178</f>
        <v>7.1190250507685363E-2</v>
      </c>
      <c r="H80" s="147">
        <f>'1.3'!H80/'1.3.a'!$H$178</f>
        <v>6.8822372615873123E-2</v>
      </c>
      <c r="I80" s="147">
        <f>'1.3'!I80/'1.3.a'!$I$178</f>
        <v>7.0118353855762594E-2</v>
      </c>
      <c r="J80" s="147">
        <f>'1.3'!J80/'1.3.a'!$J$178</f>
        <v>7.090156250771891E-2</v>
      </c>
      <c r="K80" s="147">
        <f>'1.3'!K80/'1.3.a'!$K$178</f>
        <v>7.0113270359273228E-2</v>
      </c>
      <c r="L80" s="147">
        <f>'1.3'!L80/'1.3.a'!$L$178</f>
        <v>6.9940137568424418E-2</v>
      </c>
      <c r="M80" s="147">
        <f>'1.3'!M80/'1.3.a'!$M$178</f>
        <v>6.9101714970956421E-2</v>
      </c>
      <c r="N80" s="147">
        <f>'1.3'!N80/'1.3.a'!$N$178</f>
        <v>7.1711045791857039E-2</v>
      </c>
      <c r="O80" s="147">
        <f>'1.3'!O80/'1.3.a'!$O$178</f>
        <v>7.0232235600195689E-2</v>
      </c>
      <c r="P80" s="147">
        <f>'1.3'!P80/'1.3.a'!$P$178</f>
        <v>6.9923550348201691E-2</v>
      </c>
      <c r="Q80" s="147">
        <f>'1.3'!Q80/'1.3.a'!$Q$178</f>
        <v>6.9899149784524717E-2</v>
      </c>
      <c r="R80" s="147">
        <f>'1.3'!R80/'1.3.a'!$R$178</f>
        <v>7.2285341318621285E-2</v>
      </c>
      <c r="S80" s="147">
        <f>'1.3'!S80/'1.3.a'!$S$178</f>
        <v>7.0029240505370211E-2</v>
      </c>
      <c r="T80" s="147">
        <f>'1.3'!T80/'1.3.a'!$T$178</f>
        <v>6.7898615318716493E-2</v>
      </c>
      <c r="U80" s="147">
        <f>'1.3'!U80/'1.3.a'!$U$178</f>
        <v>6.7130612023985126E-2</v>
      </c>
      <c r="V80" s="147">
        <f>'1.3'!V80/'1.3.a'!$V$178</f>
        <v>7.1355454395160639E-2</v>
      </c>
      <c r="W80" s="147">
        <f>'1.3'!W80/'1.3.a'!$W$178</f>
        <v>6.8503901616004961E-2</v>
      </c>
      <c r="X80" s="147">
        <f>'1.3'!X80/'1.3.a'!$X$178</f>
        <v>6.875824013774369E-2</v>
      </c>
      <c r="Y80" s="147">
        <f>'1.3'!Y80/'1.3.a'!$Y$178</f>
        <v>6.8408144815698527E-2</v>
      </c>
      <c r="Z80" s="147">
        <f>'1.3'!Z80/'1.3.a'!$Z$178</f>
        <v>6.9599987071695443E-2</v>
      </c>
      <c r="AA80" s="147">
        <f>'1.3'!AA80/'1.3.a'!$AA$178</f>
        <v>7.0321730659843623E-2</v>
      </c>
      <c r="AB80" s="147">
        <f>'1.3'!AB80/'1.3.a'!$AB$178</f>
        <v>6.7569731499632052E-2</v>
      </c>
      <c r="AC80" s="147">
        <f>'1.3'!AC80/'1.3.a'!$AC$178</f>
        <v>6.8100292812801069E-2</v>
      </c>
      <c r="AD80" s="147">
        <f>'1.3'!AD80/'1.3.a'!$AD$178</f>
        <v>6.9031128017095586E-2</v>
      </c>
      <c r="AE80" s="147">
        <f>'1.3'!AE80/'1.3.a'!$AE$178</f>
        <v>7.0753175696361206E-2</v>
      </c>
      <c r="AF80" s="147">
        <f>'1.3'!AF80/'1.3.a'!$AF$178</f>
        <v>6.9481898635141467E-2</v>
      </c>
      <c r="AG80" s="147">
        <f>'1.3'!AG80/'1.3.a'!$AG$178</f>
        <v>7.0117328952720256E-2</v>
      </c>
      <c r="AH80" s="147">
        <f>'1.3'!AH80/'1.3.a'!$AH$178</f>
        <v>7.0704853646700788E-2</v>
      </c>
      <c r="AI80" s="147">
        <f>'1.3'!AI80/'1.3.a'!$AI$178</f>
        <v>7.0823779359922442E-2</v>
      </c>
      <c r="AJ80" s="147">
        <f>'1.3'!AJ80/'1.3.a'!$AJ$178</f>
        <v>7.0576658350014698E-2</v>
      </c>
      <c r="AK80" s="147">
        <f>'1.3'!AK80/'1.3.a'!$AK$178</f>
        <v>7.0899853846773539E-2</v>
      </c>
      <c r="AL80" s="147">
        <f>'1.3'!AL80/'1.3.a'!$AL$178</f>
        <v>7.3013363963510977E-2</v>
      </c>
      <c r="AM80" s="147">
        <f>'1.3'!AM80/'1.3.a'!$AM$178</f>
        <v>7.1743171896912497E-2</v>
      </c>
      <c r="AN80" s="147">
        <f>'1.3'!AN80/'1.3.a'!$AN$178</f>
        <v>7.0962133111441034E-2</v>
      </c>
      <c r="AO80" s="147">
        <f>'1.3'!AO80/'1.3.a'!$AO$178</f>
        <v>7.0807889619484879E-2</v>
      </c>
      <c r="AP80" s="147">
        <f>'1.3'!AP80/'1.3.a'!$AP$178</f>
        <v>7.3525588869042702E-2</v>
      </c>
      <c r="AQ80" s="147">
        <f>'1.3'!AQ80/'1.3.a'!$AQ$178</f>
        <v>7.4159082344372296E-2</v>
      </c>
      <c r="AR80" s="147">
        <f>'1.3'!AR80/'1.3.a'!$AR$178</f>
        <v>6.3414179275725943E-2</v>
      </c>
      <c r="AS80" s="147">
        <f>'1.3'!AS80/'1.3.a'!$AS$178</f>
        <v>7.2849331610428433E-2</v>
      </c>
      <c r="AT80" s="147">
        <f>'1.3'!AT80/'1.3.a'!$AT$178</f>
        <v>8.0397324322552755E-2</v>
      </c>
    </row>
    <row r="81" spans="1:46" ht="20.100000000000001" customHeight="1" x14ac:dyDescent="0.25">
      <c r="A81" s="21">
        <v>115</v>
      </c>
      <c r="B81" s="22" t="s">
        <v>273</v>
      </c>
      <c r="C81" s="147">
        <f>'1.3'!C81/'1.3.a'!$C$178</f>
        <v>0</v>
      </c>
      <c r="D81" s="147">
        <f>'1.3'!D81/'1.3.a'!$D$178</f>
        <v>0</v>
      </c>
      <c r="E81" s="147">
        <f>'1.3'!E81/'1.3.a'!$E$178</f>
        <v>0</v>
      </c>
      <c r="F81" s="147">
        <f>'1.3'!F81/'1.3.a'!$F$178</f>
        <v>0</v>
      </c>
      <c r="G81" s="147">
        <f>'1.3'!G81/'1.3.a'!$G$178</f>
        <v>0</v>
      </c>
      <c r="H81" s="147">
        <f>'1.3'!H81/'1.3.a'!$H$178</f>
        <v>0</v>
      </c>
      <c r="I81" s="147">
        <f>'1.3'!I81/'1.3.a'!$I$178</f>
        <v>0</v>
      </c>
      <c r="J81" s="147">
        <f>'1.3'!J81/'1.3.a'!$J$178</f>
        <v>0</v>
      </c>
      <c r="K81" s="147">
        <f>'1.3'!K81/'1.3.a'!$K$178</f>
        <v>0</v>
      </c>
      <c r="L81" s="147">
        <f>'1.3'!L81/'1.3.a'!$L$178</f>
        <v>0</v>
      </c>
      <c r="M81" s="147">
        <f>'1.3'!M81/'1.3.a'!$M$178</f>
        <v>0</v>
      </c>
      <c r="N81" s="147">
        <f>'1.3'!N81/'1.3.a'!$N$178</f>
        <v>0</v>
      </c>
      <c r="O81" s="147">
        <f>'1.3'!O81/'1.3.a'!$O$178</f>
        <v>0</v>
      </c>
      <c r="P81" s="147">
        <f>'1.3'!P81/'1.3.a'!$P$178</f>
        <v>0</v>
      </c>
      <c r="Q81" s="147">
        <f>'1.3'!Q81/'1.3.a'!$Q$178</f>
        <v>0</v>
      </c>
      <c r="R81" s="147">
        <f>'1.3'!R81/'1.3.a'!$R$178</f>
        <v>0</v>
      </c>
      <c r="S81" s="147">
        <f>'1.3'!S81/'1.3.a'!$S$178</f>
        <v>0</v>
      </c>
      <c r="T81" s="147">
        <f>'1.3'!T81/'1.3.a'!$T$178</f>
        <v>0</v>
      </c>
      <c r="U81" s="147">
        <f>'1.3'!U81/'1.3.a'!$U$178</f>
        <v>0</v>
      </c>
      <c r="V81" s="147">
        <f>'1.3'!V81/'1.3.a'!$V$178</f>
        <v>0</v>
      </c>
      <c r="W81" s="147">
        <f>'1.3'!W81/'1.3.a'!$W$178</f>
        <v>0</v>
      </c>
      <c r="X81" s="147">
        <f>'1.3'!X81/'1.3.a'!$X$178</f>
        <v>0</v>
      </c>
      <c r="Y81" s="147">
        <f>'1.3'!Y81/'1.3.a'!$Y$178</f>
        <v>0</v>
      </c>
      <c r="Z81" s="147">
        <f>'1.3'!Z81/'1.3.a'!$Z$178</f>
        <v>0</v>
      </c>
      <c r="AA81" s="147">
        <f>'1.3'!AA81/'1.3.a'!$AA$178</f>
        <v>0</v>
      </c>
      <c r="AB81" s="147">
        <f>'1.3'!AB81/'1.3.a'!$AB$178</f>
        <v>0</v>
      </c>
      <c r="AC81" s="147">
        <f>'1.3'!AC81/'1.3.a'!$AC$178</f>
        <v>0</v>
      </c>
      <c r="AD81" s="147">
        <f>'1.3'!AD81/'1.3.a'!$AD$178</f>
        <v>0</v>
      </c>
      <c r="AE81" s="147">
        <f>'1.3'!AE81/'1.3.a'!$AE$178</f>
        <v>0</v>
      </c>
      <c r="AF81" s="147">
        <f>'1.3'!AF81/'1.3.a'!$AF$178</f>
        <v>0</v>
      </c>
      <c r="AG81" s="147">
        <f>'1.3'!AG81/'1.3.a'!$AG$178</f>
        <v>0</v>
      </c>
      <c r="AH81" s="147">
        <f>'1.3'!AH81/'1.3.a'!$AH$178</f>
        <v>0</v>
      </c>
      <c r="AI81" s="147">
        <f>'1.3'!AI81/'1.3.a'!$AI$178</f>
        <v>0</v>
      </c>
      <c r="AJ81" s="147">
        <f>'1.3'!AJ81/'1.3.a'!$AJ$178</f>
        <v>0</v>
      </c>
      <c r="AK81" s="147">
        <f>'1.3'!AK81/'1.3.a'!$AK$178</f>
        <v>0</v>
      </c>
      <c r="AL81" s="147">
        <f>'1.3'!AL81/'1.3.a'!$AL$178</f>
        <v>0</v>
      </c>
      <c r="AM81" s="147">
        <f>'1.3'!AM81/'1.3.a'!$AM$178</f>
        <v>0</v>
      </c>
      <c r="AN81" s="147">
        <f>'1.3'!AN81/'1.3.a'!$AN$178</f>
        <v>0</v>
      </c>
      <c r="AO81" s="147">
        <f>'1.3'!AO81/'1.3.a'!$AO$178</f>
        <v>0</v>
      </c>
      <c r="AP81" s="147">
        <f>'1.3'!AP81/'1.3.a'!$AP$178</f>
        <v>0</v>
      </c>
      <c r="AQ81" s="147">
        <f>'1.3'!AQ81/'1.3.a'!$AQ$178</f>
        <v>0</v>
      </c>
      <c r="AR81" s="147">
        <f>'1.3'!AR81/'1.3.a'!$AR$178</f>
        <v>0</v>
      </c>
      <c r="AS81" s="147">
        <f>'1.3'!AS81/'1.3.a'!$AS$178</f>
        <v>0</v>
      </c>
      <c r="AT81" s="147">
        <f>'1.3'!AT81/'1.3.a'!$AT$178</f>
        <v>0</v>
      </c>
    </row>
    <row r="82" spans="1:46" ht="20.100000000000001" customHeight="1" x14ac:dyDescent="0.25">
      <c r="A82" s="21">
        <v>116</v>
      </c>
      <c r="B82" s="22" t="s">
        <v>278</v>
      </c>
      <c r="C82" s="147">
        <f>'1.3'!C82/'1.3.a'!$C$178</f>
        <v>0</v>
      </c>
      <c r="D82" s="147">
        <f>'1.3'!D82/'1.3.a'!$D$178</f>
        <v>0</v>
      </c>
      <c r="E82" s="147">
        <f>'1.3'!E82/'1.3.a'!$E$178</f>
        <v>0</v>
      </c>
      <c r="F82" s="147">
        <f>'1.3'!F82/'1.3.a'!$F$178</f>
        <v>0</v>
      </c>
      <c r="G82" s="147">
        <f>'1.3'!G82/'1.3.a'!$G$178</f>
        <v>0</v>
      </c>
      <c r="H82" s="147">
        <f>'1.3'!H82/'1.3.a'!$H$178</f>
        <v>0</v>
      </c>
      <c r="I82" s="147">
        <f>'1.3'!I82/'1.3.a'!$I$178</f>
        <v>0</v>
      </c>
      <c r="J82" s="147">
        <f>'1.3'!J82/'1.3.a'!$J$178</f>
        <v>0</v>
      </c>
      <c r="K82" s="147">
        <f>'1.3'!K82/'1.3.a'!$K$178</f>
        <v>0</v>
      </c>
      <c r="L82" s="147">
        <f>'1.3'!L82/'1.3.a'!$L$178</f>
        <v>0</v>
      </c>
      <c r="M82" s="147">
        <f>'1.3'!M82/'1.3.a'!$M$178</f>
        <v>0</v>
      </c>
      <c r="N82" s="147">
        <f>'1.3'!N82/'1.3.a'!$N$178</f>
        <v>0</v>
      </c>
      <c r="O82" s="147">
        <f>'1.3'!O82/'1.3.a'!$O$178</f>
        <v>0</v>
      </c>
      <c r="P82" s="147">
        <f>'1.3'!P82/'1.3.a'!$P$178</f>
        <v>0</v>
      </c>
      <c r="Q82" s="147">
        <f>'1.3'!Q82/'1.3.a'!$Q$178</f>
        <v>0</v>
      </c>
      <c r="R82" s="147">
        <f>'1.3'!R82/'1.3.a'!$R$178</f>
        <v>0</v>
      </c>
      <c r="S82" s="147">
        <f>'1.3'!S82/'1.3.a'!$S$178</f>
        <v>0</v>
      </c>
      <c r="T82" s="147">
        <f>'1.3'!T82/'1.3.a'!$T$178</f>
        <v>0</v>
      </c>
      <c r="U82" s="147">
        <f>'1.3'!U82/'1.3.a'!$U$178</f>
        <v>0</v>
      </c>
      <c r="V82" s="147">
        <f>'1.3'!V82/'1.3.a'!$V$178</f>
        <v>0</v>
      </c>
      <c r="W82" s="147">
        <f>'1.3'!W82/'1.3.a'!$W$178</f>
        <v>0</v>
      </c>
      <c r="X82" s="147">
        <f>'1.3'!X82/'1.3.a'!$X$178</f>
        <v>0</v>
      </c>
      <c r="Y82" s="147">
        <f>'1.3'!Y82/'1.3.a'!$Y$178</f>
        <v>0</v>
      </c>
      <c r="Z82" s="147">
        <f>'1.3'!Z82/'1.3.a'!$Z$178</f>
        <v>0</v>
      </c>
      <c r="AA82" s="147">
        <f>'1.3'!AA82/'1.3.a'!$AA$178</f>
        <v>0</v>
      </c>
      <c r="AB82" s="147">
        <f>'1.3'!AB82/'1.3.a'!$AB$178</f>
        <v>0</v>
      </c>
      <c r="AC82" s="147">
        <f>'1.3'!AC82/'1.3.a'!$AC$178</f>
        <v>0</v>
      </c>
      <c r="AD82" s="147">
        <f>'1.3'!AD82/'1.3.a'!$AD$178</f>
        <v>0</v>
      </c>
      <c r="AE82" s="147">
        <f>'1.3'!AE82/'1.3.a'!$AE$178</f>
        <v>0</v>
      </c>
      <c r="AF82" s="147">
        <f>'1.3'!AF82/'1.3.a'!$AF$178</f>
        <v>0</v>
      </c>
      <c r="AG82" s="147">
        <f>'1.3'!AG82/'1.3.a'!$AG$178</f>
        <v>0</v>
      </c>
      <c r="AH82" s="147">
        <f>'1.3'!AH82/'1.3.a'!$AH$178</f>
        <v>0</v>
      </c>
      <c r="AI82" s="147">
        <f>'1.3'!AI82/'1.3.a'!$AI$178</f>
        <v>0</v>
      </c>
      <c r="AJ82" s="147">
        <f>'1.3'!AJ82/'1.3.a'!$AJ$178</f>
        <v>0</v>
      </c>
      <c r="AK82" s="147">
        <f>'1.3'!AK82/'1.3.a'!$AK$178</f>
        <v>0</v>
      </c>
      <c r="AL82" s="147">
        <f>'1.3'!AL82/'1.3.a'!$AL$178</f>
        <v>0</v>
      </c>
      <c r="AM82" s="147">
        <f>'1.3'!AM82/'1.3.a'!$AM$178</f>
        <v>0</v>
      </c>
      <c r="AN82" s="147">
        <f>'1.3'!AN82/'1.3.a'!$AN$178</f>
        <v>0</v>
      </c>
      <c r="AO82" s="147">
        <f>'1.3'!AO82/'1.3.a'!$AO$178</f>
        <v>0</v>
      </c>
      <c r="AP82" s="147">
        <f>'1.3'!AP82/'1.3.a'!$AP$178</f>
        <v>0</v>
      </c>
      <c r="AQ82" s="147">
        <f>'1.3'!AQ82/'1.3.a'!$AQ$178</f>
        <v>0</v>
      </c>
      <c r="AR82" s="147">
        <f>'1.3'!AR82/'1.3.a'!$AR$178</f>
        <v>0</v>
      </c>
      <c r="AS82" s="147">
        <f>'1.3'!AS82/'1.3.a'!$AS$178</f>
        <v>0</v>
      </c>
      <c r="AT82" s="147">
        <f>'1.3'!AT82/'1.3.a'!$AT$178</f>
        <v>0</v>
      </c>
    </row>
    <row r="83" spans="1:46" ht="20.100000000000001" customHeight="1" x14ac:dyDescent="0.25">
      <c r="A83" s="118">
        <v>12</v>
      </c>
      <c r="B83" s="118" t="s">
        <v>246</v>
      </c>
      <c r="C83" s="146">
        <f>'1.3'!C83/'1.3.a'!$C$178</f>
        <v>8.280823689256608E-3</v>
      </c>
      <c r="D83" s="146">
        <f>'1.3'!D83/'1.3.a'!$D$178</f>
        <v>8.6976034245596495E-3</v>
      </c>
      <c r="E83" s="146">
        <f>'1.3'!E83/'1.3.a'!$E$178</f>
        <v>8.1202323988017987E-3</v>
      </c>
      <c r="F83" s="146">
        <f>'1.3'!F83/'1.3.a'!$F$178</f>
        <v>1.0417576210560201E-2</v>
      </c>
      <c r="G83" s="146">
        <f>'1.3'!G83/'1.3.a'!$G$178</f>
        <v>8.3954428160729101E-3</v>
      </c>
      <c r="H83" s="146">
        <f>'1.3'!H83/'1.3.a'!$H$178</f>
        <v>8.5515562655066515E-3</v>
      </c>
      <c r="I83" s="146">
        <f>'1.3'!I83/'1.3.a'!$I$178</f>
        <v>8.77863310828895E-3</v>
      </c>
      <c r="J83" s="146">
        <f>'1.3'!J83/'1.3.a'!$J$178</f>
        <v>1.0465662561932577E-2</v>
      </c>
      <c r="K83" s="146">
        <f>'1.3'!K83/'1.3.a'!$K$178</f>
        <v>8.5240047216488899E-3</v>
      </c>
      <c r="L83" s="146">
        <f>'1.3'!L83/'1.3.a'!$L$178</f>
        <v>8.4821503170317315E-3</v>
      </c>
      <c r="M83" s="146">
        <f>'1.3'!M83/'1.3.a'!$M$178</f>
        <v>8.0851802740761862E-3</v>
      </c>
      <c r="N83" s="146">
        <f>'1.3'!N83/'1.3.a'!$N$178</f>
        <v>1.20661309838851E-2</v>
      </c>
      <c r="O83" s="146">
        <f>'1.3'!O83/'1.3.a'!$O$178</f>
        <v>9.2362934776070629E-3</v>
      </c>
      <c r="P83" s="146">
        <f>'1.3'!P83/'1.3.a'!$P$178</f>
        <v>9.5054265294458977E-3</v>
      </c>
      <c r="Q83" s="146">
        <f>'1.3'!Q83/'1.3.a'!$Q$178</f>
        <v>9.9864620728595706E-3</v>
      </c>
      <c r="R83" s="146">
        <f>'1.3'!R83/'1.3.a'!$R$178</f>
        <v>1.1603993548770664E-2</v>
      </c>
      <c r="S83" s="146">
        <f>'1.3'!S83/'1.3.a'!$S$178</f>
        <v>1.0233886748817617E-2</v>
      </c>
      <c r="T83" s="146">
        <f>'1.3'!T83/'1.3.a'!$T$178</f>
        <v>8.8659531278925986E-3</v>
      </c>
      <c r="U83" s="146">
        <f>'1.3'!U83/'1.3.a'!$U$178</f>
        <v>9.6824926446560499E-3</v>
      </c>
      <c r="V83" s="146">
        <f>'1.3'!V83/'1.3.a'!$V$178</f>
        <v>1.1289160781029981E-2</v>
      </c>
      <c r="W83" s="146">
        <f>'1.3'!W83/'1.3.a'!$W$178</f>
        <v>1.0136522882857492E-2</v>
      </c>
      <c r="X83" s="146">
        <f>'1.3'!X83/'1.3.a'!$X$178</f>
        <v>1.0509426987527161E-2</v>
      </c>
      <c r="Y83" s="146">
        <f>'1.3'!Y83/'1.3.a'!$Y$178</f>
        <v>1.0247091130455162E-2</v>
      </c>
      <c r="Z83" s="146">
        <f>'1.3'!Z83/'1.3.a'!$Z$178</f>
        <v>1.2484226860236092E-2</v>
      </c>
      <c r="AA83" s="146">
        <f>'1.3'!AA83/'1.3.a'!$AA$178</f>
        <v>9.8342827657629476E-3</v>
      </c>
      <c r="AB83" s="146">
        <f>'1.3'!AB83/'1.3.a'!$AB$178</f>
        <v>1.0383797822400981E-2</v>
      </c>
      <c r="AC83" s="146">
        <f>'1.3'!AC83/'1.3.a'!$AC$178</f>
        <v>1.0434227925652132E-2</v>
      </c>
      <c r="AD83" s="146">
        <f>'1.3'!AD83/'1.3.a'!$AD$178</f>
        <v>1.255507235835388E-2</v>
      </c>
      <c r="AE83" s="146">
        <f>'1.3'!AE83/'1.3.a'!$AE$178</f>
        <v>9.5700684579281166E-3</v>
      </c>
      <c r="AF83" s="146">
        <f>'1.3'!AF83/'1.3.a'!$AF$178</f>
        <v>1.0347863787838826E-2</v>
      </c>
      <c r="AG83" s="146">
        <f>'1.3'!AG83/'1.3.a'!$AG$178</f>
        <v>1.0565357279135728E-2</v>
      </c>
      <c r="AH83" s="146">
        <f>'1.3'!AH83/'1.3.a'!$AH$178</f>
        <v>1.198742509444215E-2</v>
      </c>
      <c r="AI83" s="146">
        <f>'1.3'!AI83/'1.3.a'!$AI$178</f>
        <v>1.0098877924699004E-2</v>
      </c>
      <c r="AJ83" s="146">
        <f>'1.3'!AJ83/'1.3.a'!$AJ$178</f>
        <v>1.0372537138230062E-2</v>
      </c>
      <c r="AK83" s="146">
        <f>'1.3'!AK83/'1.3.a'!$AK$178</f>
        <v>1.0502412914866827E-2</v>
      </c>
      <c r="AL83" s="146">
        <f>'1.3'!AL83/'1.3.a'!$AL$178</f>
        <v>1.296949948362343E-2</v>
      </c>
      <c r="AM83" s="146">
        <f>'1.3'!AM83/'1.3.a'!$AM$178</f>
        <v>1.0762121121854859E-2</v>
      </c>
      <c r="AN83" s="146">
        <f>'1.3'!AN83/'1.3.a'!$AN$178</f>
        <v>1.0975271257008316E-2</v>
      </c>
      <c r="AO83" s="146">
        <f>'1.3'!AO83/'1.3.a'!$AO$178</f>
        <v>1.1025307327266181E-2</v>
      </c>
      <c r="AP83" s="146">
        <f>'1.3'!AP83/'1.3.a'!$AP$178</f>
        <v>1.3687305714963781E-2</v>
      </c>
      <c r="AQ83" s="146">
        <f>'1.3'!AQ83/'1.3.a'!$AQ$178</f>
        <v>9.2724133152536758E-3</v>
      </c>
      <c r="AR83" s="146">
        <f>'1.3'!AR83/'1.3.a'!$AR$178</f>
        <v>1.1035106830058542E-2</v>
      </c>
      <c r="AS83" s="146">
        <f>'1.3'!AS83/'1.3.a'!$AS$178</f>
        <v>1.0571672137970532E-2</v>
      </c>
      <c r="AT83" s="146">
        <f>'1.3'!AT83/'1.3.a'!$AT$178</f>
        <v>1.290905252885842E-2</v>
      </c>
    </row>
    <row r="84" spans="1:46" ht="20.100000000000001" customHeight="1" x14ac:dyDescent="0.25">
      <c r="A84" s="118">
        <v>13</v>
      </c>
      <c r="B84" s="118" t="s">
        <v>243</v>
      </c>
      <c r="C84" s="146">
        <f>'1.3'!C84/'1.3.a'!$C$178</f>
        <v>2.7153033996209847E-2</v>
      </c>
      <c r="D84" s="146">
        <f>'1.3'!D84/'1.3.a'!$D$178</f>
        <v>3.0919771757956731E-2</v>
      </c>
      <c r="E84" s="146">
        <f>'1.3'!E84/'1.3.a'!$E$178</f>
        <v>2.5977473485502556E-2</v>
      </c>
      <c r="F84" s="146">
        <f>'1.3'!F84/'1.3.a'!$F$178</f>
        <v>2.8870532853487306E-2</v>
      </c>
      <c r="G84" s="146">
        <f>'1.3'!G84/'1.3.a'!$G$178</f>
        <v>2.7593267848222358E-2</v>
      </c>
      <c r="H84" s="146">
        <f>'1.3'!H84/'1.3.a'!$H$178</f>
        <v>2.9036042628490029E-2</v>
      </c>
      <c r="I84" s="146">
        <f>'1.3'!I84/'1.3.a'!$I$178</f>
        <v>2.2618547942637807E-2</v>
      </c>
      <c r="J84" s="146">
        <f>'1.3'!J84/'1.3.a'!$J$178</f>
        <v>3.1175410163913581E-2</v>
      </c>
      <c r="K84" s="146">
        <f>'1.3'!K84/'1.3.a'!$K$178</f>
        <v>2.8062304358191625E-2</v>
      </c>
      <c r="L84" s="146">
        <f>'1.3'!L84/'1.3.a'!$L$178</f>
        <v>2.8874258544100705E-2</v>
      </c>
      <c r="M84" s="146">
        <f>'1.3'!M84/'1.3.a'!$M$178</f>
        <v>2.3946965558653128E-2</v>
      </c>
      <c r="N84" s="146">
        <f>'1.3'!N84/'1.3.a'!$N$178</f>
        <v>2.7606826767249702E-2</v>
      </c>
      <c r="O84" s="146">
        <f>'1.3'!O84/'1.3.a'!$O$178</f>
        <v>2.6507242029286237E-2</v>
      </c>
      <c r="P84" s="146">
        <f>'1.3'!P84/'1.3.a'!$P$178</f>
        <v>2.6666270983750687E-2</v>
      </c>
      <c r="Q84" s="146">
        <f>'1.3'!Q84/'1.3.a'!$Q$178</f>
        <v>2.2220940607883613E-2</v>
      </c>
      <c r="R84" s="146">
        <f>'1.3'!R84/'1.3.a'!$R$178</f>
        <v>2.6446757105591447E-2</v>
      </c>
      <c r="S84" s="146">
        <f>'1.3'!S84/'1.3.a'!$S$178</f>
        <v>2.8225361681158474E-2</v>
      </c>
      <c r="T84" s="146">
        <f>'1.3'!T84/'1.3.a'!$T$178</f>
        <v>2.609866828449614E-2</v>
      </c>
      <c r="U84" s="146">
        <f>'1.3'!U84/'1.3.a'!$U$178</f>
        <v>2.4731952582738515E-2</v>
      </c>
      <c r="V84" s="146">
        <f>'1.3'!V84/'1.3.a'!$V$178</f>
        <v>2.5238780197253636E-2</v>
      </c>
      <c r="W84" s="146">
        <f>'1.3'!W84/'1.3.a'!$W$178</f>
        <v>2.5815739618238555E-2</v>
      </c>
      <c r="X84" s="146">
        <f>'1.3'!X84/'1.3.a'!$X$178</f>
        <v>2.5911866006852996E-2</v>
      </c>
      <c r="Y84" s="146">
        <f>'1.3'!Y84/'1.3.a'!$Y$178</f>
        <v>2.0778798166318828E-2</v>
      </c>
      <c r="Z84" s="146">
        <f>'1.3'!Z84/'1.3.a'!$Z$178</f>
        <v>2.636462893626745E-2</v>
      </c>
      <c r="AA84" s="146">
        <f>'1.3'!AA84/'1.3.a'!$AA$178</f>
        <v>2.4198934333602221E-2</v>
      </c>
      <c r="AB84" s="146">
        <f>'1.3'!AB84/'1.3.a'!$AB$178</f>
        <v>2.6035252622741464E-2</v>
      </c>
      <c r="AC84" s="146">
        <f>'1.3'!AC84/'1.3.a'!$AC$178</f>
        <v>2.2856239039297274E-2</v>
      </c>
      <c r="AD84" s="146">
        <f>'1.3'!AD84/'1.3.a'!$AD$178</f>
        <v>3.154411375182397E-2</v>
      </c>
      <c r="AE84" s="146">
        <f>'1.3'!AE84/'1.3.a'!$AE$178</f>
        <v>2.4205808404312641E-2</v>
      </c>
      <c r="AF84" s="146">
        <f>'1.3'!AF84/'1.3.a'!$AF$178</f>
        <v>2.4614392772429907E-2</v>
      </c>
      <c r="AG84" s="146">
        <f>'1.3'!AG84/'1.3.a'!$AG$178</f>
        <v>2.1668379706808492E-2</v>
      </c>
      <c r="AH84" s="146">
        <f>'1.3'!AH84/'1.3.a'!$AH$178</f>
        <v>2.6297537952729769E-2</v>
      </c>
      <c r="AI84" s="146">
        <f>'1.3'!AI84/'1.3.a'!$AI$178</f>
        <v>2.523800799549222E-2</v>
      </c>
      <c r="AJ84" s="146">
        <f>'1.3'!AJ84/'1.3.a'!$AJ$178</f>
        <v>2.6299158068374469E-2</v>
      </c>
      <c r="AK84" s="146">
        <f>'1.3'!AK84/'1.3.a'!$AK$178</f>
        <v>2.2673647005233777E-2</v>
      </c>
      <c r="AL84" s="146">
        <f>'1.3'!AL84/'1.3.a'!$AL$178</f>
        <v>2.7857538069308106E-2</v>
      </c>
      <c r="AM84" s="146">
        <f>'1.3'!AM84/'1.3.a'!$AM$178</f>
        <v>2.5068111266669552E-2</v>
      </c>
      <c r="AN84" s="146">
        <f>'1.3'!AN84/'1.3.a'!$AN$178</f>
        <v>2.5907765642868692E-2</v>
      </c>
      <c r="AO84" s="146">
        <f>'1.3'!AO84/'1.3.a'!$AO$178</f>
        <v>2.1984323369424633E-2</v>
      </c>
      <c r="AP84" s="146">
        <f>'1.3'!AP84/'1.3.a'!$AP$178</f>
        <v>2.7114150500611355E-2</v>
      </c>
      <c r="AQ84" s="146">
        <f>'1.3'!AQ84/'1.3.a'!$AQ$178</f>
        <v>2.8049648513805637E-2</v>
      </c>
      <c r="AR84" s="146">
        <f>'1.3'!AR84/'1.3.a'!$AR$178</f>
        <v>3.6816061423895659E-2</v>
      </c>
      <c r="AS84" s="146">
        <f>'1.3'!AS84/'1.3.a'!$AS$178</f>
        <v>4.3571702422818125E-2</v>
      </c>
      <c r="AT84" s="146">
        <f>'1.3'!AT84/'1.3.a'!$AT$178</f>
        <v>3.1565109438067181E-2</v>
      </c>
    </row>
    <row r="85" spans="1:46" ht="20.100000000000001" customHeight="1" x14ac:dyDescent="0.25">
      <c r="A85" s="118">
        <v>14</v>
      </c>
      <c r="B85" s="118" t="s">
        <v>247</v>
      </c>
      <c r="C85" s="146">
        <f>'1.3'!C85/'1.3.a'!$C$178</f>
        <v>8.6856177823424561E-3</v>
      </c>
      <c r="D85" s="146">
        <f>'1.3'!D85/'1.3.a'!$D$178</f>
        <v>8.5258103810610733E-3</v>
      </c>
      <c r="E85" s="146">
        <f>'1.3'!E85/'1.3.a'!$E$178</f>
        <v>8.4261657732470872E-3</v>
      </c>
      <c r="F85" s="146">
        <f>'1.3'!F85/'1.3.a'!$F$178</f>
        <v>7.0119227210690364E-3</v>
      </c>
      <c r="G85" s="146">
        <f>'1.3'!G85/'1.3.a'!$G$178</f>
        <v>8.9896962767162629E-3</v>
      </c>
      <c r="H85" s="146">
        <f>'1.3'!H85/'1.3.a'!$H$178</f>
        <v>7.2319929330200003E-3</v>
      </c>
      <c r="I85" s="146">
        <f>'1.3'!I85/'1.3.a'!$I$178</f>
        <v>9.1561527226924587E-3</v>
      </c>
      <c r="J85" s="146">
        <f>'1.3'!J85/'1.3.a'!$J$178</f>
        <v>6.6985232382467163E-3</v>
      </c>
      <c r="K85" s="146">
        <f>'1.3'!K85/'1.3.a'!$K$178</f>
        <v>8.1481348587746326E-3</v>
      </c>
      <c r="L85" s="146">
        <f>'1.3'!L85/'1.3.a'!$L$178</f>
        <v>6.4822469559167465E-3</v>
      </c>
      <c r="M85" s="146">
        <f>'1.3'!M85/'1.3.a'!$M$178</f>
        <v>8.0902148339823433E-3</v>
      </c>
      <c r="N85" s="146">
        <f>'1.3'!N85/'1.3.a'!$N$178</f>
        <v>6.4258429740665654E-3</v>
      </c>
      <c r="O85" s="146">
        <f>'1.3'!O85/'1.3.a'!$O$178</f>
        <v>7.8244693103731982E-3</v>
      </c>
      <c r="P85" s="146">
        <f>'1.3'!P85/'1.3.a'!$P$178</f>
        <v>9.1114509743552858E-3</v>
      </c>
      <c r="Q85" s="146">
        <f>'1.3'!Q85/'1.3.a'!$Q$178</f>
        <v>7.0282065753069327E-3</v>
      </c>
      <c r="R85" s="146">
        <f>'1.3'!R85/'1.3.a'!$R$178</f>
        <v>9.577665400310546E-3</v>
      </c>
      <c r="S85" s="146">
        <f>'1.3'!S85/'1.3.a'!$S$178</f>
        <v>7.4619164611043412E-3</v>
      </c>
      <c r="T85" s="146">
        <f>'1.3'!T85/'1.3.a'!$T$178</f>
        <v>7.2429300387268957E-3</v>
      </c>
      <c r="U85" s="146">
        <f>'1.3'!U85/'1.3.a'!$U$178</f>
        <v>8.0846089615081163E-3</v>
      </c>
      <c r="V85" s="146">
        <f>'1.3'!V85/'1.3.a'!$V$178</f>
        <v>8.5640962730302826E-3</v>
      </c>
      <c r="W85" s="146">
        <f>'1.3'!W85/'1.3.a'!$W$178</f>
        <v>8.8430226016765218E-3</v>
      </c>
      <c r="X85" s="146">
        <f>'1.3'!X85/'1.3.a'!$X$178</f>
        <v>1.1847758592067962E-2</v>
      </c>
      <c r="Y85" s="146">
        <f>'1.3'!Y85/'1.3.a'!$Y$178</f>
        <v>1.0531117851365646E-2</v>
      </c>
      <c r="Z85" s="146">
        <f>'1.3'!Z85/'1.3.a'!$Z$178</f>
        <v>1.063272676822208E-2</v>
      </c>
      <c r="AA85" s="146">
        <f>'1.3'!AA85/'1.3.a'!$AA$178</f>
        <v>9.6080652493443826E-3</v>
      </c>
      <c r="AB85" s="146">
        <f>'1.3'!AB85/'1.3.a'!$AB$178</f>
        <v>7.6514529256562509E-3</v>
      </c>
      <c r="AC85" s="146">
        <f>'1.3'!AC85/'1.3.a'!$AC$178</f>
        <v>8.5840149317381181E-3</v>
      </c>
      <c r="AD85" s="146">
        <f>'1.3'!AD85/'1.3.a'!$AD$178</f>
        <v>8.9475908142133999E-3</v>
      </c>
      <c r="AE85" s="146">
        <f>'1.3'!AE85/'1.3.a'!$AE$178</f>
        <v>1.0097111935993297E-2</v>
      </c>
      <c r="AF85" s="146">
        <f>'1.3'!AF85/'1.3.a'!$AF$178</f>
        <v>8.6387007035409122E-3</v>
      </c>
      <c r="AG85" s="146">
        <f>'1.3'!AG85/'1.3.a'!$AG$178</f>
        <v>8.0415805720545908E-3</v>
      </c>
      <c r="AH85" s="146">
        <f>'1.3'!AH85/'1.3.a'!$AH$178</f>
        <v>8.0555236158664171E-3</v>
      </c>
      <c r="AI85" s="146">
        <f>'1.3'!AI85/'1.3.a'!$AI$178</f>
        <v>7.3635856133012654E-3</v>
      </c>
      <c r="AJ85" s="146">
        <f>'1.3'!AJ85/'1.3.a'!$AJ$178</f>
        <v>6.9936194929519279E-3</v>
      </c>
      <c r="AK85" s="146">
        <f>'1.3'!AK85/'1.3.a'!$AK$178</f>
        <v>7.1985766186296605E-3</v>
      </c>
      <c r="AL85" s="146">
        <f>'1.3'!AL85/'1.3.a'!$AL$178</f>
        <v>7.0066175798838117E-3</v>
      </c>
      <c r="AM85" s="146">
        <f>'1.3'!AM85/'1.3.a'!$AM$178</f>
        <v>7.7306470372934888E-3</v>
      </c>
      <c r="AN85" s="146">
        <f>'1.3'!AN85/'1.3.a'!$AN$178</f>
        <v>7.3132772721494167E-3</v>
      </c>
      <c r="AO85" s="146">
        <f>'1.3'!AO85/'1.3.a'!$AO$178</f>
        <v>7.4897192129292712E-3</v>
      </c>
      <c r="AP85" s="146">
        <f>'1.3'!AP85/'1.3.a'!$AP$178</f>
        <v>7.3350274932616052E-3</v>
      </c>
      <c r="AQ85" s="146">
        <f>'1.3'!AQ85/'1.3.a'!$AQ$178</f>
        <v>8.3744510873528331E-3</v>
      </c>
      <c r="AR85" s="146">
        <f>'1.3'!AR85/'1.3.a'!$AR$178</f>
        <v>8.3568836841714164E-3</v>
      </c>
      <c r="AS85" s="146">
        <f>'1.3'!AS85/'1.3.a'!$AS$178</f>
        <v>6.8350665542789516E-3</v>
      </c>
      <c r="AT85" s="146">
        <f>'1.3'!AT85/'1.3.a'!$AT$178</f>
        <v>7.8287983044398636E-3</v>
      </c>
    </row>
    <row r="86" spans="1:46" ht="20.100000000000001" customHeight="1" x14ac:dyDescent="0.25">
      <c r="A86" s="121">
        <v>1411</v>
      </c>
      <c r="B86" s="121" t="s">
        <v>822</v>
      </c>
      <c r="C86" s="148">
        <f>'1.3'!C86/'1.3.a'!$C$178</f>
        <v>9.4632651768066303E-4</v>
      </c>
      <c r="D86" s="148">
        <f>'1.3'!D86/'1.3.a'!$D$178</f>
        <v>1.0144940260234329E-3</v>
      </c>
      <c r="E86" s="148">
        <f>'1.3'!E86/'1.3.a'!$E$178</f>
        <v>1.0859495599007591E-3</v>
      </c>
      <c r="F86" s="148">
        <f>'1.3'!F86/'1.3.a'!$F$178</f>
        <v>1.0574343718734438E-3</v>
      </c>
      <c r="G86" s="148">
        <f>'1.3'!G86/'1.3.a'!$G$178</f>
        <v>1.1026316769661283E-3</v>
      </c>
      <c r="H86" s="148">
        <f>'1.3'!H86/'1.3.a'!$H$178</f>
        <v>1.1030212234440034E-3</v>
      </c>
      <c r="I86" s="148">
        <f>'1.3'!I86/'1.3.a'!$I$178</f>
        <v>1.278652729733095E-3</v>
      </c>
      <c r="J86" s="148">
        <f>'1.3'!J86/'1.3.a'!$J$178</f>
        <v>1.0384322349042158E-3</v>
      </c>
      <c r="K86" s="148">
        <f>'1.3'!K86/'1.3.a'!$K$178</f>
        <v>1.0029966196978839E-3</v>
      </c>
      <c r="L86" s="148">
        <f>'1.3'!L86/'1.3.a'!$L$178</f>
        <v>9.0721371463546292E-4</v>
      </c>
      <c r="M86" s="148">
        <f>'1.3'!M86/'1.3.a'!$M$178</f>
        <v>7.5788078552373672E-4</v>
      </c>
      <c r="N86" s="148">
        <f>'1.3'!N86/'1.3.a'!$N$178</f>
        <v>6.2828087441837489E-4</v>
      </c>
      <c r="O86" s="148">
        <f>'1.3'!O86/'1.3.a'!$O$178</f>
        <v>7.2606253218841549E-4</v>
      </c>
      <c r="P86" s="148">
        <f>'1.3'!P86/'1.3.a'!$P$178</f>
        <v>7.9785789569070879E-4</v>
      </c>
      <c r="Q86" s="148">
        <f>'1.3'!Q86/'1.3.a'!$Q$178</f>
        <v>9.2487312621293636E-4</v>
      </c>
      <c r="R86" s="148">
        <f>'1.3'!R86/'1.3.a'!$R$178</f>
        <v>9.7936534457237698E-4</v>
      </c>
      <c r="S86" s="148">
        <f>'1.3'!S86/'1.3.a'!$S$178</f>
        <v>1.1101193010233693E-3</v>
      </c>
      <c r="T86" s="148">
        <f>'1.3'!T86/'1.3.a'!$T$178</f>
        <v>1.1599340296521948E-3</v>
      </c>
      <c r="U86" s="148">
        <f>'1.3'!U86/'1.3.a'!$U$178</f>
        <v>1.1744665715189503E-3</v>
      </c>
      <c r="V86" s="148">
        <f>'1.3'!V86/'1.3.a'!$V$178</f>
        <v>1.0801064750260655E-3</v>
      </c>
      <c r="W86" s="148">
        <f>'1.3'!W86/'1.3.a'!$W$178</f>
        <v>1.2111996930032178E-3</v>
      </c>
      <c r="X86" s="148">
        <f>'1.3'!X86/'1.3.a'!$X$178</f>
        <v>1.2695298339056224E-3</v>
      </c>
      <c r="Y86" s="148">
        <f>'1.3'!Y86/'1.3.a'!$Y$178</f>
        <v>1.2909739458025311E-3</v>
      </c>
      <c r="Z86" s="148">
        <f>'1.3'!Z86/'1.3.a'!$Z$178</f>
        <v>1.1002399955890921E-3</v>
      </c>
      <c r="AA86" s="148">
        <f>'1.3'!AA86/'1.3.a'!$AA$178</f>
        <v>1.0356567159596898E-3</v>
      </c>
      <c r="AB86" s="148">
        <f>'1.3'!AB86/'1.3.a'!$AB$178</f>
        <v>1.0171809713126051E-3</v>
      </c>
      <c r="AC86" s="148">
        <f>'1.3'!AC86/'1.3.a'!$AC$178</f>
        <v>1.0131544831015146E-3</v>
      </c>
      <c r="AD86" s="148">
        <f>'1.3'!AD86/'1.3.a'!$AD$178</f>
        <v>8.6590904433073894E-4</v>
      </c>
      <c r="AE86" s="148">
        <f>'1.3'!AE86/'1.3.a'!$AE$178</f>
        <v>9.4131136020565557E-4</v>
      </c>
      <c r="AF86" s="148">
        <f>'1.3'!AF86/'1.3.a'!$AF$178</f>
        <v>8.0195155958228564E-4</v>
      </c>
      <c r="AG86" s="148">
        <f>'1.3'!AG86/'1.3.a'!$AG$178</f>
        <v>6.78303064305471E-4</v>
      </c>
      <c r="AH86" s="148">
        <f>'1.3'!AH86/'1.3.a'!$AH$178</f>
        <v>5.1501832342869486E-4</v>
      </c>
      <c r="AI86" s="148">
        <f>'1.3'!AI86/'1.3.a'!$AI$178</f>
        <v>5.0122424025931406E-4</v>
      </c>
      <c r="AJ86" s="148">
        <f>'1.3'!AJ86/'1.3.a'!$AJ$178</f>
        <v>4.7100167791776351E-4</v>
      </c>
      <c r="AK86" s="148">
        <f>'1.3'!AK86/'1.3.a'!$AK$178</f>
        <v>4.3334318739874625E-4</v>
      </c>
      <c r="AL86" s="148">
        <f>'1.3'!AL86/'1.3.a'!$AL$178</f>
        <v>3.6177041551351864E-4</v>
      </c>
      <c r="AM86" s="148">
        <f>'1.3'!AM86/'1.3.a'!$AM$178</f>
        <v>3.9017462779170623E-4</v>
      </c>
      <c r="AN86" s="148">
        <f>'1.3'!AN86/'1.3.a'!$AN$178</f>
        <v>3.8286836600319435E-4</v>
      </c>
      <c r="AO86" s="148">
        <f>'1.3'!AO86/'1.3.a'!$AO$178</f>
        <v>3.3743543041522703E-4</v>
      </c>
      <c r="AP86" s="148">
        <f>'1.3'!AP86/'1.3.a'!$AP$178</f>
        <v>2.5468852395606456E-4</v>
      </c>
      <c r="AQ86" s="148">
        <f>'1.3'!AQ86/'1.3.a'!$AQ$178</f>
        <v>2.2938293919648378E-4</v>
      </c>
      <c r="AR86" s="148">
        <f>'1.3'!AR86/'1.3.a'!$AR$178</f>
        <v>1.7356657104146986E-4</v>
      </c>
      <c r="AS86" s="148">
        <f>'1.3'!AS86/'1.3.a'!$AS$178</f>
        <v>1.4310562932139505E-4</v>
      </c>
      <c r="AT86" s="148">
        <f>'1.3'!AT86/'1.3.a'!$AT$178</f>
        <v>1.5872479689767828E-4</v>
      </c>
    </row>
    <row r="87" spans="1:46" ht="20.100000000000001" customHeight="1" x14ac:dyDescent="0.25">
      <c r="A87" s="123" t="s">
        <v>394</v>
      </c>
      <c r="B87" s="121" t="s">
        <v>395</v>
      </c>
      <c r="C87" s="148">
        <f>'1.3'!C87/'1.3.a'!$C$178</f>
        <v>7.7392912646617931E-3</v>
      </c>
      <c r="D87" s="148">
        <f>'1.3'!D87/'1.3.a'!$D$178</f>
        <v>7.5113163550376404E-3</v>
      </c>
      <c r="E87" s="148">
        <f>'1.3'!E87/'1.3.a'!$E$178</f>
        <v>7.3402162133463268E-3</v>
      </c>
      <c r="F87" s="148">
        <f>'1.3'!F87/'1.3.a'!$F$178</f>
        <v>5.9544883491955925E-3</v>
      </c>
      <c r="G87" s="148">
        <f>'1.3'!G87/'1.3.a'!$G$178</f>
        <v>7.8870645997501342E-3</v>
      </c>
      <c r="H87" s="148">
        <f>'1.3'!H87/'1.3.a'!$H$178</f>
        <v>6.1289717095759973E-3</v>
      </c>
      <c r="I87" s="148">
        <f>'1.3'!I87/'1.3.a'!$I$178</f>
        <v>7.8774999929593637E-3</v>
      </c>
      <c r="J87" s="148">
        <f>'1.3'!J87/'1.3.a'!$J$178</f>
        <v>5.6600910033425007E-3</v>
      </c>
      <c r="K87" s="148">
        <f>'1.3'!K87/'1.3.a'!$K$178</f>
        <v>7.1451382390767485E-3</v>
      </c>
      <c r="L87" s="148">
        <f>'1.3'!L87/'1.3.a'!$L$178</f>
        <v>5.5750332412812832E-3</v>
      </c>
      <c r="M87" s="148">
        <f>'1.3'!M87/'1.3.a'!$M$178</f>
        <v>7.3323340484586054E-3</v>
      </c>
      <c r="N87" s="148">
        <f>'1.3'!N87/'1.3.a'!$N$178</f>
        <v>5.7975620996481908E-3</v>
      </c>
      <c r="O87" s="148">
        <f>'1.3'!O87/'1.3.a'!$O$178</f>
        <v>7.0984067781847838E-3</v>
      </c>
      <c r="P87" s="148">
        <f>'1.3'!P87/'1.3.a'!$P$178</f>
        <v>8.3135930786645777E-3</v>
      </c>
      <c r="Q87" s="148">
        <f>'1.3'!Q87/'1.3.a'!$Q$178</f>
        <v>6.1033334490939962E-3</v>
      </c>
      <c r="R87" s="148">
        <f>'1.3'!R87/'1.3.a'!$R$178</f>
        <v>8.598300055738169E-3</v>
      </c>
      <c r="S87" s="148">
        <f>'1.3'!S87/'1.3.a'!$S$178</f>
        <v>6.3517971600809712E-3</v>
      </c>
      <c r="T87" s="148">
        <f>'1.3'!T87/'1.3.a'!$T$178</f>
        <v>6.0829960090747013E-3</v>
      </c>
      <c r="U87" s="148">
        <f>'1.3'!U87/'1.3.a'!$U$178</f>
        <v>6.9101423899891653E-3</v>
      </c>
      <c r="V87" s="148">
        <f>'1.3'!V87/'1.3.a'!$V$178</f>
        <v>7.4839897980042173E-3</v>
      </c>
      <c r="W87" s="148">
        <f>'1.3'!W87/'1.3.a'!$W$178</f>
        <v>7.631822908673304E-3</v>
      </c>
      <c r="X87" s="148">
        <f>'1.3'!X87/'1.3.a'!$X$178</f>
        <v>1.057822875816234E-2</v>
      </c>
      <c r="Y87" s="148">
        <f>'1.3'!Y87/'1.3.a'!$Y$178</f>
        <v>9.2401439055631151E-3</v>
      </c>
      <c r="Z87" s="148">
        <f>'1.3'!Z87/'1.3.a'!$Z$178</f>
        <v>9.5324867726329868E-3</v>
      </c>
      <c r="AA87" s="148">
        <f>'1.3'!AA87/'1.3.a'!$AA$178</f>
        <v>8.5724085333846924E-3</v>
      </c>
      <c r="AB87" s="148">
        <f>'1.3'!AB87/'1.3.a'!$AB$178</f>
        <v>6.6342719543436455E-3</v>
      </c>
      <c r="AC87" s="148">
        <f>'1.3'!AC87/'1.3.a'!$AC$178</f>
        <v>7.570860448636604E-3</v>
      </c>
      <c r="AD87" s="148">
        <f>'1.3'!AD87/'1.3.a'!$AD$178</f>
        <v>8.0816817698826614E-3</v>
      </c>
      <c r="AE87" s="148">
        <f>'1.3'!AE87/'1.3.a'!$AE$178</f>
        <v>9.1558005757876419E-3</v>
      </c>
      <c r="AF87" s="148">
        <f>'1.3'!AF87/'1.3.a'!$AF$178</f>
        <v>7.8367491439586268E-3</v>
      </c>
      <c r="AG87" s="148">
        <f>'1.3'!AG87/'1.3.a'!$AG$178</f>
        <v>7.3632775077491193E-3</v>
      </c>
      <c r="AH87" s="148">
        <f>'1.3'!AH87/'1.3.a'!$AH$178</f>
        <v>7.540505292437721E-3</v>
      </c>
      <c r="AI87" s="148">
        <f>'1.3'!AI87/'1.3.a'!$AI$178</f>
        <v>6.8623613730419515E-3</v>
      </c>
      <c r="AJ87" s="148">
        <f>'1.3'!AJ87/'1.3.a'!$AJ$178</f>
        <v>6.5226178150341639E-3</v>
      </c>
      <c r="AK87" s="148">
        <f>'1.3'!AK87/'1.3.a'!$AK$178</f>
        <v>6.7652334312309145E-3</v>
      </c>
      <c r="AL87" s="148">
        <f>'1.3'!AL87/'1.3.a'!$AL$178</f>
        <v>6.6448471643702932E-3</v>
      </c>
      <c r="AM87" s="148">
        <f>'1.3'!AM87/'1.3.a'!$AM$178</f>
        <v>7.340472409501783E-3</v>
      </c>
      <c r="AN87" s="148">
        <f>'1.3'!AN87/'1.3.a'!$AN$178</f>
        <v>6.9304089061462222E-3</v>
      </c>
      <c r="AO87" s="148">
        <f>'1.3'!AO87/'1.3.a'!$AO$178</f>
        <v>7.1522837825140446E-3</v>
      </c>
      <c r="AP87" s="148">
        <f>'1.3'!AP87/'1.3.a'!$AP$178</f>
        <v>7.0803389693055406E-3</v>
      </c>
      <c r="AQ87" s="148">
        <f>'1.3'!AQ87/'1.3.a'!$AQ$178</f>
        <v>8.1450681481563484E-3</v>
      </c>
      <c r="AR87" s="148">
        <f>'1.3'!AR87/'1.3.a'!$AR$178</f>
        <v>8.1833171131299471E-3</v>
      </c>
      <c r="AS87" s="148">
        <f>'1.3'!AS87/'1.3.a'!$AS$178</f>
        <v>6.6919609249575561E-3</v>
      </c>
      <c r="AT87" s="148">
        <f>'1.3'!AT87/'1.3.a'!$AT$178</f>
        <v>7.6700735075421857E-3</v>
      </c>
    </row>
    <row r="88" spans="1:46" ht="20.100000000000001" customHeight="1" x14ac:dyDescent="0.25">
      <c r="A88" s="18" t="s">
        <v>396</v>
      </c>
      <c r="B88" s="19" t="s">
        <v>823</v>
      </c>
      <c r="C88" s="96">
        <f>'1.3'!C88/'1.3.a'!$C$178</f>
        <v>0.13634169212908831</v>
      </c>
      <c r="D88" s="96">
        <f>'1.3'!D88/'1.3.a'!$D$178</f>
        <v>0.13357260795886453</v>
      </c>
      <c r="E88" s="96">
        <f>'1.3'!E88/'1.3.a'!$E$178</f>
        <v>0.12451192423632595</v>
      </c>
      <c r="F88" s="96">
        <f>'1.3'!F88/'1.3.a'!$F$178</f>
        <v>0.13978929257345052</v>
      </c>
      <c r="G88" s="96">
        <f>'1.3'!G88/'1.3.a'!$G$178</f>
        <v>0.12834738183730876</v>
      </c>
      <c r="H88" s="96">
        <f>'1.3'!H88/'1.3.a'!$H$178</f>
        <v>0.11832789608863317</v>
      </c>
      <c r="I88" s="96">
        <f>'1.3'!I88/'1.3.a'!$I$178</f>
        <v>0.11460512797221473</v>
      </c>
      <c r="J88" s="96">
        <f>'1.3'!J88/'1.3.a'!$J$178</f>
        <v>0.13300255951008011</v>
      </c>
      <c r="K88" s="96">
        <f>'1.3'!K88/'1.3.a'!$K$178</f>
        <v>0.1223555831063909</v>
      </c>
      <c r="L88" s="96">
        <f>'1.3'!L88/'1.3.a'!$L$178</f>
        <v>0.12559166679083814</v>
      </c>
      <c r="M88" s="96">
        <f>'1.3'!M88/'1.3.a'!$M$178</f>
        <v>0.12916883829811446</v>
      </c>
      <c r="N88" s="96">
        <f>'1.3'!N88/'1.3.a'!$N$178</f>
        <v>0.12826744006476928</v>
      </c>
      <c r="O88" s="96">
        <f>'1.3'!O88/'1.3.a'!$O$178</f>
        <v>0.12835506412978331</v>
      </c>
      <c r="P88" s="96">
        <f>'1.3'!P88/'1.3.a'!$P$178</f>
        <v>0.12152436106426304</v>
      </c>
      <c r="Q88" s="96">
        <f>'1.3'!Q88/'1.3.a'!$Q$178</f>
        <v>0.12465667055105484</v>
      </c>
      <c r="R88" s="96">
        <f>'1.3'!R88/'1.3.a'!$R$178</f>
        <v>0.13958321512301466</v>
      </c>
      <c r="S88" s="96">
        <f>'1.3'!S88/'1.3.a'!$S$178</f>
        <v>0.13205156349214967</v>
      </c>
      <c r="T88" s="96">
        <f>'1.3'!T88/'1.3.a'!$T$178</f>
        <v>0.12712594472389169</v>
      </c>
      <c r="U88" s="96">
        <f>'1.3'!U88/'1.3.a'!$U$178</f>
        <v>0.12457273010628435</v>
      </c>
      <c r="V88" s="96">
        <f>'1.3'!V88/'1.3.a'!$V$178</f>
        <v>0.1317313652525304</v>
      </c>
      <c r="W88" s="96">
        <f>'1.3'!W88/'1.3.a'!$W$178</f>
        <v>0.12432490988406261</v>
      </c>
      <c r="X88" s="96">
        <f>'1.3'!X88/'1.3.a'!$X$178</f>
        <v>0.13152921823261432</v>
      </c>
      <c r="Y88" s="96">
        <f>'1.3'!Y88/'1.3.a'!$Y$178</f>
        <v>0.12861767823194392</v>
      </c>
      <c r="Z88" s="96">
        <f>'1.3'!Z88/'1.3.a'!$Z$178</f>
        <v>0.15032577260187985</v>
      </c>
      <c r="AA88" s="96">
        <f>'1.3'!AA88/'1.3.a'!$AA$178</f>
        <v>0.13482369154535523</v>
      </c>
      <c r="AB88" s="96">
        <f>'1.3'!AB88/'1.3.a'!$AB$178</f>
        <v>0.13155878391710873</v>
      </c>
      <c r="AC88" s="96">
        <f>'1.3'!AC88/'1.3.a'!$AC$178</f>
        <v>0.12573293672648272</v>
      </c>
      <c r="AD88" s="96">
        <f>'1.3'!AD88/'1.3.a'!$AD$178</f>
        <v>0.13737550192609155</v>
      </c>
      <c r="AE88" s="96">
        <f>'1.3'!AE88/'1.3.a'!$AE$178</f>
        <v>0.12811220198587345</v>
      </c>
      <c r="AF88" s="96">
        <f>'1.3'!AF88/'1.3.a'!$AF$178</f>
        <v>0.12310240876184608</v>
      </c>
      <c r="AG88" s="96">
        <f>'1.3'!AG88/'1.3.a'!$AG$178</f>
        <v>0.12156293706460984</v>
      </c>
      <c r="AH88" s="96">
        <f>'1.3'!AH88/'1.3.a'!$AH$178</f>
        <v>0.13873067154772004</v>
      </c>
      <c r="AI88" s="96">
        <f>'1.3'!AI88/'1.3.a'!$AI$178</f>
        <v>0.12445384056899129</v>
      </c>
      <c r="AJ88" s="96">
        <f>'1.3'!AJ88/'1.3.a'!$AJ$178</f>
        <v>0.12398809709595621</v>
      </c>
      <c r="AK88" s="96">
        <f>'1.3'!AK88/'1.3.a'!$AK$178</f>
        <v>0.12646704342786458</v>
      </c>
      <c r="AL88" s="96">
        <f>'1.3'!AL88/'1.3.a'!$AL$178</f>
        <v>0.13672365091866537</v>
      </c>
      <c r="AM88" s="96">
        <f>'1.3'!AM88/'1.3.a'!$AM$178</f>
        <v>0.12422287049204195</v>
      </c>
      <c r="AN88" s="96">
        <f>'1.3'!AN88/'1.3.a'!$AN$178</f>
        <v>0.12488146150921377</v>
      </c>
      <c r="AO88" s="96">
        <f>'1.3'!AO88/'1.3.a'!$AO$178</f>
        <v>0.11795964592964106</v>
      </c>
      <c r="AP88" s="96">
        <f>'1.3'!AP88/'1.3.a'!$AP$178</f>
        <v>0.13030125664599007</v>
      </c>
      <c r="AQ88" s="96">
        <f>'1.3'!AQ88/'1.3.a'!$AQ$178</f>
        <v>0.11945573674743365</v>
      </c>
      <c r="AR88" s="96">
        <f>'1.3'!AR88/'1.3.a'!$AR$178</f>
        <v>0.12582869309505917</v>
      </c>
      <c r="AS88" s="96">
        <f>'1.3'!AS88/'1.3.a'!$AS$178</f>
        <v>0.11867771965929313</v>
      </c>
      <c r="AT88" s="96">
        <f>'1.3'!AT88/'1.3.a'!$AT$178</f>
        <v>0.14347129093224167</v>
      </c>
    </row>
    <row r="89" spans="1:46" ht="20.100000000000001" customHeight="1" x14ac:dyDescent="0.25">
      <c r="A89" s="118">
        <v>2</v>
      </c>
      <c r="B89" s="118" t="s">
        <v>490</v>
      </c>
      <c r="C89" s="146">
        <f>'1.3'!C89/'1.3.a'!$C$178</f>
        <v>0.13344184888753657</v>
      </c>
      <c r="D89" s="146">
        <f>'1.3'!D89/'1.3.a'!$D$178</f>
        <v>0.12719347179322221</v>
      </c>
      <c r="E89" s="146">
        <f>'1.3'!E89/'1.3.a'!$E$178</f>
        <v>0.11704491588303932</v>
      </c>
      <c r="F89" s="146">
        <f>'1.3'!F89/'1.3.a'!$F$178</f>
        <v>0.13139936135763836</v>
      </c>
      <c r="G89" s="146">
        <f>'1.3'!G89/'1.3.a'!$G$178</f>
        <v>0.12796446784019003</v>
      </c>
      <c r="H89" s="146">
        <f>'1.3'!H89/'1.3.a'!$H$178</f>
        <v>0.11569264600448011</v>
      </c>
      <c r="I89" s="146">
        <f>'1.3'!I89/'1.3.a'!$I$178</f>
        <v>0.11167943192989291</v>
      </c>
      <c r="J89" s="146">
        <f>'1.3'!J89/'1.3.a'!$J$178</f>
        <v>0.12674052176213588</v>
      </c>
      <c r="K89" s="146">
        <f>'1.3'!K89/'1.3.a'!$K$178</f>
        <v>0.12237256171669463</v>
      </c>
      <c r="L89" s="146">
        <f>'1.3'!L89/'1.3.a'!$L$178</f>
        <v>0.12377718879068718</v>
      </c>
      <c r="M89" s="146">
        <f>'1.3'!M89/'1.3.a'!$M$178</f>
        <v>0.12659059202078105</v>
      </c>
      <c r="N89" s="146">
        <f>'1.3'!N89/'1.3.a'!$N$178</f>
        <v>0.1226578229193756</v>
      </c>
      <c r="O89" s="146">
        <f>'1.3'!O89/'1.3.a'!$O$178</f>
        <v>0.12820569355504896</v>
      </c>
      <c r="P89" s="146">
        <f>'1.3'!P89/'1.3.a'!$P$178</f>
        <v>0.11735492924296412</v>
      </c>
      <c r="Q89" s="146">
        <f>'1.3'!Q89/'1.3.a'!$Q$178</f>
        <v>0.11984880943905821</v>
      </c>
      <c r="R89" s="146">
        <f>'1.3'!R89/'1.3.a'!$R$178</f>
        <v>0.13133517595956798</v>
      </c>
      <c r="S89" s="146">
        <f>'1.3'!S89/'1.3.a'!$S$178</f>
        <v>0.12919983079718483</v>
      </c>
      <c r="T89" s="146">
        <f>'1.3'!T89/'1.3.a'!$T$178</f>
        <v>0.12190406432004104</v>
      </c>
      <c r="U89" s="146">
        <f>'1.3'!U89/'1.3.a'!$U$178</f>
        <v>0.11870082879933226</v>
      </c>
      <c r="V89" s="146">
        <f>'1.3'!V89/'1.3.a'!$V$178</f>
        <v>0.12614733057827554</v>
      </c>
      <c r="W89" s="146">
        <f>'1.3'!W89/'1.3.a'!$W$178</f>
        <v>0.12577049447536964</v>
      </c>
      <c r="X89" s="146">
        <f>'1.3'!X89/'1.3.a'!$X$178</f>
        <v>0.13139526901636114</v>
      </c>
      <c r="Y89" s="146">
        <f>'1.3'!Y89/'1.3.a'!$Y$178</f>
        <v>0.12830301122622778</v>
      </c>
      <c r="Z89" s="146">
        <f>'1.3'!Z89/'1.3.a'!$Z$178</f>
        <v>0.1479000796025923</v>
      </c>
      <c r="AA89" s="146">
        <f>'1.3'!AA89/'1.3.a'!$AA$178</f>
        <v>0.13681571427001973</v>
      </c>
      <c r="AB89" s="146">
        <f>'1.3'!AB89/'1.3.a'!$AB$178</f>
        <v>0.1322791356621279</v>
      </c>
      <c r="AC89" s="146">
        <f>'1.3'!AC89/'1.3.a'!$AC$178</f>
        <v>0.12643006944576249</v>
      </c>
      <c r="AD89" s="146">
        <f>'1.3'!AD89/'1.3.a'!$AD$178</f>
        <v>0.13735013812807118</v>
      </c>
      <c r="AE89" s="146">
        <f>'1.3'!AE89/'1.3.a'!$AE$178</f>
        <v>0.13000326440715027</v>
      </c>
      <c r="AF89" s="146">
        <f>'1.3'!AF89/'1.3.a'!$AF$178</f>
        <v>0.12435443034437124</v>
      </c>
      <c r="AG89" s="146">
        <f>'1.3'!AG89/'1.3.a'!$AG$178</f>
        <v>0.12186595660250206</v>
      </c>
      <c r="AH89" s="146">
        <f>'1.3'!AH89/'1.3.a'!$AH$178</f>
        <v>0.13731797802257639</v>
      </c>
      <c r="AI89" s="146">
        <f>'1.3'!AI89/'1.3.a'!$AI$178</f>
        <v>0.12654098659973292</v>
      </c>
      <c r="AJ89" s="146">
        <f>'1.3'!AJ89/'1.3.a'!$AJ$178</f>
        <v>0.12460726755979296</v>
      </c>
      <c r="AK89" s="146">
        <f>'1.3'!AK89/'1.3.a'!$AK$178</f>
        <v>0.12667773194851681</v>
      </c>
      <c r="AL89" s="146">
        <f>'1.3'!AL89/'1.3.a'!$AL$178</f>
        <v>0.13556784809372052</v>
      </c>
      <c r="AM89" s="146">
        <f>'1.3'!AM89/'1.3.a'!$AM$178</f>
        <v>0.12742658864225564</v>
      </c>
      <c r="AN89" s="146">
        <f>'1.3'!AN89/'1.3.a'!$AN$178</f>
        <v>0.12680403111620092</v>
      </c>
      <c r="AO89" s="146">
        <f>'1.3'!AO89/'1.3.a'!$AO$178</f>
        <v>0.11953814292913501</v>
      </c>
      <c r="AP89" s="146">
        <f>'1.3'!AP89/'1.3.a'!$AP$178</f>
        <v>0.13087526972699015</v>
      </c>
      <c r="AQ89" s="146">
        <f>'1.3'!AQ89/'1.3.a'!$AQ$178</f>
        <v>0.12251235211425061</v>
      </c>
      <c r="AR89" s="146">
        <f>'1.3'!AR89/'1.3.a'!$AR$178</f>
        <v>0.12772030198516135</v>
      </c>
      <c r="AS89" s="146">
        <f>'1.3'!AS89/'1.3.a'!$AS$178</f>
        <v>0.12035550227026019</v>
      </c>
      <c r="AT89" s="146">
        <f>'1.3'!AT89/'1.3.a'!$AT$178</f>
        <v>0.1419242007159848</v>
      </c>
    </row>
    <row r="90" spans="1:46" ht="20.100000000000001" customHeight="1" x14ac:dyDescent="0.25">
      <c r="A90" s="124">
        <v>21</v>
      </c>
      <c r="B90" s="124" t="s">
        <v>244</v>
      </c>
      <c r="C90" s="147">
        <f>'1.3'!C90/'1.3.a'!$C$178</f>
        <v>4.616887074397269E-2</v>
      </c>
      <c r="D90" s="147">
        <f>'1.3'!D90/'1.3.a'!$D$178</f>
        <v>4.3082243507925271E-2</v>
      </c>
      <c r="E90" s="147">
        <f>'1.3'!E90/'1.3.a'!$E$178</f>
        <v>3.9241157218811204E-2</v>
      </c>
      <c r="F90" s="147">
        <f>'1.3'!F90/'1.3.a'!$F$178</f>
        <v>4.6073805322838453E-2</v>
      </c>
      <c r="G90" s="147">
        <f>'1.3'!G90/'1.3.a'!$G$178</f>
        <v>4.5693820650404782E-2</v>
      </c>
      <c r="H90" s="147">
        <f>'1.3'!H90/'1.3.a'!$H$178</f>
        <v>4.1926415821825248E-2</v>
      </c>
      <c r="I90" s="147">
        <f>'1.3'!I90/'1.3.a'!$I$178</f>
        <v>4.1772374183416984E-2</v>
      </c>
      <c r="J90" s="147">
        <f>'1.3'!J90/'1.3.a'!$J$178</f>
        <v>4.4873589327529252E-2</v>
      </c>
      <c r="K90" s="147">
        <f>'1.3'!K90/'1.3.a'!$K$178</f>
        <v>4.6017252938156651E-2</v>
      </c>
      <c r="L90" s="147">
        <f>'1.3'!L90/'1.3.a'!$L$178</f>
        <v>4.2729131701682299E-2</v>
      </c>
      <c r="M90" s="147">
        <f>'1.3'!M90/'1.3.a'!$M$178</f>
        <v>4.2699337904763449E-2</v>
      </c>
      <c r="N90" s="147">
        <f>'1.3'!N90/'1.3.a'!$N$178</f>
        <v>4.6057333691355201E-2</v>
      </c>
      <c r="O90" s="147">
        <f>'1.3'!O90/'1.3.a'!$O$178</f>
        <v>4.7473923261290928E-2</v>
      </c>
      <c r="P90" s="147">
        <f>'1.3'!P90/'1.3.a'!$P$178</f>
        <v>4.3824476222209849E-2</v>
      </c>
      <c r="Q90" s="147">
        <f>'1.3'!Q90/'1.3.a'!$Q$178</f>
        <v>4.4383150621312692E-2</v>
      </c>
      <c r="R90" s="147">
        <f>'1.3'!R90/'1.3.a'!$R$178</f>
        <v>4.8526558162418416E-2</v>
      </c>
      <c r="S90" s="147">
        <f>'1.3'!S90/'1.3.a'!$S$178</f>
        <v>4.7288526842689541E-2</v>
      </c>
      <c r="T90" s="147">
        <f>'1.3'!T90/'1.3.a'!$T$178</f>
        <v>4.4655327106348806E-2</v>
      </c>
      <c r="U90" s="147">
        <f>'1.3'!U90/'1.3.a'!$U$178</f>
        <v>4.4617033402981711E-2</v>
      </c>
      <c r="V90" s="147">
        <f>'1.3'!V90/'1.3.a'!$V$178</f>
        <v>4.6870075643762971E-2</v>
      </c>
      <c r="W90" s="147">
        <f>'1.3'!W90/'1.3.a'!$W$178</f>
        <v>4.534994327082114E-2</v>
      </c>
      <c r="X90" s="147">
        <f>'1.3'!X90/'1.3.a'!$X$178</f>
        <v>4.7782204003952687E-2</v>
      </c>
      <c r="Y90" s="147">
        <f>'1.3'!Y90/'1.3.a'!$Y$178</f>
        <v>4.5981109812085114E-2</v>
      </c>
      <c r="Z90" s="147">
        <f>'1.3'!Z90/'1.3.a'!$Z$178</f>
        <v>5.4534788914611561E-2</v>
      </c>
      <c r="AA90" s="147">
        <f>'1.3'!AA90/'1.3.a'!$AA$178</f>
        <v>4.6106795860127364E-2</v>
      </c>
      <c r="AB90" s="147">
        <f>'1.3'!AB90/'1.3.a'!$AB$178</f>
        <v>4.7444567432408664E-2</v>
      </c>
      <c r="AC90" s="147">
        <f>'1.3'!AC90/'1.3.a'!$AC$178</f>
        <v>4.3780241841483457E-2</v>
      </c>
      <c r="AD90" s="147">
        <f>'1.3'!AD90/'1.3.a'!$AD$178</f>
        <v>5.3746720156935046E-2</v>
      </c>
      <c r="AE90" s="147">
        <f>'1.3'!AE90/'1.3.a'!$AE$178</f>
        <v>4.5255491454706323E-2</v>
      </c>
      <c r="AF90" s="147">
        <f>'1.3'!AF90/'1.3.a'!$AF$178</f>
        <v>4.6241101636430811E-2</v>
      </c>
      <c r="AG90" s="147">
        <f>'1.3'!AG90/'1.3.a'!$AG$178</f>
        <v>4.5202932123601408E-2</v>
      </c>
      <c r="AH90" s="147">
        <f>'1.3'!AH90/'1.3.a'!$AH$178</f>
        <v>5.2962598182781997E-2</v>
      </c>
      <c r="AI90" s="147">
        <f>'1.3'!AI90/'1.3.a'!$AI$178</f>
        <v>4.6345441039332157E-2</v>
      </c>
      <c r="AJ90" s="147">
        <f>'1.3'!AJ90/'1.3.a'!$AJ$178</f>
        <v>4.5397959116433323E-2</v>
      </c>
      <c r="AK90" s="147">
        <f>'1.3'!AK90/'1.3.a'!$AK$178</f>
        <v>4.4422501245505938E-2</v>
      </c>
      <c r="AL90" s="147">
        <f>'1.3'!AL90/'1.3.a'!$AL$178</f>
        <v>5.0725741568286686E-2</v>
      </c>
      <c r="AM90" s="147">
        <f>'1.3'!AM90/'1.3.a'!$AM$178</f>
        <v>4.5529574639548022E-2</v>
      </c>
      <c r="AN90" s="147">
        <f>'1.3'!AN90/'1.3.a'!$AN$178</f>
        <v>4.4267251757799719E-2</v>
      </c>
      <c r="AO90" s="147">
        <f>'1.3'!AO90/'1.3.a'!$AO$178</f>
        <v>4.3029216656194212E-2</v>
      </c>
      <c r="AP90" s="147">
        <f>'1.3'!AP90/'1.3.a'!$AP$178</f>
        <v>4.9594087635293202E-2</v>
      </c>
      <c r="AQ90" s="147">
        <f>'1.3'!AQ90/'1.3.a'!$AQ$178</f>
        <v>4.131690596115957E-2</v>
      </c>
      <c r="AR90" s="147">
        <f>'1.3'!AR90/'1.3.a'!$AR$178</f>
        <v>4.5566590276447355E-2</v>
      </c>
      <c r="AS90" s="147">
        <f>'1.3'!AS90/'1.3.a'!$AS$178</f>
        <v>4.224335857931423E-2</v>
      </c>
      <c r="AT90" s="147">
        <f>'1.3'!AT90/'1.3.a'!$AT$178</f>
        <v>5.0198853252456002E-2</v>
      </c>
    </row>
    <row r="91" spans="1:46" ht="20.100000000000001" customHeight="1" x14ac:dyDescent="0.25">
      <c r="A91" s="124">
        <v>22</v>
      </c>
      <c r="B91" s="124" t="s">
        <v>245</v>
      </c>
      <c r="C91" s="147">
        <f>'1.3'!C91/'1.3.a'!$C$178</f>
        <v>1.7716313422123941E-2</v>
      </c>
      <c r="D91" s="147">
        <f>'1.3'!D91/'1.3.a'!$D$178</f>
        <v>1.7121642559581686E-2</v>
      </c>
      <c r="E91" s="147">
        <f>'1.3'!E91/'1.3.a'!$E$178</f>
        <v>1.7759633291266907E-2</v>
      </c>
      <c r="F91" s="147">
        <f>'1.3'!F91/'1.3.a'!$F$178</f>
        <v>1.683135840208105E-2</v>
      </c>
      <c r="G91" s="147">
        <f>'1.3'!G91/'1.3.a'!$G$178</f>
        <v>1.522646483222231E-2</v>
      </c>
      <c r="H91" s="147">
        <f>'1.3'!H91/'1.3.a'!$H$178</f>
        <v>1.5306056007499432E-2</v>
      </c>
      <c r="I91" s="147">
        <f>'1.3'!I91/'1.3.a'!$I$178</f>
        <v>1.628681015871632E-2</v>
      </c>
      <c r="J91" s="147">
        <f>'1.3'!J91/'1.3.a'!$J$178</f>
        <v>1.8504224748573352E-2</v>
      </c>
      <c r="K91" s="147">
        <f>'1.3'!K91/'1.3.a'!$K$178</f>
        <v>1.5886915963732352E-2</v>
      </c>
      <c r="L91" s="147">
        <f>'1.3'!L91/'1.3.a'!$L$178</f>
        <v>1.6390597457899215E-2</v>
      </c>
      <c r="M91" s="147">
        <f>'1.3'!M91/'1.3.a'!$M$178</f>
        <v>1.6766609375019902E-2</v>
      </c>
      <c r="N91" s="147">
        <f>'1.3'!N91/'1.3.a'!$N$178</f>
        <v>1.8325595178548183E-2</v>
      </c>
      <c r="O91" s="147">
        <f>'1.3'!O91/'1.3.a'!$O$178</f>
        <v>1.5889622943836328E-2</v>
      </c>
      <c r="P91" s="147">
        <f>'1.3'!P91/'1.3.a'!$P$178</f>
        <v>1.7201148121801749E-2</v>
      </c>
      <c r="Q91" s="147">
        <f>'1.3'!Q91/'1.3.a'!$Q$178</f>
        <v>1.7433544460382939E-2</v>
      </c>
      <c r="R91" s="147">
        <f>'1.3'!R91/'1.3.a'!$R$178</f>
        <v>1.8196845948713847E-2</v>
      </c>
      <c r="S91" s="147">
        <f>'1.3'!S91/'1.3.a'!$S$178</f>
        <v>1.6139911281157378E-2</v>
      </c>
      <c r="T91" s="147">
        <f>'1.3'!T91/'1.3.a'!$T$178</f>
        <v>1.6909647815707435E-2</v>
      </c>
      <c r="U91" s="147">
        <f>'1.3'!U91/'1.3.a'!$U$178</f>
        <v>1.7328766550198004E-2</v>
      </c>
      <c r="V91" s="147">
        <f>'1.3'!V91/'1.3.a'!$V$178</f>
        <v>1.656501404412879E-2</v>
      </c>
      <c r="W91" s="147">
        <f>'1.3'!W91/'1.3.a'!$W$178</f>
        <v>1.2722704448367244E-2</v>
      </c>
      <c r="X91" s="147">
        <f>'1.3'!X91/'1.3.a'!$X$178</f>
        <v>1.537472409666173E-2</v>
      </c>
      <c r="Y91" s="147">
        <f>'1.3'!Y91/'1.3.a'!$Y$178</f>
        <v>1.618574048624152E-2</v>
      </c>
      <c r="Z91" s="147">
        <f>'1.3'!Z91/'1.3.a'!$Z$178</f>
        <v>1.7682358043407106E-2</v>
      </c>
      <c r="AA91" s="147">
        <f>'1.3'!AA91/'1.3.a'!$AA$178</f>
        <v>1.2836879257926309E-2</v>
      </c>
      <c r="AB91" s="147">
        <f>'1.3'!AB91/'1.3.a'!$AB$178</f>
        <v>1.5911266256166273E-2</v>
      </c>
      <c r="AC91" s="147">
        <f>'1.3'!AC91/'1.3.a'!$AC$178</f>
        <v>1.5319263399295284E-2</v>
      </c>
      <c r="AD91" s="147">
        <f>'1.3'!AD91/'1.3.a'!$AD$178</f>
        <v>1.8125372753744543E-2</v>
      </c>
      <c r="AE91" s="147">
        <f>'1.3'!AE91/'1.3.a'!$AE$178</f>
        <v>1.3197246001213123E-2</v>
      </c>
      <c r="AF91" s="147">
        <f>'1.3'!AF91/'1.3.a'!$AF$178</f>
        <v>1.5981657106607629E-2</v>
      </c>
      <c r="AG91" s="147">
        <f>'1.3'!AG91/'1.3.a'!$AG$178</f>
        <v>1.5833789550176836E-2</v>
      </c>
      <c r="AH91" s="147">
        <f>'1.3'!AH91/'1.3.a'!$AH$178</f>
        <v>1.8725258499640809E-2</v>
      </c>
      <c r="AI91" s="147">
        <f>'1.3'!AI91/'1.3.a'!$AI$178</f>
        <v>1.4039798104116227E-2</v>
      </c>
      <c r="AJ91" s="147">
        <f>'1.3'!AJ91/'1.3.a'!$AJ$178</f>
        <v>1.5538941807064145E-2</v>
      </c>
      <c r="AK91" s="147">
        <f>'1.3'!AK91/'1.3.a'!$AK$178</f>
        <v>1.5960705767043018E-2</v>
      </c>
      <c r="AL91" s="147">
        <f>'1.3'!AL91/'1.3.a'!$AL$178</f>
        <v>1.7361370791814497E-2</v>
      </c>
      <c r="AM91" s="147">
        <f>'1.3'!AM91/'1.3.a'!$AM$178</f>
        <v>1.4123879537672246E-2</v>
      </c>
      <c r="AN91" s="147">
        <f>'1.3'!AN91/'1.3.a'!$AN$178</f>
        <v>1.5516994770036366E-2</v>
      </c>
      <c r="AO91" s="147">
        <f>'1.3'!AO91/'1.3.a'!$AO$178</f>
        <v>1.5830542430888543E-2</v>
      </c>
      <c r="AP91" s="147">
        <f>'1.3'!AP91/'1.3.a'!$AP$178</f>
        <v>1.7377429809069089E-2</v>
      </c>
      <c r="AQ91" s="147">
        <f>'1.3'!AQ91/'1.3.a'!$AQ$178</f>
        <v>1.2769085113060475E-2</v>
      </c>
      <c r="AR91" s="147">
        <f>'1.3'!AR91/'1.3.a'!$AR$178</f>
        <v>1.621492428030535E-2</v>
      </c>
      <c r="AS91" s="147">
        <f>'1.3'!AS91/'1.3.a'!$AS$178</f>
        <v>1.4840813663748566E-2</v>
      </c>
      <c r="AT91" s="147">
        <f>'1.3'!AT91/'1.3.a'!$AT$178</f>
        <v>1.9475150046644504E-2</v>
      </c>
    </row>
    <row r="92" spans="1:46" ht="20.100000000000001" customHeight="1" x14ac:dyDescent="0.25">
      <c r="A92" s="124">
        <v>23</v>
      </c>
      <c r="B92" s="124" t="s">
        <v>824</v>
      </c>
      <c r="C92" s="147">
        <f>'1.3'!C92/'1.3.a'!$C$178</f>
        <v>4.9170158714577144E-3</v>
      </c>
      <c r="D92" s="147">
        <f>'1.3'!D92/'1.3.a'!$D$178</f>
        <v>4.7356658709790363E-3</v>
      </c>
      <c r="E92" s="147">
        <f>'1.3'!E92/'1.3.a'!$E$178</f>
        <v>4.5542933423355506E-3</v>
      </c>
      <c r="F92" s="147">
        <f>'1.3'!F92/'1.3.a'!$F$178</f>
        <v>4.3348382328308602E-3</v>
      </c>
      <c r="G92" s="147">
        <f>'1.3'!G92/'1.3.a'!$G$178</f>
        <v>4.7754150012380434E-3</v>
      </c>
      <c r="H92" s="147">
        <f>'1.3'!H92/'1.3.a'!$H$178</f>
        <v>4.5964458099547753E-3</v>
      </c>
      <c r="I92" s="147">
        <f>'1.3'!I92/'1.3.a'!$I$178</f>
        <v>4.5612486158051798E-3</v>
      </c>
      <c r="J92" s="147">
        <f>'1.3'!J92/'1.3.a'!$J$178</f>
        <v>4.4081458024697257E-3</v>
      </c>
      <c r="K92" s="147">
        <f>'1.3'!K92/'1.3.a'!$K$178</f>
        <v>4.6951966763733449E-3</v>
      </c>
      <c r="L92" s="147">
        <f>'1.3'!L92/'1.3.a'!$L$178</f>
        <v>4.5895985334473794E-3</v>
      </c>
      <c r="M92" s="147">
        <f>'1.3'!M92/'1.3.a'!$M$178</f>
        <v>4.4939897393035319E-3</v>
      </c>
      <c r="N92" s="147">
        <f>'1.3'!N92/'1.3.a'!$N$178</f>
        <v>4.3800829182692649E-3</v>
      </c>
      <c r="O92" s="147">
        <f>'1.3'!O92/'1.3.a'!$O$178</f>
        <v>4.9872440908524949E-3</v>
      </c>
      <c r="P92" s="147">
        <f>'1.3'!P92/'1.3.a'!$P$178</f>
        <v>4.8010041864052352E-3</v>
      </c>
      <c r="Q92" s="147">
        <f>'1.3'!Q92/'1.3.a'!$Q$178</f>
        <v>4.7825720076592583E-3</v>
      </c>
      <c r="R92" s="147">
        <f>'1.3'!R92/'1.3.a'!$R$178</f>
        <v>4.6224085501482765E-3</v>
      </c>
      <c r="S92" s="147">
        <f>'1.3'!S92/'1.3.a'!$S$178</f>
        <v>4.9716040329026261E-3</v>
      </c>
      <c r="T92" s="147">
        <f>'1.3'!T92/'1.3.a'!$T$178</f>
        <v>4.9591126374977619E-3</v>
      </c>
      <c r="U92" s="147">
        <f>'1.3'!U92/'1.3.a'!$U$178</f>
        <v>4.9021643508671605E-3</v>
      </c>
      <c r="V92" s="147">
        <f>'1.3'!V92/'1.3.a'!$V$178</f>
        <v>4.785324414313976E-3</v>
      </c>
      <c r="W92" s="147">
        <f>'1.3'!W92/'1.3.a'!$W$178</f>
        <v>5.3577117350822401E-3</v>
      </c>
      <c r="X92" s="147">
        <f>'1.3'!X92/'1.3.a'!$X$178</f>
        <v>5.3834259891341711E-3</v>
      </c>
      <c r="Y92" s="147">
        <f>'1.3'!Y92/'1.3.a'!$Y$178</f>
        <v>5.4079689308995866E-3</v>
      </c>
      <c r="Z92" s="147">
        <f>'1.3'!Z92/'1.3.a'!$Z$178</f>
        <v>5.3341352270627855E-3</v>
      </c>
      <c r="AA92" s="147">
        <f>'1.3'!AA92/'1.3.a'!$AA$178</f>
        <v>5.718660847167655E-3</v>
      </c>
      <c r="AB92" s="147">
        <f>'1.3'!AB92/'1.3.a'!$AB$178</f>
        <v>5.6169193466374676E-3</v>
      </c>
      <c r="AC92" s="147">
        <f>'1.3'!AC92/'1.3.a'!$AC$178</f>
        <v>5.6304365081025955E-3</v>
      </c>
      <c r="AD92" s="147">
        <f>'1.3'!AD92/'1.3.a'!$AD$178</f>
        <v>5.4562350840538839E-3</v>
      </c>
      <c r="AE92" s="147">
        <f>'1.3'!AE92/'1.3.a'!$AE$178</f>
        <v>5.5093883187904251E-3</v>
      </c>
      <c r="AF92" s="147">
        <f>'1.3'!AF92/'1.3.a'!$AF$178</f>
        <v>5.4143374658053457E-3</v>
      </c>
      <c r="AG92" s="147">
        <f>'1.3'!AG92/'1.3.a'!$AG$178</f>
        <v>5.4720452158496793E-3</v>
      </c>
      <c r="AH92" s="147">
        <f>'1.3'!AH92/'1.3.a'!$AH$178</f>
        <v>5.2746501171386743E-3</v>
      </c>
      <c r="AI92" s="147">
        <f>'1.3'!AI92/'1.3.a'!$AI$178</f>
        <v>5.5670855128451095E-3</v>
      </c>
      <c r="AJ92" s="147">
        <f>'1.3'!AJ92/'1.3.a'!$AJ$178</f>
        <v>5.4595783526436101E-3</v>
      </c>
      <c r="AK92" s="147">
        <f>'1.3'!AK92/'1.3.a'!$AK$178</f>
        <v>5.446966301721692E-3</v>
      </c>
      <c r="AL92" s="147">
        <f>'1.3'!AL92/'1.3.a'!$AL$178</f>
        <v>5.4083846400935038E-3</v>
      </c>
      <c r="AM92" s="147">
        <f>'1.3'!AM92/'1.3.a'!$AM$178</f>
        <v>5.7555873373897719E-3</v>
      </c>
      <c r="AN92" s="147">
        <f>'1.3'!AN92/'1.3.a'!$AN$178</f>
        <v>5.4437995834739124E-3</v>
      </c>
      <c r="AO92" s="147">
        <f>'1.3'!AO92/'1.3.a'!$AO$178</f>
        <v>5.3582221286744697E-3</v>
      </c>
      <c r="AP92" s="147">
        <f>'1.3'!AP92/'1.3.a'!$AP$178</f>
        <v>5.3519511007787107E-3</v>
      </c>
      <c r="AQ92" s="147">
        <f>'1.3'!AQ92/'1.3.a'!$AQ$178</f>
        <v>5.5435664519548769E-3</v>
      </c>
      <c r="AR92" s="147">
        <f>'1.3'!AR92/'1.3.a'!$AR$178</f>
        <v>6.1210831407670476E-3</v>
      </c>
      <c r="AS92" s="147">
        <f>'1.3'!AS92/'1.3.a'!$AS$178</f>
        <v>5.676640647605132E-3</v>
      </c>
      <c r="AT92" s="147">
        <f>'1.3'!AT92/'1.3.a'!$AT$178</f>
        <v>5.5971121523083504E-3</v>
      </c>
    </row>
    <row r="93" spans="1:46" ht="20.100000000000001" customHeight="1" x14ac:dyDescent="0.25">
      <c r="A93" s="124">
        <v>24</v>
      </c>
      <c r="B93" s="124" t="s">
        <v>825</v>
      </c>
      <c r="C93" s="147">
        <f>'1.3'!C93/'1.3.a'!$C$178</f>
        <v>1.4420168711924029E-2</v>
      </c>
      <c r="D93" s="147">
        <f>'1.3'!D93/'1.3.a'!$D$178</f>
        <v>1.7400929969782458E-2</v>
      </c>
      <c r="E93" s="147">
        <f>'1.3'!E93/'1.3.a'!$E$178</f>
        <v>1.2081033003465837E-2</v>
      </c>
      <c r="F93" s="147">
        <f>'1.3'!F93/'1.3.a'!$F$178</f>
        <v>1.9041799988396228E-2</v>
      </c>
      <c r="G93" s="147">
        <f>'1.3'!G93/'1.3.a'!$G$178</f>
        <v>1.5157271564458721E-2</v>
      </c>
      <c r="H93" s="147">
        <f>'1.3'!H93/'1.3.a'!$H$178</f>
        <v>1.0178981048774304E-2</v>
      </c>
      <c r="I93" s="147">
        <f>'1.3'!I93/'1.3.a'!$I$178</f>
        <v>8.1103853693422455E-3</v>
      </c>
      <c r="J93" s="147">
        <f>'1.3'!J93/'1.3.a'!$J$178</f>
        <v>1.1296629752420068E-2</v>
      </c>
      <c r="K93" s="147">
        <f>'1.3'!K93/'1.3.a'!$K$178</f>
        <v>6.754330194545858E-3</v>
      </c>
      <c r="L93" s="147">
        <f>'1.3'!L93/'1.3.a'!$L$178</f>
        <v>1.4509709662970641E-2</v>
      </c>
      <c r="M93" s="147">
        <f>'1.3'!M93/'1.3.a'!$M$178</f>
        <v>1.7373135643714399E-2</v>
      </c>
      <c r="N93" s="147">
        <f>'1.3'!N93/'1.3.a'!$N$178</f>
        <v>8.5085645778403517E-3</v>
      </c>
      <c r="O93" s="147">
        <f>'1.3'!O93/'1.3.a'!$O$178</f>
        <v>9.8698260263311455E-3</v>
      </c>
      <c r="P93" s="147">
        <f>'1.3'!P93/'1.3.a'!$P$178</f>
        <v>7.773639645525022E-3</v>
      </c>
      <c r="Q93" s="147">
        <f>'1.3'!Q93/'1.3.a'!$Q$178</f>
        <v>9.9834955255707087E-3</v>
      </c>
      <c r="R93" s="147">
        <f>'1.3'!R93/'1.3.a'!$R$178</f>
        <v>1.2776047755328193E-2</v>
      </c>
      <c r="S93" s="147">
        <f>'1.3'!S93/'1.3.a'!$S$178</f>
        <v>1.1972788947095586E-2</v>
      </c>
      <c r="T93" s="147">
        <f>'1.3'!T93/'1.3.a'!$T$178</f>
        <v>1.0589878555973957E-2</v>
      </c>
      <c r="U93" s="147">
        <f>'1.3'!U93/'1.3.a'!$U$178</f>
        <v>2.884227826456043E-3</v>
      </c>
      <c r="V93" s="147">
        <f>'1.3'!V93/'1.3.a'!$V$178</f>
        <v>1.1355383311643926E-2</v>
      </c>
      <c r="W93" s="147">
        <f>'1.3'!W93/'1.3.a'!$W$178</f>
        <v>1.204653015005995E-2</v>
      </c>
      <c r="X93" s="147">
        <f>'1.3'!X93/'1.3.a'!$X$178</f>
        <v>1.447920286941301E-2</v>
      </c>
      <c r="Y93" s="147">
        <f>'1.3'!Y93/'1.3.a'!$Y$178</f>
        <v>1.3170728259209657E-2</v>
      </c>
      <c r="Z93" s="147">
        <f>'1.3'!Z93/'1.3.a'!$Z$178</f>
        <v>1.9854731035472979E-2</v>
      </c>
      <c r="AA93" s="147">
        <f>'1.3'!AA93/'1.3.a'!$AA$178</f>
        <v>1.58336297400497E-2</v>
      </c>
      <c r="AB93" s="147">
        <f>'1.3'!AB93/'1.3.a'!$AB$178</f>
        <v>1.2590859073406879E-2</v>
      </c>
      <c r="AC93" s="147">
        <f>'1.3'!AC93/'1.3.a'!$AC$178</f>
        <v>1.4292400989581559E-2</v>
      </c>
      <c r="AD93" s="147">
        <f>'1.3'!AD93/'1.3.a'!$AD$178</f>
        <v>8.8341891551836273E-3</v>
      </c>
      <c r="AE93" s="147">
        <f>'1.3'!AE93/'1.3.a'!$AE$178</f>
        <v>1.2232040805931085E-2</v>
      </c>
      <c r="AF93" s="147">
        <f>'1.3'!AF93/'1.3.a'!$AF$178</f>
        <v>6.8812504722224896E-3</v>
      </c>
      <c r="AG93" s="147">
        <f>'1.3'!AG93/'1.3.a'!$AG$178</f>
        <v>5.7631086855126903E-3</v>
      </c>
      <c r="AH93" s="147">
        <f>'1.3'!AH93/'1.3.a'!$AH$178</f>
        <v>8.2498254358316751E-3</v>
      </c>
      <c r="AI93" s="147">
        <f>'1.3'!AI93/'1.3.a'!$AI$178</f>
        <v>8.765328204274888E-3</v>
      </c>
      <c r="AJ93" s="147">
        <f>'1.3'!AJ93/'1.3.a'!$AJ$178</f>
        <v>7.7448962726946414E-3</v>
      </c>
      <c r="AK93" s="147">
        <f>'1.3'!AK93/'1.3.a'!$AK$178</f>
        <v>1.0989140297171582E-2</v>
      </c>
      <c r="AL93" s="147">
        <f>'1.3'!AL93/'1.3.a'!$AL$178</f>
        <v>7.2179798183019941E-3</v>
      </c>
      <c r="AM93" s="147">
        <f>'1.3'!AM93/'1.3.a'!$AM$178</f>
        <v>6.8155029393096945E-3</v>
      </c>
      <c r="AN93" s="147">
        <f>'1.3'!AN93/'1.3.a'!$AN$178</f>
        <v>6.9813071771093584E-3</v>
      </c>
      <c r="AO93" s="147">
        <f>'1.3'!AO93/'1.3.a'!$AO$178</f>
        <v>6.5864551945601264E-3</v>
      </c>
      <c r="AP93" s="147">
        <f>'1.3'!AP93/'1.3.a'!$AP$178</f>
        <v>6.1666824838040851E-3</v>
      </c>
      <c r="AQ93" s="147">
        <f>'1.3'!AQ93/'1.3.a'!$AQ$178</f>
        <v>5.6540117955224791E-3</v>
      </c>
      <c r="AR93" s="147">
        <f>'1.3'!AR93/'1.3.a'!$AR$178</f>
        <v>5.1770914130409634E-3</v>
      </c>
      <c r="AS93" s="147">
        <f>'1.3'!AS93/'1.3.a'!$AS$178</f>
        <v>4.5640546881304733E-3</v>
      </c>
      <c r="AT93" s="147">
        <f>'1.3'!AT93/'1.3.a'!$AT$178</f>
        <v>4.2122569042613396E-3</v>
      </c>
    </row>
    <row r="94" spans="1:46" ht="20.100000000000001" customHeight="1" x14ac:dyDescent="0.25">
      <c r="A94" s="124">
        <v>25</v>
      </c>
      <c r="B94" s="124" t="s">
        <v>248</v>
      </c>
      <c r="C94" s="147">
        <f>'1.3'!C94/'1.3.a'!$C$178</f>
        <v>6.2199141416506576E-5</v>
      </c>
      <c r="D94" s="147">
        <f>'1.3'!D94/'1.3.a'!$D$178</f>
        <v>4.5585155838695482E-5</v>
      </c>
      <c r="E94" s="147">
        <f>'1.3'!E94/'1.3.a'!$E$178</f>
        <v>3.6253830556212896E-5</v>
      </c>
      <c r="F94" s="147">
        <f>'1.3'!F94/'1.3.a'!$F$178</f>
        <v>3.5065505001065017E-5</v>
      </c>
      <c r="G94" s="147">
        <f>'1.3'!G94/'1.3.a'!$G$178</f>
        <v>4.6659651965597267E-5</v>
      </c>
      <c r="H94" s="147">
        <f>'1.3'!H94/'1.3.a'!$H$178</f>
        <v>3.1592838346815246E-5</v>
      </c>
      <c r="I94" s="147">
        <f>'1.3'!I94/'1.3.a'!$I$178</f>
        <v>2.1393662901015896E-5</v>
      </c>
      <c r="J94" s="147">
        <f>'1.3'!J94/'1.3.a'!$J$178</f>
        <v>4.2627055730371575E-5</v>
      </c>
      <c r="K94" s="147">
        <f>'1.3'!K94/'1.3.a'!$K$178</f>
        <v>1.2250486872978238E-5</v>
      </c>
      <c r="L94" s="147">
        <f>'1.3'!L94/'1.3.a'!$L$178</f>
        <v>2.2766090201171939E-5</v>
      </c>
      <c r="M94" s="147">
        <f>'1.3'!M94/'1.3.a'!$M$178</f>
        <v>3.1338827917641803E-5</v>
      </c>
      <c r="N94" s="147">
        <f>'1.3'!N94/'1.3.a'!$N$178</f>
        <v>6.7327741736358058E-5</v>
      </c>
      <c r="O94" s="147">
        <f>'1.3'!O94/'1.3.a'!$O$178</f>
        <v>4.9982431427921176E-5</v>
      </c>
      <c r="P94" s="147">
        <f>'1.3'!P94/'1.3.a'!$P$178</f>
        <v>1.2491148635411566E-4</v>
      </c>
      <c r="Q94" s="147">
        <f>'1.3'!Q94/'1.3.a'!$Q$178</f>
        <v>6.1509875560490507E-5</v>
      </c>
      <c r="R94" s="147">
        <f>'1.3'!R94/'1.3.a'!$R$178</f>
        <v>6.6470883520232228E-5</v>
      </c>
      <c r="S94" s="147">
        <f>'1.3'!S94/'1.3.a'!$S$178</f>
        <v>7.9686962412658962E-5</v>
      </c>
      <c r="T94" s="147">
        <f>'1.3'!T94/'1.3.a'!$T$178</f>
        <v>5.2213799553119157E-5</v>
      </c>
      <c r="U94" s="147">
        <f>'1.3'!U94/'1.3.a'!$U$178</f>
        <v>4.7817800469381242E-5</v>
      </c>
      <c r="V94" s="147">
        <f>'1.3'!V94/'1.3.a'!$V$178</f>
        <v>5.116699822918113E-5</v>
      </c>
      <c r="W94" s="147">
        <f>'1.3'!W94/'1.3.a'!$W$178</f>
        <v>7.2919368922353994E-5</v>
      </c>
      <c r="X94" s="147">
        <f>'1.3'!X94/'1.3.a'!$X$178</f>
        <v>4.8334036387151323E-5</v>
      </c>
      <c r="Y94" s="147">
        <f>'1.3'!Y94/'1.3.a'!$Y$178</f>
        <v>4.1051012865468026E-5</v>
      </c>
      <c r="Z94" s="147">
        <f>'1.3'!Z94/'1.3.a'!$Z$178</f>
        <v>5.1198923282613334E-5</v>
      </c>
      <c r="AA94" s="147">
        <f>'1.3'!AA94/'1.3.a'!$AA$178</f>
        <v>7.6773009941070338E-5</v>
      </c>
      <c r="AB94" s="147">
        <f>'1.3'!AB94/'1.3.a'!$AB$178</f>
        <v>7.3408676987931493E-5</v>
      </c>
      <c r="AC94" s="147">
        <f>'1.3'!AC94/'1.3.a'!$AC$178</f>
        <v>6.2801936575357888E-5</v>
      </c>
      <c r="AD94" s="147">
        <f>'1.3'!AD94/'1.3.a'!$AD$178</f>
        <v>3.2864238740433721E-4</v>
      </c>
      <c r="AE94" s="147">
        <f>'1.3'!AE94/'1.3.a'!$AE$178</f>
        <v>1.0705765454123445E-4</v>
      </c>
      <c r="AF94" s="147">
        <f>'1.3'!AF94/'1.3.a'!$AF$178</f>
        <v>1.3249779462641502E-4</v>
      </c>
      <c r="AG94" s="147">
        <f>'1.3'!AG94/'1.3.a'!$AG$178</f>
        <v>1.2635767998764528E-4</v>
      </c>
      <c r="AH94" s="147">
        <f>'1.3'!AH94/'1.3.a'!$AH$178</f>
        <v>1.3086498076564891E-4</v>
      </c>
      <c r="AI94" s="147">
        <f>'1.3'!AI94/'1.3.a'!$AI$178</f>
        <v>1.0500793904189809E-4</v>
      </c>
      <c r="AJ94" s="147">
        <f>'1.3'!AJ94/'1.3.a'!$AJ$178</f>
        <v>1.027636489827147E-4</v>
      </c>
      <c r="AK94" s="147">
        <f>'1.3'!AK94/'1.3.a'!$AK$178</f>
        <v>8.4170951289294681E-5</v>
      </c>
      <c r="AL94" s="147">
        <f>'1.3'!AL94/'1.3.a'!$AL$178</f>
        <v>1.3795094129954357E-4</v>
      </c>
      <c r="AM94" s="147">
        <f>'1.3'!AM94/'1.3.a'!$AM$178</f>
        <v>8.4916425250775143E-5</v>
      </c>
      <c r="AN94" s="147">
        <f>'1.3'!AN94/'1.3.a'!$AN$178</f>
        <v>8.2490154443973986E-5</v>
      </c>
      <c r="AO94" s="147">
        <f>'1.3'!AO94/'1.3.a'!$AO$178</f>
        <v>6.7109247085419803E-5</v>
      </c>
      <c r="AP94" s="147">
        <f>'1.3'!AP94/'1.3.a'!$AP$178</f>
        <v>1.1099479792867465E-4</v>
      </c>
      <c r="AQ94" s="147">
        <f>'1.3'!AQ94/'1.3.a'!$AQ$178</f>
        <v>7.5270397069149996E-5</v>
      </c>
      <c r="AR94" s="147">
        <f>'1.3'!AR94/'1.3.a'!$AR$178</f>
        <v>6.9564536125737961E-5</v>
      </c>
      <c r="AS94" s="147">
        <f>'1.3'!AS94/'1.3.a'!$AS$178</f>
        <v>7.5124120396189933E-5</v>
      </c>
      <c r="AT94" s="147">
        <f>'1.3'!AT94/'1.3.a'!$AT$178</f>
        <v>1.1938227368774136E-4</v>
      </c>
    </row>
    <row r="95" spans="1:46" ht="20.100000000000001" customHeight="1" x14ac:dyDescent="0.25">
      <c r="A95" s="124">
        <v>26</v>
      </c>
      <c r="B95" s="124" t="s">
        <v>243</v>
      </c>
      <c r="C95" s="147">
        <f>'1.3'!C95/'1.3.a'!$C$178</f>
        <v>2.872715205034056E-2</v>
      </c>
      <c r="D95" s="147">
        <f>'1.3'!D95/'1.3.a'!$D$178</f>
        <v>2.1197126473433268E-2</v>
      </c>
      <c r="E95" s="147">
        <f>'1.3'!E95/'1.3.a'!$E$178</f>
        <v>2.1842148435158481E-2</v>
      </c>
      <c r="F95" s="147">
        <f>'1.3'!F95/'1.3.a'!$F$178</f>
        <v>1.9523880893134442E-2</v>
      </c>
      <c r="G95" s="147">
        <f>'1.3'!G95/'1.3.a'!$G$178</f>
        <v>2.7041624075652169E-2</v>
      </c>
      <c r="H95" s="147">
        <f>'1.3'!H95/'1.3.a'!$H$178</f>
        <v>2.106294470703415E-2</v>
      </c>
      <c r="I95" s="147">
        <f>'1.3'!I95/'1.3.a'!$I$178</f>
        <v>1.8690477890882806E-2</v>
      </c>
      <c r="J95" s="147">
        <f>'1.3'!J95/'1.3.a'!$J$178</f>
        <v>2.0270755608008163E-2</v>
      </c>
      <c r="K95" s="147">
        <f>'1.3'!K95/'1.3.a'!$K$178</f>
        <v>2.8914792536833864E-2</v>
      </c>
      <c r="L95" s="147">
        <f>'1.3'!L95/'1.3.a'!$L$178</f>
        <v>2.1395153802763755E-2</v>
      </c>
      <c r="M95" s="147">
        <f>'1.3'!M95/'1.3.a'!$M$178</f>
        <v>2.0997389623148524E-2</v>
      </c>
      <c r="N95" s="147">
        <f>'1.3'!N95/'1.3.a'!$N$178</f>
        <v>1.8074392516956566E-2</v>
      </c>
      <c r="O95" s="147">
        <f>'1.3'!O95/'1.3.a'!$O$178</f>
        <v>2.7457463531880066E-2</v>
      </c>
      <c r="P95" s="147">
        <f>'1.3'!P95/'1.3.a'!$P$178</f>
        <v>1.8811350640490491E-2</v>
      </c>
      <c r="Q95" s="147">
        <f>'1.3'!Q95/'1.3.a'!$Q$178</f>
        <v>1.9173470966191507E-2</v>
      </c>
      <c r="R95" s="147">
        <f>'1.3'!R95/'1.3.a'!$R$178</f>
        <v>2.121546610508852E-2</v>
      </c>
      <c r="S95" s="147">
        <f>'1.3'!S95/'1.3.a'!$S$178</f>
        <v>2.4003326120671461E-2</v>
      </c>
      <c r="T95" s="147">
        <f>'1.3'!T95/'1.3.a'!$T$178</f>
        <v>1.9920657049614935E-2</v>
      </c>
      <c r="U95" s="147">
        <f>'1.3'!U95/'1.3.a'!$U$178</f>
        <v>2.264959841029264E-2</v>
      </c>
      <c r="V95" s="147">
        <f>'1.3'!V95/'1.3.a'!$V$178</f>
        <v>2.1321039232163084E-2</v>
      </c>
      <c r="W95" s="147">
        <f>'1.3'!W95/'1.3.a'!$W$178</f>
        <v>2.6090509787912955E-2</v>
      </c>
      <c r="X95" s="147">
        <f>'1.3'!X95/'1.3.a'!$X$178</f>
        <v>1.9970645824896285E-2</v>
      </c>
      <c r="Y95" s="147">
        <f>'1.3'!Y95/'1.3.a'!$Y$178</f>
        <v>1.9434709473736191E-2</v>
      </c>
      <c r="Z95" s="147">
        <f>'1.3'!Z95/'1.3.a'!$Z$178</f>
        <v>2.1027652848561118E-2</v>
      </c>
      <c r="AA95" s="147">
        <f>'1.3'!AA95/'1.3.a'!$AA$178</f>
        <v>2.863631082451646E-2</v>
      </c>
      <c r="AB95" s="147">
        <f>'1.3'!AB95/'1.3.a'!$AB$178</f>
        <v>2.1579144722703048E-2</v>
      </c>
      <c r="AC95" s="147">
        <f>'1.3'!AC95/'1.3.a'!$AC$178</f>
        <v>2.0222481039525664E-2</v>
      </c>
      <c r="AD95" s="147">
        <f>'1.3'!AD95/'1.3.a'!$AD$178</f>
        <v>1.6726925355823367E-2</v>
      </c>
      <c r="AE95" s="147">
        <f>'1.3'!AE95/'1.3.a'!$AE$178</f>
        <v>2.6395922424641706E-2</v>
      </c>
      <c r="AF95" s="147">
        <f>'1.3'!AF95/'1.3.a'!$AF$178</f>
        <v>2.0352426843021496E-2</v>
      </c>
      <c r="AG95" s="147">
        <f>'1.3'!AG95/'1.3.a'!$AG$178</f>
        <v>2.0308543538834243E-2</v>
      </c>
      <c r="AH95" s="147">
        <f>'1.3'!AH95/'1.3.a'!$AH$178</f>
        <v>1.9211829694921145E-2</v>
      </c>
      <c r="AI95" s="147">
        <f>'1.3'!AI95/'1.3.a'!$AI$178</f>
        <v>2.4475406422769845E-2</v>
      </c>
      <c r="AJ95" s="147">
        <f>'1.3'!AJ95/'1.3.a'!$AJ$178</f>
        <v>2.0604397819305648E-2</v>
      </c>
      <c r="AK95" s="147">
        <f>'1.3'!AK95/'1.3.a'!$AK$178</f>
        <v>2.041619602685988E-2</v>
      </c>
      <c r="AL95" s="147">
        <f>'1.3'!AL95/'1.3.a'!$AL$178</f>
        <v>2.1419387048062788E-2</v>
      </c>
      <c r="AM95" s="147">
        <f>'1.3'!AM95/'1.3.a'!$AM$178</f>
        <v>2.675660937823815E-2</v>
      </c>
      <c r="AN95" s="147">
        <f>'1.3'!AN95/'1.3.a'!$AN$178</f>
        <v>2.4196810370142124E-2</v>
      </c>
      <c r="AO95" s="147">
        <f>'1.3'!AO95/'1.3.a'!$AO$178</f>
        <v>1.8949022396593265E-2</v>
      </c>
      <c r="AP95" s="147">
        <f>'1.3'!AP95/'1.3.a'!$AP$178</f>
        <v>1.823232284543649E-2</v>
      </c>
      <c r="AQ95" s="147">
        <f>'1.3'!AQ95/'1.3.a'!$AQ$178</f>
        <v>2.6570317244575294E-2</v>
      </c>
      <c r="AR95" s="147">
        <f>'1.3'!AR95/'1.3.a'!$AR$178</f>
        <v>1.9509757999688356E-2</v>
      </c>
      <c r="AS95" s="147">
        <f>'1.3'!AS95/'1.3.a'!$AS$178</f>
        <v>2.1536745949087475E-2</v>
      </c>
      <c r="AT95" s="147">
        <f>'1.3'!AT95/'1.3.a'!$AT$178</f>
        <v>2.4146489291658538E-2</v>
      </c>
    </row>
    <row r="96" spans="1:46" ht="20.100000000000001" customHeight="1" x14ac:dyDescent="0.25">
      <c r="A96" s="124">
        <v>27</v>
      </c>
      <c r="B96" s="124" t="s">
        <v>580</v>
      </c>
      <c r="C96" s="147">
        <f>'1.3'!C96/'1.3.a'!$C$178</f>
        <v>1.9785019560339817E-2</v>
      </c>
      <c r="D96" s="147">
        <f>'1.3'!D96/'1.3.a'!$D$178</f>
        <v>1.7035919765163356E-2</v>
      </c>
      <c r="E96" s="147">
        <f>'1.3'!E96/'1.3.a'!$E$178</f>
        <v>1.5797452421265609E-2</v>
      </c>
      <c r="F96" s="147">
        <f>'1.3'!F96/'1.3.a'!$F$178</f>
        <v>1.9529167872998864E-2</v>
      </c>
      <c r="G96" s="147">
        <f>'1.3'!G96/'1.3.a'!$G$178</f>
        <v>1.8625688330597072E-2</v>
      </c>
      <c r="H96" s="147">
        <f>'1.3'!H96/'1.3.a'!$H$178</f>
        <v>1.7444272329248642E-2</v>
      </c>
      <c r="I96" s="147">
        <f>'1.3'!I96/'1.3.a'!$I$178</f>
        <v>1.6954427434441911E-2</v>
      </c>
      <c r="J96" s="147">
        <f>'1.3'!J96/'1.3.a'!$J$178</f>
        <v>1.9805924078485703E-2</v>
      </c>
      <c r="K96" s="147">
        <f>'1.3'!K96/'1.3.a'!$K$178</f>
        <v>1.8805575495174604E-2</v>
      </c>
      <c r="L96" s="147">
        <f>'1.3'!L96/'1.3.a'!$L$178</f>
        <v>1.8910289864416133E-2</v>
      </c>
      <c r="M96" s="147">
        <f>'1.3'!M96/'1.3.a'!$M$178</f>
        <v>1.8562001666571577E-2</v>
      </c>
      <c r="N96" s="147">
        <f>'1.3'!N96/'1.3.a'!$N$178</f>
        <v>2.032565803893608E-2</v>
      </c>
      <c r="O96" s="147">
        <f>'1.3'!O96/'1.3.a'!$O$178</f>
        <v>1.9512218233941458E-2</v>
      </c>
      <c r="P96" s="147">
        <f>'1.3'!P96/'1.3.a'!$P$178</f>
        <v>1.884817973762605E-2</v>
      </c>
      <c r="Q96" s="147">
        <f>'1.3'!Q96/'1.3.a'!$Q$178</f>
        <v>1.8192164463071966E-2</v>
      </c>
      <c r="R96" s="147">
        <f>'1.3'!R96/'1.3.a'!$R$178</f>
        <v>2.1395009169284662E-2</v>
      </c>
      <c r="S96" s="147">
        <f>'1.3'!S96/'1.3.a'!$S$178</f>
        <v>2.128485602713338E-2</v>
      </c>
      <c r="T96" s="147">
        <f>'1.3'!T96/'1.3.a'!$T$178</f>
        <v>1.9613259366403447E-2</v>
      </c>
      <c r="U96" s="147">
        <f>'1.3'!U96/'1.3.a'!$U$178</f>
        <v>2.0299753095798928E-2</v>
      </c>
      <c r="V96" s="147">
        <f>'1.3'!V96/'1.3.a'!$V$178</f>
        <v>2.0028711518054514E-2</v>
      </c>
      <c r="W96" s="147">
        <f>'1.3'!W96/'1.3.a'!$W$178</f>
        <v>2.0507987085778296E-2</v>
      </c>
      <c r="X96" s="147">
        <f>'1.3'!X96/'1.3.a'!$X$178</f>
        <v>2.2008088390140099E-2</v>
      </c>
      <c r="Y96" s="147">
        <f>'1.3'!Y96/'1.3.a'!$Y$178</f>
        <v>2.19579071941697E-2</v>
      </c>
      <c r="Z96" s="147">
        <f>'1.3'!Z96/'1.3.a'!$Z$178</f>
        <v>2.3473417882075059E-2</v>
      </c>
      <c r="AA96" s="147">
        <f>'1.3'!AA96/'1.3.a'!$AA$178</f>
        <v>2.342832448906557E-2</v>
      </c>
      <c r="AB96" s="147">
        <f>'1.3'!AB96/'1.3.a'!$AB$178</f>
        <v>2.2376600609037515E-2</v>
      </c>
      <c r="AC96" s="147">
        <f>'1.3'!AC96/'1.3.a'!$AC$178</f>
        <v>2.0997470339096547E-2</v>
      </c>
      <c r="AD96" s="147">
        <f>'1.3'!AD96/'1.3.a'!$AD$178</f>
        <v>2.5501159982539948E-2</v>
      </c>
      <c r="AE96" s="147">
        <f>'1.3'!AE96/'1.3.a'!$AE$178</f>
        <v>2.472071487138354E-2</v>
      </c>
      <c r="AF96" s="147">
        <f>'1.3'!AF96/'1.3.a'!$AF$178</f>
        <v>2.1980233710974163E-2</v>
      </c>
      <c r="AG96" s="147">
        <f>'1.3'!AG96/'1.3.a'!$AG$178</f>
        <v>2.3471030893522385E-2</v>
      </c>
      <c r="AH96" s="147">
        <f>'1.3'!AH96/'1.3.a'!$AH$178</f>
        <v>2.6642914356331183E-2</v>
      </c>
      <c r="AI96" s="147">
        <f>'1.3'!AI96/'1.3.a'!$AI$178</f>
        <v>2.4659585787981723E-2</v>
      </c>
      <c r="AJ96" s="147">
        <f>'1.3'!AJ96/'1.3.a'!$AJ$178</f>
        <v>2.3688733358912566E-2</v>
      </c>
      <c r="AK96" s="147">
        <f>'1.3'!AK96/'1.3.a'!$AK$178</f>
        <v>2.3481799986055828E-2</v>
      </c>
      <c r="AL96" s="147">
        <f>'1.3'!AL96/'1.3.a'!$AL$178</f>
        <v>2.684313523837862E-2</v>
      </c>
      <c r="AM96" s="147">
        <f>'1.3'!AM96/'1.3.a'!$AM$178</f>
        <v>2.5985236715378082E-2</v>
      </c>
      <c r="AN96" s="147">
        <f>'1.3'!AN96/'1.3.a'!$AN$178</f>
        <v>2.4775295885590385E-2</v>
      </c>
      <c r="AO96" s="147">
        <f>'1.3'!AO96/'1.3.a'!$AO$178</f>
        <v>2.4390539823519759E-2</v>
      </c>
      <c r="AP96" s="147">
        <f>'1.3'!AP96/'1.3.a'!$AP$178</f>
        <v>2.81375459309673E-2</v>
      </c>
      <c r="AQ96" s="147">
        <f>'1.3'!AQ96/'1.3.a'!$AQ$178</f>
        <v>2.551661602996589E-2</v>
      </c>
      <c r="AR96" s="147">
        <f>'1.3'!AR96/'1.3.a'!$AR$178</f>
        <v>2.8729348061337832E-2</v>
      </c>
      <c r="AS96" s="147">
        <f>'1.3'!AS96/'1.3.a'!$AS$178</f>
        <v>2.609276289452005E-2</v>
      </c>
      <c r="AT96" s="147">
        <f>'1.3'!AT96/'1.3.a'!$AT$178</f>
        <v>3.159066597023015E-2</v>
      </c>
    </row>
    <row r="97" spans="1:46" ht="20.100000000000001" customHeight="1" x14ac:dyDescent="0.25">
      <c r="A97" s="124">
        <v>28</v>
      </c>
      <c r="B97" s="124" t="s">
        <v>398</v>
      </c>
      <c r="C97" s="147">
        <f>'1.3'!C97/'1.3.a'!$C$178</f>
        <v>1.645109385961306E-3</v>
      </c>
      <c r="D97" s="147">
        <f>'1.3'!D97/'1.3.a'!$D$178</f>
        <v>6.5743584905184381E-3</v>
      </c>
      <c r="E97" s="147">
        <f>'1.3'!E97/'1.3.a'!$E$178</f>
        <v>5.7329443401795185E-3</v>
      </c>
      <c r="F97" s="147">
        <f>'1.3'!F97/'1.3.a'!$F$178</f>
        <v>6.0294451403574067E-3</v>
      </c>
      <c r="G97" s="147">
        <f>'1.3'!G97/'1.3.a'!$G$178</f>
        <v>1.3975237336513299E-3</v>
      </c>
      <c r="H97" s="147">
        <f>'1.3'!H97/'1.3.a'!$H$178</f>
        <v>5.1459374417967274E-3</v>
      </c>
      <c r="I97" s="147">
        <f>'1.3'!I97/'1.3.a'!$I$178</f>
        <v>5.2823146143864469E-3</v>
      </c>
      <c r="J97" s="147">
        <f>'1.3'!J97/'1.3.a'!$J$178</f>
        <v>7.5386253889192338E-3</v>
      </c>
      <c r="K97" s="147">
        <f>'1.3'!K97/'1.3.a'!$K$178</f>
        <v>1.2862474250049819E-3</v>
      </c>
      <c r="L97" s="147">
        <f>'1.3'!L97/'1.3.a'!$L$178</f>
        <v>5.229941677306572E-3</v>
      </c>
      <c r="M97" s="147">
        <f>'1.3'!M97/'1.3.a'!$M$178</f>
        <v>5.6667892403420277E-3</v>
      </c>
      <c r="N97" s="147">
        <f>'1.3'!N97/'1.3.a'!$N$178</f>
        <v>6.9188682557336182E-3</v>
      </c>
      <c r="O97" s="147">
        <f>'1.3'!O97/'1.3.a'!$O$178</f>
        <v>2.9654130354886195E-3</v>
      </c>
      <c r="P97" s="147">
        <f>'1.3'!P97/'1.3.a'!$P$178</f>
        <v>5.9702192025516054E-3</v>
      </c>
      <c r="Q97" s="147">
        <f>'1.3'!Q97/'1.3.a'!$Q$178</f>
        <v>5.8389015193086261E-3</v>
      </c>
      <c r="R97" s="147">
        <f>'1.3'!R97/'1.3.a'!$R$178</f>
        <v>4.5363693850658205E-3</v>
      </c>
      <c r="S97" s="147">
        <f>'1.3'!S97/'1.3.a'!$S$178</f>
        <v>3.4591305831222024E-3</v>
      </c>
      <c r="T97" s="147">
        <f>'1.3'!T97/'1.3.a'!$T$178</f>
        <v>5.2039679889415904E-3</v>
      </c>
      <c r="U97" s="147">
        <f>'1.3'!U97/'1.3.a'!$U$178</f>
        <v>5.9714673622683961E-3</v>
      </c>
      <c r="V97" s="147">
        <f>'1.3'!V97/'1.3.a'!$V$178</f>
        <v>5.1706154159790992E-3</v>
      </c>
      <c r="W97" s="147">
        <f>'1.3'!W97/'1.3.a'!$W$178</f>
        <v>3.6221886284254685E-3</v>
      </c>
      <c r="X97" s="147">
        <f>'1.3'!X97/'1.3.a'!$X$178</f>
        <v>6.3486438057760077E-3</v>
      </c>
      <c r="Y97" s="147">
        <f>'1.3'!Y97/'1.3.a'!$Y$178</f>
        <v>6.1237960570205254E-3</v>
      </c>
      <c r="Z97" s="147">
        <f>'1.3'!Z97/'1.3.a'!$Z$178</f>
        <v>5.9417967281190859E-3</v>
      </c>
      <c r="AA97" s="147">
        <f>'1.3'!AA97/'1.3.a'!$AA$178</f>
        <v>4.1783402412256159E-3</v>
      </c>
      <c r="AB97" s="147">
        <f>'1.3'!AB97/'1.3.a'!$AB$178</f>
        <v>6.6863695447801413E-3</v>
      </c>
      <c r="AC97" s="147">
        <f>'1.3'!AC97/'1.3.a'!$AC$178</f>
        <v>6.1249733921020094E-3</v>
      </c>
      <c r="AD97" s="147">
        <f>'1.3'!AD97/'1.3.a'!$AD$178</f>
        <v>8.6308932523863954E-3</v>
      </c>
      <c r="AE97" s="147">
        <f>'1.3'!AE97/'1.3.a'!$AE$178</f>
        <v>2.5854028759428314E-3</v>
      </c>
      <c r="AF97" s="147">
        <f>'1.3'!AF97/'1.3.a'!$AF$178</f>
        <v>7.3709253146828782E-3</v>
      </c>
      <c r="AG97" s="147">
        <f>'1.3'!AG97/'1.3.a'!$AG$178</f>
        <v>5.6881489150171763E-3</v>
      </c>
      <c r="AH97" s="147">
        <f>'1.3'!AH97/'1.3.a'!$AH$178</f>
        <v>6.1200367551652573E-3</v>
      </c>
      <c r="AI97" s="147">
        <f>'1.3'!AI97/'1.3.a'!$AI$178</f>
        <v>2.5833335893710599E-3</v>
      </c>
      <c r="AJ97" s="147">
        <f>'1.3'!AJ97/'1.3.a'!$AJ$178</f>
        <v>6.0699971837563111E-3</v>
      </c>
      <c r="AK97" s="147">
        <f>'1.3'!AK97/'1.3.a'!$AK$178</f>
        <v>5.8762513728695745E-3</v>
      </c>
      <c r="AL97" s="147">
        <f>'1.3'!AL97/'1.3.a'!$AL$178</f>
        <v>6.4538980474829E-3</v>
      </c>
      <c r="AM97" s="147">
        <f>'1.3'!AM97/'1.3.a'!$AM$178</f>
        <v>2.3752816694689021E-3</v>
      </c>
      <c r="AN97" s="147">
        <f>'1.3'!AN97/'1.3.a'!$AN$178</f>
        <v>5.5400814176050769E-3</v>
      </c>
      <c r="AO97" s="147">
        <f>'1.3'!AO97/'1.3.a'!$AO$178</f>
        <v>5.3270350516191967E-3</v>
      </c>
      <c r="AP97" s="147">
        <f>'1.3'!AP97/'1.3.a'!$AP$178</f>
        <v>5.9042551237125842E-3</v>
      </c>
      <c r="AQ97" s="147">
        <f>'1.3'!AQ97/'1.3.a'!$AQ$178</f>
        <v>5.0665791209428962E-3</v>
      </c>
      <c r="AR97" s="147">
        <f>'1.3'!AR97/'1.3.a'!$AR$178</f>
        <v>6.3319422774486865E-3</v>
      </c>
      <c r="AS97" s="147">
        <f>'1.3'!AS97/'1.3.a'!$AS$178</f>
        <v>5.326001727458075E-3</v>
      </c>
      <c r="AT97" s="147">
        <f>'1.3'!AT97/'1.3.a'!$AT$178</f>
        <v>6.5842908247382044E-3</v>
      </c>
    </row>
    <row r="98" spans="1:46" ht="20.100000000000001" customHeight="1" x14ac:dyDescent="0.25">
      <c r="A98" s="118">
        <v>31</v>
      </c>
      <c r="B98" s="118" t="s">
        <v>612</v>
      </c>
      <c r="C98" s="146">
        <f>'1.3'!C98/'1.3.a'!$C$178</f>
        <v>2.8998432415517405E-3</v>
      </c>
      <c r="D98" s="146">
        <f>'1.3'!D98/'1.3.a'!$D$178</f>
        <v>6.3791361656423138E-3</v>
      </c>
      <c r="E98" s="146">
        <f>'1.3'!E98/'1.3.a'!$E$178</f>
        <v>7.4670083532866393E-3</v>
      </c>
      <c r="F98" s="146">
        <f>'1.3'!F98/'1.3.a'!$F$178</f>
        <v>8.3899312158121457E-3</v>
      </c>
      <c r="G98" s="146">
        <f>'1.3'!G98/'1.3.a'!$G$178</f>
        <v>3.8291399711872236E-4</v>
      </c>
      <c r="H98" s="146">
        <f>'1.3'!H98/'1.3.a'!$H$178</f>
        <v>2.6352500841530673E-3</v>
      </c>
      <c r="I98" s="146">
        <f>'1.3'!I98/'1.3.a'!$I$178</f>
        <v>2.9256960423218229E-3</v>
      </c>
      <c r="J98" s="146">
        <f>'1.3'!J98/'1.3.a'!$J$178</f>
        <v>6.2620377479442445E-3</v>
      </c>
      <c r="K98" s="146">
        <f>'1.3'!K98/'1.3.a'!$K$178</f>
        <v>-1.697861030372773E-5</v>
      </c>
      <c r="L98" s="146">
        <f>'1.3'!L98/'1.3.a'!$L$178</f>
        <v>1.8144780001509656E-3</v>
      </c>
      <c r="M98" s="146">
        <f>'1.3'!M98/'1.3.a'!$M$178</f>
        <v>2.5782462773334038E-3</v>
      </c>
      <c r="N98" s="146">
        <f>'1.3'!N98/'1.3.a'!$N$178</f>
        <v>5.6096171453936727E-3</v>
      </c>
      <c r="O98" s="146">
        <f>'1.3'!O98/'1.3.a'!$O$178</f>
        <v>1.4937057473435691E-4</v>
      </c>
      <c r="P98" s="146">
        <f>'1.3'!P98/'1.3.a'!$P$178</f>
        <v>4.1694318212989155E-3</v>
      </c>
      <c r="Q98" s="146">
        <f>'1.3'!Q98/'1.3.a'!$Q$178</f>
        <v>4.8078611119966412E-3</v>
      </c>
      <c r="R98" s="146">
        <f>'1.3'!R98/'1.3.a'!$R$178</f>
        <v>8.2480391634466767E-3</v>
      </c>
      <c r="S98" s="146">
        <f>'1.3'!S98/'1.3.a'!$S$178</f>
        <v>2.8517326949648327E-3</v>
      </c>
      <c r="T98" s="146">
        <f>'1.3'!T98/'1.3.a'!$T$178</f>
        <v>5.2218804038506525E-3</v>
      </c>
      <c r="U98" s="146">
        <f>'1.3'!U98/'1.3.a'!$U$178</f>
        <v>5.8719013069520876E-3</v>
      </c>
      <c r="V98" s="146">
        <f>'1.3'!V98/'1.3.a'!$V$178</f>
        <v>5.5840346742548584E-3</v>
      </c>
      <c r="W98" s="146">
        <f>'1.3'!W98/'1.3.a'!$W$178</f>
        <v>-1.4455845913070287E-3</v>
      </c>
      <c r="X98" s="146">
        <f>'1.3'!X98/'1.3.a'!$X$178</f>
        <v>1.3394921625318765E-4</v>
      </c>
      <c r="Y98" s="146">
        <f>'1.3'!Y98/'1.3.a'!$Y$178</f>
        <v>3.1466700571613869E-4</v>
      </c>
      <c r="Z98" s="146">
        <f>'1.3'!Z98/'1.3.a'!$Z$178</f>
        <v>2.4256929992875339E-3</v>
      </c>
      <c r="AA98" s="146">
        <f>'1.3'!AA98/'1.3.a'!$AA$178</f>
        <v>-1.9920227246645115E-3</v>
      </c>
      <c r="AB98" s="146">
        <f>'1.3'!AB98/'1.3.a'!$AB$178</f>
        <v>-7.2035174501918994E-4</v>
      </c>
      <c r="AC98" s="146">
        <f>'1.3'!AC98/'1.3.a'!$AC$178</f>
        <v>-6.9713271927975321E-4</v>
      </c>
      <c r="AD98" s="146">
        <f>'1.3'!AD98/'1.3.a'!$AD$178</f>
        <v>2.5363798020373799E-5</v>
      </c>
      <c r="AE98" s="146">
        <f>'1.3'!AE98/'1.3.a'!$AE$178</f>
        <v>-1.8910624212768053E-3</v>
      </c>
      <c r="AF98" s="146">
        <f>'1.3'!AF98/'1.3.a'!$AF$178</f>
        <v>-1.2520215825251554E-3</v>
      </c>
      <c r="AG98" s="146">
        <f>'1.3'!AG98/'1.3.a'!$AG$178</f>
        <v>-3.0301953789221739E-4</v>
      </c>
      <c r="AH98" s="146">
        <f>'1.3'!AH98/'1.3.a'!$AH$178</f>
        <v>1.4126935251436519E-3</v>
      </c>
      <c r="AI98" s="146">
        <f>'1.3'!AI98/'1.3.a'!$AI$178</f>
        <v>-2.0871460307416165E-3</v>
      </c>
      <c r="AJ98" s="146">
        <f>'1.3'!AJ98/'1.3.a'!$AJ$178</f>
        <v>-6.1917046383674901E-4</v>
      </c>
      <c r="AK98" s="146">
        <f>'1.3'!AK98/'1.3.a'!$AK$178</f>
        <v>-2.1068852065220931E-4</v>
      </c>
      <c r="AL98" s="146">
        <f>'1.3'!AL98/'1.3.a'!$AL$178</f>
        <v>1.1558028249448306E-3</v>
      </c>
      <c r="AM98" s="146">
        <f>'1.3'!AM98/'1.3.a'!$AM$178</f>
        <v>-3.2037181502136856E-3</v>
      </c>
      <c r="AN98" s="146">
        <f>'1.3'!AN98/'1.3.a'!$AN$178</f>
        <v>-1.92256960698716E-3</v>
      </c>
      <c r="AO98" s="146">
        <f>'1.3'!AO98/'1.3.a'!$AO$178</f>
        <v>-1.5784969994939522E-3</v>
      </c>
      <c r="AP98" s="146">
        <f>'1.3'!AP98/'1.3.a'!$AP$178</f>
        <v>-5.7401308100007639E-4</v>
      </c>
      <c r="AQ98" s="146">
        <f>'1.3'!AQ98/'1.3.a'!$AQ$178</f>
        <v>-3.0566153668169726E-3</v>
      </c>
      <c r="AR98" s="146">
        <f>'1.3'!AR98/'1.3.a'!$AR$178</f>
        <v>-1.8916088901021848E-3</v>
      </c>
      <c r="AS98" s="146">
        <f>'1.3'!AS98/'1.3.a'!$AS$178</f>
        <v>-1.6777826109670576E-3</v>
      </c>
      <c r="AT98" s="146">
        <f>'1.3'!AT98/'1.3.a'!$AT$178</f>
        <v>1.5470902162568673E-3</v>
      </c>
    </row>
    <row r="99" spans="1:46" ht="20.100000000000001" customHeight="1" x14ac:dyDescent="0.25">
      <c r="A99" s="125" t="s">
        <v>334</v>
      </c>
      <c r="B99" s="124" t="s">
        <v>330</v>
      </c>
      <c r="C99" s="147">
        <f>'1.3'!C99/'1.3.a'!$C$178</f>
        <v>7.9041553775858822E-3</v>
      </c>
      <c r="D99" s="147">
        <f>'1.3'!D99/'1.3.a'!$D$178</f>
        <v>1.1192794322795843E-2</v>
      </c>
      <c r="E99" s="147">
        <f>'1.3'!E99/'1.3.a'!$E$178</f>
        <v>1.2169107729141933E-2</v>
      </c>
      <c r="F99" s="147">
        <f>'1.3'!F99/'1.3.a'!$F$178</f>
        <v>1.2834274954802166E-2</v>
      </c>
      <c r="G99" s="147">
        <f>'1.3'!G99/'1.3.a'!$G$178</f>
        <v>5.2337554696337578E-3</v>
      </c>
      <c r="H99" s="147">
        <f>'1.3'!H99/'1.3.a'!$H$178</f>
        <v>7.2816378673334391E-3</v>
      </c>
      <c r="I99" s="147">
        <f>'1.3'!I99/'1.3.a'!$I$178</f>
        <v>7.5591638020137825E-3</v>
      </c>
      <c r="J99" s="147">
        <f>'1.3'!J99/'1.3.a'!$J$178</f>
        <v>1.1133410678637394E-2</v>
      </c>
      <c r="K99" s="147">
        <f>'1.3'!K99/'1.3.a'!$K$178</f>
        <v>4.7273543032596201E-3</v>
      </c>
      <c r="L99" s="147">
        <f>'1.3'!L99/'1.3.a'!$L$178</f>
        <v>6.465728236462351E-3</v>
      </c>
      <c r="M99" s="147">
        <f>'1.3'!M99/'1.3.a'!$M$178</f>
        <v>7.1893743739287587E-3</v>
      </c>
      <c r="N99" s="147">
        <f>'1.3'!N99/'1.3.a'!$N$178</f>
        <v>1.0070511722905231E-2</v>
      </c>
      <c r="O99" s="147">
        <f>'1.3'!O99/'1.3.a'!$O$178</f>
        <v>5.1587914001822799E-3</v>
      </c>
      <c r="P99" s="147">
        <f>'1.3'!P99/'1.3.a'!$P$178</f>
        <v>9.082296229237407E-3</v>
      </c>
      <c r="Q99" s="147">
        <f>'1.3'!Q99/'1.3.a'!$Q$178</f>
        <v>9.68459432514303E-3</v>
      </c>
      <c r="R99" s="147">
        <f>'1.3'!R99/'1.3.a'!$R$178</f>
        <v>1.2944094874963017E-2</v>
      </c>
      <c r="S99" s="147">
        <f>'1.3'!S99/'1.3.a'!$S$178</f>
        <v>7.8455727043572569E-3</v>
      </c>
      <c r="T99" s="147">
        <f>'1.3'!T99/'1.3.a'!$T$178</f>
        <v>1.0225824331121826E-2</v>
      </c>
      <c r="U99" s="147">
        <f>'1.3'!U99/'1.3.a'!$U$178</f>
        <v>1.0828496384293831E-2</v>
      </c>
      <c r="V99" s="147">
        <f>'1.3'!V99/'1.3.a'!$V$178</f>
        <v>1.0541341613502885E-2</v>
      </c>
      <c r="W99" s="147">
        <f>'1.3'!W99/'1.3.a'!$W$178</f>
        <v>3.9370916920020409E-3</v>
      </c>
      <c r="X99" s="147">
        <f>'1.3'!X99/'1.3.a'!$X$178</f>
        <v>5.5319849156965388E-3</v>
      </c>
      <c r="Y99" s="147">
        <f>'1.3'!Y99/'1.3.a'!$Y$178</f>
        <v>5.8122323075006296E-3</v>
      </c>
      <c r="Z99" s="147">
        <f>'1.3'!Z99/'1.3.a'!$Z$178</f>
        <v>7.8076815398501398E-3</v>
      </c>
      <c r="AA99" s="147">
        <f>'1.3'!AA99/'1.3.a'!$AA$178</f>
        <v>3.739828299410288E-3</v>
      </c>
      <c r="AB99" s="147">
        <f>'1.3'!AB99/'1.3.a'!$AB$178</f>
        <v>4.95559919236535E-3</v>
      </c>
      <c r="AC99" s="147">
        <f>'1.3'!AC99/'1.3.a'!$AC$178</f>
        <v>4.9891873568919587E-3</v>
      </c>
      <c r="AD99" s="147">
        <f>'1.3'!AD99/'1.3.a'!$AD$178</f>
        <v>5.5989001518524451E-3</v>
      </c>
      <c r="AE99" s="147">
        <f>'1.3'!AE99/'1.3.a'!$AE$178</f>
        <v>3.6519321685877758E-3</v>
      </c>
      <c r="AF99" s="147">
        <f>'1.3'!AF99/'1.3.a'!$AF$178</f>
        <v>4.2324230804250719E-3</v>
      </c>
      <c r="AG99" s="147">
        <f>'1.3'!AG99/'1.3.a'!$AG$178</f>
        <v>5.2008994780761804E-3</v>
      </c>
      <c r="AH99" s="147">
        <f>'1.3'!AH99/'1.3.a'!$AH$178</f>
        <v>6.7900446715015699E-3</v>
      </c>
      <c r="AI99" s="147">
        <f>'1.3'!AI99/'1.3.a'!$AI$178</f>
        <v>3.5121228742065339E-3</v>
      </c>
      <c r="AJ99" s="147">
        <f>'1.3'!AJ99/'1.3.a'!$AJ$178</f>
        <v>4.8946697201988085E-3</v>
      </c>
      <c r="AK99" s="147">
        <f>'1.3'!AK99/'1.3.a'!$AK$178</f>
        <v>5.3115821360890329E-3</v>
      </c>
      <c r="AL99" s="147">
        <f>'1.3'!AL99/'1.3.a'!$AL$178</f>
        <v>6.6747406006552887E-3</v>
      </c>
      <c r="AM99" s="147">
        <f>'1.3'!AM99/'1.3.a'!$AM$178</f>
        <v>2.5829399741110438E-3</v>
      </c>
      <c r="AN99" s="147">
        <f>'1.3'!AN99/'1.3.a'!$AN$178</f>
        <v>3.573230523861002E-3</v>
      </c>
      <c r="AO99" s="147">
        <f>'1.3'!AO99/'1.3.a'!$AO$178</f>
        <v>3.8514039895670856E-3</v>
      </c>
      <c r="AP99" s="147">
        <f>'1.3'!AP99/'1.3.a'!$AP$178</f>
        <v>4.8841319977537805E-3</v>
      </c>
      <c r="AQ99" s="147">
        <f>'1.3'!AQ99/'1.3.a'!$AQ$178</f>
        <v>2.5522453605627249E-3</v>
      </c>
      <c r="AR99" s="147">
        <f>'1.3'!AR99/'1.3.a'!$AR$178</f>
        <v>4.2403218977595429E-3</v>
      </c>
      <c r="AS99" s="147">
        <f>'1.3'!AS99/'1.3.a'!$AS$178</f>
        <v>4.0134508960258559E-3</v>
      </c>
      <c r="AT99" s="147">
        <f>'1.3'!AT99/'1.3.a'!$AT$178</f>
        <v>7.2174255493222443E-3</v>
      </c>
    </row>
    <row r="100" spans="1:46" ht="20.100000000000001" customHeight="1" x14ac:dyDescent="0.25">
      <c r="A100" s="125" t="s">
        <v>335</v>
      </c>
      <c r="B100" s="124" t="s">
        <v>529</v>
      </c>
      <c r="C100" s="147">
        <f>'1.3'!C100/'1.3.a'!$C$178</f>
        <v>8.7296264576426535E-5</v>
      </c>
      <c r="D100" s="147">
        <f>'1.3'!D100/'1.3.a'!$D$178</f>
        <v>7.7992286174491027E-5</v>
      </c>
      <c r="E100" s="147">
        <f>'1.3'!E100/'1.3.a'!$E$178</f>
        <v>1.4780603351974183E-4</v>
      </c>
      <c r="F100" s="147">
        <f>'1.3'!F100/'1.3.a'!$F$178</f>
        <v>1.0950550615915986E-4</v>
      </c>
      <c r="G100" s="147">
        <f>'1.3'!G100/'1.3.a'!$G$178</f>
        <v>7.5426471276992263E-5</v>
      </c>
      <c r="H100" s="147">
        <f>'1.3'!H100/'1.3.a'!$H$178</f>
        <v>4.9941973225596204E-5</v>
      </c>
      <c r="I100" s="147">
        <f>'1.3'!I100/'1.3.a'!$I$178</f>
        <v>7.2219143886779222E-5</v>
      </c>
      <c r="J100" s="147">
        <f>'1.3'!J100/'1.3.a'!$J$178</f>
        <v>4.632271282234242E-4</v>
      </c>
      <c r="K100" s="147">
        <f>'1.3'!K100/'1.3.a'!$K$178</f>
        <v>4.9136237190003219E-5</v>
      </c>
      <c r="L100" s="147">
        <f>'1.3'!L100/'1.3.a'!$L$178</f>
        <v>6.1651702864005926E-5</v>
      </c>
      <c r="M100" s="147">
        <f>'1.3'!M100/'1.3.a'!$M$178</f>
        <v>1.1713835729182302E-4</v>
      </c>
      <c r="N100" s="147">
        <f>'1.3'!N100/'1.3.a'!$N$178</f>
        <v>8.0811659242294309E-5</v>
      </c>
      <c r="O100" s="147">
        <f>'1.3'!O100/'1.3.a'!$O$178</f>
        <v>2.2176734595427547E-5</v>
      </c>
      <c r="P100" s="147">
        <f>'1.3'!P100/'1.3.a'!$P$178</f>
        <v>1.1186022153325514E-4</v>
      </c>
      <c r="Q100" s="147">
        <f>'1.3'!Q100/'1.3.a'!$Q$178</f>
        <v>9.4161205487131117E-5</v>
      </c>
      <c r="R100" s="147">
        <f>'1.3'!R100/'1.3.a'!$R$178</f>
        <v>7.3647161368066026E-5</v>
      </c>
      <c r="S100" s="147">
        <f>'1.3'!S100/'1.3.a'!$S$178</f>
        <v>2.2235976489798485E-5</v>
      </c>
      <c r="T100" s="147">
        <f>'1.3'!T100/'1.3.a'!$T$178</f>
        <v>4.4831289773412193E-5</v>
      </c>
      <c r="U100" s="147">
        <f>'1.3'!U100/'1.3.a'!$U$178</f>
        <v>5.4430726474581019E-5</v>
      </c>
      <c r="V100" s="147">
        <f>'1.3'!V100/'1.3.a'!$V$178</f>
        <v>1.719825249340503E-4</v>
      </c>
      <c r="W100" s="147">
        <f>'1.3'!W100/'1.3.a'!$W$178</f>
        <v>2.496454822682948E-5</v>
      </c>
      <c r="X100" s="147">
        <f>'1.3'!X100/'1.3.a'!$X$178</f>
        <v>1.4609710309180078E-5</v>
      </c>
      <c r="Y100" s="147">
        <f>'1.3'!Y100/'1.3.a'!$Y$178</f>
        <v>8.9596370884903898E-5</v>
      </c>
      <c r="Z100" s="147">
        <f>'1.3'!Z100/'1.3.a'!$Z$178</f>
        <v>4.7853313499819784E-5</v>
      </c>
      <c r="AA100" s="147">
        <f>'1.3'!AA100/'1.3.a'!$AA$178</f>
        <v>1.3190176907144259E-5</v>
      </c>
      <c r="AB100" s="147">
        <f>'1.3'!AB100/'1.3.a'!$AB$178</f>
        <v>5.9031590747072331E-5</v>
      </c>
      <c r="AC100" s="147">
        <f>'1.3'!AC100/'1.3.a'!$AC$178</f>
        <v>5.58835680691169E-5</v>
      </c>
      <c r="AD100" s="147">
        <f>'1.3'!AD100/'1.3.a'!$AD$178</f>
        <v>1.1730126977818752E-4</v>
      </c>
      <c r="AE100" s="147">
        <f>'1.3'!AE100/'1.3.a'!$AE$178</f>
        <v>3.3606271074155733E-5</v>
      </c>
      <c r="AF100" s="147">
        <f>'1.3'!AF100/'1.3.a'!$AF$178</f>
        <v>7.0107197144882218E-5</v>
      </c>
      <c r="AG100" s="147">
        <f>'1.3'!AG100/'1.3.a'!$AG$178</f>
        <v>3.1873800118718091E-5</v>
      </c>
      <c r="AH100" s="147">
        <f>'1.3'!AH100/'1.3.a'!$AH$178</f>
        <v>1.0270102921924366E-4</v>
      </c>
      <c r="AI100" s="147">
        <f>'1.3'!AI100/'1.3.a'!$AI$178</f>
        <v>3.2183392103041008E-5</v>
      </c>
      <c r="AJ100" s="147">
        <f>'1.3'!AJ100/'1.3.a'!$AJ$178</f>
        <v>5.4261831391947008E-5</v>
      </c>
      <c r="AK100" s="147">
        <f>'1.3'!AK100/'1.3.a'!$AK$178</f>
        <v>7.5304355019550104E-5</v>
      </c>
      <c r="AL100" s="147">
        <f>'1.3'!AL100/'1.3.a'!$AL$178</f>
        <v>1.1055313561695503E-4</v>
      </c>
      <c r="AM100" s="147">
        <f>'1.3'!AM100/'1.3.a'!$AM$178</f>
        <v>3.1070786934956914E-5</v>
      </c>
      <c r="AN100" s="147">
        <f>'1.3'!AN100/'1.3.a'!$AN$178</f>
        <v>5.2000547374249398E-5</v>
      </c>
      <c r="AO100" s="147">
        <f>'1.3'!AO100/'1.3.a'!$AO$178</f>
        <v>7.167886038656828E-5</v>
      </c>
      <c r="AP100" s="147">
        <f>'1.3'!AP100/'1.3.a'!$AP$178</f>
        <v>1.0619397797514629E-4</v>
      </c>
      <c r="AQ100" s="147">
        <f>'1.3'!AQ100/'1.3.a'!$AQ$178</f>
        <v>6.5294275424820716E-5</v>
      </c>
      <c r="AR100" s="147">
        <f>'1.3'!AR100/'1.3.a'!$AR$178</f>
        <v>1.0847647094680434E-5</v>
      </c>
      <c r="AS100" s="147">
        <f>'1.3'!AS100/'1.3.a'!$AS$178</f>
        <v>1.4592859387781223E-5</v>
      </c>
      <c r="AT100" s="147">
        <f>'1.3'!AT100/'1.3.a'!$AT$178</f>
        <v>7.322318075702671E-5</v>
      </c>
    </row>
    <row r="101" spans="1:46" ht="20.100000000000001" customHeight="1" x14ac:dyDescent="0.25">
      <c r="A101" s="125" t="s">
        <v>336</v>
      </c>
      <c r="B101" s="124" t="s">
        <v>824</v>
      </c>
      <c r="C101" s="147">
        <f>'1.3'!C101/'1.3.a'!$C$178</f>
        <v>4.9170158714577144E-3</v>
      </c>
      <c r="D101" s="147">
        <f>'1.3'!D101/'1.3.a'!$D$178</f>
        <v>4.7356658709790363E-3</v>
      </c>
      <c r="E101" s="147">
        <f>'1.3'!E101/'1.3.a'!$E$178</f>
        <v>4.5542933423355506E-3</v>
      </c>
      <c r="F101" s="147">
        <f>'1.3'!F101/'1.3.a'!$F$178</f>
        <v>4.3348382328308602E-3</v>
      </c>
      <c r="G101" s="147">
        <f>'1.3'!G101/'1.3.a'!$G$178</f>
        <v>4.7754150012380434E-3</v>
      </c>
      <c r="H101" s="147">
        <f>'1.3'!H101/'1.3.a'!$H$178</f>
        <v>4.5964458099547753E-3</v>
      </c>
      <c r="I101" s="147">
        <f>'1.3'!I101/'1.3.a'!$I$178</f>
        <v>4.5612486158051798E-3</v>
      </c>
      <c r="J101" s="147">
        <f>'1.3'!J101/'1.3.a'!$J$178</f>
        <v>4.4081458024697257E-3</v>
      </c>
      <c r="K101" s="147">
        <f>'1.3'!K101/'1.3.a'!$K$178</f>
        <v>4.6951966763733449E-3</v>
      </c>
      <c r="L101" s="147">
        <f>'1.3'!L101/'1.3.a'!$L$178</f>
        <v>4.5895985334473794E-3</v>
      </c>
      <c r="M101" s="147">
        <f>'1.3'!M101/'1.3.a'!$M$178</f>
        <v>4.4939897393035319E-3</v>
      </c>
      <c r="N101" s="147">
        <f>'1.3'!N101/'1.3.a'!$N$178</f>
        <v>4.3800829182692649E-3</v>
      </c>
      <c r="O101" s="147">
        <f>'1.3'!O101/'1.3.a'!$O$178</f>
        <v>4.9872440908524949E-3</v>
      </c>
      <c r="P101" s="147">
        <f>'1.3'!P101/'1.3.a'!$P$178</f>
        <v>4.8010041864052352E-3</v>
      </c>
      <c r="Q101" s="147">
        <f>'1.3'!Q101/'1.3.a'!$Q$178</f>
        <v>4.7825720076592583E-3</v>
      </c>
      <c r="R101" s="147">
        <f>'1.3'!R101/'1.3.a'!$R$178</f>
        <v>4.6224085501482765E-3</v>
      </c>
      <c r="S101" s="147">
        <f>'1.3'!S101/'1.3.a'!$S$178</f>
        <v>4.9716040329026261E-3</v>
      </c>
      <c r="T101" s="147">
        <f>'1.3'!T101/'1.3.a'!$T$178</f>
        <v>4.9591126374977619E-3</v>
      </c>
      <c r="U101" s="147">
        <f>'1.3'!U101/'1.3.a'!$U$178</f>
        <v>4.9021643508671605E-3</v>
      </c>
      <c r="V101" s="147">
        <f>'1.3'!V101/'1.3.a'!$V$178</f>
        <v>4.785324414313976E-3</v>
      </c>
      <c r="W101" s="147">
        <f>'1.3'!W101/'1.3.a'!$W$178</f>
        <v>5.3577117350822401E-3</v>
      </c>
      <c r="X101" s="147">
        <f>'1.3'!X101/'1.3.a'!$X$178</f>
        <v>5.3834259891341711E-3</v>
      </c>
      <c r="Y101" s="147">
        <f>'1.3'!Y101/'1.3.a'!$Y$178</f>
        <v>5.4079689308995866E-3</v>
      </c>
      <c r="Z101" s="147">
        <f>'1.3'!Z101/'1.3.a'!$Z$178</f>
        <v>5.3341352270627855E-3</v>
      </c>
      <c r="AA101" s="147">
        <f>'1.3'!AA101/'1.3.a'!$AA$178</f>
        <v>5.718660847167655E-3</v>
      </c>
      <c r="AB101" s="147">
        <f>'1.3'!AB101/'1.3.a'!$AB$178</f>
        <v>5.6169193466374676E-3</v>
      </c>
      <c r="AC101" s="147">
        <f>'1.3'!AC101/'1.3.a'!$AC$178</f>
        <v>5.6304365081025955E-3</v>
      </c>
      <c r="AD101" s="147">
        <f>'1.3'!AD101/'1.3.a'!$AD$178</f>
        <v>5.4562350840538839E-3</v>
      </c>
      <c r="AE101" s="147">
        <f>'1.3'!AE101/'1.3.a'!$AE$178</f>
        <v>5.5093883187904251E-3</v>
      </c>
      <c r="AF101" s="147">
        <f>'1.3'!AF101/'1.3.a'!$AF$178</f>
        <v>5.4143374658053457E-3</v>
      </c>
      <c r="AG101" s="147">
        <f>'1.3'!AG101/'1.3.a'!$AG$178</f>
        <v>5.4720452158496793E-3</v>
      </c>
      <c r="AH101" s="147">
        <f>'1.3'!AH101/'1.3.a'!$AH$178</f>
        <v>5.2746501171386743E-3</v>
      </c>
      <c r="AI101" s="147">
        <f>'1.3'!AI101/'1.3.a'!$AI$178</f>
        <v>5.5670855128451095E-3</v>
      </c>
      <c r="AJ101" s="147">
        <f>'1.3'!AJ101/'1.3.a'!$AJ$178</f>
        <v>5.4595783526436101E-3</v>
      </c>
      <c r="AK101" s="147">
        <f>'1.3'!AK101/'1.3.a'!$AK$178</f>
        <v>5.446966301721692E-3</v>
      </c>
      <c r="AL101" s="147">
        <f>'1.3'!AL101/'1.3.a'!$AL$178</f>
        <v>5.4083846400935038E-3</v>
      </c>
      <c r="AM101" s="147">
        <f>'1.3'!AM101/'1.3.a'!$AM$178</f>
        <v>5.7555873373897719E-3</v>
      </c>
      <c r="AN101" s="147">
        <f>'1.3'!AN101/'1.3.a'!$AN$178</f>
        <v>5.4437995834739124E-3</v>
      </c>
      <c r="AO101" s="147">
        <f>'1.3'!AO101/'1.3.a'!$AO$178</f>
        <v>5.3582221286744697E-3</v>
      </c>
      <c r="AP101" s="147">
        <f>'1.3'!AP101/'1.3.a'!$AP$178</f>
        <v>5.3519511007787107E-3</v>
      </c>
      <c r="AQ101" s="147">
        <f>'1.3'!AQ101/'1.3.a'!$AQ$178</f>
        <v>5.5435664519548769E-3</v>
      </c>
      <c r="AR101" s="147">
        <f>'1.3'!AR101/'1.3.a'!$AR$178</f>
        <v>6.1210831407670476E-3</v>
      </c>
      <c r="AS101" s="147">
        <f>'1.3'!AS101/'1.3.a'!$AS$178</f>
        <v>5.676640647605132E-3</v>
      </c>
      <c r="AT101" s="147">
        <f>'1.3'!AT101/'1.3.a'!$AT$178</f>
        <v>5.5971121523083504E-3</v>
      </c>
    </row>
    <row r="102" spans="1:46" ht="20.100000000000001" customHeight="1" x14ac:dyDescent="0.25">
      <c r="A102" s="126"/>
      <c r="B102" s="126" t="s">
        <v>399</v>
      </c>
      <c r="C102" s="96">
        <f>'1.3'!C102/'1.3.a'!$C$178</f>
        <v>-6.2622446562760727E-3</v>
      </c>
      <c r="D102" s="96">
        <f>'1.3'!D102/'1.3.a'!$D$178</f>
        <v>-7.1913705347411315E-3</v>
      </c>
      <c r="E102" s="96">
        <f>'1.3'!E102/'1.3.a'!$E$178</f>
        <v>-7.2522800798662749E-3</v>
      </c>
      <c r="F102" s="96">
        <f>'1.3'!F102/'1.3.a'!$F$178</f>
        <v>-2.0811357638743502E-2</v>
      </c>
      <c r="G102" s="96">
        <f>'1.3'!G102/'1.3.a'!$G$178</f>
        <v>1.312457316540238E-3</v>
      </c>
      <c r="H102" s="96">
        <f>'1.3'!H102/'1.3.a'!$H$178</f>
        <v>7.4812394496638201E-4</v>
      </c>
      <c r="I102" s="96">
        <f>'1.3'!I102/'1.3.a'!$I$178</f>
        <v>-1.5239308338322477E-4</v>
      </c>
      <c r="J102" s="96">
        <f>'1.3'!J102/'1.3.a'!$J$178</f>
        <v>-1.0516591525697424E-2</v>
      </c>
      <c r="K102" s="96">
        <f>'1.3'!K102/'1.3.a'!$K$178</f>
        <v>6.0830469587374219E-3</v>
      </c>
      <c r="L102" s="96">
        <f>'1.3'!L102/'1.3.a'!$L$178</f>
        <v>-6.0310919872213712E-3</v>
      </c>
      <c r="M102" s="96">
        <f>'1.3'!M102/'1.3.a'!$M$178</f>
        <v>-1.5938781083402503E-2</v>
      </c>
      <c r="N102" s="96">
        <f>'1.3'!N102/'1.3.a'!$N$178</f>
        <v>-7.2060180083153126E-3</v>
      </c>
      <c r="O102" s="96">
        <f>'1.3'!O102/'1.3.a'!$O$178</f>
        <v>-1.2141011912866605E-3</v>
      </c>
      <c r="P102" s="96">
        <f>'1.3'!P102/'1.3.a'!$P$178</f>
        <v>-5.986284149195613E-4</v>
      </c>
      <c r="Q102" s="96">
        <f>'1.3'!Q102/'1.3.a'!$Q$178</f>
        <v>-1.1567548366311459E-2</v>
      </c>
      <c r="R102" s="96">
        <f>'1.3'!R102/'1.3.a'!$R$178</f>
        <v>-1.6242968390315016E-2</v>
      </c>
      <c r="S102" s="96">
        <f>'1.3'!S102/'1.3.a'!$S$178</f>
        <v>-2.8191542608855288E-3</v>
      </c>
      <c r="T102" s="96">
        <f>'1.3'!T102/'1.3.a'!$T$178</f>
        <v>-1.142880139649805E-2</v>
      </c>
      <c r="U102" s="96">
        <f>'1.3'!U102/'1.3.a'!$U$178</f>
        <v>-1.0570895171682498E-2</v>
      </c>
      <c r="V102" s="96">
        <f>'1.3'!V102/'1.3.a'!$V$178</f>
        <v>-1.1750035166604066E-2</v>
      </c>
      <c r="W102" s="96">
        <f>'1.3'!W102/'1.3.a'!$W$178</f>
        <v>2.6424786031271161E-3</v>
      </c>
      <c r="X102" s="96">
        <f>'1.3'!X102/'1.3.a'!$X$178</f>
        <v>-7.5897240719327557E-3</v>
      </c>
      <c r="Y102" s="96">
        <f>'1.3'!Y102/'1.3.a'!$Y$178</f>
        <v>-1.4153946075524022E-2</v>
      </c>
      <c r="Z102" s="96">
        <f>'1.3'!Z102/'1.3.a'!$Z$178</f>
        <v>-2.6891588544498822E-2</v>
      </c>
      <c r="AA102" s="96">
        <f>'1.3'!AA102/'1.3.a'!$AA$178</f>
        <v>-4.7032387053640929E-3</v>
      </c>
      <c r="AB102" s="96">
        <f>'1.3'!AB102/'1.3.a'!$AB$178</f>
        <v>-1.3697099111152567E-2</v>
      </c>
      <c r="AC102" s="96">
        <f>'1.3'!AC102/'1.3.a'!$AC$178</f>
        <v>-1.1469597921321954E-2</v>
      </c>
      <c r="AD102" s="96">
        <f>'1.3'!AD102/'1.3.a'!$AD$178</f>
        <v>-1.1142282676990828E-2</v>
      </c>
      <c r="AE102" s="96">
        <f>'1.3'!AE102/'1.3.a'!$AE$178</f>
        <v>1.543246924178564E-3</v>
      </c>
      <c r="AF102" s="96">
        <f>'1.3'!AF102/'1.3.a'!$AF$178</f>
        <v>-3.7026357346563996E-3</v>
      </c>
      <c r="AG102" s="96">
        <f>'1.3'!AG102/'1.3.a'!$AG$178</f>
        <v>-6.3466999346879806E-3</v>
      </c>
      <c r="AH102" s="96">
        <f>'1.3'!AH102/'1.3.a'!$AH$178</f>
        <v>-1.7795835994368091E-2</v>
      </c>
      <c r="AI102" s="96">
        <f>'1.3'!AI102/'1.3.a'!$AI$178</f>
        <v>3.8988468293866905E-3</v>
      </c>
      <c r="AJ102" s="96">
        <f>'1.3'!AJ102/'1.3.a'!$AJ$178</f>
        <v>-3.2344063238171229E-3</v>
      </c>
      <c r="AK102" s="96">
        <f>'1.3'!AK102/'1.3.a'!$AK$178</f>
        <v>-1.0578849722402577E-2</v>
      </c>
      <c r="AL102" s="96">
        <f>'1.3'!AL102/'1.3.a'!$AL$178</f>
        <v>-1.1803117095676711E-2</v>
      </c>
      <c r="AM102" s="96">
        <f>'1.3'!AM102/'1.3.a'!$AM$178</f>
        <v>6.257664299935628E-3</v>
      </c>
      <c r="AN102" s="96">
        <f>'1.3'!AN102/'1.3.a'!$AN$178</f>
        <v>-3.0539074809943301E-3</v>
      </c>
      <c r="AO102" s="96">
        <f>'1.3'!AO102/'1.3.a'!$AO$178</f>
        <v>-1.9267053384028684E-3</v>
      </c>
      <c r="AP102" s="96">
        <f>'1.3'!AP102/'1.3.a'!$AP$178</f>
        <v>-4.3886602145689763E-3</v>
      </c>
      <c r="AQ102" s="96">
        <f>'1.3'!AQ102/'1.3.a'!$AQ$178</f>
        <v>1.6128815894290504E-2</v>
      </c>
      <c r="AR102" s="96">
        <f>'1.3'!AR102/'1.3.a'!$AR$178</f>
        <v>-7.0357639540680043E-4</v>
      </c>
      <c r="AS102" s="96">
        <f>'1.3'!AS102/'1.3.a'!$AS$178</f>
        <v>2.0318854513213577E-2</v>
      </c>
      <c r="AT102" s="96">
        <f>'1.3'!AT102/'1.3.a'!$AT$178</f>
        <v>-5.7042861077303926E-3</v>
      </c>
    </row>
    <row r="103" spans="1:46" ht="20.100000000000001" customHeight="1" x14ac:dyDescent="0.25">
      <c r="A103" s="126"/>
      <c r="B103" s="126" t="s">
        <v>400</v>
      </c>
      <c r="C103" s="96">
        <f>'1.3'!C103/'1.3.a'!$C$178</f>
        <v>7.2115975379672881E-3</v>
      </c>
      <c r="D103" s="96">
        <f>'1.3'!D103/'1.3.a'!$D$178</f>
        <v>9.1950654090178913E-3</v>
      </c>
      <c r="E103" s="96">
        <f>'1.3'!E103/'1.3.a'!$E$178</f>
        <v>3.7428033636988023E-3</v>
      </c>
      <c r="F103" s="96">
        <f>'1.3'!F103/'1.3.a'!$F$178</f>
        <v>-2.8269920222207131E-3</v>
      </c>
      <c r="G103" s="96">
        <f>'1.3'!G103/'1.3.a'!$G$178</f>
        <v>1.5367097204032827E-2</v>
      </c>
      <c r="H103" s="96">
        <f>'1.3'!H103/'1.3.a'!$H$178</f>
        <v>9.8240837702966797E-3</v>
      </c>
      <c r="I103" s="96">
        <f>'1.3'!I103/'1.3.a'!$I$178</f>
        <v>6.6793395562259215E-3</v>
      </c>
      <c r="J103" s="96">
        <f>'1.3'!J103/'1.3.a'!$J$178</f>
        <v>-2.5839400818155342E-4</v>
      </c>
      <c r="K103" s="96">
        <f>'1.3'!K103/'1.3.a'!$K$178</f>
        <v>1.1834380533585409E-2</v>
      </c>
      <c r="L103" s="96">
        <f>'1.3'!L103/'1.3.a'!$L$178</f>
        <v>7.5714039611137962E-3</v>
      </c>
      <c r="M103" s="96">
        <f>'1.3'!M103/'1.3.a'!$M$178</f>
        <v>6.7647377478818123E-4</v>
      </c>
      <c r="N103" s="96">
        <f>'1.3'!N103/'1.3.a'!$N$178</f>
        <v>6.742656951066495E-4</v>
      </c>
      <c r="O103" s="96">
        <f>'1.3'!O103/'1.3.a'!$O$178</f>
        <v>7.9296623028560654E-3</v>
      </c>
      <c r="P103" s="96">
        <f>'1.3'!P103/'1.3.a'!$P$178</f>
        <v>6.377153334914747E-3</v>
      </c>
      <c r="Q103" s="96">
        <f>'1.3'!Q103/'1.3.a'!$Q$178</f>
        <v>-2.508925966953679E-3</v>
      </c>
      <c r="R103" s="96">
        <f>'1.3'!R103/'1.3.a'!$R$178</f>
        <v>-4.4462859795592067E-3</v>
      </c>
      <c r="S103" s="96">
        <f>'1.3'!S103/'1.3.a'!$S$178</f>
        <v>8.0435153851866736E-3</v>
      </c>
      <c r="T103" s="96">
        <f>'1.3'!T103/'1.3.a'!$T$178</f>
        <v>-1.9988568701762906E-3</v>
      </c>
      <c r="U103" s="96">
        <f>'1.3'!U103/'1.3.a'!$U$178</f>
        <v>-8.8611339167454194E-3</v>
      </c>
      <c r="V103" s="96">
        <f>'1.3'!V103/'1.3.a'!$V$178</f>
        <v>-1.474758329986219E-3</v>
      </c>
      <c r="W103" s="96">
        <f>'1.3'!W103/'1.3.a'!$W$178</f>
        <v>1.3477809060183851E-2</v>
      </c>
      <c r="X103" s="96">
        <f>'1.3'!X103/'1.3.a'!$X$178</f>
        <v>5.6199489635746398E-3</v>
      </c>
      <c r="Y103" s="96">
        <f>'1.3'!Y103/'1.3.a'!$Y$178</f>
        <v>-2.2741917621169E-3</v>
      </c>
      <c r="Z103" s="96">
        <f>'1.3'!Z103/'1.3.a'!$Z$178</f>
        <v>-8.1370975046149343E-3</v>
      </c>
      <c r="AA103" s="96">
        <f>'1.3'!AA103/'1.3.a'!$AA$178</f>
        <v>1.0094734318725911E-2</v>
      </c>
      <c r="AB103" s="96">
        <f>'1.3'!AB103/'1.3.a'!$AB$178</f>
        <v>-2.1234210090582957E-3</v>
      </c>
      <c r="AC103" s="96">
        <f>'1.3'!AC103/'1.3.a'!$AC$178</f>
        <v>1.809648585158098E-3</v>
      </c>
      <c r="AD103" s="96">
        <f>'1.3'!AD103/'1.3.a'!$AD$178</f>
        <v>-3.1740025661379412E-3</v>
      </c>
      <c r="AE103" s="96">
        <f>'1.3'!AE103/'1.3.a'!$AE$178</f>
        <v>1.2833976369903986E-2</v>
      </c>
      <c r="AF103" s="96">
        <f>'1.3'!AF103/'1.3.a'!$AF$178</f>
        <v>2.3766631779838111E-3</v>
      </c>
      <c r="AG103" s="96">
        <f>'1.3'!AG103/'1.3.a'!$AG$178</f>
        <v>-1.2618943134807697E-3</v>
      </c>
      <c r="AH103" s="96">
        <f>'1.3'!AH103/'1.3.a'!$AH$178</f>
        <v>-1.0061028881965108E-2</v>
      </c>
      <c r="AI103" s="96">
        <f>'1.3'!AI103/'1.3.a'!$AI$178</f>
        <v>1.216295079340227E-2</v>
      </c>
      <c r="AJ103" s="96">
        <f>'1.3'!AJ103/'1.3.a'!$AJ$178</f>
        <v>4.0394882709597424E-3</v>
      </c>
      <c r="AK103" s="96">
        <f>'1.3'!AK103/'1.3.a'!$AK$178</f>
        <v>-2.3052612629752682E-5</v>
      </c>
      <c r="AL103" s="96">
        <f>'1.3'!AL103/'1.3.a'!$AL$178</f>
        <v>-4.9469076928882324E-3</v>
      </c>
      <c r="AM103" s="96">
        <f>'1.3'!AM103/'1.3.a'!$AM$178</f>
        <v>1.2682992611453605E-2</v>
      </c>
      <c r="AN103" s="96">
        <f>'1.3'!AN103/'1.3.a'!$AN$178</f>
        <v>3.5445313301118307E-3</v>
      </c>
      <c r="AO103" s="96">
        <f>'1.3'!AO103/'1.3.a'!$AO$178</f>
        <v>4.3223144257420309E-3</v>
      </c>
      <c r="AP103" s="96">
        <f>'1.3'!AP103/'1.3.a'!$AP$178</f>
        <v>1.5233337452790312E-3</v>
      </c>
      <c r="AQ103" s="96">
        <f>'1.3'!AQ103/'1.3.a'!$AQ$178</f>
        <v>2.1553444750616491E-2</v>
      </c>
      <c r="AR103" s="96">
        <f>'1.3'!AR103/'1.3.a'!$AR$178</f>
        <v>4.2999484465926835E-3</v>
      </c>
      <c r="AS103" s="96">
        <f>'1.3'!AS103/'1.3.a'!$AS$178</f>
        <v>2.4739803572022673E-2</v>
      </c>
      <c r="AT103" s="96">
        <f>'1.3'!AT103/'1.3.a'!$AT$178</f>
        <v>-1.6507540003667413E-3</v>
      </c>
    </row>
    <row r="104" spans="1:46" ht="20.100000000000001" customHeight="1" x14ac:dyDescent="0.25">
      <c r="A104" s="128" t="s">
        <v>255</v>
      </c>
      <c r="B104" s="129"/>
      <c r="C104" s="149"/>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c r="AD104" s="149"/>
      <c r="AE104" s="149"/>
      <c r="AF104" s="149"/>
      <c r="AG104" s="149"/>
      <c r="AH104" s="149"/>
      <c r="AI104" s="149"/>
      <c r="AJ104" s="149"/>
      <c r="AK104" s="149"/>
      <c r="AL104" s="149"/>
      <c r="AM104" s="149"/>
      <c r="AN104" s="149"/>
      <c r="AO104" s="149"/>
      <c r="AP104" s="149"/>
      <c r="AQ104" s="149"/>
      <c r="AR104" s="149"/>
      <c r="AS104" s="149"/>
      <c r="AT104" s="149"/>
    </row>
    <row r="105" spans="1:46" ht="20.100000000000001" customHeight="1" x14ac:dyDescent="0.25">
      <c r="A105" s="130" t="s">
        <v>238</v>
      </c>
      <c r="B105" s="131" t="s">
        <v>390</v>
      </c>
      <c r="C105" s="257" t="s">
        <v>833</v>
      </c>
      <c r="D105" s="257" t="s">
        <v>833</v>
      </c>
      <c r="E105" s="257" t="s">
        <v>833</v>
      </c>
      <c r="F105" s="257" t="s">
        <v>833</v>
      </c>
      <c r="G105" s="257" t="s">
        <v>833</v>
      </c>
      <c r="H105" s="257" t="s">
        <v>833</v>
      </c>
      <c r="I105" s="257" t="s">
        <v>833</v>
      </c>
      <c r="J105" s="257" t="s">
        <v>833</v>
      </c>
      <c r="K105" s="257" t="s">
        <v>833</v>
      </c>
      <c r="L105" s="257" t="s">
        <v>833</v>
      </c>
      <c r="M105" s="257" t="s">
        <v>833</v>
      </c>
      <c r="N105" s="257" t="s">
        <v>833</v>
      </c>
      <c r="O105" s="257" t="s">
        <v>833</v>
      </c>
      <c r="P105" s="257" t="s">
        <v>833</v>
      </c>
      <c r="Q105" s="257" t="s">
        <v>833</v>
      </c>
      <c r="R105" s="257" t="s">
        <v>833</v>
      </c>
      <c r="S105" s="257" t="s">
        <v>833</v>
      </c>
      <c r="T105" s="257" t="s">
        <v>833</v>
      </c>
      <c r="U105" s="257" t="s">
        <v>833</v>
      </c>
      <c r="V105" s="257" t="s">
        <v>833</v>
      </c>
      <c r="W105" s="257" t="s">
        <v>833</v>
      </c>
      <c r="X105" s="257" t="s">
        <v>833</v>
      </c>
      <c r="Y105" s="257" t="s">
        <v>833</v>
      </c>
      <c r="Z105" s="257" t="s">
        <v>833</v>
      </c>
      <c r="AA105" s="257" t="s">
        <v>833</v>
      </c>
      <c r="AB105" s="257" t="s">
        <v>833</v>
      </c>
      <c r="AC105" s="257" t="s">
        <v>833</v>
      </c>
      <c r="AD105" s="257" t="s">
        <v>833</v>
      </c>
      <c r="AE105" s="257" t="s">
        <v>833</v>
      </c>
      <c r="AF105" s="257" t="s">
        <v>833</v>
      </c>
      <c r="AG105" s="257" t="s">
        <v>833</v>
      </c>
      <c r="AH105" s="257" t="s">
        <v>833</v>
      </c>
      <c r="AI105" s="257" t="s">
        <v>833</v>
      </c>
      <c r="AJ105" s="257" t="s">
        <v>833</v>
      </c>
      <c r="AK105" s="257" t="s">
        <v>833</v>
      </c>
      <c r="AL105" s="257" t="s">
        <v>833</v>
      </c>
      <c r="AM105" s="257" t="s">
        <v>833</v>
      </c>
      <c r="AN105" s="257" t="s">
        <v>833</v>
      </c>
      <c r="AO105" s="257" t="s">
        <v>833</v>
      </c>
      <c r="AP105" s="257" t="s">
        <v>833</v>
      </c>
      <c r="AQ105" s="150">
        <f>'1.3'!AQ105/'1.3.a'!$AQ$178</f>
        <v>2.4817751256225561E-3</v>
      </c>
      <c r="AR105" s="150">
        <f>'1.3'!AR105/'1.3.a'!$AR$178</f>
        <v>4.2236628612365781E-3</v>
      </c>
      <c r="AS105" s="150">
        <f>'1.3'!AS105/'1.3.a'!$AS$178</f>
        <v>3.9822766337382172E-3</v>
      </c>
      <c r="AT105" s="150">
        <f>'1.3'!AT105/'1.3.a'!$AT$178</f>
        <v>7.1256527546093365E-3</v>
      </c>
    </row>
    <row r="106" spans="1:46" ht="20.100000000000001" customHeight="1" x14ac:dyDescent="0.25">
      <c r="A106" s="130" t="s">
        <v>239</v>
      </c>
      <c r="B106" s="131" t="s">
        <v>250</v>
      </c>
      <c r="C106" s="150">
        <f>'1.3'!C106/'1.3.a'!$C$178</f>
        <v>1.5546144567333776E-3</v>
      </c>
      <c r="D106" s="150">
        <f>'1.3'!D106/'1.3.a'!$D$178</f>
        <v>3.9234315018802238E-3</v>
      </c>
      <c r="E106" s="150">
        <f>'1.3'!E106/'1.3.a'!$E$178</f>
        <v>4.7690216157559133E-3</v>
      </c>
      <c r="F106" s="150">
        <f>'1.3'!F106/'1.3.a'!$F$178</f>
        <v>-8.0865881901004844E-3</v>
      </c>
      <c r="G106" s="150">
        <f>'1.3'!G106/'1.3.a'!$G$178</f>
        <v>6.4707863148970104E-3</v>
      </c>
      <c r="H106" s="150">
        <f>'1.3'!H106/'1.3.a'!$H$178</f>
        <v>7.9798198390742276E-3</v>
      </c>
      <c r="I106" s="150">
        <f>'1.3'!I106/'1.3.a'!$I$178</f>
        <v>7.3345515747437742E-3</v>
      </c>
      <c r="J106" s="150">
        <f>'1.3'!J106/'1.3.a'!$J$178</f>
        <v>1.5359202471653554E-4</v>
      </c>
      <c r="K106" s="150">
        <f>'1.3'!K106/'1.3.a'!$K$178</f>
        <v>1.0761265024807051E-2</v>
      </c>
      <c r="L106" s="150">
        <f>'1.3'!L106/'1.3.a'!$L$178</f>
        <v>3.7298454637697625E-4</v>
      </c>
      <c r="M106" s="150">
        <f>'1.3'!M106/'1.3.a'!$M$178</f>
        <v>-8.8665450667655549E-3</v>
      </c>
      <c r="N106" s="150">
        <f>'1.3'!N106/'1.3.a'!$N$178</f>
        <v>2.7836820553476345E-3</v>
      </c>
      <c r="O106" s="150">
        <f>'1.3'!O106/'1.3.a'!$O$178</f>
        <v>3.9225134743001806E-3</v>
      </c>
      <c r="P106" s="150">
        <f>'1.3'!P106/'1.3.a'!$P$178</f>
        <v>8.3718075927845994E-3</v>
      </c>
      <c r="Q106" s="150">
        <f>'1.3'!Q106/'1.3.a'!$Q$178</f>
        <v>-1.9771152466555586E-3</v>
      </c>
      <c r="R106" s="150">
        <f>'1.3'!R106/'1.3.a'!$R$178</f>
        <v>-3.372520676720061E-3</v>
      </c>
      <c r="S106" s="150">
        <f>'1.3'!S106/'1.3.a'!$S$178</f>
        <v>5.0041824669819247E-3</v>
      </c>
      <c r="T106" s="150">
        <f>'1.3'!T106/'1.3.a'!$T$178</f>
        <v>-1.247808355149636E-3</v>
      </c>
      <c r="U106" s="150">
        <f>'1.3'!U106/'1.3.a'!$U$178</f>
        <v>2.0317048613674438E-4</v>
      </c>
      <c r="V106" s="150">
        <f>'1.3'!V106/'1.3.a'!$V$178</f>
        <v>-1.3806760780352239E-3</v>
      </c>
      <c r="W106" s="150">
        <f>'1.3'!W106/'1.3.a'!$W$178</f>
        <v>6.5546057469023236E-3</v>
      </c>
      <c r="X106" s="150">
        <f>'1.3'!X106/'1.3.a'!$X$178</f>
        <v>-2.0723488665454017E-3</v>
      </c>
      <c r="Y106" s="150">
        <f>'1.3'!Y106/'1.3.a'!$Y$178</f>
        <v>-8.4313101389083007E-3</v>
      </c>
      <c r="Z106" s="150">
        <f>'1.3'!Z106/'1.3.a'!$Z$178</f>
        <v>-1.9131760318148491E-2</v>
      </c>
      <c r="AA106" s="150">
        <f>'1.3'!AA106/'1.3.a'!$AA$178</f>
        <v>-9.7660058286095177E-4</v>
      </c>
      <c r="AB106" s="150">
        <f>'1.3'!AB106/'1.3.a'!$AB$178</f>
        <v>-8.8005315095342918E-3</v>
      </c>
      <c r="AC106" s="150">
        <f>'1.3'!AC106/'1.3.a'!$AC$178</f>
        <v>-6.5362941324991104E-3</v>
      </c>
      <c r="AD106" s="150">
        <f>'1.3'!AD106/'1.3.a'!$AD$178</f>
        <v>-5.6606837949165698E-3</v>
      </c>
      <c r="AE106" s="150">
        <f>'1.3'!AE106/'1.3.a'!$AE$178</f>
        <v>5.1615728216921905E-3</v>
      </c>
      <c r="AF106" s="150">
        <f>'1.3'!AF106/'1.3.a'!$AF$178</f>
        <v>4.5968014862378501E-4</v>
      </c>
      <c r="AG106" s="150">
        <f>'1.3'!AG106/'1.3.a'!$AG$178</f>
        <v>-1.1776742567305223E-3</v>
      </c>
      <c r="AH106" s="150">
        <f>'1.3'!AH106/'1.3.a'!$AH$178</f>
        <v>-1.1108492352085764E-2</v>
      </c>
      <c r="AI106" s="150">
        <f>'1.3'!AI106/'1.3.a'!$AI$178</f>
        <v>7.3787863114901809E-3</v>
      </c>
      <c r="AJ106" s="150">
        <f>'1.3'!AJ106/'1.3.a'!$AJ$178</f>
        <v>1.6060015649897396E-3</v>
      </c>
      <c r="AK106" s="150">
        <f>'1.3'!AK106/'1.3.a'!$AK$178</f>
        <v>-5.3425719413330948E-3</v>
      </c>
      <c r="AL106" s="150">
        <f>'1.3'!AL106/'1.3.a'!$AL$178</f>
        <v>-5.2389296306383799E-3</v>
      </c>
      <c r="AM106" s="150">
        <f>'1.3'!AM106/'1.3.a'!$AM$178</f>
        <v>8.8095334871117082E-3</v>
      </c>
      <c r="AN106" s="150">
        <f>'1.3'!AN106/'1.3.a'!$AN$178</f>
        <v>4.6732249549242421E-4</v>
      </c>
      <c r="AO106" s="150">
        <f>'1.3'!AO106/'1.3.a'!$AO$178</f>
        <v>1.85301979077765E-3</v>
      </c>
      <c r="AP106" s="150">
        <f>'1.3'!AP106/'1.3.a'!$AP$178</f>
        <v>3.8927780520965128E-4</v>
      </c>
      <c r="AQ106" s="150">
        <f>'1.3'!AQ106/'1.3.a'!$AQ$178</f>
        <v>1.8615766979428405E-2</v>
      </c>
      <c r="AR106" s="150">
        <f>'1.3'!AR106/'1.3.a'!$AR$178</f>
        <v>3.5258978552580645E-3</v>
      </c>
      <c r="AS106" s="150">
        <f>'1.3'!AS106/'1.3.a'!$AS$178</f>
        <v>2.4317712549851656E-2</v>
      </c>
      <c r="AT106" s="150">
        <f>'1.3'!AT106/'1.3.a'!$AT$178</f>
        <v>1.4399162608348249E-3</v>
      </c>
    </row>
    <row r="107" spans="1:46" ht="20.100000000000001" customHeight="1" x14ac:dyDescent="0.25">
      <c r="A107" s="133" t="s">
        <v>240</v>
      </c>
      <c r="B107" s="134" t="s">
        <v>251</v>
      </c>
      <c r="C107" s="151">
        <f>'1.3'!C107/'1.3.a'!$C$178</f>
        <v>-3.3624014147243366E-3</v>
      </c>
      <c r="D107" s="151">
        <f>'1.3'!D107/'1.3.a'!$D$178</f>
        <v>-8.1223436909881282E-4</v>
      </c>
      <c r="E107" s="151">
        <f>'1.3'!E107/'1.3.a'!$E$178</f>
        <v>2.1472827342036306E-4</v>
      </c>
      <c r="F107" s="151">
        <f>'1.3'!F107/'1.3.a'!$F$178</f>
        <v>-1.2421426422931345E-2</v>
      </c>
      <c r="G107" s="151">
        <f>'1.3'!G107/'1.3.a'!$G$178</f>
        <v>1.6953713136589675E-3</v>
      </c>
      <c r="H107" s="151">
        <f>'1.3'!H107/'1.3.a'!$H$178</f>
        <v>3.3833740291194527E-3</v>
      </c>
      <c r="I107" s="151">
        <f>'1.3'!I107/'1.3.a'!$I$178</f>
        <v>2.773302958938594E-3</v>
      </c>
      <c r="J107" s="151">
        <f>'1.3'!J107/'1.3.a'!$J$178</f>
        <v>-4.2545537777531903E-3</v>
      </c>
      <c r="K107" s="151">
        <f>'1.3'!K107/'1.3.a'!$K$178</f>
        <v>6.0660683484337055E-3</v>
      </c>
      <c r="L107" s="151">
        <f>'1.3'!L107/'1.3.a'!$L$178</f>
        <v>-4.216613987070403E-3</v>
      </c>
      <c r="M107" s="151">
        <f>'1.3'!M107/'1.3.a'!$M$178</f>
        <v>-1.3360534806069087E-2</v>
      </c>
      <c r="N107" s="151">
        <f>'1.3'!N107/'1.3.a'!$N$178</f>
        <v>-1.59640086292163E-3</v>
      </c>
      <c r="O107" s="151">
        <f>'1.3'!O107/'1.3.a'!$O$178</f>
        <v>-1.0647306165523145E-3</v>
      </c>
      <c r="P107" s="151">
        <f>'1.3'!P107/'1.3.a'!$P$178</f>
        <v>3.5708034063793638E-3</v>
      </c>
      <c r="Q107" s="151">
        <f>'1.3'!Q107/'1.3.a'!$Q$178</f>
        <v>-6.7596872543148169E-3</v>
      </c>
      <c r="R107" s="151">
        <f>'1.3'!R107/'1.3.a'!$R$178</f>
        <v>-7.9949292268683362E-3</v>
      </c>
      <c r="S107" s="151">
        <f>'1.3'!S107/'1.3.a'!$S$178</f>
        <v>3.2578434079298512E-5</v>
      </c>
      <c r="T107" s="151">
        <f>'1.3'!T107/'1.3.a'!$T$178</f>
        <v>-6.2069209926473978E-3</v>
      </c>
      <c r="U107" s="151">
        <f>'1.3'!U107/'1.3.a'!$U$178</f>
        <v>-4.698993864730416E-3</v>
      </c>
      <c r="V107" s="151">
        <f>'1.3'!V107/'1.3.a'!$V$178</f>
        <v>-6.1660004923492001E-3</v>
      </c>
      <c r="W107" s="151">
        <f>'1.3'!W107/'1.3.a'!$W$178</f>
        <v>1.1968940118200829E-3</v>
      </c>
      <c r="X107" s="151">
        <f>'1.3'!X107/'1.3.a'!$X$178</f>
        <v>-7.4557748556795724E-3</v>
      </c>
      <c r="Y107" s="151">
        <f>'1.3'!Y107/'1.3.a'!$Y$178</f>
        <v>-1.3839279069807886E-2</v>
      </c>
      <c r="Z107" s="151">
        <f>'1.3'!Z107/'1.3.a'!$Z$178</f>
        <v>-2.446589554521128E-2</v>
      </c>
      <c r="AA107" s="151">
        <f>'1.3'!AA107/'1.3.a'!$AA$178</f>
        <v>-6.6952614300286066E-3</v>
      </c>
      <c r="AB107" s="151">
        <f>'1.3'!AB107/'1.3.a'!$AB$178</f>
        <v>-1.4417450856171759E-2</v>
      </c>
      <c r="AC107" s="151">
        <f>'1.3'!AC107/'1.3.a'!$AC$178</f>
        <v>-1.2166730640601706E-2</v>
      </c>
      <c r="AD107" s="151">
        <f>'1.3'!AD107/'1.3.a'!$AD$178</f>
        <v>-1.1116918878970454E-2</v>
      </c>
      <c r="AE107" s="151">
        <f>'1.3'!AE107/'1.3.a'!$AE$178</f>
        <v>-3.4781549709823504E-4</v>
      </c>
      <c r="AF107" s="151">
        <f>'1.3'!AF107/'1.3.a'!$AF$178</f>
        <v>-4.95465731718156E-3</v>
      </c>
      <c r="AG107" s="151">
        <f>'1.3'!AG107/'1.3.a'!$AG$178</f>
        <v>-6.6497194725802016E-3</v>
      </c>
      <c r="AH107" s="151">
        <f>'1.3'!AH107/'1.3.a'!$AH$178</f>
        <v>-1.638314246922444E-2</v>
      </c>
      <c r="AI107" s="151">
        <f>'1.3'!AI107/'1.3.a'!$AI$178</f>
        <v>1.8117007986450716E-3</v>
      </c>
      <c r="AJ107" s="151">
        <f>'1.3'!AJ107/'1.3.a'!$AJ$178</f>
        <v>-3.853576787653871E-3</v>
      </c>
      <c r="AK107" s="151">
        <f>'1.3'!AK107/'1.3.a'!$AK$178</f>
        <v>-1.0789538243054786E-2</v>
      </c>
      <c r="AL107" s="151">
        <f>'1.3'!AL107/'1.3.a'!$AL$178</f>
        <v>-1.0647314270731883E-2</v>
      </c>
      <c r="AM107" s="151">
        <f>'1.3'!AM107/'1.3.a'!$AM$178</f>
        <v>3.0539461497219363E-3</v>
      </c>
      <c r="AN107" s="151">
        <f>'1.3'!AN107/'1.3.a'!$AN$178</f>
        <v>-4.9764770879814884E-3</v>
      </c>
      <c r="AO107" s="151">
        <f>'1.3'!AO107/'1.3.a'!$AO$178</f>
        <v>-3.5052023378968201E-3</v>
      </c>
      <c r="AP107" s="151">
        <f>'1.3'!AP107/'1.3.a'!$AP$178</f>
        <v>-4.9626732955690587E-3</v>
      </c>
      <c r="AQ107" s="151">
        <f>'1.3'!AQ107/'1.3.a'!$AQ$178</f>
        <v>1.3072200527473533E-2</v>
      </c>
      <c r="AR107" s="151">
        <f>'1.3'!AR107/'1.3.a'!$AR$178</f>
        <v>-2.5951852855089831E-3</v>
      </c>
      <c r="AS107" s="151">
        <f>'1.3'!AS107/'1.3.a'!$AS$178</f>
        <v>1.8641071902246519E-2</v>
      </c>
      <c r="AT107" s="151">
        <f>'1.3'!AT107/'1.3.a'!$AT$178</f>
        <v>-4.1571958914735259E-3</v>
      </c>
    </row>
    <row r="109" spans="1:46" s="136" customFormat="1" ht="20.100000000000001" customHeight="1" x14ac:dyDescent="0.25">
      <c r="A109" s="322" t="s">
        <v>720</v>
      </c>
      <c r="B109" s="322"/>
      <c r="C109" s="86" t="s">
        <v>674</v>
      </c>
      <c r="D109" s="86" t="s">
        <v>675</v>
      </c>
      <c r="E109" s="86" t="s">
        <v>676</v>
      </c>
      <c r="F109" s="86" t="s">
        <v>677</v>
      </c>
      <c r="G109" s="86" t="s">
        <v>678</v>
      </c>
      <c r="H109" s="86" t="s">
        <v>679</v>
      </c>
      <c r="I109" s="86" t="s">
        <v>680</v>
      </c>
      <c r="J109" s="86" t="s">
        <v>681</v>
      </c>
      <c r="K109" s="86" t="s">
        <v>682</v>
      </c>
      <c r="L109" s="86" t="s">
        <v>683</v>
      </c>
      <c r="M109" s="86" t="s">
        <v>684</v>
      </c>
      <c r="N109" s="86" t="s">
        <v>685</v>
      </c>
      <c r="O109" s="86" t="s">
        <v>686</v>
      </c>
      <c r="P109" s="86" t="s">
        <v>687</v>
      </c>
      <c r="Q109" s="86" t="s">
        <v>688</v>
      </c>
      <c r="R109" s="86" t="s">
        <v>689</v>
      </c>
      <c r="S109" s="86" t="s">
        <v>690</v>
      </c>
      <c r="T109" s="86" t="s">
        <v>691</v>
      </c>
      <c r="U109" s="86" t="s">
        <v>692</v>
      </c>
      <c r="V109" s="86" t="s">
        <v>693</v>
      </c>
      <c r="W109" s="86" t="s">
        <v>694</v>
      </c>
      <c r="X109" s="86" t="s">
        <v>695</v>
      </c>
      <c r="Y109" s="86" t="s">
        <v>696</v>
      </c>
      <c r="Z109" s="86" t="s">
        <v>697</v>
      </c>
      <c r="AA109" s="86" t="s">
        <v>698</v>
      </c>
      <c r="AB109" s="86" t="s">
        <v>699</v>
      </c>
      <c r="AC109" s="86" t="s">
        <v>700</v>
      </c>
      <c r="AD109" s="86" t="s">
        <v>701</v>
      </c>
      <c r="AE109" s="86" t="s">
        <v>702</v>
      </c>
      <c r="AF109" s="86" t="s">
        <v>703</v>
      </c>
      <c r="AG109" s="86" t="s">
        <v>704</v>
      </c>
      <c r="AH109" s="86" t="s">
        <v>705</v>
      </c>
      <c r="AI109" s="86" t="s">
        <v>706</v>
      </c>
      <c r="AJ109" s="86" t="s">
        <v>707</v>
      </c>
      <c r="AK109" s="86" t="s">
        <v>708</v>
      </c>
      <c r="AL109" s="86" t="s">
        <v>709</v>
      </c>
      <c r="AM109" s="86" t="s">
        <v>710</v>
      </c>
      <c r="AN109" s="86" t="s">
        <v>711</v>
      </c>
      <c r="AO109" s="86" t="s">
        <v>712</v>
      </c>
      <c r="AP109" s="86" t="s">
        <v>713</v>
      </c>
      <c r="AQ109" s="86" t="s">
        <v>714</v>
      </c>
      <c r="AR109" s="86" t="s">
        <v>715</v>
      </c>
      <c r="AS109" s="86" t="s">
        <v>716</v>
      </c>
      <c r="AT109" s="86" t="s">
        <v>717</v>
      </c>
    </row>
    <row r="110" spans="1:46" ht="20.100000000000001" customHeight="1" x14ac:dyDescent="0.25">
      <c r="A110" s="18">
        <v>1</v>
      </c>
      <c r="B110" s="19" t="s">
        <v>821</v>
      </c>
      <c r="C110" s="96">
        <f>'1.3'!C110/'1.3.a'!$C$178</f>
        <v>9.3134111860670332E-2</v>
      </c>
      <c r="D110" s="96">
        <f>'1.3'!D110/'1.3.a'!$D$178</f>
        <v>7.9081013413922277E-2</v>
      </c>
      <c r="E110" s="96">
        <f>'1.3'!E110/'1.3.a'!$E$178</f>
        <v>7.4293177366328497E-2</v>
      </c>
      <c r="F110" s="96">
        <f>'1.3'!F110/'1.3.a'!$F$178</f>
        <v>7.8220745368097991E-2</v>
      </c>
      <c r="G110" s="96">
        <f>'1.3'!G110/'1.3.a'!$G$178</f>
        <v>9.3314434944877178E-2</v>
      </c>
      <c r="H110" s="96">
        <f>'1.3'!H110/'1.3.a'!$H$178</f>
        <v>7.8333500643057316E-2</v>
      </c>
      <c r="I110" s="96">
        <f>'1.3'!I110/'1.3.a'!$I$178</f>
        <v>7.5101374743908697E-2</v>
      </c>
      <c r="J110" s="96">
        <f>'1.3'!J110/'1.3.a'!$J$178</f>
        <v>8.421675203384274E-2</v>
      </c>
      <c r="K110" s="96">
        <f>'1.3'!K110/'1.3.a'!$K$178</f>
        <v>9.5423489437747006E-2</v>
      </c>
      <c r="L110" s="96">
        <f>'1.3'!L110/'1.3.a'!$L$178</f>
        <v>8.2517471295535008E-2</v>
      </c>
      <c r="M110" s="96">
        <f>'1.3'!M110/'1.3.a'!$M$178</f>
        <v>7.6599052764312336E-2</v>
      </c>
      <c r="N110" s="96">
        <f>'1.3'!N110/'1.3.a'!$N$178</f>
        <v>8.4982114371166595E-2</v>
      </c>
      <c r="O110" s="96">
        <f>'1.3'!O110/'1.3.a'!$O$178</f>
        <v>9.1200759710468912E-2</v>
      </c>
      <c r="P110" s="96">
        <f>'1.3'!P110/'1.3.a'!$P$178</f>
        <v>7.9845029587088251E-2</v>
      </c>
      <c r="Q110" s="96">
        <f>'1.3'!Q110/'1.3.a'!$Q$178</f>
        <v>7.4769400548912832E-2</v>
      </c>
      <c r="R110" s="96">
        <f>'1.3'!R110/'1.3.a'!$R$178</f>
        <v>8.0586431997165531E-2</v>
      </c>
      <c r="S110" s="96">
        <f>'1.3'!S110/'1.3.a'!$S$178</f>
        <v>9.3808508514739875E-2</v>
      </c>
      <c r="T110" s="96">
        <f>'1.3'!T110/'1.3.a'!$T$178</f>
        <v>8.0815352453213099E-2</v>
      </c>
      <c r="U110" s="96">
        <f>'1.3'!U110/'1.3.a'!$U$178</f>
        <v>7.8854076543927815E-2</v>
      </c>
      <c r="V110" s="96">
        <f>'1.3'!V110/'1.3.a'!$V$178</f>
        <v>8.2341891113545437E-2</v>
      </c>
      <c r="W110" s="96">
        <f>'1.3'!W110/'1.3.a'!$W$178</f>
        <v>9.5857269046364241E-2</v>
      </c>
      <c r="X110" s="96">
        <f>'1.3'!X110/'1.3.a'!$X$178</f>
        <v>8.2875350878462303E-2</v>
      </c>
      <c r="Y110" s="96">
        <f>'1.3'!Y110/'1.3.a'!$Y$178</f>
        <v>7.6487322344692577E-2</v>
      </c>
      <c r="Z110" s="96">
        <f>'1.3'!Z110/'1.3.a'!$Z$178</f>
        <v>8.9328913674288898E-2</v>
      </c>
      <c r="AA110" s="96">
        <f>'1.3'!AA110/'1.3.a'!$AA$178</f>
        <v>9.9814147117886054E-2</v>
      </c>
      <c r="AB110" s="96">
        <f>'1.3'!AB110/'1.3.a'!$AB$178</f>
        <v>8.6381969787237889E-2</v>
      </c>
      <c r="AC110" s="96">
        <f>'1.3'!AC110/'1.3.a'!$AC$178</f>
        <v>7.9376955246380151E-2</v>
      </c>
      <c r="AD110" s="96">
        <f>'1.3'!AD110/'1.3.a'!$AD$178</f>
        <v>9.1410514860545994E-2</v>
      </c>
      <c r="AE110" s="96">
        <f>'1.3'!AE110/'1.3.a'!$AE$178</f>
        <v>9.8894875611861652E-2</v>
      </c>
      <c r="AF110" s="96">
        <f>'1.3'!AF110/'1.3.a'!$AF$178</f>
        <v>8.3139482442930637E-2</v>
      </c>
      <c r="AG110" s="96">
        <f>'1.3'!AG110/'1.3.a'!$AG$178</f>
        <v>8.2563519172384636E-2</v>
      </c>
      <c r="AH110" s="96">
        <f>'1.3'!AH110/'1.3.a'!$AH$178</f>
        <v>8.5930721942512722E-2</v>
      </c>
      <c r="AI110" s="96">
        <f>'1.3'!AI110/'1.3.a'!$AI$178</f>
        <v>9.9316196617881117E-2</v>
      </c>
      <c r="AJ110" s="96">
        <f>'1.3'!AJ110/'1.3.a'!$AJ$178</f>
        <v>8.7849117324520859E-2</v>
      </c>
      <c r="AK110" s="96">
        <f>'1.3'!AK110/'1.3.a'!$AK$178</f>
        <v>8.2517067063732699E-2</v>
      </c>
      <c r="AL110" s="96">
        <f>'1.3'!AL110/'1.3.a'!$AL$178</f>
        <v>8.964459387442486E-2</v>
      </c>
      <c r="AM110" s="96">
        <f>'1.3'!AM110/'1.3.a'!$AM$178</f>
        <v>0.10099767961644575</v>
      </c>
      <c r="AN110" s="96">
        <f>'1.3'!AN110/'1.3.a'!$AN$178</f>
        <v>8.8596389663404593E-2</v>
      </c>
      <c r="AO110" s="96">
        <f>'1.3'!AO110/'1.3.a'!$AO$178</f>
        <v>8.4240467546810097E-2</v>
      </c>
      <c r="AP110" s="96">
        <f>'1.3'!AP110/'1.3.a'!$AP$178</f>
        <v>9.7837595946067876E-2</v>
      </c>
      <c r="AQ110" s="96">
        <f>'1.3'!AQ110/'1.3.a'!$AQ$178</f>
        <v>0.10566002935611969</v>
      </c>
      <c r="AR110" s="96">
        <f>'1.3'!AR110/'1.3.a'!$AR$178</f>
        <v>8.9778481156319229E-2</v>
      </c>
      <c r="AS110" s="96">
        <f>'1.3'!AS110/'1.3.a'!$AS$178</f>
        <v>9.581444987638929E-2</v>
      </c>
      <c r="AT110" s="96">
        <f>'1.3'!AT110/'1.3.a'!$AT$178</f>
        <v>9.2227226291922093E-2</v>
      </c>
    </row>
    <row r="111" spans="1:46" ht="20.100000000000001" customHeight="1" x14ac:dyDescent="0.25">
      <c r="A111" s="118">
        <v>11</v>
      </c>
      <c r="B111" s="118" t="s">
        <v>242</v>
      </c>
      <c r="C111" s="146">
        <f>'1.3'!C111/'1.3.a'!$C$178</f>
        <v>1.9927438442972768E-2</v>
      </c>
      <c r="D111" s="146">
        <f>'1.3'!D111/'1.3.a'!$D$178</f>
        <v>1.4425662133730052E-2</v>
      </c>
      <c r="E111" s="146">
        <f>'1.3'!E111/'1.3.a'!$E$178</f>
        <v>1.3944167314739632E-2</v>
      </c>
      <c r="F111" s="146">
        <f>'1.3'!F111/'1.3.a'!$F$178</f>
        <v>1.4186198860573493E-2</v>
      </c>
      <c r="G111" s="146">
        <f>'1.3'!G111/'1.3.a'!$G$178</f>
        <v>2.0340814690321212E-2</v>
      </c>
      <c r="H111" s="146">
        <f>'1.3'!H111/'1.3.a'!$H$178</f>
        <v>1.4726801404864032E-2</v>
      </c>
      <c r="I111" s="146">
        <f>'1.3'!I111/'1.3.a'!$I$178</f>
        <v>1.4067924371712479E-2</v>
      </c>
      <c r="J111" s="146">
        <f>'1.3'!J111/'1.3.a'!$J$178</f>
        <v>1.5148244969981134E-2</v>
      </c>
      <c r="K111" s="146">
        <f>'1.3'!K111/'1.3.a'!$K$178</f>
        <v>2.076262755612469E-2</v>
      </c>
      <c r="L111" s="146">
        <f>'1.3'!L111/'1.3.a'!$L$178</f>
        <v>1.5196475916990453E-2</v>
      </c>
      <c r="M111" s="146">
        <f>'1.3'!M111/'1.3.a'!$M$178</f>
        <v>1.4433473504250463E-2</v>
      </c>
      <c r="N111" s="146">
        <f>'1.3'!N111/'1.3.a'!$N$178</f>
        <v>1.5608589575827721E-2</v>
      </c>
      <c r="O111" s="146">
        <f>'1.3'!O111/'1.3.a'!$O$178</f>
        <v>2.0641726642618888E-2</v>
      </c>
      <c r="P111" s="146">
        <f>'1.3'!P111/'1.3.a'!$P$178</f>
        <v>1.5584850705342317E-2</v>
      </c>
      <c r="Q111" s="146">
        <f>'1.3'!Q111/'1.3.a'!$Q$178</f>
        <v>1.4902177871694804E-2</v>
      </c>
      <c r="R111" s="146">
        <f>'1.3'!R111/'1.3.a'!$R$178</f>
        <v>1.5140897152082137E-2</v>
      </c>
      <c r="S111" s="146">
        <f>'1.3'!S111/'1.3.a'!$S$178</f>
        <v>2.0801787364254039E-2</v>
      </c>
      <c r="T111" s="146">
        <f>'1.3'!T111/'1.3.a'!$T$178</f>
        <v>1.5827640036858281E-2</v>
      </c>
      <c r="U111" s="146">
        <f>'1.3'!U111/'1.3.a'!$U$178</f>
        <v>1.5412321385030122E-2</v>
      </c>
      <c r="V111" s="146">
        <f>'1.3'!V111/'1.3.a'!$V$178</f>
        <v>1.5840836207891271E-2</v>
      </c>
      <c r="W111" s="146">
        <f>'1.3'!W111/'1.3.a'!$W$178</f>
        <v>2.1340055104056548E-2</v>
      </c>
      <c r="X111" s="146">
        <f>'1.3'!X111/'1.3.a'!$X$178</f>
        <v>1.6428675487907832E-2</v>
      </c>
      <c r="Y111" s="146">
        <f>'1.3'!Y111/'1.3.a'!$Y$178</f>
        <v>1.5329406473537381E-2</v>
      </c>
      <c r="Z111" s="146">
        <f>'1.3'!Z111/'1.3.a'!$Z$178</f>
        <v>1.7117007806740824E-2</v>
      </c>
      <c r="AA111" s="146">
        <f>'1.3'!AA111/'1.3.a'!$AA$178</f>
        <v>2.1846614042215495E-2</v>
      </c>
      <c r="AB111" s="146">
        <f>'1.3'!AB111/'1.3.a'!$AB$178</f>
        <v>1.6548886149924186E-2</v>
      </c>
      <c r="AC111" s="146">
        <f>'1.3'!AC111/'1.3.a'!$AC$178</f>
        <v>1.5480982455401094E-2</v>
      </c>
      <c r="AD111" s="146">
        <f>'1.3'!AD111/'1.3.a'!$AD$178</f>
        <v>1.5225051927501062E-2</v>
      </c>
      <c r="AE111" s="146">
        <f>'1.3'!AE111/'1.3.a'!$AE$178</f>
        <v>2.1560657947150688E-2</v>
      </c>
      <c r="AF111" s="146">
        <f>'1.3'!AF111/'1.3.a'!$AF$178</f>
        <v>1.6646412002737941E-2</v>
      </c>
      <c r="AG111" s="146">
        <f>'1.3'!AG111/'1.3.a'!$AG$178</f>
        <v>1.6207378265193539E-2</v>
      </c>
      <c r="AH111" s="146">
        <f>'1.3'!AH111/'1.3.a'!$AH$178</f>
        <v>1.6239888836475015E-2</v>
      </c>
      <c r="AI111" s="146">
        <f>'1.3'!AI111/'1.3.a'!$AI$178</f>
        <v>2.2359926218295821E-2</v>
      </c>
      <c r="AJ111" s="146">
        <f>'1.3'!AJ111/'1.3.a'!$AJ$178</f>
        <v>1.8075823177302022E-2</v>
      </c>
      <c r="AK111" s="146">
        <f>'1.3'!AK111/'1.3.a'!$AK$178</f>
        <v>1.7213288287561464E-2</v>
      </c>
      <c r="AL111" s="146">
        <f>'1.3'!AL111/'1.3.a'!$AL$178</f>
        <v>1.691651821954725E-2</v>
      </c>
      <c r="AM111" s="146">
        <f>'1.3'!AM111/'1.3.a'!$AM$178</f>
        <v>2.3962015615272361E-2</v>
      </c>
      <c r="AN111" s="146">
        <f>'1.3'!AN111/'1.3.a'!$AN$178</f>
        <v>1.8976390355737036E-2</v>
      </c>
      <c r="AO111" s="146">
        <f>'1.3'!AO111/'1.3.a'!$AO$178</f>
        <v>1.7949527290014394E-2</v>
      </c>
      <c r="AP111" s="146">
        <f>'1.3'!AP111/'1.3.a'!$AP$178</f>
        <v>1.7939951577418435E-2</v>
      </c>
      <c r="AQ111" s="146">
        <f>'1.3'!AQ111/'1.3.a'!$AQ$178</f>
        <v>2.4412723747554065E-2</v>
      </c>
      <c r="AR111" s="146">
        <f>'1.3'!AR111/'1.3.a'!$AR$178</f>
        <v>1.6742696695088752E-2</v>
      </c>
      <c r="AS111" s="146">
        <f>'1.3'!AS111/'1.3.a'!$AS$178</f>
        <v>1.77724562833231E-2</v>
      </c>
      <c r="AT111" s="146">
        <f>'1.3'!AT111/'1.3.a'!$AT$178</f>
        <v>1.7621069189835126E-2</v>
      </c>
    </row>
    <row r="112" spans="1:46" ht="20.100000000000001" customHeight="1" x14ac:dyDescent="0.25">
      <c r="A112" s="21">
        <v>111</v>
      </c>
      <c r="B112" s="22" t="s">
        <v>256</v>
      </c>
      <c r="C112" s="147">
        <f>'1.3'!C112/'1.3.a'!$C$178</f>
        <v>0</v>
      </c>
      <c r="D112" s="147">
        <f>'1.3'!D112/'1.3.a'!$D$178</f>
        <v>0</v>
      </c>
      <c r="E112" s="147">
        <f>'1.3'!E112/'1.3.a'!$E$178</f>
        <v>0</v>
      </c>
      <c r="F112" s="147">
        <f>'1.3'!F112/'1.3.a'!$F$178</f>
        <v>0</v>
      </c>
      <c r="G112" s="147">
        <f>'1.3'!G112/'1.3.a'!$G$178</f>
        <v>0</v>
      </c>
      <c r="H112" s="147">
        <f>'1.3'!H112/'1.3.a'!$H$178</f>
        <v>0</v>
      </c>
      <c r="I112" s="147">
        <f>'1.3'!I112/'1.3.a'!$I$178</f>
        <v>0</v>
      </c>
      <c r="J112" s="147">
        <f>'1.3'!J112/'1.3.a'!$J$178</f>
        <v>0</v>
      </c>
      <c r="K112" s="147">
        <f>'1.3'!K112/'1.3.a'!$K$178</f>
        <v>0</v>
      </c>
      <c r="L112" s="147">
        <f>'1.3'!L112/'1.3.a'!$L$178</f>
        <v>0</v>
      </c>
      <c r="M112" s="147">
        <f>'1.3'!M112/'1.3.a'!$M$178</f>
        <v>0</v>
      </c>
      <c r="N112" s="147">
        <f>'1.3'!N112/'1.3.a'!$N$178</f>
        <v>0</v>
      </c>
      <c r="O112" s="147">
        <f>'1.3'!O112/'1.3.a'!$O$178</f>
        <v>0</v>
      </c>
      <c r="P112" s="147">
        <f>'1.3'!P112/'1.3.a'!$P$178</f>
        <v>0</v>
      </c>
      <c r="Q112" s="147">
        <f>'1.3'!Q112/'1.3.a'!$Q$178</f>
        <v>0</v>
      </c>
      <c r="R112" s="147">
        <f>'1.3'!R112/'1.3.a'!$R$178</f>
        <v>0</v>
      </c>
      <c r="S112" s="147">
        <f>'1.3'!S112/'1.3.a'!$S$178</f>
        <v>0</v>
      </c>
      <c r="T112" s="147">
        <f>'1.3'!T112/'1.3.a'!$T$178</f>
        <v>0</v>
      </c>
      <c r="U112" s="147">
        <f>'1.3'!U112/'1.3.a'!$U$178</f>
        <v>0</v>
      </c>
      <c r="V112" s="147">
        <f>'1.3'!V112/'1.3.a'!$V$178</f>
        <v>0</v>
      </c>
      <c r="W112" s="147">
        <f>'1.3'!W112/'1.3.a'!$W$178</f>
        <v>0</v>
      </c>
      <c r="X112" s="147">
        <f>'1.3'!X112/'1.3.a'!$X$178</f>
        <v>0</v>
      </c>
      <c r="Y112" s="147">
        <f>'1.3'!Y112/'1.3.a'!$Y$178</f>
        <v>0</v>
      </c>
      <c r="Z112" s="147">
        <f>'1.3'!Z112/'1.3.a'!$Z$178</f>
        <v>0</v>
      </c>
      <c r="AA112" s="147">
        <f>'1.3'!AA112/'1.3.a'!$AA$178</f>
        <v>0</v>
      </c>
      <c r="AB112" s="147">
        <f>'1.3'!AB112/'1.3.a'!$AB$178</f>
        <v>0</v>
      </c>
      <c r="AC112" s="147">
        <f>'1.3'!AC112/'1.3.a'!$AC$178</f>
        <v>0</v>
      </c>
      <c r="AD112" s="147">
        <f>'1.3'!AD112/'1.3.a'!$AD$178</f>
        <v>0</v>
      </c>
      <c r="AE112" s="147">
        <f>'1.3'!AE112/'1.3.a'!$AE$178</f>
        <v>0</v>
      </c>
      <c r="AF112" s="147">
        <f>'1.3'!AF112/'1.3.a'!$AF$178</f>
        <v>0</v>
      </c>
      <c r="AG112" s="147">
        <f>'1.3'!AG112/'1.3.a'!$AG$178</f>
        <v>0</v>
      </c>
      <c r="AH112" s="147">
        <f>'1.3'!AH112/'1.3.a'!$AH$178</f>
        <v>0</v>
      </c>
      <c r="AI112" s="147">
        <f>'1.3'!AI112/'1.3.a'!$AI$178</f>
        <v>0</v>
      </c>
      <c r="AJ112" s="147">
        <f>'1.3'!AJ112/'1.3.a'!$AJ$178</f>
        <v>0</v>
      </c>
      <c r="AK112" s="147">
        <f>'1.3'!AK112/'1.3.a'!$AK$178</f>
        <v>0</v>
      </c>
      <c r="AL112" s="147">
        <f>'1.3'!AL112/'1.3.a'!$AL$178</f>
        <v>0</v>
      </c>
      <c r="AM112" s="147">
        <f>'1.3'!AM112/'1.3.a'!$AM$178</f>
        <v>0</v>
      </c>
      <c r="AN112" s="147">
        <f>'1.3'!AN112/'1.3.a'!$AN$178</f>
        <v>0</v>
      </c>
      <c r="AO112" s="147">
        <f>'1.3'!AO112/'1.3.a'!$AO$178</f>
        <v>0</v>
      </c>
      <c r="AP112" s="147">
        <f>'1.3'!AP112/'1.3.a'!$AP$178</f>
        <v>0</v>
      </c>
      <c r="AQ112" s="147">
        <f>'1.3'!AQ112/'1.3.a'!$AQ$178</f>
        <v>0</v>
      </c>
      <c r="AR112" s="147">
        <f>'1.3'!AR112/'1.3.a'!$AR$178</f>
        <v>0</v>
      </c>
      <c r="AS112" s="147">
        <f>'1.3'!AS112/'1.3.a'!$AS$178</f>
        <v>0</v>
      </c>
      <c r="AT112" s="147">
        <f>'1.3'!AT112/'1.3.a'!$AT$178</f>
        <v>0</v>
      </c>
    </row>
    <row r="113" spans="1:46" ht="20.100000000000001" customHeight="1" x14ac:dyDescent="0.25">
      <c r="A113" s="21">
        <v>112</v>
      </c>
      <c r="B113" s="22" t="s">
        <v>257</v>
      </c>
      <c r="C113" s="147">
        <f>'1.3'!C113/'1.3.a'!$C$178</f>
        <v>0</v>
      </c>
      <c r="D113" s="147">
        <f>'1.3'!D113/'1.3.a'!$D$178</f>
        <v>0</v>
      </c>
      <c r="E113" s="147">
        <f>'1.3'!E113/'1.3.a'!$E$178</f>
        <v>0</v>
      </c>
      <c r="F113" s="147">
        <f>'1.3'!F113/'1.3.a'!$F$178</f>
        <v>0</v>
      </c>
      <c r="G113" s="147">
        <f>'1.3'!G113/'1.3.a'!$G$178</f>
        <v>0</v>
      </c>
      <c r="H113" s="147">
        <f>'1.3'!H113/'1.3.a'!$H$178</f>
        <v>0</v>
      </c>
      <c r="I113" s="147">
        <f>'1.3'!I113/'1.3.a'!$I$178</f>
        <v>0</v>
      </c>
      <c r="J113" s="147">
        <f>'1.3'!J113/'1.3.a'!$J$178</f>
        <v>0</v>
      </c>
      <c r="K113" s="147">
        <f>'1.3'!K113/'1.3.a'!$K$178</f>
        <v>0</v>
      </c>
      <c r="L113" s="147">
        <f>'1.3'!L113/'1.3.a'!$L$178</f>
        <v>0</v>
      </c>
      <c r="M113" s="147">
        <f>'1.3'!M113/'1.3.a'!$M$178</f>
        <v>0</v>
      </c>
      <c r="N113" s="147">
        <f>'1.3'!N113/'1.3.a'!$N$178</f>
        <v>0</v>
      </c>
      <c r="O113" s="147">
        <f>'1.3'!O113/'1.3.a'!$O$178</f>
        <v>0</v>
      </c>
      <c r="P113" s="147">
        <f>'1.3'!P113/'1.3.a'!$P$178</f>
        <v>0</v>
      </c>
      <c r="Q113" s="147">
        <f>'1.3'!Q113/'1.3.a'!$Q$178</f>
        <v>0</v>
      </c>
      <c r="R113" s="147">
        <f>'1.3'!R113/'1.3.a'!$R$178</f>
        <v>0</v>
      </c>
      <c r="S113" s="147">
        <f>'1.3'!S113/'1.3.a'!$S$178</f>
        <v>0</v>
      </c>
      <c r="T113" s="147">
        <f>'1.3'!T113/'1.3.a'!$T$178</f>
        <v>0</v>
      </c>
      <c r="U113" s="147">
        <f>'1.3'!U113/'1.3.a'!$U$178</f>
        <v>0</v>
      </c>
      <c r="V113" s="147">
        <f>'1.3'!V113/'1.3.a'!$V$178</f>
        <v>0</v>
      </c>
      <c r="W113" s="147">
        <f>'1.3'!W113/'1.3.a'!$W$178</f>
        <v>0</v>
      </c>
      <c r="X113" s="147">
        <f>'1.3'!X113/'1.3.a'!$X$178</f>
        <v>0</v>
      </c>
      <c r="Y113" s="147">
        <f>'1.3'!Y113/'1.3.a'!$Y$178</f>
        <v>0</v>
      </c>
      <c r="Z113" s="147">
        <f>'1.3'!Z113/'1.3.a'!$Z$178</f>
        <v>0</v>
      </c>
      <c r="AA113" s="147">
        <f>'1.3'!AA113/'1.3.a'!$AA$178</f>
        <v>0</v>
      </c>
      <c r="AB113" s="147">
        <f>'1.3'!AB113/'1.3.a'!$AB$178</f>
        <v>0</v>
      </c>
      <c r="AC113" s="147">
        <f>'1.3'!AC113/'1.3.a'!$AC$178</f>
        <v>0</v>
      </c>
      <c r="AD113" s="147">
        <f>'1.3'!AD113/'1.3.a'!$AD$178</f>
        <v>0</v>
      </c>
      <c r="AE113" s="147">
        <f>'1.3'!AE113/'1.3.a'!$AE$178</f>
        <v>0</v>
      </c>
      <c r="AF113" s="147">
        <f>'1.3'!AF113/'1.3.a'!$AF$178</f>
        <v>0</v>
      </c>
      <c r="AG113" s="147">
        <f>'1.3'!AG113/'1.3.a'!$AG$178</f>
        <v>0</v>
      </c>
      <c r="AH113" s="147">
        <f>'1.3'!AH113/'1.3.a'!$AH$178</f>
        <v>0</v>
      </c>
      <c r="AI113" s="147">
        <f>'1.3'!AI113/'1.3.a'!$AI$178</f>
        <v>0</v>
      </c>
      <c r="AJ113" s="147">
        <f>'1.3'!AJ113/'1.3.a'!$AJ$178</f>
        <v>0</v>
      </c>
      <c r="AK113" s="147">
        <f>'1.3'!AK113/'1.3.a'!$AK$178</f>
        <v>0</v>
      </c>
      <c r="AL113" s="147">
        <f>'1.3'!AL113/'1.3.a'!$AL$178</f>
        <v>0</v>
      </c>
      <c r="AM113" s="147">
        <f>'1.3'!AM113/'1.3.a'!$AM$178</f>
        <v>0</v>
      </c>
      <c r="AN113" s="147">
        <f>'1.3'!AN113/'1.3.a'!$AN$178</f>
        <v>0</v>
      </c>
      <c r="AO113" s="147">
        <f>'1.3'!AO113/'1.3.a'!$AO$178</f>
        <v>0</v>
      </c>
      <c r="AP113" s="147">
        <f>'1.3'!AP113/'1.3.a'!$AP$178</f>
        <v>0</v>
      </c>
      <c r="AQ113" s="147">
        <f>'1.3'!AQ113/'1.3.a'!$AQ$178</f>
        <v>0</v>
      </c>
      <c r="AR113" s="147">
        <f>'1.3'!AR113/'1.3.a'!$AR$178</f>
        <v>0</v>
      </c>
      <c r="AS113" s="147">
        <f>'1.3'!AS113/'1.3.a'!$AS$178</f>
        <v>0</v>
      </c>
      <c r="AT113" s="147">
        <f>'1.3'!AT113/'1.3.a'!$AT$178</f>
        <v>0</v>
      </c>
    </row>
    <row r="114" spans="1:46" ht="20.100000000000001" customHeight="1" x14ac:dyDescent="0.25">
      <c r="A114" s="21">
        <v>113</v>
      </c>
      <c r="B114" s="22" t="s">
        <v>258</v>
      </c>
      <c r="C114" s="147">
        <f>'1.3'!C114/'1.3.a'!$C$178</f>
        <v>1.0581074703050765E-2</v>
      </c>
      <c r="D114" s="147">
        <f>'1.3'!D114/'1.3.a'!$D$178</f>
        <v>5.3360935706523206E-3</v>
      </c>
      <c r="E114" s="147">
        <f>'1.3'!E114/'1.3.a'!$E$178</f>
        <v>4.835189027582178E-3</v>
      </c>
      <c r="F114" s="147">
        <f>'1.3'!F114/'1.3.a'!$F$178</f>
        <v>4.5108722502289235E-3</v>
      </c>
      <c r="G114" s="147">
        <f>'1.3'!G114/'1.3.a'!$G$178</f>
        <v>1.0651412436949014E-2</v>
      </c>
      <c r="H114" s="147">
        <f>'1.3'!H114/'1.3.a'!$H$178</f>
        <v>5.4212862348128679E-3</v>
      </c>
      <c r="I114" s="147">
        <f>'1.3'!I114/'1.3.a'!$I$178</f>
        <v>4.9217515693277978E-3</v>
      </c>
      <c r="J114" s="147">
        <f>'1.3'!J114/'1.3.a'!$J$178</f>
        <v>4.8535631675583222E-3</v>
      </c>
      <c r="K114" s="147">
        <f>'1.3'!K114/'1.3.a'!$K$178</f>
        <v>1.0772544233508832E-2</v>
      </c>
      <c r="L114" s="147">
        <f>'1.3'!L114/'1.3.a'!$L$178</f>
        <v>5.4761448175122684E-3</v>
      </c>
      <c r="M114" s="147">
        <f>'1.3'!M114/'1.3.a'!$M$178</f>
        <v>4.9083862444371266E-3</v>
      </c>
      <c r="N114" s="147">
        <f>'1.3'!N114/'1.3.a'!$N$178</f>
        <v>4.7760802177939802E-3</v>
      </c>
      <c r="O114" s="147">
        <f>'1.3'!O114/'1.3.a'!$O$178</f>
        <v>1.0829363135316553E-2</v>
      </c>
      <c r="P114" s="147">
        <f>'1.3'!P114/'1.3.a'!$P$178</f>
        <v>5.9569372555191846E-3</v>
      </c>
      <c r="Q114" s="147">
        <f>'1.3'!Q114/'1.3.a'!$Q$178</f>
        <v>5.1657681879504983E-3</v>
      </c>
      <c r="R114" s="147">
        <f>'1.3'!R114/'1.3.a'!$R$178</f>
        <v>4.7536058671649156E-3</v>
      </c>
      <c r="S114" s="147">
        <f>'1.3'!S114/'1.3.a'!$S$178</f>
        <v>1.0548482231958081E-2</v>
      </c>
      <c r="T114" s="147">
        <f>'1.3'!T114/'1.3.a'!$T$178</f>
        <v>5.8484424157654227E-3</v>
      </c>
      <c r="U114" s="147">
        <f>'1.3'!U114/'1.3.a'!$U$178</f>
        <v>5.3991642006633641E-3</v>
      </c>
      <c r="V114" s="147">
        <f>'1.3'!V114/'1.3.a'!$V$178</f>
        <v>5.0166295815053429E-3</v>
      </c>
      <c r="W114" s="147">
        <f>'1.3'!W114/'1.3.a'!$W$178</f>
        <v>1.1150858204230899E-2</v>
      </c>
      <c r="X114" s="147">
        <f>'1.3'!X114/'1.3.a'!$X$178</f>
        <v>6.2370911263304445E-3</v>
      </c>
      <c r="Y114" s="147">
        <f>'1.3'!Y114/'1.3.a'!$Y$178</f>
        <v>5.3046196661888359E-3</v>
      </c>
      <c r="Z114" s="147">
        <f>'1.3'!Z114/'1.3.a'!$Z$178</f>
        <v>5.348132529064702E-3</v>
      </c>
      <c r="AA114" s="147">
        <f>'1.3'!AA114/'1.3.a'!$AA$178</f>
        <v>1.1250500154600792E-2</v>
      </c>
      <c r="AB114" s="147">
        <f>'1.3'!AB114/'1.3.a'!$AB$178</f>
        <v>6.3151694923674947E-3</v>
      </c>
      <c r="AC114" s="147">
        <f>'1.3'!AC114/'1.3.a'!$AC$178</f>
        <v>5.5054491959850814E-3</v>
      </c>
      <c r="AD114" s="147">
        <f>'1.3'!AD114/'1.3.a'!$AD$178</f>
        <v>5.2618013221975169E-3</v>
      </c>
      <c r="AE114" s="147">
        <f>'1.3'!AE114/'1.3.a'!$AE$178</f>
        <v>1.1563944649487026E-2</v>
      </c>
      <c r="AF114" s="147">
        <f>'1.3'!AF114/'1.3.a'!$AF$178</f>
        <v>6.6752634468915341E-3</v>
      </c>
      <c r="AG114" s="147">
        <f>'1.3'!AG114/'1.3.a'!$AG$178</f>
        <v>6.0901922099795116E-3</v>
      </c>
      <c r="AH114" s="147">
        <f>'1.3'!AH114/'1.3.a'!$AH$178</f>
        <v>5.4911386058028484E-3</v>
      </c>
      <c r="AI114" s="147">
        <f>'1.3'!AI114/'1.3.a'!$AI$178</f>
        <v>1.1835987223036882E-2</v>
      </c>
      <c r="AJ114" s="147">
        <f>'1.3'!AJ114/'1.3.a'!$AJ$178</f>
        <v>7.3477192117017472E-3</v>
      </c>
      <c r="AK114" s="147">
        <f>'1.3'!AK114/'1.3.a'!$AK$178</f>
        <v>6.4927424254670515E-3</v>
      </c>
      <c r="AL114" s="147">
        <f>'1.3'!AL114/'1.3.a'!$AL$178</f>
        <v>5.8960397416350403E-3</v>
      </c>
      <c r="AM114" s="147">
        <f>'1.3'!AM114/'1.3.a'!$AM$178</f>
        <v>1.2378972091704538E-2</v>
      </c>
      <c r="AN114" s="147">
        <f>'1.3'!AN114/'1.3.a'!$AN$178</f>
        <v>7.3682542091569082E-3</v>
      </c>
      <c r="AO114" s="147">
        <f>'1.3'!AO114/'1.3.a'!$AO$178</f>
        <v>6.7112058589048548E-3</v>
      </c>
      <c r="AP114" s="147">
        <f>'1.3'!AP114/'1.3.a'!$AP$178</f>
        <v>6.2692884939697753E-3</v>
      </c>
      <c r="AQ114" s="147">
        <f>'1.3'!AQ114/'1.3.a'!$AQ$178</f>
        <v>1.2544879688944943E-2</v>
      </c>
      <c r="AR114" s="147">
        <f>'1.3'!AR114/'1.3.a'!$AR$178</f>
        <v>6.5787767632519787E-3</v>
      </c>
      <c r="AS114" s="147">
        <f>'1.3'!AS114/'1.3.a'!$AS$178</f>
        <v>6.8072988749331336E-3</v>
      </c>
      <c r="AT114" s="147">
        <f>'1.3'!AT114/'1.3.a'!$AT$178</f>
        <v>6.4836721211065139E-3</v>
      </c>
    </row>
    <row r="115" spans="1:46" ht="20.100000000000001" customHeight="1" x14ac:dyDescent="0.25">
      <c r="A115" s="21">
        <v>114</v>
      </c>
      <c r="B115" s="22" t="s">
        <v>264</v>
      </c>
      <c r="C115" s="147">
        <f>'1.3'!C115/'1.3.a'!$C$178</f>
        <v>9.3463637399220055E-3</v>
      </c>
      <c r="D115" s="147">
        <f>'1.3'!D115/'1.3.a'!$D$178</f>
        <v>9.0895685630777313E-3</v>
      </c>
      <c r="E115" s="147">
        <f>'1.3'!E115/'1.3.a'!$E$178</f>
        <v>9.1089782871574543E-3</v>
      </c>
      <c r="F115" s="147">
        <f>'1.3'!F115/'1.3.a'!$F$178</f>
        <v>9.6753266103445697E-3</v>
      </c>
      <c r="G115" s="147">
        <f>'1.3'!G115/'1.3.a'!$G$178</f>
        <v>9.689402253372198E-3</v>
      </c>
      <c r="H115" s="147">
        <f>'1.3'!H115/'1.3.a'!$H$178</f>
        <v>9.3055151700511662E-3</v>
      </c>
      <c r="I115" s="147">
        <f>'1.3'!I115/'1.3.a'!$I$178</f>
        <v>9.1461728023846806E-3</v>
      </c>
      <c r="J115" s="147">
        <f>'1.3'!J115/'1.3.a'!$J$178</f>
        <v>1.029468180242281E-2</v>
      </c>
      <c r="K115" s="147">
        <f>'1.3'!K115/'1.3.a'!$K$178</f>
        <v>9.9900833226158579E-3</v>
      </c>
      <c r="L115" s="147">
        <f>'1.3'!L115/'1.3.a'!$L$178</f>
        <v>9.7203310994781831E-3</v>
      </c>
      <c r="M115" s="147">
        <f>'1.3'!M115/'1.3.a'!$M$178</f>
        <v>9.5250872598133356E-3</v>
      </c>
      <c r="N115" s="147">
        <f>'1.3'!N115/'1.3.a'!$N$178</f>
        <v>1.083250935803374E-2</v>
      </c>
      <c r="O115" s="147">
        <f>'1.3'!O115/'1.3.a'!$O$178</f>
        <v>9.8123635073023349E-3</v>
      </c>
      <c r="P115" s="147">
        <f>'1.3'!P115/'1.3.a'!$P$178</f>
        <v>9.627913449823132E-3</v>
      </c>
      <c r="Q115" s="147">
        <f>'1.3'!Q115/'1.3.a'!$Q$178</f>
        <v>9.7364096837443074E-3</v>
      </c>
      <c r="R115" s="147">
        <f>'1.3'!R115/'1.3.a'!$R$178</f>
        <v>1.0387291284917222E-2</v>
      </c>
      <c r="S115" s="147">
        <f>'1.3'!S115/'1.3.a'!$S$178</f>
        <v>1.025330513229596E-2</v>
      </c>
      <c r="T115" s="147">
        <f>'1.3'!T115/'1.3.a'!$T$178</f>
        <v>9.9791976210928598E-3</v>
      </c>
      <c r="U115" s="147">
        <f>'1.3'!U115/'1.3.a'!$U$178</f>
        <v>1.0013157184366758E-2</v>
      </c>
      <c r="V115" s="147">
        <f>'1.3'!V115/'1.3.a'!$V$178</f>
        <v>1.0824206626385927E-2</v>
      </c>
      <c r="W115" s="147">
        <f>'1.3'!W115/'1.3.a'!$W$178</f>
        <v>1.0189196899825651E-2</v>
      </c>
      <c r="X115" s="147">
        <f>'1.3'!X115/'1.3.a'!$X$178</f>
        <v>1.0191584361577386E-2</v>
      </c>
      <c r="Y115" s="147">
        <f>'1.3'!Y115/'1.3.a'!$Y$178</f>
        <v>1.0024786807348546E-2</v>
      </c>
      <c r="Z115" s="147">
        <f>'1.3'!Z115/'1.3.a'!$Z$178</f>
        <v>1.176887527767612E-2</v>
      </c>
      <c r="AA115" s="147">
        <f>'1.3'!AA115/'1.3.a'!$AA$178</f>
        <v>1.0596113887614703E-2</v>
      </c>
      <c r="AB115" s="147">
        <f>'1.3'!AB115/'1.3.a'!$AB$178</f>
        <v>1.0233716657556692E-2</v>
      </c>
      <c r="AC115" s="147">
        <f>'1.3'!AC115/'1.3.a'!$AC$178</f>
        <v>9.9755332594160129E-3</v>
      </c>
      <c r="AD115" s="147">
        <f>'1.3'!AD115/'1.3.a'!$AD$178</f>
        <v>9.963250605303545E-3</v>
      </c>
      <c r="AE115" s="147">
        <f>'1.3'!AE115/'1.3.a'!$AE$178</f>
        <v>9.9967132976636602E-3</v>
      </c>
      <c r="AF115" s="147">
        <f>'1.3'!AF115/'1.3.a'!$AF$178</f>
        <v>9.9711485558464062E-3</v>
      </c>
      <c r="AG115" s="147">
        <f>'1.3'!AG115/'1.3.a'!$AG$178</f>
        <v>1.0117186055214028E-2</v>
      </c>
      <c r="AH115" s="147">
        <f>'1.3'!AH115/'1.3.a'!$AH$178</f>
        <v>1.0748750230672167E-2</v>
      </c>
      <c r="AI115" s="147">
        <f>'1.3'!AI115/'1.3.a'!$AI$178</f>
        <v>1.0523938995258938E-2</v>
      </c>
      <c r="AJ115" s="147">
        <f>'1.3'!AJ115/'1.3.a'!$AJ$178</f>
        <v>1.0728103965600274E-2</v>
      </c>
      <c r="AK115" s="147">
        <f>'1.3'!AK115/'1.3.a'!$AK$178</f>
        <v>1.0720545862094413E-2</v>
      </c>
      <c r="AL115" s="147">
        <f>'1.3'!AL115/'1.3.a'!$AL$178</f>
        <v>1.1020478477912208E-2</v>
      </c>
      <c r="AM115" s="147">
        <f>'1.3'!AM115/'1.3.a'!$AM$178</f>
        <v>1.1583043523567819E-2</v>
      </c>
      <c r="AN115" s="147">
        <f>'1.3'!AN115/'1.3.a'!$AN$178</f>
        <v>1.1608136146580125E-2</v>
      </c>
      <c r="AO115" s="147">
        <f>'1.3'!AO115/'1.3.a'!$AO$178</f>
        <v>1.1238321431109541E-2</v>
      </c>
      <c r="AP115" s="147">
        <f>'1.3'!AP115/'1.3.a'!$AP$178</f>
        <v>1.1670663083448661E-2</v>
      </c>
      <c r="AQ115" s="147">
        <f>'1.3'!AQ115/'1.3.a'!$AQ$178</f>
        <v>1.1867844058609122E-2</v>
      </c>
      <c r="AR115" s="147">
        <f>'1.3'!AR115/'1.3.a'!$AR$178</f>
        <v>1.0163919931836771E-2</v>
      </c>
      <c r="AS115" s="147">
        <f>'1.3'!AS115/'1.3.a'!$AS$178</f>
        <v>1.0965157408389964E-2</v>
      </c>
      <c r="AT115" s="147">
        <f>'1.3'!AT115/'1.3.a'!$AT$178</f>
        <v>1.1137397068728615E-2</v>
      </c>
    </row>
    <row r="116" spans="1:46" ht="20.100000000000001" customHeight="1" x14ac:dyDescent="0.25">
      <c r="A116" s="21">
        <v>115</v>
      </c>
      <c r="B116" s="22" t="s">
        <v>273</v>
      </c>
      <c r="C116" s="147">
        <f>'1.3'!C116/'1.3.a'!$C$178</f>
        <v>0</v>
      </c>
      <c r="D116" s="147">
        <f>'1.3'!D116/'1.3.a'!$D$178</f>
        <v>0</v>
      </c>
      <c r="E116" s="147">
        <f>'1.3'!E116/'1.3.a'!$E$178</f>
        <v>0</v>
      </c>
      <c r="F116" s="147">
        <f>'1.3'!F116/'1.3.a'!$F$178</f>
        <v>0</v>
      </c>
      <c r="G116" s="147">
        <f>'1.3'!G116/'1.3.a'!$G$178</f>
        <v>0</v>
      </c>
      <c r="H116" s="147">
        <f>'1.3'!H116/'1.3.a'!$H$178</f>
        <v>0</v>
      </c>
      <c r="I116" s="147">
        <f>'1.3'!I116/'1.3.a'!$I$178</f>
        <v>0</v>
      </c>
      <c r="J116" s="147">
        <f>'1.3'!J116/'1.3.a'!$J$178</f>
        <v>0</v>
      </c>
      <c r="K116" s="147">
        <f>'1.3'!K116/'1.3.a'!$K$178</f>
        <v>0</v>
      </c>
      <c r="L116" s="147">
        <f>'1.3'!L116/'1.3.a'!$L$178</f>
        <v>0</v>
      </c>
      <c r="M116" s="147">
        <f>'1.3'!M116/'1.3.a'!$M$178</f>
        <v>0</v>
      </c>
      <c r="N116" s="147">
        <f>'1.3'!N116/'1.3.a'!$N$178</f>
        <v>0</v>
      </c>
      <c r="O116" s="147">
        <f>'1.3'!O116/'1.3.a'!$O$178</f>
        <v>0</v>
      </c>
      <c r="P116" s="147">
        <f>'1.3'!P116/'1.3.a'!$P$178</f>
        <v>0</v>
      </c>
      <c r="Q116" s="147">
        <f>'1.3'!Q116/'1.3.a'!$Q$178</f>
        <v>0</v>
      </c>
      <c r="R116" s="147">
        <f>'1.3'!R116/'1.3.a'!$R$178</f>
        <v>0</v>
      </c>
      <c r="S116" s="147">
        <f>'1.3'!S116/'1.3.a'!$S$178</f>
        <v>0</v>
      </c>
      <c r="T116" s="147">
        <f>'1.3'!T116/'1.3.a'!$T$178</f>
        <v>0</v>
      </c>
      <c r="U116" s="147">
        <f>'1.3'!U116/'1.3.a'!$U$178</f>
        <v>0</v>
      </c>
      <c r="V116" s="147">
        <f>'1.3'!V116/'1.3.a'!$V$178</f>
        <v>0</v>
      </c>
      <c r="W116" s="147">
        <f>'1.3'!W116/'1.3.a'!$W$178</f>
        <v>0</v>
      </c>
      <c r="X116" s="147">
        <f>'1.3'!X116/'1.3.a'!$X$178</f>
        <v>0</v>
      </c>
      <c r="Y116" s="147">
        <f>'1.3'!Y116/'1.3.a'!$Y$178</f>
        <v>0</v>
      </c>
      <c r="Z116" s="147">
        <f>'1.3'!Z116/'1.3.a'!$Z$178</f>
        <v>0</v>
      </c>
      <c r="AA116" s="147">
        <f>'1.3'!AA116/'1.3.a'!$AA$178</f>
        <v>0</v>
      </c>
      <c r="AB116" s="147">
        <f>'1.3'!AB116/'1.3.a'!$AB$178</f>
        <v>0</v>
      </c>
      <c r="AC116" s="147">
        <f>'1.3'!AC116/'1.3.a'!$AC$178</f>
        <v>0</v>
      </c>
      <c r="AD116" s="147">
        <f>'1.3'!AD116/'1.3.a'!$AD$178</f>
        <v>0</v>
      </c>
      <c r="AE116" s="147">
        <f>'1.3'!AE116/'1.3.a'!$AE$178</f>
        <v>0</v>
      </c>
      <c r="AF116" s="147">
        <f>'1.3'!AF116/'1.3.a'!$AF$178</f>
        <v>0</v>
      </c>
      <c r="AG116" s="147">
        <f>'1.3'!AG116/'1.3.a'!$AG$178</f>
        <v>0</v>
      </c>
      <c r="AH116" s="147">
        <f>'1.3'!AH116/'1.3.a'!$AH$178</f>
        <v>0</v>
      </c>
      <c r="AI116" s="147">
        <f>'1.3'!AI116/'1.3.a'!$AI$178</f>
        <v>0</v>
      </c>
      <c r="AJ116" s="147">
        <f>'1.3'!AJ116/'1.3.a'!$AJ$178</f>
        <v>0</v>
      </c>
      <c r="AK116" s="147">
        <f>'1.3'!AK116/'1.3.a'!$AK$178</f>
        <v>0</v>
      </c>
      <c r="AL116" s="147">
        <f>'1.3'!AL116/'1.3.a'!$AL$178</f>
        <v>0</v>
      </c>
      <c r="AM116" s="147">
        <f>'1.3'!AM116/'1.3.a'!$AM$178</f>
        <v>0</v>
      </c>
      <c r="AN116" s="147">
        <f>'1.3'!AN116/'1.3.a'!$AN$178</f>
        <v>0</v>
      </c>
      <c r="AO116" s="147">
        <f>'1.3'!AO116/'1.3.a'!$AO$178</f>
        <v>0</v>
      </c>
      <c r="AP116" s="147">
        <f>'1.3'!AP116/'1.3.a'!$AP$178</f>
        <v>0</v>
      </c>
      <c r="AQ116" s="147">
        <f>'1.3'!AQ116/'1.3.a'!$AQ$178</f>
        <v>0</v>
      </c>
      <c r="AR116" s="147">
        <f>'1.3'!AR116/'1.3.a'!$AR$178</f>
        <v>0</v>
      </c>
      <c r="AS116" s="147">
        <f>'1.3'!AS116/'1.3.a'!$AS$178</f>
        <v>0</v>
      </c>
      <c r="AT116" s="147">
        <f>'1.3'!AT116/'1.3.a'!$AT$178</f>
        <v>0</v>
      </c>
    </row>
    <row r="117" spans="1:46" ht="20.100000000000001" customHeight="1" x14ac:dyDescent="0.25">
      <c r="A117" s="21">
        <v>116</v>
      </c>
      <c r="B117" s="22" t="s">
        <v>278</v>
      </c>
      <c r="C117" s="147">
        <f>'1.3'!C117/'1.3.a'!$C$178</f>
        <v>0</v>
      </c>
      <c r="D117" s="147">
        <f>'1.3'!D117/'1.3.a'!$D$178</f>
        <v>0</v>
      </c>
      <c r="E117" s="147">
        <f>'1.3'!E117/'1.3.a'!$E$178</f>
        <v>0</v>
      </c>
      <c r="F117" s="147">
        <f>'1.3'!F117/'1.3.a'!$F$178</f>
        <v>0</v>
      </c>
      <c r="G117" s="147">
        <f>'1.3'!G117/'1.3.a'!$G$178</f>
        <v>0</v>
      </c>
      <c r="H117" s="147">
        <f>'1.3'!H117/'1.3.a'!$H$178</f>
        <v>0</v>
      </c>
      <c r="I117" s="147">
        <f>'1.3'!I117/'1.3.a'!$I$178</f>
        <v>0</v>
      </c>
      <c r="J117" s="147">
        <f>'1.3'!J117/'1.3.a'!$J$178</f>
        <v>0</v>
      </c>
      <c r="K117" s="147">
        <f>'1.3'!K117/'1.3.a'!$K$178</f>
        <v>0</v>
      </c>
      <c r="L117" s="147">
        <f>'1.3'!L117/'1.3.a'!$L$178</f>
        <v>0</v>
      </c>
      <c r="M117" s="147">
        <f>'1.3'!M117/'1.3.a'!$M$178</f>
        <v>0</v>
      </c>
      <c r="N117" s="147">
        <f>'1.3'!N117/'1.3.a'!$N$178</f>
        <v>0</v>
      </c>
      <c r="O117" s="147">
        <f>'1.3'!O117/'1.3.a'!$O$178</f>
        <v>0</v>
      </c>
      <c r="P117" s="147">
        <f>'1.3'!P117/'1.3.a'!$P$178</f>
        <v>0</v>
      </c>
      <c r="Q117" s="147">
        <f>'1.3'!Q117/'1.3.a'!$Q$178</f>
        <v>0</v>
      </c>
      <c r="R117" s="147">
        <f>'1.3'!R117/'1.3.a'!$R$178</f>
        <v>0</v>
      </c>
      <c r="S117" s="147">
        <f>'1.3'!S117/'1.3.a'!$S$178</f>
        <v>0</v>
      </c>
      <c r="T117" s="147">
        <f>'1.3'!T117/'1.3.a'!$T$178</f>
        <v>0</v>
      </c>
      <c r="U117" s="147">
        <f>'1.3'!U117/'1.3.a'!$U$178</f>
        <v>0</v>
      </c>
      <c r="V117" s="147">
        <f>'1.3'!V117/'1.3.a'!$V$178</f>
        <v>0</v>
      </c>
      <c r="W117" s="147">
        <f>'1.3'!W117/'1.3.a'!$W$178</f>
        <v>0</v>
      </c>
      <c r="X117" s="147">
        <f>'1.3'!X117/'1.3.a'!$X$178</f>
        <v>0</v>
      </c>
      <c r="Y117" s="147">
        <f>'1.3'!Y117/'1.3.a'!$Y$178</f>
        <v>0</v>
      </c>
      <c r="Z117" s="147">
        <f>'1.3'!Z117/'1.3.a'!$Z$178</f>
        <v>0</v>
      </c>
      <c r="AA117" s="147">
        <f>'1.3'!AA117/'1.3.a'!$AA$178</f>
        <v>0</v>
      </c>
      <c r="AB117" s="147">
        <f>'1.3'!AB117/'1.3.a'!$AB$178</f>
        <v>0</v>
      </c>
      <c r="AC117" s="147">
        <f>'1.3'!AC117/'1.3.a'!$AC$178</f>
        <v>0</v>
      </c>
      <c r="AD117" s="147">
        <f>'1.3'!AD117/'1.3.a'!$AD$178</f>
        <v>0</v>
      </c>
      <c r="AE117" s="147">
        <f>'1.3'!AE117/'1.3.a'!$AE$178</f>
        <v>0</v>
      </c>
      <c r="AF117" s="147">
        <f>'1.3'!AF117/'1.3.a'!$AF$178</f>
        <v>0</v>
      </c>
      <c r="AG117" s="147">
        <f>'1.3'!AG117/'1.3.a'!$AG$178</f>
        <v>0</v>
      </c>
      <c r="AH117" s="147">
        <f>'1.3'!AH117/'1.3.a'!$AH$178</f>
        <v>0</v>
      </c>
      <c r="AI117" s="147">
        <f>'1.3'!AI117/'1.3.a'!$AI$178</f>
        <v>0</v>
      </c>
      <c r="AJ117" s="147">
        <f>'1.3'!AJ117/'1.3.a'!$AJ$178</f>
        <v>0</v>
      </c>
      <c r="AK117" s="147">
        <f>'1.3'!AK117/'1.3.a'!$AK$178</f>
        <v>0</v>
      </c>
      <c r="AL117" s="147">
        <f>'1.3'!AL117/'1.3.a'!$AL$178</f>
        <v>0</v>
      </c>
      <c r="AM117" s="147">
        <f>'1.3'!AM117/'1.3.a'!$AM$178</f>
        <v>0</v>
      </c>
      <c r="AN117" s="147">
        <f>'1.3'!AN117/'1.3.a'!$AN$178</f>
        <v>0</v>
      </c>
      <c r="AO117" s="147">
        <f>'1.3'!AO117/'1.3.a'!$AO$178</f>
        <v>0</v>
      </c>
      <c r="AP117" s="147">
        <f>'1.3'!AP117/'1.3.a'!$AP$178</f>
        <v>0</v>
      </c>
      <c r="AQ117" s="147">
        <f>'1.3'!AQ117/'1.3.a'!$AQ$178</f>
        <v>0</v>
      </c>
      <c r="AR117" s="147">
        <f>'1.3'!AR117/'1.3.a'!$AR$178</f>
        <v>0</v>
      </c>
      <c r="AS117" s="147">
        <f>'1.3'!AS117/'1.3.a'!$AS$178</f>
        <v>0</v>
      </c>
      <c r="AT117" s="147">
        <f>'1.3'!AT117/'1.3.a'!$AT$178</f>
        <v>0</v>
      </c>
    </row>
    <row r="118" spans="1:46" ht="20.100000000000001" customHeight="1" x14ac:dyDescent="0.25">
      <c r="A118" s="118">
        <v>12</v>
      </c>
      <c r="B118" s="118" t="s">
        <v>246</v>
      </c>
      <c r="C118" s="146">
        <f>'1.3'!C118/'1.3.a'!$C$178</f>
        <v>3.2631913965513286E-3</v>
      </c>
      <c r="D118" s="146">
        <f>'1.3'!D118/'1.3.a'!$D$178</f>
        <v>3.0533574886958898E-3</v>
      </c>
      <c r="E118" s="146">
        <f>'1.3'!E118/'1.3.a'!$E$178</f>
        <v>2.8556803709470454E-3</v>
      </c>
      <c r="F118" s="146">
        <f>'1.3'!F118/'1.3.a'!$F$178</f>
        <v>3.2829292285626336E-3</v>
      </c>
      <c r="G118" s="146">
        <f>'1.3'!G118/'1.3.a'!$G$178</f>
        <v>3.7364788787592092E-3</v>
      </c>
      <c r="H118" s="146">
        <f>'1.3'!H118/'1.3.a'!$H$178</f>
        <v>3.3745068453144202E-3</v>
      </c>
      <c r="I118" s="146">
        <f>'1.3'!I118/'1.3.a'!$I$178</f>
        <v>3.299732168277354E-3</v>
      </c>
      <c r="J118" s="146">
        <f>'1.3'!J118/'1.3.a'!$J$178</f>
        <v>3.8472699112509713E-3</v>
      </c>
      <c r="K118" s="146">
        <f>'1.3'!K118/'1.3.a'!$K$178</f>
        <v>3.8337194381843675E-3</v>
      </c>
      <c r="L118" s="146">
        <f>'1.3'!L118/'1.3.a'!$L$178</f>
        <v>3.6081953255614656E-3</v>
      </c>
      <c r="M118" s="146">
        <f>'1.3'!M118/'1.3.a'!$M$178</f>
        <v>3.2795761042640316E-3</v>
      </c>
      <c r="N118" s="146">
        <f>'1.3'!N118/'1.3.a'!$N$178</f>
        <v>4.0102605107871911E-3</v>
      </c>
      <c r="O118" s="146">
        <f>'1.3'!O118/'1.3.a'!$O$178</f>
        <v>4.0432115193572652E-3</v>
      </c>
      <c r="P118" s="146">
        <f>'1.3'!P118/'1.3.a'!$P$178</f>
        <v>3.8535369387991954E-3</v>
      </c>
      <c r="Q118" s="146">
        <f>'1.3'!Q118/'1.3.a'!$Q$178</f>
        <v>3.5942876037782811E-3</v>
      </c>
      <c r="R118" s="146">
        <f>'1.3'!R118/'1.3.a'!$R$178</f>
        <v>4.1725783081286247E-3</v>
      </c>
      <c r="S118" s="146">
        <f>'1.3'!S118/'1.3.a'!$S$178</f>
        <v>4.1727269029801133E-3</v>
      </c>
      <c r="T118" s="146">
        <f>'1.3'!T118/'1.3.a'!$T$178</f>
        <v>3.8944968852595396E-3</v>
      </c>
      <c r="U118" s="146">
        <f>'1.3'!U118/'1.3.a'!$U$178</f>
        <v>3.7938857616452932E-3</v>
      </c>
      <c r="V118" s="146">
        <f>'1.3'!V118/'1.3.a'!$V$178</f>
        <v>4.2270008481941112E-3</v>
      </c>
      <c r="W118" s="146">
        <f>'1.3'!W118/'1.3.a'!$W$178</f>
        <v>4.6806858929962563E-3</v>
      </c>
      <c r="X118" s="146">
        <f>'1.3'!X118/'1.3.a'!$X$178</f>
        <v>4.2168729045086676E-3</v>
      </c>
      <c r="Y118" s="146">
        <f>'1.3'!Y118/'1.3.a'!$Y$178</f>
        <v>3.9375047875153252E-3</v>
      </c>
      <c r="Z118" s="146">
        <f>'1.3'!Z118/'1.3.a'!$Z$178</f>
        <v>4.7823326440406891E-3</v>
      </c>
      <c r="AA118" s="146">
        <f>'1.3'!AA118/'1.3.a'!$AA$178</f>
        <v>4.9446819530161775E-3</v>
      </c>
      <c r="AB118" s="146">
        <f>'1.3'!AB118/'1.3.a'!$AB$178</f>
        <v>4.4053666807097967E-3</v>
      </c>
      <c r="AC118" s="146">
        <f>'1.3'!AC118/'1.3.a'!$AC$178</f>
        <v>4.1823452828799058E-3</v>
      </c>
      <c r="AD118" s="146">
        <f>'1.3'!AD118/'1.3.a'!$AD$178</f>
        <v>5.373928546308024E-3</v>
      </c>
      <c r="AE118" s="146">
        <f>'1.3'!AE118/'1.3.a'!$AE$178</f>
        <v>5.113211368508108E-3</v>
      </c>
      <c r="AF118" s="146">
        <f>'1.3'!AF118/'1.3.a'!$AF$178</f>
        <v>4.6235885454935736E-3</v>
      </c>
      <c r="AG118" s="146">
        <f>'1.3'!AG118/'1.3.a'!$AG$178</f>
        <v>4.5227238029120044E-3</v>
      </c>
      <c r="AH118" s="146">
        <f>'1.3'!AH118/'1.3.a'!$AH$178</f>
        <v>5.1468834134729682E-3</v>
      </c>
      <c r="AI118" s="146">
        <f>'1.3'!AI118/'1.3.a'!$AI$178</f>
        <v>5.0815837039691588E-3</v>
      </c>
      <c r="AJ118" s="146">
        <f>'1.3'!AJ118/'1.3.a'!$AJ$178</f>
        <v>4.7457825770507722E-3</v>
      </c>
      <c r="AK118" s="146">
        <f>'1.3'!AK118/'1.3.a'!$AK$178</f>
        <v>4.4501876654905129E-3</v>
      </c>
      <c r="AL118" s="146">
        <f>'1.3'!AL118/'1.3.a'!$AL$178</f>
        <v>5.2010337341154593E-3</v>
      </c>
      <c r="AM118" s="146">
        <f>'1.3'!AM118/'1.3.a'!$AM$178</f>
        <v>5.2182956135376083E-3</v>
      </c>
      <c r="AN118" s="146">
        <f>'1.3'!AN118/'1.3.a'!$AN$178</f>
        <v>4.8913925878322816E-3</v>
      </c>
      <c r="AO118" s="146">
        <f>'1.3'!AO118/'1.3.a'!$AO$178</f>
        <v>4.6876152071736342E-3</v>
      </c>
      <c r="AP118" s="146">
        <f>'1.3'!AP118/'1.3.a'!$AP$178</f>
        <v>5.6743772969853994E-3</v>
      </c>
      <c r="AQ118" s="146">
        <f>'1.3'!AQ118/'1.3.a'!$AQ$178</f>
        <v>4.9360838258949982E-3</v>
      </c>
      <c r="AR118" s="146">
        <f>'1.3'!AR118/'1.3.a'!$AR$178</f>
        <v>5.1823230876808912E-3</v>
      </c>
      <c r="AS118" s="146">
        <f>'1.3'!AS118/'1.3.a'!$AS$178</f>
        <v>4.8629432793378296E-3</v>
      </c>
      <c r="AT118" s="146">
        <f>'1.3'!AT118/'1.3.a'!$AT$178</f>
        <v>6.3623253665686498E-3</v>
      </c>
    </row>
    <row r="119" spans="1:46" ht="20.100000000000001" customHeight="1" x14ac:dyDescent="0.25">
      <c r="A119" s="118">
        <v>13</v>
      </c>
      <c r="B119" s="118" t="s">
        <v>243</v>
      </c>
      <c r="C119" s="146">
        <f>'1.3'!C119/'1.3.a'!$C$178</f>
        <v>6.2990150197018341E-2</v>
      </c>
      <c r="D119" s="146">
        <f>'1.3'!D119/'1.3.a'!$D$178</f>
        <v>5.6618197139227965E-2</v>
      </c>
      <c r="E119" s="146">
        <f>'1.3'!E119/'1.3.a'!$E$178</f>
        <v>5.14880721509492E-2</v>
      </c>
      <c r="F119" s="146">
        <f>'1.3'!F119/'1.3.a'!$F$178</f>
        <v>5.5423841840465837E-2</v>
      </c>
      <c r="G119" s="146">
        <f>'1.3'!G119/'1.3.a'!$G$178</f>
        <v>6.3331994296096011E-2</v>
      </c>
      <c r="H119" s="146">
        <f>'1.3'!H119/'1.3.a'!$H$178</f>
        <v>5.4788647341629471E-2</v>
      </c>
      <c r="I119" s="146">
        <f>'1.3'!I119/'1.3.a'!$I$178</f>
        <v>5.1628022955941495E-2</v>
      </c>
      <c r="J119" s="146">
        <f>'1.3'!J119/'1.3.a'!$J$178</f>
        <v>5.9139059579380975E-2</v>
      </c>
      <c r="K119" s="146">
        <f>'1.3'!K119/'1.3.a'!$K$178</f>
        <v>6.4580653428117654E-2</v>
      </c>
      <c r="L119" s="146">
        <f>'1.3'!L119/'1.3.a'!$L$178</f>
        <v>5.8284858205324724E-2</v>
      </c>
      <c r="M119" s="146">
        <f>'1.3'!M119/'1.3.a'!$M$178</f>
        <v>5.3280885121404477E-2</v>
      </c>
      <c r="N119" s="146">
        <f>'1.3'!N119/'1.3.a'!$N$178</f>
        <v>5.9498606651655621E-2</v>
      </c>
      <c r="O119" s="146">
        <f>'1.3'!O119/'1.3.a'!$O$178</f>
        <v>6.1680111527418265E-2</v>
      </c>
      <c r="P119" s="146">
        <f>'1.3'!P119/'1.3.a'!$P$178</f>
        <v>5.5603291573603907E-2</v>
      </c>
      <c r="Q119" s="146">
        <f>'1.3'!Q119/'1.3.a'!$Q$178</f>
        <v>5.0924897400559145E-2</v>
      </c>
      <c r="R119" s="146">
        <f>'1.3'!R119/'1.3.a'!$R$178</f>
        <v>5.6616600315384957E-2</v>
      </c>
      <c r="S119" s="146">
        <f>'1.3'!S119/'1.3.a'!$S$178</f>
        <v>6.2509771657204213E-2</v>
      </c>
      <c r="T119" s="146">
        <f>'1.3'!T119/'1.3.a'!$T$178</f>
        <v>5.6235201610648065E-2</v>
      </c>
      <c r="U119" s="146">
        <f>'1.3'!U119/'1.3.a'!$U$178</f>
        <v>5.4461970316751949E-2</v>
      </c>
      <c r="V119" s="146">
        <f>'1.3'!V119/'1.3.a'!$V$178</f>
        <v>5.5638926368440596E-2</v>
      </c>
      <c r="W119" s="146">
        <f>'1.3'!W119/'1.3.a'!$W$178</f>
        <v>6.3707318847559979E-2</v>
      </c>
      <c r="X119" s="146">
        <f>'1.3'!X119/'1.3.a'!$X$178</f>
        <v>5.6852627095661294E-2</v>
      </c>
      <c r="Y119" s="146">
        <f>'1.3'!Y119/'1.3.a'!$Y$178</f>
        <v>5.1735685873346621E-2</v>
      </c>
      <c r="Z119" s="146">
        <f>'1.3'!Z119/'1.3.a'!$Z$178</f>
        <v>5.7215698313697723E-2</v>
      </c>
      <c r="AA119" s="146">
        <f>'1.3'!AA119/'1.3.a'!$AA$178</f>
        <v>6.5765635579745296E-2</v>
      </c>
      <c r="AB119" s="146">
        <f>'1.3'!AB119/'1.3.a'!$AB$178</f>
        <v>5.6635282884819081E-2</v>
      </c>
      <c r="AC119" s="146">
        <f>'1.3'!AC119/'1.3.a'!$AC$178</f>
        <v>5.2158997976968997E-2</v>
      </c>
      <c r="AD119" s="146">
        <f>'1.3'!AD119/'1.3.a'!$AD$178</f>
        <v>6.5961602678608719E-2</v>
      </c>
      <c r="AE119" s="146">
        <f>'1.3'!AE119/'1.3.a'!$AE$178</f>
        <v>6.4395542858242366E-2</v>
      </c>
      <c r="AF119" s="146">
        <f>'1.3'!AF119/'1.3.a'!$AF$178</f>
        <v>5.5816125757628419E-2</v>
      </c>
      <c r="AG119" s="146">
        <f>'1.3'!AG119/'1.3.a'!$AG$178</f>
        <v>5.4792294637621503E-2</v>
      </c>
      <c r="AH119" s="146">
        <f>'1.3'!AH119/'1.3.a'!$AH$178</f>
        <v>5.9309822987610006E-2</v>
      </c>
      <c r="AI119" s="146">
        <f>'1.3'!AI119/'1.3.a'!$AI$178</f>
        <v>6.4755766230675707E-2</v>
      </c>
      <c r="AJ119" s="146">
        <f>'1.3'!AJ119/'1.3.a'!$AJ$178</f>
        <v>5.9167506735387607E-2</v>
      </c>
      <c r="AK119" s="146">
        <f>'1.3'!AK119/'1.3.a'!$AK$178</f>
        <v>5.5167974489228243E-2</v>
      </c>
      <c r="AL119" s="146">
        <f>'1.3'!AL119/'1.3.a'!$AL$178</f>
        <v>6.192114383026983E-2</v>
      </c>
      <c r="AM119" s="146">
        <f>'1.3'!AM119/'1.3.a'!$AM$178</f>
        <v>6.5378720826501993E-2</v>
      </c>
      <c r="AN119" s="146">
        <f>'1.3'!AN119/'1.3.a'!$AN$178</f>
        <v>5.8865017957303242E-2</v>
      </c>
      <c r="AO119" s="146">
        <f>'1.3'!AO119/'1.3.a'!$AO$178</f>
        <v>5.6027715707733711E-2</v>
      </c>
      <c r="AP119" s="146">
        <f>'1.3'!AP119/'1.3.a'!$AP$178</f>
        <v>6.8640238053077243E-2</v>
      </c>
      <c r="AQ119" s="146">
        <f>'1.3'!AQ119/'1.3.a'!$AQ$178</f>
        <v>6.4085532658422983E-2</v>
      </c>
      <c r="AR119" s="146">
        <f>'1.3'!AR119/'1.3.a'!$AR$178</f>
        <v>6.4396048072573417E-2</v>
      </c>
      <c r="AS119" s="146">
        <f>'1.3'!AS119/'1.3.a'!$AS$178</f>
        <v>7.0846456176288403E-2</v>
      </c>
      <c r="AT119" s="146">
        <f>'1.3'!AT119/'1.3.a'!$AT$178</f>
        <v>6.6497080089678487E-2</v>
      </c>
    </row>
    <row r="120" spans="1:46" ht="20.100000000000001" customHeight="1" x14ac:dyDescent="0.25">
      <c r="A120" s="118">
        <v>14</v>
      </c>
      <c r="B120" s="118" t="s">
        <v>247</v>
      </c>
      <c r="C120" s="146">
        <f>'1.3'!C120/'1.3.a'!$C$178</f>
        <v>6.953331824127904E-3</v>
      </c>
      <c r="D120" s="146">
        <f>'1.3'!D120/'1.3.a'!$D$178</f>
        <v>4.9837966522683656E-3</v>
      </c>
      <c r="E120" s="146">
        <f>'1.3'!E120/'1.3.a'!$E$178</f>
        <v>6.0052575296926361E-3</v>
      </c>
      <c r="F120" s="146">
        <f>'1.3'!F120/'1.3.a'!$F$178</f>
        <v>5.3277754384960345E-3</v>
      </c>
      <c r="G120" s="146">
        <f>'1.3'!G120/'1.3.a'!$G$178</f>
        <v>5.9051470797007516E-3</v>
      </c>
      <c r="H120" s="146">
        <f>'1.3'!H120/'1.3.a'!$H$178</f>
        <v>5.4435450512493938E-3</v>
      </c>
      <c r="I120" s="146">
        <f>'1.3'!I120/'1.3.a'!$I$178</f>
        <v>6.1056952479773639E-3</v>
      </c>
      <c r="J120" s="146">
        <f>'1.3'!J120/'1.3.a'!$J$178</f>
        <v>6.0821775732296628E-3</v>
      </c>
      <c r="K120" s="146">
        <f>'1.3'!K120/'1.3.a'!$K$178</f>
        <v>6.2464890153202911E-3</v>
      </c>
      <c r="L120" s="146">
        <f>'1.3'!L120/'1.3.a'!$L$178</f>
        <v>5.4279418476583614E-3</v>
      </c>
      <c r="M120" s="146">
        <f>'1.3'!M120/'1.3.a'!$M$178</f>
        <v>5.6051180343933563E-3</v>
      </c>
      <c r="N120" s="146">
        <f>'1.3'!N120/'1.3.a'!$N$178</f>
        <v>5.8646576328960746E-3</v>
      </c>
      <c r="O120" s="146">
        <f>'1.3'!O120/'1.3.a'!$O$178</f>
        <v>4.8357100210744876E-3</v>
      </c>
      <c r="P120" s="146">
        <f>'1.3'!P120/'1.3.a'!$P$178</f>
        <v>4.803350369342832E-3</v>
      </c>
      <c r="Q120" s="146">
        <f>'1.3'!Q120/'1.3.a'!$Q$178</f>
        <v>5.3480376728805949E-3</v>
      </c>
      <c r="R120" s="146">
        <f>'1.3'!R120/'1.3.a'!$R$178</f>
        <v>4.6563562215698106E-3</v>
      </c>
      <c r="S120" s="146">
        <f>'1.3'!S120/'1.3.a'!$S$178</f>
        <v>6.3242225903015212E-3</v>
      </c>
      <c r="T120" s="146">
        <f>'1.3'!T120/'1.3.a'!$T$178</f>
        <v>4.8580139204471981E-3</v>
      </c>
      <c r="U120" s="146">
        <f>'1.3'!U120/'1.3.a'!$U$178</f>
        <v>5.1858990805004638E-3</v>
      </c>
      <c r="V120" s="146">
        <f>'1.3'!V120/'1.3.a'!$V$178</f>
        <v>6.6351276890194684E-3</v>
      </c>
      <c r="W120" s="146">
        <f>'1.3'!W120/'1.3.a'!$W$178</f>
        <v>6.1292092017514481E-3</v>
      </c>
      <c r="X120" s="146">
        <f>'1.3'!X120/'1.3.a'!$X$178</f>
        <v>5.3771753903845074E-3</v>
      </c>
      <c r="Y120" s="146">
        <f>'1.3'!Y120/'1.3.a'!$Y$178</f>
        <v>5.4847252102932465E-3</v>
      </c>
      <c r="Z120" s="146">
        <f>'1.3'!Z120/'1.3.a'!$Z$178</f>
        <v>1.0213874909809673E-2</v>
      </c>
      <c r="AA120" s="146">
        <f>'1.3'!AA120/'1.3.a'!$AA$178</f>
        <v>7.2572155429090849E-3</v>
      </c>
      <c r="AB120" s="146">
        <f>'1.3'!AB120/'1.3.a'!$AB$178</f>
        <v>8.792434071784816E-3</v>
      </c>
      <c r="AC120" s="146">
        <f>'1.3'!AC120/'1.3.a'!$AC$178</f>
        <v>7.5546295311301557E-3</v>
      </c>
      <c r="AD120" s="146">
        <f>'1.3'!AD120/'1.3.a'!$AD$178</f>
        <v>4.8499317081281733E-3</v>
      </c>
      <c r="AE120" s="146">
        <f>'1.3'!AE120/'1.3.a'!$AE$178</f>
        <v>7.825463437960473E-3</v>
      </c>
      <c r="AF120" s="146">
        <f>'1.3'!AF120/'1.3.a'!$AF$178</f>
        <v>6.0533561370707013E-3</v>
      </c>
      <c r="AG120" s="146">
        <f>'1.3'!AG120/'1.3.a'!$AG$178</f>
        <v>7.0411224666575949E-3</v>
      </c>
      <c r="AH120" s="146">
        <f>'1.3'!AH120/'1.3.a'!$AH$178</f>
        <v>5.2341267049547278E-3</v>
      </c>
      <c r="AI120" s="146">
        <f>'1.3'!AI120/'1.3.a'!$AI$178</f>
        <v>7.1189204649404264E-3</v>
      </c>
      <c r="AJ120" s="146">
        <f>'1.3'!AJ120/'1.3.a'!$AJ$178</f>
        <v>5.8600048347804664E-3</v>
      </c>
      <c r="AK120" s="146">
        <f>'1.3'!AK120/'1.3.a'!$AK$178</f>
        <v>5.6856166214524799E-3</v>
      </c>
      <c r="AL120" s="146">
        <f>'1.3'!AL120/'1.3.a'!$AL$178</f>
        <v>5.6058980904923296E-3</v>
      </c>
      <c r="AM120" s="146">
        <f>'1.3'!AM120/'1.3.a'!$AM$178</f>
        <v>6.4386475611338005E-3</v>
      </c>
      <c r="AN120" s="146">
        <f>'1.3'!AN120/'1.3.a'!$AN$178</f>
        <v>5.8635887625320257E-3</v>
      </c>
      <c r="AO120" s="146">
        <f>'1.3'!AO120/'1.3.a'!$AO$178</f>
        <v>5.5756093418883402E-3</v>
      </c>
      <c r="AP120" s="146">
        <f>'1.3'!AP120/'1.3.a'!$AP$178</f>
        <v>5.5830290185868037E-3</v>
      </c>
      <c r="AQ120" s="146">
        <f>'1.3'!AQ120/'1.3.a'!$AQ$178</f>
        <v>1.2225689124247652E-2</v>
      </c>
      <c r="AR120" s="146">
        <f>'1.3'!AR120/'1.3.a'!$AR$178</f>
        <v>3.4574133009761606E-3</v>
      </c>
      <c r="AS120" s="146">
        <f>'1.3'!AS120/'1.3.a'!$AS$178</f>
        <v>2.3325941374399586E-3</v>
      </c>
      <c r="AT120" s="146">
        <f>'1.3'!AT120/'1.3.a'!$AT$178</f>
        <v>1.7467516458398123E-3</v>
      </c>
    </row>
    <row r="121" spans="1:46" ht="20.100000000000001" customHeight="1" x14ac:dyDescent="0.25">
      <c r="A121" s="121">
        <v>1411</v>
      </c>
      <c r="B121" s="121" t="s">
        <v>822</v>
      </c>
      <c r="C121" s="148">
        <f>'1.3'!C121/'1.3.a'!$C$178</f>
        <v>1.665778530743414E-3</v>
      </c>
      <c r="D121" s="148">
        <f>'1.3'!D121/'1.3.a'!$D$178</f>
        <v>1.5434344603191617E-3</v>
      </c>
      <c r="E121" s="148">
        <f>'1.3'!E121/'1.3.a'!$E$178</f>
        <v>1.5482517974728177E-3</v>
      </c>
      <c r="F121" s="148">
        <f>'1.3'!F121/'1.3.a'!$F$178</f>
        <v>2.0344612781103663E-3</v>
      </c>
      <c r="G121" s="148">
        <f>'1.3'!G121/'1.3.a'!$G$178</f>
        <v>1.0489267025243646E-3</v>
      </c>
      <c r="H121" s="148">
        <f>'1.3'!H121/'1.3.a'!$H$178</f>
        <v>1.8959757821956876E-3</v>
      </c>
      <c r="I121" s="148">
        <f>'1.3'!I121/'1.3.a'!$I$178</f>
        <v>2.2161883561338074E-3</v>
      </c>
      <c r="J121" s="148">
        <f>'1.3'!J121/'1.3.a'!$J$178</f>
        <v>3.028254813928313E-3</v>
      </c>
      <c r="K121" s="148">
        <f>'1.3'!K121/'1.3.a'!$K$178</f>
        <v>2.3369113956043033E-3</v>
      </c>
      <c r="L121" s="148">
        <f>'1.3'!L121/'1.3.a'!$L$178</f>
        <v>2.6324745667777195E-3</v>
      </c>
      <c r="M121" s="148">
        <f>'1.3'!M121/'1.3.a'!$M$178</f>
        <v>2.3836481061516143E-3</v>
      </c>
      <c r="N121" s="148">
        <f>'1.3'!N121/'1.3.a'!$N$178</f>
        <v>3.1516680695204647E-3</v>
      </c>
      <c r="O121" s="148">
        <f>'1.3'!O121/'1.3.a'!$O$178</f>
        <v>6.4662461433210422E-4</v>
      </c>
      <c r="P121" s="148">
        <f>'1.3'!P121/'1.3.a'!$P$178</f>
        <v>9.9829719915994677E-4</v>
      </c>
      <c r="Q121" s="148">
        <f>'1.3'!Q121/'1.3.a'!$Q$178</f>
        <v>1.3337023276758083E-3</v>
      </c>
      <c r="R121" s="148">
        <f>'1.3'!R121/'1.3.a'!$R$178</f>
        <v>1.9110136479572023E-3</v>
      </c>
      <c r="S121" s="148">
        <f>'1.3'!S121/'1.3.a'!$S$178</f>
        <v>1.9543073670836085E-3</v>
      </c>
      <c r="T121" s="148">
        <f>'1.3'!T121/'1.3.a'!$T$178</f>
        <v>1.6486303864954685E-3</v>
      </c>
      <c r="U121" s="148">
        <f>'1.3'!U121/'1.3.a'!$U$178</f>
        <v>1.8071973896409718E-3</v>
      </c>
      <c r="V121" s="148">
        <f>'1.3'!V121/'1.3.a'!$V$178</f>
        <v>2.6302676346566267E-3</v>
      </c>
      <c r="W121" s="148">
        <f>'1.3'!W121/'1.3.a'!$W$178</f>
        <v>1.971191640450579E-3</v>
      </c>
      <c r="X121" s="148">
        <f>'1.3'!X121/'1.3.a'!$X$178</f>
        <v>1.0432685896402938E-3</v>
      </c>
      <c r="Y121" s="148">
        <f>'1.3'!Y121/'1.3.a'!$Y$178</f>
        <v>1.5513619032328854E-3</v>
      </c>
      <c r="Z121" s="148">
        <f>'1.3'!Z121/'1.3.a'!$Z$178</f>
        <v>4.6090335559842242E-3</v>
      </c>
      <c r="AA121" s="148">
        <f>'1.3'!AA121/'1.3.a'!$AA$178</f>
        <v>2.2037772790679845E-3</v>
      </c>
      <c r="AB121" s="148">
        <f>'1.3'!AB121/'1.3.a'!$AB$178</f>
        <v>4.2155186608752058E-3</v>
      </c>
      <c r="AC121" s="148">
        <f>'1.3'!AC121/'1.3.a'!$AC$178</f>
        <v>2.739350860356011E-3</v>
      </c>
      <c r="AD121" s="148">
        <f>'1.3'!AD121/'1.3.a'!$AD$178</f>
        <v>2.0982905924831316E-3</v>
      </c>
      <c r="AE121" s="148">
        <f>'1.3'!AE121/'1.3.a'!$AE$178</f>
        <v>3.2277926253931923E-3</v>
      </c>
      <c r="AF121" s="148">
        <f>'1.3'!AF121/'1.3.a'!$AF$178</f>
        <v>2.7642358846323347E-3</v>
      </c>
      <c r="AG121" s="148">
        <f>'1.3'!AG121/'1.3.a'!$AG$178</f>
        <v>2.1570452312836075E-3</v>
      </c>
      <c r="AH121" s="148">
        <f>'1.3'!AH121/'1.3.a'!$AH$178</f>
        <v>1.1933033964024943E-3</v>
      </c>
      <c r="AI121" s="148">
        <f>'1.3'!AI121/'1.3.a'!$AI$178</f>
        <v>2.1392444199397069E-3</v>
      </c>
      <c r="AJ121" s="148">
        <f>'1.3'!AJ121/'1.3.a'!$AJ$178</f>
        <v>1.3965966157005532E-3</v>
      </c>
      <c r="AK121" s="148">
        <f>'1.3'!AK121/'1.3.a'!$AK$178</f>
        <v>1.8294779225002597E-3</v>
      </c>
      <c r="AL121" s="148">
        <f>'1.3'!AL121/'1.3.a'!$AL$178</f>
        <v>2.0277770452280146E-3</v>
      </c>
      <c r="AM121" s="148">
        <f>'1.3'!AM121/'1.3.a'!$AM$178</f>
        <v>1.7126244582587769E-3</v>
      </c>
      <c r="AN121" s="148">
        <f>'1.3'!AN121/'1.3.a'!$AN$178</f>
        <v>2.6100173807241519E-3</v>
      </c>
      <c r="AO121" s="148">
        <f>'1.3'!AO121/'1.3.a'!$AO$178</f>
        <v>2.2499502687174109E-3</v>
      </c>
      <c r="AP121" s="148">
        <f>'1.3'!AP121/'1.3.a'!$AP$178</f>
        <v>2.1613828428253185E-3</v>
      </c>
      <c r="AQ121" s="148">
        <f>'1.3'!AQ121/'1.3.a'!$AQ$178</f>
        <v>1.0250509612380828E-3</v>
      </c>
      <c r="AR121" s="148">
        <f>'1.3'!AR121/'1.3.a'!$AR$178</f>
        <v>1.2424238643253408E-3</v>
      </c>
      <c r="AS121" s="148">
        <f>'1.3'!AS121/'1.3.a'!$AS$178</f>
        <v>1.1405282186244122E-3</v>
      </c>
      <c r="AT121" s="148">
        <f>'1.3'!AT121/'1.3.a'!$AT$178</f>
        <v>1.4221462636309016E-3</v>
      </c>
    </row>
    <row r="122" spans="1:46" ht="20.100000000000001" customHeight="1" x14ac:dyDescent="0.25">
      <c r="A122" s="123" t="s">
        <v>394</v>
      </c>
      <c r="B122" s="121" t="s">
        <v>395</v>
      </c>
      <c r="C122" s="148">
        <f>'1.3'!C122/'1.3.a'!$C$178</f>
        <v>5.287553293384489E-3</v>
      </c>
      <c r="D122" s="148">
        <f>'1.3'!D122/'1.3.a'!$D$178</f>
        <v>3.4403621919492033E-3</v>
      </c>
      <c r="E122" s="148">
        <f>'1.3'!E122/'1.3.a'!$E$178</f>
        <v>4.4570057322198178E-3</v>
      </c>
      <c r="F122" s="148">
        <f>'1.3'!F122/'1.3.a'!$F$178</f>
        <v>3.2933141603856682E-3</v>
      </c>
      <c r="G122" s="148">
        <f>'1.3'!G122/'1.3.a'!$G$178</f>
        <v>4.856220377176387E-3</v>
      </c>
      <c r="H122" s="148">
        <f>'1.3'!H122/'1.3.a'!$H$178</f>
        <v>3.5475692690537059E-3</v>
      </c>
      <c r="I122" s="148">
        <f>'1.3'!I122/'1.3.a'!$I$178</f>
        <v>3.8895068918435565E-3</v>
      </c>
      <c r="J122" s="148">
        <f>'1.3'!J122/'1.3.a'!$J$178</f>
        <v>3.0539227593013502E-3</v>
      </c>
      <c r="K122" s="148">
        <f>'1.3'!K122/'1.3.a'!$K$178</f>
        <v>3.9095776197159886E-3</v>
      </c>
      <c r="L122" s="148">
        <f>'1.3'!L122/'1.3.a'!$L$178</f>
        <v>2.7954672808806415E-3</v>
      </c>
      <c r="M122" s="148">
        <f>'1.3'!M122/'1.3.a'!$M$178</f>
        <v>3.221469928241742E-3</v>
      </c>
      <c r="N122" s="148">
        <f>'1.3'!N122/'1.3.a'!$N$178</f>
        <v>2.7129895633756099E-3</v>
      </c>
      <c r="O122" s="148">
        <f>'1.3'!O122/'1.3.a'!$O$178</f>
        <v>4.1890854067423841E-3</v>
      </c>
      <c r="P122" s="148">
        <f>'1.3'!P122/'1.3.a'!$P$178</f>
        <v>3.8050531701828852E-3</v>
      </c>
      <c r="Q122" s="148">
        <f>'1.3'!Q122/'1.3.a'!$Q$178</f>
        <v>4.0143353452047866E-3</v>
      </c>
      <c r="R122" s="148">
        <f>'1.3'!R122/'1.3.a'!$R$178</f>
        <v>2.7453425736126084E-3</v>
      </c>
      <c r="S122" s="148">
        <f>'1.3'!S122/'1.3.a'!$S$178</f>
        <v>4.3699152232179132E-3</v>
      </c>
      <c r="T122" s="148">
        <f>'1.3'!T122/'1.3.a'!$T$178</f>
        <v>3.2093835339517297E-3</v>
      </c>
      <c r="U122" s="148">
        <f>'1.3'!U122/'1.3.a'!$U$178</f>
        <v>3.378701690859492E-3</v>
      </c>
      <c r="V122" s="148">
        <f>'1.3'!V122/'1.3.a'!$V$178</f>
        <v>4.0048600543628422E-3</v>
      </c>
      <c r="W122" s="148">
        <f>'1.3'!W122/'1.3.a'!$W$178</f>
        <v>4.1580175613008695E-3</v>
      </c>
      <c r="X122" s="148">
        <f>'1.3'!X122/'1.3.a'!$X$178</f>
        <v>4.3339068007442133E-3</v>
      </c>
      <c r="Y122" s="148">
        <f>'1.3'!Y122/'1.3.a'!$Y$178</f>
        <v>3.9333633070603611E-3</v>
      </c>
      <c r="Z122" s="148">
        <f>'1.3'!Z122/'1.3.a'!$Z$178</f>
        <v>5.6048413538254483E-3</v>
      </c>
      <c r="AA122" s="148">
        <f>'1.3'!AA122/'1.3.a'!$AA$178</f>
        <v>5.0534382638411004E-3</v>
      </c>
      <c r="AB122" s="148">
        <f>'1.3'!AB122/'1.3.a'!$AB$178</f>
        <v>4.5769154109096101E-3</v>
      </c>
      <c r="AC122" s="148">
        <f>'1.3'!AC122/'1.3.a'!$AC$178</f>
        <v>4.8152786707741447E-3</v>
      </c>
      <c r="AD122" s="148">
        <f>'1.3'!AD122/'1.3.a'!$AD$178</f>
        <v>2.7516411156450417E-3</v>
      </c>
      <c r="AE122" s="148">
        <f>'1.3'!AE122/'1.3.a'!$AE$178</f>
        <v>4.5976708125672816E-3</v>
      </c>
      <c r="AF122" s="148">
        <f>'1.3'!AF122/'1.3.a'!$AF$178</f>
        <v>3.2891202524383671E-3</v>
      </c>
      <c r="AG122" s="148">
        <f>'1.3'!AG122/'1.3.a'!$AG$178</f>
        <v>4.8840772353739874E-3</v>
      </c>
      <c r="AH122" s="148">
        <f>'1.3'!AH122/'1.3.a'!$AH$178</f>
        <v>4.0408233085522339E-3</v>
      </c>
      <c r="AI122" s="148">
        <f>'1.3'!AI122/'1.3.a'!$AI$178</f>
        <v>4.979676045000719E-3</v>
      </c>
      <c r="AJ122" s="148">
        <f>'1.3'!AJ122/'1.3.a'!$AJ$178</f>
        <v>4.4634082190799134E-3</v>
      </c>
      <c r="AK122" s="148">
        <f>'1.3'!AK122/'1.3.a'!$AK$178</f>
        <v>3.8561386989522202E-3</v>
      </c>
      <c r="AL122" s="148">
        <f>'1.3'!AL122/'1.3.a'!$AL$178</f>
        <v>3.5781210452643154E-3</v>
      </c>
      <c r="AM122" s="148">
        <f>'1.3'!AM122/'1.3.a'!$AM$178</f>
        <v>4.7260231028750229E-3</v>
      </c>
      <c r="AN122" s="148">
        <f>'1.3'!AN122/'1.3.a'!$AN$178</f>
        <v>3.2535713818078738E-3</v>
      </c>
      <c r="AO122" s="148">
        <f>'1.3'!AO122/'1.3.a'!$AO$178</f>
        <v>3.3256590731709293E-3</v>
      </c>
      <c r="AP122" s="148">
        <f>'1.3'!AP122/'1.3.a'!$AP$178</f>
        <v>3.4216461757614856E-3</v>
      </c>
      <c r="AQ122" s="148">
        <f>'1.3'!AQ122/'1.3.a'!$AQ$178</f>
        <v>1.120063816300957E-2</v>
      </c>
      <c r="AR122" s="148">
        <f>'1.3'!AR122/'1.3.a'!$AR$178</f>
        <v>2.2149894366508198E-3</v>
      </c>
      <c r="AS122" s="148">
        <f>'1.3'!AS122/'1.3.a'!$AS$178</f>
        <v>1.1920659188155464E-3</v>
      </c>
      <c r="AT122" s="148">
        <f>'1.3'!AT122/'1.3.a'!$AT$178</f>
        <v>3.2460538220891073E-4</v>
      </c>
    </row>
    <row r="123" spans="1:46" ht="20.100000000000001" customHeight="1" x14ac:dyDescent="0.25">
      <c r="A123" s="18" t="s">
        <v>396</v>
      </c>
      <c r="B123" s="19" t="s">
        <v>823</v>
      </c>
      <c r="C123" s="96">
        <f>'1.3'!C123/'1.3.a'!$C$178</f>
        <v>7.4009613733603583E-2</v>
      </c>
      <c r="D123" s="96">
        <f>'1.3'!D123/'1.3.a'!$D$178</f>
        <v>8.0239135598792907E-2</v>
      </c>
      <c r="E123" s="96">
        <f>'1.3'!E123/'1.3.a'!$E$178</f>
        <v>7.7531255973964902E-2</v>
      </c>
      <c r="F123" s="96">
        <f>'1.3'!F123/'1.3.a'!$F$178</f>
        <v>9.0221105161466544E-2</v>
      </c>
      <c r="G123" s="96">
        <f>'1.3'!G123/'1.3.a'!$G$178</f>
        <v>7.0578698362374473E-2</v>
      </c>
      <c r="H123" s="96">
        <f>'1.3'!H123/'1.3.a'!$H$178</f>
        <v>7.9441479152260602E-2</v>
      </c>
      <c r="I123" s="96">
        <f>'1.3'!I123/'1.3.a'!$I$178</f>
        <v>7.8484553529435522E-2</v>
      </c>
      <c r="J123" s="96">
        <f>'1.3'!J123/'1.3.a'!$J$178</f>
        <v>9.2111428243099272E-2</v>
      </c>
      <c r="K123" s="96">
        <f>'1.3'!K123/'1.3.a'!$K$178</f>
        <v>7.4150594781197496E-2</v>
      </c>
      <c r="L123" s="96">
        <f>'1.3'!L123/'1.3.a'!$L$178</f>
        <v>8.546434671406361E-2</v>
      </c>
      <c r="M123" s="96">
        <f>'1.3'!M123/'1.3.a'!$M$178</f>
        <v>8.2798173419164789E-2</v>
      </c>
      <c r="N123" s="96">
        <f>'1.3'!N123/'1.3.a'!$N$178</f>
        <v>9.2084141932169933E-2</v>
      </c>
      <c r="O123" s="96">
        <f>'1.3'!O123/'1.3.a'!$O$178</f>
        <v>6.6172345123808235E-2</v>
      </c>
      <c r="P123" s="96">
        <f>'1.3'!P123/'1.3.a'!$P$178</f>
        <v>7.7930457542285989E-2</v>
      </c>
      <c r="Q123" s="96">
        <f>'1.3'!Q123/'1.3.a'!$Q$178</f>
        <v>7.7803310890232277E-2</v>
      </c>
      <c r="R123" s="96">
        <f>'1.3'!R123/'1.3.a'!$R$178</f>
        <v>9.4302478063691686E-2</v>
      </c>
      <c r="S123" s="96">
        <f>'1.3'!S123/'1.3.a'!$S$178</f>
        <v>7.3544863588285395E-2</v>
      </c>
      <c r="T123" s="96">
        <f>'1.3'!T123/'1.3.a'!$T$178</f>
        <v>8.3817516681895646E-2</v>
      </c>
      <c r="U123" s="96">
        <f>'1.3'!U123/'1.3.a'!$U$178</f>
        <v>8.2667910127987618E-2</v>
      </c>
      <c r="V123" s="96">
        <f>'1.3'!V123/'1.3.a'!$V$178</f>
        <v>9.4548855751597882E-2</v>
      </c>
      <c r="W123" s="96">
        <f>'1.3'!W123/'1.3.a'!$W$178</f>
        <v>7.5884164212318972E-2</v>
      </c>
      <c r="X123" s="96">
        <f>'1.3'!X123/'1.3.a'!$X$178</f>
        <v>8.7547868893653444E-2</v>
      </c>
      <c r="Y123" s="96">
        <f>'1.3'!Y123/'1.3.a'!$Y$178</f>
        <v>8.5427571883732414E-2</v>
      </c>
      <c r="Z123" s="96">
        <f>'1.3'!Z123/'1.3.a'!$Z$178</f>
        <v>9.83169979076252E-2</v>
      </c>
      <c r="AA123" s="96">
        <f>'1.3'!AA123/'1.3.a'!$AA$178</f>
        <v>8.0278610336592532E-2</v>
      </c>
      <c r="AB123" s="96">
        <f>'1.3'!AB123/'1.3.a'!$AB$178</f>
        <v>9.0734208856015186E-2</v>
      </c>
      <c r="AC123" s="96">
        <f>'1.3'!AC123/'1.3.a'!$AC$178</f>
        <v>8.6163039022040949E-2</v>
      </c>
      <c r="AD123" s="96">
        <f>'1.3'!AD123/'1.3.a'!$AD$178</f>
        <v>9.4644368112751676E-2</v>
      </c>
      <c r="AE123" s="96">
        <f>'1.3'!AE123/'1.3.a'!$AE$178</f>
        <v>7.3336669439462529E-2</v>
      </c>
      <c r="AF123" s="96">
        <f>'1.3'!AF123/'1.3.a'!$AF$178</f>
        <v>8.3405416621569362E-2</v>
      </c>
      <c r="AG123" s="96">
        <f>'1.3'!AG123/'1.3.a'!$AG$178</f>
        <v>7.978063413203193E-2</v>
      </c>
      <c r="AH123" s="96">
        <f>'1.3'!AH123/'1.3.a'!$AH$178</f>
        <v>9.5536477491584851E-2</v>
      </c>
      <c r="AI123" s="96">
        <f>'1.3'!AI123/'1.3.a'!$AI$178</f>
        <v>7.7125484139264594E-2</v>
      </c>
      <c r="AJ123" s="96">
        <f>'1.3'!AJ123/'1.3.a'!$AJ$178</f>
        <v>8.5811916685374939E-2</v>
      </c>
      <c r="AK123" s="96">
        <f>'1.3'!AK123/'1.3.a'!$AK$178</f>
        <v>8.4161341013831714E-2</v>
      </c>
      <c r="AL123" s="96">
        <f>'1.3'!AL123/'1.3.a'!$AL$178</f>
        <v>9.6734289957171621E-2</v>
      </c>
      <c r="AM123" s="96">
        <f>'1.3'!AM123/'1.3.a'!$AM$178</f>
        <v>8.1323502791647684E-2</v>
      </c>
      <c r="AN123" s="96">
        <f>'1.3'!AN123/'1.3.a'!$AN$178</f>
        <v>8.8704982805995869E-2</v>
      </c>
      <c r="AO123" s="96">
        <f>'1.3'!AO123/'1.3.a'!$AO$178</f>
        <v>8.6304631811877322E-2</v>
      </c>
      <c r="AP123" s="96">
        <f>'1.3'!AP123/'1.3.a'!$AP$178</f>
        <v>9.9563407406010815E-2</v>
      </c>
      <c r="AQ123" s="96">
        <f>'1.3'!AQ123/'1.3.a'!$AQ$178</f>
        <v>8.3067671410384958E-2</v>
      </c>
      <c r="AR123" s="96">
        <f>'1.3'!AR123/'1.3.a'!$AR$178</f>
        <v>9.557036551527115E-2</v>
      </c>
      <c r="AS123" s="96">
        <f>'1.3'!AS123/'1.3.a'!$AS$178</f>
        <v>8.9211984173193898E-2</v>
      </c>
      <c r="AT123" s="96">
        <f>'1.3'!AT123/'1.3.a'!$AT$178</f>
        <v>0.10631038786016445</v>
      </c>
    </row>
    <row r="124" spans="1:46" ht="20.100000000000001" customHeight="1" x14ac:dyDescent="0.25">
      <c r="A124" s="118">
        <v>2</v>
      </c>
      <c r="B124" s="118" t="s">
        <v>490</v>
      </c>
      <c r="C124" s="146">
        <f>'1.3'!C124/'1.3.a'!$C$178</f>
        <v>6.9895103933228522E-2</v>
      </c>
      <c r="D124" s="146">
        <f>'1.3'!D124/'1.3.a'!$D$178</f>
        <v>7.658108721179134E-2</v>
      </c>
      <c r="E124" s="146">
        <f>'1.3'!E124/'1.3.a'!$E$178</f>
        <v>7.2269849438274331E-2</v>
      </c>
      <c r="F124" s="146">
        <f>'1.3'!F124/'1.3.a'!$F$178</f>
        <v>8.3257175401241709E-2</v>
      </c>
      <c r="G124" s="146">
        <f>'1.3'!G124/'1.3.a'!$G$178</f>
        <v>6.790069046444229E-2</v>
      </c>
      <c r="H124" s="146">
        <f>'1.3'!H124/'1.3.a'!$H$178</f>
        <v>7.5813330198352707E-2</v>
      </c>
      <c r="I124" s="146">
        <f>'1.3'!I124/'1.3.a'!$I$178</f>
        <v>7.3950468053742308E-2</v>
      </c>
      <c r="J124" s="146">
        <f>'1.3'!J124/'1.3.a'!$J$178</f>
        <v>8.5303693606036637E-2</v>
      </c>
      <c r="K124" s="146">
        <f>'1.3'!K124/'1.3.a'!$K$178</f>
        <v>7.0655473836074623E-2</v>
      </c>
      <c r="L124" s="146">
        <f>'1.3'!L124/'1.3.a'!$L$178</f>
        <v>8.0750856030435289E-2</v>
      </c>
      <c r="M124" s="146">
        <f>'1.3'!M124/'1.3.a'!$M$178</f>
        <v>7.7236907688353909E-2</v>
      </c>
      <c r="N124" s="146">
        <f>'1.3'!N124/'1.3.a'!$N$178</f>
        <v>8.5672256640639044E-2</v>
      </c>
      <c r="O124" s="146">
        <f>'1.3'!O124/'1.3.a'!$O$178</f>
        <v>6.5748296224771935E-2</v>
      </c>
      <c r="P124" s="146">
        <f>'1.3'!P124/'1.3.a'!$P$178</f>
        <v>7.6934665273704073E-2</v>
      </c>
      <c r="Q124" s="146">
        <f>'1.3'!Q124/'1.3.a'!$Q$178</f>
        <v>7.631695464789004E-2</v>
      </c>
      <c r="R124" s="146">
        <f>'1.3'!R124/'1.3.a'!$R$178</f>
        <v>8.9272448948746599E-2</v>
      </c>
      <c r="S124" s="146">
        <f>'1.3'!S124/'1.3.a'!$S$178</f>
        <v>7.2145692829745159E-2</v>
      </c>
      <c r="T124" s="146">
        <f>'1.3'!T124/'1.3.a'!$T$178</f>
        <v>8.1497908387367451E-2</v>
      </c>
      <c r="U124" s="146">
        <f>'1.3'!U124/'1.3.a'!$U$178</f>
        <v>7.9433837425223516E-2</v>
      </c>
      <c r="V124" s="146">
        <f>'1.3'!V124/'1.3.a'!$V$178</f>
        <v>8.9788421258495579E-2</v>
      </c>
      <c r="W124" s="146">
        <f>'1.3'!W124/'1.3.a'!$W$178</f>
        <v>7.4818210640884883E-2</v>
      </c>
      <c r="X124" s="146">
        <f>'1.3'!X124/'1.3.a'!$X$178</f>
        <v>8.572557853925146E-2</v>
      </c>
      <c r="Y124" s="146">
        <f>'1.3'!Y124/'1.3.a'!$Y$178</f>
        <v>8.3778993675352159E-2</v>
      </c>
      <c r="Z124" s="146">
        <f>'1.3'!Z124/'1.3.a'!$Z$178</f>
        <v>9.5147951380558732E-2</v>
      </c>
      <c r="AA124" s="146">
        <f>'1.3'!AA124/'1.3.a'!$AA$178</f>
        <v>7.9457359580379042E-2</v>
      </c>
      <c r="AB124" s="146">
        <f>'1.3'!AB124/'1.3.a'!$AB$178</f>
        <v>8.8999860902127539E-2</v>
      </c>
      <c r="AC124" s="146">
        <f>'1.3'!AC124/'1.3.a'!$AC$178</f>
        <v>8.4809859598692819E-2</v>
      </c>
      <c r="AD124" s="146">
        <f>'1.3'!AD124/'1.3.a'!$AD$178</f>
        <v>9.2688197962703014E-2</v>
      </c>
      <c r="AE124" s="146">
        <f>'1.3'!AE124/'1.3.a'!$AE$178</f>
        <v>7.5143696160125353E-2</v>
      </c>
      <c r="AF124" s="146">
        <f>'1.3'!AF124/'1.3.a'!$AF$178</f>
        <v>8.5477317557790006E-2</v>
      </c>
      <c r="AG124" s="146">
        <f>'1.3'!AG124/'1.3.a'!$AG$178</f>
        <v>8.1297912455860308E-2</v>
      </c>
      <c r="AH124" s="146">
        <f>'1.3'!AH124/'1.3.a'!$AH$178</f>
        <v>9.5420067899929545E-2</v>
      </c>
      <c r="AI124" s="146">
        <f>'1.3'!AI124/'1.3.a'!$AI$178</f>
        <v>7.8225948111621743E-2</v>
      </c>
      <c r="AJ124" s="146">
        <f>'1.3'!AJ124/'1.3.a'!$AJ$178</f>
        <v>8.6741948559680052E-2</v>
      </c>
      <c r="AK124" s="146">
        <f>'1.3'!AK124/'1.3.a'!$AK$178</f>
        <v>8.4405371194297918E-2</v>
      </c>
      <c r="AL124" s="146">
        <f>'1.3'!AL124/'1.3.a'!$AL$178</f>
        <v>9.5541638558642061E-2</v>
      </c>
      <c r="AM124" s="146">
        <f>'1.3'!AM124/'1.3.a'!$AM$178</f>
        <v>8.1701241059654373E-2</v>
      </c>
      <c r="AN124" s="146">
        <f>'1.3'!AN124/'1.3.a'!$AN$178</f>
        <v>8.9236862242666026E-2</v>
      </c>
      <c r="AO124" s="146">
        <f>'1.3'!AO124/'1.3.a'!$AO$178</f>
        <v>8.5994744466120557E-2</v>
      </c>
      <c r="AP124" s="146">
        <f>'1.3'!AP124/'1.3.a'!$AP$178</f>
        <v>9.7246615506881018E-2</v>
      </c>
      <c r="AQ124" s="146">
        <f>'1.3'!AQ124/'1.3.a'!$AQ$178</f>
        <v>8.2272330500185689E-2</v>
      </c>
      <c r="AR124" s="146">
        <f>'1.3'!AR124/'1.3.a'!$AR$178</f>
        <v>9.4765643198354219E-2</v>
      </c>
      <c r="AS124" s="146">
        <f>'1.3'!AS124/'1.3.a'!$AS$178</f>
        <v>8.7274088797272512E-2</v>
      </c>
      <c r="AT124" s="146">
        <f>'1.3'!AT124/'1.3.a'!$AT$178</f>
        <v>0.10186839759735425</v>
      </c>
    </row>
    <row r="125" spans="1:46" ht="20.100000000000001" customHeight="1" x14ac:dyDescent="0.25">
      <c r="A125" s="124">
        <v>21</v>
      </c>
      <c r="B125" s="124" t="s">
        <v>244</v>
      </c>
      <c r="C125" s="147">
        <f>'1.3'!C125/'1.3.a'!$C$178</f>
        <v>3.3563170341041976E-2</v>
      </c>
      <c r="D125" s="147">
        <f>'1.3'!D125/'1.3.a'!$D$178</f>
        <v>3.4166233006339884E-2</v>
      </c>
      <c r="E125" s="147">
        <f>'1.3'!E125/'1.3.a'!$E$178</f>
        <v>3.2130693477803743E-2</v>
      </c>
      <c r="F125" s="147">
        <f>'1.3'!F125/'1.3.a'!$F$178</f>
        <v>3.8234222892377108E-2</v>
      </c>
      <c r="G125" s="147">
        <f>'1.3'!G125/'1.3.a'!$G$178</f>
        <v>3.2410474310119557E-2</v>
      </c>
      <c r="H125" s="147">
        <f>'1.3'!H125/'1.3.a'!$H$178</f>
        <v>3.408925088678675E-2</v>
      </c>
      <c r="I125" s="147">
        <f>'1.3'!I125/'1.3.a'!$I$178</f>
        <v>3.3408185731922682E-2</v>
      </c>
      <c r="J125" s="147">
        <f>'1.3'!J125/'1.3.a'!$J$178</f>
        <v>4.0837371022940896E-2</v>
      </c>
      <c r="K125" s="147">
        <f>'1.3'!K125/'1.3.a'!$K$178</f>
        <v>3.3780661058727429E-2</v>
      </c>
      <c r="L125" s="147">
        <f>'1.3'!L125/'1.3.a'!$L$178</f>
        <v>3.6870178767383389E-2</v>
      </c>
      <c r="M125" s="147">
        <f>'1.3'!M125/'1.3.a'!$M$178</f>
        <v>3.4651153602450906E-2</v>
      </c>
      <c r="N125" s="147">
        <f>'1.3'!N125/'1.3.a'!$N$178</f>
        <v>4.1648498409216098E-2</v>
      </c>
      <c r="O125" s="147">
        <f>'1.3'!O125/'1.3.a'!$O$178</f>
        <v>3.4576961263672407E-2</v>
      </c>
      <c r="P125" s="147">
        <f>'1.3'!P125/'1.3.a'!$P$178</f>
        <v>3.7095954003262308E-2</v>
      </c>
      <c r="Q125" s="147">
        <f>'1.3'!Q125/'1.3.a'!$Q$178</f>
        <v>3.6342498036385909E-2</v>
      </c>
      <c r="R125" s="147">
        <f>'1.3'!R125/'1.3.a'!$R$178</f>
        <v>4.2530132703954823E-2</v>
      </c>
      <c r="S125" s="147">
        <f>'1.3'!S125/'1.3.a'!$S$178</f>
        <v>3.5636915829009484E-2</v>
      </c>
      <c r="T125" s="147">
        <f>'1.3'!T125/'1.3.a'!$T$178</f>
        <v>3.7929752885685335E-2</v>
      </c>
      <c r="U125" s="147">
        <f>'1.3'!U125/'1.3.a'!$U$178</f>
        <v>3.6917038338360728E-2</v>
      </c>
      <c r="V125" s="147">
        <f>'1.3'!V125/'1.3.a'!$V$178</f>
        <v>4.3585600938349178E-2</v>
      </c>
      <c r="W125" s="147">
        <f>'1.3'!W125/'1.3.a'!$W$178</f>
        <v>3.669655993230115E-2</v>
      </c>
      <c r="X125" s="147">
        <f>'1.3'!X125/'1.3.a'!$X$178</f>
        <v>3.9188618349054363E-2</v>
      </c>
      <c r="Y125" s="147">
        <f>'1.3'!Y125/'1.3.a'!$Y$178</f>
        <v>3.8705912652956788E-2</v>
      </c>
      <c r="Z125" s="147">
        <f>'1.3'!Z125/'1.3.a'!$Z$178</f>
        <v>4.6628981712625799E-2</v>
      </c>
      <c r="AA125" s="147">
        <f>'1.3'!AA125/'1.3.a'!$AA$178</f>
        <v>3.8654270663660908E-2</v>
      </c>
      <c r="AB125" s="147">
        <f>'1.3'!AB125/'1.3.a'!$AB$178</f>
        <v>4.0682633445441999E-2</v>
      </c>
      <c r="AC125" s="147">
        <f>'1.3'!AC125/'1.3.a'!$AC$178</f>
        <v>3.993307266181724E-2</v>
      </c>
      <c r="AD125" s="147">
        <f>'1.3'!AD125/'1.3.a'!$AD$178</f>
        <v>4.7541980493669173E-2</v>
      </c>
      <c r="AE125" s="147">
        <f>'1.3'!AE125/'1.3.a'!$AE$178</f>
        <v>3.8567282685225787E-2</v>
      </c>
      <c r="AF125" s="147">
        <f>'1.3'!AF125/'1.3.a'!$AF$178</f>
        <v>4.1747488941003635E-2</v>
      </c>
      <c r="AG125" s="147">
        <f>'1.3'!AG125/'1.3.a'!$AG$178</f>
        <v>3.8689840106095268E-2</v>
      </c>
      <c r="AH125" s="147">
        <f>'1.3'!AH125/'1.3.a'!$AH$178</f>
        <v>4.7954474989827994E-2</v>
      </c>
      <c r="AI125" s="147">
        <f>'1.3'!AI125/'1.3.a'!$AI$178</f>
        <v>3.8925598425663267E-2</v>
      </c>
      <c r="AJ125" s="147">
        <f>'1.3'!AJ125/'1.3.a'!$AJ$178</f>
        <v>4.0451160985681363E-2</v>
      </c>
      <c r="AK125" s="147">
        <f>'1.3'!AK125/'1.3.a'!$AK$178</f>
        <v>3.8947773000653794E-2</v>
      </c>
      <c r="AL125" s="147">
        <f>'1.3'!AL125/'1.3.a'!$AL$178</f>
        <v>4.8033528355349749E-2</v>
      </c>
      <c r="AM125" s="147">
        <f>'1.3'!AM125/'1.3.a'!$AM$178</f>
        <v>3.9908729444513555E-2</v>
      </c>
      <c r="AN125" s="147">
        <f>'1.3'!AN125/'1.3.a'!$AN$178</f>
        <v>4.1326026427014204E-2</v>
      </c>
      <c r="AO125" s="147">
        <f>'1.3'!AO125/'1.3.a'!$AO$178</f>
        <v>3.9926513356915626E-2</v>
      </c>
      <c r="AP125" s="147">
        <f>'1.3'!AP125/'1.3.a'!$AP$178</f>
        <v>4.7727976751753019E-2</v>
      </c>
      <c r="AQ125" s="147">
        <f>'1.3'!AQ125/'1.3.a'!$AQ$178</f>
        <v>3.9780733130733263E-2</v>
      </c>
      <c r="AR125" s="147">
        <f>'1.3'!AR125/'1.3.a'!$AR$178</f>
        <v>4.4079554492931862E-2</v>
      </c>
      <c r="AS125" s="147">
        <f>'1.3'!AS125/'1.3.a'!$AS$178</f>
        <v>3.9960252852896117E-2</v>
      </c>
      <c r="AT125" s="147">
        <f>'1.3'!AT125/'1.3.a'!$AT$178</f>
        <v>4.9417382822878109E-2</v>
      </c>
    </row>
    <row r="126" spans="1:46" ht="20.100000000000001" customHeight="1" x14ac:dyDescent="0.25">
      <c r="A126" s="124">
        <v>22</v>
      </c>
      <c r="B126" s="124" t="s">
        <v>245</v>
      </c>
      <c r="C126" s="147">
        <f>'1.3'!C126/'1.3.a'!$C$178</f>
        <v>2.3223852789466707E-2</v>
      </c>
      <c r="D126" s="147">
        <f>'1.3'!D126/'1.3.a'!$D$178</f>
        <v>2.67746239296195E-2</v>
      </c>
      <c r="E126" s="147">
        <f>'1.3'!E126/'1.3.a'!$E$178</f>
        <v>2.5918854757104735E-2</v>
      </c>
      <c r="F126" s="147">
        <f>'1.3'!F126/'1.3.a'!$F$178</f>
        <v>2.9023950684280004E-2</v>
      </c>
      <c r="G126" s="147">
        <f>'1.3'!G126/'1.3.a'!$G$178</f>
        <v>2.2266557991844637E-2</v>
      </c>
      <c r="H126" s="147">
        <f>'1.3'!H126/'1.3.a'!$H$178</f>
        <v>2.726144164007446E-2</v>
      </c>
      <c r="I126" s="147">
        <f>'1.3'!I126/'1.3.a'!$I$178</f>
        <v>2.6600052523801508E-2</v>
      </c>
      <c r="J126" s="147">
        <f>'1.3'!J126/'1.3.a'!$J$178</f>
        <v>2.9194372526293595E-2</v>
      </c>
      <c r="K126" s="147">
        <f>'1.3'!K126/'1.3.a'!$K$178</f>
        <v>2.3503618131723993E-2</v>
      </c>
      <c r="L126" s="147">
        <f>'1.3'!L126/'1.3.a'!$L$178</f>
        <v>2.7658680168024877E-2</v>
      </c>
      <c r="M126" s="147">
        <f>'1.3'!M126/'1.3.a'!$M$178</f>
        <v>2.6377371522195013E-2</v>
      </c>
      <c r="N126" s="147">
        <f>'1.3'!N126/'1.3.a'!$N$178</f>
        <v>2.8537327024886667E-2</v>
      </c>
      <c r="O126" s="147">
        <f>'1.3'!O126/'1.3.a'!$O$178</f>
        <v>1.8775137322785705E-2</v>
      </c>
      <c r="P126" s="147">
        <f>'1.3'!P126/'1.3.a'!$P$178</f>
        <v>2.5088427203232982E-2</v>
      </c>
      <c r="Q126" s="147">
        <f>'1.3'!Q126/'1.3.a'!$Q$178</f>
        <v>2.4737462527197523E-2</v>
      </c>
      <c r="R126" s="147">
        <f>'1.3'!R126/'1.3.a'!$R$178</f>
        <v>2.9258689384328858E-2</v>
      </c>
      <c r="S126" s="147">
        <f>'1.3'!S126/'1.3.a'!$S$178</f>
        <v>2.1926483664991586E-2</v>
      </c>
      <c r="T126" s="147">
        <f>'1.3'!T126/'1.3.a'!$T$178</f>
        <v>2.7116630735608833E-2</v>
      </c>
      <c r="U126" s="147">
        <f>'1.3'!U126/'1.3.a'!$U$178</f>
        <v>2.7460675590362943E-2</v>
      </c>
      <c r="V126" s="147">
        <f>'1.3'!V126/'1.3.a'!$V$178</f>
        <v>2.890473098141641E-2</v>
      </c>
      <c r="W126" s="147">
        <f>'1.3'!W126/'1.3.a'!$W$178</f>
        <v>2.1583887976468999E-2</v>
      </c>
      <c r="X126" s="147">
        <f>'1.3'!X126/'1.3.a'!$X$178</f>
        <v>2.6800301729415221E-2</v>
      </c>
      <c r="Y126" s="147">
        <f>'1.3'!Y126/'1.3.a'!$Y$178</f>
        <v>2.6143681158898969E-2</v>
      </c>
      <c r="Z126" s="147">
        <f>'1.3'!Z126/'1.3.a'!$Z$178</f>
        <v>2.7350781489253521E-2</v>
      </c>
      <c r="AA126" s="147">
        <f>'1.3'!AA126/'1.3.a'!$AA$178</f>
        <v>2.3016975350198549E-2</v>
      </c>
      <c r="AB126" s="147">
        <f>'1.3'!AB126/'1.3.a'!$AB$178</f>
        <v>2.9103691587024277E-2</v>
      </c>
      <c r="AC126" s="147">
        <f>'1.3'!AC126/'1.3.a'!$AC$178</f>
        <v>2.67138392107849E-2</v>
      </c>
      <c r="AD126" s="147">
        <f>'1.3'!AD126/'1.3.a'!$AD$178</f>
        <v>2.6697172644190453E-2</v>
      </c>
      <c r="AE126" s="147">
        <f>'1.3'!AE126/'1.3.a'!$AE$178</f>
        <v>2.0458600432415205E-2</v>
      </c>
      <c r="AF126" s="147">
        <f>'1.3'!AF126/'1.3.a'!$AF$178</f>
        <v>2.5276898882661672E-2</v>
      </c>
      <c r="AG126" s="147">
        <f>'1.3'!AG126/'1.3.a'!$AG$178</f>
        <v>2.4689199768077773E-2</v>
      </c>
      <c r="AH126" s="147">
        <f>'1.3'!AH126/'1.3.a'!$AH$178</f>
        <v>2.7720668194505849E-2</v>
      </c>
      <c r="AI126" s="147">
        <f>'1.3'!AI126/'1.3.a'!$AI$178</f>
        <v>2.2335134406146828E-2</v>
      </c>
      <c r="AJ126" s="147">
        <f>'1.3'!AJ126/'1.3.a'!$AJ$178</f>
        <v>2.724924099514316E-2</v>
      </c>
      <c r="AK126" s="147">
        <f>'1.3'!AK126/'1.3.a'!$AK$178</f>
        <v>2.6690766295638435E-2</v>
      </c>
      <c r="AL126" s="147">
        <f>'1.3'!AL126/'1.3.a'!$AL$178</f>
        <v>2.7958201124102678E-2</v>
      </c>
      <c r="AM126" s="147">
        <f>'1.3'!AM126/'1.3.a'!$AM$178</f>
        <v>2.4253350842168685E-2</v>
      </c>
      <c r="AN126" s="147">
        <f>'1.3'!AN126/'1.3.a'!$AN$178</f>
        <v>2.8540305287871943E-2</v>
      </c>
      <c r="AO126" s="147">
        <f>'1.3'!AO126/'1.3.a'!$AO$178</f>
        <v>2.7476471410107763E-2</v>
      </c>
      <c r="AP126" s="147">
        <f>'1.3'!AP126/'1.3.a'!$AP$178</f>
        <v>2.9379153468360085E-2</v>
      </c>
      <c r="AQ126" s="147">
        <f>'1.3'!AQ126/'1.3.a'!$AQ$178</f>
        <v>2.4799679815085695E-2</v>
      </c>
      <c r="AR126" s="147">
        <f>'1.3'!AR126/'1.3.a'!$AR$178</f>
        <v>2.9780738471516386E-2</v>
      </c>
      <c r="AS126" s="147">
        <f>'1.3'!AS126/'1.3.a'!$AS$178</f>
        <v>2.7967234679637448E-2</v>
      </c>
      <c r="AT126" s="147">
        <f>'1.3'!AT126/'1.3.a'!$AT$178</f>
        <v>3.1224019873108182E-2</v>
      </c>
    </row>
    <row r="127" spans="1:46" ht="20.100000000000001" customHeight="1" x14ac:dyDescent="0.25">
      <c r="A127" s="124">
        <v>23</v>
      </c>
      <c r="B127" s="124" t="s">
        <v>824</v>
      </c>
      <c r="C127" s="147">
        <f>'1.3'!C127/'1.3.a'!$C$178</f>
        <v>3.9778598162678288E-3</v>
      </c>
      <c r="D127" s="147">
        <f>'1.3'!D127/'1.3.a'!$D$178</f>
        <v>3.8311478880489725E-3</v>
      </c>
      <c r="E127" s="147">
        <f>'1.3'!E127/'1.3.a'!$E$178</f>
        <v>3.6844177345723844E-3</v>
      </c>
      <c r="F127" s="147">
        <f>'1.3'!F127/'1.3.a'!$F$178</f>
        <v>3.5068788198333186E-3</v>
      </c>
      <c r="G127" s="147">
        <f>'1.3'!G127/'1.3.a'!$G$178</f>
        <v>4.0632903466686215E-3</v>
      </c>
      <c r="H127" s="147">
        <f>'1.3'!H127/'1.3.a'!$H$178</f>
        <v>3.9110095947122239E-3</v>
      </c>
      <c r="I127" s="147">
        <f>'1.3'!I127/'1.3.a'!$I$178</f>
        <v>3.881061115013434E-3</v>
      </c>
      <c r="J127" s="147">
        <f>'1.3'!J127/'1.3.a'!$J$178</f>
        <v>3.7507894667247557E-3</v>
      </c>
      <c r="K127" s="147">
        <f>'1.3'!K127/'1.3.a'!$K$178</f>
        <v>4.338212914051183E-3</v>
      </c>
      <c r="L127" s="147">
        <f>'1.3'!L127/'1.3.a'!$L$178</f>
        <v>4.2406435769355563E-3</v>
      </c>
      <c r="M127" s="147">
        <f>'1.3'!M127/'1.3.a'!$M$178</f>
        <v>4.1523040814807925E-3</v>
      </c>
      <c r="N127" s="147">
        <f>'1.3'!N127/'1.3.a'!$N$178</f>
        <v>4.047057789137813E-3</v>
      </c>
      <c r="O127" s="147">
        <f>'1.3'!O127/'1.3.a'!$O$178</f>
        <v>4.3536644141702833E-3</v>
      </c>
      <c r="P127" s="147">
        <f>'1.3'!P127/'1.3.a'!$P$178</f>
        <v>4.1910844341813934E-3</v>
      </c>
      <c r="Q127" s="147">
        <f>'1.3'!Q127/'1.3.a'!$Q$178</f>
        <v>4.1749938801158371E-3</v>
      </c>
      <c r="R127" s="147">
        <f>'1.3'!R127/'1.3.a'!$R$178</f>
        <v>4.0351775942646982E-3</v>
      </c>
      <c r="S127" s="147">
        <f>'1.3'!S127/'1.3.a'!$S$178</f>
        <v>4.3496190339390875E-3</v>
      </c>
      <c r="T127" s="147">
        <f>'1.3'!T127/'1.3.a'!$T$178</f>
        <v>4.3386904059039763E-3</v>
      </c>
      <c r="U127" s="147">
        <f>'1.3'!U127/'1.3.a'!$U$178</f>
        <v>4.2888667775861627E-3</v>
      </c>
      <c r="V127" s="147">
        <f>'1.3'!V127/'1.3.a'!$V$178</f>
        <v>4.186644394509679E-3</v>
      </c>
      <c r="W127" s="147">
        <f>'1.3'!W127/'1.3.a'!$W$178</f>
        <v>4.5812004258797678E-3</v>
      </c>
      <c r="X127" s="147">
        <f>'1.3'!X127/'1.3.a'!$X$178</f>
        <v>4.6031878259936111E-3</v>
      </c>
      <c r="Y127" s="147">
        <f>'1.3'!Y127/'1.3.a'!$Y$178</f>
        <v>4.6241736760780474E-3</v>
      </c>
      <c r="Z127" s="147">
        <f>'1.3'!Z127/'1.3.a'!$Z$178</f>
        <v>4.5610409410250224E-3</v>
      </c>
      <c r="AA127" s="147">
        <f>'1.3'!AA127/'1.3.a'!$AA$178</f>
        <v>5.0210067176028363E-3</v>
      </c>
      <c r="AB127" s="147">
        <f>'1.3'!AB127/'1.3.a'!$AB$178</f>
        <v>4.931677279947152E-3</v>
      </c>
      <c r="AC127" s="147">
        <f>'1.3'!AC127/'1.3.a'!$AC$178</f>
        <v>4.9435454008819584E-3</v>
      </c>
      <c r="AD127" s="147">
        <f>'1.3'!AD127/'1.3.a'!$AD$178</f>
        <v>4.7905958653630329E-3</v>
      </c>
      <c r="AE127" s="147">
        <f>'1.3'!AE127/'1.3.a'!$AE$178</f>
        <v>5.0269114986524685E-3</v>
      </c>
      <c r="AF127" s="147">
        <f>'1.3'!AF127/'1.3.a'!$AF$178</f>
        <v>4.9401845884802821E-3</v>
      </c>
      <c r="AG127" s="147">
        <f>'1.3'!AG127/'1.3.a'!$AG$178</f>
        <v>4.9928386646632648E-3</v>
      </c>
      <c r="AH127" s="147">
        <f>'1.3'!AH127/'1.3.a'!$AH$178</f>
        <v>4.8127301600396815E-3</v>
      </c>
      <c r="AI127" s="147">
        <f>'1.3'!AI127/'1.3.a'!$AI$178</f>
        <v>4.9855744009463816E-3</v>
      </c>
      <c r="AJ127" s="147">
        <f>'1.3'!AJ127/'1.3.a'!$AJ$178</f>
        <v>4.8892969242339546E-3</v>
      </c>
      <c r="AK127" s="147">
        <f>'1.3'!AK127/'1.3.a'!$AK$178</f>
        <v>4.8780022677975361E-3</v>
      </c>
      <c r="AL127" s="147">
        <f>'1.3'!AL127/'1.3.a'!$AL$178</f>
        <v>4.8434506619140522E-3</v>
      </c>
      <c r="AM127" s="147">
        <f>'1.3'!AM127/'1.3.a'!$AM$178</f>
        <v>5.343388742584233E-3</v>
      </c>
      <c r="AN127" s="147">
        <f>'1.3'!AN127/'1.3.a'!$AN$178</f>
        <v>5.0539303299689219E-3</v>
      </c>
      <c r="AO127" s="147">
        <f>'1.3'!AO127/'1.3.a'!$AO$178</f>
        <v>4.9744816861052822E-3</v>
      </c>
      <c r="AP127" s="147">
        <f>'1.3'!AP127/'1.3.a'!$AP$178</f>
        <v>4.9686597711731699E-3</v>
      </c>
      <c r="AQ127" s="147">
        <f>'1.3'!AQ127/'1.3.a'!$AQ$178</f>
        <v>5.1465521825574418E-3</v>
      </c>
      <c r="AR127" s="147">
        <f>'1.3'!AR127/'1.3.a'!$AR$178</f>
        <v>5.6827087887836563E-3</v>
      </c>
      <c r="AS127" s="147">
        <f>'1.3'!AS127/'1.3.a'!$AS$178</f>
        <v>5.2700959874349661E-3</v>
      </c>
      <c r="AT127" s="147">
        <f>'1.3'!AT127/'1.3.a'!$AT$178</f>
        <v>5.1962630940093216E-3</v>
      </c>
    </row>
    <row r="128" spans="1:46" ht="20.100000000000001" customHeight="1" x14ac:dyDescent="0.25">
      <c r="A128" s="124">
        <v>24</v>
      </c>
      <c r="B128" s="124" t="s">
        <v>825</v>
      </c>
      <c r="C128" s="147">
        <f>'1.3'!C128/'1.3.a'!$C$178</f>
        <v>2.6320462370552546E-3</v>
      </c>
      <c r="D128" s="147">
        <f>'1.3'!D128/'1.3.a'!$D$178</f>
        <v>3.0797757817645748E-3</v>
      </c>
      <c r="E128" s="147">
        <f>'1.3'!E128/'1.3.a'!$E$178</f>
        <v>2.2952610649886467E-3</v>
      </c>
      <c r="F128" s="147">
        <f>'1.3'!F128/'1.3.a'!$F$178</f>
        <v>3.2643581555251719E-3</v>
      </c>
      <c r="G128" s="147">
        <f>'1.3'!G128/'1.3.a'!$G$178</f>
        <v>2.7397803786043504E-3</v>
      </c>
      <c r="H128" s="147">
        <f>'1.3'!H128/'1.3.a'!$H$178</f>
        <v>1.9882264500744496E-3</v>
      </c>
      <c r="I128" s="147">
        <f>'1.3'!I128/'1.3.a'!$I$178</f>
        <v>1.6316501341350654E-3</v>
      </c>
      <c r="J128" s="147">
        <f>'1.3'!J128/'1.3.a'!$J$178</f>
        <v>2.1645713460689449E-3</v>
      </c>
      <c r="K128" s="147">
        <f>'1.3'!K128/'1.3.a'!$K$178</f>
        <v>1.4586633506546551E-3</v>
      </c>
      <c r="L128" s="147">
        <f>'1.3'!L128/'1.3.a'!$L$178</f>
        <v>2.6288369569276602E-3</v>
      </c>
      <c r="M128" s="147">
        <f>'1.3'!M128/'1.3.a'!$M$178</f>
        <v>3.119542661802911E-3</v>
      </c>
      <c r="N128" s="147">
        <f>'1.3'!N128/'1.3.a'!$N$178</f>
        <v>1.740532846013891E-3</v>
      </c>
      <c r="O128" s="147">
        <f>'1.3'!O128/'1.3.a'!$O$178</f>
        <v>1.9922515558775263E-3</v>
      </c>
      <c r="P128" s="147">
        <f>'1.3'!P128/'1.3.a'!$P$178</f>
        <v>1.617085884249808E-3</v>
      </c>
      <c r="Q128" s="147">
        <f>'1.3'!Q128/'1.3.a'!$Q$178</f>
        <v>2.0007705270762119E-3</v>
      </c>
      <c r="R128" s="147">
        <f>'1.3'!R128/'1.3.a'!$R$178</f>
        <v>2.4583762614512243E-3</v>
      </c>
      <c r="S128" s="147">
        <f>'1.3'!S128/'1.3.a'!$S$178</f>
        <v>2.3765782955460658E-3</v>
      </c>
      <c r="T128" s="147">
        <f>'1.3'!T128/'1.3.a'!$T$178</f>
        <v>2.1374105649938071E-3</v>
      </c>
      <c r="U128" s="147">
        <f>'1.3'!U128/'1.3.a'!$U$178</f>
        <v>7.7180502521065374E-4</v>
      </c>
      <c r="V128" s="147">
        <f>'1.3'!V128/'1.3.a'!$V$178</f>
        <v>2.1895499211015872E-3</v>
      </c>
      <c r="W128" s="147">
        <f>'1.3'!W128/'1.3.a'!$W$178</f>
        <v>2.2657698423301106E-3</v>
      </c>
      <c r="X128" s="147">
        <f>'1.3'!X128/'1.3.a'!$X$178</f>
        <v>2.7836262566993141E-3</v>
      </c>
      <c r="Y128" s="147">
        <f>'1.3'!Y128/'1.3.a'!$Y$178</f>
        <v>2.4306862619848119E-3</v>
      </c>
      <c r="Z128" s="147">
        <f>'1.3'!Z128/'1.3.a'!$Z$178</f>
        <v>3.8781386640339786E-3</v>
      </c>
      <c r="AA128" s="147">
        <f>'1.3'!AA128/'1.3.a'!$AA$178</f>
        <v>2.6465745233154223E-3</v>
      </c>
      <c r="AB128" s="147">
        <f>'1.3'!AB128/'1.3.a'!$AB$178</f>
        <v>1.2188767612979173E-3</v>
      </c>
      <c r="AC128" s="147">
        <f>'1.3'!AC128/'1.3.a'!$AC$178</f>
        <v>1.2222650536499774E-3</v>
      </c>
      <c r="AD128" s="147">
        <f>'1.3'!AD128/'1.3.a'!$AD$178</f>
        <v>1.0071066921538065E-3</v>
      </c>
      <c r="AE128" s="147">
        <f>'1.3'!AE128/'1.3.a'!$AE$178</f>
        <v>1.0570848875963198E-3</v>
      </c>
      <c r="AF128" s="147">
        <f>'1.3'!AF128/'1.3.a'!$AF$178</f>
        <v>7.9246377472697255E-4</v>
      </c>
      <c r="AG128" s="147">
        <f>'1.3'!AG128/'1.3.a'!$AG$178</f>
        <v>5.9551994948690693E-4</v>
      </c>
      <c r="AH128" s="147">
        <f>'1.3'!AH128/'1.3.a'!$AH$178</f>
        <v>7.1155843324605605E-4</v>
      </c>
      <c r="AI128" s="147">
        <f>'1.3'!AI128/'1.3.a'!$AI$178</f>
        <v>7.5216672888038061E-4</v>
      </c>
      <c r="AJ128" s="147">
        <f>'1.3'!AJ128/'1.3.a'!$AJ$178</f>
        <v>6.9749198400505827E-4</v>
      </c>
      <c r="AK128" s="147">
        <f>'1.3'!AK128/'1.3.a'!$AK$178</f>
        <v>9.0223021078209486E-4</v>
      </c>
      <c r="AL128" s="147">
        <f>'1.3'!AL128/'1.3.a'!$AL$178</f>
        <v>7.0432518119374577E-4</v>
      </c>
      <c r="AM128" s="147">
        <f>'1.3'!AM128/'1.3.a'!$AM$178</f>
        <v>6.6079786171716309E-4</v>
      </c>
      <c r="AN128" s="147">
        <f>'1.3'!AN128/'1.3.a'!$AN$178</f>
        <v>7.0867900449636013E-4</v>
      </c>
      <c r="AO128" s="147">
        <f>'1.3'!AO128/'1.3.a'!$AO$178</f>
        <v>6.29661170782729E-4</v>
      </c>
      <c r="AP128" s="147">
        <f>'1.3'!AP128/'1.3.a'!$AP$178</f>
        <v>6.270712950783915E-4</v>
      </c>
      <c r="AQ128" s="147">
        <f>'1.3'!AQ128/'1.3.a'!$AQ$178</f>
        <v>6.6784698980213819E-4</v>
      </c>
      <c r="AR128" s="147">
        <f>'1.3'!AR128/'1.3.a'!$AR$178</f>
        <v>7.1362540634627093E-4</v>
      </c>
      <c r="AS128" s="147">
        <f>'1.3'!AS128/'1.3.a'!$AS$178</f>
        <v>6.5964406320339957E-4</v>
      </c>
      <c r="AT128" s="147">
        <f>'1.3'!AT128/'1.3.a'!$AT$178</f>
        <v>6.5259495283724351E-4</v>
      </c>
    </row>
    <row r="129" spans="1:46" ht="20.100000000000001" customHeight="1" x14ac:dyDescent="0.25">
      <c r="A129" s="124">
        <v>25</v>
      </c>
      <c r="B129" s="124" t="s">
        <v>248</v>
      </c>
      <c r="C129" s="147">
        <f>'1.3'!C129/'1.3.a'!$C$178</f>
        <v>3.2454270651530801E-5</v>
      </c>
      <c r="D129" s="147">
        <f>'1.3'!D129/'1.3.a'!$D$178</f>
        <v>3.7416477527543884E-5</v>
      </c>
      <c r="E129" s="147">
        <f>'1.3'!E129/'1.3.a'!$E$178</f>
        <v>3.6233975338446919E-5</v>
      </c>
      <c r="F129" s="147">
        <f>'1.3'!F129/'1.3.a'!$F$178</f>
        <v>4.0547025367354034E-5</v>
      </c>
      <c r="G129" s="147">
        <f>'1.3'!G129/'1.3.a'!$G$178</f>
        <v>3.2621594318654462E-5</v>
      </c>
      <c r="H129" s="147">
        <f>'1.3'!H129/'1.3.a'!$H$178</f>
        <v>3.9901782588256408E-5</v>
      </c>
      <c r="I129" s="147">
        <f>'1.3'!I129/'1.3.a'!$I$178</f>
        <v>3.89066825810425E-5</v>
      </c>
      <c r="J129" s="147">
        <f>'1.3'!J129/'1.3.a'!$J$178</f>
        <v>4.2789503518019109E-5</v>
      </c>
      <c r="K129" s="147">
        <f>'1.3'!K129/'1.3.a'!$K$178</f>
        <v>2.8968705819697622E-5</v>
      </c>
      <c r="L129" s="147">
        <f>'1.3'!L129/'1.3.a'!$L$178</f>
        <v>3.4216427090054754E-5</v>
      </c>
      <c r="M129" s="147">
        <f>'1.3'!M129/'1.3.a'!$M$178</f>
        <v>3.2684914274334416E-5</v>
      </c>
      <c r="N129" s="147">
        <f>'1.3'!N129/'1.3.a'!$N$178</f>
        <v>3.5140791949506122E-5</v>
      </c>
      <c r="O129" s="147">
        <f>'1.3'!O129/'1.3.a'!$O$178</f>
        <v>3.5824690161440382E-5</v>
      </c>
      <c r="P129" s="147">
        <f>'1.3'!P129/'1.3.a'!$P$178</f>
        <v>4.7464723970209362E-5</v>
      </c>
      <c r="Q129" s="147">
        <f>'1.3'!Q129/'1.3.a'!$Q$178</f>
        <v>4.6932253611891623E-5</v>
      </c>
      <c r="R129" s="147">
        <f>'1.3'!R129/'1.3.a'!$R$178</f>
        <v>5.5582339194625686E-5</v>
      </c>
      <c r="S129" s="147">
        <f>'1.3'!S129/'1.3.a'!$S$178</f>
        <v>3.7863822004601539E-5</v>
      </c>
      <c r="T129" s="147">
        <f>'1.3'!T129/'1.3.a'!$T$178</f>
        <v>4.6935266894611152E-5</v>
      </c>
      <c r="U129" s="147">
        <f>'1.3'!U129/'1.3.a'!$U$178</f>
        <v>4.745300634097145E-5</v>
      </c>
      <c r="V129" s="147">
        <f>'1.3'!V129/'1.3.a'!$V$178</f>
        <v>5.0007400774486444E-5</v>
      </c>
      <c r="W129" s="147">
        <f>'1.3'!W129/'1.3.a'!$W$178</f>
        <v>3.3936263591975953E-5</v>
      </c>
      <c r="X129" s="147">
        <f>'1.3'!X129/'1.3.a'!$X$178</f>
        <v>4.2234212401345402E-5</v>
      </c>
      <c r="Y129" s="147">
        <f>'1.3'!Y129/'1.3.a'!$Y$178</f>
        <v>4.124661128860424E-5</v>
      </c>
      <c r="Z129" s="147">
        <f>'1.3'!Z129/'1.3.a'!$Z$178</f>
        <v>4.2972063110461851E-5</v>
      </c>
      <c r="AA129" s="147">
        <f>'1.3'!AA129/'1.3.a'!$AA$178</f>
        <v>4.6703241423069792E-5</v>
      </c>
      <c r="AB129" s="147">
        <f>'1.3'!AB129/'1.3.a'!$AB$178</f>
        <v>5.8779492508446956E-5</v>
      </c>
      <c r="AC129" s="147">
        <f>'1.3'!AC129/'1.3.a'!$AC$178</f>
        <v>5.4075865683439788E-5</v>
      </c>
      <c r="AD129" s="147">
        <f>'1.3'!AD129/'1.3.a'!$AD$178</f>
        <v>5.4014030261925271E-5</v>
      </c>
      <c r="AE129" s="147">
        <f>'1.3'!AE129/'1.3.a'!$AE$178</f>
        <v>4.2886752565445287E-5</v>
      </c>
      <c r="AF129" s="147">
        <f>'1.3'!AF129/'1.3.a'!$AF$178</f>
        <v>5.295369225352068E-5</v>
      </c>
      <c r="AG129" s="147">
        <f>'1.3'!AG129/'1.3.a'!$AG$178</f>
        <v>5.1719077717348098E-5</v>
      </c>
      <c r="AH129" s="147">
        <f>'1.3'!AH129/'1.3.a'!$AH$178</f>
        <v>5.8106534975978443E-5</v>
      </c>
      <c r="AI129" s="147">
        <f>'1.3'!AI129/'1.3.a'!$AI$178</f>
        <v>4.4766345584115698E-5</v>
      </c>
      <c r="AJ129" s="147">
        <f>'1.3'!AJ129/'1.3.a'!$AJ$178</f>
        <v>5.466236607870805E-5</v>
      </c>
      <c r="AK129" s="147">
        <f>'1.3'!AK129/'1.3.a'!$AK$178</f>
        <v>5.3480610022788783E-5</v>
      </c>
      <c r="AL129" s="147">
        <f>'1.3'!AL129/'1.3.a'!$AL$178</f>
        <v>5.610334809755557E-5</v>
      </c>
      <c r="AM129" s="147">
        <f>'1.3'!AM129/'1.3.a'!$AM$178</f>
        <v>4.3819112616663934E-5</v>
      </c>
      <c r="AN129" s="147">
        <f>'1.3'!AN129/'1.3.a'!$AN$178</f>
        <v>5.1665238018351503E-5</v>
      </c>
      <c r="AO129" s="147">
        <f>'1.3'!AO129/'1.3.a'!$AO$178</f>
        <v>4.9694696409762745E-5</v>
      </c>
      <c r="AP129" s="147">
        <f>'1.3'!AP129/'1.3.a'!$AP$178</f>
        <v>5.3138144153495603E-5</v>
      </c>
      <c r="AQ129" s="147">
        <f>'1.3'!AQ129/'1.3.a'!$AQ$178</f>
        <v>4.4754575492841748E-5</v>
      </c>
      <c r="AR129" s="147">
        <f>'1.3'!AR129/'1.3.a'!$AR$178</f>
        <v>5.381662070029978E-5</v>
      </c>
      <c r="AS129" s="147">
        <f>'1.3'!AS129/'1.3.a'!$AS$178</f>
        <v>5.0540305897975658E-5</v>
      </c>
      <c r="AT129" s="147">
        <f>'1.3'!AT129/'1.3.a'!$AT$178</f>
        <v>5.6508829299012147E-5</v>
      </c>
    </row>
    <row r="130" spans="1:46" ht="20.100000000000001" customHeight="1" x14ac:dyDescent="0.25">
      <c r="A130" s="124">
        <v>26</v>
      </c>
      <c r="B130" s="124" t="s">
        <v>243</v>
      </c>
      <c r="C130" s="147">
        <f>'1.3'!C130/'1.3.a'!$C$178</f>
        <v>4.431510991479897E-4</v>
      </c>
      <c r="D130" s="147">
        <f>'1.3'!D130/'1.3.a'!$D$178</f>
        <v>5.1089220383846042E-4</v>
      </c>
      <c r="E130" s="147">
        <f>'1.3'!E130/'1.3.a'!$E$178</f>
        <v>4.9346359010229654E-4</v>
      </c>
      <c r="F130" s="147">
        <f>'1.3'!F130/'1.3.a'!$F$178</f>
        <v>5.5486208209832026E-4</v>
      </c>
      <c r="G130" s="147">
        <f>'1.3'!G130/'1.3.a'!$G$178</f>
        <v>3.059278439512934E-4</v>
      </c>
      <c r="H130" s="147">
        <f>'1.3'!H130/'1.3.a'!$H$178</f>
        <v>3.7763824212779532E-4</v>
      </c>
      <c r="I130" s="147">
        <f>'1.3'!I130/'1.3.a'!$I$178</f>
        <v>3.6709203853837503E-4</v>
      </c>
      <c r="J130" s="147">
        <f>'1.3'!J130/'1.3.a'!$J$178</f>
        <v>4.030613056565107E-4</v>
      </c>
      <c r="K130" s="147">
        <f>'1.3'!K130/'1.3.a'!$K$178</f>
        <v>3.1312118087307696E-4</v>
      </c>
      <c r="L130" s="147">
        <f>'1.3'!L130/'1.3.a'!$L$178</f>
        <v>3.6875376439423366E-4</v>
      </c>
      <c r="M130" s="147">
        <f>'1.3'!M130/'1.3.a'!$M$178</f>
        <v>3.5319293570102556E-4</v>
      </c>
      <c r="N130" s="147">
        <f>'1.3'!N130/'1.3.a'!$N$178</f>
        <v>3.7875239339869556E-4</v>
      </c>
      <c r="O130" s="147">
        <f>'1.3'!O130/'1.3.a'!$O$178</f>
        <v>4.3348070997886539E-4</v>
      </c>
      <c r="P130" s="147">
        <f>'1.3'!P130/'1.3.a'!$P$178</f>
        <v>5.7317506826573019E-4</v>
      </c>
      <c r="Q130" s="147">
        <f>'1.3'!Q130/'1.3.a'!$Q$178</f>
        <v>5.674033176899585E-4</v>
      </c>
      <c r="R130" s="147">
        <f>'1.3'!R130/'1.3.a'!$R$178</f>
        <v>6.7158207645609373E-4</v>
      </c>
      <c r="S130" s="147">
        <f>'1.3'!S130/'1.3.a'!$S$178</f>
        <v>4.8353740427809101E-4</v>
      </c>
      <c r="T130" s="147">
        <f>'1.3'!T130/'1.3.a'!$T$178</f>
        <v>5.98707435508151E-4</v>
      </c>
      <c r="U130" s="147">
        <f>'1.3'!U130/'1.3.a'!$U$178</f>
        <v>6.0730166728897481E-4</v>
      </c>
      <c r="V130" s="147">
        <f>'1.3'!V130/'1.3.a'!$V$178</f>
        <v>6.3657577761063561E-4</v>
      </c>
      <c r="W130" s="147">
        <f>'1.3'!W130/'1.3.a'!$W$178</f>
        <v>6.276195291423243E-4</v>
      </c>
      <c r="X130" s="147">
        <f>'1.3'!X130/'1.3.a'!$X$178</f>
        <v>7.750574978810709E-4</v>
      </c>
      <c r="Y130" s="147">
        <f>'1.3'!Y130/'1.3.a'!$Y$178</f>
        <v>7.5844463700813661E-4</v>
      </c>
      <c r="Z130" s="147">
        <f>'1.3'!Z130/'1.3.a'!$Z$178</f>
        <v>7.9236295681747216E-4</v>
      </c>
      <c r="AA130" s="147">
        <f>'1.3'!AA130/'1.3.a'!$AA$178</f>
        <v>7.3465185924156333E-4</v>
      </c>
      <c r="AB130" s="147">
        <f>'1.3'!AB130/'1.3.a'!$AB$178</f>
        <v>9.2720126961150554E-4</v>
      </c>
      <c r="AC130" s="147">
        <f>'1.3'!AC130/'1.3.a'!$AC$178</f>
        <v>8.5155441149335038E-4</v>
      </c>
      <c r="AD130" s="147">
        <f>'1.3'!AD130/'1.3.a'!$AD$178</f>
        <v>8.5140426735438217E-4</v>
      </c>
      <c r="AE130" s="147">
        <f>'1.3'!AE130/'1.3.a'!$AE$178</f>
        <v>6.3140060371250594E-4</v>
      </c>
      <c r="AF130" s="147">
        <f>'1.3'!AF130/'1.3.a'!$AF$178</f>
        <v>7.805323315251357E-4</v>
      </c>
      <c r="AG130" s="147">
        <f>'1.3'!AG130/'1.3.a'!$AG$178</f>
        <v>7.6210354281284912E-4</v>
      </c>
      <c r="AH130" s="147">
        <f>'1.3'!AH130/'1.3.a'!$AH$178</f>
        <v>8.5588063443059969E-4</v>
      </c>
      <c r="AI130" s="147">
        <f>'1.3'!AI130/'1.3.a'!$AI$178</f>
        <v>6.7420432520827228E-4</v>
      </c>
      <c r="AJ130" s="147">
        <f>'1.3'!AJ130/'1.3.a'!$AJ$178</f>
        <v>8.227662867756468E-4</v>
      </c>
      <c r="AK130" s="147">
        <f>'1.3'!AK130/'1.3.a'!$AK$178</f>
        <v>8.0291179761378026E-4</v>
      </c>
      <c r="AL130" s="147">
        <f>'1.3'!AL130/'1.3.a'!$AL$178</f>
        <v>8.4687972298493823E-4</v>
      </c>
      <c r="AM130" s="147">
        <f>'1.3'!AM130/'1.3.a'!$AM$178</f>
        <v>3.9503102073110835E-4</v>
      </c>
      <c r="AN130" s="147">
        <f>'1.3'!AN130/'1.3.a'!$AN$178</f>
        <v>4.7192070722454474E-4</v>
      </c>
      <c r="AO130" s="147">
        <f>'1.3'!AO130/'1.3.a'!$AO$178</f>
        <v>4.5127896874130229E-4</v>
      </c>
      <c r="AP130" s="147">
        <f>'1.3'!AP130/'1.3.a'!$AP$178</f>
        <v>4.825098888523261E-4</v>
      </c>
      <c r="AQ130" s="147">
        <f>'1.3'!AQ130/'1.3.a'!$AQ$178</f>
        <v>4.0383606346225056E-4</v>
      </c>
      <c r="AR130" s="147">
        <f>'1.3'!AR130/'1.3.a'!$AR$178</f>
        <v>4.9523699424411209E-4</v>
      </c>
      <c r="AS130" s="147">
        <f>'1.3'!AS130/'1.3.a'!$AS$178</f>
        <v>4.6662577056365409E-4</v>
      </c>
      <c r="AT130" s="147">
        <f>'1.3'!AT130/'1.3.a'!$AT$178</f>
        <v>5.3610658495378458E-4</v>
      </c>
    </row>
    <row r="131" spans="1:46" ht="20.100000000000001" customHeight="1" x14ac:dyDescent="0.25">
      <c r="A131" s="124">
        <v>27</v>
      </c>
      <c r="B131" s="124" t="s">
        <v>580</v>
      </c>
      <c r="C131" s="147">
        <f>'1.3'!C131/'1.3.a'!$C$178</f>
        <v>3.9909666043768969E-3</v>
      </c>
      <c r="D131" s="147">
        <f>'1.3'!D131/'1.3.a'!$D$178</f>
        <v>4.0988918378600586E-3</v>
      </c>
      <c r="E131" s="147">
        <f>'1.3'!E131/'1.3.a'!$E$178</f>
        <v>3.8630395439176249E-3</v>
      </c>
      <c r="F131" s="147">
        <f>'1.3'!F131/'1.3.a'!$F$178</f>
        <v>4.5762638133436569E-3</v>
      </c>
      <c r="G131" s="147">
        <f>'1.3'!G131/'1.3.a'!$G$178</f>
        <v>3.8221703815730199E-3</v>
      </c>
      <c r="H131" s="147">
        <f>'1.3'!H131/'1.3.a'!$H$178</f>
        <v>4.0692988067580916E-3</v>
      </c>
      <c r="I131" s="147">
        <f>'1.3'!I131/'1.3.a'!$I$178</f>
        <v>3.9870667319246312E-3</v>
      </c>
      <c r="J131" s="147">
        <f>'1.3'!J131/'1.3.a'!$J$178</f>
        <v>4.8299386969917809E-3</v>
      </c>
      <c r="K131" s="147">
        <f>'1.3'!K131/'1.3.a'!$K$178</f>
        <v>4.0906585354511527E-3</v>
      </c>
      <c r="L131" s="147">
        <f>'1.3'!L131/'1.3.a'!$L$178</f>
        <v>4.489281295124381E-3</v>
      </c>
      <c r="M131" s="147">
        <f>'1.3'!M131/'1.3.a'!$M$178</f>
        <v>4.2245095457124531E-3</v>
      </c>
      <c r="N131" s="147">
        <f>'1.3'!N131/'1.3.a'!$N$178</f>
        <v>5.0368740943453156E-3</v>
      </c>
      <c r="O131" s="147">
        <f>'1.3'!O131/'1.3.a'!$O$178</f>
        <v>4.0423622498243607E-3</v>
      </c>
      <c r="P131" s="147">
        <f>'1.3'!P131/'1.3.a'!$P$178</f>
        <v>4.4024305472825376E-3</v>
      </c>
      <c r="Q131" s="147">
        <f>'1.3'!Q131/'1.3.a'!$Q$178</f>
        <v>4.3181749489728362E-3</v>
      </c>
      <c r="R131" s="147">
        <f>'1.3'!R131/'1.3.a'!$R$178</f>
        <v>5.0493160811880605E-3</v>
      </c>
      <c r="S131" s="147">
        <f>'1.3'!S131/'1.3.a'!$S$178</f>
        <v>4.675354360642381E-3</v>
      </c>
      <c r="T131" s="147">
        <f>'1.3'!T131/'1.3.a'!$T$178</f>
        <v>5.0243871360238336E-3</v>
      </c>
      <c r="U131" s="147">
        <f>'1.3'!U131/'1.3.a'!$U$178</f>
        <v>4.9124724700721593E-3</v>
      </c>
      <c r="V131" s="147">
        <f>'1.3'!V131/'1.3.a'!$V$178</f>
        <v>5.7426570173573794E-3</v>
      </c>
      <c r="W131" s="147">
        <f>'1.3'!W131/'1.3.a'!$W$178</f>
        <v>5.027197983619276E-3</v>
      </c>
      <c r="X131" s="147">
        <f>'1.3'!X131/'1.3.a'!$X$178</f>
        <v>5.4220432600854025E-3</v>
      </c>
      <c r="Y131" s="147">
        <f>'1.3'!Y131/'1.3.a'!$Y$178</f>
        <v>5.3554953619795835E-3</v>
      </c>
      <c r="Z131" s="147">
        <f>'1.3'!Z131/'1.3.a'!$Z$178</f>
        <v>6.3808509390650943E-3</v>
      </c>
      <c r="AA131" s="147">
        <f>'1.3'!AA131/'1.3.a'!$AA$178</f>
        <v>5.7035806248049194E-3</v>
      </c>
      <c r="AB131" s="147">
        <f>'1.3'!AB131/'1.3.a'!$AB$178</f>
        <v>6.0658396432862237E-3</v>
      </c>
      <c r="AC131" s="147">
        <f>'1.3'!AC131/'1.3.a'!$AC$178</f>
        <v>5.9349503517310432E-3</v>
      </c>
      <c r="AD131" s="147">
        <f>'1.3'!AD131/'1.3.a'!$AD$178</f>
        <v>6.9825642097510569E-3</v>
      </c>
      <c r="AE131" s="147">
        <f>'1.3'!AE131/'1.3.a'!$AE$178</f>
        <v>6.1583719024956522E-3</v>
      </c>
      <c r="AF131" s="147">
        <f>'1.3'!AF131/'1.3.a'!$AF$178</f>
        <v>6.6995376745661453E-3</v>
      </c>
      <c r="AG131" s="147">
        <f>'1.3'!AG131/'1.3.a'!$AG$178</f>
        <v>6.2336605301512808E-3</v>
      </c>
      <c r="AH131" s="147">
        <f>'1.3'!AH131/'1.3.a'!$AH$178</f>
        <v>7.6801548072708663E-3</v>
      </c>
      <c r="AI131" s="147">
        <f>'1.3'!AI131/'1.3.a'!$AI$178</f>
        <v>6.5902123288948521E-3</v>
      </c>
      <c r="AJ131" s="147">
        <f>'1.3'!AJ131/'1.3.a'!$AJ$178</f>
        <v>6.8966577337374949E-3</v>
      </c>
      <c r="AK131" s="147">
        <f>'1.3'!AK131/'1.3.a'!$AK$178</f>
        <v>6.6519987401103715E-3</v>
      </c>
      <c r="AL131" s="147">
        <f>'1.3'!AL131/'1.3.a'!$AL$178</f>
        <v>8.1311803282043352E-3</v>
      </c>
      <c r="AM131" s="147">
        <f>'1.3'!AM131/'1.3.a'!$AM$178</f>
        <v>7.0886546082449082E-3</v>
      </c>
      <c r="AN131" s="147">
        <f>'1.3'!AN131/'1.3.a'!$AN$178</f>
        <v>7.3761508906591824E-3</v>
      </c>
      <c r="AO131" s="147">
        <f>'1.3'!AO131/'1.3.a'!$AO$178</f>
        <v>7.1278573123095936E-3</v>
      </c>
      <c r="AP131" s="147">
        <f>'1.3'!AP131/'1.3.a'!$AP$178</f>
        <v>8.4785988274185004E-3</v>
      </c>
      <c r="AQ131" s="147">
        <f>'1.3'!AQ131/'1.3.a'!$AQ$178</f>
        <v>7.0660260444885686E-3</v>
      </c>
      <c r="AR131" s="147">
        <f>'1.3'!AR131/'1.3.a'!$AR$178</f>
        <v>7.8584252741033863E-3</v>
      </c>
      <c r="AS131" s="147">
        <f>'1.3'!AS131/'1.3.a'!$AS$178</f>
        <v>7.135684491200717E-3</v>
      </c>
      <c r="AT131" s="147">
        <f>'1.3'!AT131/'1.3.a'!$AT$178</f>
        <v>8.788661203602121E-3</v>
      </c>
    </row>
    <row r="132" spans="1:46" ht="20.100000000000001" customHeight="1" x14ac:dyDescent="0.25">
      <c r="A132" s="124">
        <v>28</v>
      </c>
      <c r="B132" s="124" t="s">
        <v>398</v>
      </c>
      <c r="C132" s="147">
        <f>'1.3'!C132/'1.3.a'!$C$178</f>
        <v>2.031602775220338E-3</v>
      </c>
      <c r="D132" s="147">
        <f>'1.3'!D132/'1.3.a'!$D$178</f>
        <v>4.0821060867923583E-3</v>
      </c>
      <c r="E132" s="147">
        <f>'1.3'!E132/'1.3.a'!$E$178</f>
        <v>3.8478852944464478E-3</v>
      </c>
      <c r="F132" s="147">
        <f>'1.3'!F132/'1.3.a'!$F$178</f>
        <v>4.0560919284167805E-3</v>
      </c>
      <c r="G132" s="147">
        <f>'1.3'!G132/'1.3.a'!$G$178</f>
        <v>2.2598676173621645E-3</v>
      </c>
      <c r="H132" s="147">
        <f>'1.3'!H132/'1.3.a'!$H$178</f>
        <v>4.0765627952306718E-3</v>
      </c>
      <c r="I132" s="147">
        <f>'1.3'!I132/'1.3.a'!$I$178</f>
        <v>4.0364530958255981E-3</v>
      </c>
      <c r="J132" s="147">
        <f>'1.3'!J132/'1.3.a'!$J$178</f>
        <v>4.0807997378421602E-3</v>
      </c>
      <c r="K132" s="147">
        <f>'1.3'!K132/'1.3.a'!$K$178</f>
        <v>3.1415699587734373E-3</v>
      </c>
      <c r="L132" s="147">
        <f>'1.3'!L132/'1.3.a'!$L$178</f>
        <v>4.4602650745551439E-3</v>
      </c>
      <c r="M132" s="147">
        <f>'1.3'!M132/'1.3.a'!$M$178</f>
        <v>4.326148424736477E-3</v>
      </c>
      <c r="N132" s="147">
        <f>'1.3'!N132/'1.3.a'!$N$178</f>
        <v>4.2480732916910522E-3</v>
      </c>
      <c r="O132" s="147">
        <f>'1.3'!O132/'1.3.a'!$O$178</f>
        <v>1.5386140183013635E-3</v>
      </c>
      <c r="P132" s="147">
        <f>'1.3'!P132/'1.3.a'!$P$178</f>
        <v>3.9190434092591106E-3</v>
      </c>
      <c r="Q132" s="147">
        <f>'1.3'!Q132/'1.3.a'!$Q$178</f>
        <v>4.1287191568398678E-3</v>
      </c>
      <c r="R132" s="147">
        <f>'1.3'!R132/'1.3.a'!$R$178</f>
        <v>5.2135925079081994E-3</v>
      </c>
      <c r="S132" s="147">
        <f>'1.3'!S132/'1.3.a'!$S$178</f>
        <v>2.6593404193338607E-3</v>
      </c>
      <c r="T132" s="147">
        <f>'1.3'!T132/'1.3.a'!$T$178</f>
        <v>4.3053939567489104E-3</v>
      </c>
      <c r="U132" s="147">
        <f>'1.3'!U132/'1.3.a'!$U$178</f>
        <v>4.4282245500009282E-3</v>
      </c>
      <c r="V132" s="147">
        <f>'1.3'!V132/'1.3.a'!$V$178</f>
        <v>4.4926548273762296E-3</v>
      </c>
      <c r="W132" s="147">
        <f>'1.3'!W132/'1.3.a'!$W$178</f>
        <v>4.0020386875512844E-3</v>
      </c>
      <c r="X132" s="147">
        <f>'1.3'!X132/'1.3.a'!$X$178</f>
        <v>6.1105094077211477E-3</v>
      </c>
      <c r="Y132" s="147">
        <f>'1.3'!Y132/'1.3.a'!$Y$178</f>
        <v>5.7193533151572093E-3</v>
      </c>
      <c r="Z132" s="147">
        <f>'1.3'!Z132/'1.3.a'!$Z$178</f>
        <v>5.5128226146273851E-3</v>
      </c>
      <c r="AA132" s="147">
        <f>'1.3'!AA132/'1.3.a'!$AA$178</f>
        <v>3.6335966001317809E-3</v>
      </c>
      <c r="AB132" s="147">
        <f>'1.3'!AB132/'1.3.a'!$AB$178</f>
        <v>6.011161423010029E-3</v>
      </c>
      <c r="AC132" s="147">
        <f>'1.3'!AC132/'1.3.a'!$AC$178</f>
        <v>5.1565566426509113E-3</v>
      </c>
      <c r="AD132" s="147">
        <f>'1.3'!AD132/'1.3.a'!$AD$178</f>
        <v>4.7633597599591859E-3</v>
      </c>
      <c r="AE132" s="147">
        <f>'1.3'!AE132/'1.3.a'!$AE$178</f>
        <v>3.2011573974619714E-3</v>
      </c>
      <c r="AF132" s="147">
        <f>'1.3'!AF132/'1.3.a'!$AF$178</f>
        <v>5.1872576725726406E-3</v>
      </c>
      <c r="AG132" s="147">
        <f>'1.3'!AG132/'1.3.a'!$AG$178</f>
        <v>5.2830308168556068E-3</v>
      </c>
      <c r="AH132" s="147">
        <f>'1.3'!AH132/'1.3.a'!$AH$178</f>
        <v>5.6264941456325062E-3</v>
      </c>
      <c r="AI132" s="147">
        <f>'1.3'!AI132/'1.3.a'!$AI$178</f>
        <v>3.9182911502976397E-3</v>
      </c>
      <c r="AJ132" s="147">
        <f>'1.3'!AJ132/'1.3.a'!$AJ$178</f>
        <v>5.6806712840246605E-3</v>
      </c>
      <c r="AK132" s="147">
        <f>'1.3'!AK132/'1.3.a'!$AK$178</f>
        <v>5.4782082716791133E-3</v>
      </c>
      <c r="AL132" s="147">
        <f>'1.3'!AL132/'1.3.a'!$AL$178</f>
        <v>4.9679698367950343E-3</v>
      </c>
      <c r="AM132" s="147">
        <f>'1.3'!AM132/'1.3.a'!$AM$178</f>
        <v>4.0074694270780635E-3</v>
      </c>
      <c r="AN132" s="147">
        <f>'1.3'!AN132/'1.3.a'!$AN$178</f>
        <v>5.7081843574125317E-3</v>
      </c>
      <c r="AO132" s="147">
        <f>'1.3'!AO132/'1.3.a'!$AO$178</f>
        <v>5.3587858647485076E-3</v>
      </c>
      <c r="AP132" s="147">
        <f>'1.3'!AP132/'1.3.a'!$AP$178</f>
        <v>5.5295073600920156E-3</v>
      </c>
      <c r="AQ132" s="147">
        <f>'1.3'!AQ132/'1.3.a'!$AQ$178</f>
        <v>4.3629016985634976E-3</v>
      </c>
      <c r="AR132" s="147">
        <f>'1.3'!AR132/'1.3.a'!$AR$178</f>
        <v>6.1015371497282591E-3</v>
      </c>
      <c r="AS132" s="147">
        <f>'1.3'!AS132/'1.3.a'!$AS$178</f>
        <v>5.7640106464382354E-3</v>
      </c>
      <c r="AT132" s="147">
        <f>'1.3'!AT132/'1.3.a'!$AT$178</f>
        <v>5.9968602366664726E-3</v>
      </c>
    </row>
    <row r="133" spans="1:46" ht="20.100000000000001" customHeight="1" x14ac:dyDescent="0.25">
      <c r="A133" s="118">
        <v>31</v>
      </c>
      <c r="B133" s="118" t="s">
        <v>612</v>
      </c>
      <c r="C133" s="146">
        <f>'1.3'!C133/'1.3.a'!$C$178</f>
        <v>4.1145098003750645E-3</v>
      </c>
      <c r="D133" s="146">
        <f>'1.3'!D133/'1.3.a'!$D$178</f>
        <v>3.6580483870015759E-3</v>
      </c>
      <c r="E133" s="146">
        <f>'1.3'!E133/'1.3.a'!$E$178</f>
        <v>5.2614065356905776E-3</v>
      </c>
      <c r="F133" s="146">
        <f>'1.3'!F133/'1.3.a'!$F$178</f>
        <v>6.9639297602248221E-3</v>
      </c>
      <c r="G133" s="146">
        <f>'1.3'!G133/'1.3.a'!$G$178</f>
        <v>2.6780078979321761E-3</v>
      </c>
      <c r="H133" s="146">
        <f>'1.3'!H133/'1.3.a'!$H$178</f>
        <v>3.6281489539079013E-3</v>
      </c>
      <c r="I133" s="146">
        <f>'1.3'!I133/'1.3.a'!$I$178</f>
        <v>4.5340854756932142E-3</v>
      </c>
      <c r="J133" s="146">
        <f>'1.3'!J133/'1.3.a'!$J$178</f>
        <v>6.8077346370626259E-3</v>
      </c>
      <c r="K133" s="146">
        <f>'1.3'!K133/'1.3.a'!$K$178</f>
        <v>3.4951209451228676E-3</v>
      </c>
      <c r="L133" s="146">
        <f>'1.3'!L133/'1.3.a'!$L$178</f>
        <v>4.7134906836283205E-3</v>
      </c>
      <c r="M133" s="146">
        <f>'1.3'!M133/'1.3.a'!$M$178</f>
        <v>5.5612657308108772E-3</v>
      </c>
      <c r="N133" s="146">
        <f>'1.3'!N133/'1.3.a'!$N$178</f>
        <v>6.4118852915308888E-3</v>
      </c>
      <c r="O133" s="146">
        <f>'1.3'!O133/'1.3.a'!$O$178</f>
        <v>4.2404889903630547E-4</v>
      </c>
      <c r="P133" s="146">
        <f>'1.3'!P133/'1.3.a'!$P$178</f>
        <v>9.9579226858191659E-4</v>
      </c>
      <c r="Q133" s="146">
        <f>'1.3'!Q133/'1.3.a'!$Q$178</f>
        <v>1.4863562423422371E-3</v>
      </c>
      <c r="R133" s="146">
        <f>'1.3'!R133/'1.3.a'!$R$178</f>
        <v>5.0300291149450978E-3</v>
      </c>
      <c r="S133" s="146">
        <f>'1.3'!S133/'1.3.a'!$S$178</f>
        <v>1.399170758540241E-3</v>
      </c>
      <c r="T133" s="146">
        <f>'1.3'!T133/'1.3.a'!$T$178</f>
        <v>2.3196082945281978E-3</v>
      </c>
      <c r="U133" s="146">
        <f>'1.3'!U133/'1.3.a'!$U$178</f>
        <v>3.2340727027640953E-3</v>
      </c>
      <c r="V133" s="146">
        <f>'1.3'!V133/'1.3.a'!$V$178</f>
        <v>4.7604344931022873E-3</v>
      </c>
      <c r="W133" s="146">
        <f>'1.3'!W133/'1.3.a'!$W$178</f>
        <v>1.0659535714340829E-3</v>
      </c>
      <c r="X133" s="146">
        <f>'1.3'!X133/'1.3.a'!$X$178</f>
        <v>1.8222903544019761E-3</v>
      </c>
      <c r="Y133" s="146">
        <f>'1.3'!Y133/'1.3.a'!$Y$178</f>
        <v>1.6485782083802546E-3</v>
      </c>
      <c r="Z133" s="146">
        <f>'1.3'!Z133/'1.3.a'!$Z$178</f>
        <v>3.1690465270664656E-3</v>
      </c>
      <c r="AA133" s="146">
        <f>'1.3'!AA133/'1.3.a'!$AA$178</f>
        <v>8.2125075621348337E-4</v>
      </c>
      <c r="AB133" s="146">
        <f>'1.3'!AB133/'1.3.a'!$AB$178</f>
        <v>1.7343479538876575E-3</v>
      </c>
      <c r="AC133" s="146">
        <f>'1.3'!AC133/'1.3.a'!$AC$178</f>
        <v>1.3531794233481282E-3</v>
      </c>
      <c r="AD133" s="146">
        <f>'1.3'!AD133/'1.3.a'!$AD$178</f>
        <v>1.956170150048672E-3</v>
      </c>
      <c r="AE133" s="146">
        <f>'1.3'!AE133/'1.3.a'!$AE$178</f>
        <v>-1.8070267206628339E-3</v>
      </c>
      <c r="AF133" s="146">
        <f>'1.3'!AF133/'1.3.a'!$AF$178</f>
        <v>-2.0719009362206381E-3</v>
      </c>
      <c r="AG133" s="146">
        <f>'1.3'!AG133/'1.3.a'!$AG$178</f>
        <v>-1.5172783238283738E-3</v>
      </c>
      <c r="AH133" s="146">
        <f>'1.3'!AH133/'1.3.a'!$AH$178</f>
        <v>1.1640959165530318E-4</v>
      </c>
      <c r="AI133" s="146">
        <f>'1.3'!AI133/'1.3.a'!$AI$178</f>
        <v>-1.100463972357153E-3</v>
      </c>
      <c r="AJ133" s="146">
        <f>'1.3'!AJ133/'1.3.a'!$AJ$178</f>
        <v>-9.3003187430510726E-4</v>
      </c>
      <c r="AK133" s="146">
        <f>'1.3'!AK133/'1.3.a'!$AK$178</f>
        <v>-2.4403018046621026E-4</v>
      </c>
      <c r="AL133" s="146">
        <f>'1.3'!AL133/'1.3.a'!$AL$178</f>
        <v>1.1926513985295497E-3</v>
      </c>
      <c r="AM133" s="146">
        <f>'1.3'!AM133/'1.3.a'!$AM$178</f>
        <v>-3.7773826800668707E-4</v>
      </c>
      <c r="AN133" s="146">
        <f>'1.3'!AN133/'1.3.a'!$AN$178</f>
        <v>-5.3187943667014283E-4</v>
      </c>
      <c r="AO133" s="146">
        <f>'1.3'!AO133/'1.3.a'!$AO$178</f>
        <v>3.098873457567731E-4</v>
      </c>
      <c r="AP133" s="146">
        <f>'1.3'!AP133/'1.3.a'!$AP$178</f>
        <v>2.3167918991298005E-3</v>
      </c>
      <c r="AQ133" s="146">
        <f>'1.3'!AQ133/'1.3.a'!$AQ$178</f>
        <v>7.9534091019926715E-4</v>
      </c>
      <c r="AR133" s="146">
        <f>'1.3'!AR133/'1.3.a'!$AR$178</f>
        <v>8.0472231691693802E-4</v>
      </c>
      <c r="AS133" s="146">
        <f>'1.3'!AS133/'1.3.a'!$AS$178</f>
        <v>1.9378953759213737E-3</v>
      </c>
      <c r="AT133" s="146">
        <f>'1.3'!AT133/'1.3.a'!$AT$178</f>
        <v>4.4419902628101918E-3</v>
      </c>
    </row>
    <row r="134" spans="1:46" ht="20.100000000000001" customHeight="1" x14ac:dyDescent="0.25">
      <c r="A134" s="125" t="s">
        <v>334</v>
      </c>
      <c r="B134" s="124" t="s">
        <v>330</v>
      </c>
      <c r="C134" s="147">
        <f>'1.3'!C134/'1.3.a'!$C$178</f>
        <v>8.1430756749471412E-3</v>
      </c>
      <c r="D134" s="147">
        <f>'1.3'!D134/'1.3.a'!$D$178</f>
        <v>7.5682739526721611E-3</v>
      </c>
      <c r="E134" s="147">
        <f>'1.3'!E134/'1.3.a'!$E$178</f>
        <v>9.0510923567744522E-3</v>
      </c>
      <c r="F134" s="147">
        <f>'1.3'!F134/'1.3.a'!$F$178</f>
        <v>1.0725708497567044E-2</v>
      </c>
      <c r="G134" s="147">
        <f>'1.3'!G134/'1.3.a'!$G$178</f>
        <v>6.9767920396536127E-3</v>
      </c>
      <c r="H134" s="147">
        <f>'1.3'!H134/'1.3.a'!$H$178</f>
        <v>7.6333850251515964E-3</v>
      </c>
      <c r="I134" s="147">
        <f>'1.3'!I134/'1.3.a'!$I$178</f>
        <v>8.5506998732518789E-3</v>
      </c>
      <c r="J134" s="147">
        <f>'1.3'!J134/'1.3.a'!$J$178</f>
        <v>1.0718759382941789E-2</v>
      </c>
      <c r="K134" s="147">
        <f>'1.3'!K134/'1.3.a'!$K$178</f>
        <v>7.9175755851605724E-3</v>
      </c>
      <c r="L134" s="147">
        <f>'1.3'!L134/'1.3.a'!$L$178</f>
        <v>9.0087671130655023E-3</v>
      </c>
      <c r="M134" s="147">
        <f>'1.3'!M134/'1.3.a'!$M$178</f>
        <v>1.0041590410377971E-2</v>
      </c>
      <c r="N134" s="147">
        <f>'1.3'!N134/'1.3.a'!$N$178</f>
        <v>1.0588541550888418E-2</v>
      </c>
      <c r="O134" s="147">
        <f>'1.3'!O134/'1.3.a'!$O$178</f>
        <v>4.8033529572074438E-3</v>
      </c>
      <c r="P134" s="147">
        <f>'1.3'!P134/'1.3.a'!$P$178</f>
        <v>5.2597935559812892E-3</v>
      </c>
      <c r="Q134" s="147">
        <f>'1.3'!Q134/'1.3.a'!$Q$178</f>
        <v>5.7661262894743099E-3</v>
      </c>
      <c r="R134" s="147">
        <f>'1.3'!R134/'1.3.a'!$R$178</f>
        <v>9.2170437488200904E-3</v>
      </c>
      <c r="S134" s="147">
        <f>'1.3'!S134/'1.3.a'!$S$178</f>
        <v>5.9266879282883047E-3</v>
      </c>
      <c r="T134" s="147">
        <f>'1.3'!T134/'1.3.a'!$T$178</f>
        <v>6.9918224723893585E-3</v>
      </c>
      <c r="U134" s="147">
        <f>'1.3'!U134/'1.3.a'!$U$178</f>
        <v>7.6988433696922598E-3</v>
      </c>
      <c r="V134" s="147">
        <f>'1.3'!V134/'1.3.a'!$V$178</f>
        <v>9.1183175421687621E-3</v>
      </c>
      <c r="W134" s="147">
        <f>'1.3'!W134/'1.3.a'!$W$178</f>
        <v>5.7196437211385802E-3</v>
      </c>
      <c r="X134" s="147">
        <f>'1.3'!X134/'1.3.a'!$X$178</f>
        <v>6.5138645620707565E-3</v>
      </c>
      <c r="Y134" s="147">
        <f>'1.3'!Y134/'1.3.a'!$Y$178</f>
        <v>6.4734411668241447E-3</v>
      </c>
      <c r="Z134" s="147">
        <f>'1.3'!Z134/'1.3.a'!$Z$178</f>
        <v>7.8851609784057215E-3</v>
      </c>
      <c r="AA134" s="147">
        <f>'1.3'!AA134/'1.3.a'!$AA$178</f>
        <v>5.9139933597301339E-3</v>
      </c>
      <c r="AB134" s="147">
        <f>'1.3'!AB134/'1.3.a'!$AB$178</f>
        <v>6.7378435703510792E-3</v>
      </c>
      <c r="AC134" s="147">
        <f>'1.3'!AC134/'1.3.a'!$AC$178</f>
        <v>6.3499866837713635E-3</v>
      </c>
      <c r="AD134" s="147">
        <f>'1.3'!AD134/'1.3.a'!$AD$178</f>
        <v>6.9947359445872472E-3</v>
      </c>
      <c r="AE134" s="147">
        <f>'1.3'!AE134/'1.3.a'!$AE$178</f>
        <v>3.2609756113875375E-3</v>
      </c>
      <c r="AF134" s="147">
        <f>'1.3'!AF134/'1.3.a'!$AF$178</f>
        <v>2.9537279328853967E-3</v>
      </c>
      <c r="AG134" s="147">
        <f>'1.3'!AG134/'1.3.a'!$AG$178</f>
        <v>3.5428779114286585E-3</v>
      </c>
      <c r="AH134" s="147">
        <f>'1.3'!AH134/'1.3.a'!$AH$178</f>
        <v>5.0348160859605452E-3</v>
      </c>
      <c r="AI134" s="147">
        <f>'1.3'!AI134/'1.3.a'!$AI$178</f>
        <v>3.9888039564004475E-3</v>
      </c>
      <c r="AJ134" s="147">
        <f>'1.3'!AJ134/'1.3.a'!$AJ$178</f>
        <v>4.0834345436633872E-3</v>
      </c>
      <c r="AK134" s="147">
        <f>'1.3'!AK134/'1.3.a'!$AK$178</f>
        <v>4.6746774139387985E-3</v>
      </c>
      <c r="AL134" s="147">
        <f>'1.3'!AL134/'1.3.a'!$AL$178</f>
        <v>6.1625538093096578E-3</v>
      </c>
      <c r="AM134" s="147">
        <f>'1.3'!AM134/'1.3.a'!$AM$178</f>
        <v>5.0453657813709588E-3</v>
      </c>
      <c r="AN134" s="147">
        <f>'1.3'!AN134/'1.3.a'!$AN$178</f>
        <v>4.6059993420142394E-3</v>
      </c>
      <c r="AO134" s="147">
        <f>'1.3'!AO134/'1.3.a'!$AO$178</f>
        <v>5.3672094566032495E-3</v>
      </c>
      <c r="AP134" s="147">
        <f>'1.3'!AP134/'1.3.a'!$AP$178</f>
        <v>7.4417082420291667E-3</v>
      </c>
      <c r="AQ134" s="147">
        <f>'1.3'!AQ134/'1.3.a'!$AQ$178</f>
        <v>6.0895800008651064E-3</v>
      </c>
      <c r="AR134" s="147">
        <f>'1.3'!AR134/'1.3.a'!$AR$178</f>
        <v>6.5691450315719284E-3</v>
      </c>
      <c r="AS134" s="147">
        <f>'1.3'!AS134/'1.3.a'!$AS$178</f>
        <v>7.3142586046868593E-3</v>
      </c>
      <c r="AT134" s="147">
        <f>'1.3'!AT134/'1.3.a'!$AT$178</f>
        <v>9.8384592660218373E-3</v>
      </c>
    </row>
    <row r="135" spans="1:46" ht="20.100000000000001" customHeight="1" x14ac:dyDescent="0.25">
      <c r="A135" s="125" t="s">
        <v>335</v>
      </c>
      <c r="B135" s="124" t="s">
        <v>529</v>
      </c>
      <c r="C135" s="147">
        <f>'1.3'!C135/'1.3.a'!$C$178</f>
        <v>5.0706058304248018E-5</v>
      </c>
      <c r="D135" s="147">
        <f>'1.3'!D135/'1.3.a'!$D$178</f>
        <v>7.9077677621612388E-5</v>
      </c>
      <c r="E135" s="147">
        <f>'1.3'!E135/'1.3.a'!$E$178</f>
        <v>1.0526808651149028E-4</v>
      </c>
      <c r="F135" s="147">
        <f>'1.3'!F135/'1.3.a'!$F$178</f>
        <v>2.5489991750890251E-4</v>
      </c>
      <c r="G135" s="147">
        <f>'1.3'!G135/'1.3.a'!$G$178</f>
        <v>2.3549379505281493E-4</v>
      </c>
      <c r="H135" s="147">
        <f>'1.3'!H135/'1.3.a'!$H$178</f>
        <v>9.4226476531472311E-5</v>
      </c>
      <c r="I135" s="147">
        <f>'1.3'!I135/'1.3.a'!$I$178</f>
        <v>1.3555328254523169E-4</v>
      </c>
      <c r="J135" s="147">
        <f>'1.3'!J135/'1.3.a'!$J$178</f>
        <v>1.6023527915440798E-4</v>
      </c>
      <c r="K135" s="147">
        <f>'1.3'!K135/'1.3.a'!$K$178</f>
        <v>8.4241725986521518E-5</v>
      </c>
      <c r="L135" s="147">
        <f>'1.3'!L135/'1.3.a'!$L$178</f>
        <v>5.4632852501627242E-5</v>
      </c>
      <c r="M135" s="147">
        <f>'1.3'!M135/'1.3.a'!$M$178</f>
        <v>3.2802059808630189E-4</v>
      </c>
      <c r="N135" s="147">
        <f>'1.3'!N135/'1.3.a'!$N$178</f>
        <v>1.2959847021971787E-4</v>
      </c>
      <c r="O135" s="147">
        <f>'1.3'!O135/'1.3.a'!$O$178</f>
        <v>2.5639644000855003E-5</v>
      </c>
      <c r="P135" s="147">
        <f>'1.3'!P135/'1.3.a'!$P$178</f>
        <v>7.2916853217979021E-5</v>
      </c>
      <c r="Q135" s="147">
        <f>'1.3'!Q135/'1.3.a'!$Q$178</f>
        <v>1.0477616701623523E-4</v>
      </c>
      <c r="R135" s="147">
        <f>'1.3'!R135/'1.3.a'!$R$178</f>
        <v>1.5183703961029491E-4</v>
      </c>
      <c r="S135" s="147">
        <f>'1.3'!S135/'1.3.a'!$S$178</f>
        <v>1.7789813580897586E-4</v>
      </c>
      <c r="T135" s="147">
        <f>'1.3'!T135/'1.3.a'!$T$178</f>
        <v>3.3352377195718346E-4</v>
      </c>
      <c r="U135" s="147">
        <f>'1.3'!U135/'1.3.a'!$U$178</f>
        <v>1.7590388934200196E-4</v>
      </c>
      <c r="V135" s="147">
        <f>'1.3'!V135/'1.3.a'!$V$178</f>
        <v>1.7123865455679474E-4</v>
      </c>
      <c r="W135" s="147">
        <f>'1.3'!W135/'1.3.a'!$W$178</f>
        <v>7.2489723824730408E-5</v>
      </c>
      <c r="X135" s="147">
        <f>'1.3'!X135/'1.3.a'!$X$178</f>
        <v>8.8386381675169541E-5</v>
      </c>
      <c r="Y135" s="147">
        <f>'1.3'!Y135/'1.3.a'!$Y$178</f>
        <v>2.0068928236584226E-4</v>
      </c>
      <c r="Z135" s="147">
        <f>'1.3'!Z135/'1.3.a'!$Z$178</f>
        <v>1.5507351031423405E-4</v>
      </c>
      <c r="AA135" s="147">
        <f>'1.3'!AA135/'1.3.a'!$AA$178</f>
        <v>7.1735885913814086E-5</v>
      </c>
      <c r="AB135" s="147">
        <f>'1.3'!AB135/'1.3.a'!$AB$178</f>
        <v>7.1818336516269815E-5</v>
      </c>
      <c r="AC135" s="147">
        <f>'1.3'!AC135/'1.3.a'!$AC$178</f>
        <v>5.3261859541277716E-5</v>
      </c>
      <c r="AD135" s="147">
        <f>'1.3'!AD135/'1.3.a'!$AD$178</f>
        <v>2.4796992917554272E-4</v>
      </c>
      <c r="AE135" s="147">
        <f>'1.3'!AE135/'1.3.a'!$AE$178</f>
        <v>4.1090833397903159E-5</v>
      </c>
      <c r="AF135" s="147">
        <f>'1.3'!AF135/'1.3.a'!$AF$178</f>
        <v>8.5444280625752078E-5</v>
      </c>
      <c r="AG135" s="147">
        <f>'1.3'!AG135/'1.3.a'!$AG$178</f>
        <v>6.731757059376777E-5</v>
      </c>
      <c r="AH135" s="147">
        <f>'1.3'!AH135/'1.3.a'!$AH$178</f>
        <v>1.0567633426556069E-4</v>
      </c>
      <c r="AI135" s="147">
        <f>'1.3'!AI135/'1.3.a'!$AI$178</f>
        <v>1.036935278112194E-4</v>
      </c>
      <c r="AJ135" s="147">
        <f>'1.3'!AJ135/'1.3.a'!$AJ$178</f>
        <v>1.2416949373454073E-4</v>
      </c>
      <c r="AK135" s="147">
        <f>'1.3'!AK135/'1.3.a'!$AK$178</f>
        <v>4.0705326607471826E-5</v>
      </c>
      <c r="AL135" s="147">
        <f>'1.3'!AL135/'1.3.a'!$AL$178</f>
        <v>1.2645174886605589E-4</v>
      </c>
      <c r="AM135" s="147">
        <f>'1.3'!AM135/'1.3.a'!$AM$178</f>
        <v>7.9715306793414056E-5</v>
      </c>
      <c r="AN135" s="147">
        <f>'1.3'!AN135/'1.3.a'!$AN$178</f>
        <v>8.3948448715459988E-5</v>
      </c>
      <c r="AO135" s="147">
        <f>'1.3'!AO135/'1.3.a'!$AO$178</f>
        <v>8.2840424741193985E-5</v>
      </c>
      <c r="AP135" s="147">
        <f>'1.3'!AP135/'1.3.a'!$AP$178</f>
        <v>1.5625657172619621E-4</v>
      </c>
      <c r="AQ135" s="147">
        <f>'1.3'!AQ135/'1.3.a'!$AQ$178</f>
        <v>1.4768690810839651E-4</v>
      </c>
      <c r="AR135" s="147">
        <f>'1.3'!AR135/'1.3.a'!$AR$178</f>
        <v>8.1713925871334538E-5</v>
      </c>
      <c r="AS135" s="147">
        <f>'1.3'!AS135/'1.3.a'!$AS$178</f>
        <v>1.0626724133051937E-4</v>
      </c>
      <c r="AT135" s="147">
        <f>'1.3'!AT135/'1.3.a'!$AT$178</f>
        <v>2.0020590920232545E-4</v>
      </c>
    </row>
    <row r="136" spans="1:46" ht="20.100000000000001" customHeight="1" x14ac:dyDescent="0.25">
      <c r="A136" s="125" t="s">
        <v>336</v>
      </c>
      <c r="B136" s="124" t="s">
        <v>824</v>
      </c>
      <c r="C136" s="147">
        <f>'1.3'!C136/'1.3.a'!$C$178</f>
        <v>3.9778598162678288E-3</v>
      </c>
      <c r="D136" s="147">
        <f>'1.3'!D136/'1.3.a'!$D$178</f>
        <v>3.8311478880489725E-3</v>
      </c>
      <c r="E136" s="147">
        <f>'1.3'!E136/'1.3.a'!$E$178</f>
        <v>3.6844177345723844E-3</v>
      </c>
      <c r="F136" s="147">
        <f>'1.3'!F136/'1.3.a'!$F$178</f>
        <v>3.5068788198333186E-3</v>
      </c>
      <c r="G136" s="147">
        <f>'1.3'!G136/'1.3.a'!$G$178</f>
        <v>4.0632903466686215E-3</v>
      </c>
      <c r="H136" s="147">
        <f>'1.3'!H136/'1.3.a'!$H$178</f>
        <v>3.9110095947122239E-3</v>
      </c>
      <c r="I136" s="147">
        <f>'1.3'!I136/'1.3.a'!$I$178</f>
        <v>3.881061115013434E-3</v>
      </c>
      <c r="J136" s="147">
        <f>'1.3'!J136/'1.3.a'!$J$178</f>
        <v>3.7507894667247557E-3</v>
      </c>
      <c r="K136" s="147">
        <f>'1.3'!K136/'1.3.a'!$K$178</f>
        <v>4.338212914051183E-3</v>
      </c>
      <c r="L136" s="147">
        <f>'1.3'!L136/'1.3.a'!$L$178</f>
        <v>4.2406435769355563E-3</v>
      </c>
      <c r="M136" s="147">
        <f>'1.3'!M136/'1.3.a'!$M$178</f>
        <v>4.1523040814807925E-3</v>
      </c>
      <c r="N136" s="147">
        <f>'1.3'!N136/'1.3.a'!$N$178</f>
        <v>4.047057789137813E-3</v>
      </c>
      <c r="O136" s="147">
        <f>'1.3'!O136/'1.3.a'!$O$178</f>
        <v>4.3536644141702833E-3</v>
      </c>
      <c r="P136" s="147">
        <f>'1.3'!P136/'1.3.a'!$P$178</f>
        <v>4.1910844341813934E-3</v>
      </c>
      <c r="Q136" s="147">
        <f>'1.3'!Q136/'1.3.a'!$Q$178</f>
        <v>4.1749938801158371E-3</v>
      </c>
      <c r="R136" s="147">
        <f>'1.3'!R136/'1.3.a'!$R$178</f>
        <v>4.0351775942646982E-3</v>
      </c>
      <c r="S136" s="147">
        <f>'1.3'!S136/'1.3.a'!$S$178</f>
        <v>4.3496190339390875E-3</v>
      </c>
      <c r="T136" s="147">
        <f>'1.3'!T136/'1.3.a'!$T$178</f>
        <v>4.3386904059039763E-3</v>
      </c>
      <c r="U136" s="147">
        <f>'1.3'!U136/'1.3.a'!$U$178</f>
        <v>4.2888667775861627E-3</v>
      </c>
      <c r="V136" s="147">
        <f>'1.3'!V136/'1.3.a'!$V$178</f>
        <v>4.186644394509679E-3</v>
      </c>
      <c r="W136" s="147">
        <f>'1.3'!W136/'1.3.a'!$W$178</f>
        <v>4.5812004258797678E-3</v>
      </c>
      <c r="X136" s="147">
        <f>'1.3'!X136/'1.3.a'!$X$178</f>
        <v>4.6031878259936111E-3</v>
      </c>
      <c r="Y136" s="147">
        <f>'1.3'!Y136/'1.3.a'!$Y$178</f>
        <v>4.6241736760780474E-3</v>
      </c>
      <c r="Z136" s="147">
        <f>'1.3'!Z136/'1.3.a'!$Z$178</f>
        <v>4.5610409410250224E-3</v>
      </c>
      <c r="AA136" s="147">
        <f>'1.3'!AA136/'1.3.a'!$AA$178</f>
        <v>5.0210067176028363E-3</v>
      </c>
      <c r="AB136" s="147">
        <f>'1.3'!AB136/'1.3.a'!$AB$178</f>
        <v>4.931677279947152E-3</v>
      </c>
      <c r="AC136" s="147">
        <f>'1.3'!AC136/'1.3.a'!$AC$178</f>
        <v>4.9435454008819584E-3</v>
      </c>
      <c r="AD136" s="147">
        <f>'1.3'!AD136/'1.3.a'!$AD$178</f>
        <v>4.7905958653630329E-3</v>
      </c>
      <c r="AE136" s="147">
        <f>'1.3'!AE136/'1.3.a'!$AE$178</f>
        <v>5.0269114986524685E-3</v>
      </c>
      <c r="AF136" s="147">
        <f>'1.3'!AF136/'1.3.a'!$AF$178</f>
        <v>4.9401845884802821E-3</v>
      </c>
      <c r="AG136" s="147">
        <f>'1.3'!AG136/'1.3.a'!$AG$178</f>
        <v>4.9928386646632648E-3</v>
      </c>
      <c r="AH136" s="147">
        <f>'1.3'!AH136/'1.3.a'!$AH$178</f>
        <v>4.8127301600396815E-3</v>
      </c>
      <c r="AI136" s="147">
        <f>'1.3'!AI136/'1.3.a'!$AI$178</f>
        <v>4.9855744009463816E-3</v>
      </c>
      <c r="AJ136" s="147">
        <f>'1.3'!AJ136/'1.3.a'!$AJ$178</f>
        <v>4.8892969242339546E-3</v>
      </c>
      <c r="AK136" s="147">
        <f>'1.3'!AK136/'1.3.a'!$AK$178</f>
        <v>4.8780022677975361E-3</v>
      </c>
      <c r="AL136" s="147">
        <f>'1.3'!AL136/'1.3.a'!$AL$178</f>
        <v>4.8434506619140522E-3</v>
      </c>
      <c r="AM136" s="147">
        <f>'1.3'!AM136/'1.3.a'!$AM$178</f>
        <v>5.343388742584233E-3</v>
      </c>
      <c r="AN136" s="147">
        <f>'1.3'!AN136/'1.3.a'!$AN$178</f>
        <v>5.0539303299689219E-3</v>
      </c>
      <c r="AO136" s="147">
        <f>'1.3'!AO136/'1.3.a'!$AO$178</f>
        <v>4.9744816861052822E-3</v>
      </c>
      <c r="AP136" s="147">
        <f>'1.3'!AP136/'1.3.a'!$AP$178</f>
        <v>4.9686597711731699E-3</v>
      </c>
      <c r="AQ136" s="147">
        <f>'1.3'!AQ136/'1.3.a'!$AQ$178</f>
        <v>5.1465521825574418E-3</v>
      </c>
      <c r="AR136" s="147">
        <f>'1.3'!AR136/'1.3.a'!$AR$178</f>
        <v>5.6827087887836563E-3</v>
      </c>
      <c r="AS136" s="147">
        <f>'1.3'!AS136/'1.3.a'!$AS$178</f>
        <v>5.2700959874349661E-3</v>
      </c>
      <c r="AT136" s="147">
        <f>'1.3'!AT136/'1.3.a'!$AT$178</f>
        <v>5.1962630940093216E-3</v>
      </c>
    </row>
    <row r="137" spans="1:46" ht="20.100000000000001" customHeight="1" x14ac:dyDescent="0.25">
      <c r="A137" s="126"/>
      <c r="B137" s="126" t="s">
        <v>399</v>
      </c>
      <c r="C137" s="96">
        <f>'1.3'!C137/'1.3.a'!$C$178</f>
        <v>1.912449812706675E-2</v>
      </c>
      <c r="D137" s="96">
        <f>'1.3'!D137/'1.3.a'!$D$178</f>
        <v>-1.1581221848706296E-3</v>
      </c>
      <c r="E137" s="96">
        <f>'1.3'!E137/'1.3.a'!$E$178</f>
        <v>-3.2380786076364044E-3</v>
      </c>
      <c r="F137" s="96">
        <f>'1.3'!F137/'1.3.a'!$F$178</f>
        <v>-1.2000359793368547E-2</v>
      </c>
      <c r="G137" s="96">
        <f>'1.3'!G137/'1.3.a'!$G$178</f>
        <v>2.2735736582502702E-2</v>
      </c>
      <c r="H137" s="96">
        <f>'1.3'!H137/'1.3.a'!$H$178</f>
        <v>-1.1079785092032862E-3</v>
      </c>
      <c r="I137" s="96">
        <f>'1.3'!I137/'1.3.a'!$I$178</f>
        <v>-3.3831787855268295E-3</v>
      </c>
      <c r="J137" s="96">
        <f>'1.3'!J137/'1.3.a'!$J$178</f>
        <v>-7.8946762092565372E-3</v>
      </c>
      <c r="K137" s="96">
        <f>'1.3'!K137/'1.3.a'!$K$178</f>
        <v>2.1272894656549517E-2</v>
      </c>
      <c r="L137" s="96">
        <f>'1.3'!L137/'1.3.a'!$L$178</f>
        <v>-2.9468754185286009E-3</v>
      </c>
      <c r="M137" s="96">
        <f>'1.3'!M137/'1.3.a'!$M$178</f>
        <v>-6.1991206548524472E-3</v>
      </c>
      <c r="N137" s="96">
        <f>'1.3'!N137/'1.3.a'!$N$178</f>
        <v>-7.1020275610033292E-3</v>
      </c>
      <c r="O137" s="96">
        <f>'1.3'!O137/'1.3.a'!$O$178</f>
        <v>2.5028414586660674E-2</v>
      </c>
      <c r="P137" s="96">
        <f>'1.3'!P137/'1.3.a'!$P$178</f>
        <v>1.9145720448022609E-3</v>
      </c>
      <c r="Q137" s="96">
        <f>'1.3'!Q137/'1.3.a'!$Q$178</f>
        <v>-3.0339103413194461E-3</v>
      </c>
      <c r="R137" s="96">
        <f>'1.3'!R137/'1.3.a'!$R$178</f>
        <v>-1.3716046066526153E-2</v>
      </c>
      <c r="S137" s="96">
        <f>'1.3'!S137/'1.3.a'!$S$178</f>
        <v>2.026364492645448E-2</v>
      </c>
      <c r="T137" s="96">
        <f>'1.3'!T137/'1.3.a'!$T$178</f>
        <v>-3.0021642286825532E-3</v>
      </c>
      <c r="U137" s="96">
        <f>'1.3'!U137/'1.3.a'!$U$178</f>
        <v>-3.8138335840597979E-3</v>
      </c>
      <c r="V137" s="96">
        <f>'1.3'!V137/'1.3.a'!$V$178</f>
        <v>-1.2206964638052445E-2</v>
      </c>
      <c r="W137" s="96">
        <f>'1.3'!W137/'1.3.a'!$W$178</f>
        <v>1.9973104834045265E-2</v>
      </c>
      <c r="X137" s="96">
        <f>'1.3'!X137/'1.3.a'!$X$178</f>
        <v>-4.672518015191144E-3</v>
      </c>
      <c r="Y137" s="96">
        <f>'1.3'!Y137/'1.3.a'!$Y$178</f>
        <v>-8.9402495390398257E-3</v>
      </c>
      <c r="Z137" s="96">
        <f>'1.3'!Z137/'1.3.a'!$Z$178</f>
        <v>-8.9880842333362951E-3</v>
      </c>
      <c r="AA137" s="96">
        <f>'1.3'!AA137/'1.3.a'!$AA$178</f>
        <v>1.9535536781293533E-2</v>
      </c>
      <c r="AB137" s="96">
        <f>'1.3'!AB137/'1.3.a'!$AB$178</f>
        <v>-4.3522390687773058E-3</v>
      </c>
      <c r="AC137" s="96">
        <f>'1.3'!AC137/'1.3.a'!$AC$178</f>
        <v>-6.7860837756607961E-3</v>
      </c>
      <c r="AD137" s="96">
        <f>'1.3'!AD137/'1.3.a'!$AD$178</f>
        <v>-3.2338532522056818E-3</v>
      </c>
      <c r="AE137" s="96">
        <f>'1.3'!AE137/'1.3.a'!$AE$178</f>
        <v>2.5558206172399119E-2</v>
      </c>
      <c r="AF137" s="96">
        <f>'1.3'!AF137/'1.3.a'!$AF$178</f>
        <v>-2.6593417863871998E-4</v>
      </c>
      <c r="AG137" s="96">
        <f>'1.3'!AG137/'1.3.a'!$AG$178</f>
        <v>2.7828850403527057E-3</v>
      </c>
      <c r="AH137" s="96">
        <f>'1.3'!AH137/'1.3.a'!$AH$178</f>
        <v>-9.6057555490721182E-3</v>
      </c>
      <c r="AI137" s="96">
        <f>'1.3'!AI137/'1.3.a'!$AI$178</f>
        <v>2.2190712478616519E-2</v>
      </c>
      <c r="AJ137" s="96">
        <f>'1.3'!AJ137/'1.3.a'!$AJ$178</f>
        <v>2.0372006391459153E-3</v>
      </c>
      <c r="AK137" s="96">
        <f>'1.3'!AK137/'1.3.a'!$AK$178</f>
        <v>-1.6442739500990131E-3</v>
      </c>
      <c r="AL137" s="96">
        <f>'1.3'!AL137/'1.3.a'!$AL$178</f>
        <v>-7.0896960827467517E-3</v>
      </c>
      <c r="AM137" s="96">
        <f>'1.3'!AM137/'1.3.a'!$AM$178</f>
        <v>1.9674176824798065E-2</v>
      </c>
      <c r="AN137" s="96">
        <f>'1.3'!AN137/'1.3.a'!$AN$178</f>
        <v>-1.0859314259128726E-4</v>
      </c>
      <c r="AO137" s="96">
        <f>'1.3'!AO137/'1.3.a'!$AO$178</f>
        <v>-2.0641642650672276E-3</v>
      </c>
      <c r="AP137" s="96">
        <f>'1.3'!AP137/'1.3.a'!$AP$178</f>
        <v>-1.7258114599429429E-3</v>
      </c>
      <c r="AQ137" s="96">
        <f>'1.3'!AQ137/'1.3.a'!$AQ$178</f>
        <v>2.2592357945734731E-2</v>
      </c>
      <c r="AR137" s="96">
        <f>'1.3'!AR137/'1.3.a'!$AR$178</f>
        <v>-5.7918843589519148E-3</v>
      </c>
      <c r="AS137" s="96">
        <f>'1.3'!AS137/'1.3.a'!$AS$178</f>
        <v>6.6024657031953874E-3</v>
      </c>
      <c r="AT137" s="96">
        <f>'1.3'!AT137/'1.3.a'!$AT$178</f>
        <v>-1.4083161568242358E-2</v>
      </c>
    </row>
    <row r="138" spans="1:46" ht="20.100000000000001" customHeight="1" x14ac:dyDescent="0.25">
      <c r="A138" s="126"/>
      <c r="B138" s="126" t="s">
        <v>400</v>
      </c>
      <c r="C138" s="96">
        <f>'1.3'!C138/'1.3.a'!$C$178</f>
        <v>2.0090765833378588E-2</v>
      </c>
      <c r="D138" s="96">
        <f>'1.3'!D138/'1.3.a'!$D$178</f>
        <v>3.782191365747867E-4</v>
      </c>
      <c r="E138" s="96">
        <f>'1.3'!E138/'1.3.a'!$E$178</f>
        <v>-2.4910693401205665E-3</v>
      </c>
      <c r="F138" s="96">
        <f>'1.3'!F138/'1.3.a'!$F$178</f>
        <v>-1.0770462915953738E-2</v>
      </c>
      <c r="G138" s="96">
        <f>'1.3'!G138/'1.3.a'!$G$178</f>
        <v>2.4426590258582681E-2</v>
      </c>
      <c r="H138" s="96">
        <f>'1.3'!H138/'1.3.a'!$H$178</f>
        <v>-1.0157278413245221E-3</v>
      </c>
      <c r="I138" s="96">
        <f>'1.3'!I138/'1.3.a'!$I$178</f>
        <v>-3.9677170075255704E-3</v>
      </c>
      <c r="J138" s="96">
        <f>'1.3'!J138/'1.3.a'!$J$178</f>
        <v>-8.758359677115907E-3</v>
      </c>
      <c r="K138" s="96">
        <f>'1.3'!K138/'1.3.a'!$K$178</f>
        <v>2.0394646611599877E-2</v>
      </c>
      <c r="L138" s="96">
        <f>'1.3'!L138/'1.3.a'!$L$178</f>
        <v>-2.9505130283786598E-3</v>
      </c>
      <c r="M138" s="96">
        <f>'1.3'!M138/'1.3.a'!$M$178</f>
        <v>-5.463226099201148E-3</v>
      </c>
      <c r="N138" s="96">
        <f>'1.3'!N138/'1.3.a'!$N$178</f>
        <v>-8.5131627845098975E-3</v>
      </c>
      <c r="O138" s="96">
        <f>'1.3'!O138/'1.3.a'!$O$178</f>
        <v>2.6374041528206098E-2</v>
      </c>
      <c r="P138" s="96">
        <f>'1.3'!P138/'1.3.a'!$P$178</f>
        <v>2.5333607298921182E-3</v>
      </c>
      <c r="Q138" s="96">
        <f>'1.3'!Q138/'1.3.a'!$Q$178</f>
        <v>-2.3668421419190408E-3</v>
      </c>
      <c r="R138" s="96">
        <f>'1.3'!R138/'1.3.a'!$R$178</f>
        <v>-1.3168683453032138E-2</v>
      </c>
      <c r="S138" s="96">
        <f>'1.3'!S138/'1.3.a'!$S$178</f>
        <v>2.0685915854916935E-2</v>
      </c>
      <c r="T138" s="96">
        <f>'1.3'!T138/'1.3.a'!$T$178</f>
        <v>-2.5133840501842248E-3</v>
      </c>
      <c r="U138" s="96">
        <f>'1.3'!U138/'1.3.a'!$U$178</f>
        <v>-4.8492259484901159E-3</v>
      </c>
      <c r="V138" s="96">
        <f>'1.3'!V138/'1.3.a'!$V$178</f>
        <v>-1.264768235160748E-2</v>
      </c>
      <c r="W138" s="96">
        <f>'1.3'!W138/'1.3.a'!$W$178</f>
        <v>2.0267683035924796E-2</v>
      </c>
      <c r="X138" s="96">
        <f>'1.3'!X138/'1.3.a'!$X$178</f>
        <v>-2.9321603481321269E-3</v>
      </c>
      <c r="Y138" s="96">
        <f>'1.3'!Y138/'1.3.a'!$Y$178</f>
        <v>-8.060925180287901E-3</v>
      </c>
      <c r="Z138" s="96">
        <f>'1.3'!Z138/'1.3.a'!$Z$178</f>
        <v>-9.7189791252865355E-3</v>
      </c>
      <c r="AA138" s="96">
        <f>'1.3'!AA138/'1.3.a'!$AA$178</f>
        <v>1.9978334025540966E-2</v>
      </c>
      <c r="AB138" s="96">
        <f>'1.3'!AB138/'1.3.a'!$AB$178</f>
        <v>-7.3488809683545844E-3</v>
      </c>
      <c r="AC138" s="96">
        <f>'1.3'!AC138/'1.3.a'!$AC$178</f>
        <v>-8.3031695823668223E-3</v>
      </c>
      <c r="AD138" s="96">
        <f>'1.3'!AD138/'1.3.a'!$AD$178</f>
        <v>-4.3250371525350014E-3</v>
      </c>
      <c r="AE138" s="96">
        <f>'1.3'!AE138/'1.3.a'!$AE$178</f>
        <v>2.338749843460225E-2</v>
      </c>
      <c r="AF138" s="96">
        <f>'1.3'!AF138/'1.3.a'!$AF$178</f>
        <v>-2.2377062885440748E-3</v>
      </c>
      <c r="AG138" s="96">
        <f>'1.3'!AG138/'1.3.a'!$AG$178</f>
        <v>1.2213597585560062E-3</v>
      </c>
      <c r="AH138" s="96">
        <f>'1.3'!AH138/'1.3.a'!$AH$178</f>
        <v>-1.0087500512228566E-2</v>
      </c>
      <c r="AI138" s="96">
        <f>'1.3'!AI138/'1.3.a'!$AI$178</f>
        <v>2.0803634787557198E-2</v>
      </c>
      <c r="AJ138" s="96">
        <f>'1.3'!AJ138/'1.3.a'!$AJ$178</f>
        <v>1.3380960074504213E-3</v>
      </c>
      <c r="AK138" s="96">
        <f>'1.3'!AK138/'1.3.a'!$AK$178</f>
        <v>-2.5715216618171898E-3</v>
      </c>
      <c r="AL138" s="96">
        <f>'1.3'!AL138/'1.3.a'!$AL$178</f>
        <v>-8.4131479467810192E-3</v>
      </c>
      <c r="AM138" s="96">
        <f>'1.3'!AM138/'1.3.a'!$AM$178</f>
        <v>1.8622350228256448E-2</v>
      </c>
      <c r="AN138" s="96">
        <f>'1.3'!AN138/'1.3.a'!$AN$178</f>
        <v>-2.0099315188190862E-3</v>
      </c>
      <c r="AO138" s="96">
        <f>'1.3'!AO138/'1.3.a'!$AO$178</f>
        <v>-3.6844533630019105E-3</v>
      </c>
      <c r="AP138" s="96">
        <f>'1.3'!AP138/'1.3.a'!$AP$178</f>
        <v>-3.260123007689868E-3</v>
      </c>
      <c r="AQ138" s="96">
        <f>'1.3'!AQ138/'1.3.a'!$AQ$178</f>
        <v>2.2235153974298785E-2</v>
      </c>
      <c r="AR138" s="96">
        <f>'1.3'!AR138/'1.3.a'!$AR$178</f>
        <v>-6.3206828169309857E-3</v>
      </c>
      <c r="AS138" s="96">
        <f>'1.3'!AS138/'1.3.a'!$AS$178</f>
        <v>6.1215815477743884E-3</v>
      </c>
      <c r="AT138" s="96">
        <f>'1.3'!AT138/'1.3.a'!$AT$178</f>
        <v>-1.4852712879036008E-2</v>
      </c>
    </row>
    <row r="139" spans="1:46" ht="20.100000000000001" customHeight="1" x14ac:dyDescent="0.25">
      <c r="A139" s="128" t="s">
        <v>255</v>
      </c>
      <c r="B139" s="129"/>
      <c r="C139" s="149"/>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c r="AD139" s="149"/>
      <c r="AE139" s="149"/>
      <c r="AF139" s="149"/>
      <c r="AG139" s="149"/>
      <c r="AH139" s="149"/>
      <c r="AI139" s="149"/>
      <c r="AJ139" s="149"/>
      <c r="AK139" s="149"/>
      <c r="AL139" s="149"/>
      <c r="AM139" s="149"/>
      <c r="AN139" s="149"/>
      <c r="AO139" s="149"/>
      <c r="AP139" s="149"/>
      <c r="AQ139" s="149"/>
      <c r="AR139" s="149"/>
      <c r="AS139" s="149"/>
      <c r="AT139" s="149"/>
    </row>
    <row r="140" spans="1:46" ht="20.100000000000001" customHeight="1" x14ac:dyDescent="0.25">
      <c r="A140" s="130" t="s">
        <v>238</v>
      </c>
      <c r="B140" s="131" t="s">
        <v>390</v>
      </c>
      <c r="C140" s="257" t="s">
        <v>833</v>
      </c>
      <c r="D140" s="257" t="s">
        <v>833</v>
      </c>
      <c r="E140" s="257" t="s">
        <v>833</v>
      </c>
      <c r="F140" s="257" t="s">
        <v>833</v>
      </c>
      <c r="G140" s="257" t="s">
        <v>833</v>
      </c>
      <c r="H140" s="257" t="s">
        <v>833</v>
      </c>
      <c r="I140" s="257" t="s">
        <v>833</v>
      </c>
      <c r="J140" s="257" t="s">
        <v>833</v>
      </c>
      <c r="K140" s="257" t="s">
        <v>833</v>
      </c>
      <c r="L140" s="257" t="s">
        <v>833</v>
      </c>
      <c r="M140" s="257" t="s">
        <v>833</v>
      </c>
      <c r="N140" s="257" t="s">
        <v>833</v>
      </c>
      <c r="O140" s="257" t="s">
        <v>833</v>
      </c>
      <c r="P140" s="257" t="s">
        <v>833</v>
      </c>
      <c r="Q140" s="257" t="s">
        <v>833</v>
      </c>
      <c r="R140" s="257" t="s">
        <v>833</v>
      </c>
      <c r="S140" s="257" t="s">
        <v>833</v>
      </c>
      <c r="T140" s="257" t="s">
        <v>833</v>
      </c>
      <c r="U140" s="257" t="s">
        <v>833</v>
      </c>
      <c r="V140" s="257" t="s">
        <v>833</v>
      </c>
      <c r="W140" s="257" t="s">
        <v>833</v>
      </c>
      <c r="X140" s="257" t="s">
        <v>833</v>
      </c>
      <c r="Y140" s="257" t="s">
        <v>833</v>
      </c>
      <c r="Z140" s="257" t="s">
        <v>833</v>
      </c>
      <c r="AA140" s="257" t="s">
        <v>833</v>
      </c>
      <c r="AB140" s="257" t="s">
        <v>833</v>
      </c>
      <c r="AC140" s="257" t="s">
        <v>833</v>
      </c>
      <c r="AD140" s="257" t="s">
        <v>833</v>
      </c>
      <c r="AE140" s="257" t="s">
        <v>833</v>
      </c>
      <c r="AF140" s="257" t="s">
        <v>833</v>
      </c>
      <c r="AG140" s="257" t="s">
        <v>833</v>
      </c>
      <c r="AH140" s="257" t="s">
        <v>833</v>
      </c>
      <c r="AI140" s="257" t="s">
        <v>833</v>
      </c>
      <c r="AJ140" s="257" t="s">
        <v>833</v>
      </c>
      <c r="AK140" s="257" t="s">
        <v>833</v>
      </c>
      <c r="AL140" s="257" t="s">
        <v>833</v>
      </c>
      <c r="AM140" s="257" t="s">
        <v>833</v>
      </c>
      <c r="AN140" s="257" t="s">
        <v>833</v>
      </c>
      <c r="AO140" s="257" t="s">
        <v>833</v>
      </c>
      <c r="AP140" s="257" t="s">
        <v>833</v>
      </c>
      <c r="AQ140" s="257" t="s">
        <v>833</v>
      </c>
      <c r="AR140" s="257" t="s">
        <v>833</v>
      </c>
      <c r="AS140" s="257" t="s">
        <v>833</v>
      </c>
      <c r="AT140" s="257" t="s">
        <v>833</v>
      </c>
    </row>
    <row r="141" spans="1:46" ht="20.100000000000001" customHeight="1" x14ac:dyDescent="0.25">
      <c r="A141" s="130" t="s">
        <v>239</v>
      </c>
      <c r="B141" s="131" t="s">
        <v>250</v>
      </c>
      <c r="C141" s="150">
        <f>'1.3'!C141/'1.3.a'!$C$178</f>
        <v>2.7216867743709648E-2</v>
      </c>
      <c r="D141" s="150">
        <f>'1.3'!D141/'1.3.a'!$D$178</f>
        <v>6.3310740901799147E-3</v>
      </c>
      <c r="E141" s="150">
        <f>'1.3'!E141/'1.3.a'!$E$178</f>
        <v>5.7077456626265562E-3</v>
      </c>
      <c r="F141" s="150">
        <f>'1.3'!F141/'1.3.a'!$F$178</f>
        <v>-1.5295512133103998E-3</v>
      </c>
      <c r="G141" s="150">
        <f>'1.3'!G141/'1.3.a'!$G$178</f>
        <v>2.9477034827103503E-2</v>
      </c>
      <c r="H141" s="150">
        <f>'1.3'!H141/'1.3.a'!$H$178</f>
        <v>6.431180039416836E-3</v>
      </c>
      <c r="I141" s="150">
        <f>'1.3'!I141/'1.3.a'!$I$178</f>
        <v>5.0319678051798152E-3</v>
      </c>
      <c r="J141" s="150">
        <f>'1.3'!J141/'1.3.a'!$J$178</f>
        <v>2.66384789453085E-3</v>
      </c>
      <c r="K141" s="150">
        <f>'1.3'!K141/'1.3.a'!$K$178</f>
        <v>2.9106228515723562E-2</v>
      </c>
      <c r="L141" s="150">
        <f>'1.3'!L141/'1.3.a'!$L$178</f>
        <v>6.007258842035278E-3</v>
      </c>
      <c r="M141" s="150">
        <f>'1.3'!M141/'1.3.a'!$M$178</f>
        <v>3.5144491574392264E-3</v>
      </c>
      <c r="N141" s="150">
        <f>'1.3'!N141/'1.3.a'!$N$178</f>
        <v>3.3569155196653761E-3</v>
      </c>
      <c r="O141" s="150">
        <f>'1.3'!O141/'1.3.a'!$O$178</f>
        <v>2.9806127899867266E-2</v>
      </c>
      <c r="P141" s="150">
        <f>'1.3'!P141/'1.3.a'!$P$178</f>
        <v>7.1014487475655674E-3</v>
      </c>
      <c r="Q141" s="150">
        <f>'1.3'!Q141/'1.3.a'!$Q$178</f>
        <v>2.6274397811386239E-3</v>
      </c>
      <c r="R141" s="150">
        <f>'1.3'!R141/'1.3.a'!$R$178</f>
        <v>-4.6508393573163626E-3</v>
      </c>
      <c r="S141" s="150">
        <f>'1.3'!S141/'1.3.a'!$S$178</f>
        <v>2.6012434718933813E-2</v>
      </c>
      <c r="T141" s="150">
        <f>'1.3'!T141/'1.3.a'!$T$178</f>
        <v>3.65613447174962E-3</v>
      </c>
      <c r="U141" s="150">
        <f>'1.3'!U141/'1.3.a'!$U$178</f>
        <v>3.7091058962904632E-3</v>
      </c>
      <c r="V141" s="150">
        <f>'1.3'!V141/'1.3.a'!$V$178</f>
        <v>-3.2598857504404694E-3</v>
      </c>
      <c r="W141" s="150">
        <f>'1.3'!W141/'1.3.a'!$W$178</f>
        <v>2.562025883135912E-2</v>
      </c>
      <c r="X141" s="150">
        <f>'1.3'!X141/'1.3.a'!$X$178</f>
        <v>1.7529601652044456E-3</v>
      </c>
      <c r="Y141" s="150">
        <f>'1.3'!Y141/'1.3.a'!$Y$178</f>
        <v>-2.6674976545815248E-3</v>
      </c>
      <c r="Z141" s="150">
        <f>'1.3'!Z141/'1.3.a'!$Z$178</f>
        <v>-1.257996765244806E-3</v>
      </c>
      <c r="AA141" s="150">
        <f>'1.3'!AA141/'1.3.a'!$AA$178</f>
        <v>2.5377794255109849E-2</v>
      </c>
      <c r="AB141" s="150">
        <f>'1.3'!AB141/'1.3.a'!$AB$178</f>
        <v>2.3137861650574954E-3</v>
      </c>
      <c r="AC141" s="150">
        <f>'1.3'!AC141/'1.3.a'!$AC$178</f>
        <v>-4.8935895143071173E-4</v>
      </c>
      <c r="AD141" s="150">
        <f>'1.3'!AD141/'1.3.a'!$AD$178</f>
        <v>3.5129127632060179E-3</v>
      </c>
      <c r="AE141" s="150">
        <f>'1.3'!AE141/'1.3.a'!$AE$178</f>
        <v>2.8778090950388757E-2</v>
      </c>
      <c r="AF141" s="150">
        <f>'1.3'!AF141/'1.3.a'!$AF$178</f>
        <v>2.6023494736209228E-3</v>
      </c>
      <c r="AG141" s="150">
        <f>'1.3'!AG141/'1.3.a'!$AG$178</f>
        <v>6.2584453811876028E-3</v>
      </c>
      <c r="AH141" s="150">
        <f>'1.3'!AH141/'1.3.a'!$AH$178</f>
        <v>-4.6766157973771334E-3</v>
      </c>
      <c r="AI141" s="150">
        <f>'1.3'!AI141/'1.3.a'!$AI$178</f>
        <v>2.607582290720575E-2</v>
      </c>
      <c r="AJ141" s="150">
        <f>'1.3'!AJ141/'1.3.a'!$AJ$178</f>
        <v>5.9964656890747611E-3</v>
      </c>
      <c r="AK141" s="150">
        <f>'1.3'!AK141/'1.3.a'!$AK$178</f>
        <v>2.9896981372323152E-3</v>
      </c>
      <c r="AL141" s="150">
        <f>'1.3'!AL141/'1.3.a'!$AL$178</f>
        <v>-1.0535940223031447E-3</v>
      </c>
      <c r="AM141" s="150">
        <f>'1.3'!AM141/'1.3.a'!$AM$178</f>
        <v>2.4639827299375607E-2</v>
      </c>
      <c r="AN141" s="150">
        <f>'1.3'!AN141/'1.3.a'!$AN$178</f>
        <v>4.413457750707484E-3</v>
      </c>
      <c r="AO141" s="150">
        <f>'1.3'!AO141/'1.3.a'!$AO$178</f>
        <v>3.2202047667948225E-3</v>
      </c>
      <c r="AP141" s="150">
        <f>'1.3'!AP141/'1.3.a'!$AP$178</f>
        <v>5.5596402103600265E-3</v>
      </c>
      <c r="AQ141" s="150">
        <f>'1.3'!AQ141/'1.3.a'!$AQ$178</f>
        <v>2.8534251038491443E-2</v>
      </c>
      <c r="AR141" s="150">
        <f>'1.3'!AR141/'1.3.a'!$AR$178</f>
        <v>6.9554674674867257E-4</v>
      </c>
      <c r="AS141" s="150">
        <f>'1.3'!AS141/'1.3.a'!$AS$178</f>
        <v>1.3810457066551731E-2</v>
      </c>
      <c r="AT141" s="150">
        <f>'1.3'!AT141/'1.3.a'!$AT$178</f>
        <v>-4.4449082114228376E-3</v>
      </c>
    </row>
    <row r="142" spans="1:46" ht="20.100000000000001" customHeight="1" x14ac:dyDescent="0.25">
      <c r="A142" s="133" t="s">
        <v>240</v>
      </c>
      <c r="B142" s="134" t="s">
        <v>251</v>
      </c>
      <c r="C142" s="151">
        <f>'1.3'!C142/'1.3.a'!$C$178</f>
        <v>2.3239007927441817E-2</v>
      </c>
      <c r="D142" s="151">
        <f>'1.3'!D142/'1.3.a'!$D$178</f>
        <v>2.4999262021309422E-3</v>
      </c>
      <c r="E142" s="151">
        <f>'1.3'!E142/'1.3.a'!$E$178</f>
        <v>2.0233279280541714E-3</v>
      </c>
      <c r="F142" s="151">
        <f>'1.3'!F142/'1.3.a'!$F$178</f>
        <v>-5.0364300331437184E-3</v>
      </c>
      <c r="G142" s="151">
        <f>'1.3'!G142/'1.3.a'!$G$178</f>
        <v>2.5413744480434881E-2</v>
      </c>
      <c r="H142" s="151">
        <f>'1.3'!H142/'1.3.a'!$H$178</f>
        <v>2.5201704447046125E-3</v>
      </c>
      <c r="I142" s="151">
        <f>'1.3'!I142/'1.3.a'!$I$178</f>
        <v>1.150906690166381E-3</v>
      </c>
      <c r="J142" s="151">
        <f>'1.3'!J142/'1.3.a'!$J$178</f>
        <v>-1.0869415721939059E-3</v>
      </c>
      <c r="K142" s="151">
        <f>'1.3'!K142/'1.3.a'!$K$178</f>
        <v>2.4768015601672376E-2</v>
      </c>
      <c r="L142" s="151">
        <f>'1.3'!L142/'1.3.a'!$L$178</f>
        <v>1.7666152650997219E-3</v>
      </c>
      <c r="M142" s="151">
        <f>'1.3'!M142/'1.3.a'!$M$178</f>
        <v>-6.3785492404156634E-4</v>
      </c>
      <c r="N142" s="151">
        <f>'1.3'!N142/'1.3.a'!$N$178</f>
        <v>-6.9014226947243691E-4</v>
      </c>
      <c r="O142" s="151">
        <f>'1.3'!O142/'1.3.a'!$O$178</f>
        <v>2.5452463485696981E-2</v>
      </c>
      <c r="P142" s="151">
        <f>'1.3'!P142/'1.3.a'!$P$178</f>
        <v>2.910364313384174E-3</v>
      </c>
      <c r="Q142" s="151">
        <f>'1.3'!Q142/'1.3.a'!$Q$178</f>
        <v>-1.5475540989772136E-3</v>
      </c>
      <c r="R142" s="151">
        <f>'1.3'!R142/'1.3.a'!$R$178</f>
        <v>-8.68601695158106E-3</v>
      </c>
      <c r="S142" s="151">
        <f>'1.3'!S142/'1.3.a'!$S$178</f>
        <v>2.1662815684994726E-2</v>
      </c>
      <c r="T142" s="151">
        <f>'1.3'!T142/'1.3.a'!$T$178</f>
        <v>-6.8255593415435635E-4</v>
      </c>
      <c r="U142" s="151">
        <f>'1.3'!U142/'1.3.a'!$U$178</f>
        <v>-5.7976088129569985E-4</v>
      </c>
      <c r="V142" s="151">
        <f>'1.3'!V142/'1.3.a'!$V$178</f>
        <v>-7.4465301449501489E-3</v>
      </c>
      <c r="W142" s="151">
        <f>'1.3'!W142/'1.3.a'!$W$178</f>
        <v>2.1039058405479351E-2</v>
      </c>
      <c r="X142" s="151">
        <f>'1.3'!X142/'1.3.a'!$X$178</f>
        <v>-2.850227660789165E-3</v>
      </c>
      <c r="Y142" s="151">
        <f>'1.3'!Y142/'1.3.a'!$Y$178</f>
        <v>-7.2916713306595722E-3</v>
      </c>
      <c r="Z142" s="151">
        <f>'1.3'!Z142/'1.3.a'!$Z$178</f>
        <v>-5.8190377062698282E-3</v>
      </c>
      <c r="AA142" s="151">
        <f>'1.3'!AA142/'1.3.a'!$AA$178</f>
        <v>2.0356787537507012E-2</v>
      </c>
      <c r="AB142" s="151">
        <f>'1.3'!AB142/'1.3.a'!$AB$178</f>
        <v>-2.6178911148896566E-3</v>
      </c>
      <c r="AC142" s="151">
        <f>'1.3'!AC142/'1.3.a'!$AC$178</f>
        <v>-5.43290435231267E-3</v>
      </c>
      <c r="AD142" s="151">
        <f>'1.3'!AD142/'1.3.a'!$AD$178</f>
        <v>-1.2776831021570146E-3</v>
      </c>
      <c r="AE142" s="151">
        <f>'1.3'!AE142/'1.3.a'!$AE$178</f>
        <v>2.3751179451736288E-2</v>
      </c>
      <c r="AF142" s="151">
        <f>'1.3'!AF142/'1.3.a'!$AF$178</f>
        <v>-2.3378351148593598E-3</v>
      </c>
      <c r="AG142" s="151">
        <f>'1.3'!AG142/'1.3.a'!$AG$178</f>
        <v>1.2656067165243375E-3</v>
      </c>
      <c r="AH142" s="151">
        <f>'1.3'!AH142/'1.3.a'!$AH$178</f>
        <v>-9.489345957416814E-3</v>
      </c>
      <c r="AI142" s="151">
        <f>'1.3'!AI142/'1.3.a'!$AI$178</f>
        <v>2.109024850625937E-2</v>
      </c>
      <c r="AJ142" s="151">
        <f>'1.3'!AJ142/'1.3.a'!$AJ$178</f>
        <v>1.107168764840807E-3</v>
      </c>
      <c r="AK142" s="151">
        <f>'1.3'!AK142/'1.3.a'!$AK$178</f>
        <v>-1.8883041305652213E-3</v>
      </c>
      <c r="AL142" s="151">
        <f>'1.3'!AL142/'1.3.a'!$AL$178</f>
        <v>-5.8970446842171974E-3</v>
      </c>
      <c r="AM142" s="151">
        <f>'1.3'!AM142/'1.3.a'!$AM$178</f>
        <v>1.9296438556791373E-2</v>
      </c>
      <c r="AN142" s="151">
        <f>'1.3'!AN142/'1.3.a'!$AN$178</f>
        <v>-6.4047257926143797E-4</v>
      </c>
      <c r="AO142" s="151">
        <f>'1.3'!AO142/'1.3.a'!$AO$178</f>
        <v>-1.7542769193104601E-3</v>
      </c>
      <c r="AP142" s="151">
        <f>'1.3'!AP142/'1.3.a'!$AP$178</f>
        <v>5.9098043918685676E-4</v>
      </c>
      <c r="AQ142" s="151">
        <f>'1.3'!AQ142/'1.3.a'!$AQ$178</f>
        <v>2.3387698855934003E-2</v>
      </c>
      <c r="AR142" s="151">
        <f>'1.3'!AR142/'1.3.a'!$AR$178</f>
        <v>-4.9871620420349838E-3</v>
      </c>
      <c r="AS142" s="151">
        <f>'1.3'!AS142/'1.3.a'!$AS$178</f>
        <v>8.5403610791167667E-3</v>
      </c>
      <c r="AT142" s="151">
        <f>'1.3'!AT142/'1.3.a'!$AT$178</f>
        <v>-9.6411713054321592E-3</v>
      </c>
    </row>
    <row r="144" spans="1:46" s="136" customFormat="1" ht="20.100000000000001" customHeight="1" x14ac:dyDescent="0.25">
      <c r="A144" s="322" t="s">
        <v>721</v>
      </c>
      <c r="B144" s="322"/>
      <c r="C144" s="86" t="s">
        <v>674</v>
      </c>
      <c r="D144" s="86" t="s">
        <v>675</v>
      </c>
      <c r="E144" s="86" t="s">
        <v>676</v>
      </c>
      <c r="F144" s="86" t="s">
        <v>677</v>
      </c>
      <c r="G144" s="86" t="s">
        <v>678</v>
      </c>
      <c r="H144" s="86" t="s">
        <v>679</v>
      </c>
      <c r="I144" s="86" t="s">
        <v>680</v>
      </c>
      <c r="J144" s="86" t="s">
        <v>681</v>
      </c>
      <c r="K144" s="86" t="s">
        <v>682</v>
      </c>
      <c r="L144" s="86" t="s">
        <v>683</v>
      </c>
      <c r="M144" s="86" t="s">
        <v>684</v>
      </c>
      <c r="N144" s="86" t="s">
        <v>685</v>
      </c>
      <c r="O144" s="86" t="s">
        <v>686</v>
      </c>
      <c r="P144" s="86" t="s">
        <v>687</v>
      </c>
      <c r="Q144" s="86" t="s">
        <v>688</v>
      </c>
      <c r="R144" s="86" t="s">
        <v>689</v>
      </c>
      <c r="S144" s="86" t="s">
        <v>690</v>
      </c>
      <c r="T144" s="86" t="s">
        <v>691</v>
      </c>
      <c r="U144" s="86" t="s">
        <v>692</v>
      </c>
      <c r="V144" s="86" t="s">
        <v>693</v>
      </c>
      <c r="W144" s="86" t="s">
        <v>694</v>
      </c>
      <c r="X144" s="86" t="s">
        <v>695</v>
      </c>
      <c r="Y144" s="86" t="s">
        <v>696</v>
      </c>
      <c r="Z144" s="86" t="s">
        <v>697</v>
      </c>
      <c r="AA144" s="86" t="s">
        <v>698</v>
      </c>
      <c r="AB144" s="86" t="s">
        <v>699</v>
      </c>
      <c r="AC144" s="86" t="s">
        <v>700</v>
      </c>
      <c r="AD144" s="86" t="s">
        <v>701</v>
      </c>
      <c r="AE144" s="86" t="s">
        <v>702</v>
      </c>
      <c r="AF144" s="86" t="s">
        <v>703</v>
      </c>
      <c r="AG144" s="86" t="s">
        <v>704</v>
      </c>
      <c r="AH144" s="86" t="s">
        <v>705</v>
      </c>
      <c r="AI144" s="86" t="s">
        <v>706</v>
      </c>
      <c r="AJ144" s="86" t="s">
        <v>707</v>
      </c>
      <c r="AK144" s="86" t="s">
        <v>708</v>
      </c>
      <c r="AL144" s="86" t="s">
        <v>709</v>
      </c>
      <c r="AM144" s="86" t="s">
        <v>710</v>
      </c>
      <c r="AN144" s="86" t="s">
        <v>711</v>
      </c>
      <c r="AO144" s="86" t="s">
        <v>712</v>
      </c>
      <c r="AP144" s="86" t="s">
        <v>713</v>
      </c>
      <c r="AQ144" s="86" t="s">
        <v>714</v>
      </c>
      <c r="AR144" s="86" t="s">
        <v>715</v>
      </c>
      <c r="AS144" s="86" t="s">
        <v>716</v>
      </c>
      <c r="AT144" s="86" t="s">
        <v>717</v>
      </c>
    </row>
    <row r="145" spans="1:46" ht="20.100000000000001" customHeight="1" x14ac:dyDescent="0.25">
      <c r="A145" s="18">
        <v>1</v>
      </c>
      <c r="B145" s="19" t="s">
        <v>821</v>
      </c>
      <c r="C145" s="96">
        <f>'1.3'!C145/'1.3.a'!$C$178</f>
        <v>0.40678502502565578</v>
      </c>
      <c r="D145" s="96">
        <f>'1.3'!D145/'1.3.a'!$D$178</f>
        <v>0.38701898193960599</v>
      </c>
      <c r="E145" s="96">
        <f>'1.3'!E145/'1.3.a'!$E$178</f>
        <v>0.37431083966610884</v>
      </c>
      <c r="F145" s="96">
        <f>'1.3'!F145/'1.3.a'!$F$178</f>
        <v>0.39626831924006928</v>
      </c>
      <c r="G145" s="96">
        <f>'1.3'!G145/'1.3.a'!$G$178</f>
        <v>0.41982927977564016</v>
      </c>
      <c r="H145" s="96">
        <f>'1.3'!H145/'1.3.a'!$H$178</f>
        <v>0.3898701724519178</v>
      </c>
      <c r="I145" s="96">
        <f>'1.3'!I145/'1.3.a'!$I$178</f>
        <v>0.38357373676386897</v>
      </c>
      <c r="J145" s="96">
        <f>'1.3'!J145/'1.3.a'!$J$178</f>
        <v>0.39801235330684126</v>
      </c>
      <c r="K145" s="96">
        <f>'1.3'!K145/'1.3.a'!$K$178</f>
        <v>0.42483491039261295</v>
      </c>
      <c r="L145" s="96">
        <f>'1.3'!L145/'1.3.a'!$L$178</f>
        <v>0.38941678577548</v>
      </c>
      <c r="M145" s="96">
        <f>'1.3'!M145/'1.3.a'!$M$178</f>
        <v>0.38584972328341727</v>
      </c>
      <c r="N145" s="96">
        <f>'1.3'!N145/'1.3.a'!$N$178</f>
        <v>0.41048068790640607</v>
      </c>
      <c r="O145" s="96">
        <f>'1.3'!O145/'1.3.a'!$O$178</f>
        <v>0.41112769644435948</v>
      </c>
      <c r="P145" s="96">
        <f>'1.3'!P145/'1.3.a'!$P$178</f>
        <v>0.38833205329893816</v>
      </c>
      <c r="Q145" s="96">
        <f>'1.3'!Q145/'1.3.a'!$Q$178</f>
        <v>0.36660641871367017</v>
      </c>
      <c r="R145" s="96">
        <f>'1.3'!R145/'1.3.a'!$R$178</f>
        <v>0.41862644148158701</v>
      </c>
      <c r="S145" s="96">
        <f>'1.3'!S145/'1.3.a'!$S$178</f>
        <v>0.414012059722282</v>
      </c>
      <c r="T145" s="96">
        <f>'1.3'!T145/'1.3.a'!$T$178</f>
        <v>0.37524536310702761</v>
      </c>
      <c r="U145" s="96">
        <f>'1.3'!U145/'1.3.a'!$U$178</f>
        <v>0.36051400917356979</v>
      </c>
      <c r="V145" s="96">
        <f>'1.3'!V145/'1.3.a'!$V$178</f>
        <v>0.38889614042913867</v>
      </c>
      <c r="W145" s="96">
        <f>'1.3'!W145/'1.3.a'!$W$178</f>
        <v>0.41488786135053696</v>
      </c>
      <c r="X145" s="96">
        <f>'1.3'!X145/'1.3.a'!$X$178</f>
        <v>0.41362309561003846</v>
      </c>
      <c r="Y145" s="96">
        <f>'1.3'!Y145/'1.3.a'!$Y$178</f>
        <v>0.37610917600090538</v>
      </c>
      <c r="Z145" s="96">
        <f>'1.3'!Z145/'1.3.a'!$Z$178</f>
        <v>0.40920747119485879</v>
      </c>
      <c r="AA145" s="96">
        <f>'1.3'!AA145/'1.3.a'!$AA$178</f>
        <v>0.45475965364398746</v>
      </c>
      <c r="AB145" s="96">
        <f>'1.3'!AB145/'1.3.a'!$AB$178</f>
        <v>0.3970257570197846</v>
      </c>
      <c r="AC145" s="96">
        <f>'1.3'!AC145/'1.3.a'!$AC$178</f>
        <v>0.36966110595000451</v>
      </c>
      <c r="AD145" s="96">
        <f>'1.3'!AD145/'1.3.a'!$AD$178</f>
        <v>0.42007975041366985</v>
      </c>
      <c r="AE145" s="96">
        <f>'1.3'!AE145/'1.3.a'!$AE$178</f>
        <v>0.42081831384199475</v>
      </c>
      <c r="AF145" s="96">
        <f>'1.3'!AF145/'1.3.a'!$AF$178</f>
        <v>0.38840645717996031</v>
      </c>
      <c r="AG145" s="96">
        <f>'1.3'!AG145/'1.3.a'!$AG$178</f>
        <v>0.3770047420884951</v>
      </c>
      <c r="AH145" s="96">
        <f>'1.3'!AH145/'1.3.a'!$AH$178</f>
        <v>0.40455264253524847</v>
      </c>
      <c r="AI145" s="96">
        <f>'1.3'!AI145/'1.3.a'!$AI$178</f>
        <v>0.42144366940215561</v>
      </c>
      <c r="AJ145" s="96">
        <f>'1.3'!AJ145/'1.3.a'!$AJ$178</f>
        <v>0.39347235534817732</v>
      </c>
      <c r="AK145" s="96">
        <f>'1.3'!AK145/'1.3.a'!$AK$178</f>
        <v>0.38672934109551788</v>
      </c>
      <c r="AL145" s="96">
        <f>'1.3'!AL145/'1.3.a'!$AL$178</f>
        <v>0.41854134799394282</v>
      </c>
      <c r="AM145" s="96">
        <f>'1.3'!AM145/'1.3.a'!$AM$178</f>
        <v>0.43441811716575773</v>
      </c>
      <c r="AN145" s="96">
        <f>'1.3'!AN145/'1.3.a'!$AN$178</f>
        <v>0.39379208076323441</v>
      </c>
      <c r="AO145" s="96">
        <f>'1.3'!AO145/'1.3.a'!$AO$178</f>
        <v>0.37845315981397831</v>
      </c>
      <c r="AP145" s="96">
        <f>'1.3'!AP145/'1.3.a'!$AP$178</f>
        <v>0.45276360772996727</v>
      </c>
      <c r="AQ145" s="96">
        <f>'1.3'!AQ145/'1.3.a'!$AQ$178</f>
        <v>0.43006915202141782</v>
      </c>
      <c r="AR145" s="96">
        <f>'1.3'!AR145/'1.3.a'!$AR$178</f>
        <v>0.31570944065320555</v>
      </c>
      <c r="AS145" s="96">
        <f>'1.3'!AS145/'1.3.a'!$AS$178</f>
        <v>0.35774550873556832</v>
      </c>
      <c r="AT145" s="96">
        <f>'1.3'!AT145/'1.3.a'!$AT$178</f>
        <v>0.41840289384573237</v>
      </c>
    </row>
    <row r="146" spans="1:46" ht="20.100000000000001" customHeight="1" x14ac:dyDescent="0.25">
      <c r="A146" s="118">
        <v>11</v>
      </c>
      <c r="B146" s="118" t="s">
        <v>242</v>
      </c>
      <c r="C146" s="146">
        <f>'1.3'!C146/'1.3.a'!$C$178</f>
        <v>0.25583279874299036</v>
      </c>
      <c r="D146" s="146">
        <f>'1.3'!D146/'1.3.a'!$D$178</f>
        <v>0.23434310632903502</v>
      </c>
      <c r="E146" s="146">
        <f>'1.3'!E146/'1.3.a'!$E$178</f>
        <v>0.21999024960885893</v>
      </c>
      <c r="F146" s="146">
        <f>'1.3'!F146/'1.3.a'!$F$178</f>
        <v>0.23439919363480233</v>
      </c>
      <c r="G146" s="146">
        <f>'1.3'!G146/'1.3.a'!$G$178</f>
        <v>0.26648363264998814</v>
      </c>
      <c r="H146" s="146">
        <f>'1.3'!H146/'1.3.a'!$H$178</f>
        <v>0.23639030732649502</v>
      </c>
      <c r="I146" s="146">
        <f>'1.3'!I146/'1.3.a'!$I$178</f>
        <v>0.22927270506274924</v>
      </c>
      <c r="J146" s="146">
        <f>'1.3'!J146/'1.3.a'!$J$178</f>
        <v>0.23441143305843595</v>
      </c>
      <c r="K146" s="146">
        <f>'1.3'!K146/'1.3.a'!$K$178</f>
        <v>0.2653924307992247</v>
      </c>
      <c r="L146" s="146">
        <f>'1.3'!L146/'1.3.a'!$L$178</f>
        <v>0.23431712136645788</v>
      </c>
      <c r="M146" s="146">
        <f>'1.3'!M146/'1.3.a'!$M$178</f>
        <v>0.21973659229735243</v>
      </c>
      <c r="N146" s="146">
        <f>'1.3'!N146/'1.3.a'!$N$178</f>
        <v>0.22895896034710714</v>
      </c>
      <c r="O146" s="146">
        <f>'1.3'!O146/'1.3.a'!$O$178</f>
        <v>0.25736234701419325</v>
      </c>
      <c r="P146" s="146">
        <f>'1.3'!P146/'1.3.a'!$P$178</f>
        <v>0.22988175721061743</v>
      </c>
      <c r="Q146" s="146">
        <f>'1.3'!Q146/'1.3.a'!$Q$178</f>
        <v>0.21349689874785371</v>
      </c>
      <c r="R146" s="146">
        <f>'1.3'!R146/'1.3.a'!$R$178</f>
        <v>0.23991655083563113</v>
      </c>
      <c r="S146" s="146">
        <f>'1.3'!S146/'1.3.a'!$S$178</f>
        <v>0.25445017950696291</v>
      </c>
      <c r="T146" s="146">
        <f>'1.3'!T146/'1.3.a'!$T$178</f>
        <v>0.22335809461326644</v>
      </c>
      <c r="U146" s="146">
        <f>'1.3'!U146/'1.3.a'!$U$178</f>
        <v>0.20881107384607164</v>
      </c>
      <c r="V146" s="146">
        <f>'1.3'!V146/'1.3.a'!$V$178</f>
        <v>0.2248662831287592</v>
      </c>
      <c r="W146" s="146">
        <f>'1.3'!W146/'1.3.a'!$W$178</f>
        <v>0.25597855914200707</v>
      </c>
      <c r="X146" s="146">
        <f>'1.3'!X146/'1.3.a'!$X$178</f>
        <v>0.23007810982726754</v>
      </c>
      <c r="Y146" s="146">
        <f>'1.3'!Y146/'1.3.a'!$Y$178</f>
        <v>0.21301731768956317</v>
      </c>
      <c r="Z146" s="146">
        <f>'1.3'!Z146/'1.3.a'!$Z$178</f>
        <v>0.22177112149061637</v>
      </c>
      <c r="AA146" s="146">
        <f>'1.3'!AA146/'1.3.a'!$AA$178</f>
        <v>0.25807949848639189</v>
      </c>
      <c r="AB146" s="146">
        <f>'1.3'!AB146/'1.3.a'!$AB$178</f>
        <v>0.22446269983623657</v>
      </c>
      <c r="AC146" s="146">
        <f>'1.3'!AC146/'1.3.a'!$AC$178</f>
        <v>0.2079037692047104</v>
      </c>
      <c r="AD146" s="146">
        <f>'1.3'!AD146/'1.3.a'!$AD$178</f>
        <v>0.23322890467506374</v>
      </c>
      <c r="AE146" s="146">
        <f>'1.3'!AE146/'1.3.a'!$AE$178</f>
        <v>0.25570928832382339</v>
      </c>
      <c r="AF146" s="146">
        <f>'1.3'!AF146/'1.3.a'!$AF$178</f>
        <v>0.2245119841988992</v>
      </c>
      <c r="AG146" s="146">
        <f>'1.3'!AG146/'1.3.a'!$AG$178</f>
        <v>0.21420588658522072</v>
      </c>
      <c r="AH146" s="146">
        <f>'1.3'!AH146/'1.3.a'!$AH$178</f>
        <v>0.23176870752536882</v>
      </c>
      <c r="AI146" s="146">
        <f>'1.3'!AI146/'1.3.a'!$AI$178</f>
        <v>0.26081193142928538</v>
      </c>
      <c r="AJ146" s="146">
        <f>'1.3'!AJ146/'1.3.a'!$AJ$178</f>
        <v>0.2330858484177746</v>
      </c>
      <c r="AK146" s="146">
        <f>'1.3'!AK146/'1.3.a'!$AK$178</f>
        <v>0.22185935460626702</v>
      </c>
      <c r="AL146" s="146">
        <f>'1.3'!AL146/'1.3.a'!$AL$178</f>
        <v>0.23242629783144561</v>
      </c>
      <c r="AM146" s="146">
        <f>'1.3'!AM146/'1.3.a'!$AM$178</f>
        <v>0.26520365966398157</v>
      </c>
      <c r="AN146" s="146">
        <f>'1.3'!AN146/'1.3.a'!$AN$178</f>
        <v>0.22957269457044813</v>
      </c>
      <c r="AO146" s="146">
        <f>'1.3'!AO146/'1.3.a'!$AO$178</f>
        <v>0.21986781987049267</v>
      </c>
      <c r="AP146" s="146">
        <f>'1.3'!AP146/'1.3.a'!$AP$178</f>
        <v>0.23245354417058567</v>
      </c>
      <c r="AQ146" s="146">
        <f>'1.3'!AQ146/'1.3.a'!$AQ$178</f>
        <v>0.26359484027171598</v>
      </c>
      <c r="AR146" s="146">
        <f>'1.3'!AR146/'1.3.a'!$AR$178</f>
        <v>0.18780692729543019</v>
      </c>
      <c r="AS146" s="146">
        <f>'1.3'!AS146/'1.3.a'!$AS$178</f>
        <v>0.21447327394799595</v>
      </c>
      <c r="AT146" s="146">
        <f>'1.3'!AT146/'1.3.a'!$AT$178</f>
        <v>0.24914234334036978</v>
      </c>
    </row>
    <row r="147" spans="1:46" ht="20.100000000000001" customHeight="1" x14ac:dyDescent="0.25">
      <c r="A147" s="21">
        <v>111</v>
      </c>
      <c r="B147" s="22" t="s">
        <v>256</v>
      </c>
      <c r="C147" s="147">
        <f>'1.3'!C147/'1.3.a'!$C$178</f>
        <v>7.3021144488978645E-2</v>
      </c>
      <c r="D147" s="147">
        <f>'1.3'!D147/'1.3.a'!$D$178</f>
        <v>6.7639057985878173E-2</v>
      </c>
      <c r="E147" s="147">
        <f>'1.3'!E147/'1.3.a'!$E$178</f>
        <v>5.7569632272465136E-2</v>
      </c>
      <c r="F147" s="147">
        <f>'1.3'!F147/'1.3.a'!$F$178</f>
        <v>6.8514994631971818E-2</v>
      </c>
      <c r="G147" s="147">
        <f>'1.3'!G147/'1.3.a'!$G$178</f>
        <v>8.0528551199162898E-2</v>
      </c>
      <c r="H147" s="147">
        <f>'1.3'!H147/'1.3.a'!$H$178</f>
        <v>7.2683105925495331E-2</v>
      </c>
      <c r="I147" s="147">
        <f>'1.3'!I147/'1.3.a'!$I$178</f>
        <v>6.3863610623989972E-2</v>
      </c>
      <c r="J147" s="147">
        <f>'1.3'!J147/'1.3.a'!$J$178</f>
        <v>7.0740685775052839E-2</v>
      </c>
      <c r="K147" s="147">
        <f>'1.3'!K147/'1.3.a'!$K$178</f>
        <v>8.388352240513676E-2</v>
      </c>
      <c r="L147" s="147">
        <f>'1.3'!L147/'1.3.a'!$L$178</f>
        <v>6.8856055494716975E-2</v>
      </c>
      <c r="M147" s="147">
        <f>'1.3'!M147/'1.3.a'!$M$178</f>
        <v>5.2430317834432763E-2</v>
      </c>
      <c r="N147" s="147">
        <f>'1.3'!N147/'1.3.a'!$N$178</f>
        <v>6.6218488417650101E-2</v>
      </c>
      <c r="O147" s="147">
        <f>'1.3'!O147/'1.3.a'!$O$178</f>
        <v>8.0195907938409916E-2</v>
      </c>
      <c r="P147" s="147">
        <f>'1.3'!P147/'1.3.a'!$P$178</f>
        <v>6.7022577047467863E-2</v>
      </c>
      <c r="Q147" s="147">
        <f>'1.3'!Q147/'1.3.a'!$Q$178</f>
        <v>5.4193979577056857E-2</v>
      </c>
      <c r="R147" s="147">
        <f>'1.3'!R147/'1.3.a'!$R$178</f>
        <v>7.0169597653541804E-2</v>
      </c>
      <c r="S147" s="147">
        <f>'1.3'!S147/'1.3.a'!$S$178</f>
        <v>7.724115680352435E-2</v>
      </c>
      <c r="T147" s="147">
        <f>'1.3'!T147/'1.3.a'!$T$178</f>
        <v>6.7542821641702708E-2</v>
      </c>
      <c r="U147" s="147">
        <f>'1.3'!U147/'1.3.a'!$U$178</f>
        <v>5.5838548984626007E-2</v>
      </c>
      <c r="V147" s="147">
        <f>'1.3'!V147/'1.3.a'!$V$178</f>
        <v>6.4560553437257306E-2</v>
      </c>
      <c r="W147" s="147">
        <f>'1.3'!W147/'1.3.a'!$W$178</f>
        <v>7.9627696753594213E-2</v>
      </c>
      <c r="X147" s="147">
        <f>'1.3'!X147/'1.3.a'!$X$178</f>
        <v>6.9914666352835886E-2</v>
      </c>
      <c r="Y147" s="147">
        <f>'1.3'!Y147/'1.3.a'!$Y$178</f>
        <v>5.4696321646609369E-2</v>
      </c>
      <c r="Z147" s="147">
        <f>'1.3'!Z147/'1.3.a'!$Z$178</f>
        <v>6.3939937635725877E-2</v>
      </c>
      <c r="AA147" s="147">
        <f>'1.3'!AA147/'1.3.a'!$AA$178</f>
        <v>7.8663770059477764E-2</v>
      </c>
      <c r="AB147" s="147">
        <f>'1.3'!AB147/'1.3.a'!$AB$178</f>
        <v>7.0491168836823867E-2</v>
      </c>
      <c r="AC147" s="147">
        <f>'1.3'!AC147/'1.3.a'!$AC$178</f>
        <v>5.7408910682939095E-2</v>
      </c>
      <c r="AD147" s="147">
        <f>'1.3'!AD147/'1.3.a'!$AD$178</f>
        <v>8.2512347541334213E-2</v>
      </c>
      <c r="AE147" s="147">
        <f>'1.3'!AE147/'1.3.a'!$AE$178</f>
        <v>8.3579128307376196E-2</v>
      </c>
      <c r="AF147" s="147">
        <f>'1.3'!AF147/'1.3.a'!$AF$178</f>
        <v>7.0688460177816534E-2</v>
      </c>
      <c r="AG147" s="147">
        <f>'1.3'!AG147/'1.3.a'!$AG$178</f>
        <v>5.7860283877616832E-2</v>
      </c>
      <c r="AH147" s="147">
        <f>'1.3'!AH147/'1.3.a'!$AH$178</f>
        <v>6.7125703515463792E-2</v>
      </c>
      <c r="AI147" s="147">
        <f>'1.3'!AI147/'1.3.a'!$AI$178</f>
        <v>8.3302327587900002E-2</v>
      </c>
      <c r="AJ147" s="147">
        <f>'1.3'!AJ147/'1.3.a'!$AJ$178</f>
        <v>6.9841029915689412E-2</v>
      </c>
      <c r="AK147" s="147">
        <f>'1.3'!AK147/'1.3.a'!$AK$178</f>
        <v>5.8092764894407942E-2</v>
      </c>
      <c r="AL147" s="147">
        <f>'1.3'!AL147/'1.3.a'!$AL$178</f>
        <v>6.9692017914540119E-2</v>
      </c>
      <c r="AM147" s="147">
        <f>'1.3'!AM147/'1.3.a'!$AM$178</f>
        <v>8.7222821820221508E-2</v>
      </c>
      <c r="AN147" s="147">
        <f>'1.3'!AN147/'1.3.a'!$AN$178</f>
        <v>6.919298026809359E-2</v>
      </c>
      <c r="AO147" s="147">
        <f>'1.3'!AO147/'1.3.a'!$AO$178</f>
        <v>6.1937281131606771E-2</v>
      </c>
      <c r="AP147" s="147">
        <f>'1.3'!AP147/'1.3.a'!$AP$178</f>
        <v>7.2959636892472424E-2</v>
      </c>
      <c r="AQ147" s="147">
        <f>'1.3'!AQ147/'1.3.a'!$AQ$178</f>
        <v>8.6240874914289667E-2</v>
      </c>
      <c r="AR147" s="147">
        <f>'1.3'!AR147/'1.3.a'!$AR$178</f>
        <v>6.6591236085121949E-2</v>
      </c>
      <c r="AS147" s="147">
        <f>'1.3'!AS147/'1.3.a'!$AS$178</f>
        <v>5.3400857362809515E-2</v>
      </c>
      <c r="AT147" s="147">
        <f>'1.3'!AT147/'1.3.a'!$AT$178</f>
        <v>7.5778500302466453E-2</v>
      </c>
    </row>
    <row r="148" spans="1:46" ht="20.100000000000001" customHeight="1" x14ac:dyDescent="0.25">
      <c r="A148" s="21">
        <v>112</v>
      </c>
      <c r="B148" s="22" t="s">
        <v>257</v>
      </c>
      <c r="C148" s="147">
        <f>'1.3'!C148/'1.3.a'!$C$178</f>
        <v>3.8569172291648092E-3</v>
      </c>
      <c r="D148" s="147">
        <f>'1.3'!D148/'1.3.a'!$D$178</f>
        <v>3.2815188325522032E-3</v>
      </c>
      <c r="E148" s="147">
        <f>'1.3'!E148/'1.3.a'!$E$178</f>
        <v>2.962970402010151E-3</v>
      </c>
      <c r="F148" s="147">
        <f>'1.3'!F148/'1.3.a'!$F$178</f>
        <v>2.8913161382392162E-3</v>
      </c>
      <c r="G148" s="147">
        <f>'1.3'!G148/'1.3.a'!$G$178</f>
        <v>4.0189507265395745E-3</v>
      </c>
      <c r="H148" s="147">
        <f>'1.3'!H148/'1.3.a'!$H$178</f>
        <v>3.126526046380231E-3</v>
      </c>
      <c r="I148" s="147">
        <f>'1.3'!I148/'1.3.a'!$I$178</f>
        <v>3.3292220126778468E-3</v>
      </c>
      <c r="J148" s="147">
        <f>'1.3'!J148/'1.3.a'!$J$178</f>
        <v>3.1515873349333735E-3</v>
      </c>
      <c r="K148" s="147">
        <f>'1.3'!K148/'1.3.a'!$K$178</f>
        <v>4.1000676513648403E-3</v>
      </c>
      <c r="L148" s="147">
        <f>'1.3'!L148/'1.3.a'!$L$178</f>
        <v>3.3154272328935939E-3</v>
      </c>
      <c r="M148" s="147">
        <f>'1.3'!M148/'1.3.a'!$M$178</f>
        <v>3.3474180753285997E-3</v>
      </c>
      <c r="N148" s="147">
        <f>'1.3'!N148/'1.3.a'!$N$178</f>
        <v>3.1573861604495979E-3</v>
      </c>
      <c r="O148" s="147">
        <f>'1.3'!O148/'1.3.a'!$O$178</f>
        <v>4.1719209575170283E-3</v>
      </c>
      <c r="P148" s="147">
        <f>'1.3'!P148/'1.3.a'!$P$178</f>
        <v>3.3565031057302512E-3</v>
      </c>
      <c r="Q148" s="147">
        <f>'1.3'!Q148/'1.3.a'!$Q$178</f>
        <v>3.397786527416671E-3</v>
      </c>
      <c r="R148" s="147">
        <f>'1.3'!R148/'1.3.a'!$R$178</f>
        <v>3.1876871491895767E-3</v>
      </c>
      <c r="S148" s="147">
        <f>'1.3'!S148/'1.3.a'!$S$178</f>
        <v>4.1785220145980533E-3</v>
      </c>
      <c r="T148" s="147">
        <f>'1.3'!T148/'1.3.a'!$T$178</f>
        <v>3.4391000540141621E-3</v>
      </c>
      <c r="U148" s="147">
        <f>'1.3'!U148/'1.3.a'!$U$178</f>
        <v>3.4681512880948406E-3</v>
      </c>
      <c r="V148" s="147">
        <f>'1.3'!V148/'1.3.a'!$V$178</f>
        <v>3.2917074432641746E-3</v>
      </c>
      <c r="W148" s="147">
        <f>'1.3'!W148/'1.3.a'!$W$178</f>
        <v>4.2824143462816449E-3</v>
      </c>
      <c r="X148" s="147">
        <f>'1.3'!X148/'1.3.a'!$X$178</f>
        <v>3.5057275113304126E-3</v>
      </c>
      <c r="Y148" s="147">
        <f>'1.3'!Y148/'1.3.a'!$Y$178</f>
        <v>3.5031402566010846E-3</v>
      </c>
      <c r="Z148" s="147">
        <f>'1.3'!Z148/'1.3.a'!$Z$178</f>
        <v>3.1445390030335934E-3</v>
      </c>
      <c r="AA148" s="147">
        <f>'1.3'!AA148/'1.3.a'!$AA$178</f>
        <v>4.2324287922018309E-3</v>
      </c>
      <c r="AB148" s="147">
        <f>'1.3'!AB148/'1.3.a'!$AB$178</f>
        <v>3.446687506702603E-3</v>
      </c>
      <c r="AC148" s="147">
        <f>'1.3'!AC148/'1.3.a'!$AC$178</f>
        <v>3.4094205810645947E-3</v>
      </c>
      <c r="AD148" s="147">
        <f>'1.3'!AD148/'1.3.a'!$AD$178</f>
        <v>3.1176957384859536E-3</v>
      </c>
      <c r="AE148" s="147">
        <f>'1.3'!AE148/'1.3.a'!$AE$178</f>
        <v>4.0816621150668612E-3</v>
      </c>
      <c r="AF148" s="147">
        <f>'1.3'!AF148/'1.3.a'!$AF$178</f>
        <v>3.3394979204185021E-3</v>
      </c>
      <c r="AG148" s="147">
        <f>'1.3'!AG148/'1.3.a'!$AG$178</f>
        <v>3.3647079953701255E-3</v>
      </c>
      <c r="AH148" s="147">
        <f>'1.3'!AH148/'1.3.a'!$AH$178</f>
        <v>3.0612777002624325E-3</v>
      </c>
      <c r="AI148" s="147">
        <f>'1.3'!AI148/'1.3.a'!$AI$178</f>
        <v>3.9708267184110045E-3</v>
      </c>
      <c r="AJ148" s="147">
        <f>'1.3'!AJ148/'1.3.a'!$AJ$178</f>
        <v>3.0429402373600041E-3</v>
      </c>
      <c r="AK148" s="147">
        <f>'1.3'!AK148/'1.3.a'!$AK$178</f>
        <v>3.5666096687340487E-3</v>
      </c>
      <c r="AL148" s="147">
        <f>'1.3'!AL148/'1.3.a'!$AL$178</f>
        <v>3.3758645370021295E-3</v>
      </c>
      <c r="AM148" s="147">
        <f>'1.3'!AM148/'1.3.a'!$AM$178</f>
        <v>3.4464321104756314E-3</v>
      </c>
      <c r="AN148" s="147">
        <f>'1.3'!AN148/'1.3.a'!$AN$178</f>
        <v>3.170529721394753E-3</v>
      </c>
      <c r="AO148" s="147">
        <f>'1.3'!AO148/'1.3.a'!$AO$178</f>
        <v>2.9502137478105129E-3</v>
      </c>
      <c r="AP148" s="147">
        <f>'1.3'!AP148/'1.3.a'!$AP$178</f>
        <v>3.5253517107014013E-3</v>
      </c>
      <c r="AQ148" s="147">
        <f>'1.3'!AQ148/'1.3.a'!$AQ$178</f>
        <v>3.1979366470190796E-3</v>
      </c>
      <c r="AR148" s="147">
        <f>'1.3'!AR148/'1.3.a'!$AR$178</f>
        <v>3.0051705271003631E-3</v>
      </c>
      <c r="AS148" s="147">
        <f>'1.3'!AS148/'1.3.a'!$AS$178</f>
        <v>2.817210284282771E-3</v>
      </c>
      <c r="AT148" s="147">
        <f>'1.3'!AT148/'1.3.a'!$AT$178</f>
        <v>3.4475094330699649E-3</v>
      </c>
    </row>
    <row r="149" spans="1:46" ht="20.100000000000001" customHeight="1" x14ac:dyDescent="0.25">
      <c r="A149" s="21">
        <v>113</v>
      </c>
      <c r="B149" s="22" t="s">
        <v>258</v>
      </c>
      <c r="C149" s="147">
        <f>'1.3'!C149/'1.3.a'!$C$178</f>
        <v>2.4156480459236341E-2</v>
      </c>
      <c r="D149" s="147">
        <f>'1.3'!D149/'1.3.a'!$D$178</f>
        <v>1.1157457280498186E-2</v>
      </c>
      <c r="E149" s="147">
        <f>'1.3'!E149/'1.3.a'!$E$178</f>
        <v>8.9220609637800687E-3</v>
      </c>
      <c r="F149" s="147">
        <f>'1.3'!F149/'1.3.a'!$F$178</f>
        <v>7.7758022748109596E-3</v>
      </c>
      <c r="G149" s="147">
        <f>'1.3'!G149/'1.3.a'!$G$178</f>
        <v>2.4169475093100145E-2</v>
      </c>
      <c r="H149" s="147">
        <f>'1.3'!H149/'1.3.a'!$H$178</f>
        <v>1.0884446952377639E-2</v>
      </c>
      <c r="I149" s="147">
        <f>'1.3'!I149/'1.3.a'!$I$178</f>
        <v>9.046328254660365E-3</v>
      </c>
      <c r="J149" s="147">
        <f>'1.3'!J149/'1.3.a'!$J$178</f>
        <v>8.2373036168334399E-3</v>
      </c>
      <c r="K149" s="147">
        <f>'1.3'!K149/'1.3.a'!$K$178</f>
        <v>2.4402067486239829E-2</v>
      </c>
      <c r="L149" s="147">
        <f>'1.3'!L149/'1.3.a'!$L$178</f>
        <v>1.1288731742998714E-2</v>
      </c>
      <c r="M149" s="147">
        <f>'1.3'!M149/'1.3.a'!$M$178</f>
        <v>9.2625219090539026E-3</v>
      </c>
      <c r="N149" s="147">
        <f>'1.3'!N149/'1.3.a'!$N$178</f>
        <v>8.1685096073476748E-3</v>
      </c>
      <c r="O149" s="147">
        <f>'1.3'!O149/'1.3.a'!$O$178</f>
        <v>2.4190471443558872E-2</v>
      </c>
      <c r="P149" s="147">
        <f>'1.3'!P149/'1.3.a'!$P$178</f>
        <v>1.1704183548573388E-2</v>
      </c>
      <c r="Q149" s="147">
        <f>'1.3'!Q149/'1.3.a'!$Q$178</f>
        <v>9.4967060903191503E-3</v>
      </c>
      <c r="R149" s="147">
        <f>'1.3'!R149/'1.3.a'!$R$178</f>
        <v>8.3284710332557459E-3</v>
      </c>
      <c r="S149" s="147">
        <f>'1.3'!S149/'1.3.a'!$S$178</f>
        <v>2.3850929495519105E-2</v>
      </c>
      <c r="T149" s="147">
        <f>'1.3'!T149/'1.3.a'!$T$178</f>
        <v>1.1458246637191961E-2</v>
      </c>
      <c r="U149" s="147">
        <f>'1.3'!U149/'1.3.a'!$U$178</f>
        <v>1.0196193517560573E-2</v>
      </c>
      <c r="V149" s="147">
        <f>'1.3'!V149/'1.3.a'!$V$178</f>
        <v>8.7178420586258645E-3</v>
      </c>
      <c r="W149" s="147">
        <f>'1.3'!W149/'1.3.a'!$W$178</f>
        <v>2.4843759444975241E-2</v>
      </c>
      <c r="X149" s="147">
        <f>'1.3'!X149/'1.3.a'!$X$178</f>
        <v>1.3175158620751871E-2</v>
      </c>
      <c r="Y149" s="147">
        <f>'1.3'!Y149/'1.3.a'!$Y$178</f>
        <v>1.0296061914431614E-2</v>
      </c>
      <c r="Z149" s="147">
        <f>'1.3'!Z149/'1.3.a'!$Z$178</f>
        <v>9.9026008802590888E-3</v>
      </c>
      <c r="AA149" s="147">
        <f>'1.3'!AA149/'1.3.a'!$AA$178</f>
        <v>2.7439528147532196E-2</v>
      </c>
      <c r="AB149" s="147">
        <f>'1.3'!AB149/'1.3.a'!$AB$178</f>
        <v>1.2561802127249005E-2</v>
      </c>
      <c r="AC149" s="147">
        <f>'1.3'!AC149/'1.3.a'!$AC$178</f>
        <v>1.027543169882934E-2</v>
      </c>
      <c r="AD149" s="147">
        <f>'1.3'!AD149/'1.3.a'!$AD$178</f>
        <v>9.6091242184048378E-3</v>
      </c>
      <c r="AE149" s="147">
        <f>'1.3'!AE149/'1.3.a'!$AE$178</f>
        <v>2.6620547691335733E-2</v>
      </c>
      <c r="AF149" s="147">
        <f>'1.3'!AF149/'1.3.a'!$AF$178</f>
        <v>1.3020741321878786E-2</v>
      </c>
      <c r="AG149" s="147">
        <f>'1.3'!AG149/'1.3.a'!$AG$178</f>
        <v>1.144584570339211E-2</v>
      </c>
      <c r="AH149" s="147">
        <f>'1.3'!AH149/'1.3.a'!$AH$178</f>
        <v>9.5818766740560328E-3</v>
      </c>
      <c r="AI149" s="147">
        <f>'1.3'!AI149/'1.3.a'!$AI$178</f>
        <v>2.6682746771013312E-2</v>
      </c>
      <c r="AJ149" s="147">
        <f>'1.3'!AJ149/'1.3.a'!$AJ$178</f>
        <v>1.3881269939342897E-2</v>
      </c>
      <c r="AK149" s="147">
        <f>'1.3'!AK149/'1.3.a'!$AK$178</f>
        <v>1.1659499758652974E-2</v>
      </c>
      <c r="AL149" s="147">
        <f>'1.3'!AL149/'1.3.a'!$AL$178</f>
        <v>1.018807896857309E-2</v>
      </c>
      <c r="AM149" s="147">
        <f>'1.3'!AM149/'1.3.a'!$AM$178</f>
        <v>2.7589183409058339E-2</v>
      </c>
      <c r="AN149" s="147">
        <f>'1.3'!AN149/'1.3.a'!$AN$178</f>
        <v>1.4065255346896368E-2</v>
      </c>
      <c r="AO149" s="147">
        <f>'1.3'!AO149/'1.3.a'!$AO$178</f>
        <v>1.2018387491447395E-2</v>
      </c>
      <c r="AP149" s="147">
        <f>'1.3'!AP149/'1.3.a'!$AP$178</f>
        <v>1.0753740986683023E-2</v>
      </c>
      <c r="AQ149" s="147">
        <f>'1.3'!AQ149/'1.3.a'!$AQ$178</f>
        <v>2.8305529671455935E-2</v>
      </c>
      <c r="AR149" s="147">
        <f>'1.3'!AR149/'1.3.a'!$AR$178</f>
        <v>1.2097066805531829E-2</v>
      </c>
      <c r="AS149" s="147">
        <f>'1.3'!AS149/'1.3.a'!$AS$178</f>
        <v>1.2639265893174337E-2</v>
      </c>
      <c r="AT149" s="147">
        <f>'1.3'!AT149/'1.3.a'!$AT$178</f>
        <v>1.177282916434208E-2</v>
      </c>
    </row>
    <row r="150" spans="1:46" ht="20.100000000000001" customHeight="1" x14ac:dyDescent="0.25">
      <c r="A150" s="21">
        <v>114</v>
      </c>
      <c r="B150" s="22" t="s">
        <v>264</v>
      </c>
      <c r="C150" s="147">
        <f>'1.3'!C150/'1.3.a'!$C$178</f>
        <v>0.14972245596451425</v>
      </c>
      <c r="D150" s="147">
        <f>'1.3'!D150/'1.3.a'!$D$178</f>
        <v>0.14697047448930395</v>
      </c>
      <c r="E150" s="147">
        <f>'1.3'!E150/'1.3.a'!$E$178</f>
        <v>0.14438765769887246</v>
      </c>
      <c r="F150" s="147">
        <f>'1.3'!F150/'1.3.a'!$F$178</f>
        <v>0.14988866959883107</v>
      </c>
      <c r="G150" s="147">
        <f>'1.3'!G150/'1.3.a'!$G$178</f>
        <v>0.15172673654671101</v>
      </c>
      <c r="H150" s="147">
        <f>'1.3'!H150/'1.3.a'!$H$178</f>
        <v>0.14395584428468727</v>
      </c>
      <c r="I150" s="147">
        <f>'1.3'!I150/'1.3.a'!$I$178</f>
        <v>0.14649850765104139</v>
      </c>
      <c r="J150" s="147">
        <f>'1.3'!J150/'1.3.a'!$J$178</f>
        <v>0.14596663143138333</v>
      </c>
      <c r="K150" s="147">
        <f>'1.3'!K150/'1.3.a'!$K$178</f>
        <v>0.14752758727821735</v>
      </c>
      <c r="L150" s="147">
        <f>'1.3'!L150/'1.3.a'!$L$178</f>
        <v>0.14470000733704494</v>
      </c>
      <c r="M150" s="147">
        <f>'1.3'!M150/'1.3.a'!$M$178</f>
        <v>0.14806912245424361</v>
      </c>
      <c r="N150" s="147">
        <f>'1.3'!N150/'1.3.a'!$N$178</f>
        <v>0.14432084111610705</v>
      </c>
      <c r="O150" s="147">
        <f>'1.3'!O150/'1.3.a'!$O$178</f>
        <v>0.14265440580081568</v>
      </c>
      <c r="P150" s="147">
        <f>'1.3'!P150/'1.3.a'!$P$178</f>
        <v>0.14108664559863243</v>
      </c>
      <c r="Q150" s="147">
        <f>'1.3'!Q150/'1.3.a'!$Q$178</f>
        <v>0.13879897713336364</v>
      </c>
      <c r="R150" s="147">
        <f>'1.3'!R150/'1.3.a'!$R$178</f>
        <v>0.15063083692484494</v>
      </c>
      <c r="S150" s="147">
        <f>'1.3'!S150/'1.3.a'!$S$178</f>
        <v>0.14205208725377239</v>
      </c>
      <c r="T150" s="147">
        <f>'1.3'!T150/'1.3.a'!$T$178</f>
        <v>0.13495402808039922</v>
      </c>
      <c r="U150" s="147">
        <f>'1.3'!U150/'1.3.a'!$U$178</f>
        <v>0.1330221757478498</v>
      </c>
      <c r="V150" s="147">
        <f>'1.3'!V150/'1.3.a'!$V$178</f>
        <v>0.14221075055717908</v>
      </c>
      <c r="W150" s="147">
        <f>'1.3'!W150/'1.3.a'!$W$178</f>
        <v>0.14061057527927343</v>
      </c>
      <c r="X150" s="147">
        <f>'1.3'!X150/'1.3.a'!$X$178</f>
        <v>0.13704989230836109</v>
      </c>
      <c r="Y150" s="147">
        <f>'1.3'!Y150/'1.3.a'!$Y$178</f>
        <v>0.1376324139944613</v>
      </c>
      <c r="Z150" s="147">
        <f>'1.3'!Z150/'1.3.a'!$Z$178</f>
        <v>0.13902408538229474</v>
      </c>
      <c r="AA150" s="147">
        <f>'1.3'!AA150/'1.3.a'!$AA$178</f>
        <v>0.142073458711624</v>
      </c>
      <c r="AB150" s="147">
        <f>'1.3'!AB150/'1.3.a'!$AB$178</f>
        <v>0.13321842318725904</v>
      </c>
      <c r="AC150" s="147">
        <f>'1.3'!AC150/'1.3.a'!$AC$178</f>
        <v>0.13189264564726599</v>
      </c>
      <c r="AD150" s="147">
        <f>'1.3'!AD150/'1.3.a'!$AD$178</f>
        <v>0.13321913874068136</v>
      </c>
      <c r="AE150" s="147">
        <f>'1.3'!AE150/'1.3.a'!$AE$178</f>
        <v>0.13681589303192776</v>
      </c>
      <c r="AF150" s="147">
        <f>'1.3'!AF150/'1.3.a'!$AF$178</f>
        <v>0.13279980863672367</v>
      </c>
      <c r="AG150" s="147">
        <f>'1.3'!AG150/'1.3.a'!$AG$178</f>
        <v>0.13629063216194193</v>
      </c>
      <c r="AH150" s="147">
        <f>'1.3'!AH150/'1.3.a'!$AH$178</f>
        <v>0.14689290801845548</v>
      </c>
      <c r="AI150" s="147">
        <f>'1.3'!AI150/'1.3.a'!$AI$178</f>
        <v>0.14134844290745613</v>
      </c>
      <c r="AJ150" s="147">
        <f>'1.3'!AJ150/'1.3.a'!$AJ$178</f>
        <v>0.14056814498820652</v>
      </c>
      <c r="AK150" s="147">
        <f>'1.3'!AK150/'1.3.a'!$AK$178</f>
        <v>0.14215437523244512</v>
      </c>
      <c r="AL150" s="147">
        <f>'1.3'!AL150/'1.3.a'!$AL$178</f>
        <v>0.14358009240770966</v>
      </c>
      <c r="AM150" s="147">
        <f>'1.3'!AM150/'1.3.a'!$AM$178</f>
        <v>0.14118934604899605</v>
      </c>
      <c r="AN150" s="147">
        <f>'1.3'!AN150/'1.3.a'!$AN$178</f>
        <v>0.13753160312998838</v>
      </c>
      <c r="AO150" s="147">
        <f>'1.3'!AO150/'1.3.a'!$AO$178</f>
        <v>0.13695024468601766</v>
      </c>
      <c r="AP150" s="147">
        <f>'1.3'!AP150/'1.3.a'!$AP$178</f>
        <v>0.13941718279740234</v>
      </c>
      <c r="AQ150" s="147">
        <f>'1.3'!AQ150/'1.3.a'!$AQ$178</f>
        <v>0.13974857713875111</v>
      </c>
      <c r="AR150" s="147">
        <f>'1.3'!AR150/'1.3.a'!$AR$178</f>
        <v>0.10065391229655202</v>
      </c>
      <c r="AS150" s="147">
        <f>'1.3'!AS150/'1.3.a'!$AS$178</f>
        <v>0.13980160171341743</v>
      </c>
      <c r="AT150" s="147">
        <f>'1.3'!AT150/'1.3.a'!$AT$178</f>
        <v>0.15108856626987574</v>
      </c>
    </row>
    <row r="151" spans="1:46" ht="20.100000000000001" customHeight="1" x14ac:dyDescent="0.25">
      <c r="A151" s="21">
        <v>115</v>
      </c>
      <c r="B151" s="22" t="s">
        <v>273</v>
      </c>
      <c r="C151" s="147">
        <f>'1.3'!C151/'1.3.a'!$C$178</f>
        <v>5.1352696540376379E-3</v>
      </c>
      <c r="D151" s="147">
        <f>'1.3'!D151/'1.3.a'!$D$178</f>
        <v>5.1888742952618501E-3</v>
      </c>
      <c r="E151" s="147">
        <f>'1.3'!E151/'1.3.a'!$E$178</f>
        <v>5.7415697165246228E-3</v>
      </c>
      <c r="F151" s="147">
        <f>'1.3'!F151/'1.3.a'!$F$178</f>
        <v>5.5820965156851438E-3</v>
      </c>
      <c r="G151" s="147">
        <f>'1.3'!G151/'1.3.a'!$G$178</f>
        <v>5.7831532486466225E-3</v>
      </c>
      <c r="H151" s="147">
        <f>'1.3'!H151/'1.3.a'!$H$178</f>
        <v>5.6221166193834065E-3</v>
      </c>
      <c r="I151" s="147">
        <f>'1.3'!I151/'1.3.a'!$I$178</f>
        <v>6.3016202487382383E-3</v>
      </c>
      <c r="J151" s="147">
        <f>'1.3'!J151/'1.3.a'!$J$178</f>
        <v>6.5946862029937874E-3</v>
      </c>
      <c r="K151" s="147">
        <f>'1.3'!K151/'1.3.a'!$K$178</f>
        <v>6.133547222979212E-3</v>
      </c>
      <c r="L151" s="147">
        <f>'1.3'!L151/'1.3.a'!$L$178</f>
        <v>6.3162883610001991E-3</v>
      </c>
      <c r="M151" s="147">
        <f>'1.3'!M151/'1.3.a'!$M$178</f>
        <v>6.7289662859248934E-3</v>
      </c>
      <c r="N151" s="147">
        <f>'1.3'!N151/'1.3.a'!$N$178</f>
        <v>6.6435204627770085E-3</v>
      </c>
      <c r="O151" s="147">
        <f>'1.3'!O151/'1.3.a'!$O$178</f>
        <v>6.5894192470133863E-3</v>
      </c>
      <c r="P151" s="147">
        <f>'1.3'!P151/'1.3.a'!$P$178</f>
        <v>6.5806447454798307E-3</v>
      </c>
      <c r="Q151" s="147">
        <f>'1.3'!Q151/'1.3.a'!$Q$178</f>
        <v>7.4454250447472262E-3</v>
      </c>
      <c r="R151" s="147">
        <f>'1.3'!R151/'1.3.a'!$R$178</f>
        <v>7.0837174882935417E-3</v>
      </c>
      <c r="S151" s="147">
        <f>'1.3'!S151/'1.3.a'!$S$178</f>
        <v>7.0150899619204543E-3</v>
      </c>
      <c r="T151" s="147">
        <f>'1.3'!T151/'1.3.a'!$T$178</f>
        <v>6.0579321170623045E-3</v>
      </c>
      <c r="U151" s="147">
        <f>'1.3'!U151/'1.3.a'!$U$178</f>
        <v>6.1664160897352332E-3</v>
      </c>
      <c r="V151" s="147">
        <f>'1.3'!V151/'1.3.a'!$V$178</f>
        <v>6.2431052331399003E-3</v>
      </c>
      <c r="W151" s="147">
        <f>'1.3'!W151/'1.3.a'!$W$178</f>
        <v>6.98468076068886E-3</v>
      </c>
      <c r="X151" s="147">
        <f>'1.3'!X151/'1.3.a'!$X$178</f>
        <v>6.3107639038677754E-3</v>
      </c>
      <c r="Y151" s="147">
        <f>'1.3'!Y151/'1.3.a'!$Y$178</f>
        <v>6.8898636038398735E-3</v>
      </c>
      <c r="Z151" s="147">
        <f>'1.3'!Z151/'1.3.a'!$Z$178</f>
        <v>5.8439551522249614E-3</v>
      </c>
      <c r="AA151" s="147">
        <f>'1.3'!AA151/'1.3.a'!$AA$178</f>
        <v>5.6703101147992157E-3</v>
      </c>
      <c r="AB151" s="147">
        <f>'1.3'!AB151/'1.3.a'!$AB$178</f>
        <v>4.7440379356998427E-3</v>
      </c>
      <c r="AC151" s="147">
        <f>'1.3'!AC151/'1.3.a'!$AC$178</f>
        <v>4.9173588283058086E-3</v>
      </c>
      <c r="AD151" s="147">
        <f>'1.3'!AD151/'1.3.a'!$AD$178</f>
        <v>4.7705863750138059E-3</v>
      </c>
      <c r="AE151" s="147">
        <f>'1.3'!AE151/'1.3.a'!$AE$178</f>
        <v>4.6120864932597287E-3</v>
      </c>
      <c r="AF151" s="147">
        <f>'1.3'!AF151/'1.3.a'!$AF$178</f>
        <v>4.6634666081457289E-3</v>
      </c>
      <c r="AG151" s="147">
        <f>'1.3'!AG151/'1.3.a'!$AG$178</f>
        <v>5.2444128516520557E-3</v>
      </c>
      <c r="AH151" s="147">
        <f>'1.3'!AH151/'1.3.a'!$AH$178</f>
        <v>5.1069274134392228E-3</v>
      </c>
      <c r="AI151" s="147">
        <f>'1.3'!AI151/'1.3.a'!$AI$178</f>
        <v>5.5075371379318559E-3</v>
      </c>
      <c r="AJ151" s="147">
        <f>'1.3'!AJ151/'1.3.a'!$AJ$178</f>
        <v>5.7525189277493286E-3</v>
      </c>
      <c r="AK151" s="147">
        <f>'1.3'!AK151/'1.3.a'!$AK$178</f>
        <v>6.3859042167590642E-3</v>
      </c>
      <c r="AL151" s="147">
        <f>'1.3'!AL151/'1.3.a'!$AL$178</f>
        <v>5.5902257837779834E-3</v>
      </c>
      <c r="AM151" s="147">
        <f>'1.3'!AM151/'1.3.a'!$AM$178</f>
        <v>5.7558912023939713E-3</v>
      </c>
      <c r="AN151" s="147">
        <f>'1.3'!AN151/'1.3.a'!$AN$178</f>
        <v>5.6122868802068824E-3</v>
      </c>
      <c r="AO151" s="147">
        <f>'1.3'!AO151/'1.3.a'!$AO$178</f>
        <v>6.0116807067654848E-3</v>
      </c>
      <c r="AP151" s="147">
        <f>'1.3'!AP151/'1.3.a'!$AP$178</f>
        <v>5.7976411190225913E-3</v>
      </c>
      <c r="AQ151" s="147">
        <f>'1.3'!AQ151/'1.3.a'!$AQ$178</f>
        <v>6.1019148339973321E-3</v>
      </c>
      <c r="AR151" s="147">
        <f>'1.3'!AR151/'1.3.a'!$AR$178</f>
        <v>5.4595161872316774E-3</v>
      </c>
      <c r="AS151" s="147">
        <f>'1.3'!AS151/'1.3.a'!$AS$178</f>
        <v>5.8186124483392875E-3</v>
      </c>
      <c r="AT151" s="147">
        <f>'1.3'!AT151/'1.3.a'!$AT$178</f>
        <v>7.0549166758692525E-3</v>
      </c>
    </row>
    <row r="152" spans="1:46" ht="20.100000000000001" customHeight="1" x14ac:dyDescent="0.25">
      <c r="A152" s="21">
        <v>116</v>
      </c>
      <c r="B152" s="22" t="s">
        <v>278</v>
      </c>
      <c r="C152" s="147">
        <f>'1.3'!C152/'1.3.a'!$C$178</f>
        <v>-5.9469052941289295E-5</v>
      </c>
      <c r="D152" s="147">
        <f>'1.3'!D152/'1.3.a'!$D$178</f>
        <v>1.0572344554067436E-4</v>
      </c>
      <c r="E152" s="147">
        <f>'1.3'!E152/'1.3.a'!$E$178</f>
        <v>4.0635855520650143E-4</v>
      </c>
      <c r="F152" s="147">
        <f>'1.3'!F152/'1.3.a'!$F$178</f>
        <v>-2.5368552473590134E-4</v>
      </c>
      <c r="G152" s="147">
        <f>'1.3'!G152/'1.3.a'!$G$178</f>
        <v>2.5676583582792852E-4</v>
      </c>
      <c r="H152" s="147">
        <f>'1.3'!H152/'1.3.a'!$H$178</f>
        <v>1.1826749817109025E-4</v>
      </c>
      <c r="I152" s="147">
        <f>'1.3'!I152/'1.3.a'!$I$178</f>
        <v>2.3341627164143142E-4</v>
      </c>
      <c r="J152" s="147">
        <f>'1.3'!J152/'1.3.a'!$J$178</f>
        <v>-2.7946130276084504E-4</v>
      </c>
      <c r="K152" s="147">
        <f>'1.3'!K152/'1.3.a'!$K$178</f>
        <v>-6.5436124471324241E-4</v>
      </c>
      <c r="L152" s="147">
        <f>'1.3'!L152/'1.3.a'!$L$178</f>
        <v>-1.5938880219655761E-4</v>
      </c>
      <c r="M152" s="147">
        <f>'1.3'!M152/'1.3.a'!$M$178</f>
        <v>-1.017542616313232E-4</v>
      </c>
      <c r="N152" s="147">
        <f>'1.3'!N152/'1.3.a'!$N$178</f>
        <v>4.5021458277568697E-4</v>
      </c>
      <c r="O152" s="147">
        <f>'1.3'!O152/'1.3.a'!$O$178</f>
        <v>-4.3977837312159437E-4</v>
      </c>
      <c r="P152" s="147">
        <f>'1.3'!P152/'1.3.a'!$P$178</f>
        <v>1.3120316473370973E-4</v>
      </c>
      <c r="Q152" s="147">
        <f>'1.3'!Q152/'1.3.a'!$Q$178</f>
        <v>1.6402437495013068E-4</v>
      </c>
      <c r="R152" s="147">
        <f>'1.3'!R152/'1.3.a'!$R$178</f>
        <v>5.1624058650555111E-4</v>
      </c>
      <c r="S152" s="147">
        <f>'1.3'!S152/'1.3.a'!$S$178</f>
        <v>1.1239397762855999E-4</v>
      </c>
      <c r="T152" s="147">
        <f>'1.3'!T152/'1.3.a'!$T$178</f>
        <v>-9.4033917103916612E-5</v>
      </c>
      <c r="U152" s="147">
        <f>'1.3'!U152/'1.3.a'!$U$178</f>
        <v>1.1958821820516008E-4</v>
      </c>
      <c r="V152" s="147">
        <f>'1.3'!V152/'1.3.a'!$V$178</f>
        <v>-1.5767560070715719E-4</v>
      </c>
      <c r="W152" s="147">
        <f>'1.3'!W152/'1.3.a'!$W$178</f>
        <v>-3.7056744280637141E-4</v>
      </c>
      <c r="X152" s="147">
        <f>'1.3'!X152/'1.3.a'!$X$178</f>
        <v>1.2190113012051012E-4</v>
      </c>
      <c r="Y152" s="147">
        <f>'1.3'!Y152/'1.3.a'!$Y$178</f>
        <v>-4.8372638008818841E-7</v>
      </c>
      <c r="Z152" s="147">
        <f>'1.3'!Z152/'1.3.a'!$Z$178</f>
        <v>-8.3996562921878206E-5</v>
      </c>
      <c r="AA152" s="147">
        <f>'1.3'!AA152/'1.3.a'!$AA$178</f>
        <v>2.6607569383660464E-9</v>
      </c>
      <c r="AB152" s="147">
        <f>'1.3'!AB152/'1.3.a'!$AB$178</f>
        <v>5.8024250218464967E-7</v>
      </c>
      <c r="AC152" s="147">
        <f>'1.3'!AC152/'1.3.a'!$AC$178</f>
        <v>1.7663055742752108E-9</v>
      </c>
      <c r="AD152" s="147">
        <f>'1.3'!AD152/'1.3.a'!$AD$178</f>
        <v>1.2061143585412072E-8</v>
      </c>
      <c r="AE152" s="147">
        <f>'1.3'!AE152/'1.3.a'!$AE$178</f>
        <v>-2.9315142882483652E-8</v>
      </c>
      <c r="AF152" s="147">
        <f>'1.3'!AF152/'1.3.a'!$AF$178</f>
        <v>9.5339159814782044E-9</v>
      </c>
      <c r="AG152" s="147">
        <f>'1.3'!AG152/'1.3.a'!$AG$178</f>
        <v>3.9952476701826568E-9</v>
      </c>
      <c r="AH152" s="147">
        <f>'1.3'!AH152/'1.3.a'!$AH$178</f>
        <v>1.4203691872438023E-8</v>
      </c>
      <c r="AI152" s="147">
        <f>'1.3'!AI152/'1.3.a'!$AI$178</f>
        <v>5.0306573055449915E-8</v>
      </c>
      <c r="AJ152" s="147">
        <f>'1.3'!AJ152/'1.3.a'!$AJ$178</f>
        <v>-5.5590573617639892E-8</v>
      </c>
      <c r="AK152" s="147">
        <f>'1.3'!AK152/'1.3.a'!$AK$178</f>
        <v>2.0083526786825271E-7</v>
      </c>
      <c r="AL152" s="147">
        <f>'1.3'!AL152/'1.3.a'!$AL$178</f>
        <v>1.8219842650822973E-8</v>
      </c>
      <c r="AM152" s="147">
        <f>'1.3'!AM152/'1.3.a'!$AM$178</f>
        <v>-1.4927163957581829E-8</v>
      </c>
      <c r="AN152" s="147">
        <f>'1.3'!AN152/'1.3.a'!$AN$178</f>
        <v>3.9223868158516934E-8</v>
      </c>
      <c r="AO152" s="147">
        <f>'1.3'!AO152/'1.3.a'!$AO$178</f>
        <v>1.21068448299236E-8</v>
      </c>
      <c r="AP152" s="147">
        <f>'1.3'!AP152/'1.3.a'!$AP$178</f>
        <v>-9.335696109974047E-9</v>
      </c>
      <c r="AQ152" s="147">
        <f>'1.3'!AQ152/'1.3.a'!$AQ$178</f>
        <v>7.0662028434152431E-9</v>
      </c>
      <c r="AR152" s="147">
        <f>'1.3'!AR152/'1.3.a'!$AR$178</f>
        <v>2.5393892325222275E-8</v>
      </c>
      <c r="AS152" s="147">
        <f>'1.3'!AS152/'1.3.a'!$AS$178</f>
        <v>-4.2737540273930282E-6</v>
      </c>
      <c r="AT152" s="147">
        <f>'1.3'!AT152/'1.3.a'!$AT$178</f>
        <v>2.1494746246243916E-8</v>
      </c>
    </row>
    <row r="153" spans="1:46" ht="20.100000000000001" customHeight="1" x14ac:dyDescent="0.25">
      <c r="A153" s="118">
        <v>12</v>
      </c>
      <c r="B153" s="118" t="s">
        <v>246</v>
      </c>
      <c r="C153" s="146">
        <f>'1.3'!C153/'1.3.a'!$C$178</f>
        <v>0.10173731790662316</v>
      </c>
      <c r="D153" s="146">
        <f>'1.3'!D153/'1.3.a'!$D$178</f>
        <v>0.10074815852868631</v>
      </c>
      <c r="E153" s="146">
        <f>'1.3'!E153/'1.3.a'!$E$178</f>
        <v>9.7924933012698279E-2</v>
      </c>
      <c r="F153" s="146">
        <f>'1.3'!F153/'1.3.a'!$F$178</f>
        <v>0.11301338772233707</v>
      </c>
      <c r="G153" s="146">
        <f>'1.3'!G153/'1.3.a'!$G$178</f>
        <v>0.1022349251024684</v>
      </c>
      <c r="H153" s="146">
        <f>'1.3'!H153/'1.3.a'!$H$178</f>
        <v>0.10194030232990446</v>
      </c>
      <c r="I153" s="146">
        <f>'1.3'!I153/'1.3.a'!$I$178</f>
        <v>0.10069384367778671</v>
      </c>
      <c r="J153" s="146">
        <f>'1.3'!J153/'1.3.a'!$J$178</f>
        <v>0.11620329815533421</v>
      </c>
      <c r="K153" s="146">
        <f>'1.3'!K153/'1.3.a'!$K$178</f>
        <v>0.10527005255182545</v>
      </c>
      <c r="L153" s="146">
        <f>'1.3'!L153/'1.3.a'!$L$178</f>
        <v>0.10424437653578968</v>
      </c>
      <c r="M153" s="146">
        <f>'1.3'!M153/'1.3.a'!$M$178</f>
        <v>9.9340378894304235E-2</v>
      </c>
      <c r="N153" s="146">
        <f>'1.3'!N153/'1.3.a'!$N$178</f>
        <v>0.11600088287857487</v>
      </c>
      <c r="O153" s="146">
        <f>'1.3'!O153/'1.3.a'!$O$178</f>
        <v>0.10505925609018921</v>
      </c>
      <c r="P153" s="146">
        <f>'1.3'!P153/'1.3.a'!$P$178</f>
        <v>0.1038661402158149</v>
      </c>
      <c r="Q153" s="146">
        <f>'1.3'!Q153/'1.3.a'!$Q$178</f>
        <v>0.10098578446826068</v>
      </c>
      <c r="R153" s="146">
        <f>'1.3'!R153/'1.3.a'!$R$178</f>
        <v>0.1154481390412663</v>
      </c>
      <c r="S153" s="146">
        <f>'1.3'!S153/'1.3.a'!$S$178</f>
        <v>0.10489691806102866</v>
      </c>
      <c r="T153" s="146">
        <f>'1.3'!T153/'1.3.a'!$T$178</f>
        <v>0.10326350559036949</v>
      </c>
      <c r="U153" s="146">
        <f>'1.3'!U153/'1.3.a'!$U$178</f>
        <v>0.1017609602724099</v>
      </c>
      <c r="V153" s="146">
        <f>'1.3'!V153/'1.3.a'!$V$178</f>
        <v>0.11582651095702276</v>
      </c>
      <c r="W153" s="146">
        <f>'1.3'!W153/'1.3.a'!$W$178</f>
        <v>0.10538087279860857</v>
      </c>
      <c r="X153" s="146">
        <f>'1.3'!X153/'1.3.a'!$X$178</f>
        <v>0.10656514764574945</v>
      </c>
      <c r="Y153" s="146">
        <f>'1.3'!Y153/'1.3.a'!$Y$178</f>
        <v>0.10181978147532418</v>
      </c>
      <c r="Z153" s="146">
        <f>'1.3'!Z153/'1.3.a'!$Z$178</f>
        <v>0.11701842599140543</v>
      </c>
      <c r="AA153" s="146">
        <f>'1.3'!AA153/'1.3.a'!$AA$178</f>
        <v>0.10715665916686447</v>
      </c>
      <c r="AB153" s="146">
        <f>'1.3'!AB153/'1.3.a'!$AB$178</f>
        <v>0.10514660569954738</v>
      </c>
      <c r="AC153" s="146">
        <f>'1.3'!AC153/'1.3.a'!$AC$178</f>
        <v>0.10182408671655446</v>
      </c>
      <c r="AD153" s="146">
        <f>'1.3'!AD153/'1.3.a'!$AD$178</f>
        <v>0.11900872831244735</v>
      </c>
      <c r="AE153" s="146">
        <f>'1.3'!AE153/'1.3.a'!$AE$178</f>
        <v>0.10578461826174233</v>
      </c>
      <c r="AF153" s="146">
        <f>'1.3'!AF153/'1.3.a'!$AF$178</f>
        <v>0.10826465988601157</v>
      </c>
      <c r="AG153" s="146">
        <f>'1.3'!AG153/'1.3.a'!$AG$178</f>
        <v>0.10531733959036133</v>
      </c>
      <c r="AH153" s="146">
        <f>'1.3'!AH153/'1.3.a'!$AH$178</f>
        <v>0.11930233787183571</v>
      </c>
      <c r="AI153" s="146">
        <f>'1.3'!AI153/'1.3.a'!$AI$178</f>
        <v>0.10615540111487935</v>
      </c>
      <c r="AJ153" s="146">
        <f>'1.3'!AJ153/'1.3.a'!$AJ$178</f>
        <v>0.10499239692644061</v>
      </c>
      <c r="AK153" s="146">
        <f>'1.3'!AK153/'1.3.a'!$AK$178</f>
        <v>0.10218040474589229</v>
      </c>
      <c r="AL153" s="146">
        <f>'1.3'!AL153/'1.3.a'!$AL$178</f>
        <v>0.11914291523742244</v>
      </c>
      <c r="AM153" s="146">
        <f>'1.3'!AM153/'1.3.a'!$AM$178</f>
        <v>0.10687492052779626</v>
      </c>
      <c r="AN153" s="146">
        <f>'1.3'!AN153/'1.3.a'!$AN$178</f>
        <v>0.10600543592307965</v>
      </c>
      <c r="AO153" s="146">
        <f>'1.3'!AO153/'1.3.a'!$AO$178</f>
        <v>0.10299805257895465</v>
      </c>
      <c r="AP153" s="146">
        <f>'1.3'!AP153/'1.3.a'!$AP$178</f>
        <v>0.12124704722185504</v>
      </c>
      <c r="AQ153" s="146">
        <f>'1.3'!AQ153/'1.3.a'!$AQ$178</f>
        <v>0.10486077163343373</v>
      </c>
      <c r="AR153" s="146">
        <f>'1.3'!AR153/'1.3.a'!$AR$178</f>
        <v>8.7934600222440595E-2</v>
      </c>
      <c r="AS153" s="146">
        <f>'1.3'!AS153/'1.3.a'!$AS$178</f>
        <v>0.10646689228492298</v>
      </c>
      <c r="AT153" s="146">
        <f>'1.3'!AT153/'1.3.a'!$AT$178</f>
        <v>0.12581782454485263</v>
      </c>
    </row>
    <row r="154" spans="1:46" ht="20.100000000000001" customHeight="1" x14ac:dyDescent="0.25">
      <c r="A154" s="118">
        <v>13</v>
      </c>
      <c r="B154" s="118" t="s">
        <v>243</v>
      </c>
      <c r="C154" s="146">
        <f>'1.3'!C154/'1.3.a'!$C$178</f>
        <v>1.7330184454820502E-5</v>
      </c>
      <c r="D154" s="146">
        <f>'1.3'!D154/'1.3.a'!$D$178</f>
        <v>1.6562248220313334E-5</v>
      </c>
      <c r="E154" s="146">
        <f>'1.3'!E154/'1.3.a'!$E$178</f>
        <v>1.8388393838327301E-5</v>
      </c>
      <c r="F154" s="146">
        <f>'1.3'!F154/'1.3.a'!$F$178</f>
        <v>2.007215141224976E-5</v>
      </c>
      <c r="G154" s="146">
        <f>'1.3'!G154/'1.3.a'!$G$178</f>
        <v>4.9660198369722591E-6</v>
      </c>
      <c r="H154" s="146">
        <f>'1.3'!H154/'1.3.a'!$H$178</f>
        <v>8.4838829452529576E-6</v>
      </c>
      <c r="I154" s="146">
        <f>'1.3'!I154/'1.3.a'!$I$178</f>
        <v>5.592932490771045E-6</v>
      </c>
      <c r="J154" s="146">
        <f>'1.3'!J154/'1.3.a'!$J$178</f>
        <v>1.0482363665893859E-5</v>
      </c>
      <c r="K154" s="146">
        <f>'1.3'!K154/'1.3.a'!$K$178</f>
        <v>6.2570326055554664E-6</v>
      </c>
      <c r="L154" s="146">
        <f>'1.3'!L154/'1.3.a'!$L$178</f>
        <v>1.0966829625086169E-5</v>
      </c>
      <c r="M154" s="146">
        <f>'1.3'!M154/'1.3.a'!$M$178</f>
        <v>5.8897082966711247E-6</v>
      </c>
      <c r="N154" s="146">
        <f>'1.3'!N154/'1.3.a'!$N$178</f>
        <v>8.2624134708133785E-6</v>
      </c>
      <c r="O154" s="146">
        <f>'1.3'!O154/'1.3.a'!$O$178</f>
        <v>1.0534416045577922E-5</v>
      </c>
      <c r="P154" s="146">
        <f>'1.3'!P154/'1.3.a'!$P$178</f>
        <v>1.6863051894824952E-5</v>
      </c>
      <c r="Q154" s="146">
        <f>'1.3'!Q154/'1.3.a'!$Q$178</f>
        <v>1.4504112800221763E-5</v>
      </c>
      <c r="R154" s="146">
        <f>'1.3'!R154/'1.3.a'!$R$178</f>
        <v>1.7438719851776543E-5</v>
      </c>
      <c r="S154" s="146">
        <f>'1.3'!S154/'1.3.a'!$S$178</f>
        <v>1.9549281989328449E-5</v>
      </c>
      <c r="T154" s="146">
        <f>'1.3'!T154/'1.3.a'!$T$178</f>
        <v>5.3334322612838523E-6</v>
      </c>
      <c r="U154" s="146">
        <f>'1.3'!U154/'1.3.a'!$U$178</f>
        <v>5.7592861492731314E-6</v>
      </c>
      <c r="V154" s="146">
        <f>'1.3'!V154/'1.3.a'!$V$178</f>
        <v>7.6006483636235466E-6</v>
      </c>
      <c r="W154" s="146">
        <f>'1.3'!W154/'1.3.a'!$W$178</f>
        <v>3.7243916909144962E-6</v>
      </c>
      <c r="X154" s="146">
        <f>'1.3'!X154/'1.3.a'!$X$178</f>
        <v>4.7666506288638725E-6</v>
      </c>
      <c r="Y154" s="146">
        <f>'1.3'!Y154/'1.3.a'!$Y$178</f>
        <v>2.3331525575584519E-6</v>
      </c>
      <c r="Z154" s="146">
        <f>'1.3'!Z154/'1.3.a'!$Z$178</f>
        <v>1.5672401900218927E-5</v>
      </c>
      <c r="AA154" s="146">
        <f>'1.3'!AA154/'1.3.a'!$AA$178</f>
        <v>3.4007533948539234E-6</v>
      </c>
      <c r="AB154" s="146">
        <f>'1.3'!AB154/'1.3.a'!$AB$178</f>
        <v>8.2172511422159046E-6</v>
      </c>
      <c r="AC154" s="146">
        <f>'1.3'!AC154/'1.3.a'!$AC$178</f>
        <v>1.9087147563733495E-6</v>
      </c>
      <c r="AD154" s="146">
        <f>'1.3'!AD154/'1.3.a'!$AD$178</f>
        <v>2.954630521720001E-6</v>
      </c>
      <c r="AE154" s="146">
        <f>'1.3'!AE154/'1.3.a'!$AE$178</f>
        <v>5.261739809238465E-6</v>
      </c>
      <c r="AF154" s="146">
        <f>'1.3'!AF154/'1.3.a'!$AF$178</f>
        <v>1.5857941555787267E-5</v>
      </c>
      <c r="AG154" s="146">
        <f>'1.3'!AG154/'1.3.a'!$AG$178</f>
        <v>1.7113329637995359E-6</v>
      </c>
      <c r="AH154" s="146">
        <f>'1.3'!AH154/'1.3.a'!$AH$178</f>
        <v>2.7599517771246834E-6</v>
      </c>
      <c r="AI154" s="146">
        <f>'1.3'!AI154/'1.3.a'!$AI$178</f>
        <v>1.1817232401718184E-5</v>
      </c>
      <c r="AJ154" s="146">
        <f>'1.3'!AJ154/'1.3.a'!$AJ$178</f>
        <v>1.2492518499751491E-5</v>
      </c>
      <c r="AK154" s="146">
        <f>'1.3'!AK154/'1.3.a'!$AK$178</f>
        <v>9.8684133502911165E-6</v>
      </c>
      <c r="AL154" s="146">
        <f>'1.3'!AL154/'1.3.a'!$AL$178</f>
        <v>1.4445993326036545E-5</v>
      </c>
      <c r="AM154" s="146">
        <f>'1.3'!AM154/'1.3.a'!$AM$178</f>
        <v>1.7595618518448953E-6</v>
      </c>
      <c r="AN154" s="146">
        <f>'1.3'!AN154/'1.3.a'!$AN$178</f>
        <v>1.6718701418145042E-6</v>
      </c>
      <c r="AO154" s="146">
        <f>'1.3'!AO154/'1.3.a'!$AO$178</f>
        <v>1.4573743544241248E-6</v>
      </c>
      <c r="AP154" s="146">
        <f>'1.3'!AP154/'1.3.a'!$AP$178</f>
        <v>3.2389831881974093E-6</v>
      </c>
      <c r="AQ154" s="146">
        <f>'1.3'!AQ154/'1.3.a'!$AQ$178</f>
        <v>2.3386847564491648E-7</v>
      </c>
      <c r="AR154" s="146">
        <f>'1.3'!AR154/'1.3.a'!$AR$178</f>
        <v>4.1051208503765594E-6</v>
      </c>
      <c r="AS154" s="146">
        <f>'1.3'!AS154/'1.3.a'!$AS$178</f>
        <v>9.42234033712712E-7</v>
      </c>
      <c r="AT154" s="146">
        <f>'1.3'!AT154/'1.3.a'!$AT$178</f>
        <v>4.62314116393402E-6</v>
      </c>
    </row>
    <row r="155" spans="1:46" ht="20.100000000000001" customHeight="1" x14ac:dyDescent="0.25">
      <c r="A155" s="118">
        <v>14</v>
      </c>
      <c r="B155" s="118" t="s">
        <v>247</v>
      </c>
      <c r="C155" s="146">
        <f>'1.3'!C155/'1.3.a'!$C$178</f>
        <v>4.9197578191587453E-2</v>
      </c>
      <c r="D155" s="146">
        <f>'1.3'!D155/'1.3.a'!$D$178</f>
        <v>5.1911154833664201E-2</v>
      </c>
      <c r="E155" s="146">
        <f>'1.3'!E155/'1.3.a'!$E$178</f>
        <v>5.6377268650713276E-2</v>
      </c>
      <c r="F155" s="146">
        <f>'1.3'!F155/'1.3.a'!$F$178</f>
        <v>4.8835665731517645E-2</v>
      </c>
      <c r="G155" s="146">
        <f>'1.3'!G155/'1.3.a'!$G$178</f>
        <v>5.1105756003346582E-2</v>
      </c>
      <c r="H155" s="146">
        <f>'1.3'!H155/'1.3.a'!$H$178</f>
        <v>5.1531078912573108E-2</v>
      </c>
      <c r="I155" s="146">
        <f>'1.3'!I155/'1.3.a'!$I$178</f>
        <v>5.3601595090842231E-2</v>
      </c>
      <c r="J155" s="146">
        <f>'1.3'!J155/'1.3.a'!$J$178</f>
        <v>4.7387139729405142E-2</v>
      </c>
      <c r="K155" s="146">
        <f>'1.3'!K155/'1.3.a'!$K$178</f>
        <v>5.4166170008957168E-2</v>
      </c>
      <c r="L155" s="146">
        <f>'1.3'!L155/'1.3.a'!$L$178</f>
        <v>5.0844321043607324E-2</v>
      </c>
      <c r="M155" s="146">
        <f>'1.3'!M155/'1.3.a'!$M$178</f>
        <v>6.6766862383463951E-2</v>
      </c>
      <c r="N155" s="146">
        <f>'1.3'!N155/'1.3.a'!$N$178</f>
        <v>6.5512582267253344E-2</v>
      </c>
      <c r="O155" s="146">
        <f>'1.3'!O155/'1.3.a'!$O$178</f>
        <v>4.8695558923931341E-2</v>
      </c>
      <c r="P155" s="146">
        <f>'1.3'!P155/'1.3.a'!$P$178</f>
        <v>5.4567292820610985E-2</v>
      </c>
      <c r="Q155" s="146">
        <f>'1.3'!Q155/'1.3.a'!$Q$178</f>
        <v>5.2109231384755601E-2</v>
      </c>
      <c r="R155" s="146">
        <f>'1.3'!R155/'1.3.a'!$R$178</f>
        <v>6.3244312884837756E-2</v>
      </c>
      <c r="S155" s="146">
        <f>'1.3'!S155/'1.3.a'!$S$178</f>
        <v>5.4645412872301166E-2</v>
      </c>
      <c r="T155" s="146">
        <f>'1.3'!T155/'1.3.a'!$T$178</f>
        <v>4.8618429471130445E-2</v>
      </c>
      <c r="U155" s="146">
        <f>'1.3'!U155/'1.3.a'!$U$178</f>
        <v>4.9936215768939071E-2</v>
      </c>
      <c r="V155" s="146">
        <f>'1.3'!V155/'1.3.a'!$V$178</f>
        <v>4.8195745694993061E-2</v>
      </c>
      <c r="W155" s="146">
        <f>'1.3'!W155/'1.3.a'!$W$178</f>
        <v>5.352470501823052E-2</v>
      </c>
      <c r="X155" s="146">
        <f>'1.3'!X155/'1.3.a'!$X$178</f>
        <v>7.6975071486392599E-2</v>
      </c>
      <c r="Y155" s="146">
        <f>'1.3'!Y155/'1.3.a'!$Y$178</f>
        <v>6.1269743683460526E-2</v>
      </c>
      <c r="Z155" s="146">
        <f>'1.3'!Z155/'1.3.a'!$Z$178</f>
        <v>7.0402251310936859E-2</v>
      </c>
      <c r="AA155" s="146">
        <f>'1.3'!AA155/'1.3.a'!$AA$178</f>
        <v>8.9520095237336242E-2</v>
      </c>
      <c r="AB155" s="146">
        <f>'1.3'!AB155/'1.3.a'!$AB$178</f>
        <v>6.7408234232858383E-2</v>
      </c>
      <c r="AC155" s="146">
        <f>'1.3'!AC155/'1.3.a'!$AC$178</f>
        <v>5.9931341313983269E-2</v>
      </c>
      <c r="AD155" s="146">
        <f>'1.3'!AD155/'1.3.a'!$AD$178</f>
        <v>6.7839162795636995E-2</v>
      </c>
      <c r="AE155" s="146">
        <f>'1.3'!AE155/'1.3.a'!$AE$178</f>
        <v>5.9319145516619702E-2</v>
      </c>
      <c r="AF155" s="146">
        <f>'1.3'!AF155/'1.3.a'!$AF$178</f>
        <v>5.5613955153493745E-2</v>
      </c>
      <c r="AG155" s="146">
        <f>'1.3'!AG155/'1.3.a'!$AG$178</f>
        <v>5.7479804579949216E-2</v>
      </c>
      <c r="AH155" s="146">
        <f>'1.3'!AH155/'1.3.a'!$AH$178</f>
        <v>5.3478837186266753E-2</v>
      </c>
      <c r="AI155" s="146">
        <f>'1.3'!AI155/'1.3.a'!$AI$178</f>
        <v>5.4464519625589111E-2</v>
      </c>
      <c r="AJ155" s="146">
        <f>'1.3'!AJ155/'1.3.a'!$AJ$178</f>
        <v>5.5381617485462442E-2</v>
      </c>
      <c r="AK155" s="146">
        <f>'1.3'!AK155/'1.3.a'!$AK$178</f>
        <v>6.2679713330008324E-2</v>
      </c>
      <c r="AL155" s="146">
        <f>'1.3'!AL155/'1.3.a'!$AL$178</f>
        <v>6.6957688931748832E-2</v>
      </c>
      <c r="AM155" s="146">
        <f>'1.3'!AM155/'1.3.a'!$AM$178</f>
        <v>6.233777741212812E-2</v>
      </c>
      <c r="AN155" s="146">
        <f>'1.3'!AN155/'1.3.a'!$AN$178</f>
        <v>5.8212278399564776E-2</v>
      </c>
      <c r="AO155" s="146">
        <f>'1.3'!AO155/'1.3.a'!$AO$178</f>
        <v>5.5585829990176597E-2</v>
      </c>
      <c r="AP155" s="146">
        <f>'1.3'!AP155/'1.3.a'!$AP$178</f>
        <v>9.9059777354338421E-2</v>
      </c>
      <c r="AQ155" s="146">
        <f>'1.3'!AQ155/'1.3.a'!$AQ$178</f>
        <v>6.1613306247792404E-2</v>
      </c>
      <c r="AR155" s="146">
        <f>'1.3'!AR155/'1.3.a'!$AR$178</f>
        <v>3.9963808014484334E-2</v>
      </c>
      <c r="AS155" s="146">
        <f>'1.3'!AS155/'1.3.a'!$AS$178</f>
        <v>3.6804400268615686E-2</v>
      </c>
      <c r="AT155" s="146">
        <f>'1.3'!AT155/'1.3.a'!$AT$178</f>
        <v>4.3438102819346014E-2</v>
      </c>
    </row>
    <row r="156" spans="1:46" ht="20.100000000000001" customHeight="1" x14ac:dyDescent="0.25">
      <c r="A156" s="121">
        <v>1411</v>
      </c>
      <c r="B156" s="121" t="s">
        <v>822</v>
      </c>
      <c r="C156" s="148">
        <f>'1.3'!C156/'1.3.a'!$C$178</f>
        <v>1.8701921614852016E-2</v>
      </c>
      <c r="D156" s="148">
        <f>'1.3'!D156/'1.3.a'!$D$178</f>
        <v>2.0010416882782829E-2</v>
      </c>
      <c r="E156" s="148">
        <f>'1.3'!E156/'1.3.a'!$E$178</f>
        <v>1.7753098684253985E-2</v>
      </c>
      <c r="F156" s="148">
        <f>'1.3'!F156/'1.3.a'!$F$178</f>
        <v>2.1336386053367198E-2</v>
      </c>
      <c r="G156" s="148">
        <f>'1.3'!G156/'1.3.a'!$G$178</f>
        <v>2.1713412468825643E-2</v>
      </c>
      <c r="H156" s="148">
        <f>'1.3'!H156/'1.3.a'!$H$178</f>
        <v>2.1419958706364452E-2</v>
      </c>
      <c r="I156" s="148">
        <f>'1.3'!I156/'1.3.a'!$I$178</f>
        <v>2.0813009565352255E-2</v>
      </c>
      <c r="J156" s="148">
        <f>'1.3'!J156/'1.3.a'!$J$178</f>
        <v>2.2692754427173219E-2</v>
      </c>
      <c r="K156" s="148">
        <f>'1.3'!K156/'1.3.a'!$K$178</f>
        <v>2.3202741443344513E-2</v>
      </c>
      <c r="L156" s="148">
        <f>'1.3'!L156/'1.3.a'!$L$178</f>
        <v>2.413960103681826E-2</v>
      </c>
      <c r="M156" s="148">
        <f>'1.3'!M156/'1.3.a'!$M$178</f>
        <v>2.2473785493721293E-2</v>
      </c>
      <c r="N156" s="148">
        <f>'1.3'!N156/'1.3.a'!$N$178</f>
        <v>2.5012013013623484E-2</v>
      </c>
      <c r="O156" s="148">
        <f>'1.3'!O156/'1.3.a'!$O$178</f>
        <v>2.0306835356510025E-2</v>
      </c>
      <c r="P156" s="148">
        <f>'1.3'!P156/'1.3.a'!$P$178</f>
        <v>1.9681707631817248E-2</v>
      </c>
      <c r="Q156" s="148">
        <f>'1.3'!Q156/'1.3.a'!$Q$178</f>
        <v>2.0160953881362801E-2</v>
      </c>
      <c r="R156" s="148">
        <f>'1.3'!R156/'1.3.a'!$R$178</f>
        <v>2.0605452503479012E-2</v>
      </c>
      <c r="S156" s="148">
        <f>'1.3'!S156/'1.3.a'!$S$178</f>
        <v>2.5036276795311535E-2</v>
      </c>
      <c r="T156" s="148">
        <f>'1.3'!T156/'1.3.a'!$T$178</f>
        <v>2.1060810052178629E-2</v>
      </c>
      <c r="U156" s="148">
        <f>'1.3'!U156/'1.3.a'!$U$178</f>
        <v>1.962173817172368E-2</v>
      </c>
      <c r="V156" s="148">
        <f>'1.3'!V156/'1.3.a'!$V$178</f>
        <v>2.0056022285557262E-2</v>
      </c>
      <c r="W156" s="148">
        <f>'1.3'!W156/'1.3.a'!$W$178</f>
        <v>2.8934135183164195E-2</v>
      </c>
      <c r="X156" s="148">
        <f>'1.3'!X156/'1.3.a'!$X$178</f>
        <v>4.454853696366505E-2</v>
      </c>
      <c r="Y156" s="148">
        <f>'1.3'!Y156/'1.3.a'!$Y$178</f>
        <v>2.9303068163363411E-2</v>
      </c>
      <c r="Z156" s="148">
        <f>'1.3'!Z156/'1.3.a'!$Z$178</f>
        <v>3.6958447541336259E-2</v>
      </c>
      <c r="AA156" s="148">
        <f>'1.3'!AA156/'1.3.a'!$AA$178</f>
        <v>5.571991205372108E-2</v>
      </c>
      <c r="AB156" s="148">
        <f>'1.3'!AB156/'1.3.a'!$AB$178</f>
        <v>4.231105003642939E-2</v>
      </c>
      <c r="AC156" s="148">
        <f>'1.3'!AC156/'1.3.a'!$AC$178</f>
        <v>3.2328909810940873E-2</v>
      </c>
      <c r="AD156" s="148">
        <f>'1.3'!AD156/'1.3.a'!$AD$178</f>
        <v>2.9624645191854086E-2</v>
      </c>
      <c r="AE156" s="148">
        <f>'1.3'!AE156/'1.3.a'!$AE$178</f>
        <v>2.9571655204664954E-2</v>
      </c>
      <c r="AF156" s="148">
        <f>'1.3'!AF156/'1.3.a'!$AF$178</f>
        <v>2.8111393676668907E-2</v>
      </c>
      <c r="AG156" s="148">
        <f>'1.3'!AG156/'1.3.a'!$AG$178</f>
        <v>2.5366712300437515E-2</v>
      </c>
      <c r="AH156" s="148">
        <f>'1.3'!AH156/'1.3.a'!$AH$178</f>
        <v>2.3235463378550463E-2</v>
      </c>
      <c r="AI156" s="148">
        <f>'1.3'!AI156/'1.3.a'!$AI$178</f>
        <v>2.36214904811579E-2</v>
      </c>
      <c r="AJ156" s="148">
        <f>'1.3'!AJ156/'1.3.a'!$AJ$178</f>
        <v>2.2863296191807016E-2</v>
      </c>
      <c r="AK156" s="148">
        <f>'1.3'!AK156/'1.3.a'!$AK$178</f>
        <v>2.9239184756273746E-2</v>
      </c>
      <c r="AL156" s="148">
        <f>'1.3'!AL156/'1.3.a'!$AL$178</f>
        <v>3.2099620019311964E-2</v>
      </c>
      <c r="AM156" s="148">
        <f>'1.3'!AM156/'1.3.a'!$AM$178</f>
        <v>2.9940795373619312E-2</v>
      </c>
      <c r="AN156" s="148">
        <f>'1.3'!AN156/'1.3.a'!$AN$178</f>
        <v>2.5760702439729961E-2</v>
      </c>
      <c r="AO156" s="148">
        <f>'1.3'!AO156/'1.3.a'!$AO$178</f>
        <v>2.0995669714077809E-2</v>
      </c>
      <c r="AP156" s="148">
        <f>'1.3'!AP156/'1.3.a'!$AP$178</f>
        <v>2.0591406967080322E-2</v>
      </c>
      <c r="AQ156" s="148">
        <f>'1.3'!AQ156/'1.3.a'!$AQ$178</f>
        <v>2.2141423245879293E-2</v>
      </c>
      <c r="AR156" s="148">
        <f>'1.3'!AR156/'1.3.a'!$AR$178</f>
        <v>1.3855974024164538E-2</v>
      </c>
      <c r="AS156" s="148">
        <f>'1.3'!AS156/'1.3.a'!$AS$178</f>
        <v>1.3853767943498426E-2</v>
      </c>
      <c r="AT156" s="148">
        <f>'1.3'!AT156/'1.3.a'!$AT$178</f>
        <v>1.7692937027524763E-2</v>
      </c>
    </row>
    <row r="157" spans="1:46" ht="20.100000000000001" customHeight="1" x14ac:dyDescent="0.25">
      <c r="A157" s="123" t="s">
        <v>394</v>
      </c>
      <c r="B157" s="121" t="s">
        <v>395</v>
      </c>
      <c r="C157" s="148">
        <f>'1.3'!C157/'1.3.a'!$C$178</f>
        <v>3.049565657673543E-2</v>
      </c>
      <c r="D157" s="148">
        <f>'1.3'!D157/'1.3.a'!$D$178</f>
        <v>3.1900737950881379E-2</v>
      </c>
      <c r="E157" s="148">
        <f>'1.3'!E157/'1.3.a'!$E$178</f>
        <v>3.8624169966459281E-2</v>
      </c>
      <c r="F157" s="148">
        <f>'1.3'!F157/'1.3.a'!$F$178</f>
        <v>2.7499279678150444E-2</v>
      </c>
      <c r="G157" s="148">
        <f>'1.3'!G157/'1.3.a'!$G$178</f>
        <v>2.9392343534520936E-2</v>
      </c>
      <c r="H157" s="148">
        <f>'1.3'!H157/'1.3.a'!$H$178</f>
        <v>3.0111120206208652E-2</v>
      </c>
      <c r="I157" s="148">
        <f>'1.3'!I157/'1.3.a'!$I$178</f>
        <v>3.2788585525489973E-2</v>
      </c>
      <c r="J157" s="148">
        <f>'1.3'!J157/'1.3.a'!$J$178</f>
        <v>2.4694385302231926E-2</v>
      </c>
      <c r="K157" s="148">
        <f>'1.3'!K157/'1.3.a'!$K$178</f>
        <v>3.0963428565612648E-2</v>
      </c>
      <c r="L157" s="148">
        <f>'1.3'!L157/'1.3.a'!$L$178</f>
        <v>2.670472000678906E-2</v>
      </c>
      <c r="M157" s="148">
        <f>'1.3'!M157/'1.3.a'!$M$178</f>
        <v>4.4293076889742662E-2</v>
      </c>
      <c r="N157" s="148">
        <f>'1.3'!N157/'1.3.a'!$N$178</f>
        <v>4.050056925362986E-2</v>
      </c>
      <c r="O157" s="148">
        <f>'1.3'!O157/'1.3.a'!$O$178</f>
        <v>2.8388723567421306E-2</v>
      </c>
      <c r="P157" s="148">
        <f>'1.3'!P157/'1.3.a'!$P$178</f>
        <v>3.4885585188793741E-2</v>
      </c>
      <c r="Q157" s="148">
        <f>'1.3'!Q157/'1.3.a'!$Q$178</f>
        <v>3.1948277503392797E-2</v>
      </c>
      <c r="R157" s="148">
        <f>'1.3'!R157/'1.3.a'!$R$178</f>
        <v>4.263886038135873E-2</v>
      </c>
      <c r="S157" s="148">
        <f>'1.3'!S157/'1.3.a'!$S$178</f>
        <v>2.9609136076989628E-2</v>
      </c>
      <c r="T157" s="148">
        <f>'1.3'!T157/'1.3.a'!$T$178</f>
        <v>2.7557619418951802E-2</v>
      </c>
      <c r="U157" s="148">
        <f>'1.3'!U157/'1.3.a'!$U$178</f>
        <v>3.0314477597215377E-2</v>
      </c>
      <c r="V157" s="148">
        <f>'1.3'!V157/'1.3.a'!$V$178</f>
        <v>2.81397234094358E-2</v>
      </c>
      <c r="W157" s="148">
        <f>'1.3'!W157/'1.3.a'!$W$178</f>
        <v>2.4590569835066325E-2</v>
      </c>
      <c r="X157" s="148">
        <f>'1.3'!X157/'1.3.a'!$X$178</f>
        <v>3.2426534522727556E-2</v>
      </c>
      <c r="Y157" s="148">
        <f>'1.3'!Y157/'1.3.a'!$Y$178</f>
        <v>3.196667552009709E-2</v>
      </c>
      <c r="Z157" s="148">
        <f>'1.3'!Z157/'1.3.a'!$Z$178</f>
        <v>3.3443803769600593E-2</v>
      </c>
      <c r="AA157" s="148">
        <f>'1.3'!AA157/'1.3.a'!$AA$178</f>
        <v>3.3800183183615176E-2</v>
      </c>
      <c r="AB157" s="148">
        <f>'1.3'!AB157/'1.3.a'!$AB$178</f>
        <v>2.5097184196428993E-2</v>
      </c>
      <c r="AC157" s="148">
        <f>'1.3'!AC157/'1.3.a'!$AC$178</f>
        <v>2.7602431503042393E-2</v>
      </c>
      <c r="AD157" s="148">
        <f>'1.3'!AD157/'1.3.a'!$AD$178</f>
        <v>3.8214517603782902E-2</v>
      </c>
      <c r="AE157" s="148">
        <f>'1.3'!AE157/'1.3.a'!$AE$178</f>
        <v>2.9747490311954738E-2</v>
      </c>
      <c r="AF157" s="148">
        <f>'1.3'!AF157/'1.3.a'!$AF$178</f>
        <v>2.7502561476824817E-2</v>
      </c>
      <c r="AG157" s="148">
        <f>'1.3'!AG157/'1.3.a'!$AG$178</f>
        <v>3.2113092279511701E-2</v>
      </c>
      <c r="AH157" s="148">
        <f>'1.3'!AH157/'1.3.a'!$AH$178</f>
        <v>3.0243373807716287E-2</v>
      </c>
      <c r="AI157" s="148">
        <f>'1.3'!AI157/'1.3.a'!$AI$178</f>
        <v>3.0843029144431208E-2</v>
      </c>
      <c r="AJ157" s="148">
        <f>'1.3'!AJ157/'1.3.a'!$AJ$178</f>
        <v>3.2518321293655422E-2</v>
      </c>
      <c r="AK157" s="148">
        <f>'1.3'!AK157/'1.3.a'!$AK$178</f>
        <v>3.3440528573734571E-2</v>
      </c>
      <c r="AL157" s="148">
        <f>'1.3'!AL157/'1.3.a'!$AL$178</f>
        <v>3.4858068912436875E-2</v>
      </c>
      <c r="AM157" s="148">
        <f>'1.3'!AM157/'1.3.a'!$AM$178</f>
        <v>3.2396982038508812E-2</v>
      </c>
      <c r="AN157" s="148">
        <f>'1.3'!AN157/'1.3.a'!$AN$178</f>
        <v>3.2451575959834812E-2</v>
      </c>
      <c r="AO157" s="148">
        <f>'1.3'!AO157/'1.3.a'!$AO$178</f>
        <v>3.4590160276098784E-2</v>
      </c>
      <c r="AP157" s="148">
        <f>'1.3'!AP157/'1.3.a'!$AP$178</f>
        <v>7.8468370387258082E-2</v>
      </c>
      <c r="AQ157" s="148">
        <f>'1.3'!AQ157/'1.3.a'!$AQ$178</f>
        <v>3.9471883001913115E-2</v>
      </c>
      <c r="AR157" s="148">
        <f>'1.3'!AR157/'1.3.a'!$AR$178</f>
        <v>2.6107833990319792E-2</v>
      </c>
      <c r="AS157" s="148">
        <f>'1.3'!AS157/'1.3.a'!$AS$178</f>
        <v>2.2950632325117262E-2</v>
      </c>
      <c r="AT157" s="148">
        <f>'1.3'!AT157/'1.3.a'!$AT$178</f>
        <v>2.5745165791821255E-2</v>
      </c>
    </row>
    <row r="158" spans="1:46" ht="20.100000000000001" customHeight="1" x14ac:dyDescent="0.25">
      <c r="A158" s="18" t="s">
        <v>396</v>
      </c>
      <c r="B158" s="19" t="s">
        <v>823</v>
      </c>
      <c r="C158" s="96">
        <f>'1.3'!C158/'1.3.a'!$C$178</f>
        <v>0.41396522879099956</v>
      </c>
      <c r="D158" s="96">
        <f>'1.3'!D158/'1.3.a'!$D$178</f>
        <v>0.41732678845744664</v>
      </c>
      <c r="E158" s="96">
        <f>'1.3'!E158/'1.3.a'!$E$178</f>
        <v>0.41028406039805432</v>
      </c>
      <c r="F158" s="96">
        <f>'1.3'!F158/'1.3.a'!$F$178</f>
        <v>0.44304829386113126</v>
      </c>
      <c r="G158" s="96">
        <f>'1.3'!G158/'1.3.a'!$G$178</f>
        <v>0.40513882564479137</v>
      </c>
      <c r="H158" s="96">
        <f>'1.3'!H158/'1.3.a'!$H$178</f>
        <v>0.41743290343523365</v>
      </c>
      <c r="I158" s="96">
        <f>'1.3'!I158/'1.3.a'!$I$178</f>
        <v>0.41321828767437835</v>
      </c>
      <c r="J158" s="96">
        <f>'1.3'!J158/'1.3.a'!$J$178</f>
        <v>0.44285119571359483</v>
      </c>
      <c r="K158" s="96">
        <f>'1.3'!K158/'1.3.a'!$K$178</f>
        <v>0.40659064550072638</v>
      </c>
      <c r="L158" s="96">
        <f>'1.3'!L158/'1.3.a'!$L$178</f>
        <v>0.41978055442465062</v>
      </c>
      <c r="M158" s="96">
        <f>'1.3'!M158/'1.3.a'!$M$178</f>
        <v>0.41133345296227142</v>
      </c>
      <c r="N158" s="96">
        <f>'1.3'!N158/'1.3.a'!$N$178</f>
        <v>0.4377753722552219</v>
      </c>
      <c r="O158" s="96">
        <f>'1.3'!O158/'1.3.a'!$O$178</f>
        <v>0.40365319050837328</v>
      </c>
      <c r="P158" s="96">
        <f>'1.3'!P158/'1.3.a'!$P$178</f>
        <v>0.41620067499244734</v>
      </c>
      <c r="Q158" s="96">
        <f>'1.3'!Q158/'1.3.a'!$Q$178</f>
        <v>0.41990274380450054</v>
      </c>
      <c r="R158" s="96">
        <f>'1.3'!R158/'1.3.a'!$R$178</f>
        <v>0.4575534126389923</v>
      </c>
      <c r="S158" s="96">
        <f>'1.3'!S158/'1.3.a'!$S$178</f>
        <v>0.41451602409295629</v>
      </c>
      <c r="T158" s="96">
        <f>'1.3'!T158/'1.3.a'!$T$178</f>
        <v>0.41988678825661174</v>
      </c>
      <c r="U158" s="96">
        <f>'1.3'!U158/'1.3.a'!$U$178</f>
        <v>0.45587787203559182</v>
      </c>
      <c r="V158" s="96">
        <f>'1.3'!V158/'1.3.a'!$V$178</f>
        <v>0.47433044042932065</v>
      </c>
      <c r="W158" s="96">
        <f>'1.3'!W158/'1.3.a'!$W$178</f>
        <v>0.46569815876246445</v>
      </c>
      <c r="X158" s="96">
        <f>'1.3'!X158/'1.3.a'!$X$178</f>
        <v>0.46593311253782532</v>
      </c>
      <c r="Y158" s="96">
        <f>'1.3'!Y158/'1.3.a'!$Y$178</f>
        <v>0.51927330456169207</v>
      </c>
      <c r="Z158" s="96">
        <f>'1.3'!Z158/'1.3.a'!$Z$178</f>
        <v>0.51365168595195387</v>
      </c>
      <c r="AA158" s="96">
        <f>'1.3'!AA158/'1.3.a'!$AA$178</f>
        <v>0.48017869480954672</v>
      </c>
      <c r="AB158" s="96">
        <f>'1.3'!AB158/'1.3.a'!$AB$178</f>
        <v>0.46656042625163524</v>
      </c>
      <c r="AC158" s="96">
        <f>'1.3'!AC158/'1.3.a'!$AC$178</f>
        <v>0.4805591227496076</v>
      </c>
      <c r="AD158" s="96">
        <f>'1.3'!AD158/'1.3.a'!$AD$178</f>
        <v>0.51411478900507934</v>
      </c>
      <c r="AE158" s="96">
        <f>'1.3'!AE158/'1.3.a'!$AE$178</f>
        <v>0.46434717111274099</v>
      </c>
      <c r="AF158" s="96">
        <f>'1.3'!AF158/'1.3.a'!$AF$178</f>
        <v>0.49553369358383231</v>
      </c>
      <c r="AG158" s="96">
        <f>'1.3'!AG158/'1.3.a'!$AG$178</f>
        <v>0.46578438828042423</v>
      </c>
      <c r="AH158" s="96">
        <f>'1.3'!AH158/'1.3.a'!$AH$178</f>
        <v>0.49894276865407727</v>
      </c>
      <c r="AI158" s="96">
        <f>'1.3'!AI158/'1.3.a'!$AI$178</f>
        <v>0.45068555846821468</v>
      </c>
      <c r="AJ158" s="96">
        <f>'1.3'!AJ158/'1.3.a'!$AJ$178</f>
        <v>0.47817856619973059</v>
      </c>
      <c r="AK158" s="96">
        <f>'1.3'!AK158/'1.3.a'!$AK$178</f>
        <v>0.48153229594726665</v>
      </c>
      <c r="AL158" s="96">
        <f>'1.3'!AL158/'1.3.a'!$AL$178</f>
        <v>0.48430949785415806</v>
      </c>
      <c r="AM158" s="96">
        <f>'1.3'!AM158/'1.3.a'!$AM$178</f>
        <v>0.46065387821939918</v>
      </c>
      <c r="AN158" s="96">
        <f>'1.3'!AN158/'1.3.a'!$AN$178</f>
        <v>0.45131575573873617</v>
      </c>
      <c r="AO158" s="96">
        <f>'1.3'!AO158/'1.3.a'!$AO$178</f>
        <v>0.43883089989502538</v>
      </c>
      <c r="AP158" s="96">
        <f>'1.3'!AP158/'1.3.a'!$AP$178</f>
        <v>0.51007965354167106</v>
      </c>
      <c r="AQ158" s="96">
        <f>'1.3'!AQ158/'1.3.a'!$AQ$178</f>
        <v>0.42379390736646022</v>
      </c>
      <c r="AR158" s="96">
        <f>'1.3'!AR158/'1.3.a'!$AR$178</f>
        <v>0.58185755453095755</v>
      </c>
      <c r="AS158" s="96">
        <f>'1.3'!AS158/'1.3.a'!$AS$178</f>
        <v>0.48683410155352153</v>
      </c>
      <c r="AT158" s="96">
        <f>'1.3'!AT158/'1.3.a'!$AT$178</f>
        <v>0.50911881549437732</v>
      </c>
    </row>
    <row r="159" spans="1:46" ht="20.100000000000001" customHeight="1" x14ac:dyDescent="0.25">
      <c r="A159" s="118">
        <v>2</v>
      </c>
      <c r="B159" s="118" t="s">
        <v>490</v>
      </c>
      <c r="C159" s="146">
        <f>'1.3'!C159/'1.3.a'!$C$178</f>
        <v>0.40531430932365181</v>
      </c>
      <c r="D159" s="146">
        <f>'1.3'!D159/'1.3.a'!$D$178</f>
        <v>0.40455093529503783</v>
      </c>
      <c r="E159" s="146">
        <f>'1.3'!E159/'1.3.a'!$E$178</f>
        <v>0.39458160730903691</v>
      </c>
      <c r="F159" s="146">
        <f>'1.3'!F159/'1.3.a'!$F$178</f>
        <v>0.42214570805102153</v>
      </c>
      <c r="G159" s="146">
        <f>'1.3'!G159/'1.3.a'!$G$178</f>
        <v>0.40280254880972688</v>
      </c>
      <c r="H159" s="146">
        <f>'1.3'!H159/'1.3.a'!$H$178</f>
        <v>0.41138515222391109</v>
      </c>
      <c r="I159" s="146">
        <f>'1.3'!I159/'1.3.a'!$I$178</f>
        <v>0.40438703152231692</v>
      </c>
      <c r="J159" s="146">
        <f>'1.3'!J159/'1.3.a'!$J$178</f>
        <v>0.42789598733939743</v>
      </c>
      <c r="K159" s="146">
        <f>'1.3'!K159/'1.3.a'!$K$178</f>
        <v>0.40366018793451308</v>
      </c>
      <c r="L159" s="146">
        <f>'1.3'!L159/'1.3.a'!$L$178</f>
        <v>0.41294279715048299</v>
      </c>
      <c r="M159" s="146">
        <f>'1.3'!M159/'1.3.a'!$M$178</f>
        <v>0.40259303901168314</v>
      </c>
      <c r="N159" s="146">
        <f>'1.3'!N159/'1.3.a'!$N$178</f>
        <v>0.42412257511705315</v>
      </c>
      <c r="O159" s="146">
        <f>'1.3'!O159/'1.3.a'!$O$178</f>
        <v>0.40305526774934569</v>
      </c>
      <c r="P159" s="146">
        <f>'1.3'!P159/'1.3.a'!$P$178</f>
        <v>0.41088452817852572</v>
      </c>
      <c r="Q159" s="146">
        <f>'1.3'!Q159/'1.3.a'!$Q$178</f>
        <v>0.4122533762582079</v>
      </c>
      <c r="R159" s="146">
        <f>'1.3'!R159/'1.3.a'!$R$178</f>
        <v>0.44016036409770909</v>
      </c>
      <c r="S159" s="146">
        <f>'1.3'!S159/'1.3.a'!$S$178</f>
        <v>0.40907664085088608</v>
      </c>
      <c r="T159" s="146">
        <f>'1.3'!T159/'1.3.a'!$T$178</f>
        <v>0.40961802656895663</v>
      </c>
      <c r="U159" s="146">
        <f>'1.3'!U159/'1.3.a'!$U$178</f>
        <v>0.4447352394765996</v>
      </c>
      <c r="V159" s="146">
        <f>'1.3'!V159/'1.3.a'!$V$178</f>
        <v>0.46430512735848101</v>
      </c>
      <c r="W159" s="146">
        <f>'1.3'!W159/'1.3.a'!$W$178</f>
        <v>0.46662777521285415</v>
      </c>
      <c r="X159" s="146">
        <f>'1.3'!X159/'1.3.a'!$X$178</f>
        <v>0.46698023075576106</v>
      </c>
      <c r="Y159" s="146">
        <f>'1.3'!Y159/'1.3.a'!$Y$178</f>
        <v>0.51844430116516838</v>
      </c>
      <c r="Z159" s="146">
        <f>'1.3'!Z159/'1.3.a'!$Z$178</f>
        <v>0.50733423097423413</v>
      </c>
      <c r="AA159" s="146">
        <f>'1.3'!AA159/'1.3.a'!$AA$178</f>
        <v>0.48336597260168318</v>
      </c>
      <c r="AB159" s="146">
        <f>'1.3'!AB159/'1.3.a'!$AB$178</f>
        <v>0.4681437614700884</v>
      </c>
      <c r="AC159" s="146">
        <f>'1.3'!AC159/'1.3.a'!$AC$178</f>
        <v>0.48209527837338423</v>
      </c>
      <c r="AD159" s="146">
        <f>'1.3'!AD159/'1.3.a'!$AD$178</f>
        <v>0.51188356201655072</v>
      </c>
      <c r="AE159" s="146">
        <f>'1.3'!AE159/'1.3.a'!$AE$178</f>
        <v>0.47075562249071634</v>
      </c>
      <c r="AF159" s="146">
        <f>'1.3'!AF159/'1.3.a'!$AF$178</f>
        <v>0.5017967341859213</v>
      </c>
      <c r="AG159" s="146">
        <f>'1.3'!AG159/'1.3.a'!$AG$178</f>
        <v>0.47026722257263331</v>
      </c>
      <c r="AH159" s="146">
        <f>'1.3'!AH159/'1.3.a'!$AH$178</f>
        <v>0.49973157744558527</v>
      </c>
      <c r="AI159" s="146">
        <f>'1.3'!AI159/'1.3.a'!$AI$178</f>
        <v>0.45660416186831498</v>
      </c>
      <c r="AJ159" s="146">
        <f>'1.3'!AJ159/'1.3.a'!$AJ$178</f>
        <v>0.48243657265111517</v>
      </c>
      <c r="AK159" s="146">
        <f>'1.3'!AK159/'1.3.a'!$AK$178</f>
        <v>0.48357840067534547</v>
      </c>
      <c r="AL159" s="146">
        <f>'1.3'!AL159/'1.3.a'!$AL$178</f>
        <v>0.4814209608541612</v>
      </c>
      <c r="AM159" s="146">
        <f>'1.3'!AM159/'1.3.a'!$AM$178</f>
        <v>0.46727489062209432</v>
      </c>
      <c r="AN159" s="146">
        <f>'1.3'!AN159/'1.3.a'!$AN$178</f>
        <v>0.45657443839974549</v>
      </c>
      <c r="AO159" s="146">
        <f>'1.3'!AO159/'1.3.a'!$AO$178</f>
        <v>0.44427469288569232</v>
      </c>
      <c r="AP159" s="146">
        <f>'1.3'!AP159/'1.3.a'!$AP$178</f>
        <v>0.50857644345646913</v>
      </c>
      <c r="AQ159" s="146">
        <f>'1.3'!AQ159/'1.3.a'!$AQ$178</f>
        <v>0.42924490711168617</v>
      </c>
      <c r="AR159" s="146">
        <f>'1.3'!AR159/'1.3.a'!$AR$178</f>
        <v>0.58570388767988379</v>
      </c>
      <c r="AS159" s="146">
        <f>'1.3'!AS159/'1.3.a'!$AS$178</f>
        <v>0.49126667908172028</v>
      </c>
      <c r="AT159" s="146">
        <f>'1.3'!AT159/'1.3.a'!$AT$178</f>
        <v>0.50425450053728094</v>
      </c>
    </row>
    <row r="160" spans="1:46" ht="20.100000000000001" customHeight="1" x14ac:dyDescent="0.25">
      <c r="A160" s="124">
        <v>21</v>
      </c>
      <c r="B160" s="124" t="s">
        <v>244</v>
      </c>
      <c r="C160" s="147">
        <f>'1.3'!C160/'1.3.a'!$C$178</f>
        <v>0.12292586695794262</v>
      </c>
      <c r="D160" s="147">
        <f>'1.3'!D160/'1.3.a'!$D$178</f>
        <v>0.11875249644993502</v>
      </c>
      <c r="E160" s="147">
        <f>'1.3'!E160/'1.3.a'!$E$178</f>
        <v>0.10924214243898013</v>
      </c>
      <c r="F160" s="147">
        <f>'1.3'!F160/'1.3.a'!$F$178</f>
        <v>0.12917955321546054</v>
      </c>
      <c r="G160" s="147">
        <f>'1.3'!G160/'1.3.a'!$G$178</f>
        <v>0.11728711051681726</v>
      </c>
      <c r="H160" s="147">
        <f>'1.3'!H160/'1.3.a'!$H$178</f>
        <v>0.11918676132900674</v>
      </c>
      <c r="I160" s="147">
        <f>'1.3'!I160/'1.3.a'!$I$178</f>
        <v>0.11082189058808453</v>
      </c>
      <c r="J160" s="147">
        <f>'1.3'!J160/'1.3.a'!$J$178</f>
        <v>0.1276950967036331</v>
      </c>
      <c r="K160" s="147">
        <f>'1.3'!K160/'1.3.a'!$K$178</f>
        <v>0.11656778751560894</v>
      </c>
      <c r="L160" s="147">
        <f>'1.3'!L160/'1.3.a'!$L$178</f>
        <v>0.12030736396772251</v>
      </c>
      <c r="M160" s="147">
        <f>'1.3'!M160/'1.3.a'!$M$178</f>
        <v>0.11101561517282377</v>
      </c>
      <c r="N160" s="147">
        <f>'1.3'!N160/'1.3.a'!$N$178</f>
        <v>0.12805326621576144</v>
      </c>
      <c r="O160" s="147">
        <f>'1.3'!O160/'1.3.a'!$O$178</f>
        <v>0.11806280628708959</v>
      </c>
      <c r="P160" s="147">
        <f>'1.3'!P160/'1.3.a'!$P$178</f>
        <v>0.12134243747885125</v>
      </c>
      <c r="Q160" s="147">
        <f>'1.3'!Q160/'1.3.a'!$Q$178</f>
        <v>0.11481837502827984</v>
      </c>
      <c r="R160" s="147">
        <f>'1.3'!R160/'1.3.a'!$R$178</f>
        <v>0.13094313751064446</v>
      </c>
      <c r="S160" s="147">
        <f>'1.3'!S160/'1.3.a'!$S$178</f>
        <v>0.1186158944326462</v>
      </c>
      <c r="T160" s="147">
        <f>'1.3'!T160/'1.3.a'!$T$178</f>
        <v>0.12150384253014894</v>
      </c>
      <c r="U160" s="147">
        <f>'1.3'!U160/'1.3.a'!$U$178</f>
        <v>0.11671001626340985</v>
      </c>
      <c r="V160" s="147">
        <f>'1.3'!V160/'1.3.a'!$V$178</f>
        <v>0.13225600730947473</v>
      </c>
      <c r="W160" s="147">
        <f>'1.3'!W160/'1.3.a'!$W$178</f>
        <v>0.1198261759128867</v>
      </c>
      <c r="X160" s="147">
        <f>'1.3'!X160/'1.3.a'!$X$178</f>
        <v>0.12841514991379852</v>
      </c>
      <c r="Y160" s="147">
        <f>'1.3'!Y160/'1.3.a'!$Y$178</f>
        <v>0.12202824952423259</v>
      </c>
      <c r="Z160" s="147">
        <f>'1.3'!Z160/'1.3.a'!$Z$178</f>
        <v>0.14565555991685944</v>
      </c>
      <c r="AA160" s="147">
        <f>'1.3'!AA160/'1.3.a'!$AA$178</f>
        <v>0.12273447529504128</v>
      </c>
      <c r="AB160" s="147">
        <f>'1.3'!AB160/'1.3.a'!$AB$178</f>
        <v>0.12786160370786395</v>
      </c>
      <c r="AC160" s="147">
        <f>'1.3'!AC160/'1.3.a'!$AC$178</f>
        <v>0.12012143204846396</v>
      </c>
      <c r="AD160" s="147">
        <f>'1.3'!AD160/'1.3.a'!$AD$178</f>
        <v>0.14766987355499725</v>
      </c>
      <c r="AE160" s="147">
        <f>'1.3'!AE160/'1.3.a'!$AE$178</f>
        <v>0.12400965236468699</v>
      </c>
      <c r="AF160" s="147">
        <f>'1.3'!AF160/'1.3.a'!$AF$178</f>
        <v>0.13319456960638282</v>
      </c>
      <c r="AG160" s="147">
        <f>'1.3'!AG160/'1.3.a'!$AG$178</f>
        <v>0.12220408802055654</v>
      </c>
      <c r="AH160" s="147">
        <f>'1.3'!AH160/'1.3.a'!$AH$178</f>
        <v>0.14550762729195366</v>
      </c>
      <c r="AI160" s="147">
        <f>'1.3'!AI160/'1.3.a'!$AI$178</f>
        <v>0.12737152969100485</v>
      </c>
      <c r="AJ160" s="147">
        <f>'1.3'!AJ160/'1.3.a'!$AJ$178</f>
        <v>0.12774354570758964</v>
      </c>
      <c r="AK160" s="147">
        <f>'1.3'!AK160/'1.3.a'!$AK$178</f>
        <v>0.12152867923449882</v>
      </c>
      <c r="AL160" s="147">
        <f>'1.3'!AL160/'1.3.a'!$AL$178</f>
        <v>0.14272830970913661</v>
      </c>
      <c r="AM160" s="147">
        <f>'1.3'!AM160/'1.3.a'!$AM$178</f>
        <v>0.12774799357800665</v>
      </c>
      <c r="AN160" s="147">
        <f>'1.3'!AN160/'1.3.a'!$AN$178</f>
        <v>0.12760737307482911</v>
      </c>
      <c r="AO160" s="147">
        <f>'1.3'!AO160/'1.3.a'!$AO$178</f>
        <v>0.11976148369548598</v>
      </c>
      <c r="AP160" s="147">
        <f>'1.3'!AP160/'1.3.a'!$AP$178</f>
        <v>0.1413286266733684</v>
      </c>
      <c r="AQ160" s="147">
        <f>'1.3'!AQ160/'1.3.a'!$AQ$178</f>
        <v>0.11959513297066499</v>
      </c>
      <c r="AR160" s="147">
        <f>'1.3'!AR160/'1.3.a'!$AR$178</f>
        <v>0.13598066444649493</v>
      </c>
      <c r="AS160" s="147">
        <f>'1.3'!AS160/'1.3.a'!$AS$178</f>
        <v>0.11866056151463192</v>
      </c>
      <c r="AT160" s="147">
        <f>'1.3'!AT160/'1.3.a'!$AT$178</f>
        <v>0.14100341991167797</v>
      </c>
    </row>
    <row r="161" spans="1:46" ht="20.100000000000001" customHeight="1" x14ac:dyDescent="0.25">
      <c r="A161" s="124">
        <v>22</v>
      </c>
      <c r="B161" s="124" t="s">
        <v>245</v>
      </c>
      <c r="C161" s="147">
        <f>'1.3'!C161/'1.3.a'!$C$178</f>
        <v>5.0101188426189894E-2</v>
      </c>
      <c r="D161" s="147">
        <f>'1.3'!D161/'1.3.a'!$D$178</f>
        <v>5.4040307223704717E-2</v>
      </c>
      <c r="E161" s="147">
        <f>'1.3'!E161/'1.3.a'!$E$178</f>
        <v>5.3154269388668608E-2</v>
      </c>
      <c r="F161" s="147">
        <f>'1.3'!F161/'1.3.a'!$F$178</f>
        <v>5.725340372750256E-2</v>
      </c>
      <c r="G161" s="147">
        <f>'1.3'!G161/'1.3.a'!$G$178</f>
        <v>4.5894755221984752E-2</v>
      </c>
      <c r="H161" s="147">
        <f>'1.3'!H161/'1.3.a'!$H$178</f>
        <v>5.1703071288539709E-2</v>
      </c>
      <c r="I161" s="147">
        <f>'1.3'!I161/'1.3.a'!$I$178</f>
        <v>5.1512420546632749E-2</v>
      </c>
      <c r="J161" s="147">
        <f>'1.3'!J161/'1.3.a'!$J$178</f>
        <v>5.9387952131763483E-2</v>
      </c>
      <c r="K161" s="147">
        <f>'1.3'!K161/'1.3.a'!$K$178</f>
        <v>4.729294476092763E-2</v>
      </c>
      <c r="L161" s="147">
        <f>'1.3'!L161/'1.3.a'!$L$178</f>
        <v>5.2727299280930805E-2</v>
      </c>
      <c r="M161" s="147">
        <f>'1.3'!M161/'1.3.a'!$M$178</f>
        <v>5.2100971403674486E-2</v>
      </c>
      <c r="N161" s="147">
        <f>'1.3'!N161/'1.3.a'!$N$178</f>
        <v>5.8193258297265404E-2</v>
      </c>
      <c r="O161" s="147">
        <f>'1.3'!O161/'1.3.a'!$O$178</f>
        <v>4.2912996903187714E-2</v>
      </c>
      <c r="P161" s="147">
        <f>'1.3'!P161/'1.3.a'!$P$178</f>
        <v>5.1375420929509835E-2</v>
      </c>
      <c r="Q161" s="147">
        <f>'1.3'!Q161/'1.3.a'!$Q$178</f>
        <v>5.1056427476124357E-2</v>
      </c>
      <c r="R161" s="147">
        <f>'1.3'!R161/'1.3.a'!$R$178</f>
        <v>5.8666530698734468E-2</v>
      </c>
      <c r="S161" s="147">
        <f>'1.3'!S161/'1.3.a'!$S$178</f>
        <v>4.6136956956830809E-2</v>
      </c>
      <c r="T161" s="147">
        <f>'1.3'!T161/'1.3.a'!$T$178</f>
        <v>5.2880351776366748E-2</v>
      </c>
      <c r="U161" s="147">
        <f>'1.3'!U161/'1.3.a'!$U$178</f>
        <v>5.4205156611941814E-2</v>
      </c>
      <c r="V161" s="147">
        <f>'1.3'!V161/'1.3.a'!$V$178</f>
        <v>5.6827849984820732E-2</v>
      </c>
      <c r="W161" s="147">
        <f>'1.3'!W161/'1.3.a'!$W$178</f>
        <v>4.2821345893890757E-2</v>
      </c>
      <c r="X161" s="147">
        <f>'1.3'!X161/'1.3.a'!$X$178</f>
        <v>5.0996640903754428E-2</v>
      </c>
      <c r="Y161" s="147">
        <f>'1.3'!Y161/'1.3.a'!$Y$178</f>
        <v>5.1867617081376521E-2</v>
      </c>
      <c r="Z161" s="147">
        <f>'1.3'!Z161/'1.3.a'!$Z$178</f>
        <v>5.654403188367052E-2</v>
      </c>
      <c r="AA161" s="147">
        <f>'1.3'!AA161/'1.3.a'!$AA$178</f>
        <v>4.4261210475111029E-2</v>
      </c>
      <c r="AB161" s="147">
        <f>'1.3'!AB161/'1.3.a'!$AB$178</f>
        <v>5.399446904838226E-2</v>
      </c>
      <c r="AC161" s="147">
        <f>'1.3'!AC161/'1.3.a'!$AC$178</f>
        <v>5.0989025213753175E-2</v>
      </c>
      <c r="AD161" s="147">
        <f>'1.3'!AD161/'1.3.a'!$AD$178</f>
        <v>5.7487923397773893E-2</v>
      </c>
      <c r="AE161" s="147">
        <f>'1.3'!AE161/'1.3.a'!$AE$178</f>
        <v>4.1347929068608784E-2</v>
      </c>
      <c r="AF161" s="147">
        <f>'1.3'!AF161/'1.3.a'!$AF$178</f>
        <v>5.004310646276635E-2</v>
      </c>
      <c r="AG161" s="147">
        <f>'1.3'!AG161/'1.3.a'!$AG$178</f>
        <v>4.9073572186686863E-2</v>
      </c>
      <c r="AH161" s="147">
        <f>'1.3'!AH161/'1.3.a'!$AH$178</f>
        <v>5.695568639391177E-2</v>
      </c>
      <c r="AI161" s="147">
        <f>'1.3'!AI161/'1.3.a'!$AI$178</f>
        <v>4.4868018495425127E-2</v>
      </c>
      <c r="AJ161" s="147">
        <f>'1.3'!AJ161/'1.3.a'!$AJ$178</f>
        <v>5.1254547444977656E-2</v>
      </c>
      <c r="AK161" s="147">
        <f>'1.3'!AK161/'1.3.a'!$AK$178</f>
        <v>5.1585806381660562E-2</v>
      </c>
      <c r="AL161" s="147">
        <f>'1.3'!AL161/'1.3.a'!$AL$178</f>
        <v>5.5529377065043732E-2</v>
      </c>
      <c r="AM161" s="147">
        <f>'1.3'!AM161/'1.3.a'!$AM$178</f>
        <v>4.6272628883216205E-2</v>
      </c>
      <c r="AN161" s="147">
        <f>'1.3'!AN161/'1.3.a'!$AN$178</f>
        <v>5.2239848995917888E-2</v>
      </c>
      <c r="AO161" s="147">
        <f>'1.3'!AO161/'1.3.a'!$AO$178</f>
        <v>5.1441923481276838E-2</v>
      </c>
      <c r="AP161" s="147">
        <f>'1.3'!AP161/'1.3.a'!$AP$178</f>
        <v>5.6514129051614521E-2</v>
      </c>
      <c r="AQ161" s="147">
        <f>'1.3'!AQ161/'1.3.a'!$AQ$178</f>
        <v>4.488035910618747E-2</v>
      </c>
      <c r="AR161" s="147">
        <f>'1.3'!AR161/'1.3.a'!$AR$178</f>
        <v>5.5038667930914581E-2</v>
      </c>
      <c r="AS161" s="147">
        <f>'1.3'!AS161/'1.3.a'!$AS$178</f>
        <v>5.0853383706674603E-2</v>
      </c>
      <c r="AT161" s="147">
        <f>'1.3'!AT161/'1.3.a'!$AT$178</f>
        <v>5.9407984341505855E-2</v>
      </c>
    </row>
    <row r="162" spans="1:46" ht="20.100000000000001" customHeight="1" x14ac:dyDescent="0.25">
      <c r="A162" s="124">
        <v>23</v>
      </c>
      <c r="B162" s="124" t="s">
        <v>824</v>
      </c>
      <c r="C162" s="147">
        <f>'1.3'!C162/'1.3.a'!$C$178</f>
        <v>1.3870759941651427E-2</v>
      </c>
      <c r="D162" s="147">
        <f>'1.3'!D162/'1.3.a'!$D$178</f>
        <v>1.3359176821356889E-2</v>
      </c>
      <c r="E162" s="147">
        <f>'1.3'!E162/'1.3.a'!$E$178</f>
        <v>1.2847530149759253E-2</v>
      </c>
      <c r="F162" s="147">
        <f>'1.3'!F162/'1.3.a'!$F$178</f>
        <v>1.2228453616047363E-2</v>
      </c>
      <c r="G162" s="147">
        <f>'1.3'!G162/'1.3.a'!$G$178</f>
        <v>1.3545968218887518E-2</v>
      </c>
      <c r="H162" s="147">
        <f>'1.3'!H162/'1.3.a'!$H$178</f>
        <v>1.3038303235497668E-2</v>
      </c>
      <c r="I162" s="147">
        <f>'1.3'!I162/'1.3.a'!$I$178</f>
        <v>1.2938462682745535E-2</v>
      </c>
      <c r="J162" s="147">
        <f>'1.3'!J162/'1.3.a'!$J$178</f>
        <v>1.2504170408016187E-2</v>
      </c>
      <c r="K162" s="147">
        <f>'1.3'!K162/'1.3.a'!$K$178</f>
        <v>1.3534630752572217E-2</v>
      </c>
      <c r="L162" s="147">
        <f>'1.3'!L162/'1.3.a'!$L$178</f>
        <v>1.3230227769870276E-2</v>
      </c>
      <c r="M162" s="147">
        <f>'1.3'!M162/'1.3.a'!$M$178</f>
        <v>1.2954620630355261E-2</v>
      </c>
      <c r="N162" s="147">
        <f>'1.3'!N162/'1.3.a'!$N$178</f>
        <v>1.2626266597678409E-2</v>
      </c>
      <c r="O162" s="147">
        <f>'1.3'!O162/'1.3.a'!$O$178</f>
        <v>1.3681300147161518E-2</v>
      </c>
      <c r="P162" s="147">
        <f>'1.3'!P162/'1.3.a'!$P$178</f>
        <v>1.3170395931184775E-2</v>
      </c>
      <c r="Q162" s="147">
        <f>'1.3'!Q162/'1.3.a'!$Q$178</f>
        <v>1.3119831698675605E-2</v>
      </c>
      <c r="R162" s="147">
        <f>'1.3'!R162/'1.3.a'!$R$178</f>
        <v>1.2680461919515601E-2</v>
      </c>
      <c r="S162" s="147">
        <f>'1.3'!S162/'1.3.a'!$S$178</f>
        <v>1.3701838196431403E-2</v>
      </c>
      <c r="T162" s="147">
        <f>'1.3'!T162/'1.3.a'!$T$178</f>
        <v>1.3667411665767988E-2</v>
      </c>
      <c r="U162" s="147">
        <f>'1.3'!U162/'1.3.a'!$U$178</f>
        <v>1.3510461071188773E-2</v>
      </c>
      <c r="V162" s="147">
        <f>'1.3'!V162/'1.3.a'!$V$178</f>
        <v>1.3188447915085035E-2</v>
      </c>
      <c r="W162" s="147">
        <f>'1.3'!W162/'1.3.a'!$W$178</f>
        <v>1.4573355273566608E-2</v>
      </c>
      <c r="X162" s="147">
        <f>'1.3'!X162/'1.3.a'!$X$178</f>
        <v>1.4643299865292163E-2</v>
      </c>
      <c r="Y162" s="147">
        <f>'1.3'!Y162/'1.3.a'!$Y$178</f>
        <v>1.471005840466333E-2</v>
      </c>
      <c r="Z162" s="147">
        <f>'1.3'!Z162/'1.3.a'!$Z$178</f>
        <v>1.4509225502413041E-2</v>
      </c>
      <c r="AA162" s="147">
        <f>'1.3'!AA162/'1.3.a'!$AA$178</f>
        <v>1.5661628426127762E-2</v>
      </c>
      <c r="AB162" s="147">
        <f>'1.3'!AB162/'1.3.a'!$AB$178</f>
        <v>1.5382990189063979E-2</v>
      </c>
      <c r="AC162" s="147">
        <f>'1.3'!AC162/'1.3.a'!$AC$178</f>
        <v>1.5420009478352247E-2</v>
      </c>
      <c r="AD162" s="147">
        <f>'1.3'!AD162/'1.3.a'!$AD$178</f>
        <v>1.4942926110817958E-2</v>
      </c>
      <c r="AE162" s="147">
        <f>'1.3'!AE162/'1.3.a'!$AE$178</f>
        <v>1.5665816814068374E-2</v>
      </c>
      <c r="AF162" s="147">
        <f>'1.3'!AF162/'1.3.a'!$AF$178</f>
        <v>1.5395541936945152E-2</v>
      </c>
      <c r="AG162" s="147">
        <f>'1.3'!AG162/'1.3.a'!$AG$178</f>
        <v>1.5559632574350985E-2</v>
      </c>
      <c r="AH162" s="147">
        <f>'1.3'!AH162/'1.3.a'!$AH$178</f>
        <v>1.4998344228446106E-2</v>
      </c>
      <c r="AI162" s="147">
        <f>'1.3'!AI162/'1.3.a'!$AI$178</f>
        <v>1.5508998657122143E-2</v>
      </c>
      <c r="AJ162" s="147">
        <f>'1.3'!AJ162/'1.3.a'!$AJ$178</f>
        <v>1.5209501119434069E-2</v>
      </c>
      <c r="AK162" s="147">
        <f>'1.3'!AK162/'1.3.a'!$AK$178</f>
        <v>1.5174365988069503E-2</v>
      </c>
      <c r="AL162" s="147">
        <f>'1.3'!AL162/'1.3.a'!$AL$178</f>
        <v>1.5066883727019174E-2</v>
      </c>
      <c r="AM162" s="147">
        <f>'1.3'!AM162/'1.3.a'!$AM$178</f>
        <v>1.6334593987746868E-2</v>
      </c>
      <c r="AN162" s="147">
        <f>'1.3'!AN162/'1.3.a'!$AN$178</f>
        <v>1.5449727496801256E-2</v>
      </c>
      <c r="AO162" s="147">
        <f>'1.3'!AO162/'1.3.a'!$AO$178</f>
        <v>1.5206855154377971E-2</v>
      </c>
      <c r="AP162" s="147">
        <f>'1.3'!AP162/'1.3.a'!$AP$178</f>
        <v>1.5189057718849956E-2</v>
      </c>
      <c r="AQ162" s="147">
        <f>'1.3'!AQ162/'1.3.a'!$AQ$178</f>
        <v>1.5732869979841843E-2</v>
      </c>
      <c r="AR162" s="147">
        <f>'1.3'!AR162/'1.3.a'!$AR$178</f>
        <v>1.7371886135779974E-2</v>
      </c>
      <c r="AS162" s="147">
        <f>'1.3'!AS162/'1.3.a'!$AS$178</f>
        <v>1.6110540029616243E-2</v>
      </c>
      <c r="AT162" s="147">
        <f>'1.3'!AT162/'1.3.a'!$AT$178</f>
        <v>1.5884834883472372E-2</v>
      </c>
    </row>
    <row r="163" spans="1:46" ht="20.100000000000001" customHeight="1" x14ac:dyDescent="0.25">
      <c r="A163" s="124">
        <v>24</v>
      </c>
      <c r="B163" s="124" t="s">
        <v>825</v>
      </c>
      <c r="C163" s="147">
        <f>'1.3'!C163/'1.3.a'!$C$178</f>
        <v>7.1593062153620129E-2</v>
      </c>
      <c r="D163" s="147">
        <f>'1.3'!D163/'1.3.a'!$D$178</f>
        <v>7.1379306001979781E-2</v>
      </c>
      <c r="E163" s="147">
        <f>'1.3'!E163/'1.3.a'!$E$178</f>
        <v>6.5653670949430976E-2</v>
      </c>
      <c r="F163" s="147">
        <f>'1.3'!F163/'1.3.a'!$F$178</f>
        <v>7.3120281599764442E-2</v>
      </c>
      <c r="G163" s="147">
        <f>'1.3'!G163/'1.3.a'!$G$178</f>
        <v>8.2236298436467639E-2</v>
      </c>
      <c r="H163" s="147">
        <f>'1.3'!H163/'1.3.a'!$H$178</f>
        <v>7.7864461841268884E-2</v>
      </c>
      <c r="I163" s="147">
        <f>'1.3'!I163/'1.3.a'!$I$178</f>
        <v>7.2921763527548047E-2</v>
      </c>
      <c r="J163" s="147">
        <f>'1.3'!J163/'1.3.a'!$J$178</f>
        <v>7.2681446815165959E-2</v>
      </c>
      <c r="K163" s="147">
        <f>'1.3'!K163/'1.3.a'!$K$178</f>
        <v>7.2834110906112123E-2</v>
      </c>
      <c r="L163" s="147">
        <f>'1.3'!L163/'1.3.a'!$L$178</f>
        <v>7.0150759568817667E-2</v>
      </c>
      <c r="M163" s="147">
        <f>'1.3'!M163/'1.3.a'!$M$178</f>
        <v>6.5427872077506E-2</v>
      </c>
      <c r="N163" s="147">
        <f>'1.3'!N163/'1.3.a'!$N$178</f>
        <v>6.9265854173635025E-2</v>
      </c>
      <c r="O163" s="147">
        <f>'1.3'!O163/'1.3.a'!$O$178</f>
        <v>7.3555549921686045E-2</v>
      </c>
      <c r="P163" s="147">
        <f>'1.3'!P163/'1.3.a'!$P$178</f>
        <v>6.643297060261022E-2</v>
      </c>
      <c r="Q163" s="147">
        <f>'1.3'!Q163/'1.3.a'!$Q$178</f>
        <v>6.5679853250026801E-2</v>
      </c>
      <c r="R163" s="147">
        <f>'1.3'!R163/'1.3.a'!$R$178</f>
        <v>7.3220481039470917E-2</v>
      </c>
      <c r="S163" s="147">
        <f>'1.3'!S163/'1.3.a'!$S$178</f>
        <v>6.6017836429159607E-2</v>
      </c>
      <c r="T163" s="147">
        <f>'1.3'!T163/'1.3.a'!$T$178</f>
        <v>6.4129657870802617E-2</v>
      </c>
      <c r="U163" s="147">
        <f>'1.3'!U163/'1.3.a'!$U$178</f>
        <v>8.0839488228711315E-2</v>
      </c>
      <c r="V163" s="147">
        <f>'1.3'!V163/'1.3.a'!$V$178</f>
        <v>8.8299843374675779E-2</v>
      </c>
      <c r="W163" s="147">
        <f>'1.3'!W163/'1.3.a'!$W$178</f>
        <v>0.12994433129190391</v>
      </c>
      <c r="X163" s="147">
        <f>'1.3'!X163/'1.3.a'!$X$178</f>
        <v>9.9196775740280366E-2</v>
      </c>
      <c r="Y163" s="147">
        <f>'1.3'!Y163/'1.3.a'!$Y$178</f>
        <v>0.15207049398088027</v>
      </c>
      <c r="Z163" s="147">
        <f>'1.3'!Z163/'1.3.a'!$Z$178</f>
        <v>9.6231790374965126E-2</v>
      </c>
      <c r="AA163" s="147">
        <f>'1.3'!AA163/'1.3.a'!$AA$178</f>
        <v>0.11350437552647576</v>
      </c>
      <c r="AB163" s="147">
        <f>'1.3'!AB163/'1.3.a'!$AB$178</f>
        <v>9.1601315400992075E-2</v>
      </c>
      <c r="AC163" s="147">
        <f>'1.3'!AC163/'1.3.a'!$AC$178</f>
        <v>0.10457568407397085</v>
      </c>
      <c r="AD163" s="147">
        <f>'1.3'!AD163/'1.3.a'!$AD$178</f>
        <v>8.9376034212002742E-2</v>
      </c>
      <c r="AE163" s="147">
        <f>'1.3'!AE163/'1.3.a'!$AE$178</f>
        <v>9.6686662974579549E-2</v>
      </c>
      <c r="AF163" s="147">
        <f>'1.3'!AF163/'1.3.a'!$AF$178</f>
        <v>8.9704675496521266E-2</v>
      </c>
      <c r="AG163" s="147">
        <f>'1.3'!AG163/'1.3.a'!$AG$178</f>
        <v>8.5406301864735648E-2</v>
      </c>
      <c r="AH163" s="147">
        <f>'1.3'!AH163/'1.3.a'!$AH$178</f>
        <v>8.6484689088573902E-2</v>
      </c>
      <c r="AI163" s="147">
        <f>'1.3'!AI163/'1.3.a'!$AI$178</f>
        <v>8.1715901865463444E-2</v>
      </c>
      <c r="AJ163" s="147">
        <f>'1.3'!AJ163/'1.3.a'!$AJ$178</f>
        <v>0.10024181236193255</v>
      </c>
      <c r="AK163" s="147">
        <f>'1.3'!AK163/'1.3.a'!$AK$178</f>
        <v>9.4831102749683399E-2</v>
      </c>
      <c r="AL163" s="147">
        <f>'1.3'!AL163/'1.3.a'!$AL$178</f>
        <v>7.3894049368487619E-2</v>
      </c>
      <c r="AM163" s="147">
        <f>'1.3'!AM163/'1.3.a'!$AM$178</f>
        <v>8.7153554744310288E-2</v>
      </c>
      <c r="AN163" s="147">
        <f>'1.3'!AN163/'1.3.a'!$AN$178</f>
        <v>7.3045650598034167E-2</v>
      </c>
      <c r="AO163" s="147">
        <f>'1.3'!AO163/'1.3.a'!$AO$178</f>
        <v>6.055077394673937E-2</v>
      </c>
      <c r="AP163" s="147">
        <f>'1.3'!AP163/'1.3.a'!$AP$178</f>
        <v>6.4663308684556081E-2</v>
      </c>
      <c r="AQ163" s="147">
        <f>'1.3'!AQ163/'1.3.a'!$AQ$178</f>
        <v>6.0937702672966228E-2</v>
      </c>
      <c r="AR163" s="147">
        <f>'1.3'!AR163/'1.3.a'!$AR$178</f>
        <v>4.8076358008971566E-2</v>
      </c>
      <c r="AS163" s="147">
        <f>'1.3'!AS163/'1.3.a'!$AS$178</f>
        <v>5.6889482861352154E-2</v>
      </c>
      <c r="AT163" s="147">
        <f>'1.3'!AT163/'1.3.a'!$AT$178</f>
        <v>6.6007431897078458E-2</v>
      </c>
    </row>
    <row r="164" spans="1:46" ht="20.100000000000001" customHeight="1" x14ac:dyDescent="0.25">
      <c r="A164" s="124">
        <v>25</v>
      </c>
      <c r="B164" s="124" t="s">
        <v>248</v>
      </c>
      <c r="C164" s="147">
        <f>'1.3'!C164/'1.3.a'!$C$178</f>
        <v>1.6826870376927638E-3</v>
      </c>
      <c r="D164" s="147">
        <f>'1.3'!D164/'1.3.a'!$D$178</f>
        <v>1.3178601357049561E-3</v>
      </c>
      <c r="E164" s="147">
        <f>'1.3'!E164/'1.3.a'!$E$178</f>
        <v>1.3644691492491114E-3</v>
      </c>
      <c r="F164" s="147">
        <f>'1.3'!F164/'1.3.a'!$F$178</f>
        <v>2.2432806684720718E-3</v>
      </c>
      <c r="G164" s="147">
        <f>'1.3'!G164/'1.3.a'!$G$178</f>
        <v>3.460200261330018E-3</v>
      </c>
      <c r="H164" s="147">
        <f>'1.3'!H164/'1.3.a'!$H$178</f>
        <v>3.2664263986791654E-3</v>
      </c>
      <c r="I164" s="147">
        <f>'1.3'!I164/'1.3.a'!$I$178</f>
        <v>2.0100222018825924E-3</v>
      </c>
      <c r="J164" s="147">
        <f>'1.3'!J164/'1.3.a'!$J$178</f>
        <v>2.5098468523133532E-3</v>
      </c>
      <c r="K164" s="147">
        <f>'1.3'!K164/'1.3.a'!$K$178</f>
        <v>5.126214903213959E-3</v>
      </c>
      <c r="L164" s="147">
        <f>'1.3'!L164/'1.3.a'!$L$178</f>
        <v>3.5153001129249418E-3</v>
      </c>
      <c r="M164" s="147">
        <f>'1.3'!M164/'1.3.a'!$M$178</f>
        <v>1.8949449169988464E-3</v>
      </c>
      <c r="N164" s="147">
        <f>'1.3'!N164/'1.3.a'!$N$178</f>
        <v>1.9354931766356238E-3</v>
      </c>
      <c r="O164" s="147">
        <f>'1.3'!O164/'1.3.a'!$O$178</f>
        <v>3.2524523776178028E-3</v>
      </c>
      <c r="P164" s="147">
        <f>'1.3'!P164/'1.3.a'!$P$178</f>
        <v>3.0763749861196076E-3</v>
      </c>
      <c r="Q164" s="147">
        <f>'1.3'!Q164/'1.3.a'!$Q$178</f>
        <v>6.3682045002393583E-3</v>
      </c>
      <c r="R164" s="147">
        <f>'1.3'!R164/'1.3.a'!$R$178</f>
        <v>6.3263576259879684E-3</v>
      </c>
      <c r="S164" s="147">
        <f>'1.3'!S164/'1.3.a'!$S$178</f>
        <v>6.2474867208333505E-3</v>
      </c>
      <c r="T164" s="147">
        <f>'1.3'!T164/'1.3.a'!$T$178</f>
        <v>3.3840634170814784E-3</v>
      </c>
      <c r="U164" s="147">
        <f>'1.3'!U164/'1.3.a'!$U$178</f>
        <v>7.6779334466211711E-3</v>
      </c>
      <c r="V164" s="147">
        <f>'1.3'!V164/'1.3.a'!$V$178</f>
        <v>3.7605865522507363E-3</v>
      </c>
      <c r="W164" s="147">
        <f>'1.3'!W164/'1.3.a'!$W$178</f>
        <v>9.644328136503179E-4</v>
      </c>
      <c r="X164" s="147">
        <f>'1.3'!X164/'1.3.a'!$X$178</f>
        <v>4.1236664152841515E-3</v>
      </c>
      <c r="Y164" s="147">
        <f>'1.3'!Y164/'1.3.a'!$Y$178</f>
        <v>2.75195651070888E-3</v>
      </c>
      <c r="Z164" s="147">
        <f>'1.3'!Z164/'1.3.a'!$Z$178</f>
        <v>8.7384124924473495E-3</v>
      </c>
      <c r="AA164" s="147">
        <f>'1.3'!AA164/'1.3.a'!$AA$178</f>
        <v>8.8225642041415923E-3</v>
      </c>
      <c r="AB164" s="147">
        <f>'1.3'!AB164/'1.3.a'!$AB$178</f>
        <v>1.0961223054831134E-3</v>
      </c>
      <c r="AC164" s="147">
        <f>'1.3'!AC164/'1.3.a'!$AC$178</f>
        <v>6.6710144373109716E-3</v>
      </c>
      <c r="AD164" s="147">
        <f>'1.3'!AD164/'1.3.a'!$AD$178</f>
        <v>1.7924578134911504E-3</v>
      </c>
      <c r="AE164" s="147">
        <f>'1.3'!AE164/'1.3.a'!$AE$178</f>
        <v>6.3796820070871618E-3</v>
      </c>
      <c r="AF164" s="147">
        <f>'1.3'!AF164/'1.3.a'!$AF$178</f>
        <v>1.1741471303321226E-3</v>
      </c>
      <c r="AG164" s="147">
        <f>'1.3'!AG164/'1.3.a'!$AG$178</f>
        <v>5.4586117569376466E-3</v>
      </c>
      <c r="AH164" s="147">
        <f>'1.3'!AH164/'1.3.a'!$AH$178</f>
        <v>1.20848487369892E-3</v>
      </c>
      <c r="AI164" s="147">
        <f>'1.3'!AI164/'1.3.a'!$AI$178</f>
        <v>4.4158969953519023E-3</v>
      </c>
      <c r="AJ164" s="147">
        <f>'1.3'!AJ164/'1.3.a'!$AJ$178</f>
        <v>1.1585049076993882E-3</v>
      </c>
      <c r="AK164" s="147">
        <f>'1.3'!AK164/'1.3.a'!$AK$178</f>
        <v>4.7792597859219786E-3</v>
      </c>
      <c r="AL164" s="147">
        <f>'1.3'!AL164/'1.3.a'!$AL$178</f>
        <v>3.8101428600435285E-3</v>
      </c>
      <c r="AM164" s="147">
        <f>'1.3'!AM164/'1.3.a'!$AM$178</f>
        <v>4.3340595562725683E-3</v>
      </c>
      <c r="AN164" s="147">
        <f>'1.3'!AN164/'1.3.a'!$AN$178</f>
        <v>9.0282660996376745E-4</v>
      </c>
      <c r="AO164" s="147">
        <f>'1.3'!AO164/'1.3.a'!$AO$178</f>
        <v>2.9408675011084197E-3</v>
      </c>
      <c r="AP164" s="147">
        <f>'1.3'!AP164/'1.3.a'!$AP$178</f>
        <v>1.3486455100703639E-3</v>
      </c>
      <c r="AQ164" s="147">
        <f>'1.3'!AQ164/'1.3.a'!$AQ$178</f>
        <v>2.252849600747368E-3</v>
      </c>
      <c r="AR164" s="147">
        <f>'1.3'!AR164/'1.3.a'!$AR$178</f>
        <v>1.4926485391637432E-3</v>
      </c>
      <c r="AS164" s="147">
        <f>'1.3'!AS164/'1.3.a'!$AS$178</f>
        <v>1.6868490179378132E-3</v>
      </c>
      <c r="AT164" s="147">
        <f>'1.3'!AT164/'1.3.a'!$AT$178</f>
        <v>1.2040990012676253E-3</v>
      </c>
    </row>
    <row r="165" spans="1:46" ht="20.100000000000001" customHeight="1" x14ac:dyDescent="0.25">
      <c r="A165" s="124">
        <v>26</v>
      </c>
      <c r="B165" s="124" t="s">
        <v>243</v>
      </c>
      <c r="C165" s="147">
        <f>'1.3'!C165/'1.3.a'!$C$178</f>
        <v>2.796572049258913E-4</v>
      </c>
      <c r="D165" s="147">
        <f>'1.3'!D165/'1.3.a'!$D$178</f>
        <v>3.9298942406008409E-4</v>
      </c>
      <c r="E165" s="147">
        <f>'1.3'!E165/'1.3.a'!$E$178</f>
        <v>3.1956344683840393E-4</v>
      </c>
      <c r="F165" s="147">
        <f>'1.3'!F165/'1.3.a'!$F$178</f>
        <v>2.6408297306281279E-4</v>
      </c>
      <c r="G165" s="147">
        <f>'1.3'!G165/'1.3.a'!$G$178</f>
        <v>1.293200727291857E-4</v>
      </c>
      <c r="H165" s="147">
        <f>'1.3'!H165/'1.3.a'!$H$178</f>
        <v>3.1072065982743505E-4</v>
      </c>
      <c r="I165" s="147">
        <f>'1.3'!I165/'1.3.a'!$I$178</f>
        <v>2.5761158717966739E-4</v>
      </c>
      <c r="J165" s="147">
        <f>'1.3'!J165/'1.3.a'!$J$178</f>
        <v>3.0990589526186277E-4</v>
      </c>
      <c r="K165" s="147">
        <f>'1.3'!K165/'1.3.a'!$K$178</f>
        <v>2.6679304699469842E-4</v>
      </c>
      <c r="L165" s="147">
        <f>'1.3'!L165/'1.3.a'!$L$178</f>
        <v>3.0770247273533946E-4</v>
      </c>
      <c r="M165" s="147">
        <f>'1.3'!M165/'1.3.a'!$M$178</f>
        <v>1.7407816703280353E-4</v>
      </c>
      <c r="N165" s="147">
        <f>'1.3'!N165/'1.3.a'!$N$178</f>
        <v>3.4673028358043947E-4</v>
      </c>
      <c r="O165" s="147">
        <f>'1.3'!O165/'1.3.a'!$O$178</f>
        <v>1.92657567075803E-4</v>
      </c>
      <c r="P165" s="147">
        <f>'1.3'!P165/'1.3.a'!$P$178</f>
        <v>1.8368250602362267E-4</v>
      </c>
      <c r="Q165" s="147">
        <f>'1.3'!Q165/'1.3.a'!$Q$178</f>
        <v>3.4585318305183343E-4</v>
      </c>
      <c r="R165" s="147">
        <f>'1.3'!R165/'1.3.a'!$R$178</f>
        <v>6.7102453425941827E-4</v>
      </c>
      <c r="S165" s="147">
        <f>'1.3'!S165/'1.3.a'!$S$178</f>
        <v>5.315663570379331E-4</v>
      </c>
      <c r="T165" s="147">
        <f>'1.3'!T165/'1.3.a'!$T$178</f>
        <v>7.1139112734070571E-4</v>
      </c>
      <c r="U165" s="147">
        <f>'1.3'!U165/'1.3.a'!$U$178</f>
        <v>3.9516562002748275E-4</v>
      </c>
      <c r="V165" s="147">
        <f>'1.3'!V165/'1.3.a'!$V$178</f>
        <v>5.1528615897677424E-4</v>
      </c>
      <c r="W165" s="147">
        <f>'1.3'!W165/'1.3.a'!$W$178</f>
        <v>4.6557858459388867E-4</v>
      </c>
      <c r="X165" s="147">
        <f>'1.3'!X165/'1.3.a'!$X$178</f>
        <v>4.7476521024053764E-4</v>
      </c>
      <c r="Y165" s="147">
        <f>'1.3'!Y165/'1.3.a'!$Y$178</f>
        <v>4.3856294092355427E-4</v>
      </c>
      <c r="Z165" s="147">
        <f>'1.3'!Z165/'1.3.a'!$Z$178</f>
        <v>4.3853508548859227E-4</v>
      </c>
      <c r="AA165" s="147">
        <f>'1.3'!AA165/'1.3.a'!$AA$178</f>
        <v>9.2391936915176248E-4</v>
      </c>
      <c r="AB165" s="147">
        <f>'1.3'!AB165/'1.3.a'!$AB$178</f>
        <v>3.4023535272223579E-4</v>
      </c>
      <c r="AC165" s="147">
        <f>'1.3'!AC165/'1.3.a'!$AC$178</f>
        <v>4.85116843170207E-4</v>
      </c>
      <c r="AD165" s="147">
        <f>'1.3'!AD165/'1.3.a'!$AD$178</f>
        <v>1.1758262665677774E-3</v>
      </c>
      <c r="AE165" s="147">
        <f>'1.3'!AE165/'1.3.a'!$AE$178</f>
        <v>7.6678061827764263E-4</v>
      </c>
      <c r="AF165" s="147">
        <f>'1.3'!AF165/'1.3.a'!$AF$178</f>
        <v>5.3170745241441265E-4</v>
      </c>
      <c r="AG165" s="147">
        <f>'1.3'!AG165/'1.3.a'!$AG$178</f>
        <v>5.229868854872686E-4</v>
      </c>
      <c r="AH165" s="147">
        <f>'1.3'!AH165/'1.3.a'!$AH$178</f>
        <v>3.9017556112359787E-4</v>
      </c>
      <c r="AI165" s="147">
        <f>'1.3'!AI165/'1.3.a'!$AI$178</f>
        <v>3.267018734968528E-4</v>
      </c>
      <c r="AJ165" s="147">
        <f>'1.3'!AJ165/'1.3.a'!$AJ$178</f>
        <v>2.4150583047573314E-4</v>
      </c>
      <c r="AK165" s="147">
        <f>'1.3'!AK165/'1.3.a'!$AK$178</f>
        <v>7.3656617446498339E-4</v>
      </c>
      <c r="AL165" s="147">
        <f>'1.3'!AL165/'1.3.a'!$AL$178</f>
        <v>7.5971184608882719E-4</v>
      </c>
      <c r="AM165" s="147">
        <f>'1.3'!AM165/'1.3.a'!$AM$178</f>
        <v>6.7300688962200397E-5</v>
      </c>
      <c r="AN165" s="147">
        <f>'1.3'!AN165/'1.3.a'!$AN$178</f>
        <v>8.7335615214017916E-5</v>
      </c>
      <c r="AO165" s="147">
        <f>'1.3'!AO165/'1.3.a'!$AO$178</f>
        <v>1.6543224752098306E-4</v>
      </c>
      <c r="AP165" s="147">
        <f>'1.3'!AP165/'1.3.a'!$AP$178</f>
        <v>9.7186934856671248E-4</v>
      </c>
      <c r="AQ165" s="147">
        <f>'1.3'!AQ165/'1.3.a'!$AQ$178</f>
        <v>3.2315857615893429E-4</v>
      </c>
      <c r="AR165" s="147">
        <f>'1.3'!AR165/'1.3.a'!$AR$178</f>
        <v>5.1156516536072052E-4</v>
      </c>
      <c r="AS165" s="147">
        <f>'1.3'!AS165/'1.3.a'!$AS$178</f>
        <v>7.2144882638773111E-5</v>
      </c>
      <c r="AT165" s="147">
        <f>'1.3'!AT165/'1.3.a'!$AT$178</f>
        <v>1.2085321053929075E-3</v>
      </c>
    </row>
    <row r="166" spans="1:46" ht="20.100000000000001" customHeight="1" x14ac:dyDescent="0.25">
      <c r="A166" s="124">
        <v>27</v>
      </c>
      <c r="B166" s="124" t="s">
        <v>580</v>
      </c>
      <c r="C166" s="147">
        <f>'1.3'!C166/'1.3.a'!$C$178</f>
        <v>0.13931204146306919</v>
      </c>
      <c r="D166" s="147">
        <f>'1.3'!D166/'1.3.a'!$D$178</f>
        <v>0.13210817611448131</v>
      </c>
      <c r="E166" s="147">
        <f>'1.3'!E166/'1.3.a'!$E$178</f>
        <v>0.13977176442079436</v>
      </c>
      <c r="F166" s="147">
        <f>'1.3'!F166/'1.3.a'!$F$178</f>
        <v>0.13415571858039338</v>
      </c>
      <c r="G166" s="147">
        <f>'1.3'!G166/'1.3.a'!$G$178</f>
        <v>0.13352886517275683</v>
      </c>
      <c r="H166" s="147">
        <f>'1.3'!H166/'1.3.a'!$H$178</f>
        <v>0.13216773758609643</v>
      </c>
      <c r="I166" s="147">
        <f>'1.3'!I166/'1.3.a'!$I$178</f>
        <v>0.14082706953582977</v>
      </c>
      <c r="J166" s="147">
        <f>'1.3'!J166/'1.3.a'!$J$178</f>
        <v>0.1346179273426055</v>
      </c>
      <c r="K166" s="147">
        <f>'1.3'!K166/'1.3.a'!$K$178</f>
        <v>0.13631841893810984</v>
      </c>
      <c r="L166" s="147">
        <f>'1.3'!L166/'1.3.a'!$L$178</f>
        <v>0.13772133916471299</v>
      </c>
      <c r="M166" s="147">
        <f>'1.3'!M166/'1.3.a'!$M$178</f>
        <v>0.14362623594694099</v>
      </c>
      <c r="N166" s="147">
        <f>'1.3'!N166/'1.3.a'!$N$178</f>
        <v>0.13888771406453576</v>
      </c>
      <c r="O166" s="147">
        <f>'1.3'!O166/'1.3.a'!$O$178</f>
        <v>0.14037273505531389</v>
      </c>
      <c r="P166" s="147">
        <f>'1.3'!P166/'1.3.a'!$P$178</f>
        <v>0.13796547947157622</v>
      </c>
      <c r="Q166" s="147">
        <f>'1.3'!Q166/'1.3.a'!$Q$178</f>
        <v>0.14738108089642141</v>
      </c>
      <c r="R166" s="147">
        <f>'1.3'!R166/'1.3.a'!$R$178</f>
        <v>0.1414484844138599</v>
      </c>
      <c r="S166" s="147">
        <f>'1.3'!S166/'1.3.a'!$S$178</f>
        <v>0.14464294988787338</v>
      </c>
      <c r="T166" s="147">
        <f>'1.3'!T166/'1.3.a'!$T$178</f>
        <v>0.13767733154398856</v>
      </c>
      <c r="U166" s="147">
        <f>'1.3'!U166/'1.3.a'!$U$178</f>
        <v>0.15422285157025808</v>
      </c>
      <c r="V166" s="147">
        <f>'1.3'!V166/'1.3.a'!$V$178</f>
        <v>0.15378373128049416</v>
      </c>
      <c r="W166" s="147">
        <f>'1.3'!W166/'1.3.a'!$W$178</f>
        <v>0.14584336530054182</v>
      </c>
      <c r="X166" s="147">
        <f>'1.3'!X166/'1.3.a'!$X$178</f>
        <v>0.15138831767611799</v>
      </c>
      <c r="Y166" s="147">
        <f>'1.3'!Y166/'1.3.a'!$Y$178</f>
        <v>0.15789195481270871</v>
      </c>
      <c r="Z166" s="147">
        <f>'1.3'!Z166/'1.3.a'!$Z$178</f>
        <v>0.16658498187913107</v>
      </c>
      <c r="AA166" s="147">
        <f>'1.3'!AA166/'1.3.a'!$AA$178</f>
        <v>0.1654570529659895</v>
      </c>
      <c r="AB166" s="147">
        <f>'1.3'!AB166/'1.3.a'!$AB$178</f>
        <v>0.1597334377184324</v>
      </c>
      <c r="AC166" s="147">
        <f>'1.3'!AC166/'1.3.a'!$AC$178</f>
        <v>0.16774801676336767</v>
      </c>
      <c r="AD166" s="147">
        <f>'1.3'!AD166/'1.3.a'!$AD$178</f>
        <v>0.17922171934078726</v>
      </c>
      <c r="AE166" s="147">
        <f>'1.3'!AE166/'1.3.a'!$AE$178</f>
        <v>0.17700406089427023</v>
      </c>
      <c r="AF166" s="147">
        <f>'1.3'!AF166/'1.3.a'!$AF$178</f>
        <v>0.19381514081706949</v>
      </c>
      <c r="AG166" s="147">
        <f>'1.3'!AG166/'1.3.a'!$AG$178</f>
        <v>0.17807179633958345</v>
      </c>
      <c r="AH166" s="147">
        <f>'1.3'!AH166/'1.3.a'!$AH$178</f>
        <v>0.17807185640800244</v>
      </c>
      <c r="AI166" s="147">
        <f>'1.3'!AI166/'1.3.a'!$AI$178</f>
        <v>0.17299616901625584</v>
      </c>
      <c r="AJ166" s="147">
        <f>'1.3'!AJ166/'1.3.a'!$AJ$178</f>
        <v>0.16963748724758532</v>
      </c>
      <c r="AK166" s="147">
        <f>'1.3'!AK166/'1.3.a'!$AK$178</f>
        <v>0.17804412543150835</v>
      </c>
      <c r="AL166" s="147">
        <f>'1.3'!AL166/'1.3.a'!$AL$178</f>
        <v>0.17323348221878984</v>
      </c>
      <c r="AM166" s="147">
        <f>'1.3'!AM166/'1.3.a'!$AM$178</f>
        <v>0.17565219324916626</v>
      </c>
      <c r="AN166" s="147">
        <f>'1.3'!AN166/'1.3.a'!$AN$178</f>
        <v>0.16948848081982409</v>
      </c>
      <c r="AO166" s="147">
        <f>'1.3'!AO166/'1.3.a'!$AO$178</f>
        <v>0.18006585474884557</v>
      </c>
      <c r="AP166" s="147">
        <f>'1.3'!AP166/'1.3.a'!$AP$178</f>
        <v>0.19426110126744614</v>
      </c>
      <c r="AQ166" s="147">
        <f>'1.3'!AQ166/'1.3.a'!$AQ$178</f>
        <v>0.17254530261200954</v>
      </c>
      <c r="AR166" s="147">
        <f>'1.3'!AR166/'1.3.a'!$AR$178</f>
        <v>0.30919881108214536</v>
      </c>
      <c r="AS166" s="147">
        <f>'1.3'!AS166/'1.3.a'!$AS$178</f>
        <v>0.23138342465729106</v>
      </c>
      <c r="AT166" s="147">
        <f>'1.3'!AT166/'1.3.a'!$AT$178</f>
        <v>0.20223274311193665</v>
      </c>
    </row>
    <row r="167" spans="1:46" ht="20.100000000000001" customHeight="1" x14ac:dyDescent="0.25">
      <c r="A167" s="124">
        <v>28</v>
      </c>
      <c r="B167" s="124" t="s">
        <v>398</v>
      </c>
      <c r="C167" s="147">
        <f>'1.3'!C167/'1.3.a'!$C$178</f>
        <v>5.5490461385597723E-3</v>
      </c>
      <c r="D167" s="147">
        <f>'1.3'!D167/'1.3.a'!$D$178</f>
        <v>1.320062312381504E-2</v>
      </c>
      <c r="E167" s="147">
        <f>'1.3'!E167/'1.3.a'!$E$178</f>
        <v>1.2228197365316116E-2</v>
      </c>
      <c r="F167" s="147">
        <f>'1.3'!F167/'1.3.a'!$F$178</f>
        <v>1.3700933670318306E-2</v>
      </c>
      <c r="G167" s="147">
        <f>'1.3'!G167/'1.3.a'!$G$178</f>
        <v>6.7200309087536679E-3</v>
      </c>
      <c r="H167" s="147">
        <f>'1.3'!H167/'1.3.a'!$H$178</f>
        <v>1.3847669884995117E-2</v>
      </c>
      <c r="I167" s="147">
        <f>'1.3'!I167/'1.3.a'!$I$178</f>
        <v>1.3097790852413983E-2</v>
      </c>
      <c r="J167" s="147">
        <f>'1.3'!J167/'1.3.a'!$J$178</f>
        <v>1.8189641190638036E-2</v>
      </c>
      <c r="K167" s="147">
        <f>'1.3'!K167/'1.3.a'!$K$178</f>
        <v>1.1719287110973677E-2</v>
      </c>
      <c r="L167" s="147">
        <f>'1.3'!L167/'1.3.a'!$L$178</f>
        <v>1.4982804812768489E-2</v>
      </c>
      <c r="M167" s="147">
        <f>'1.3'!M167/'1.3.a'!$M$178</f>
        <v>1.5398700696351001E-2</v>
      </c>
      <c r="N167" s="147">
        <f>'1.3'!N167/'1.3.a'!$N$178</f>
        <v>1.4813992307961146E-2</v>
      </c>
      <c r="O167" s="147">
        <f>'1.3'!O167/'1.3.a'!$O$178</f>
        <v>1.1024769490213344E-2</v>
      </c>
      <c r="P167" s="147">
        <f>'1.3'!P167/'1.3.a'!$P$178</f>
        <v>1.7337766272650296E-2</v>
      </c>
      <c r="Q167" s="147">
        <f>'1.3'!Q167/'1.3.a'!$Q$178</f>
        <v>1.3483750225388641E-2</v>
      </c>
      <c r="R167" s="147">
        <f>'1.3'!R167/'1.3.a'!$R$178</f>
        <v>1.6203886355236306E-2</v>
      </c>
      <c r="S167" s="147">
        <f>'1.3'!S167/'1.3.a'!$S$178</f>
        <v>1.3182111870073371E-2</v>
      </c>
      <c r="T167" s="147">
        <f>'1.3'!T167/'1.3.a'!$T$178</f>
        <v>1.5663976637459547E-2</v>
      </c>
      <c r="U167" s="147">
        <f>'1.3'!U167/'1.3.a'!$U$178</f>
        <v>1.717416666444108E-2</v>
      </c>
      <c r="V167" s="147">
        <f>'1.3'!V167/'1.3.a'!$V$178</f>
        <v>1.5673374782703035E-2</v>
      </c>
      <c r="W167" s="147">
        <f>'1.3'!W167/'1.3.a'!$W$178</f>
        <v>1.218919014182027E-2</v>
      </c>
      <c r="X167" s="147">
        <f>'1.3'!X167/'1.3.a'!$X$178</f>
        <v>1.7741615030992867E-2</v>
      </c>
      <c r="Y167" s="147">
        <f>'1.3'!Y167/'1.3.a'!$Y$178</f>
        <v>1.6685407909674484E-2</v>
      </c>
      <c r="Z167" s="147">
        <f>'1.3'!Z167/'1.3.a'!$Z$178</f>
        <v>1.8631693839258976E-2</v>
      </c>
      <c r="AA167" s="147">
        <f>'1.3'!AA167/'1.3.a'!$AA$178</f>
        <v>1.200074633964446E-2</v>
      </c>
      <c r="AB167" s="147">
        <f>'1.3'!AB167/'1.3.a'!$AB$178</f>
        <v>1.8133587747148464E-2</v>
      </c>
      <c r="AC167" s="147">
        <f>'1.3'!AC167/'1.3.a'!$AC$178</f>
        <v>1.6084979514995205E-2</v>
      </c>
      <c r="AD167" s="147">
        <f>'1.3'!AD167/'1.3.a'!$AD$178</f>
        <v>2.0216801320112589E-2</v>
      </c>
      <c r="AE167" s="147">
        <f>'1.3'!AE167/'1.3.a'!$AE$178</f>
        <v>8.8950377491375781E-3</v>
      </c>
      <c r="AF167" s="147">
        <f>'1.3'!AF167/'1.3.a'!$AF$178</f>
        <v>1.7937845283489736E-2</v>
      </c>
      <c r="AG167" s="147">
        <f>'1.3'!AG167/'1.3.a'!$AG$178</f>
        <v>1.397023294429489E-2</v>
      </c>
      <c r="AH167" s="147">
        <f>'1.3'!AH167/'1.3.a'!$AH$178</f>
        <v>1.6114713599874864E-2</v>
      </c>
      <c r="AI167" s="147">
        <f>'1.3'!AI167/'1.3.a'!$AI$178</f>
        <v>9.4009452741947962E-3</v>
      </c>
      <c r="AJ167" s="147">
        <f>'1.3'!AJ167/'1.3.a'!$AJ$178</f>
        <v>1.694966803142085E-2</v>
      </c>
      <c r="AK167" s="147">
        <f>'1.3'!AK167/'1.3.a'!$AK$178</f>
        <v>1.6898494929537884E-2</v>
      </c>
      <c r="AL167" s="147">
        <f>'1.3'!AL167/'1.3.a'!$AL$178</f>
        <v>1.639900405955182E-2</v>
      </c>
      <c r="AM167" s="147">
        <f>'1.3'!AM167/'1.3.a'!$AM$178</f>
        <v>9.7125659344132944E-3</v>
      </c>
      <c r="AN167" s="147">
        <f>'1.3'!AN167/'1.3.a'!$AN$178</f>
        <v>1.7753195189161224E-2</v>
      </c>
      <c r="AO167" s="147">
        <f>'1.3'!AO167/'1.3.a'!$AO$178</f>
        <v>1.4141502110337267E-2</v>
      </c>
      <c r="AP167" s="147">
        <f>'1.3'!AP167/'1.3.a'!$AP$178</f>
        <v>3.4299705201996863E-2</v>
      </c>
      <c r="AQ167" s="147">
        <f>'1.3'!AQ167/'1.3.a'!$AQ$178</f>
        <v>1.2977531593109732E-2</v>
      </c>
      <c r="AR167" s="147">
        <f>'1.3'!AR167/'1.3.a'!$AR$178</f>
        <v>1.8033286371052806E-2</v>
      </c>
      <c r="AS167" s="147">
        <f>'1.3'!AS167/'1.3.a'!$AS$178</f>
        <v>1.5610292411577815E-2</v>
      </c>
      <c r="AT167" s="147">
        <f>'1.3'!AT167/'1.3.a'!$AT$178</f>
        <v>1.7305455284949135E-2</v>
      </c>
    </row>
    <row r="168" spans="1:46" ht="20.100000000000001" customHeight="1" x14ac:dyDescent="0.25">
      <c r="A168" s="118">
        <v>31</v>
      </c>
      <c r="B168" s="118" t="s">
        <v>612</v>
      </c>
      <c r="C168" s="146">
        <f>'1.3'!C168/'1.3.a'!$C$178</f>
        <v>8.6509194673477594E-3</v>
      </c>
      <c r="D168" s="146">
        <f>'1.3'!D168/'1.3.a'!$D$178</f>
        <v>1.2775853162408807E-2</v>
      </c>
      <c r="E168" s="146">
        <f>'1.3'!E168/'1.3.a'!$E$178</f>
        <v>1.570245308901742E-2</v>
      </c>
      <c r="F168" s="146">
        <f>'1.3'!F168/'1.3.a'!$F$178</f>
        <v>2.0902585810109734E-2</v>
      </c>
      <c r="G168" s="146">
        <f>'1.3'!G168/'1.3.a'!$G$178</f>
        <v>2.3362768350644958E-3</v>
      </c>
      <c r="H168" s="146">
        <f>'1.3'!H168/'1.3.a'!$H$178</f>
        <v>6.047751211322454E-3</v>
      </c>
      <c r="I168" s="146">
        <f>'1.3'!I168/'1.3.a'!$I$178</f>
        <v>8.8312561520613921E-3</v>
      </c>
      <c r="J168" s="146">
        <f>'1.3'!J168/'1.3.a'!$J$178</f>
        <v>1.4955208374197299E-2</v>
      </c>
      <c r="K168" s="146">
        <f>'1.3'!K168/'1.3.a'!$K$178</f>
        <v>2.930457566213331E-3</v>
      </c>
      <c r="L168" s="146">
        <f>'1.3'!L168/'1.3.a'!$L$178</f>
        <v>6.8377572741676268E-3</v>
      </c>
      <c r="M168" s="146">
        <f>'1.3'!M168/'1.3.a'!$M$178</f>
        <v>8.7404139505881957E-3</v>
      </c>
      <c r="N168" s="146">
        <f>'1.3'!N168/'1.3.a'!$N$178</f>
        <v>1.3652797138168651E-2</v>
      </c>
      <c r="O168" s="146">
        <f>'1.3'!O168/'1.3.a'!$O$178</f>
        <v>5.9792275902760311E-4</v>
      </c>
      <c r="P168" s="146">
        <f>'1.3'!P168/'1.3.a'!$P$178</f>
        <v>5.3161468139216374E-3</v>
      </c>
      <c r="Q168" s="146">
        <f>'1.3'!Q168/'1.3.a'!$Q$178</f>
        <v>7.6493675462927452E-3</v>
      </c>
      <c r="R168" s="146">
        <f>'1.3'!R168/'1.3.a'!$R$178</f>
        <v>1.7393048541283204E-2</v>
      </c>
      <c r="S168" s="146">
        <f>'1.3'!S168/'1.3.a'!$S$178</f>
        <v>5.4393832420702535E-3</v>
      </c>
      <c r="T168" s="146">
        <f>'1.3'!T168/'1.3.a'!$T$178</f>
        <v>1.0268761687655222E-2</v>
      </c>
      <c r="U168" s="146">
        <f>'1.3'!U168/'1.3.a'!$U$178</f>
        <v>1.1142632558992133E-2</v>
      </c>
      <c r="V168" s="146">
        <f>'1.3'!V168/'1.3.a'!$V$178</f>
        <v>1.0025313070839724E-2</v>
      </c>
      <c r="W168" s="146">
        <f>'1.3'!W168/'1.3.a'!$W$178</f>
        <v>-9.2961645038982306E-4</v>
      </c>
      <c r="X168" s="146">
        <f>'1.3'!X168/'1.3.a'!$X$178</f>
        <v>-1.0471182179356195E-3</v>
      </c>
      <c r="Y168" s="146">
        <f>'1.3'!Y168/'1.3.a'!$Y$178</f>
        <v>8.2900339652366929E-4</v>
      </c>
      <c r="Z168" s="146">
        <f>'1.3'!Z168/'1.3.a'!$Z$178</f>
        <v>6.3174549777196814E-3</v>
      </c>
      <c r="AA168" s="146">
        <f>'1.3'!AA168/'1.3.a'!$AA$178</f>
        <v>-3.1872777921363531E-3</v>
      </c>
      <c r="AB168" s="146">
        <f>'1.3'!AB168/'1.3.a'!$AB$178</f>
        <v>-1.5833352184532435E-3</v>
      </c>
      <c r="AC168" s="146">
        <f>'1.3'!AC168/'1.3.a'!$AC$178</f>
        <v>-1.5361556237766722E-3</v>
      </c>
      <c r="AD168" s="146">
        <f>'1.3'!AD168/'1.3.a'!$AD$178</f>
        <v>2.2312269885286025E-3</v>
      </c>
      <c r="AE168" s="146">
        <f>'1.3'!AE168/'1.3.a'!$AE$178</f>
        <v>-6.4084513779753289E-3</v>
      </c>
      <c r="AF168" s="146">
        <f>'1.3'!AF168/'1.3.a'!$AF$178</f>
        <v>-6.2630406020890428E-3</v>
      </c>
      <c r="AG168" s="146">
        <f>'1.3'!AG168/'1.3.a'!$AG$178</f>
        <v>-4.4828342922091568E-3</v>
      </c>
      <c r="AH168" s="146">
        <f>'1.3'!AH168/'1.3.a'!$AH$178</f>
        <v>-7.8880879150793417E-4</v>
      </c>
      <c r="AI168" s="146">
        <f>'1.3'!AI168/'1.3.a'!$AI$178</f>
        <v>-5.9186034001002669E-3</v>
      </c>
      <c r="AJ168" s="146">
        <f>'1.3'!AJ168/'1.3.a'!$AJ$178</f>
        <v>-4.2580064513845842E-3</v>
      </c>
      <c r="AK168" s="146">
        <f>'1.3'!AK168/'1.3.a'!$AK$178</f>
        <v>-2.0461047280787513E-3</v>
      </c>
      <c r="AL168" s="146">
        <f>'1.3'!AL168/'1.3.a'!$AL$178</f>
        <v>2.8885369999969222E-3</v>
      </c>
      <c r="AM168" s="146">
        <f>'1.3'!AM168/'1.3.a'!$AM$178</f>
        <v>-6.6210124026951896E-3</v>
      </c>
      <c r="AN168" s="146">
        <f>'1.3'!AN168/'1.3.a'!$AN$178</f>
        <v>-5.2586826610092905E-3</v>
      </c>
      <c r="AO168" s="146">
        <f>'1.3'!AO168/'1.3.a'!$AO$178</f>
        <v>-5.4437929906669819E-3</v>
      </c>
      <c r="AP168" s="146">
        <f>'1.3'!AP168/'1.3.a'!$AP$178</f>
        <v>1.5032100852020549E-3</v>
      </c>
      <c r="AQ168" s="146">
        <f>'1.3'!AQ168/'1.3.a'!$AQ$178</f>
        <v>-5.4509997452259042E-3</v>
      </c>
      <c r="AR168" s="146">
        <f>'1.3'!AR168/'1.3.a'!$AR$178</f>
        <v>-3.8463331489261314E-3</v>
      </c>
      <c r="AS168" s="146">
        <f>'1.3'!AS168/'1.3.a'!$AS$178</f>
        <v>-4.4325775281987842E-3</v>
      </c>
      <c r="AT168" s="146">
        <f>'1.3'!AT168/'1.3.a'!$AT$178</f>
        <v>4.8643149570962744E-3</v>
      </c>
    </row>
    <row r="169" spans="1:46" ht="20.100000000000001" customHeight="1" x14ac:dyDescent="0.25">
      <c r="A169" s="125" t="s">
        <v>334</v>
      </c>
      <c r="B169" s="124" t="s">
        <v>330</v>
      </c>
      <c r="C169" s="147">
        <f>'1.3'!C169/'1.3.a'!$C$178</f>
        <v>2.2799675481147967E-2</v>
      </c>
      <c r="D169" s="147">
        <f>'1.3'!D169/'1.3.a'!$D$178</f>
        <v>2.659092289022421E-2</v>
      </c>
      <c r="E169" s="147">
        <f>'1.3'!E169/'1.3.a'!$E$178</f>
        <v>2.8983983874422657E-2</v>
      </c>
      <c r="F169" s="147">
        <f>'1.3'!F169/'1.3.a'!$F$178</f>
        <v>3.4489272381143438E-2</v>
      </c>
      <c r="G169" s="147">
        <f>'1.3'!G169/'1.3.a'!$G$178</f>
        <v>1.7170640735689715E-2</v>
      </c>
      <c r="H169" s="147">
        <f>'1.3'!H169/'1.3.a'!$H$178</f>
        <v>2.0833818746484205E-2</v>
      </c>
      <c r="I169" s="147">
        <f>'1.3'!I169/'1.3.a'!$I$178</f>
        <v>2.2224687580069433E-2</v>
      </c>
      <c r="J169" s="147">
        <f>'1.3'!J169/'1.3.a'!$J$178</f>
        <v>3.0139869606025101E-2</v>
      </c>
      <c r="K169" s="147">
        <f>'1.3'!K169/'1.3.a'!$K$178</f>
        <v>1.7105668203052704E-2</v>
      </c>
      <c r="L169" s="147">
        <f>'1.3'!L169/'1.3.a'!$L$178</f>
        <v>2.06502800663622E-2</v>
      </c>
      <c r="M169" s="147">
        <f>'1.3'!M169/'1.3.a'!$M$178</f>
        <v>2.2869674646095326E-2</v>
      </c>
      <c r="N169" s="147">
        <f>'1.3'!N169/'1.3.a'!$N$178</f>
        <v>2.764457251534359E-2</v>
      </c>
      <c r="O169" s="147">
        <f>'1.3'!O169/'1.3.a'!$O$178</f>
        <v>1.4746594825196324E-2</v>
      </c>
      <c r="P169" s="147">
        <f>'1.3'!P169/'1.3.a'!$P$178</f>
        <v>2.0244804113911885E-2</v>
      </c>
      <c r="Q169" s="147">
        <f>'1.3'!Q169/'1.3.a'!$Q$178</f>
        <v>2.249104745920413E-2</v>
      </c>
      <c r="R169" s="147">
        <f>'1.3'!R169/'1.3.a'!$R$178</f>
        <v>3.0532531235360722E-2</v>
      </c>
      <c r="S169" s="147">
        <f>'1.3'!S169/'1.3.a'!$S$178</f>
        <v>1.9993341717537468E-2</v>
      </c>
      <c r="T169" s="147">
        <f>'1.3'!T169/'1.3.a'!$T$178</f>
        <v>2.4729658499078672E-2</v>
      </c>
      <c r="U169" s="147">
        <f>'1.3'!U169/'1.3.a'!$U$178</f>
        <v>2.6014851576722876E-2</v>
      </c>
      <c r="V169" s="147">
        <f>'1.3'!V169/'1.3.a'!$V$178</f>
        <v>2.7092559675623667E-2</v>
      </c>
      <c r="W169" s="147">
        <f>'1.3'!W169/'1.3.a'!$W$178</f>
        <v>1.3928331934701962E-2</v>
      </c>
      <c r="X169" s="147">
        <f>'1.3'!X169/'1.3.a'!$X$178</f>
        <v>1.6107019552069366E-2</v>
      </c>
      <c r="Y169" s="147">
        <f>'1.3'!Y169/'1.3.a'!$Y$178</f>
        <v>1.6815996957685226E-2</v>
      </c>
      <c r="Z169" s="147">
        <f>'1.3'!Z169/'1.3.a'!$Z$178</f>
        <v>2.1127580360308682E-2</v>
      </c>
      <c r="AA169" s="147">
        <f>'1.3'!AA169/'1.3.a'!$AA$178</f>
        <v>1.285470503951653E-2</v>
      </c>
      <c r="AB169" s="147">
        <f>'1.3'!AB169/'1.3.a'!$AB$178</f>
        <v>1.5140229115909022E-2</v>
      </c>
      <c r="AC169" s="147">
        <f>'1.3'!AC169/'1.3.a'!$AC$178</f>
        <v>1.4864588685150681E-2</v>
      </c>
      <c r="AD169" s="147">
        <f>'1.3'!AD169/'1.3.a'!$AD$178</f>
        <v>1.8139321076487514E-2</v>
      </c>
      <c r="AE169" s="147">
        <f>'1.3'!AE169/'1.3.a'!$AE$178</f>
        <v>9.630509845692475E-3</v>
      </c>
      <c r="AF169" s="147">
        <f>'1.3'!AF169/'1.3.a'!$AF$178</f>
        <v>1.0493696952545147E-2</v>
      </c>
      <c r="AG169" s="147">
        <f>'1.3'!AG169/'1.3.a'!$AG$178</f>
        <v>1.251703071809839E-2</v>
      </c>
      <c r="AH169" s="147">
        <f>'1.3'!AH169/'1.3.a'!$AH$178</f>
        <v>1.7292498856124813E-2</v>
      </c>
      <c r="AI169" s="147">
        <f>'1.3'!AI169/'1.3.a'!$AI$178</f>
        <v>9.9477323336786445E-3</v>
      </c>
      <c r="AJ169" s="147">
        <f>'1.3'!AJ169/'1.3.a'!$AJ$178</f>
        <v>1.2293094989779199E-2</v>
      </c>
      <c r="AK169" s="147">
        <f>'1.3'!AK169/'1.3.a'!$AK$178</f>
        <v>1.3669789666880818E-2</v>
      </c>
      <c r="AL169" s="147">
        <f>'1.3'!AL169/'1.3.a'!$AL$178</f>
        <v>1.8504623488987751E-2</v>
      </c>
      <c r="AM169" s="147">
        <f>'1.3'!AM169/'1.3.a'!$AM$178</f>
        <v>1.0054514786768925E-2</v>
      </c>
      <c r="AN169" s="147">
        <f>'1.3'!AN169/'1.3.a'!$AN$178</f>
        <v>1.0908073524236899E-2</v>
      </c>
      <c r="AO169" s="147">
        <f>'1.3'!AO169/'1.3.a'!$AO$178</f>
        <v>1.2389160482080266E-2</v>
      </c>
      <c r="AP169" s="147">
        <f>'1.3'!AP169/'1.3.a'!$AP$178</f>
        <v>1.7595616722134926E-2</v>
      </c>
      <c r="AQ169" s="147">
        <f>'1.3'!AQ169/'1.3.a'!$AQ$178</f>
        <v>1.0743570214798428E-2</v>
      </c>
      <c r="AR169" s="147">
        <f>'1.3'!AR169/'1.3.a'!$AR$178</f>
        <v>1.4041211226128295E-2</v>
      </c>
      <c r="AS169" s="147">
        <f>'1.3'!AS169/'1.3.a'!$AS$178</f>
        <v>1.4726876867500941E-2</v>
      </c>
      <c r="AT169" s="147">
        <f>'1.3'!AT169/'1.3.a'!$AT$178</f>
        <v>2.1399571472273563E-2</v>
      </c>
    </row>
    <row r="170" spans="1:46" ht="20.100000000000001" customHeight="1" x14ac:dyDescent="0.25">
      <c r="A170" s="125" t="s">
        <v>335</v>
      </c>
      <c r="B170" s="124" t="s">
        <v>529</v>
      </c>
      <c r="C170" s="147">
        <f>'1.3'!C170/'1.3.a'!$C$178</f>
        <v>2.77996072148779E-4</v>
      </c>
      <c r="D170" s="147">
        <f>'1.3'!D170/'1.3.a'!$D$178</f>
        <v>4.5589290645851226E-4</v>
      </c>
      <c r="E170" s="147">
        <f>'1.3'!E170/'1.3.a'!$E$178</f>
        <v>4.3400063564597659E-4</v>
      </c>
      <c r="F170" s="147">
        <f>'1.3'!F170/'1.3.a'!$F$178</f>
        <v>1.3582329549863331E-3</v>
      </c>
      <c r="G170" s="147">
        <f>'1.3'!G170/'1.3.a'!$G$178</f>
        <v>1.2883956817376994E-3</v>
      </c>
      <c r="H170" s="147">
        <f>'1.3'!H170/'1.3.a'!$H$178</f>
        <v>1.7477642996640817E-3</v>
      </c>
      <c r="I170" s="147">
        <f>'1.3'!I170/'1.3.a'!$I$178</f>
        <v>4.5496874526250604E-4</v>
      </c>
      <c r="J170" s="147">
        <f>'1.3'!J170/'1.3.a'!$J$178</f>
        <v>2.6804908238116138E-3</v>
      </c>
      <c r="K170" s="147">
        <f>'1.3'!K170/'1.3.a'!$K$178</f>
        <v>6.4057988426715717E-4</v>
      </c>
      <c r="L170" s="147">
        <f>'1.3'!L170/'1.3.a'!$L$178</f>
        <v>5.8229502232429512E-4</v>
      </c>
      <c r="M170" s="147">
        <f>'1.3'!M170/'1.3.a'!$M$178</f>
        <v>1.1746400651518741E-3</v>
      </c>
      <c r="N170" s="147">
        <f>'1.3'!N170/'1.3.a'!$N$178</f>
        <v>1.3655087794965325E-3</v>
      </c>
      <c r="O170" s="147">
        <f>'1.3'!O170/'1.3.a'!$O$178</f>
        <v>4.6737191900720156E-4</v>
      </c>
      <c r="P170" s="147">
        <f>'1.3'!P170/'1.3.a'!$P$178</f>
        <v>1.7582613688054715E-3</v>
      </c>
      <c r="Q170" s="147">
        <f>'1.3'!Q170/'1.3.a'!$Q$178</f>
        <v>1.7218482142357797E-3</v>
      </c>
      <c r="R170" s="147">
        <f>'1.3'!R170/'1.3.a'!$R$178</f>
        <v>4.5902077456192039E-4</v>
      </c>
      <c r="S170" s="147">
        <f>'1.3'!S170/'1.3.a'!$S$178</f>
        <v>8.5212027903581024E-4</v>
      </c>
      <c r="T170" s="147">
        <f>'1.3'!T170/'1.3.a'!$T$178</f>
        <v>7.9348514565546135E-4</v>
      </c>
      <c r="U170" s="147">
        <f>'1.3'!U170/'1.3.a'!$U$178</f>
        <v>1.3617579465419697E-3</v>
      </c>
      <c r="V170" s="147">
        <f>'1.3'!V170/'1.3.a'!$V$178</f>
        <v>3.8787986896989097E-3</v>
      </c>
      <c r="W170" s="147">
        <f>'1.3'!W170/'1.3.a'!$W$178</f>
        <v>2.8459311152517883E-4</v>
      </c>
      <c r="X170" s="147">
        <f>'1.3'!X170/'1.3.a'!$X$178</f>
        <v>2.51083790471282E-3</v>
      </c>
      <c r="Y170" s="147">
        <f>'1.3'!Y170/'1.3.a'!$Y$178</f>
        <v>1.2769351564982287E-3</v>
      </c>
      <c r="Z170" s="147">
        <f>'1.3'!Z170/'1.3.a'!$Z$178</f>
        <v>3.0089988017595939E-4</v>
      </c>
      <c r="AA170" s="147">
        <f>'1.3'!AA170/'1.3.a'!$AA$178</f>
        <v>3.8035440552512136E-4</v>
      </c>
      <c r="AB170" s="147">
        <f>'1.3'!AB170/'1.3.a'!$AB$178</f>
        <v>1.3405741452982892E-3</v>
      </c>
      <c r="AC170" s="147">
        <f>'1.3'!AC170/'1.3.a'!$AC$178</f>
        <v>9.807348305751059E-4</v>
      </c>
      <c r="AD170" s="147">
        <f>'1.3'!AD170/'1.3.a'!$AD$178</f>
        <v>9.6516797714095274E-4</v>
      </c>
      <c r="AE170" s="147">
        <f>'1.3'!AE170/'1.3.a'!$AE$178</f>
        <v>3.7314440959942838E-4</v>
      </c>
      <c r="AF170" s="147">
        <f>'1.3'!AF170/'1.3.a'!$AF$178</f>
        <v>1.3611956176890387E-3</v>
      </c>
      <c r="AG170" s="147">
        <f>'1.3'!AG170/'1.3.a'!$AG$178</f>
        <v>1.4402324359565637E-3</v>
      </c>
      <c r="AH170" s="147">
        <f>'1.3'!AH170/'1.3.a'!$AH$178</f>
        <v>3.0829634191866387E-3</v>
      </c>
      <c r="AI170" s="147">
        <f>'1.3'!AI170/'1.3.a'!$AI$178</f>
        <v>3.5733707665676812E-4</v>
      </c>
      <c r="AJ170" s="147">
        <f>'1.3'!AJ170/'1.3.a'!$AJ$178</f>
        <v>1.3416003217297144E-3</v>
      </c>
      <c r="AK170" s="147">
        <f>'1.3'!AK170/'1.3.a'!$AK$178</f>
        <v>5.415284068900658E-4</v>
      </c>
      <c r="AL170" s="147">
        <f>'1.3'!AL170/'1.3.a'!$AL$178</f>
        <v>5.4920276197165834E-4</v>
      </c>
      <c r="AM170" s="147">
        <f>'1.3'!AM170/'1.3.a'!$AM$178</f>
        <v>3.4093320171724466E-4</v>
      </c>
      <c r="AN170" s="147">
        <f>'1.3'!AN170/'1.3.a'!$AN$178</f>
        <v>7.170286884449345E-4</v>
      </c>
      <c r="AO170" s="147">
        <f>'1.3'!AO170/'1.3.a'!$AO$178</f>
        <v>2.6260983183692783E-3</v>
      </c>
      <c r="AP170" s="147">
        <f>'1.3'!AP170/'1.3.a'!$AP$178</f>
        <v>9.0334891808291752E-4</v>
      </c>
      <c r="AQ170" s="147">
        <f>'1.3'!AQ170/'1.3.a'!$AQ$178</f>
        <v>4.616999801824925E-4</v>
      </c>
      <c r="AR170" s="147">
        <f>'1.3'!AR170/'1.3.a'!$AR$178</f>
        <v>5.1565823927445713E-4</v>
      </c>
      <c r="AS170" s="147">
        <f>'1.3'!AS170/'1.3.a'!$AS$178</f>
        <v>3.0489143660834849E-3</v>
      </c>
      <c r="AT170" s="147">
        <f>'1.3'!AT170/'1.3.a'!$AT$178</f>
        <v>6.5042163170491482E-4</v>
      </c>
    </row>
    <row r="171" spans="1:46" ht="20.100000000000001" customHeight="1" x14ac:dyDescent="0.25">
      <c r="A171" s="125" t="s">
        <v>336</v>
      </c>
      <c r="B171" s="124" t="s">
        <v>824</v>
      </c>
      <c r="C171" s="147">
        <f>'1.3'!C171/'1.3.a'!$C$178</f>
        <v>1.3870759941651427E-2</v>
      </c>
      <c r="D171" s="147">
        <f>'1.3'!D171/'1.3.a'!$D$178</f>
        <v>1.3359176821356889E-2</v>
      </c>
      <c r="E171" s="147">
        <f>'1.3'!E171/'1.3.a'!$E$178</f>
        <v>1.2847530149759253E-2</v>
      </c>
      <c r="F171" s="147">
        <f>'1.3'!F171/'1.3.a'!$F$178</f>
        <v>1.2228453616047363E-2</v>
      </c>
      <c r="G171" s="147">
        <f>'1.3'!G171/'1.3.a'!$G$178</f>
        <v>1.3545968218887518E-2</v>
      </c>
      <c r="H171" s="147">
        <f>'1.3'!H171/'1.3.a'!$H$178</f>
        <v>1.3038303235497668E-2</v>
      </c>
      <c r="I171" s="147">
        <f>'1.3'!I171/'1.3.a'!$I$178</f>
        <v>1.2938462682745535E-2</v>
      </c>
      <c r="J171" s="147">
        <f>'1.3'!J171/'1.3.a'!$J$178</f>
        <v>1.2504170408016187E-2</v>
      </c>
      <c r="K171" s="147">
        <f>'1.3'!K171/'1.3.a'!$K$178</f>
        <v>1.3534630752572217E-2</v>
      </c>
      <c r="L171" s="147">
        <f>'1.3'!L171/'1.3.a'!$L$178</f>
        <v>1.3230227769870276E-2</v>
      </c>
      <c r="M171" s="147">
        <f>'1.3'!M171/'1.3.a'!$M$178</f>
        <v>1.2954620630355261E-2</v>
      </c>
      <c r="N171" s="147">
        <f>'1.3'!N171/'1.3.a'!$N$178</f>
        <v>1.2626266597678409E-2</v>
      </c>
      <c r="O171" s="147">
        <f>'1.3'!O171/'1.3.a'!$O$178</f>
        <v>1.3681300147161518E-2</v>
      </c>
      <c r="P171" s="147">
        <f>'1.3'!P171/'1.3.a'!$P$178</f>
        <v>1.3170395931184775E-2</v>
      </c>
      <c r="Q171" s="147">
        <f>'1.3'!Q171/'1.3.a'!$Q$178</f>
        <v>1.3119831698675605E-2</v>
      </c>
      <c r="R171" s="147">
        <f>'1.3'!R171/'1.3.a'!$R$178</f>
        <v>1.2680461919515601E-2</v>
      </c>
      <c r="S171" s="147">
        <f>'1.3'!S171/'1.3.a'!$S$178</f>
        <v>1.3701838196431403E-2</v>
      </c>
      <c r="T171" s="147">
        <f>'1.3'!T171/'1.3.a'!$T$178</f>
        <v>1.3667411665767988E-2</v>
      </c>
      <c r="U171" s="147">
        <f>'1.3'!U171/'1.3.a'!$U$178</f>
        <v>1.3510461071188773E-2</v>
      </c>
      <c r="V171" s="147">
        <f>'1.3'!V171/'1.3.a'!$V$178</f>
        <v>1.3188447915085035E-2</v>
      </c>
      <c r="W171" s="147">
        <f>'1.3'!W171/'1.3.a'!$W$178</f>
        <v>1.4573355273566608E-2</v>
      </c>
      <c r="X171" s="147">
        <f>'1.3'!X171/'1.3.a'!$X$178</f>
        <v>1.4643299865292163E-2</v>
      </c>
      <c r="Y171" s="147">
        <f>'1.3'!Y171/'1.3.a'!$Y$178</f>
        <v>1.471005840466333E-2</v>
      </c>
      <c r="Z171" s="147">
        <f>'1.3'!Z171/'1.3.a'!$Z$178</f>
        <v>1.4509225502413041E-2</v>
      </c>
      <c r="AA171" s="147">
        <f>'1.3'!AA171/'1.3.a'!$AA$178</f>
        <v>1.5661628426127762E-2</v>
      </c>
      <c r="AB171" s="147">
        <f>'1.3'!AB171/'1.3.a'!$AB$178</f>
        <v>1.5382990189063979E-2</v>
      </c>
      <c r="AC171" s="147">
        <f>'1.3'!AC171/'1.3.a'!$AC$178</f>
        <v>1.5420009478352247E-2</v>
      </c>
      <c r="AD171" s="147">
        <f>'1.3'!AD171/'1.3.a'!$AD$178</f>
        <v>1.4942926110817958E-2</v>
      </c>
      <c r="AE171" s="147">
        <f>'1.3'!AE171/'1.3.a'!$AE$178</f>
        <v>1.5665816814068374E-2</v>
      </c>
      <c r="AF171" s="147">
        <f>'1.3'!AF171/'1.3.a'!$AF$178</f>
        <v>1.5395541936945152E-2</v>
      </c>
      <c r="AG171" s="147">
        <f>'1.3'!AG171/'1.3.a'!$AG$178</f>
        <v>1.5559632574350985E-2</v>
      </c>
      <c r="AH171" s="147">
        <f>'1.3'!AH171/'1.3.a'!$AH$178</f>
        <v>1.4998344228446106E-2</v>
      </c>
      <c r="AI171" s="147">
        <f>'1.3'!AI171/'1.3.a'!$AI$178</f>
        <v>1.5508998657122143E-2</v>
      </c>
      <c r="AJ171" s="147">
        <f>'1.3'!AJ171/'1.3.a'!$AJ$178</f>
        <v>1.5209501119434069E-2</v>
      </c>
      <c r="AK171" s="147">
        <f>'1.3'!AK171/'1.3.a'!$AK$178</f>
        <v>1.5174365988069503E-2</v>
      </c>
      <c r="AL171" s="147">
        <f>'1.3'!AL171/'1.3.a'!$AL$178</f>
        <v>1.5066883727019174E-2</v>
      </c>
      <c r="AM171" s="147">
        <f>'1.3'!AM171/'1.3.a'!$AM$178</f>
        <v>1.6334593987746868E-2</v>
      </c>
      <c r="AN171" s="147">
        <f>'1.3'!AN171/'1.3.a'!$AN$178</f>
        <v>1.5449727496801256E-2</v>
      </c>
      <c r="AO171" s="147">
        <f>'1.3'!AO171/'1.3.a'!$AO$178</f>
        <v>1.5206855154377971E-2</v>
      </c>
      <c r="AP171" s="147">
        <f>'1.3'!AP171/'1.3.a'!$AP$178</f>
        <v>1.5189057718849956E-2</v>
      </c>
      <c r="AQ171" s="147">
        <f>'1.3'!AQ171/'1.3.a'!$AQ$178</f>
        <v>1.5732869979841843E-2</v>
      </c>
      <c r="AR171" s="147">
        <f>'1.3'!AR171/'1.3.a'!$AR$178</f>
        <v>1.7371886135779974E-2</v>
      </c>
      <c r="AS171" s="147">
        <f>'1.3'!AS171/'1.3.a'!$AS$178</f>
        <v>1.6110540029616243E-2</v>
      </c>
      <c r="AT171" s="147">
        <f>'1.3'!AT171/'1.3.a'!$AT$178</f>
        <v>1.5884834883472372E-2</v>
      </c>
    </row>
    <row r="172" spans="1:46" ht="20.100000000000001" customHeight="1" x14ac:dyDescent="0.25">
      <c r="A172" s="126"/>
      <c r="B172" s="126" t="s">
        <v>399</v>
      </c>
      <c r="C172" s="96">
        <f>'1.3'!C172/'1.3.a'!$C$178</f>
        <v>-7.1802037653437558E-3</v>
      </c>
      <c r="D172" s="96">
        <f>'1.3'!D172/'1.3.a'!$D$178</f>
        <v>-3.0307806517840638E-2</v>
      </c>
      <c r="E172" s="96">
        <f>'1.3'!E172/'1.3.a'!$E$178</f>
        <v>-3.5973220731945511E-2</v>
      </c>
      <c r="F172" s="96">
        <f>'1.3'!F172/'1.3.a'!$F$178</f>
        <v>-4.6779974621062009E-2</v>
      </c>
      <c r="G172" s="96">
        <f>'1.3'!G172/'1.3.a'!$G$178</f>
        <v>1.4690454130848801E-2</v>
      </c>
      <c r="H172" s="96">
        <f>'1.3'!H172/'1.3.a'!$H$178</f>
        <v>-2.7562730983315832E-2</v>
      </c>
      <c r="I172" s="96">
        <f>'1.3'!I172/'1.3.a'!$I$178</f>
        <v>-2.9644550910509396E-2</v>
      </c>
      <c r="J172" s="96">
        <f>'1.3'!J172/'1.3.a'!$J$178</f>
        <v>-4.4838842406753537E-2</v>
      </c>
      <c r="K172" s="96">
        <f>'1.3'!K172/'1.3.a'!$K$178</f>
        <v>1.8244264891886543E-2</v>
      </c>
      <c r="L172" s="96">
        <f>'1.3'!L172/'1.3.a'!$L$178</f>
        <v>-3.0363768649170595E-2</v>
      </c>
      <c r="M172" s="96">
        <f>'1.3'!M172/'1.3.a'!$M$178</f>
        <v>-2.5483729678854133E-2</v>
      </c>
      <c r="N172" s="96">
        <f>'1.3'!N172/'1.3.a'!$N$178</f>
        <v>-2.7294684348815771E-2</v>
      </c>
      <c r="O172" s="96">
        <f>'1.3'!O172/'1.3.a'!$O$178</f>
        <v>7.474505935986156E-3</v>
      </c>
      <c r="P172" s="96">
        <f>'1.3'!P172/'1.3.a'!$P$178</f>
        <v>-2.7868621693509156E-2</v>
      </c>
      <c r="Q172" s="96">
        <f>'1.3'!Q172/'1.3.a'!$Q$178</f>
        <v>-5.3296325090830356E-2</v>
      </c>
      <c r="R172" s="96">
        <f>'1.3'!R172/'1.3.a'!$R$178</f>
        <v>-3.8926971157405302E-2</v>
      </c>
      <c r="S172" s="96">
        <f>'1.3'!S172/'1.3.a'!$S$178</f>
        <v>-5.0396437067425667E-4</v>
      </c>
      <c r="T172" s="96">
        <f>'1.3'!T172/'1.3.a'!$T$178</f>
        <v>-4.4641425149584156E-2</v>
      </c>
      <c r="U172" s="96">
        <f>'1.3'!U172/'1.3.a'!$U$178</f>
        <v>-9.5363862862022031E-2</v>
      </c>
      <c r="V172" s="96">
        <f>'1.3'!V172/'1.3.a'!$V$178</f>
        <v>-8.5434300000181998E-2</v>
      </c>
      <c r="W172" s="96">
        <f>'1.3'!W172/'1.3.a'!$W$178</f>
        <v>-5.0810297411927448E-2</v>
      </c>
      <c r="X172" s="96">
        <f>'1.3'!X172/'1.3.a'!$X$178</f>
        <v>-5.231001692778689E-2</v>
      </c>
      <c r="Y172" s="96">
        <f>'1.3'!Y172/'1.3.a'!$Y$178</f>
        <v>-0.14316412856078664</v>
      </c>
      <c r="Z172" s="96">
        <f>'1.3'!Z172/'1.3.a'!$Z$178</f>
        <v>-0.10444421475709507</v>
      </c>
      <c r="AA172" s="96">
        <f>'1.3'!AA172/'1.3.a'!$AA$178</f>
        <v>-2.5419041165559264E-2</v>
      </c>
      <c r="AB172" s="96">
        <f>'1.3'!AB172/'1.3.a'!$AB$178</f>
        <v>-6.9534669231850643E-2</v>
      </c>
      <c r="AC172" s="96">
        <f>'1.3'!AC172/'1.3.a'!$AC$178</f>
        <v>-0.11089801679960308</v>
      </c>
      <c r="AD172" s="96">
        <f>'1.3'!AD172/'1.3.a'!$AD$178</f>
        <v>-9.403503859140952E-2</v>
      </c>
      <c r="AE172" s="96">
        <f>'1.3'!AE172/'1.3.a'!$AE$178</f>
        <v>-4.3528857270746256E-2</v>
      </c>
      <c r="AF172" s="96">
        <f>'1.3'!AF172/'1.3.a'!$AF$178</f>
        <v>-0.10712723640387201</v>
      </c>
      <c r="AG172" s="96">
        <f>'1.3'!AG172/'1.3.a'!$AG$178</f>
        <v>-8.8779646191929115E-2</v>
      </c>
      <c r="AH172" s="96">
        <f>'1.3'!AH172/'1.3.a'!$AH$178</f>
        <v>-9.439012611882884E-2</v>
      </c>
      <c r="AI172" s="96">
        <f>'1.3'!AI172/'1.3.a'!$AI$178</f>
        <v>-2.9241889066059065E-2</v>
      </c>
      <c r="AJ172" s="96">
        <f>'1.3'!AJ172/'1.3.a'!$AJ$178</f>
        <v>-8.4706210851553276E-2</v>
      </c>
      <c r="AK172" s="96">
        <f>'1.3'!AK172/'1.3.a'!$AK$178</f>
        <v>-9.4802954851748791E-2</v>
      </c>
      <c r="AL172" s="96">
        <f>'1.3'!AL172/'1.3.a'!$AL$178</f>
        <v>-6.5768149860215189E-2</v>
      </c>
      <c r="AM172" s="96">
        <f>'1.3'!AM172/'1.3.a'!$AM$178</f>
        <v>-2.6235761053641442E-2</v>
      </c>
      <c r="AN172" s="96">
        <f>'1.3'!AN172/'1.3.a'!$AN$178</f>
        <v>-5.7523674975501801E-2</v>
      </c>
      <c r="AO172" s="96">
        <f>'1.3'!AO172/'1.3.a'!$AO$178</f>
        <v>-6.037774008104705E-2</v>
      </c>
      <c r="AP172" s="96">
        <f>'1.3'!AP172/'1.3.a'!$AP$178</f>
        <v>-5.7316045811703784E-2</v>
      </c>
      <c r="AQ172" s="96">
        <f>'1.3'!AQ172/'1.3.a'!$AQ$178</f>
        <v>6.2752446549575727E-3</v>
      </c>
      <c r="AR172" s="96">
        <f>'1.3'!AR172/'1.3.a'!$AR$178</f>
        <v>-0.266148113877752</v>
      </c>
      <c r="AS172" s="96">
        <f>'1.3'!AS172/'1.3.a'!$AS$178</f>
        <v>-0.12908859281795318</v>
      </c>
      <c r="AT172" s="96">
        <f>'1.3'!AT172/'1.3.a'!$AT$178</f>
        <v>-9.0715921648644962E-2</v>
      </c>
    </row>
    <row r="173" spans="1:46" ht="20.100000000000001" customHeight="1" x14ac:dyDescent="0.25">
      <c r="A173" s="126"/>
      <c r="B173" s="126" t="s">
        <v>400</v>
      </c>
      <c r="C173" s="96">
        <f>'1.3'!C173/'1.3.a'!$C$178</f>
        <v>4.5710936773424381E-2</v>
      </c>
      <c r="D173" s="96">
        <f>'1.3'!D173/'1.3.a'!$D$178</f>
        <v>2.1061082601356348E-2</v>
      </c>
      <c r="E173" s="96">
        <f>'1.3'!E173/'1.3.a'!$E$178</f>
        <v>1.1927351533231465E-2</v>
      </c>
      <c r="F173" s="96">
        <f>'1.3'!F173/'1.3.a'!$F$178</f>
        <v>5.0039209253352609E-3</v>
      </c>
      <c r="G173" s="96">
        <f>'1.3'!G173/'1.3.a'!$G$178</f>
        <v>7.5213340098490788E-2</v>
      </c>
      <c r="H173" s="96">
        <f>'1.3'!H173/'1.3.a'!$H$178</f>
        <v>2.888177215158861E-2</v>
      </c>
      <c r="I173" s="96">
        <f>'1.3'!I173/'1.3.a'!$I$178</f>
        <v>2.2464203051686362E-2</v>
      </c>
      <c r="J173" s="96">
        <f>'1.3'!J173/'1.3.a'!$J$178</f>
        <v>5.1498499812392242E-3</v>
      </c>
      <c r="K173" s="96">
        <f>'1.3'!K173/'1.3.a'!$K$178</f>
        <v>6.7875634354654185E-2</v>
      </c>
      <c r="L173" s="96">
        <f>'1.3'!L173/'1.3.a'!$L$178</f>
        <v>1.5647389882828804E-2</v>
      </c>
      <c r="M173" s="96">
        <f>'1.3'!M173/'1.3.a'!$M$178</f>
        <v>1.7470356904930581E-2</v>
      </c>
      <c r="N173" s="96">
        <f>'1.3'!N173/'1.3.a'!$N$178</f>
        <v>1.6959156811195801E-2</v>
      </c>
      <c r="O173" s="96">
        <f>'1.3'!O173/'1.3.a'!$O$178</f>
        <v>6.0723220501162169E-2</v>
      </c>
      <c r="P173" s="96">
        <f>'1.3'!P173/'1.3.a'!$P$178</f>
        <v>1.8882641277283813E-2</v>
      </c>
      <c r="Q173" s="96">
        <f>'1.3'!Q173/'1.3.a'!$Q$178</f>
        <v>-7.7774257221663382E-3</v>
      </c>
      <c r="R173" s="96">
        <f>'1.3'!R173/'1.3.a'!$R$178</f>
        <v>1.3688057378586603E-2</v>
      </c>
      <c r="S173" s="96">
        <f>'1.3'!S173/'1.3.a'!$S$178</f>
        <v>4.0477595263173807E-2</v>
      </c>
      <c r="T173" s="96">
        <f>'1.3'!T173/'1.3.a'!$T$178</f>
        <v>-1.5725773309601368E-3</v>
      </c>
      <c r="U173" s="96">
        <f>'1.3'!U173/'1.3.a'!$U$178</f>
        <v>-3.4146112805034427E-2</v>
      </c>
      <c r="V173" s="96">
        <f>'1.3'!V173/'1.3.a'!$V$178</f>
        <v>-1.7190478911063505E-2</v>
      </c>
      <c r="W173" s="96">
        <f>'1.3'!W173/'1.3.a'!$W$178</f>
        <v>5.0199898696812295E-2</v>
      </c>
      <c r="X173" s="96">
        <f>'1.3'!X173/'1.3.a'!$X$178</f>
        <v>2.3382218488283918E-3</v>
      </c>
      <c r="Y173" s="96">
        <f>'1.3'!Y173/'1.3.a'!$Y$178</f>
        <v>-2.0396702743269785E-2</v>
      </c>
      <c r="Z173" s="96">
        <f>'1.3'!Z173/'1.3.a'!$Z$178</f>
        <v>-4.5170871923466187E-2</v>
      </c>
      <c r="AA173" s="96">
        <f>'1.3'!AA173/'1.3.a'!$AA$178</f>
        <v>3.2365422307195468E-2</v>
      </c>
      <c r="AB173" s="96">
        <f>'1.3'!AB173/'1.3.a'!$AB$178</f>
        <v>-2.0244403867287947E-2</v>
      </c>
      <c r="AC173" s="96">
        <f>'1.3'!AC173/'1.3.a'!$AC$178</f>
        <v>-3.8651242536573094E-2</v>
      </c>
      <c r="AD173" s="96">
        <f>'1.3'!AD173/'1.3.a'!$AD$178</f>
        <v>-3.4283649571260857E-2</v>
      </c>
      <c r="AE173" s="96">
        <f>'1.3'!AE173/'1.3.a'!$AE$178</f>
        <v>2.3586150499168342E-2</v>
      </c>
      <c r="AF173" s="96">
        <f>'1.3'!AF173/'1.3.a'!$AF$178</f>
        <v>-4.5533954584019626E-2</v>
      </c>
      <c r="AG173" s="96">
        <f>'1.3'!AG173/'1.3.a'!$AG$178</f>
        <v>-2.8740056627630978E-2</v>
      </c>
      <c r="AH173" s="96">
        <f>'1.3'!AH173/'1.3.a'!$AH$178</f>
        <v>-3.1140900408805367E-2</v>
      </c>
      <c r="AI173" s="96">
        <f>'1.3'!AI173/'1.3.a'!$AI$178</f>
        <v>2.8852522318246532E-2</v>
      </c>
      <c r="AJ173" s="96">
        <f>'1.3'!AJ173/'1.3.a'!$AJ$178</f>
        <v>-7.3276946814277389E-3</v>
      </c>
      <c r="AK173" s="96">
        <f>'1.3'!AK173/'1.3.a'!$AK$178</f>
        <v>-2.9211036858339152E-2</v>
      </c>
      <c r="AL173" s="96">
        <f>'1.3'!AL173/'1.3.a'!$AL$178</f>
        <v>-2.3973720511039472E-2</v>
      </c>
      <c r="AM173" s="96">
        <f>'1.3'!AM173/'1.3.a'!$AM$178</f>
        <v>3.097699831704951E-2</v>
      </c>
      <c r="AN173" s="96">
        <f>'1.3'!AN173/'1.3.a'!$AN$178</f>
        <v>-1.0238726817197561E-2</v>
      </c>
      <c r="AO173" s="96">
        <f>'1.3'!AO173/'1.3.a'!$AO$178</f>
        <v>-2.0822635848385465E-2</v>
      </c>
      <c r="AP173" s="96">
        <f>'1.3'!AP173/'1.3.a'!$AP$178</f>
        <v>-1.3244144094228055E-2</v>
      </c>
      <c r="AQ173" s="96">
        <f>'1.3'!AQ173/'1.3.a'!$AQ$178</f>
        <v>4.5071524082044512E-2</v>
      </c>
      <c r="AR173" s="96">
        <f>'1.3'!AR173/'1.3.a'!$AR$178</f>
        <v>-0.23192772989294502</v>
      </c>
      <c r="AS173" s="96">
        <f>'1.3'!AS173/'1.3.a'!$AS$178</f>
        <v>-8.6052877900099453E-2</v>
      </c>
      <c r="AT173" s="96">
        <f>'1.3'!AT173/'1.3.a'!$AT$178</f>
        <v>-4.2401426779091284E-2</v>
      </c>
    </row>
    <row r="174" spans="1:46" ht="20.100000000000001" customHeight="1" x14ac:dyDescent="0.25">
      <c r="A174" s="128" t="s">
        <v>255</v>
      </c>
      <c r="B174" s="129"/>
      <c r="C174" s="149"/>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row>
    <row r="175" spans="1:46" ht="20.100000000000001" customHeight="1" x14ac:dyDescent="0.25">
      <c r="A175" s="130" t="s">
        <v>238</v>
      </c>
      <c r="B175" s="131" t="s">
        <v>390</v>
      </c>
      <c r="C175" s="257" t="s">
        <v>833</v>
      </c>
      <c r="D175" s="257" t="s">
        <v>833</v>
      </c>
      <c r="E175" s="257" t="s">
        <v>833</v>
      </c>
      <c r="F175" s="257" t="s">
        <v>833</v>
      </c>
      <c r="G175" s="257" t="s">
        <v>833</v>
      </c>
      <c r="H175" s="257" t="s">
        <v>833</v>
      </c>
      <c r="I175" s="257" t="s">
        <v>833</v>
      </c>
      <c r="J175" s="257" t="s">
        <v>833</v>
      </c>
      <c r="K175" s="257" t="s">
        <v>833</v>
      </c>
      <c r="L175" s="257" t="s">
        <v>833</v>
      </c>
      <c r="M175" s="257" t="s">
        <v>833</v>
      </c>
      <c r="N175" s="257" t="s">
        <v>833</v>
      </c>
      <c r="O175" s="257" t="s">
        <v>833</v>
      </c>
      <c r="P175" s="257" t="s">
        <v>833</v>
      </c>
      <c r="Q175" s="257" t="s">
        <v>833</v>
      </c>
      <c r="R175" s="257" t="s">
        <v>833</v>
      </c>
      <c r="S175" s="257" t="s">
        <v>833</v>
      </c>
      <c r="T175" s="257" t="s">
        <v>833</v>
      </c>
      <c r="U175" s="257" t="s">
        <v>833</v>
      </c>
      <c r="V175" s="257" t="s">
        <v>833</v>
      </c>
      <c r="W175" s="257" t="s">
        <v>833</v>
      </c>
      <c r="X175" s="257" t="s">
        <v>833</v>
      </c>
      <c r="Y175" s="257" t="s">
        <v>833</v>
      </c>
      <c r="Z175" s="257" t="s">
        <v>833</v>
      </c>
      <c r="AA175" s="257" t="s">
        <v>833</v>
      </c>
      <c r="AB175" s="257" t="s">
        <v>833</v>
      </c>
      <c r="AC175" s="257" t="s">
        <v>833</v>
      </c>
      <c r="AD175" s="257" t="s">
        <v>833</v>
      </c>
      <c r="AE175" s="257" t="s">
        <v>833</v>
      </c>
      <c r="AF175" s="257" t="s">
        <v>833</v>
      </c>
      <c r="AG175" s="257" t="s">
        <v>833</v>
      </c>
      <c r="AH175" s="257" t="s">
        <v>833</v>
      </c>
      <c r="AI175" s="257" t="s">
        <v>833</v>
      </c>
      <c r="AJ175" s="257" t="s">
        <v>833</v>
      </c>
      <c r="AK175" s="257" t="s">
        <v>833</v>
      </c>
      <c r="AL175" s="257" t="s">
        <v>833</v>
      </c>
      <c r="AM175" s="257" t="s">
        <v>833</v>
      </c>
      <c r="AN175" s="257" t="s">
        <v>833</v>
      </c>
      <c r="AO175" s="257" t="s">
        <v>833</v>
      </c>
      <c r="AP175" s="257" t="s">
        <v>833</v>
      </c>
      <c r="AQ175" s="257" t="s">
        <v>833</v>
      </c>
      <c r="AR175" s="257" t="s">
        <v>833</v>
      </c>
      <c r="AS175" s="257" t="s">
        <v>833</v>
      </c>
      <c r="AT175" s="257" t="s">
        <v>833</v>
      </c>
    </row>
    <row r="176" spans="1:46" ht="20.100000000000001" customHeight="1" x14ac:dyDescent="0.25">
      <c r="A176" s="130" t="s">
        <v>239</v>
      </c>
      <c r="B176" s="131" t="s">
        <v>250</v>
      </c>
      <c r="C176" s="150">
        <f>'1.3'!C176/'1.3.a'!$C$178</f>
        <v>1.5341475643655431E-2</v>
      </c>
      <c r="D176" s="150">
        <f>'1.3'!D176/'1.3.a'!$D$178</f>
        <v>-4.1727765340749765E-3</v>
      </c>
      <c r="E176" s="150">
        <f>'1.3'!E176/'1.3.a'!$E$178</f>
        <v>-7.4232374931688157E-3</v>
      </c>
      <c r="F176" s="150">
        <f>'1.3'!F176/'1.3.a'!$F$178</f>
        <v>-1.3648935194904873E-2</v>
      </c>
      <c r="G176" s="150">
        <f>'1.3'!G176/'1.3.a'!$G$178</f>
        <v>3.0572699184800791E-2</v>
      </c>
      <c r="H176" s="150">
        <f>'1.3'!H176/'1.3.a'!$H$178</f>
        <v>-8.4766765364956403E-3</v>
      </c>
      <c r="I176" s="150">
        <f>'1.3'!I176/'1.3.a'!$I$178</f>
        <v>-7.8748320757024634E-3</v>
      </c>
      <c r="J176" s="150">
        <f>'1.3'!J176/'1.3.a'!$J$178</f>
        <v>-1.7379463624539994E-2</v>
      </c>
      <c r="K176" s="150">
        <f>'1.3'!K176/'1.3.a'!$K$178</f>
        <v>3.4709353210672068E-2</v>
      </c>
      <c r="L176" s="150">
        <f>'1.3'!L176/'1.3.a'!$L$178</f>
        <v>-1.0295783605132712E-2</v>
      </c>
      <c r="M176" s="150">
        <f>'1.3'!M176/'1.3.a'!$M$178</f>
        <v>-3.7886950979105849E-3</v>
      </c>
      <c r="N176" s="150">
        <f>'1.3'!N176/'1.3.a'!$N$178</f>
        <v>-1.0156206129686147E-3</v>
      </c>
      <c r="O176" s="150">
        <f>'1.3'!O176/'1.3.a'!$O$178</f>
        <v>2.1753728842175295E-2</v>
      </c>
      <c r="P176" s="150">
        <f>'1.3'!P176/'1.3.a'!$P$178</f>
        <v>-9.3820789484027767E-3</v>
      </c>
      <c r="Q176" s="150">
        <f>'1.3'!Q176/'1.3.a'!$Q$178</f>
        <v>-3.2527125845862113E-2</v>
      </c>
      <c r="R176" s="150">
        <f>'1.3'!R176/'1.3.a'!$R$178</f>
        <v>-8.8534606966064744E-3</v>
      </c>
      <c r="S176" s="150">
        <f>'1.3'!S176/'1.3.a'!$S$178</f>
        <v>1.8637257067827376E-2</v>
      </c>
      <c r="T176" s="150">
        <f>'1.3'!T176/'1.3.a'!$T$178</f>
        <v>-2.0705251796161048E-2</v>
      </c>
      <c r="U176" s="150">
        <f>'1.3'!U176/'1.3.a'!$U$178</f>
        <v>-7.0710769231841053E-2</v>
      </c>
      <c r="V176" s="150">
        <f>'1.3'!V176/'1.3.a'!$V$178</f>
        <v>-6.2220539014257337E-2</v>
      </c>
      <c r="W176" s="150">
        <f>'1.3'!W176/'1.3.a'!$W$178</f>
        <v>-3.7166558588750551E-2</v>
      </c>
      <c r="X176" s="150">
        <f>'1.3'!X176/'1.3.a'!$X$178</f>
        <v>-3.8713835280430438E-2</v>
      </c>
      <c r="Y176" s="150">
        <f>'1.3'!Y176/'1.3.a'!$Y$178</f>
        <v>-0.12762506675959964</v>
      </c>
      <c r="Z176" s="150">
        <f>'1.3'!Z176/'1.3.a'!$Z$178</f>
        <v>-8.3617534276962321E-2</v>
      </c>
      <c r="AA176" s="150">
        <f>'1.3'!AA176/'1.3.a'!$AA$178</f>
        <v>-1.2944690531567953E-2</v>
      </c>
      <c r="AB176" s="150">
        <f>'1.3'!AB176/'1.3.a'!$AB$178</f>
        <v>-5.5735014261239814E-2</v>
      </c>
      <c r="AC176" s="150">
        <f>'1.3'!AC176/'1.3.a'!$AC$178</f>
        <v>-9.7014162945027502E-2</v>
      </c>
      <c r="AD176" s="150">
        <f>'1.3'!AD176/'1.3.a'!$AD$178</f>
        <v>-7.6860885492062922E-2</v>
      </c>
      <c r="AE176" s="150">
        <f>'1.3'!AE176/'1.3.a'!$AE$178</f>
        <v>-3.4271491834653216E-2</v>
      </c>
      <c r="AF176" s="150">
        <f>'1.3'!AF176/'1.3.a'!$AF$178</f>
        <v>-9.7994735069015834E-2</v>
      </c>
      <c r="AG176" s="150">
        <f>'1.3'!AG176/'1.3.a'!$AG$178</f>
        <v>-7.7702847909787237E-2</v>
      </c>
      <c r="AH176" s="150">
        <f>'1.3'!AH176/'1.3.a'!$AH$178</f>
        <v>-8.018059068189072E-2</v>
      </c>
      <c r="AI176" s="150">
        <f>'1.3'!AI176/'1.3.a'!$AI$178</f>
        <v>-1.9651493809037249E-2</v>
      </c>
      <c r="AJ176" s="150">
        <f>'1.3'!AJ176/'1.3.a'!$AJ$178</f>
        <v>-7.3754716183503752E-2</v>
      </c>
      <c r="AK176" s="150">
        <f>'1.3'!AK176/'1.3.a'!$AK$178</f>
        <v>-8.1674693591758094E-2</v>
      </c>
      <c r="AL176" s="150">
        <f>'1.3'!AL176/'1.3.a'!$AL$178</f>
        <v>-4.7812729133199158E-2</v>
      </c>
      <c r="AM176" s="150">
        <f>'1.3'!AM176/'1.3.a'!$AM$178</f>
        <v>-1.6522179468589741E-2</v>
      </c>
      <c r="AN176" s="150">
        <f>'1.3'!AN176/'1.3.a'!$AN$178</f>
        <v>-4.7332630139709835E-2</v>
      </c>
      <c r="AO176" s="150">
        <f>'1.3'!AO176/'1.3.a'!$AO$178</f>
        <v>-5.061467791733601E-2</v>
      </c>
      <c r="AP176" s="150">
        <f>'1.3'!AP176/'1.3.a'!$AP$178</f>
        <v>-4.0623778007651837E-2</v>
      </c>
      <c r="AQ176" s="150">
        <f>'1.3'!AQ176/'1.3.a'!$AQ$178</f>
        <v>1.6557114889573489E-2</v>
      </c>
      <c r="AR176" s="150">
        <f>'1.3'!AR176/'1.3.a'!$AR$178</f>
        <v>-0.25262256089089824</v>
      </c>
      <c r="AS176" s="150">
        <f>'1.3'!AS176/'1.3.a'!$AS$178</f>
        <v>-0.11741063031653569</v>
      </c>
      <c r="AT176" s="150">
        <f>'1.3'!AT176/'1.3.a'!$AT$178</f>
        <v>-6.9966771808076228E-2</v>
      </c>
    </row>
    <row r="177" spans="1:46" ht="20.100000000000001" customHeight="1" x14ac:dyDescent="0.25">
      <c r="A177" s="152" t="s">
        <v>240</v>
      </c>
      <c r="B177" s="153" t="s">
        <v>251</v>
      </c>
      <c r="C177" s="151">
        <f>'1.3'!C177/'1.3.a'!$C$178</f>
        <v>1.4707157020040036E-3</v>
      </c>
      <c r="D177" s="151">
        <f>'1.3'!D177/'1.3.a'!$D$178</f>
        <v>-1.7531953355431864E-2</v>
      </c>
      <c r="E177" s="151">
        <f>'1.3'!E177/'1.3.a'!$E$178</f>
        <v>-2.0270767642928067E-2</v>
      </c>
      <c r="F177" s="151">
        <f>'1.3'!F177/'1.3.a'!$F$178</f>
        <v>-2.5877388810952237E-2</v>
      </c>
      <c r="G177" s="151">
        <f>'1.3'!G177/'1.3.a'!$G$178</f>
        <v>1.7026730965913273E-2</v>
      </c>
      <c r="H177" s="151">
        <f>'1.3'!H177/'1.3.a'!$H$178</f>
        <v>-2.151497977199331E-2</v>
      </c>
      <c r="I177" s="151">
        <f>'1.3'!I177/'1.3.a'!$I$178</f>
        <v>-2.0813294758447998E-2</v>
      </c>
      <c r="J177" s="151">
        <f>'1.3'!J177/'1.3.a'!$J$178</f>
        <v>-2.9883634032556179E-2</v>
      </c>
      <c r="K177" s="151">
        <f>'1.3'!K177/'1.3.a'!$K$178</f>
        <v>2.117472245809985E-2</v>
      </c>
      <c r="L177" s="151">
        <f>'1.3'!L177/'1.3.a'!$L$178</f>
        <v>-2.352601137500299E-2</v>
      </c>
      <c r="M177" s="151">
        <f>'1.3'!M177/'1.3.a'!$M$178</f>
        <v>-1.6743315728265845E-2</v>
      </c>
      <c r="N177" s="151">
        <f>'1.3'!N177/'1.3.a'!$N$178</f>
        <v>-1.3641887210647024E-2</v>
      </c>
      <c r="O177" s="151">
        <f>'1.3'!O177/'1.3.a'!$O$178</f>
        <v>8.072428695013777E-3</v>
      </c>
      <c r="P177" s="151">
        <f>'1.3'!P177/'1.3.a'!$P$178</f>
        <v>-2.2552474879587552E-2</v>
      </c>
      <c r="Q177" s="151">
        <f>'1.3'!Q177/'1.3.a'!$Q$178</f>
        <v>-4.5646957544537715E-2</v>
      </c>
      <c r="R177" s="151">
        <f>'1.3'!R177/'1.3.a'!$R$178</f>
        <v>-2.1533922616122074E-2</v>
      </c>
      <c r="S177" s="151">
        <f>'1.3'!S177/'1.3.a'!$S$178</f>
        <v>4.9354188713959732E-3</v>
      </c>
      <c r="T177" s="151">
        <f>'1.3'!T177/'1.3.a'!$T$178</f>
        <v>-3.4372663461929034E-2</v>
      </c>
      <c r="U177" s="151">
        <f>'1.3'!U177/'1.3.a'!$U$178</f>
        <v>-8.4221230303029818E-2</v>
      </c>
      <c r="V177" s="151">
        <f>'1.3'!V177/'1.3.a'!$V$178</f>
        <v>-7.5408986929342364E-2</v>
      </c>
      <c r="W177" s="151">
        <f>'1.3'!W177/'1.3.a'!$W$178</f>
        <v>-5.1739913862317161E-2</v>
      </c>
      <c r="X177" s="151">
        <f>'1.3'!X177/'1.3.a'!$X$178</f>
        <v>-5.3357135145722601E-2</v>
      </c>
      <c r="Y177" s="151">
        <f>'1.3'!Y177/'1.3.a'!$Y$178</f>
        <v>-0.14233512516426297</v>
      </c>
      <c r="Z177" s="151">
        <f>'1.3'!Z177/'1.3.a'!$Z$178</f>
        <v>-9.8126759779375364E-2</v>
      </c>
      <c r="AA177" s="151">
        <f>'1.3'!AA177/'1.3.a'!$AA$178</f>
        <v>-2.8606318957695713E-2</v>
      </c>
      <c r="AB177" s="151">
        <f>'1.3'!AB177/'1.3.a'!$AB$178</f>
        <v>-7.1118004450303793E-2</v>
      </c>
      <c r="AC177" s="151">
        <f>'1.3'!AC177/'1.3.a'!$AC$178</f>
        <v>-0.11243417242337975</v>
      </c>
      <c r="AD177" s="151">
        <f>'1.3'!AD177/'1.3.a'!$AD$178</f>
        <v>-9.1803811602880869E-2</v>
      </c>
      <c r="AE177" s="151">
        <f>'1.3'!AE177/'1.3.a'!$AE$178</f>
        <v>-4.993730864872159E-2</v>
      </c>
      <c r="AF177" s="151">
        <f>'1.3'!AF177/'1.3.a'!$AF$178</f>
        <v>-0.11339027700596099</v>
      </c>
      <c r="AG177" s="151">
        <f>'1.3'!AG177/'1.3.a'!$AG$178</f>
        <v>-9.3262480484138224E-2</v>
      </c>
      <c r="AH177" s="151">
        <f>'1.3'!AH177/'1.3.a'!$AH$178</f>
        <v>-9.5178934910336827E-2</v>
      </c>
      <c r="AI177" s="151">
        <f>'1.3'!AI177/'1.3.a'!$AI$178</f>
        <v>-3.516049246615939E-2</v>
      </c>
      <c r="AJ177" s="151">
        <f>'1.3'!AJ177/'1.3.a'!$AJ$178</f>
        <v>-8.8964217302937826E-2</v>
      </c>
      <c r="AK177" s="151">
        <f>'1.3'!AK177/'1.3.a'!$AK$178</f>
        <v>-9.6849059579827604E-2</v>
      </c>
      <c r="AL177" s="151">
        <f>'1.3'!AL177/'1.3.a'!$AL$178</f>
        <v>-6.2879612860218329E-2</v>
      </c>
      <c r="AM177" s="151">
        <f>'1.3'!AM177/'1.3.a'!$AM$178</f>
        <v>-3.2856773456336606E-2</v>
      </c>
      <c r="AN177" s="151">
        <f>'1.3'!AN177/'1.3.a'!$AN$178</f>
        <v>-6.2782357636511091E-2</v>
      </c>
      <c r="AO177" s="151">
        <f>'1.3'!AO177/'1.3.a'!$AO$178</f>
        <v>-6.5821533071713983E-2</v>
      </c>
      <c r="AP177" s="151">
        <f>'1.3'!AP177/'1.3.a'!$AP$178</f>
        <v>-5.5812835726501801E-2</v>
      </c>
      <c r="AQ177" s="151">
        <f>'1.3'!AQ177/'1.3.a'!$AQ$178</f>
        <v>8.2424490973164713E-4</v>
      </c>
      <c r="AR177" s="151">
        <f>'1.3'!AR177/'1.3.a'!$AR$178</f>
        <v>-0.26999444702667824</v>
      </c>
      <c r="AS177" s="151">
        <f>'1.3'!AS177/'1.3.a'!$AS$178</f>
        <v>-0.13352117034615194</v>
      </c>
      <c r="AT177" s="151">
        <f>'1.3'!AT177/'1.3.a'!$AT$178</f>
        <v>-8.5851606691548593E-2</v>
      </c>
    </row>
    <row r="178" spans="1:46" ht="20.100000000000001" customHeight="1" x14ac:dyDescent="0.25">
      <c r="A178" s="87" t="s">
        <v>722</v>
      </c>
      <c r="B178" s="88" t="s">
        <v>723</v>
      </c>
      <c r="C178" s="154">
        <v>886397</v>
      </c>
      <c r="D178" s="154">
        <v>944145</v>
      </c>
      <c r="E178" s="154">
        <v>997935</v>
      </c>
      <c r="F178" s="154">
        <v>1057370</v>
      </c>
      <c r="G178" s="154">
        <v>1016531</v>
      </c>
      <c r="H178" s="154">
        <v>1086713</v>
      </c>
      <c r="I178" s="154">
        <v>1112334</v>
      </c>
      <c r="J178" s="154">
        <v>1160804</v>
      </c>
      <c r="K178" s="154">
        <v>1129473</v>
      </c>
      <c r="L178" s="154">
        <v>1183124</v>
      </c>
      <c r="M178" s="154">
        <v>1230449</v>
      </c>
      <c r="N178" s="154">
        <v>1271714</v>
      </c>
      <c r="O178" s="154">
        <v>1241621.7623530701</v>
      </c>
      <c r="P178" s="154">
        <v>1322587.42189788</v>
      </c>
      <c r="Q178" s="154">
        <v>1354133.2242694399</v>
      </c>
      <c r="R178" s="154">
        <v>1413276.59147961</v>
      </c>
      <c r="S178" s="154">
        <v>1385945.42774165</v>
      </c>
      <c r="T178" s="154">
        <v>1422288.3216935501</v>
      </c>
      <c r="U178" s="154">
        <v>1462126.26615132</v>
      </c>
      <c r="V178" s="154">
        <v>1508592.9844134899</v>
      </c>
      <c r="W178" s="154">
        <v>1456836.78202158</v>
      </c>
      <c r="X178" s="154">
        <v>1480130.8584393701</v>
      </c>
      <c r="Y178" s="154">
        <v>1508219.70856123</v>
      </c>
      <c r="Z178" s="154">
        <v>1550599.6509778099</v>
      </c>
      <c r="AA178" s="154">
        <v>1499483.07659026</v>
      </c>
      <c r="AB178" s="154">
        <v>1558285.5902414799</v>
      </c>
      <c r="AC178" s="154">
        <v>1577224.2586864701</v>
      </c>
      <c r="AD178" s="154">
        <v>1634335.07448179</v>
      </c>
      <c r="AE178" s="154">
        <v>1585969.41472799</v>
      </c>
      <c r="AF178" s="154">
        <v>1630936.3361506299</v>
      </c>
      <c r="AG178" s="154">
        <v>1648571.1384443101</v>
      </c>
      <c r="AH178" s="154">
        <v>1720002.11067706</v>
      </c>
      <c r="AI178" s="154">
        <v>1680867.42674354</v>
      </c>
      <c r="AJ178" s="154">
        <v>1733452.7012223899</v>
      </c>
      <c r="AK178" s="154">
        <v>1768336.9747238499</v>
      </c>
      <c r="AL178" s="154">
        <v>1821483.8973102199</v>
      </c>
      <c r="AM178" s="154">
        <v>1765633.4501915399</v>
      </c>
      <c r="AN178" s="154">
        <v>1834366.2514166599</v>
      </c>
      <c r="AO178" s="154">
        <v>1884002.8364470201</v>
      </c>
      <c r="AP178" s="154">
        <v>1923021.03544477</v>
      </c>
      <c r="AQ178" s="154">
        <v>1843863.003754752</v>
      </c>
      <c r="AR178" s="154">
        <v>1708759.7066362761</v>
      </c>
      <c r="AS178" s="154">
        <v>1891735.2655720573</v>
      </c>
      <c r="AT178" s="154">
        <v>2003500.2742833176</v>
      </c>
    </row>
    <row r="179" spans="1:46" ht="20.100000000000001" customHeight="1" x14ac:dyDescent="0.25">
      <c r="A179" s="105" t="s">
        <v>589</v>
      </c>
    </row>
    <row r="180" spans="1:46" ht="20.100000000000001" customHeight="1" x14ac:dyDescent="0.25">
      <c r="A180" s="105" t="s">
        <v>853</v>
      </c>
    </row>
    <row r="181" spans="1:46" ht="20.100000000000001" customHeight="1" x14ac:dyDescent="0.25">
      <c r="A181" s="105" t="s">
        <v>590</v>
      </c>
    </row>
    <row r="182" spans="1:46" ht="20.100000000000001" customHeight="1" x14ac:dyDescent="0.25">
      <c r="A182" s="105" t="s">
        <v>804</v>
      </c>
    </row>
    <row r="183" spans="1:46" ht="20.100000000000001" customHeight="1" x14ac:dyDescent="0.25">
      <c r="A183" s="105" t="s">
        <v>592</v>
      </c>
    </row>
    <row r="184" spans="1:46" ht="20.100000000000001" customHeight="1" x14ac:dyDescent="0.25">
      <c r="A184" s="105" t="s">
        <v>625</v>
      </c>
    </row>
    <row r="185" spans="1:46" ht="20.100000000000001" customHeight="1" x14ac:dyDescent="0.25">
      <c r="A185" s="105" t="s">
        <v>626</v>
      </c>
    </row>
    <row r="186" spans="1:46" ht="20.100000000000001" customHeight="1" x14ac:dyDescent="0.25">
      <c r="A186" s="105" t="s">
        <v>633</v>
      </c>
    </row>
    <row r="187" spans="1:46" ht="20.100000000000001" customHeight="1" x14ac:dyDescent="0.25">
      <c r="A187" s="105" t="s">
        <v>634</v>
      </c>
    </row>
    <row r="188" spans="1:46" ht="20.100000000000001" customHeight="1" x14ac:dyDescent="0.25">
      <c r="A188" s="105" t="s">
        <v>629</v>
      </c>
    </row>
    <row r="189" spans="1:46" ht="20.100000000000001" customHeight="1" x14ac:dyDescent="0.25">
      <c r="A189" s="105" t="s">
        <v>619</v>
      </c>
    </row>
    <row r="190" spans="1:46" ht="20.100000000000001" customHeight="1" x14ac:dyDescent="0.25">
      <c r="A190" s="105" t="s">
        <v>630</v>
      </c>
    </row>
    <row r="191" spans="1:46" ht="20.100000000000001" customHeight="1" x14ac:dyDescent="0.25">
      <c r="A191" s="105" t="s">
        <v>631</v>
      </c>
    </row>
    <row r="192" spans="1:46" ht="20.100000000000001" customHeight="1" x14ac:dyDescent="0.25">
      <c r="A192" s="105" t="s">
        <v>724</v>
      </c>
    </row>
  </sheetData>
  <mergeCells count="5">
    <mergeCell ref="A4:B4"/>
    <mergeCell ref="A39:B39"/>
    <mergeCell ref="A74:B74"/>
    <mergeCell ref="A109:B109"/>
    <mergeCell ref="A144:B144"/>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3DAB2-688F-43F2-ACD9-7AA6F19E3874}">
  <sheetPr codeName="Planilha8"/>
  <dimension ref="A1:AT163"/>
  <sheetViews>
    <sheetView showGridLines="0" zoomScaleNormal="100" workbookViewId="0">
      <pane xSplit="2" topLeftCell="AJ1" activePane="topRight" state="frozen"/>
      <selection activeCell="B31" sqref="B31"/>
      <selection pane="topRight" activeCell="B3" sqref="B3"/>
    </sheetView>
  </sheetViews>
  <sheetFormatPr defaultRowHeight="20.100000000000001" customHeight="1" x14ac:dyDescent="0.25"/>
  <cols>
    <col min="1" max="1" width="9.140625" style="117"/>
    <col min="2" max="2" width="77.7109375" style="117" bestFit="1" customWidth="1"/>
    <col min="3" max="46" width="12.7109375" style="117" customWidth="1"/>
    <col min="47" max="16384" width="9.140625" style="117"/>
  </cols>
  <sheetData>
    <row r="1" spans="1:46" ht="20.100000000000001" customHeight="1" x14ac:dyDescent="0.25">
      <c r="A1" s="99" t="s">
        <v>763</v>
      </c>
    </row>
    <row r="2" spans="1:46" ht="20.100000000000001" customHeight="1" x14ac:dyDescent="0.25">
      <c r="A2" s="99" t="s">
        <v>670</v>
      </c>
    </row>
    <row r="4" spans="1:46" s="136" customFormat="1" ht="20.100000000000001" customHeight="1" x14ac:dyDescent="0.25">
      <c r="A4" s="322" t="s">
        <v>581</v>
      </c>
      <c r="B4" s="322"/>
      <c r="C4" s="86" t="s">
        <v>674</v>
      </c>
      <c r="D4" s="86" t="s">
        <v>675</v>
      </c>
      <c r="E4" s="86" t="s">
        <v>676</v>
      </c>
      <c r="F4" s="86" t="s">
        <v>677</v>
      </c>
      <c r="G4" s="86" t="s">
        <v>678</v>
      </c>
      <c r="H4" s="86" t="s">
        <v>679</v>
      </c>
      <c r="I4" s="86" t="s">
        <v>680</v>
      </c>
      <c r="J4" s="86" t="s">
        <v>681</v>
      </c>
      <c r="K4" s="86" t="s">
        <v>682</v>
      </c>
      <c r="L4" s="86" t="s">
        <v>683</v>
      </c>
      <c r="M4" s="86" t="s">
        <v>684</v>
      </c>
      <c r="N4" s="86" t="s">
        <v>685</v>
      </c>
      <c r="O4" s="86" t="s">
        <v>686</v>
      </c>
      <c r="P4" s="86" t="s">
        <v>687</v>
      </c>
      <c r="Q4" s="86" t="s">
        <v>688</v>
      </c>
      <c r="R4" s="86" t="s">
        <v>689</v>
      </c>
      <c r="S4" s="86" t="s">
        <v>690</v>
      </c>
      <c r="T4" s="86" t="s">
        <v>691</v>
      </c>
      <c r="U4" s="86" t="s">
        <v>692</v>
      </c>
      <c r="V4" s="86" t="s">
        <v>693</v>
      </c>
      <c r="W4" s="86" t="s">
        <v>694</v>
      </c>
      <c r="X4" s="86" t="s">
        <v>695</v>
      </c>
      <c r="Y4" s="86" t="s">
        <v>696</v>
      </c>
      <c r="Z4" s="86" t="s">
        <v>697</v>
      </c>
      <c r="AA4" s="86" t="s">
        <v>698</v>
      </c>
      <c r="AB4" s="86" t="s">
        <v>699</v>
      </c>
      <c r="AC4" s="86" t="s">
        <v>700</v>
      </c>
      <c r="AD4" s="86" t="s">
        <v>701</v>
      </c>
      <c r="AE4" s="86" t="s">
        <v>702</v>
      </c>
      <c r="AF4" s="86" t="s">
        <v>703</v>
      </c>
      <c r="AG4" s="86" t="s">
        <v>704</v>
      </c>
      <c r="AH4" s="86" t="s">
        <v>705</v>
      </c>
      <c r="AI4" s="86" t="s">
        <v>706</v>
      </c>
      <c r="AJ4" s="86" t="s">
        <v>707</v>
      </c>
      <c r="AK4" s="86" t="s">
        <v>708</v>
      </c>
      <c r="AL4" s="86" t="s">
        <v>709</v>
      </c>
      <c r="AM4" s="86" t="s">
        <v>710</v>
      </c>
      <c r="AN4" s="86" t="s">
        <v>711</v>
      </c>
      <c r="AO4" s="86" t="s">
        <v>712</v>
      </c>
      <c r="AP4" s="86" t="s">
        <v>713</v>
      </c>
      <c r="AQ4" s="86" t="s">
        <v>714</v>
      </c>
      <c r="AR4" s="86" t="s">
        <v>715</v>
      </c>
      <c r="AS4" s="86" t="s">
        <v>716</v>
      </c>
      <c r="AT4" s="86" t="s">
        <v>717</v>
      </c>
    </row>
    <row r="5" spans="1:46" ht="20.100000000000001" customHeight="1" x14ac:dyDescent="0.25">
      <c r="A5" s="18" t="s">
        <v>401</v>
      </c>
      <c r="B5" s="19" t="s">
        <v>826</v>
      </c>
      <c r="C5" s="96">
        <f>'1.4'!C5/'1.4.a'!$C$149</f>
        <v>0.24260722080829006</v>
      </c>
      <c r="D5" s="96">
        <f>'1.4'!D5/'1.4.a'!$D$149</f>
        <v>0.23320861486450609</v>
      </c>
      <c r="E5" s="96">
        <f>'1.4'!E5/'1.4.a'!$E$149</f>
        <v>0.23052090833836603</v>
      </c>
      <c r="F5" s="96">
        <f>'1.4'!F5/'1.4.a'!$F$149</f>
        <v>0.24328081380748928</v>
      </c>
      <c r="G5" s="96">
        <f>'1.4'!G5/'1.4.a'!$G$149</f>
        <v>0.25045099462424197</v>
      </c>
      <c r="H5" s="96">
        <f>'1.4'!H5/'1.4.a'!$H$149</f>
        <v>0.23678212535192614</v>
      </c>
      <c r="I5" s="96">
        <f>'1.4'!I5/'1.4.a'!$I$149</f>
        <v>0.23325392734651032</v>
      </c>
      <c r="J5" s="96">
        <f>'1.4'!J5/'1.4.a'!$J$149</f>
        <v>0.24102664752193714</v>
      </c>
      <c r="K5" s="96">
        <f>'1.4'!K5/'1.4.a'!$K$149</f>
        <v>0.25443683773763598</v>
      </c>
      <c r="L5" s="96">
        <f>'1.4'!L5/'1.4.a'!$L$149</f>
        <v>0.23076219804647655</v>
      </c>
      <c r="M5" s="96">
        <f>'1.4'!M5/'1.4.a'!$M$149</f>
        <v>0.24155257475273265</v>
      </c>
      <c r="N5" s="96">
        <f>'1.4'!N5/'1.4.a'!$N$149</f>
        <v>0.24533914252292643</v>
      </c>
      <c r="O5" s="96">
        <f>'1.4'!O5/'1.4.a'!$O$149</f>
        <v>0.24316895070089342</v>
      </c>
      <c r="P5" s="96">
        <f>'1.4'!P5/'1.4.a'!$P$149</f>
        <v>0.23444751211601267</v>
      </c>
      <c r="Q5" s="96">
        <f>'1.4'!Q5/'1.4.a'!$Q$149</f>
        <v>0.21817576005139824</v>
      </c>
      <c r="R5" s="96">
        <f>'1.4'!R5/'1.4.a'!$R$149</f>
        <v>0.257711310081087</v>
      </c>
      <c r="S5" s="96">
        <f>'1.4'!S5/'1.4.a'!$S$149</f>
        <v>0.2449065179818247</v>
      </c>
      <c r="T5" s="96">
        <f>'1.4'!T5/'1.4.a'!$T$149</f>
        <v>0.22056362671492058</v>
      </c>
      <c r="U5" s="96">
        <f>'1.4'!U5/'1.4.a'!$U$149</f>
        <v>0.21212092107236016</v>
      </c>
      <c r="V5" s="96">
        <f>'1.4'!V5/'1.4.a'!$V$149</f>
        <v>0.22892196162992529</v>
      </c>
      <c r="W5" s="96">
        <f>'1.4'!W5/'1.4.a'!$W$149</f>
        <v>0.23900622161523413</v>
      </c>
      <c r="X5" s="96">
        <f>'1.4'!X5/'1.4.a'!$X$149</f>
        <v>0.24393000651418886</v>
      </c>
      <c r="Y5" s="96">
        <f>'1.4'!Y5/'1.4.a'!$Y$149</f>
        <v>0.21478068683635401</v>
      </c>
      <c r="Z5" s="96">
        <f>'1.4'!Z5/'1.4.a'!$Z$149</f>
        <v>0.23424964049769087</v>
      </c>
      <c r="AA5" s="96">
        <f>'1.4'!AA5/'1.4.a'!$AA$149</f>
        <v>0.26471102133775348</v>
      </c>
      <c r="AB5" s="96">
        <f>'1.4'!AB5/'1.4.a'!$AB$149</f>
        <v>0.22302513849111519</v>
      </c>
      <c r="AC5" s="96">
        <f>'1.4'!AC5/'1.4.a'!$AC$149</f>
        <v>0.2090144177471277</v>
      </c>
      <c r="AD5" s="96">
        <f>'1.4'!AD5/'1.4.a'!$AD$149</f>
        <v>0.2524947826890569</v>
      </c>
      <c r="AE5" s="96">
        <f>'1.4'!AE5/'1.4.a'!$AE$149</f>
        <v>0.23160565180417539</v>
      </c>
      <c r="AF5" s="96">
        <f>'1.4'!AF5/'1.4.a'!$AF$149</f>
        <v>0.2160001675842412</v>
      </c>
      <c r="AG5" s="96">
        <f>'1.4'!AG5/'1.4.a'!$AG$149</f>
        <v>0.20754650638895555</v>
      </c>
      <c r="AH5" s="96">
        <f>'1.4'!AH5/'1.4.a'!$AH$149</f>
        <v>0.23706947815494239</v>
      </c>
      <c r="AI5" s="96">
        <f>'1.4'!AI5/'1.4.a'!$AI$149</f>
        <v>0.23833693831981603</v>
      </c>
      <c r="AJ5" s="96">
        <f>'1.4'!AJ5/'1.4.a'!$AJ$149</f>
        <v>0.22500587383348106</v>
      </c>
      <c r="AK5" s="96">
        <f>'1.4'!AK5/'1.4.a'!$AK$149</f>
        <v>0.22376895857430457</v>
      </c>
      <c r="AL5" s="96">
        <f>'1.4'!AL5/'1.4.a'!$AL$149</f>
        <v>0.24886016512364981</v>
      </c>
      <c r="AM5" s="96">
        <f>'1.4'!AM5/'1.4.a'!$AM$149</f>
        <v>0.24794542973563483</v>
      </c>
      <c r="AN5" s="96">
        <f>'1.4'!AN5/'1.4.a'!$AN$149</f>
        <v>0.22637050329636887</v>
      </c>
      <c r="AO5" s="96">
        <f>'1.4'!AO5/'1.4.a'!$AO$149</f>
        <v>0.2142354228071239</v>
      </c>
      <c r="AP5" s="96">
        <f>'1.4'!AP5/'1.4.a'!$AP$149</f>
        <v>0.27886628703805066</v>
      </c>
      <c r="AQ5" s="96">
        <f>'1.4'!AQ5/'1.4.a'!$AQ$149</f>
        <v>0.23917146139031928</v>
      </c>
      <c r="AR5" s="96">
        <f>'1.4'!AR5/'1.4.a'!$AR$149</f>
        <v>0.168943094701338</v>
      </c>
      <c r="AS5" s="96">
        <f>'1.4'!AS5/'1.4.a'!$AS$149</f>
        <v>0.20030839210147183</v>
      </c>
      <c r="AT5" s="96">
        <f>'1.4'!AT5/'1.4.a'!$AT$149</f>
        <v>0.24129055420211146</v>
      </c>
    </row>
    <row r="6" spans="1:46" ht="20.100000000000001" customHeight="1" x14ac:dyDescent="0.25">
      <c r="A6" s="137" t="s">
        <v>402</v>
      </c>
      <c r="B6" s="118" t="s">
        <v>242</v>
      </c>
      <c r="C6" s="146">
        <f>'1.4'!C6/'1.4.a'!$C$149</f>
        <v>0.14994538829501428</v>
      </c>
      <c r="D6" s="146">
        <f>'1.4'!D6/'1.4.a'!$D$149</f>
        <v>0.14167939233475904</v>
      </c>
      <c r="E6" s="146">
        <f>'1.4'!E6/'1.4.a'!$E$149</f>
        <v>0.13131030979521108</v>
      </c>
      <c r="F6" s="146">
        <f>'1.4'!F6/'1.4.a'!$F$149</f>
        <v>0.14753509162463838</v>
      </c>
      <c r="G6" s="146">
        <f>'1.4'!G6/'1.4.a'!$G$149</f>
        <v>0.1614613857468295</v>
      </c>
      <c r="H6" s="146">
        <f>'1.4'!H6/'1.4.a'!$H$149</f>
        <v>0.14740707771504813</v>
      </c>
      <c r="I6" s="146">
        <f>'1.4'!I6/'1.4.a'!$I$149</f>
        <v>0.14130537957582448</v>
      </c>
      <c r="J6" s="146">
        <f>'1.4'!J6/'1.4.a'!$J$149</f>
        <v>0.14511681606816498</v>
      </c>
      <c r="K6" s="146">
        <f>'1.4'!K6/'1.4.a'!$K$149</f>
        <v>0.16092561711658684</v>
      </c>
      <c r="L6" s="146">
        <f>'1.4'!L6/'1.4.a'!$L$149</f>
        <v>0.14339872646289983</v>
      </c>
      <c r="M6" s="146">
        <f>'1.4'!M6/'1.4.a'!$M$149</f>
        <v>0.1321954222451017</v>
      </c>
      <c r="N6" s="146">
        <f>'1.4'!N6/'1.4.a'!$N$149</f>
        <v>0.13838774944002682</v>
      </c>
      <c r="O6" s="146">
        <f>'1.4'!O6/'1.4.a'!$O$149</f>
        <v>0.15314766225034426</v>
      </c>
      <c r="P6" s="146">
        <f>'1.4'!P6/'1.4.a'!$P$149</f>
        <v>0.13865432234348352</v>
      </c>
      <c r="Q6" s="146">
        <f>'1.4'!Q6/'1.4.a'!$Q$149</f>
        <v>0.12474120794746561</v>
      </c>
      <c r="R6" s="146">
        <f>'1.4'!R6/'1.4.a'!$R$149</f>
        <v>0.14906382300552201</v>
      </c>
      <c r="S6" s="146">
        <f>'1.4'!S6/'1.4.a'!$S$149</f>
        <v>0.15033714780252516</v>
      </c>
      <c r="T6" s="146">
        <f>'1.4'!T6/'1.4.a'!$T$149</f>
        <v>0.13404086270013016</v>
      </c>
      <c r="U6" s="146">
        <f>'1.4'!U6/'1.4.a'!$U$149</f>
        <v>0.12189597171534235</v>
      </c>
      <c r="V6" s="146">
        <f>'1.4'!V6/'1.4.a'!$V$149</f>
        <v>0.13413615408625548</v>
      </c>
      <c r="W6" s="146">
        <f>'1.4'!W6/'1.4.a'!$W$149</f>
        <v>0.15246640065353331</v>
      </c>
      <c r="X6" s="146">
        <f>'1.4'!X6/'1.4.a'!$X$149</f>
        <v>0.13797899176512626</v>
      </c>
      <c r="Y6" s="146">
        <f>'1.4'!Y6/'1.4.a'!$Y$149</f>
        <v>0.12478118620774552</v>
      </c>
      <c r="Z6" s="146">
        <f>'1.4'!Z6/'1.4.a'!$Z$149</f>
        <v>0.13070151219122014</v>
      </c>
      <c r="AA6" s="146">
        <f>'1.4'!AA6/'1.4.a'!$AA$149</f>
        <v>0.14975371395289483</v>
      </c>
      <c r="AB6" s="146">
        <f>'1.4'!AB6/'1.4.a'!$AB$149</f>
        <v>0.13412263225115492</v>
      </c>
      <c r="AC6" s="146">
        <f>'1.4'!AC6/'1.4.a'!$AC$149</f>
        <v>0.12003392984083605</v>
      </c>
      <c r="AD6" s="146">
        <f>'1.4'!AD6/'1.4.a'!$AD$149</f>
        <v>0.14481741042285323</v>
      </c>
      <c r="AE6" s="146">
        <f>'1.4'!AE6/'1.4.a'!$AE$149</f>
        <v>0.14836617026485474</v>
      </c>
      <c r="AF6" s="146">
        <f>'1.4'!AF6/'1.4.a'!$AF$149</f>
        <v>0.13206675643278121</v>
      </c>
      <c r="AG6" s="146">
        <f>'1.4'!AG6/'1.4.a'!$AG$149</f>
        <v>0.12305758874810414</v>
      </c>
      <c r="AH6" s="146">
        <f>'1.4'!AH6/'1.4.a'!$AH$149</f>
        <v>0.14093446979858021</v>
      </c>
      <c r="AI6" s="146">
        <f>'1.4'!AI6/'1.4.a'!$AI$149</f>
        <v>0.15279978934610405</v>
      </c>
      <c r="AJ6" s="146">
        <f>'1.4'!AJ6/'1.4.a'!$AJ$149</f>
        <v>0.1379216491678899</v>
      </c>
      <c r="AK6" s="146">
        <f>'1.4'!AK6/'1.4.a'!$AK$149</f>
        <v>0.1291325091519738</v>
      </c>
      <c r="AL6" s="146">
        <f>'1.4'!AL6/'1.4.a'!$AL$149</f>
        <v>0.13842290092172507</v>
      </c>
      <c r="AM6" s="146">
        <f>'1.4'!AM6/'1.4.a'!$AM$149</f>
        <v>0.1542920350172379</v>
      </c>
      <c r="AN6" s="146">
        <f>'1.4'!AN6/'1.4.a'!$AN$149</f>
        <v>0.13294077813709115</v>
      </c>
      <c r="AO6" s="146">
        <f>'1.4'!AO6/'1.4.a'!$AO$149</f>
        <v>0.12580697304352964</v>
      </c>
      <c r="AP6" s="146">
        <f>'1.4'!AP6/'1.4.a'!$AP$149</f>
        <v>0.13650666659442062</v>
      </c>
      <c r="AQ6" s="146">
        <f>'1.4'!AQ6/'1.4.a'!$AQ$149</f>
        <v>0.1492940767988499</v>
      </c>
      <c r="AR6" s="146">
        <f>'1.4'!AR6/'1.4.a'!$AR$149</f>
        <v>0.10214716583881465</v>
      </c>
      <c r="AS6" s="146">
        <f>'1.4'!AS6/'1.4.a'!$AS$149</f>
        <v>0.11868268460723372</v>
      </c>
      <c r="AT6" s="146">
        <f>'1.4'!AT6/'1.4.a'!$AT$149</f>
        <v>0.14605722959738882</v>
      </c>
    </row>
    <row r="7" spans="1:46" ht="20.100000000000001" customHeight="1" x14ac:dyDescent="0.25">
      <c r="A7" s="21" t="s">
        <v>403</v>
      </c>
      <c r="B7" s="22" t="s">
        <v>256</v>
      </c>
      <c r="C7" s="97">
        <f>'1.4'!C7/'1.4.a'!$C$149</f>
        <v>7.3021144488978645E-2</v>
      </c>
      <c r="D7" s="97">
        <f>'1.4'!D7/'1.4.a'!$D$149</f>
        <v>6.7639057985878173E-2</v>
      </c>
      <c r="E7" s="97">
        <f>'1.4'!E7/'1.4.a'!$E$149</f>
        <v>5.7569632272465136E-2</v>
      </c>
      <c r="F7" s="97">
        <f>'1.4'!F7/'1.4.a'!$F$149</f>
        <v>6.8514994631971818E-2</v>
      </c>
      <c r="G7" s="97">
        <f>'1.4'!G7/'1.4.a'!$G$149</f>
        <v>8.0528551199162898E-2</v>
      </c>
      <c r="H7" s="97">
        <f>'1.4'!H7/'1.4.a'!$H$149</f>
        <v>7.2683105925495331E-2</v>
      </c>
      <c r="I7" s="97">
        <f>'1.4'!I7/'1.4.a'!$I$149</f>
        <v>6.3863610623989972E-2</v>
      </c>
      <c r="J7" s="97">
        <f>'1.4'!J7/'1.4.a'!$J$149</f>
        <v>7.0740685775052839E-2</v>
      </c>
      <c r="K7" s="97">
        <f>'1.4'!K7/'1.4.a'!$K$149</f>
        <v>8.388352240513676E-2</v>
      </c>
      <c r="L7" s="97">
        <f>'1.4'!L7/'1.4.a'!$L$149</f>
        <v>6.8856055494716975E-2</v>
      </c>
      <c r="M7" s="97">
        <f>'1.4'!M7/'1.4.a'!$M$149</f>
        <v>5.2430317834432763E-2</v>
      </c>
      <c r="N7" s="97">
        <f>'1.4'!N7/'1.4.a'!$N$149</f>
        <v>6.6218488417650101E-2</v>
      </c>
      <c r="O7" s="97">
        <f>'1.4'!O7/'1.4.a'!$O$149</f>
        <v>8.0195907938409916E-2</v>
      </c>
      <c r="P7" s="97">
        <f>'1.4'!P7/'1.4.a'!$P$149</f>
        <v>6.7022577047467863E-2</v>
      </c>
      <c r="Q7" s="97">
        <f>'1.4'!Q7/'1.4.a'!$Q$149</f>
        <v>5.4193979577056857E-2</v>
      </c>
      <c r="R7" s="97">
        <f>'1.4'!R7/'1.4.a'!$R$149</f>
        <v>7.0169597653541804E-2</v>
      </c>
      <c r="S7" s="97">
        <f>'1.4'!S7/'1.4.a'!$S$149</f>
        <v>7.724115680352435E-2</v>
      </c>
      <c r="T7" s="97">
        <f>'1.4'!T7/'1.4.a'!$T$149</f>
        <v>6.7542821641702708E-2</v>
      </c>
      <c r="U7" s="97">
        <f>'1.4'!U7/'1.4.a'!$U$149</f>
        <v>5.5838548984626007E-2</v>
      </c>
      <c r="V7" s="97">
        <f>'1.4'!V7/'1.4.a'!$V$149</f>
        <v>6.4560553437257306E-2</v>
      </c>
      <c r="W7" s="97">
        <f>'1.4'!W7/'1.4.a'!$W$149</f>
        <v>7.9627696753594213E-2</v>
      </c>
      <c r="X7" s="97">
        <f>'1.4'!X7/'1.4.a'!$X$149</f>
        <v>6.9914666352835886E-2</v>
      </c>
      <c r="Y7" s="97">
        <f>'1.4'!Y7/'1.4.a'!$Y$149</f>
        <v>5.4696321646609369E-2</v>
      </c>
      <c r="Z7" s="97">
        <f>'1.4'!Z7/'1.4.a'!$Z$149</f>
        <v>6.3939937635725877E-2</v>
      </c>
      <c r="AA7" s="97">
        <f>'1.4'!AA7/'1.4.a'!$AA$149</f>
        <v>7.8663770059477764E-2</v>
      </c>
      <c r="AB7" s="97">
        <f>'1.4'!AB7/'1.4.a'!$AB$149</f>
        <v>7.0491168836823867E-2</v>
      </c>
      <c r="AC7" s="97">
        <f>'1.4'!AC7/'1.4.a'!$AC$149</f>
        <v>5.7408910682939095E-2</v>
      </c>
      <c r="AD7" s="97">
        <f>'1.4'!AD7/'1.4.a'!$AD$149</f>
        <v>8.2512347541334213E-2</v>
      </c>
      <c r="AE7" s="97">
        <f>'1.4'!AE7/'1.4.a'!$AE$149</f>
        <v>8.3579128307376196E-2</v>
      </c>
      <c r="AF7" s="97">
        <f>'1.4'!AF7/'1.4.a'!$AF$149</f>
        <v>7.0688460177816534E-2</v>
      </c>
      <c r="AG7" s="97">
        <f>'1.4'!AG7/'1.4.a'!$AG$149</f>
        <v>5.7860283877616832E-2</v>
      </c>
      <c r="AH7" s="97">
        <f>'1.4'!AH7/'1.4.a'!$AH$149</f>
        <v>6.7125703515463792E-2</v>
      </c>
      <c r="AI7" s="97">
        <f>'1.4'!AI7/'1.4.a'!$AI$149</f>
        <v>8.3302327587900002E-2</v>
      </c>
      <c r="AJ7" s="97">
        <f>'1.4'!AJ7/'1.4.a'!$AJ$149</f>
        <v>6.9841029915689412E-2</v>
      </c>
      <c r="AK7" s="97">
        <f>'1.4'!AK7/'1.4.a'!$AK$149</f>
        <v>5.8092764894407942E-2</v>
      </c>
      <c r="AL7" s="97">
        <f>'1.4'!AL7/'1.4.a'!$AL$149</f>
        <v>6.9692017914540119E-2</v>
      </c>
      <c r="AM7" s="97">
        <f>'1.4'!AM7/'1.4.a'!$AM$149</f>
        <v>8.7222821820221508E-2</v>
      </c>
      <c r="AN7" s="97">
        <f>'1.4'!AN7/'1.4.a'!$AN$149</f>
        <v>6.919298026809359E-2</v>
      </c>
      <c r="AO7" s="97">
        <f>'1.4'!AO7/'1.4.a'!$AO$149</f>
        <v>6.1937281131606771E-2</v>
      </c>
      <c r="AP7" s="97">
        <f>'1.4'!AP7/'1.4.a'!$AP$149</f>
        <v>7.2959636892472424E-2</v>
      </c>
      <c r="AQ7" s="97">
        <f>'1.4'!AQ7/'1.4.a'!$AQ$149</f>
        <v>8.6240874914289667E-2</v>
      </c>
      <c r="AR7" s="97">
        <f>'1.4'!AR7/'1.4.a'!$AR$149</f>
        <v>6.6591236085121949E-2</v>
      </c>
      <c r="AS7" s="97">
        <f>'1.4'!AS7/'1.4.a'!$AS$149</f>
        <v>5.3400857362809515E-2</v>
      </c>
      <c r="AT7" s="97">
        <f>'1.4'!AT7/'1.4.a'!$AT$149</f>
        <v>7.5778500302466453E-2</v>
      </c>
    </row>
    <row r="8" spans="1:46" ht="20.100000000000001" customHeight="1" x14ac:dyDescent="0.25">
      <c r="A8" s="21" t="s">
        <v>404</v>
      </c>
      <c r="B8" s="22" t="s">
        <v>257</v>
      </c>
      <c r="C8" s="97">
        <f>'1.4'!C8/'1.4.a'!$C$149</f>
        <v>3.8569172291648092E-3</v>
      </c>
      <c r="D8" s="97">
        <f>'1.4'!D8/'1.4.a'!$D$149</f>
        <v>3.2815188325522032E-3</v>
      </c>
      <c r="E8" s="97">
        <f>'1.4'!E8/'1.4.a'!$E$149</f>
        <v>2.962970402010151E-3</v>
      </c>
      <c r="F8" s="97">
        <f>'1.4'!F8/'1.4.a'!$F$149</f>
        <v>2.8913161382392162E-3</v>
      </c>
      <c r="G8" s="97">
        <f>'1.4'!G8/'1.4.a'!$G$149</f>
        <v>4.0189507265395745E-3</v>
      </c>
      <c r="H8" s="97">
        <f>'1.4'!H8/'1.4.a'!$H$149</f>
        <v>3.126526046380231E-3</v>
      </c>
      <c r="I8" s="97">
        <f>'1.4'!I8/'1.4.a'!$I$149</f>
        <v>3.3292220126778468E-3</v>
      </c>
      <c r="J8" s="97">
        <f>'1.4'!J8/'1.4.a'!$J$149</f>
        <v>3.1515873349333735E-3</v>
      </c>
      <c r="K8" s="97">
        <f>'1.4'!K8/'1.4.a'!$K$149</f>
        <v>4.1000676513648403E-3</v>
      </c>
      <c r="L8" s="97">
        <f>'1.4'!L8/'1.4.a'!$L$149</f>
        <v>3.3154272328935939E-3</v>
      </c>
      <c r="M8" s="97">
        <f>'1.4'!M8/'1.4.a'!$M$149</f>
        <v>3.3474180753285997E-3</v>
      </c>
      <c r="N8" s="97">
        <f>'1.4'!N8/'1.4.a'!$N$149</f>
        <v>3.1573861604495979E-3</v>
      </c>
      <c r="O8" s="97">
        <f>'1.4'!O8/'1.4.a'!$O$149</f>
        <v>4.1719209575170283E-3</v>
      </c>
      <c r="P8" s="97">
        <f>'1.4'!P8/'1.4.a'!$P$149</f>
        <v>3.3565031057302512E-3</v>
      </c>
      <c r="Q8" s="97">
        <f>'1.4'!Q8/'1.4.a'!$Q$149</f>
        <v>3.397786527416671E-3</v>
      </c>
      <c r="R8" s="97">
        <f>'1.4'!R8/'1.4.a'!$R$149</f>
        <v>3.1876871491895767E-3</v>
      </c>
      <c r="S8" s="97">
        <f>'1.4'!S8/'1.4.a'!$S$149</f>
        <v>4.1785220145980533E-3</v>
      </c>
      <c r="T8" s="97">
        <f>'1.4'!T8/'1.4.a'!$T$149</f>
        <v>3.4391000540141621E-3</v>
      </c>
      <c r="U8" s="97">
        <f>'1.4'!U8/'1.4.a'!$U$149</f>
        <v>3.4681512880948406E-3</v>
      </c>
      <c r="V8" s="97">
        <f>'1.4'!V8/'1.4.a'!$V$149</f>
        <v>3.2917074432641746E-3</v>
      </c>
      <c r="W8" s="97">
        <f>'1.4'!W8/'1.4.a'!$W$149</f>
        <v>4.2824143462816449E-3</v>
      </c>
      <c r="X8" s="97">
        <f>'1.4'!X8/'1.4.a'!$X$149</f>
        <v>3.5057275113304126E-3</v>
      </c>
      <c r="Y8" s="97">
        <f>'1.4'!Y8/'1.4.a'!$Y$149</f>
        <v>3.5031402566010846E-3</v>
      </c>
      <c r="Z8" s="97">
        <f>'1.4'!Z8/'1.4.a'!$Z$149</f>
        <v>3.1445390030335934E-3</v>
      </c>
      <c r="AA8" s="97">
        <f>'1.4'!AA8/'1.4.a'!$AA$149</f>
        <v>4.2324287922018309E-3</v>
      </c>
      <c r="AB8" s="97">
        <f>'1.4'!AB8/'1.4.a'!$AB$149</f>
        <v>3.446687506702603E-3</v>
      </c>
      <c r="AC8" s="97">
        <f>'1.4'!AC8/'1.4.a'!$AC$149</f>
        <v>3.4094205810645947E-3</v>
      </c>
      <c r="AD8" s="97">
        <f>'1.4'!AD8/'1.4.a'!$AD$149</f>
        <v>3.1176957384859536E-3</v>
      </c>
      <c r="AE8" s="97">
        <f>'1.4'!AE8/'1.4.a'!$AE$149</f>
        <v>4.0816621150668612E-3</v>
      </c>
      <c r="AF8" s="97">
        <f>'1.4'!AF8/'1.4.a'!$AF$149</f>
        <v>3.3394979204185021E-3</v>
      </c>
      <c r="AG8" s="97">
        <f>'1.4'!AG8/'1.4.a'!$AG$149</f>
        <v>3.3647079953701255E-3</v>
      </c>
      <c r="AH8" s="97">
        <f>'1.4'!AH8/'1.4.a'!$AH$149</f>
        <v>3.0612777002624325E-3</v>
      </c>
      <c r="AI8" s="97">
        <f>'1.4'!AI8/'1.4.a'!$AI$149</f>
        <v>3.9708267184110045E-3</v>
      </c>
      <c r="AJ8" s="97">
        <f>'1.4'!AJ8/'1.4.a'!$AJ$149</f>
        <v>3.0429402373600041E-3</v>
      </c>
      <c r="AK8" s="97">
        <f>'1.4'!AK8/'1.4.a'!$AK$149</f>
        <v>3.5666096687340487E-3</v>
      </c>
      <c r="AL8" s="97">
        <f>'1.4'!AL8/'1.4.a'!$AL$149</f>
        <v>3.3758645370021295E-3</v>
      </c>
      <c r="AM8" s="97">
        <f>'1.4'!AM8/'1.4.a'!$AM$149</f>
        <v>3.4464321104756314E-3</v>
      </c>
      <c r="AN8" s="97">
        <f>'1.4'!AN8/'1.4.a'!$AN$149</f>
        <v>3.170529721394753E-3</v>
      </c>
      <c r="AO8" s="97">
        <f>'1.4'!AO8/'1.4.a'!$AO$149</f>
        <v>2.9502137478105129E-3</v>
      </c>
      <c r="AP8" s="97">
        <f>'1.4'!AP8/'1.4.a'!$AP$149</f>
        <v>3.5253517107014013E-3</v>
      </c>
      <c r="AQ8" s="97">
        <f>'1.4'!AQ8/'1.4.a'!$AQ$149</f>
        <v>3.1979366470190796E-3</v>
      </c>
      <c r="AR8" s="97">
        <f>'1.4'!AR8/'1.4.a'!$AR$149</f>
        <v>3.0051705271003631E-3</v>
      </c>
      <c r="AS8" s="97">
        <f>'1.4'!AS8/'1.4.a'!$AS$149</f>
        <v>2.817210284282771E-3</v>
      </c>
      <c r="AT8" s="97">
        <f>'1.4'!AT8/'1.4.a'!$AT$149</f>
        <v>3.4475094330699649E-3</v>
      </c>
    </row>
    <row r="9" spans="1:46" ht="20.100000000000001" customHeight="1" x14ac:dyDescent="0.25">
      <c r="A9" s="21" t="s">
        <v>405</v>
      </c>
      <c r="B9" s="22" t="s">
        <v>258</v>
      </c>
      <c r="C9" s="97">
        <f>'1.4'!C9/'1.4.a'!$C$149</f>
        <v>2.705862646195779E-5</v>
      </c>
      <c r="D9" s="97">
        <f>'1.4'!D9/'1.4.a'!$D$149</f>
        <v>2.4426838568228395E-5</v>
      </c>
      <c r="E9" s="97">
        <f>'1.4'!E9/'1.4.a'!$E$149</f>
        <v>3.3240998904738287E-4</v>
      </c>
      <c r="F9" s="97">
        <f>'1.4'!F9/'1.4.a'!$F$149</f>
        <v>1.409667088247255E-4</v>
      </c>
      <c r="G9" s="97">
        <f>'1.4'!G9/'1.4.a'!$G$149</f>
        <v>2.6880950999034953E-5</v>
      </c>
      <c r="H9" s="97">
        <f>'1.4'!H9/'1.4.a'!$H$149</f>
        <v>2.9105126855020598E-5</v>
      </c>
      <c r="I9" s="97">
        <f>'1.4'!I9/'1.4.a'!$I$149</f>
        <v>3.4352942588287337E-4</v>
      </c>
      <c r="J9" s="97">
        <f>'1.4'!J9/'1.4.a'!$J$149</f>
        <v>1.3893093670421539E-4</v>
      </c>
      <c r="K9" s="97">
        <f>'1.4'!K9/'1.4.a'!$K$149</f>
        <v>3.8607485491021027E-5</v>
      </c>
      <c r="L9" s="97">
        <f>'1.4'!L9/'1.4.a'!$L$149</f>
        <v>3.080550734327087E-5</v>
      </c>
      <c r="M9" s="97">
        <f>'1.4'!M9/'1.4.a'!$M$149</f>
        <v>3.4815408757291034E-4</v>
      </c>
      <c r="N9" s="97">
        <f>'1.4'!N9/'1.4.a'!$N$149</f>
        <v>1.4085385015813305E-4</v>
      </c>
      <c r="O9" s="97">
        <f>'1.4'!O9/'1.4.a'!$O$149</f>
        <v>2.0385787207877876E-5</v>
      </c>
      <c r="P9" s="97">
        <f>'1.4'!P9/'1.4.a'!$P$149</f>
        <v>2.821247946427322E-5</v>
      </c>
      <c r="Q9" s="97">
        <f>'1.4'!Q9/'1.4.a'!$Q$149</f>
        <v>3.7657475820011024E-4</v>
      </c>
      <c r="R9" s="97">
        <f>'1.4'!R9/'1.4.a'!$R$149</f>
        <v>1.4837580668513139E-4</v>
      </c>
      <c r="S9" s="97">
        <f>'1.4'!S9/'1.4.a'!$S$149</f>
        <v>2.044342874752898E-5</v>
      </c>
      <c r="T9" s="97">
        <f>'1.4'!T9/'1.4.a'!$T$149</f>
        <v>1.8827663865027317E-5</v>
      </c>
      <c r="U9" s="97">
        <f>'1.4'!U9/'1.4.a'!$U$149</f>
        <v>4.2486059518317282E-4</v>
      </c>
      <c r="V9" s="97">
        <f>'1.4'!V9/'1.4.a'!$V$149</f>
        <v>1.6737403766872651E-4</v>
      </c>
      <c r="W9" s="97">
        <f>'1.4'!W9/'1.4.a'!$W$149</f>
        <v>2.4699472332149686E-5</v>
      </c>
      <c r="X9" s="97">
        <f>'1.4'!X9/'1.4.a'!$X$149</f>
        <v>2.5865057931678948E-5</v>
      </c>
      <c r="Y9" s="97">
        <f>'1.4'!Y9/'1.4.a'!$Y$149</f>
        <v>4.9286205566105167E-4</v>
      </c>
      <c r="Z9" s="97">
        <f>'1.4'!Z9/'1.4.a'!$Z$149</f>
        <v>2.0185393023442589E-4</v>
      </c>
      <c r="AA9" s="97">
        <f>'1.4'!AA9/'1.4.a'!$AA$149</f>
        <v>3.1588161493431065E-5</v>
      </c>
      <c r="AB9" s="97">
        <f>'1.4'!AB9/'1.4.a'!$AB$149</f>
        <v>2.5182699356103834E-5</v>
      </c>
      <c r="AC9" s="97">
        <f>'1.4'!AC9/'1.4.a'!$AC$149</f>
        <v>4.8141840717207682E-4</v>
      </c>
      <c r="AD9" s="97">
        <f>'1.4'!AD9/'1.4.a'!$AD$149</f>
        <v>1.9200858859343809E-4</v>
      </c>
      <c r="AE9" s="97">
        <f>'1.4'!AE9/'1.4.a'!$AE$149</f>
        <v>2.7318626391941448E-5</v>
      </c>
      <c r="AF9" s="97">
        <f>'1.4'!AF9/'1.4.a'!$AF$149</f>
        <v>2.8560746748668856E-5</v>
      </c>
      <c r="AG9" s="97">
        <f>'1.4'!AG9/'1.4.a'!$AG$149</f>
        <v>5.3206287420979898E-4</v>
      </c>
      <c r="AH9" s="97">
        <f>'1.4'!AH9/'1.4.a'!$AH$149</f>
        <v>2.0124282464034101E-4</v>
      </c>
      <c r="AI9" s="97">
        <f>'1.4'!AI9/'1.4.a'!$AI$149</f>
        <v>1.8323043013373313E-5</v>
      </c>
      <c r="AJ9" s="97">
        <f>'1.4'!AJ9/'1.4.a'!$AJ$149</f>
        <v>2.1833005073234217E-5</v>
      </c>
      <c r="AK9" s="97">
        <f>'1.4'!AK9/'1.4.a'!$AK$149</f>
        <v>5.5305401322772532E-4</v>
      </c>
      <c r="AL9" s="97">
        <f>'1.4'!AL9/'1.4.a'!$AL$149</f>
        <v>2.1852450027572731E-4</v>
      </c>
      <c r="AM9" s="97">
        <f>'1.4'!AM9/'1.4.a'!$AM$149</f>
        <v>3.7741827950060035E-6</v>
      </c>
      <c r="AN9" s="97">
        <f>'1.4'!AN9/'1.4.a'!$AN$149</f>
        <v>3.6081715605531059E-6</v>
      </c>
      <c r="AO9" s="97">
        <f>'1.4'!AO9/'1.4.a'!$AO$149</f>
        <v>3.7517150787998645E-6</v>
      </c>
      <c r="AP9" s="97">
        <f>'1.4'!AP9/'1.4.a'!$AP$149</f>
        <v>3.1153630093361817E-6</v>
      </c>
      <c r="AQ9" s="97">
        <f>'1.4'!AQ9/'1.4.a'!$AQ$149</f>
        <v>3.1692601571267573E-5</v>
      </c>
      <c r="AR9" s="97">
        <f>'1.4'!AR9/'1.4.a'!$AR$149</f>
        <v>1.5404556479047995E-5</v>
      </c>
      <c r="AS9" s="97">
        <f>'1.4'!AS9/'1.4.a'!$AS$149</f>
        <v>6.6316557123051315E-4</v>
      </c>
      <c r="AT9" s="97">
        <f>'1.4'!AT9/'1.4.a'!$AT$149</f>
        <v>2.2243681264252213E-4</v>
      </c>
    </row>
    <row r="10" spans="1:46" ht="20.100000000000001" customHeight="1" x14ac:dyDescent="0.25">
      <c r="A10" s="21" t="s">
        <v>406</v>
      </c>
      <c r="B10" s="22" t="s">
        <v>264</v>
      </c>
      <c r="C10" s="97">
        <f>'1.4'!C10/'1.4.a'!$C$149</f>
        <v>6.796446734931251E-2</v>
      </c>
      <c r="D10" s="97">
        <f>'1.4'!D10/'1.4.a'!$D$149</f>
        <v>6.5439790936957926E-2</v>
      </c>
      <c r="E10" s="97">
        <f>'1.4'!E10/'1.4.a'!$E$149</f>
        <v>6.4297368859957293E-2</v>
      </c>
      <c r="F10" s="97">
        <f>'1.4'!F10/'1.4.a'!$F$149</f>
        <v>7.0659403154653355E-2</v>
      </c>
      <c r="G10" s="97">
        <f>'1.4'!G10/'1.4.a'!$G$149</f>
        <v>7.084708378565345E-2</v>
      </c>
      <c r="H10" s="97">
        <f>'1.4'!H10/'1.4.a'!$H$149</f>
        <v>6.582795649876301E-2</v>
      </c>
      <c r="I10" s="97">
        <f>'1.4'!I10/'1.4.a'!$I$149</f>
        <v>6.7233980992894127E-2</v>
      </c>
      <c r="J10" s="97">
        <f>'1.4'!J10/'1.4.a'!$J$149</f>
        <v>6.4770387121241627E-2</v>
      </c>
      <c r="K10" s="97">
        <f>'1.4'!K10/'1.4.a'!$K$149</f>
        <v>6.7424233596328251E-2</v>
      </c>
      <c r="L10" s="97">
        <f>'1.4'!L10/'1.4.a'!$L$149</f>
        <v>6.5039538669142347E-2</v>
      </c>
      <c r="M10" s="97">
        <f>'1.4'!M10/'1.4.a'!$M$149</f>
        <v>6.9442320223473852E-2</v>
      </c>
      <c r="N10" s="97">
        <f>'1.4'!N10/'1.4.a'!$N$149</f>
        <v>6.1777285966216275E-2</v>
      </c>
      <c r="O10" s="97">
        <f>'1.4'!O10/'1.4.a'!$O$149</f>
        <v>6.2609806693317643E-2</v>
      </c>
      <c r="P10" s="97">
        <f>'1.4'!P10/'1.4.a'!$P$149</f>
        <v>6.1535181800607602E-2</v>
      </c>
      <c r="Q10" s="97">
        <f>'1.4'!Q10/'1.4.a'!$Q$149</f>
        <v>5.9163417665094614E-2</v>
      </c>
      <c r="R10" s="97">
        <f>'1.4'!R10/'1.4.a'!$R$149</f>
        <v>6.795820432130642E-2</v>
      </c>
      <c r="S10" s="97">
        <f>'1.4'!S10/'1.4.a'!$S$149</f>
        <v>6.1769541616106205E-2</v>
      </c>
      <c r="T10" s="97">
        <f>'1.4'!T10/'1.4.a'!$T$149</f>
        <v>5.7076215140589859E-2</v>
      </c>
      <c r="U10" s="97">
        <f>'1.4'!U10/'1.4.a'!$U$149</f>
        <v>5.5878406539497917E-2</v>
      </c>
      <c r="V10" s="97">
        <f>'1.4'!V10/'1.4.a'!$V$149</f>
        <v>6.003108953563252E-2</v>
      </c>
      <c r="W10" s="97">
        <f>'1.4'!W10/'1.4.a'!$W$149</f>
        <v>6.1917476763442822E-2</v>
      </c>
      <c r="X10" s="97">
        <f>'1.4'!X10/'1.4.a'!$X$149</f>
        <v>5.8100067809040007E-2</v>
      </c>
      <c r="Y10" s="97">
        <f>'1.4'!Y10/'1.4.a'!$Y$149</f>
        <v>5.9199482371414203E-2</v>
      </c>
      <c r="Z10" s="97">
        <f>'1.4'!Z10/'1.4.a'!$Z$149</f>
        <v>5.7655223032923197E-2</v>
      </c>
      <c r="AA10" s="97">
        <f>'1.4'!AA10/'1.4.a'!$AA$149</f>
        <v>6.115561416416565E-2</v>
      </c>
      <c r="AB10" s="97">
        <f>'1.4'!AB10/'1.4.a'!$AB$149</f>
        <v>5.5414975030070313E-2</v>
      </c>
      <c r="AC10" s="97">
        <f>'1.4'!AC10/'1.4.a'!$AC$149</f>
        <v>5.3816819575048892E-2</v>
      </c>
      <c r="AD10" s="97">
        <f>'1.4'!AD10/'1.4.a'!$AD$149</f>
        <v>5.4224760118282235E-2</v>
      </c>
      <c r="AE10" s="97">
        <f>'1.4'!AE10/'1.4.a'!$AE$149</f>
        <v>5.6066004037902906E-2</v>
      </c>
      <c r="AF10" s="97">
        <f>'1.4'!AF10/'1.4.a'!$AF$149</f>
        <v>5.3346761445735795E-2</v>
      </c>
      <c r="AG10" s="97">
        <f>'1.4'!AG10/'1.4.a'!$AG$149</f>
        <v>5.6056117154007649E-2</v>
      </c>
      <c r="AH10" s="97">
        <f>'1.4'!AH10/'1.4.a'!$AH$149</f>
        <v>6.5439304141082524E-2</v>
      </c>
      <c r="AI10" s="97">
        <f>'1.4'!AI10/'1.4.a'!$AI$149</f>
        <v>6.0000724552274745E-2</v>
      </c>
      <c r="AJ10" s="97">
        <f>'1.4'!AJ10/'1.4.a'!$AJ$149</f>
        <v>5.9263382672591548E-2</v>
      </c>
      <c r="AK10" s="97">
        <f>'1.4'!AK10/'1.4.a'!$AK$149</f>
        <v>6.0533975523577151E-2</v>
      </c>
      <c r="AL10" s="97">
        <f>'1.4'!AL10/'1.4.a'!$AL$149</f>
        <v>5.9546249966286456E-2</v>
      </c>
      <c r="AM10" s="97">
        <f>'1.4'!AM10/'1.4.a'!$AM$149</f>
        <v>5.7863130628515731E-2</v>
      </c>
      <c r="AN10" s="97">
        <f>'1.4'!AN10/'1.4.a'!$AN$149</f>
        <v>5.4961333871967208E-2</v>
      </c>
      <c r="AO10" s="97">
        <f>'1.4'!AO10/'1.4.a'!$AO$149</f>
        <v>5.4904033635423247E-2</v>
      </c>
      <c r="AP10" s="97">
        <f>'1.4'!AP10/'1.4.a'!$AP$149</f>
        <v>5.4220930844910982E-2</v>
      </c>
      <c r="AQ10" s="97">
        <f>'1.4'!AQ10/'1.4.a'!$AQ$149</f>
        <v>5.3721650735769698E-2</v>
      </c>
      <c r="AR10" s="97">
        <f>'1.4'!AR10/'1.4.a'!$AR$149</f>
        <v>2.7075813088989303E-2</v>
      </c>
      <c r="AS10" s="97">
        <f>'1.4'!AS10/'1.4.a'!$AS$149</f>
        <v>5.598711269459903E-2</v>
      </c>
      <c r="AT10" s="97">
        <f>'1.4'!AT10/'1.4.a'!$AT$149</f>
        <v>5.9553844878594372E-2</v>
      </c>
    </row>
    <row r="11" spans="1:46" ht="20.100000000000001" customHeight="1" x14ac:dyDescent="0.25">
      <c r="A11" s="21" t="s">
        <v>407</v>
      </c>
      <c r="B11" s="22" t="s">
        <v>273</v>
      </c>
      <c r="C11" s="97">
        <f>'1.4'!C11/'1.4.a'!$C$149</f>
        <v>5.1352696540376379E-3</v>
      </c>
      <c r="D11" s="97">
        <f>'1.4'!D11/'1.4.a'!$D$149</f>
        <v>5.1888742952618501E-3</v>
      </c>
      <c r="E11" s="97">
        <f>'1.4'!E11/'1.4.a'!$E$149</f>
        <v>5.7415697165246228E-3</v>
      </c>
      <c r="F11" s="97">
        <f>'1.4'!F11/'1.4.a'!$F$149</f>
        <v>5.5820965156851438E-3</v>
      </c>
      <c r="G11" s="97">
        <f>'1.4'!G11/'1.4.a'!$G$149</f>
        <v>5.7831532486466225E-3</v>
      </c>
      <c r="H11" s="97">
        <f>'1.4'!H11/'1.4.a'!$H$149</f>
        <v>5.6221166193834065E-3</v>
      </c>
      <c r="I11" s="97">
        <f>'1.4'!I11/'1.4.a'!$I$149</f>
        <v>6.3016202487382383E-3</v>
      </c>
      <c r="J11" s="97">
        <f>'1.4'!J11/'1.4.a'!$J$149</f>
        <v>6.5946862029937874E-3</v>
      </c>
      <c r="K11" s="97">
        <f>'1.4'!K11/'1.4.a'!$K$149</f>
        <v>6.133547222979212E-3</v>
      </c>
      <c r="L11" s="97">
        <f>'1.4'!L11/'1.4.a'!$L$149</f>
        <v>6.3162883610001991E-3</v>
      </c>
      <c r="M11" s="97">
        <f>'1.4'!M11/'1.4.a'!$M$149</f>
        <v>6.7289662859248934E-3</v>
      </c>
      <c r="N11" s="97">
        <f>'1.4'!N11/'1.4.a'!$N$149</f>
        <v>6.6435204627770085E-3</v>
      </c>
      <c r="O11" s="97">
        <f>'1.4'!O11/'1.4.a'!$O$149</f>
        <v>6.5894192470133863E-3</v>
      </c>
      <c r="P11" s="97">
        <f>'1.4'!P11/'1.4.a'!$P$149</f>
        <v>6.5806447454798307E-3</v>
      </c>
      <c r="Q11" s="97">
        <f>'1.4'!Q11/'1.4.a'!$Q$149</f>
        <v>7.4454250447472262E-3</v>
      </c>
      <c r="R11" s="97">
        <f>'1.4'!R11/'1.4.a'!$R$149</f>
        <v>7.0837174882935417E-3</v>
      </c>
      <c r="S11" s="97">
        <f>'1.4'!S11/'1.4.a'!$S$149</f>
        <v>7.0150899619204543E-3</v>
      </c>
      <c r="T11" s="97">
        <f>'1.4'!T11/'1.4.a'!$T$149</f>
        <v>6.0579321170623045E-3</v>
      </c>
      <c r="U11" s="97">
        <f>'1.4'!U11/'1.4.a'!$U$149</f>
        <v>6.1664160897352332E-3</v>
      </c>
      <c r="V11" s="97">
        <f>'1.4'!V11/'1.4.a'!$V$149</f>
        <v>6.2431052331399003E-3</v>
      </c>
      <c r="W11" s="97">
        <f>'1.4'!W11/'1.4.a'!$W$149</f>
        <v>6.98468076068886E-3</v>
      </c>
      <c r="X11" s="97">
        <f>'1.4'!X11/'1.4.a'!$X$149</f>
        <v>6.3107639038677754E-3</v>
      </c>
      <c r="Y11" s="97">
        <f>'1.4'!Y11/'1.4.a'!$Y$149</f>
        <v>6.8898636038398735E-3</v>
      </c>
      <c r="Z11" s="97">
        <f>'1.4'!Z11/'1.4.a'!$Z$149</f>
        <v>5.8439551522249614E-3</v>
      </c>
      <c r="AA11" s="97">
        <f>'1.4'!AA11/'1.4.a'!$AA$149</f>
        <v>5.6703101147992157E-3</v>
      </c>
      <c r="AB11" s="97">
        <f>'1.4'!AB11/'1.4.a'!$AB$149</f>
        <v>4.7440379356998427E-3</v>
      </c>
      <c r="AC11" s="97">
        <f>'1.4'!AC11/'1.4.a'!$AC$149</f>
        <v>4.9173588283058086E-3</v>
      </c>
      <c r="AD11" s="97">
        <f>'1.4'!AD11/'1.4.a'!$AD$149</f>
        <v>4.7705863750138059E-3</v>
      </c>
      <c r="AE11" s="97">
        <f>'1.4'!AE11/'1.4.a'!$AE$149</f>
        <v>4.6120864932597287E-3</v>
      </c>
      <c r="AF11" s="97">
        <f>'1.4'!AF11/'1.4.a'!$AF$149</f>
        <v>4.6634666081457289E-3</v>
      </c>
      <c r="AG11" s="97">
        <f>'1.4'!AG11/'1.4.a'!$AG$149</f>
        <v>5.2444128516520557E-3</v>
      </c>
      <c r="AH11" s="97">
        <f>'1.4'!AH11/'1.4.a'!$AH$149</f>
        <v>5.1069274134392228E-3</v>
      </c>
      <c r="AI11" s="97">
        <f>'1.4'!AI11/'1.4.a'!$AI$149</f>
        <v>5.5075371379318559E-3</v>
      </c>
      <c r="AJ11" s="97">
        <f>'1.4'!AJ11/'1.4.a'!$AJ$149</f>
        <v>5.7525189277493286E-3</v>
      </c>
      <c r="AK11" s="97">
        <f>'1.4'!AK11/'1.4.a'!$AK$149</f>
        <v>6.3859042167590642E-3</v>
      </c>
      <c r="AL11" s="97">
        <f>'1.4'!AL11/'1.4.a'!$AL$149</f>
        <v>5.5902257837779834E-3</v>
      </c>
      <c r="AM11" s="97">
        <f>'1.4'!AM11/'1.4.a'!$AM$149</f>
        <v>5.7558912023939713E-3</v>
      </c>
      <c r="AN11" s="97">
        <f>'1.4'!AN11/'1.4.a'!$AN$149</f>
        <v>5.6122868802068824E-3</v>
      </c>
      <c r="AO11" s="97">
        <f>'1.4'!AO11/'1.4.a'!$AO$149</f>
        <v>6.0116807067654848E-3</v>
      </c>
      <c r="AP11" s="97">
        <f>'1.4'!AP11/'1.4.a'!$AP$149</f>
        <v>5.7976411190225913E-3</v>
      </c>
      <c r="AQ11" s="97">
        <f>'1.4'!AQ11/'1.4.a'!$AQ$149</f>
        <v>6.1019148339973321E-3</v>
      </c>
      <c r="AR11" s="97">
        <f>'1.4'!AR11/'1.4.a'!$AR$149</f>
        <v>5.4595161872316774E-3</v>
      </c>
      <c r="AS11" s="97">
        <f>'1.4'!AS11/'1.4.a'!$AS$149</f>
        <v>5.8186124483392875E-3</v>
      </c>
      <c r="AT11" s="97">
        <f>'1.4'!AT11/'1.4.a'!$AT$149</f>
        <v>7.0549166758692525E-3</v>
      </c>
    </row>
    <row r="12" spans="1:46" ht="20.100000000000001" customHeight="1" x14ac:dyDescent="0.25">
      <c r="A12" s="21" t="s">
        <v>408</v>
      </c>
      <c r="B12" s="22" t="s">
        <v>278</v>
      </c>
      <c r="C12" s="97">
        <f>'1.4'!C12/'1.4.a'!$C$149</f>
        <v>-5.9469052941289295E-5</v>
      </c>
      <c r="D12" s="97">
        <f>'1.4'!D12/'1.4.a'!$D$149</f>
        <v>1.0572344554067436E-4</v>
      </c>
      <c r="E12" s="97">
        <f>'1.4'!E12/'1.4.a'!$E$149</f>
        <v>4.0635855520650143E-4</v>
      </c>
      <c r="F12" s="97">
        <f>'1.4'!F12/'1.4.a'!$F$149</f>
        <v>-2.5368552473590134E-4</v>
      </c>
      <c r="G12" s="97">
        <f>'1.4'!G12/'1.4.a'!$G$149</f>
        <v>2.5676583582792852E-4</v>
      </c>
      <c r="H12" s="97">
        <f>'1.4'!H12/'1.4.a'!$H$149</f>
        <v>1.1826749817109025E-4</v>
      </c>
      <c r="I12" s="97">
        <f>'1.4'!I12/'1.4.a'!$I$149</f>
        <v>2.3341627164143142E-4</v>
      </c>
      <c r="J12" s="97">
        <f>'1.4'!J12/'1.4.a'!$J$149</f>
        <v>-2.7946130276084504E-4</v>
      </c>
      <c r="K12" s="97">
        <f>'1.4'!K12/'1.4.a'!$K$149</f>
        <v>-6.5436124471324241E-4</v>
      </c>
      <c r="L12" s="97">
        <f>'1.4'!L12/'1.4.a'!$L$149</f>
        <v>-1.5938880219655761E-4</v>
      </c>
      <c r="M12" s="97">
        <f>'1.4'!M12/'1.4.a'!$M$149</f>
        <v>-1.017542616313232E-4</v>
      </c>
      <c r="N12" s="97">
        <f>'1.4'!N12/'1.4.a'!$N$149</f>
        <v>4.5021458277568697E-4</v>
      </c>
      <c r="O12" s="97">
        <f>'1.4'!O12/'1.4.a'!$O$149</f>
        <v>-4.3977837312159437E-4</v>
      </c>
      <c r="P12" s="97">
        <f>'1.4'!P12/'1.4.a'!$P$149</f>
        <v>1.3120316473370973E-4</v>
      </c>
      <c r="Q12" s="97">
        <f>'1.4'!Q12/'1.4.a'!$Q$149</f>
        <v>1.6402437495013068E-4</v>
      </c>
      <c r="R12" s="97">
        <f>'1.4'!R12/'1.4.a'!$R$149</f>
        <v>5.1624058650555111E-4</v>
      </c>
      <c r="S12" s="97">
        <f>'1.4'!S12/'1.4.a'!$S$149</f>
        <v>1.1239397762855999E-4</v>
      </c>
      <c r="T12" s="97">
        <f>'1.4'!T12/'1.4.a'!$T$149</f>
        <v>-9.4033917103916612E-5</v>
      </c>
      <c r="U12" s="97">
        <f>'1.4'!U12/'1.4.a'!$U$149</f>
        <v>1.1958821820516008E-4</v>
      </c>
      <c r="V12" s="97">
        <f>'1.4'!V12/'1.4.a'!$V$149</f>
        <v>-1.5767560070715719E-4</v>
      </c>
      <c r="W12" s="97">
        <f>'1.4'!W12/'1.4.a'!$W$149</f>
        <v>-3.7056744280637141E-4</v>
      </c>
      <c r="X12" s="97">
        <f>'1.4'!X12/'1.4.a'!$X$149</f>
        <v>1.2190113012051012E-4</v>
      </c>
      <c r="Y12" s="97">
        <f>'1.4'!Y12/'1.4.a'!$Y$149</f>
        <v>-4.8372638008818841E-7</v>
      </c>
      <c r="Z12" s="97">
        <f>'1.4'!Z12/'1.4.a'!$Z$149</f>
        <v>-8.3996562921878206E-5</v>
      </c>
      <c r="AA12" s="97">
        <f>'1.4'!AA12/'1.4.a'!$AA$149</f>
        <v>2.6607569383660464E-9</v>
      </c>
      <c r="AB12" s="97">
        <f>'1.4'!AB12/'1.4.a'!$AB$149</f>
        <v>5.8024250218464967E-7</v>
      </c>
      <c r="AC12" s="97">
        <f>'1.4'!AC12/'1.4.a'!$AC$149</f>
        <v>1.7663055742752108E-9</v>
      </c>
      <c r="AD12" s="97">
        <f>'1.4'!AD12/'1.4.a'!$AD$149</f>
        <v>1.2061143585412072E-8</v>
      </c>
      <c r="AE12" s="97">
        <f>'1.4'!AE12/'1.4.a'!$AE$149</f>
        <v>-2.9315142882483652E-8</v>
      </c>
      <c r="AF12" s="97">
        <f>'1.4'!AF12/'1.4.a'!$AF$149</f>
        <v>9.5339159814782044E-9</v>
      </c>
      <c r="AG12" s="97">
        <f>'1.4'!AG12/'1.4.a'!$AG$149</f>
        <v>3.9952476701826568E-9</v>
      </c>
      <c r="AH12" s="97">
        <f>'1.4'!AH12/'1.4.a'!$AH$149</f>
        <v>1.4203691872438023E-8</v>
      </c>
      <c r="AI12" s="97">
        <f>'1.4'!AI12/'1.4.a'!$AI$149</f>
        <v>5.0306573055449915E-8</v>
      </c>
      <c r="AJ12" s="97">
        <f>'1.4'!AJ12/'1.4.a'!$AJ$149</f>
        <v>-5.5590573617639892E-8</v>
      </c>
      <c r="AK12" s="97">
        <f>'1.4'!AK12/'1.4.a'!$AK$149</f>
        <v>2.0083526786825271E-7</v>
      </c>
      <c r="AL12" s="97">
        <f>'1.4'!AL12/'1.4.a'!$AL$149</f>
        <v>1.8219842650822973E-8</v>
      </c>
      <c r="AM12" s="97">
        <f>'1.4'!AM12/'1.4.a'!$AM$149</f>
        <v>-1.4927163957581829E-8</v>
      </c>
      <c r="AN12" s="97">
        <f>'1.4'!AN12/'1.4.a'!$AN$149</f>
        <v>3.9223868158516934E-8</v>
      </c>
      <c r="AO12" s="97">
        <f>'1.4'!AO12/'1.4.a'!$AO$149</f>
        <v>1.21068448299236E-8</v>
      </c>
      <c r="AP12" s="97">
        <f>'1.4'!AP12/'1.4.a'!$AP$149</f>
        <v>-9.335696109974047E-9</v>
      </c>
      <c r="AQ12" s="97">
        <f>'1.4'!AQ12/'1.4.a'!$AQ$149</f>
        <v>7.0662028434152431E-9</v>
      </c>
      <c r="AR12" s="97">
        <f>'1.4'!AR12/'1.4.a'!$AR$149</f>
        <v>2.5393892325222275E-8</v>
      </c>
      <c r="AS12" s="97">
        <f>'1.4'!AS12/'1.4.a'!$AS$149</f>
        <v>-4.2737540273930282E-6</v>
      </c>
      <c r="AT12" s="97">
        <f>'1.4'!AT12/'1.4.a'!$AT$149</f>
        <v>2.1494746246243916E-8</v>
      </c>
    </row>
    <row r="13" spans="1:46" ht="20.100000000000001" customHeight="1" x14ac:dyDescent="0.25">
      <c r="A13" s="137" t="s">
        <v>409</v>
      </c>
      <c r="B13" s="118" t="s">
        <v>246</v>
      </c>
      <c r="C13" s="146">
        <f>'1.4'!C13/'1.4.a'!$C$149</f>
        <v>5.9506778931726345E-2</v>
      </c>
      <c r="D13" s="146">
        <f>'1.4'!D13/'1.4.a'!$D$149</f>
        <v>5.8621208875600524E-2</v>
      </c>
      <c r="E13" s="146">
        <f>'1.4'!E13/'1.4.a'!$E$149</f>
        <v>5.8936099281882606E-2</v>
      </c>
      <c r="F13" s="146">
        <f>'1.4'!F13/'1.4.a'!$F$149</f>
        <v>6.994174934771949E-2</v>
      </c>
      <c r="G13" s="146">
        <f>'1.4'!G13/'1.4.a'!$G$149</f>
        <v>5.9692550671979427E-2</v>
      </c>
      <c r="H13" s="146">
        <f>'1.4'!H13/'1.4.a'!$H$149</f>
        <v>5.9771151688861504E-2</v>
      </c>
      <c r="I13" s="146">
        <f>'1.4'!I13/'1.4.a'!$I$149</f>
        <v>6.0658785180137537E-2</v>
      </c>
      <c r="J13" s="146">
        <f>'1.4'!J13/'1.4.a'!$J$149</f>
        <v>7.1900416631458214E-2</v>
      </c>
      <c r="K13" s="146">
        <f>'1.4'!K13/'1.4.a'!$K$149</f>
        <v>6.2317467692436838E-2</v>
      </c>
      <c r="L13" s="146">
        <f>'1.4'!L13/'1.4.a'!$L$149</f>
        <v>6.1239884327792891E-2</v>
      </c>
      <c r="M13" s="146">
        <f>'1.4'!M13/'1.4.a'!$M$149</f>
        <v>6.01388886040405E-2</v>
      </c>
      <c r="N13" s="146">
        <f>'1.4'!N13/'1.4.a'!$N$149</f>
        <v>7.0019874900210319E-2</v>
      </c>
      <c r="O13" s="146">
        <f>'1.4'!O13/'1.4.a'!$O$149</f>
        <v>6.1087202495525225E-2</v>
      </c>
      <c r="P13" s="146">
        <f>'1.4'!P13/'1.4.a'!$P$149</f>
        <v>5.9215859437318295E-2</v>
      </c>
      <c r="Q13" s="146">
        <f>'1.4'!Q13/'1.4.a'!$Q$149</f>
        <v>5.8955104909631878E-2</v>
      </c>
      <c r="R13" s="146">
        <f>'1.4'!R13/'1.4.a'!$R$149</f>
        <v>6.9582788640244003E-2</v>
      </c>
      <c r="S13" s="146">
        <f>'1.4'!S13/'1.4.a'!$S$149</f>
        <v>5.9585118314102813E-2</v>
      </c>
      <c r="T13" s="146">
        <f>'1.4'!T13/'1.4.a'!$T$149</f>
        <v>5.879296505283868E-2</v>
      </c>
      <c r="U13" s="146">
        <f>'1.4'!U13/'1.4.a'!$U$149</f>
        <v>5.890205454837192E-2</v>
      </c>
      <c r="V13" s="146">
        <f>'1.4'!V13/'1.4.a'!$V$149</f>
        <v>6.8708748071402481E-2</v>
      </c>
      <c r="W13" s="146">
        <f>'1.4'!W13/'1.4.a'!$W$149</f>
        <v>5.8812132315341173E-2</v>
      </c>
      <c r="X13" s="146">
        <f>'1.4'!X13/'1.4.a'!$X$149</f>
        <v>5.8694645103421886E-2</v>
      </c>
      <c r="Y13" s="146">
        <f>'1.4'!Y13/'1.4.a'!$Y$149</f>
        <v>5.7276140914923591E-2</v>
      </c>
      <c r="Z13" s="146">
        <f>'1.4'!Z13/'1.4.a'!$Z$149</f>
        <v>6.6710103178492713E-2</v>
      </c>
      <c r="AA13" s="146">
        <f>'1.4'!AA13/'1.4.a'!$AA$149</f>
        <v>5.9435236512664552E-2</v>
      </c>
      <c r="AB13" s="146">
        <f>'1.4'!AB13/'1.4.a'!$AB$149</f>
        <v>5.812279771122926E-2</v>
      </c>
      <c r="AC13" s="146">
        <f>'1.4'!AC13/'1.4.a'!$AC$149</f>
        <v>5.6893194843130233E-2</v>
      </c>
      <c r="AD13" s="146">
        <f>'1.4'!AD13/'1.4.a'!$AD$149</f>
        <v>6.7337211220493978E-2</v>
      </c>
      <c r="AE13" s="146">
        <f>'1.4'!AE13/'1.4.a'!$AE$149</f>
        <v>5.7268720391084348E-2</v>
      </c>
      <c r="AF13" s="146">
        <f>'1.4'!AF13/'1.4.a'!$AF$149</f>
        <v>5.7956276599264445E-2</v>
      </c>
      <c r="AG13" s="146">
        <f>'1.4'!AG13/'1.4.a'!$AG$149</f>
        <v>5.88117121121563E-2</v>
      </c>
      <c r="AH13" s="146">
        <f>'1.4'!AH13/'1.4.a'!$AH$149</f>
        <v>7.0202433505309997E-2</v>
      </c>
      <c r="AI13" s="146">
        <f>'1.4'!AI13/'1.4.a'!$AI$149</f>
        <v>5.7078083329355468E-2</v>
      </c>
      <c r="AJ13" s="146">
        <f>'1.4'!AJ13/'1.4.a'!$AJ$149</f>
        <v>5.7526099161012728E-2</v>
      </c>
      <c r="AK13" s="146">
        <f>'1.4'!AK13/'1.4.a'!$AK$149</f>
        <v>5.7776776121514731E-2</v>
      </c>
      <c r="AL13" s="146">
        <f>'1.4'!AL13/'1.4.a'!$AL$149</f>
        <v>6.9469092863673476E-2</v>
      </c>
      <c r="AM13" s="146">
        <f>'1.4'!AM13/'1.4.a'!$AM$149</f>
        <v>5.7146893493195891E-2</v>
      </c>
      <c r="AN13" s="146">
        <f>'1.4'!AN13/'1.4.a'!$AN$149</f>
        <v>5.7357145981869487E-2</v>
      </c>
      <c r="AO13" s="146">
        <f>'1.4'!AO13/'1.4.a'!$AO$149</f>
        <v>5.7277979359442198E-2</v>
      </c>
      <c r="AP13" s="146">
        <f>'1.4'!AP13/'1.4.a'!$AP$149</f>
        <v>6.9040111628754841E-2</v>
      </c>
      <c r="AQ13" s="146">
        <f>'1.4'!AQ13/'1.4.a'!$AQ$149</f>
        <v>5.8858759373670903E-2</v>
      </c>
      <c r="AR13" s="146">
        <f>'1.4'!AR13/'1.4.a'!$AR$149</f>
        <v>4.3427215481258136E-2</v>
      </c>
      <c r="AS13" s="146">
        <f>'1.4'!AS13/'1.4.a'!$AS$149</f>
        <v>6.115114415057122E-2</v>
      </c>
      <c r="AT13" s="146">
        <f>'1.4'!AT13/'1.4.a'!$AT$149</f>
        <v>7.5711583305007601E-2</v>
      </c>
    </row>
    <row r="14" spans="1:46" ht="20.100000000000001" customHeight="1" x14ac:dyDescent="0.25">
      <c r="A14" s="137" t="s">
        <v>410</v>
      </c>
      <c r="B14" s="118" t="s">
        <v>243</v>
      </c>
      <c r="C14" s="146">
        <f>'1.4'!C14/'1.4.a'!$C$149</f>
        <v>6.0635922244772945E-5</v>
      </c>
      <c r="D14" s="146">
        <f>'1.4'!D14/'1.4.a'!$D$149</f>
        <v>6.9493133014526375E-5</v>
      </c>
      <c r="E14" s="146">
        <f>'1.4'!E14/'1.4.a'!$E$149</f>
        <v>5.6189340087280237E-5</v>
      </c>
      <c r="F14" s="146">
        <f>'1.4'!F14/'1.4.a'!$F$149</f>
        <v>1.1084869635037877E-4</v>
      </c>
      <c r="G14" s="146">
        <f>'1.4'!G14/'1.4.a'!$G$149</f>
        <v>6.7874880077439833E-5</v>
      </c>
      <c r="H14" s="146">
        <f>'1.4'!H14/'1.4.a'!$H$149</f>
        <v>6.2820020907084019E-5</v>
      </c>
      <c r="I14" s="146">
        <f>'1.4'!I14/'1.4.a'!$I$149</f>
        <v>9.4655827413348863E-5</v>
      </c>
      <c r="J14" s="146">
        <f>'1.4'!J14/'1.4.a'!$J$149</f>
        <v>1.98985148931258E-4</v>
      </c>
      <c r="K14" s="146">
        <f>'1.4'!K14/'1.4.a'!$K$149</f>
        <v>1.1328408608262438E-4</v>
      </c>
      <c r="L14" s="146">
        <f>'1.4'!L14/'1.4.a'!$L$149</f>
        <v>1.4209966281640809E-4</v>
      </c>
      <c r="M14" s="146">
        <f>'1.4'!M14/'1.4.a'!$M$149</f>
        <v>1.219503949371327E-4</v>
      </c>
      <c r="N14" s="146">
        <f>'1.4'!N14/'1.4.a'!$N$149</f>
        <v>1.5785024701308627E-4</v>
      </c>
      <c r="O14" s="146">
        <f>'1.4'!O14/'1.4.a'!$O$149</f>
        <v>6.7746354687427579E-5</v>
      </c>
      <c r="P14" s="146">
        <f>'1.4'!P14/'1.4.a'!$P$149</f>
        <v>7.9328674334013918E-5</v>
      </c>
      <c r="Q14" s="146">
        <f>'1.4'!Q14/'1.4.a'!$Q$149</f>
        <v>9.5244435945053926E-5</v>
      </c>
      <c r="R14" s="146">
        <f>'1.4'!R14/'1.4.a'!$R$149</f>
        <v>7.0430541339250703E-5</v>
      </c>
      <c r="S14" s="146">
        <f>'1.4'!S14/'1.4.a'!$S$149</f>
        <v>9.3860228257305377E-5</v>
      </c>
      <c r="T14" s="146">
        <f>'1.4'!T14/'1.4.a'!$T$149</f>
        <v>8.567497081386786E-5</v>
      </c>
      <c r="U14" s="146">
        <f>'1.4'!U14/'1.4.a'!$U$149</f>
        <v>9.1760828805270063E-5</v>
      </c>
      <c r="V14" s="146">
        <f>'1.4'!V14/'1.4.a'!$V$149</f>
        <v>8.3919720924076655E-5</v>
      </c>
      <c r="W14" s="146">
        <f>'1.4'!W14/'1.4.a'!$W$149</f>
        <v>9.2632537320162881E-5</v>
      </c>
      <c r="X14" s="146">
        <f>'1.4'!X14/'1.4.a'!$X$149</f>
        <v>7.127795364069262E-5</v>
      </c>
      <c r="Y14" s="146">
        <f>'1.4'!Y14/'1.4.a'!$Y$149</f>
        <v>1.0345739904755084E-4</v>
      </c>
      <c r="Z14" s="146">
        <f>'1.4'!Z14/'1.4.a'!$Z$149</f>
        <v>1.0457184695465954E-4</v>
      </c>
      <c r="AA14" s="146">
        <f>'1.4'!AA14/'1.4.a'!$AA$149</f>
        <v>7.3481260442466608E-5</v>
      </c>
      <c r="AB14" s="146">
        <f>'1.4'!AB14/'1.4.a'!$AB$149</f>
        <v>8.6351223930106365E-5</v>
      </c>
      <c r="AC14" s="146">
        <f>'1.4'!AC14/'1.4.a'!$AC$149</f>
        <v>1.1989510099057555E-4</v>
      </c>
      <c r="AD14" s="146">
        <f>'1.4'!AD14/'1.4.a'!$AD$149</f>
        <v>1.2713417862972944E-4</v>
      </c>
      <c r="AE14" s="146">
        <f>'1.4'!AE14/'1.4.a'!$AE$149</f>
        <v>1.5808239362737018E-4</v>
      </c>
      <c r="AF14" s="146">
        <f>'1.4'!AF14/'1.4.a'!$AF$149</f>
        <v>1.9918224779805088E-4</v>
      </c>
      <c r="AG14" s="146">
        <f>'1.4'!AG14/'1.4.a'!$AG$149</f>
        <v>1.8575010694956698E-4</v>
      </c>
      <c r="AH14" s="146">
        <f>'1.4'!AH14/'1.4.a'!$AH$149</f>
        <v>1.9577439757178497E-4</v>
      </c>
      <c r="AI14" s="146">
        <f>'1.4'!AI14/'1.4.a'!$AI$149</f>
        <v>1.521930215255646E-4</v>
      </c>
      <c r="AJ14" s="146">
        <f>'1.4'!AJ14/'1.4.a'!$AJ$149</f>
        <v>1.3004022307100743E-4</v>
      </c>
      <c r="AK14" s="146">
        <f>'1.4'!AK14/'1.4.a'!$AK$149</f>
        <v>1.1674630405341124E-4</v>
      </c>
      <c r="AL14" s="146">
        <f>'1.4'!AL14/'1.4.a'!$AL$149</f>
        <v>1.2563149248144388E-4</v>
      </c>
      <c r="AM14" s="146">
        <f>'1.4'!AM14/'1.4.a'!$AM$149</f>
        <v>1.250341467794751E-4</v>
      </c>
      <c r="AN14" s="146">
        <f>'1.4'!AN14/'1.4.a'!$AN$149</f>
        <v>1.7058908312793766E-4</v>
      </c>
      <c r="AO14" s="146">
        <f>'1.4'!AO14/'1.4.a'!$AO$149</f>
        <v>1.4442867338944785E-4</v>
      </c>
      <c r="AP14" s="146">
        <f>'1.4'!AP14/'1.4.a'!$AP$149</f>
        <v>1.2953538994043634E-4</v>
      </c>
      <c r="AQ14" s="146">
        <f>'1.4'!AQ14/'1.4.a'!$AQ$149</f>
        <v>7.7313279234795534E-5</v>
      </c>
      <c r="AR14" s="146">
        <f>'1.4'!AR14/'1.4.a'!$AR$149</f>
        <v>7.4978494244932144E-5</v>
      </c>
      <c r="AS14" s="146">
        <f>'1.4'!AS14/'1.4.a'!$AS$149</f>
        <v>6.4218211692143674E-5</v>
      </c>
      <c r="AT14" s="146">
        <f>'1.4'!AT14/'1.4.a'!$AT$149</f>
        <v>1.4361283477883465E-4</v>
      </c>
    </row>
    <row r="15" spans="1:46" ht="20.100000000000001" customHeight="1" x14ac:dyDescent="0.25">
      <c r="A15" s="137" t="s">
        <v>411</v>
      </c>
      <c r="B15" s="118" t="s">
        <v>247</v>
      </c>
      <c r="C15" s="146">
        <f>'1.4'!C15/'1.4.a'!$C$149</f>
        <v>3.3094417659304647E-2</v>
      </c>
      <c r="D15" s="146">
        <f>'1.4'!D15/'1.4.a'!$D$149</f>
        <v>3.2838520521131995E-2</v>
      </c>
      <c r="E15" s="146">
        <f>'1.4'!E15/'1.4.a'!$E$149</f>
        <v>4.0218309921185053E-2</v>
      </c>
      <c r="F15" s="146">
        <f>'1.4'!F15/'1.4.a'!$F$149</f>
        <v>2.5693124138781012E-2</v>
      </c>
      <c r="G15" s="146">
        <f>'1.4'!G15/'1.4.a'!$G$149</f>
        <v>2.9229183325355616E-2</v>
      </c>
      <c r="H15" s="146">
        <f>'1.4'!H15/'1.4.a'!$H$149</f>
        <v>2.9541075927109441E-2</v>
      </c>
      <c r="I15" s="146">
        <f>'1.4'!I15/'1.4.a'!$I$149</f>
        <v>3.1195106763134955E-2</v>
      </c>
      <c r="J15" s="146">
        <f>'1.4'!J15/'1.4.a'!$J$149</f>
        <v>2.3810429673382698E-2</v>
      </c>
      <c r="K15" s="146">
        <f>'1.4'!K15/'1.4.a'!$K$149</f>
        <v>3.1080468842529692E-2</v>
      </c>
      <c r="L15" s="146">
        <f>'1.4'!L15/'1.4.a'!$L$149</f>
        <v>2.5981487592967405E-2</v>
      </c>
      <c r="M15" s="146">
        <f>'1.4'!M15/'1.4.a'!$M$149</f>
        <v>4.9096313508653303E-2</v>
      </c>
      <c r="N15" s="146">
        <f>'1.4'!N15/'1.4.a'!$N$149</f>
        <v>3.6773667935676241E-2</v>
      </c>
      <c r="O15" s="146">
        <f>'1.4'!O15/'1.4.a'!$O$149</f>
        <v>2.8866339600336553E-2</v>
      </c>
      <c r="P15" s="146">
        <f>'1.4'!P15/'1.4.a'!$P$149</f>
        <v>3.6498001660876835E-2</v>
      </c>
      <c r="Q15" s="146">
        <f>'1.4'!Q15/'1.4.a'!$Q$149</f>
        <v>3.4384202758355666E-2</v>
      </c>
      <c r="R15" s="146">
        <f>'1.4'!R15/'1.4.a'!$R$149</f>
        <v>3.8994267893981728E-2</v>
      </c>
      <c r="S15" s="146">
        <f>'1.4'!S15/'1.4.a'!$S$149</f>
        <v>3.4890391636939452E-2</v>
      </c>
      <c r="T15" s="146">
        <f>'1.4'!T15/'1.4.a'!$T$149</f>
        <v>2.7644123991137873E-2</v>
      </c>
      <c r="U15" s="146">
        <f>'1.4'!U15/'1.4.a'!$U$149</f>
        <v>3.1231133979840665E-2</v>
      </c>
      <c r="V15" s="146">
        <f>'1.4'!V15/'1.4.a'!$V$149</f>
        <v>2.5993139751343243E-2</v>
      </c>
      <c r="W15" s="146">
        <f>'1.4'!W15/'1.4.a'!$W$149</f>
        <v>2.7635056109039467E-2</v>
      </c>
      <c r="X15" s="146">
        <f>'1.4'!X15/'1.4.a'!$X$149</f>
        <v>4.7185091692000025E-2</v>
      </c>
      <c r="Y15" s="146">
        <f>'1.4'!Y15/'1.4.a'!$Y$149</f>
        <v>3.2619902314637343E-2</v>
      </c>
      <c r="Z15" s="146">
        <f>'1.4'!Z15/'1.4.a'!$Z$149</f>
        <v>3.6733453281023329E-2</v>
      </c>
      <c r="AA15" s="146">
        <f>'1.4'!AA15/'1.4.a'!$AA$149</f>
        <v>5.5448589611751628E-2</v>
      </c>
      <c r="AB15" s="146">
        <f>'1.4'!AB15/'1.4.a'!$AB$149</f>
        <v>3.0693357304800915E-2</v>
      </c>
      <c r="AC15" s="146">
        <f>'1.4'!AC15/'1.4.a'!$AC$149</f>
        <v>3.1967397962170803E-2</v>
      </c>
      <c r="AD15" s="146">
        <f>'1.4'!AD15/'1.4.a'!$AD$149</f>
        <v>4.0213026867079942E-2</v>
      </c>
      <c r="AE15" s="146">
        <f>'1.4'!AE15/'1.4.a'!$AE$149</f>
        <v>2.5812678754608933E-2</v>
      </c>
      <c r="AF15" s="146">
        <f>'1.4'!AF15/'1.4.a'!$AF$149</f>
        <v>2.5777952304397521E-2</v>
      </c>
      <c r="AG15" s="146">
        <f>'1.4'!AG15/'1.4.a'!$AG$149</f>
        <v>2.5491455421745531E-2</v>
      </c>
      <c r="AH15" s="146">
        <f>'1.4'!AH15/'1.4.a'!$AH$149</f>
        <v>2.5736800453480431E-2</v>
      </c>
      <c r="AI15" s="146">
        <f>'1.4'!AI15/'1.4.a'!$AI$149</f>
        <v>2.8306872622830961E-2</v>
      </c>
      <c r="AJ15" s="146">
        <f>'1.4'!AJ15/'1.4.a'!$AJ$149</f>
        <v>2.9428085281507432E-2</v>
      </c>
      <c r="AK15" s="146">
        <f>'1.4'!AK15/'1.4.a'!$AK$149</f>
        <v>3.6742926996762633E-2</v>
      </c>
      <c r="AL15" s="146">
        <f>'1.4'!AL15/'1.4.a'!$AL$149</f>
        <v>4.0842539845769819E-2</v>
      </c>
      <c r="AM15" s="146">
        <f>'1.4'!AM15/'1.4.a'!$AM$149</f>
        <v>3.6381467078421548E-2</v>
      </c>
      <c r="AN15" s="146">
        <f>'1.4'!AN15/'1.4.a'!$AN$149</f>
        <v>3.5901990094280314E-2</v>
      </c>
      <c r="AO15" s="146">
        <f>'1.4'!AO15/'1.4.a'!$AO$149</f>
        <v>3.1006041730762626E-2</v>
      </c>
      <c r="AP15" s="146">
        <f>'1.4'!AP15/'1.4.a'!$AP$149</f>
        <v>7.3189973424934732E-2</v>
      </c>
      <c r="AQ15" s="146">
        <f>'1.4'!AQ15/'1.4.a'!$AQ$149</f>
        <v>3.0941311938563653E-2</v>
      </c>
      <c r="AR15" s="146">
        <f>'1.4'!AR15/'1.4.a'!$AR$149</f>
        <v>2.3293734887020252E-2</v>
      </c>
      <c r="AS15" s="146">
        <f>'1.4'!AS15/'1.4.a'!$AS$149</f>
        <v>2.0410345131974761E-2</v>
      </c>
      <c r="AT15" s="146">
        <f>'1.4'!AT15/'1.4.a'!$AT$149</f>
        <v>1.9378128464936181E-2</v>
      </c>
    </row>
    <row r="16" spans="1:46" ht="20.100000000000001" customHeight="1" x14ac:dyDescent="0.25">
      <c r="A16" s="123" t="s">
        <v>412</v>
      </c>
      <c r="B16" s="121" t="s">
        <v>827</v>
      </c>
      <c r="C16" s="148">
        <f>'1.4'!C16/'1.4.a'!$C$149</f>
        <v>1.5834017197254344E-2</v>
      </c>
      <c r="D16" s="148">
        <f>'1.4'!D16/'1.4.a'!$D$149</f>
        <v>1.2095510328439132E-2</v>
      </c>
      <c r="E16" s="148">
        <f>'1.4'!E16/'1.4.a'!$E$149</f>
        <v>1.3590080177925224E-2</v>
      </c>
      <c r="F16" s="148">
        <f>'1.4'!F16/'1.4.a'!$F$149</f>
        <v>7.7395505603836713E-3</v>
      </c>
      <c r="G16" s="148">
        <f>'1.4'!G16/'1.4.a'!$G$149</f>
        <v>1.2765529306963654E-2</v>
      </c>
      <c r="H16" s="148">
        <f>'1.4'!H16/'1.4.a'!$H$149</f>
        <v>9.2995041181773638E-3</v>
      </c>
      <c r="I16" s="148">
        <f>'1.4'!I16/'1.4.a'!$I$149</f>
        <v>1.0455336315211939E-2</v>
      </c>
      <c r="J16" s="148">
        <f>'1.4'!J16/'1.4.a'!$J$149</f>
        <v>8.0832140697579685E-3</v>
      </c>
      <c r="K16" s="148">
        <f>'1.4'!K16/'1.4.a'!$K$149</f>
        <v>1.1374930543225498E-2</v>
      </c>
      <c r="L16" s="148">
        <f>'1.4'!L16/'1.4.a'!$L$149</f>
        <v>7.8515734959496795E-3</v>
      </c>
      <c r="M16" s="148">
        <f>'1.4'!M16/'1.4.a'!$M$149</f>
        <v>1.5578112351717913E-2</v>
      </c>
      <c r="N16" s="148">
        <f>'1.4'!N16/'1.4.a'!$N$149</f>
        <v>1.0853399204318404E-2</v>
      </c>
      <c r="O16" s="148">
        <f>'1.4'!O16/'1.4.a'!$O$149</f>
        <v>1.2028715183509408E-2</v>
      </c>
      <c r="P16" s="148">
        <f>'1.4'!P16/'1.4.a'!$P$149</f>
        <v>1.4021025220717284E-2</v>
      </c>
      <c r="Q16" s="148">
        <f>'1.4'!Q16/'1.4.a'!$Q$149</f>
        <v>1.2832358424756276E-2</v>
      </c>
      <c r="R16" s="148">
        <f>'1.4'!R16/'1.4.a'!$R$149</f>
        <v>8.7381691425881449E-3</v>
      </c>
      <c r="S16" s="148">
        <f>'1.4'!S16/'1.4.a'!$S$149</f>
        <v>1.6481829051359892E-2</v>
      </c>
      <c r="T16" s="148">
        <f>'1.4'!T16/'1.4.a'!$T$149</f>
        <v>9.886136070667597E-3</v>
      </c>
      <c r="U16" s="148">
        <f>'1.4'!U16/'1.4.a'!$U$149</f>
        <v>1.1753886022411038E-2</v>
      </c>
      <c r="V16" s="148">
        <f>'1.4'!V16/'1.4.a'!$V$149</f>
        <v>1.1260063810962215E-2</v>
      </c>
      <c r="W16" s="148">
        <f>'1.4'!W16/'1.4.a'!$W$149</f>
        <v>1.5985187485020477E-2</v>
      </c>
      <c r="X16" s="148">
        <f>'1.4'!X16/'1.4.a'!$X$149</f>
        <v>3.0369908365687742E-2</v>
      </c>
      <c r="Y16" s="148">
        <f>'1.4'!Y16/'1.4.a'!$Y$149</f>
        <v>1.4567392463149323E-2</v>
      </c>
      <c r="Z16" s="148">
        <f>'1.4'!Z16/'1.4.a'!$Z$149</f>
        <v>1.9483480972379508E-2</v>
      </c>
      <c r="AA16" s="148">
        <f>'1.4'!AA16/'1.4.a'!$AA$149</f>
        <v>3.5593280399845453E-2</v>
      </c>
      <c r="AB16" s="148">
        <f>'1.4'!AB16/'1.4.a'!$AB$149</f>
        <v>1.7066707596072341E-2</v>
      </c>
      <c r="AC16" s="148">
        <f>'1.4'!AC16/'1.4.a'!$AC$149</f>
        <v>1.7146168701711588E-2</v>
      </c>
      <c r="AD16" s="148">
        <f>'1.4'!AD16/'1.4.a'!$AD$149</f>
        <v>1.3444465468089133E-2</v>
      </c>
      <c r="AE16" s="148">
        <f>'1.4'!AE16/'1.4.a'!$AE$149</f>
        <v>1.0338381689151866E-2</v>
      </c>
      <c r="AF16" s="148">
        <f>'1.4'!AF16/'1.4.a'!$AF$149</f>
        <v>9.7574713924701052E-3</v>
      </c>
      <c r="AG16" s="148">
        <f>'1.4'!AG16/'1.4.a'!$AG$149</f>
        <v>5.9497742754949685E-3</v>
      </c>
      <c r="AH16" s="148">
        <f>'1.4'!AH16/'1.4.a'!$AH$149</f>
        <v>7.267132498331867E-3</v>
      </c>
      <c r="AI16" s="148">
        <f>'1.4'!AI16/'1.4.a'!$AI$149</f>
        <v>9.5452401187931454E-3</v>
      </c>
      <c r="AJ16" s="148">
        <f>'1.4'!AJ16/'1.4.a'!$AJ$149</f>
        <v>8.1188239447073044E-3</v>
      </c>
      <c r="AK16" s="148">
        <f>'1.4'!AK16/'1.4.a'!$AK$149</f>
        <v>1.435060039040773E-2</v>
      </c>
      <c r="AL16" s="148">
        <f>'1.4'!AL16/'1.4.a'!$AL$149</f>
        <v>1.6869474725176508E-2</v>
      </c>
      <c r="AM16" s="148">
        <f>'1.4'!AM16/'1.4.a'!$AM$149</f>
        <v>1.8672005317744145E-2</v>
      </c>
      <c r="AN16" s="148">
        <f>'1.4'!AN16/'1.4.a'!$AN$149</f>
        <v>1.5910191865950277E-2</v>
      </c>
      <c r="AO16" s="148">
        <f>'1.4'!AO16/'1.4.a'!$AO$149</f>
        <v>9.1828394653576569E-3</v>
      </c>
      <c r="AP16" s="148">
        <f>'1.4'!AP16/'1.4.a'!$AP$149</f>
        <v>8.2415566933034534E-3</v>
      </c>
      <c r="AQ16" s="148">
        <f>'1.4'!AQ16/'1.4.a'!$AQ$149</f>
        <v>1.1029732052434934E-2</v>
      </c>
      <c r="AR16" s="148">
        <f>'1.4'!AR16/'1.4.a'!$AR$149</f>
        <v>7.8731298167493396E-3</v>
      </c>
      <c r="AS16" s="148">
        <f>'1.4'!AS16/'1.4.a'!$AS$149</f>
        <v>5.588866303328369E-3</v>
      </c>
      <c r="AT16" s="148">
        <f>'1.4'!AT16/'1.4.a'!$AT$149</f>
        <v>2.2131203110781219E-3</v>
      </c>
    </row>
    <row r="17" spans="1:46" ht="20.100000000000001" customHeight="1" x14ac:dyDescent="0.25">
      <c r="A17" s="123" t="s">
        <v>413</v>
      </c>
      <c r="B17" s="121" t="s">
        <v>395</v>
      </c>
      <c r="C17" s="148">
        <f>'1.4'!C17/'1.4.a'!$C$149</f>
        <v>1.7260400462050299E-2</v>
      </c>
      <c r="D17" s="148">
        <f>'1.4'!D17/'1.4.a'!$D$149</f>
        <v>2.0743010192692857E-2</v>
      </c>
      <c r="E17" s="148">
        <f>'1.4'!E17/'1.4.a'!$E$149</f>
        <v>2.6628229743259828E-2</v>
      </c>
      <c r="F17" s="148">
        <f>'1.4'!F17/'1.4.a'!$F$149</f>
        <v>1.7953573578397344E-2</v>
      </c>
      <c r="G17" s="148">
        <f>'1.4'!G17/'1.4.a'!$G$149</f>
        <v>1.6463654018391959E-2</v>
      </c>
      <c r="H17" s="148">
        <f>'1.4'!H17/'1.4.a'!$H$149</f>
        <v>2.0241571808932074E-2</v>
      </c>
      <c r="I17" s="148">
        <f>'1.4'!I17/'1.4.a'!$I$149</f>
        <v>2.0739770447923016E-2</v>
      </c>
      <c r="J17" s="148">
        <f>'1.4'!J17/'1.4.a'!$J$149</f>
        <v>1.5727215603624733E-2</v>
      </c>
      <c r="K17" s="148">
        <f>'1.4'!K17/'1.4.a'!$K$149</f>
        <v>1.9705538299304191E-2</v>
      </c>
      <c r="L17" s="148">
        <f>'1.4'!L17/'1.4.a'!$L$149</f>
        <v>1.8129914097017728E-2</v>
      </c>
      <c r="M17" s="148">
        <f>'1.4'!M17/'1.4.a'!$M$149</f>
        <v>3.35182011569354E-2</v>
      </c>
      <c r="N17" s="148">
        <f>'1.4'!N17/'1.4.a'!$N$149</f>
        <v>2.5920268731357839E-2</v>
      </c>
      <c r="O17" s="148">
        <f>'1.4'!O17/'1.4.a'!$O$149</f>
        <v>1.6837624416827145E-2</v>
      </c>
      <c r="P17" s="148">
        <f>'1.4'!P17/'1.4.a'!$P$149</f>
        <v>2.2476976440159547E-2</v>
      </c>
      <c r="Q17" s="148">
        <f>'1.4'!Q17/'1.4.a'!$Q$149</f>
        <v>2.1551844333599385E-2</v>
      </c>
      <c r="R17" s="148">
        <f>'1.4'!R17/'1.4.a'!$R$149</f>
        <v>3.0256098751393581E-2</v>
      </c>
      <c r="S17" s="148">
        <f>'1.4'!S17/'1.4.a'!$S$149</f>
        <v>1.8408562585579564E-2</v>
      </c>
      <c r="T17" s="148">
        <f>'1.4'!T17/'1.4.a'!$T$149</f>
        <v>1.7757987920470272E-2</v>
      </c>
      <c r="U17" s="148">
        <f>'1.4'!U17/'1.4.a'!$U$149</f>
        <v>1.9477247957429628E-2</v>
      </c>
      <c r="V17" s="148">
        <f>'1.4'!V17/'1.4.a'!$V$149</f>
        <v>1.4733075940381028E-2</v>
      </c>
      <c r="W17" s="148">
        <f>'1.4'!W17/'1.4.a'!$W$149</f>
        <v>1.1649868624018993E-2</v>
      </c>
      <c r="X17" s="148">
        <f>'1.4'!X17/'1.4.a'!$X$149</f>
        <v>1.6815183326312291E-2</v>
      </c>
      <c r="Y17" s="148">
        <f>'1.4'!Y17/'1.4.a'!$Y$149</f>
        <v>1.805250985148802E-2</v>
      </c>
      <c r="Z17" s="148">
        <f>'1.4'!Z17/'1.4.a'!$Z$149</f>
        <v>1.7249972308643828E-2</v>
      </c>
      <c r="AA17" s="148">
        <f>'1.4'!AA17/'1.4.a'!$AA$149</f>
        <v>1.9855309211906171E-2</v>
      </c>
      <c r="AB17" s="148">
        <f>'1.4'!AB17/'1.4.a'!$AB$149</f>
        <v>1.3626649708728573E-2</v>
      </c>
      <c r="AC17" s="148">
        <f>'1.4'!AC17/'1.4.a'!$AC$149</f>
        <v>1.4821229260459217E-2</v>
      </c>
      <c r="AD17" s="148">
        <f>'1.4'!AD17/'1.4.a'!$AD$149</f>
        <v>2.6768561398990812E-2</v>
      </c>
      <c r="AE17" s="148">
        <f>'1.4'!AE17/'1.4.a'!$AE$149</f>
        <v>1.5474297065457067E-2</v>
      </c>
      <c r="AF17" s="148">
        <f>'1.4'!AF17/'1.4.a'!$AF$149</f>
        <v>1.6020480911927416E-2</v>
      </c>
      <c r="AG17" s="148">
        <f>'1.4'!AG17/'1.4.a'!$AG$149</f>
        <v>1.9541681146250562E-2</v>
      </c>
      <c r="AH17" s="148">
        <f>'1.4'!AH17/'1.4.a'!$AH$149</f>
        <v>1.8469667955148563E-2</v>
      </c>
      <c r="AI17" s="148">
        <f>'1.4'!AI17/'1.4.a'!$AI$149</f>
        <v>1.8761632504037815E-2</v>
      </c>
      <c r="AJ17" s="148">
        <f>'1.4'!AJ17/'1.4.a'!$AJ$149</f>
        <v>2.1309261336800122E-2</v>
      </c>
      <c r="AK17" s="148">
        <f>'1.4'!AK17/'1.4.a'!$AK$149</f>
        <v>2.2392326606354904E-2</v>
      </c>
      <c r="AL17" s="148">
        <f>'1.4'!AL17/'1.4.a'!$AL$149</f>
        <v>2.3973065120593308E-2</v>
      </c>
      <c r="AM17" s="148">
        <f>'1.4'!AM17/'1.4.a'!$AM$149</f>
        <v>1.7709461760677406E-2</v>
      </c>
      <c r="AN17" s="148">
        <f>'1.4'!AN17/'1.4.a'!$AN$149</f>
        <v>1.9991798228330044E-2</v>
      </c>
      <c r="AO17" s="148">
        <f>'1.4'!AO17/'1.4.a'!$AO$149</f>
        <v>2.1823202265404972E-2</v>
      </c>
      <c r="AP17" s="148">
        <f>'1.4'!AP17/'1.4.a'!$AP$149</f>
        <v>6.4948416731631278E-2</v>
      </c>
      <c r="AQ17" s="148">
        <f>'1.4'!AQ17/'1.4.a'!$AQ$149</f>
        <v>1.9911579886128721E-2</v>
      </c>
      <c r="AR17" s="148">
        <f>'1.4'!AR17/'1.4.a'!$AR$149</f>
        <v>1.5420605070270913E-2</v>
      </c>
      <c r="AS17" s="148">
        <f>'1.4'!AS17/'1.4.a'!$AS$149</f>
        <v>1.482147882864639E-2</v>
      </c>
      <c r="AT17" s="148">
        <f>'1.4'!AT17/'1.4.a'!$AT$149</f>
        <v>1.7165008153858057E-2</v>
      </c>
    </row>
    <row r="18" spans="1:46" ht="20.100000000000001" customHeight="1" x14ac:dyDescent="0.25">
      <c r="A18" s="18" t="s">
        <v>414</v>
      </c>
      <c r="B18" s="19" t="s">
        <v>828</v>
      </c>
      <c r="C18" s="96">
        <f>'1.4'!C18/'1.4.a'!$C$149</f>
        <v>0.24138583382705592</v>
      </c>
      <c r="D18" s="96">
        <f>'1.4'!D18/'1.4.a'!$D$149</f>
        <v>0.22913146041652332</v>
      </c>
      <c r="E18" s="96">
        <f>'1.4'!E18/'1.4.a'!$E$149</f>
        <v>0.22969124697674498</v>
      </c>
      <c r="F18" s="96">
        <f>'1.4'!F18/'1.4.a'!$F$149</f>
        <v>0.23790225102052792</v>
      </c>
      <c r="G18" s="96">
        <f>'1.4'!G18/'1.4.a'!$G$149</f>
        <v>0.23224406738819039</v>
      </c>
      <c r="H18" s="96">
        <f>'1.4'!H18/'1.4.a'!$H$149</f>
        <v>0.23912489129211126</v>
      </c>
      <c r="I18" s="96">
        <f>'1.4'!I18/'1.4.a'!$I$149</f>
        <v>0.23061089081623626</v>
      </c>
      <c r="J18" s="96">
        <f>'1.4'!J18/'1.4.a'!$J$149</f>
        <v>0.24941474312586148</v>
      </c>
      <c r="K18" s="96">
        <f>'1.4'!K18/'1.4.a'!$K$149</f>
        <v>0.23248291644757746</v>
      </c>
      <c r="L18" s="96">
        <f>'1.4'!L18/'1.4.a'!$L$149</f>
        <v>0.23313129728307444</v>
      </c>
      <c r="M18" s="96">
        <f>'1.4'!M18/'1.4.a'!$M$149</f>
        <v>0.23253681707410043</v>
      </c>
      <c r="N18" s="96">
        <f>'1.4'!N18/'1.4.a'!$N$149</f>
        <v>0.23009607087643574</v>
      </c>
      <c r="O18" s="96">
        <f>'1.4'!O18/'1.4.a'!$O$149</f>
        <v>0.23844149388089933</v>
      </c>
      <c r="P18" s="96">
        <f>'1.4'!P18/'1.4.a'!$P$149</f>
        <v>0.23554646647296507</v>
      </c>
      <c r="Q18" s="96">
        <f>'1.4'!Q18/'1.4.a'!$Q$149</f>
        <v>0.23232479788384797</v>
      </c>
      <c r="R18" s="96">
        <f>'1.4'!R18/'1.4.a'!$R$149</f>
        <v>0.24296125304139662</v>
      </c>
      <c r="S18" s="96">
        <f>'1.4'!S18/'1.4.a'!$S$149</f>
        <v>0.23716993846765175</v>
      </c>
      <c r="T18" s="96">
        <f>'1.4'!T18/'1.4.a'!$T$149</f>
        <v>0.22457560676441929</v>
      </c>
      <c r="U18" s="96">
        <f>'1.4'!U18/'1.4.a'!$U$149</f>
        <v>0.26604188621686919</v>
      </c>
      <c r="V18" s="96">
        <f>'1.4'!V18/'1.4.a'!$V$149</f>
        <v>0.26055916582282718</v>
      </c>
      <c r="W18" s="96">
        <f>'1.4'!W18/'1.4.a'!$W$149</f>
        <v>0.29060233409597136</v>
      </c>
      <c r="X18" s="96">
        <f>'1.4'!X18/'1.4.a'!$X$149</f>
        <v>0.25805353509597678</v>
      </c>
      <c r="Y18" s="96">
        <f>'1.4'!Y18/'1.4.a'!$Y$149</f>
        <v>0.30346488760578466</v>
      </c>
      <c r="Z18" s="96">
        <f>'1.4'!Z18/'1.4.a'!$Z$149</f>
        <v>0.29554650864212589</v>
      </c>
      <c r="AA18" s="96">
        <f>'1.4'!AA18/'1.4.a'!$AA$149</f>
        <v>0.27286430496394976</v>
      </c>
      <c r="AB18" s="96">
        <f>'1.4'!AB18/'1.4.a'!$AB$149</f>
        <v>0.24105674400053928</v>
      </c>
      <c r="AC18" s="96">
        <f>'1.4'!AC18/'1.4.a'!$AC$149</f>
        <v>0.26343650223277099</v>
      </c>
      <c r="AD18" s="96">
        <f>'1.4'!AD18/'1.4.a'!$AD$149</f>
        <v>0.31205514208901142</v>
      </c>
      <c r="AE18" s="96">
        <f>'1.4'!AE18/'1.4.a'!$AE$149</f>
        <v>0.26107906127915426</v>
      </c>
      <c r="AF18" s="96">
        <f>'1.4'!AF18/'1.4.a'!$AF$149</f>
        <v>0.26424691077163198</v>
      </c>
      <c r="AG18" s="96">
        <f>'1.4'!AG18/'1.4.a'!$AG$149</f>
        <v>0.25944251476389524</v>
      </c>
      <c r="AH18" s="96">
        <f>'1.4'!AH18/'1.4.a'!$AH$149</f>
        <v>0.26900954183803316</v>
      </c>
      <c r="AI18" s="96">
        <f>'1.4'!AI18/'1.4.a'!$AI$149</f>
        <v>0.2631504858586986</v>
      </c>
      <c r="AJ18" s="96">
        <f>'1.4'!AJ18/'1.4.a'!$AJ$149</f>
        <v>0.2730782845213045</v>
      </c>
      <c r="AK18" s="96">
        <f>'1.4'!AK18/'1.4.a'!$AK$149</f>
        <v>0.26737463016010138</v>
      </c>
      <c r="AL18" s="96">
        <f>'1.4'!AL18/'1.4.a'!$AL$149</f>
        <v>0.25074818677097599</v>
      </c>
      <c r="AM18" s="96">
        <f>'1.4'!AM18/'1.4.a'!$AM$149</f>
        <v>0.2684962692690917</v>
      </c>
      <c r="AN18" s="96">
        <f>'1.4'!AN18/'1.4.a'!$AN$149</f>
        <v>0.23475195971803742</v>
      </c>
      <c r="AO18" s="96">
        <f>'1.4'!AO18/'1.4.a'!$AO$149</f>
        <v>0.23649199346174887</v>
      </c>
      <c r="AP18" s="96">
        <f>'1.4'!AP18/'1.4.a'!$AP$149</f>
        <v>0.28651428505401105</v>
      </c>
      <c r="AQ18" s="96">
        <f>'1.4'!AQ18/'1.4.a'!$AQ$149</f>
        <v>0.24425477660503281</v>
      </c>
      <c r="AR18" s="96">
        <f>'1.4'!AR18/'1.4.a'!$AR$149</f>
        <v>0.38281376198493772</v>
      </c>
      <c r="AS18" s="96">
        <f>'1.4'!AS18/'1.4.a'!$AS$149</f>
        <v>0.33002543073970736</v>
      </c>
      <c r="AT18" s="96">
        <f>'1.4'!AT18/'1.4.a'!$AT$149</f>
        <v>0.2749198161145181</v>
      </c>
    </row>
    <row r="19" spans="1:46" ht="20.100000000000001" customHeight="1" x14ac:dyDescent="0.25">
      <c r="A19" s="137" t="s">
        <v>415</v>
      </c>
      <c r="B19" s="118" t="s">
        <v>730</v>
      </c>
      <c r="C19" s="146">
        <f>'1.4'!C19/'1.4.a'!$C$149</f>
        <v>0.23477992112126836</v>
      </c>
      <c r="D19" s="146">
        <f>'1.4'!D19/'1.4.a'!$D$149</f>
        <v>0.22141328557852177</v>
      </c>
      <c r="E19" s="146">
        <f>'1.4'!E19/'1.4.a'!$E$149</f>
        <v>0.22264004204279433</v>
      </c>
      <c r="F19" s="146">
        <f>'1.4'!F19/'1.4.a'!$F$149</f>
        <v>0.22888930606853852</v>
      </c>
      <c r="G19" s="146">
        <f>'1.4'!G19/'1.4.a'!$G$149</f>
        <v>0.22708498468149285</v>
      </c>
      <c r="H19" s="146">
        <f>'1.4'!H19/'1.4.a'!$H$149</f>
        <v>0.234707297913025</v>
      </c>
      <c r="I19" s="146">
        <f>'1.4'!I19/'1.4.a'!$I$149</f>
        <v>0.2246905243768107</v>
      </c>
      <c r="J19" s="146">
        <f>'1.4'!J19/'1.4.a'!$J$149</f>
        <v>0.24316823356356676</v>
      </c>
      <c r="K19" s="146">
        <f>'1.4'!K19/'1.4.a'!$K$149</f>
        <v>0.22845517083720265</v>
      </c>
      <c r="L19" s="146">
        <f>'1.4'!L19/'1.4.a'!$L$149</f>
        <v>0.22836789280639952</v>
      </c>
      <c r="M19" s="146">
        <f>'1.4'!M19/'1.4.a'!$M$149</f>
        <v>0.22785875530647082</v>
      </c>
      <c r="N19" s="146">
        <f>'1.4'!N19/'1.4.a'!$N$149</f>
        <v>0.22410209748453552</v>
      </c>
      <c r="O19" s="146">
        <f>'1.4'!O19/'1.4.a'!$O$149</f>
        <v>0.23408269286154265</v>
      </c>
      <c r="P19" s="146">
        <f>'1.4'!P19/'1.4.a'!$P$149</f>
        <v>0.23147864192637307</v>
      </c>
      <c r="Q19" s="146">
        <f>'1.4'!Q19/'1.4.a'!$Q$149</f>
        <v>0.22724995735114742</v>
      </c>
      <c r="R19" s="146">
        <f>'1.4'!R19/'1.4.a'!$R$149</f>
        <v>0.23559396483153586</v>
      </c>
      <c r="S19" s="146">
        <f>'1.4'!S19/'1.4.a'!$S$149</f>
        <v>0.23118472306204252</v>
      </c>
      <c r="T19" s="146">
        <f>'1.4'!T19/'1.4.a'!$T$149</f>
        <v>0.21778406551743629</v>
      </c>
      <c r="U19" s="146">
        <f>'1.4'!U19/'1.4.a'!$U$149</f>
        <v>0.25871027964898707</v>
      </c>
      <c r="V19" s="146">
        <f>'1.4'!V19/'1.4.a'!$V$149</f>
        <v>0.25811433031671888</v>
      </c>
      <c r="W19" s="146">
        <f>'1.4'!W19/'1.4.a'!$W$149</f>
        <v>0.28654755029170065</v>
      </c>
      <c r="X19" s="146">
        <f>'1.4'!X19/'1.4.a'!$X$149</f>
        <v>0.25654006748692904</v>
      </c>
      <c r="Y19" s="146">
        <f>'1.4'!Y19/'1.4.a'!$Y$149</f>
        <v>0.30006804948656041</v>
      </c>
      <c r="Z19" s="146">
        <f>'1.4'!Z19/'1.4.a'!$Z$149</f>
        <v>0.2913107967461247</v>
      </c>
      <c r="AA19" s="146">
        <f>'1.4'!AA19/'1.4.a'!$AA$149</f>
        <v>0.26809425982839774</v>
      </c>
      <c r="AB19" s="146">
        <f>'1.4'!AB19/'1.4.a'!$AB$149</f>
        <v>0.2383066165641636</v>
      </c>
      <c r="AC19" s="146">
        <f>'1.4'!AC19/'1.4.a'!$AC$149</f>
        <v>0.26045581416669145</v>
      </c>
      <c r="AD19" s="146">
        <f>'1.4'!AD19/'1.4.a'!$AD$149</f>
        <v>0.30681649549759821</v>
      </c>
      <c r="AE19" s="146">
        <f>'1.4'!AE19/'1.4.a'!$AE$149</f>
        <v>0.25898056904625588</v>
      </c>
      <c r="AF19" s="146">
        <f>'1.4'!AF19/'1.4.a'!$AF$149</f>
        <v>0.26195548532474261</v>
      </c>
      <c r="AG19" s="146">
        <f>'1.4'!AG19/'1.4.a'!$AG$149</f>
        <v>0.25749300440678752</v>
      </c>
      <c r="AH19" s="146">
        <f>'1.4'!AH19/'1.4.a'!$AH$149</f>
        <v>0.26573366423376732</v>
      </c>
      <c r="AI19" s="146">
        <f>'1.4'!AI19/'1.4.a'!$AI$149</f>
        <v>0.26101657601486816</v>
      </c>
      <c r="AJ19" s="146">
        <f>'1.4'!AJ19/'1.4.a'!$AJ$149</f>
        <v>0.27095410038282391</v>
      </c>
      <c r="AK19" s="146">
        <f>'1.4'!AK19/'1.4.a'!$AK$149</f>
        <v>0.2641174252660492</v>
      </c>
      <c r="AL19" s="146">
        <f>'1.4'!AL19/'1.4.a'!$AL$149</f>
        <v>0.24545297558244619</v>
      </c>
      <c r="AM19" s="146">
        <f>'1.4'!AM19/'1.4.a'!$AM$149</f>
        <v>0.2664800072801829</v>
      </c>
      <c r="AN19" s="146">
        <f>'1.4'!AN19/'1.4.a'!$AN$149</f>
        <v>0.23240639142077935</v>
      </c>
      <c r="AO19" s="146">
        <f>'1.4'!AO19/'1.4.a'!$AO$149</f>
        <v>0.23604657049595945</v>
      </c>
      <c r="AP19" s="146">
        <f>'1.4'!AP19/'1.4.a'!$AP$149</f>
        <v>0.2815049577648735</v>
      </c>
      <c r="AQ19" s="146">
        <f>'1.4'!AQ19/'1.4.a'!$AQ$149</f>
        <v>0.24250128378960131</v>
      </c>
      <c r="AR19" s="146">
        <f>'1.4'!AR19/'1.4.a'!$AR$149</f>
        <v>0.38002466886506908</v>
      </c>
      <c r="AS19" s="146">
        <f>'1.4'!AS19/'1.4.a'!$AS$149</f>
        <v>0.32950168364644727</v>
      </c>
      <c r="AT19" s="146">
        <f>'1.4'!AT19/'1.4.a'!$AT$149</f>
        <v>0.27094436553674406</v>
      </c>
    </row>
    <row r="20" spans="1:46" ht="20.100000000000001" customHeight="1" x14ac:dyDescent="0.25">
      <c r="A20" s="125" t="s">
        <v>417</v>
      </c>
      <c r="B20" s="124" t="s">
        <v>244</v>
      </c>
      <c r="C20" s="147">
        <f>'1.4'!C20/'1.4.a'!$C$149</f>
        <v>3.0549816453855322E-2</v>
      </c>
      <c r="D20" s="147">
        <f>'1.4'!D20/'1.4.a'!$D$149</f>
        <v>2.6974748565547674E-2</v>
      </c>
      <c r="E20" s="147">
        <f>'1.4'!E20/'1.4.a'!$E$149</f>
        <v>2.5638082934158042E-2</v>
      </c>
      <c r="F20" s="147">
        <f>'1.4'!F20/'1.4.a'!$F$149</f>
        <v>3.1938924170385956E-2</v>
      </c>
      <c r="G20" s="147">
        <f>'1.4'!G20/'1.4.a'!$G$149</f>
        <v>2.6852912063924261E-2</v>
      </c>
      <c r="H20" s="147">
        <f>'1.4'!H20/'1.4.a'!$H$149</f>
        <v>2.9302370285956825E-2</v>
      </c>
      <c r="I20" s="147">
        <f>'1.4'!I20/'1.4.a'!$I$149</f>
        <v>2.4349346016640686E-2</v>
      </c>
      <c r="J20" s="147">
        <f>'1.4'!J20/'1.4.a'!$J$149</f>
        <v>2.9540368684181827E-2</v>
      </c>
      <c r="K20" s="147">
        <f>'1.4'!K20/'1.4.a'!$K$149</f>
        <v>2.5067044816496492E-2</v>
      </c>
      <c r="L20" s="147">
        <f>'1.4'!L20/'1.4.a'!$L$149</f>
        <v>2.7067848304688953E-2</v>
      </c>
      <c r="M20" s="147">
        <f>'1.4'!M20/'1.4.a'!$M$149</f>
        <v>2.2954890804809426E-2</v>
      </c>
      <c r="N20" s="147">
        <f>'1.4'!N20/'1.4.a'!$N$149</f>
        <v>2.8657466107628253E-2</v>
      </c>
      <c r="O20" s="147">
        <f>'1.4'!O20/'1.4.a'!$O$149</f>
        <v>2.443660453585958E-2</v>
      </c>
      <c r="P20" s="147">
        <f>'1.4'!P20/'1.4.a'!$P$149</f>
        <v>2.6967770989626088E-2</v>
      </c>
      <c r="Q20" s="147">
        <f>'1.4'!Q20/'1.4.a'!$Q$149</f>
        <v>2.343367618512256E-2</v>
      </c>
      <c r="R20" s="147">
        <f>'1.4'!R20/'1.4.a'!$R$149</f>
        <v>2.8341620743322058E-2</v>
      </c>
      <c r="S20" s="147">
        <f>'1.4'!S20/'1.4.a'!$S$149</f>
        <v>2.4457061790696625E-2</v>
      </c>
      <c r="T20" s="147">
        <f>'1.4'!T20/'1.4.a'!$T$149</f>
        <v>2.5444798898328829E-2</v>
      </c>
      <c r="U20" s="147">
        <f>'1.4'!U20/'1.4.a'!$U$149</f>
        <v>2.3963989741494572E-2</v>
      </c>
      <c r="V20" s="147">
        <f>'1.4'!V20/'1.4.a'!$V$149</f>
        <v>2.9549504679802739E-2</v>
      </c>
      <c r="W20" s="147">
        <f>'1.4'!W20/'1.4.a'!$W$149</f>
        <v>2.6414245077878588E-2</v>
      </c>
      <c r="X20" s="147">
        <f>'1.4'!X20/'1.4.a'!$X$149</f>
        <v>2.7574916078390015E-2</v>
      </c>
      <c r="Y20" s="147">
        <f>'1.4'!Y20/'1.4.a'!$Y$149</f>
        <v>2.6077183763130944E-2</v>
      </c>
      <c r="Z20" s="147">
        <f>'1.4'!Z20/'1.4.a'!$Z$149</f>
        <v>3.172782220760996E-2</v>
      </c>
      <c r="AA20" s="147">
        <f>'1.4'!AA20/'1.4.a'!$AA$149</f>
        <v>2.6347486606611181E-2</v>
      </c>
      <c r="AB20" s="147">
        <f>'1.4'!AB20/'1.4.a'!$AB$149</f>
        <v>2.6528908077930565E-2</v>
      </c>
      <c r="AC20" s="147">
        <f>'1.4'!AC20/'1.4.a'!$AC$149</f>
        <v>2.5334960494289016E-2</v>
      </c>
      <c r="AD20" s="147">
        <f>'1.4'!AD20/'1.4.a'!$AD$149</f>
        <v>3.2623357759497235E-2</v>
      </c>
      <c r="AE20" s="147">
        <f>'1.4'!AE20/'1.4.a'!$AE$149</f>
        <v>2.7338026889050872E-2</v>
      </c>
      <c r="AF20" s="147">
        <f>'1.4'!AF20/'1.4.a'!$AF$149</f>
        <v>2.8751320081115257E-2</v>
      </c>
      <c r="AG20" s="147">
        <f>'1.4'!AG20/'1.4.a'!$AG$149</f>
        <v>2.5952349715995363E-2</v>
      </c>
      <c r="AH20" s="147">
        <f>'1.4'!AH20/'1.4.a'!$AH$149</f>
        <v>3.1899105128165225E-2</v>
      </c>
      <c r="AI20" s="147">
        <f>'1.4'!AI20/'1.4.a'!$AI$149</f>
        <v>2.7291773320046168E-2</v>
      </c>
      <c r="AJ20" s="147">
        <f>'1.4'!AJ20/'1.4.a'!$AJ$149</f>
        <v>2.685308927374486E-2</v>
      </c>
      <c r="AK20" s="147">
        <f>'1.4'!AK20/'1.4.a'!$AK$149</f>
        <v>2.5674369513581527E-2</v>
      </c>
      <c r="AL20" s="147">
        <f>'1.4'!AL20/'1.4.a'!$AL$149</f>
        <v>2.5986164693994857E-2</v>
      </c>
      <c r="AM20" s="147">
        <f>'1.4'!AM20/'1.4.a'!$AM$149</f>
        <v>2.888628904710042E-2</v>
      </c>
      <c r="AN20" s="147">
        <f>'1.4'!AN20/'1.4.a'!$AN$149</f>
        <v>2.5245879391640122E-2</v>
      </c>
      <c r="AO20" s="147">
        <f>'1.4'!AO20/'1.4.a'!$AO$149</f>
        <v>2.5457176217252853E-2</v>
      </c>
      <c r="AP20" s="147">
        <f>'1.4'!AP20/'1.4.a'!$AP$149</f>
        <v>2.8708045430652567E-2</v>
      </c>
      <c r="AQ20" s="147">
        <f>'1.4'!AQ20/'1.4.a'!$AQ$149</f>
        <v>2.6438739135479197E-2</v>
      </c>
      <c r="AR20" s="147">
        <f>'1.4'!AR20/'1.4.a'!$AR$149</f>
        <v>2.8355575406044269E-2</v>
      </c>
      <c r="AS20" s="147">
        <f>'1.4'!AS20/'1.4.a'!$AS$149</f>
        <v>2.6139264297118152E-2</v>
      </c>
      <c r="AT20" s="147">
        <f>'1.4'!AT20/'1.4.a'!$AT$149</f>
        <v>2.8503280171895563E-2</v>
      </c>
    </row>
    <row r="21" spans="1:46" ht="20.100000000000001" customHeight="1" x14ac:dyDescent="0.25">
      <c r="A21" s="125" t="s">
        <v>418</v>
      </c>
      <c r="B21" s="124" t="s">
        <v>245</v>
      </c>
      <c r="C21" s="147">
        <f>'1.4'!C21/'1.4.a'!$C$149</f>
        <v>8.65950576677719E-3</v>
      </c>
      <c r="D21" s="147">
        <f>'1.4'!D21/'1.4.a'!$D$149</f>
        <v>9.2371885752410929E-3</v>
      </c>
      <c r="E21" s="147">
        <f>'1.4'!E21/'1.4.a'!$E$149</f>
        <v>8.8571030770521128E-3</v>
      </c>
      <c r="F21" s="147">
        <f>'1.4'!F21/'1.4.a'!$F$149</f>
        <v>1.0259503043848414E-2</v>
      </c>
      <c r="G21" s="147">
        <f>'1.4'!G21/'1.4.a'!$G$149</f>
        <v>7.8020802710364948E-3</v>
      </c>
      <c r="H21" s="147">
        <f>'1.4'!H21/'1.4.a'!$H$149</f>
        <v>7.9821938778159469E-3</v>
      </c>
      <c r="I21" s="147">
        <f>'1.4'!I21/'1.4.a'!$I$149</f>
        <v>8.1710466872144515E-3</v>
      </c>
      <c r="J21" s="147">
        <f>'1.4'!J21/'1.4.a'!$J$149</f>
        <v>1.0793463443861322E-2</v>
      </c>
      <c r="K21" s="147">
        <f>'1.4'!K21/'1.4.a'!$K$149</f>
        <v>7.0381416215776942E-3</v>
      </c>
      <c r="L21" s="147">
        <f>'1.4'!L21/'1.4.a'!$L$149</f>
        <v>8.0484188753889626E-3</v>
      </c>
      <c r="M21" s="147">
        <f>'1.4'!M21/'1.4.a'!$M$149</f>
        <v>7.9744060136616533E-3</v>
      </c>
      <c r="N21" s="147">
        <f>'1.4'!N21/'1.4.a'!$N$149</f>
        <v>1.0677259518522834E-2</v>
      </c>
      <c r="O21" s="147">
        <f>'1.4'!O21/'1.4.a'!$O$149</f>
        <v>7.6312623118977079E-3</v>
      </c>
      <c r="P21" s="147">
        <f>'1.4'!P21/'1.4.a'!$P$149</f>
        <v>8.136062598844869E-3</v>
      </c>
      <c r="Q21" s="147">
        <f>'1.4'!Q21/'1.4.a'!$Q$149</f>
        <v>8.1217447323718231E-3</v>
      </c>
      <c r="R21" s="147">
        <f>'1.4'!R21/'1.4.a'!$R$149</f>
        <v>1.0090664376177599E-2</v>
      </c>
      <c r="S21" s="147">
        <f>'1.4'!S21/'1.4.a'!$S$149</f>
        <v>7.3827184677197327E-3</v>
      </c>
      <c r="T21" s="147">
        <f>'1.4'!T21/'1.4.a'!$T$149</f>
        <v>8.2473334710719704E-3</v>
      </c>
      <c r="U21" s="147">
        <f>'1.4'!U21/'1.4.a'!$U$149</f>
        <v>8.6552108601264232E-3</v>
      </c>
      <c r="V21" s="147">
        <f>'1.4'!V21/'1.4.a'!$V$149</f>
        <v>1.0732125354272083E-2</v>
      </c>
      <c r="W21" s="147">
        <f>'1.4'!W21/'1.4.a'!$W$149</f>
        <v>7.3445191590223724E-3</v>
      </c>
      <c r="X21" s="147">
        <f>'1.4'!X21/'1.4.a'!$X$149</f>
        <v>7.6501131794360381E-3</v>
      </c>
      <c r="Y21" s="147">
        <f>'1.4'!Y21/'1.4.a'!$Y$149</f>
        <v>8.4904846464888446E-3</v>
      </c>
      <c r="Z21" s="147">
        <f>'1.4'!Z21/'1.4.a'!$Z$149</f>
        <v>1.0262317650845853E-2</v>
      </c>
      <c r="AA21" s="147">
        <f>'1.4'!AA21/'1.4.a'!$AA$149</f>
        <v>8.2892922521448746E-3</v>
      </c>
      <c r="AB21" s="147">
        <f>'1.4'!AB21/'1.4.a'!$AB$149</f>
        <v>8.4024288892262568E-3</v>
      </c>
      <c r="AC21" s="147">
        <f>'1.4'!AC21/'1.4.a'!$AC$149</f>
        <v>8.4571299789623355E-3</v>
      </c>
      <c r="AD21" s="147">
        <f>'1.4'!AD21/'1.4.a'!$AD$149</f>
        <v>1.2535937051453333E-2</v>
      </c>
      <c r="AE21" s="147">
        <f>'1.4'!AE21/'1.4.a'!$AE$149</f>
        <v>6.6379803106654455E-3</v>
      </c>
      <c r="AF21" s="147">
        <f>'1.4'!AF21/'1.4.a'!$AF$149</f>
        <v>7.8397045644852826E-3</v>
      </c>
      <c r="AG21" s="147">
        <f>'1.4'!AG21/'1.4.a'!$AG$149</f>
        <v>7.6043198340102992E-3</v>
      </c>
      <c r="AH21" s="147">
        <f>'1.4'!AH21/'1.4.a'!$AH$149</f>
        <v>1.0259679579439926E-2</v>
      </c>
      <c r="AI21" s="147">
        <f>'1.4'!AI21/'1.4.a'!$AI$149</f>
        <v>7.3303963795283604E-3</v>
      </c>
      <c r="AJ21" s="147">
        <f>'1.4'!AJ21/'1.4.a'!$AJ$149</f>
        <v>7.4135411860904894E-3</v>
      </c>
      <c r="AK21" s="147">
        <f>'1.4'!AK21/'1.4.a'!$AK$149</f>
        <v>8.0254872359252893E-3</v>
      </c>
      <c r="AL21" s="147">
        <f>'1.4'!AL21/'1.4.a'!$AL$149</f>
        <v>9.7960442034026231E-3</v>
      </c>
      <c r="AM21" s="147">
        <f>'1.4'!AM21/'1.4.a'!$AM$149</f>
        <v>6.6645906433022454E-3</v>
      </c>
      <c r="AN21" s="147">
        <f>'1.4'!AN21/'1.4.a'!$AN$149</f>
        <v>7.2371795968587949E-3</v>
      </c>
      <c r="AO21" s="147">
        <f>'1.4'!AO21/'1.4.a'!$AO$149</f>
        <v>7.1211414709073748E-3</v>
      </c>
      <c r="AP21" s="147">
        <f>'1.4'!AP21/'1.4.a'!$AP$149</f>
        <v>9.648408409567745E-3</v>
      </c>
      <c r="AQ21" s="147">
        <f>'1.4'!AQ21/'1.4.a'!$AQ$149</f>
        <v>6.4438907796906765E-3</v>
      </c>
      <c r="AR21" s="147">
        <f>'1.4'!AR21/'1.4.a'!$AR$149</f>
        <v>8.9265824645827756E-3</v>
      </c>
      <c r="AS21" s="147">
        <f>'1.4'!AS21/'1.4.a'!$AS$149</f>
        <v>7.6063926981694806E-3</v>
      </c>
      <c r="AT21" s="147">
        <f>'1.4'!AT21/'1.4.a'!$AT$149</f>
        <v>8.6957403256363863E-3</v>
      </c>
    </row>
    <row r="22" spans="1:46" ht="20.100000000000001" customHeight="1" x14ac:dyDescent="0.25">
      <c r="A22" s="125" t="s">
        <v>419</v>
      </c>
      <c r="B22" s="124" t="s">
        <v>829</v>
      </c>
      <c r="C22" s="147">
        <f>'1.4'!C22/'1.4.a'!$C$149</f>
        <v>2.3437969749296184E-2</v>
      </c>
      <c r="D22" s="147">
        <f>'1.4'!D22/'1.4.a'!$D$149</f>
        <v>1.7981020973795604E-2</v>
      </c>
      <c r="E22" s="147">
        <f>'1.4'!E22/'1.4.a'!$E$149</f>
        <v>2.2800415342995959E-2</v>
      </c>
      <c r="F22" s="147">
        <f>'1.4'!F22/'1.4.a'!$F$149</f>
        <v>2.3501002325056614E-2</v>
      </c>
      <c r="G22" s="147">
        <f>'1.4'!G22/'1.4.a'!$G$149</f>
        <v>2.9919745136095983E-2</v>
      </c>
      <c r="H22" s="147">
        <f>'1.4'!H22/'1.4.a'!$H$149</f>
        <v>2.4706783928961806E-2</v>
      </c>
      <c r="I22" s="147">
        <f>'1.4'!I22/'1.4.a'!$I$149</f>
        <v>2.5865451258645613E-2</v>
      </c>
      <c r="J22" s="147">
        <f>'1.4'!J22/'1.4.a'!$J$149</f>
        <v>3.1922321652337049E-2</v>
      </c>
      <c r="K22" s="147">
        <f>'1.4'!K22/'1.4.a'!$K$149</f>
        <v>2.0480844557935408E-2</v>
      </c>
      <c r="L22" s="147">
        <f>'1.4'!L22/'1.4.a'!$L$149</f>
        <v>1.9678756729113005E-2</v>
      </c>
      <c r="M22" s="147">
        <f>'1.4'!M22/'1.4.a'!$M$149</f>
        <v>2.7516972993670525E-2</v>
      </c>
      <c r="N22" s="147">
        <f>'1.4'!N22/'1.4.a'!$N$149</f>
        <v>1.4948257240997279E-2</v>
      </c>
      <c r="O22" s="147">
        <f>'1.4'!O22/'1.4.a'!$O$149</f>
        <v>2.5896017883833368E-2</v>
      </c>
      <c r="P22" s="147">
        <f>'1.4'!P22/'1.4.a'!$P$149</f>
        <v>2.4068625241873566E-2</v>
      </c>
      <c r="Q22" s="147">
        <f>'1.4'!Q22/'1.4.a'!$Q$149</f>
        <v>2.58931088535942E-2</v>
      </c>
      <c r="R22" s="147">
        <f>'1.4'!R22/'1.4.a'!$R$149</f>
        <v>2.7188775167977033E-2</v>
      </c>
      <c r="S22" s="147">
        <f>'1.4'!S22/'1.4.a'!$S$149</f>
        <v>2.5453742666333819E-2</v>
      </c>
      <c r="T22" s="147">
        <f>'1.4'!T22/'1.4.a'!$T$149</f>
        <v>1.4688465803592343E-2</v>
      </c>
      <c r="U22" s="147">
        <f>'1.4'!U22/'1.4.a'!$U$149</f>
        <v>4.415675542033428E-2</v>
      </c>
      <c r="V22" s="147">
        <f>'1.4'!V22/'1.4.a'!$V$149</f>
        <v>3.7319977709196733E-2</v>
      </c>
      <c r="W22" s="147">
        <f>'1.4'!W22/'1.4.a'!$W$149</f>
        <v>7.9921812192870076E-2</v>
      </c>
      <c r="X22" s="147">
        <f>'1.4'!X22/'1.4.a'!$X$149</f>
        <v>3.9628979555948476E-2</v>
      </c>
      <c r="Y22" s="147">
        <f>'1.4'!Y22/'1.4.a'!$Y$149</f>
        <v>9.4888108402588572E-2</v>
      </c>
      <c r="Z22" s="147">
        <f>'1.4'!Z22/'1.4.a'!$Z$149</f>
        <v>2.8066354202709542E-2</v>
      </c>
      <c r="AA22" s="147">
        <f>'1.4'!AA22/'1.4.a'!$AA$149</f>
        <v>4.2167619164820792E-2</v>
      </c>
      <c r="AB22" s="147">
        <f>'1.4'!AB22/'1.4.a'!$AB$149</f>
        <v>2.4041549919439832E-2</v>
      </c>
      <c r="AC22" s="147">
        <f>'1.4'!AC22/'1.4.a'!$AC$149</f>
        <v>3.636763664380515E-2</v>
      </c>
      <c r="AD22" s="147">
        <f>'1.4'!AD22/'1.4.a'!$AD$149</f>
        <v>3.3149822244695315E-2</v>
      </c>
      <c r="AE22" s="147">
        <f>'1.4'!AE22/'1.4.a'!$AE$149</f>
        <v>3.3097598103270905E-2</v>
      </c>
      <c r="AF22" s="147">
        <f>'1.4'!AF22/'1.4.a'!$AF$149</f>
        <v>3.2638317163044078E-2</v>
      </c>
      <c r="AG22" s="147">
        <f>'1.4'!AG22/'1.4.a'!$AG$149</f>
        <v>3.2032966576175395E-2</v>
      </c>
      <c r="AH22" s="147">
        <f>'1.4'!AH22/'1.4.a'!$AH$149</f>
        <v>2.5579671034323601E-2</v>
      </c>
      <c r="AI22" s="147">
        <f>'1.4'!AI22/'1.4.a'!$AI$149</f>
        <v>3.0795903243203457E-2</v>
      </c>
      <c r="AJ22" s="147">
        <f>'1.4'!AJ22/'1.4.a'!$AJ$149</f>
        <v>4.5180800607018595E-2</v>
      </c>
      <c r="AK22" s="147">
        <f>'1.4'!AK22/'1.4.a'!$AK$149</f>
        <v>3.7961637144165804E-2</v>
      </c>
      <c r="AL22" s="147">
        <f>'1.4'!AL22/'1.4.a'!$AL$149</f>
        <v>2.0991931098130058E-2</v>
      </c>
      <c r="AM22" s="147">
        <f>'1.4'!AM22/'1.4.a'!$AM$149</f>
        <v>3.6391078506248377E-2</v>
      </c>
      <c r="AN22" s="147">
        <f>'1.4'!AN22/'1.4.a'!$AN$149</f>
        <v>1.4820478298278299E-2</v>
      </c>
      <c r="AO22" s="147">
        <f>'1.4'!AO22/'1.4.a'!$AO$149</f>
        <v>1.031073681622155E-2</v>
      </c>
      <c r="AP22" s="147">
        <f>'1.4'!AP22/'1.4.a'!$AP$149</f>
        <v>1.3798464420047011E-2</v>
      </c>
      <c r="AQ22" s="147">
        <f>'1.4'!AQ22/'1.4.a'!$AQ$149</f>
        <v>1.7224448999092489E-2</v>
      </c>
      <c r="AR22" s="147">
        <f>'1.4'!AR22/'1.4.a'!$AR$149</f>
        <v>4.6592682846365143E-3</v>
      </c>
      <c r="AS22" s="147">
        <f>'1.4'!AS22/'1.4.a'!$AS$149</f>
        <v>1.3765235976809332E-2</v>
      </c>
      <c r="AT22" s="147">
        <f>'1.4'!AT22/'1.4.a'!$AT$149</f>
        <v>6.8769485518966203E-3</v>
      </c>
    </row>
    <row r="23" spans="1:46" ht="20.100000000000001" customHeight="1" x14ac:dyDescent="0.25">
      <c r="A23" s="125" t="s">
        <v>420</v>
      </c>
      <c r="B23" s="124" t="s">
        <v>248</v>
      </c>
      <c r="C23" s="147">
        <f>'1.4'!C23/'1.4.a'!$C$149</f>
        <v>1.130148052024093E-3</v>
      </c>
      <c r="D23" s="147">
        <f>'1.4'!D23/'1.4.a'!$D$149</f>
        <v>8.9657337961859688E-4</v>
      </c>
      <c r="E23" s="147">
        <f>'1.4'!E23/'1.4.a'!$E$149</f>
        <v>9.4518928530415327E-4</v>
      </c>
      <c r="F23" s="147">
        <f>'1.4'!F23/'1.4.a'!$F$149</f>
        <v>1.4607911773267636E-3</v>
      </c>
      <c r="G23" s="147">
        <f>'1.4'!G23/'1.4.a'!$G$149</f>
        <v>2.0890877522180828E-3</v>
      </c>
      <c r="H23" s="147">
        <f>'1.4'!H23/'1.4.a'!$H$149</f>
        <v>2.0436776646823949E-3</v>
      </c>
      <c r="I23" s="147">
        <f>'1.4'!I23/'1.4.a'!$I$149</f>
        <v>1.2148136722513201E-3</v>
      </c>
      <c r="J23" s="147">
        <f>'1.4'!J23/'1.4.a'!$J$149</f>
        <v>1.4754085151326148E-3</v>
      </c>
      <c r="K23" s="147">
        <f>'1.4'!K23/'1.4.a'!$K$149</f>
        <v>3.2935705952953282E-3</v>
      </c>
      <c r="L23" s="147">
        <f>'1.4'!L23/'1.4.a'!$L$149</f>
        <v>2.2998928717868966E-3</v>
      </c>
      <c r="M23" s="147">
        <f>'1.4'!M23/'1.4.a'!$M$149</f>
        <v>1.2185384099869232E-3</v>
      </c>
      <c r="N23" s="147">
        <f>'1.4'!N23/'1.4.a'!$N$149</f>
        <v>1.1961167276054207E-3</v>
      </c>
      <c r="O23" s="147">
        <f>'1.4'!O23/'1.4.a'!$O$149</f>
        <v>2.1287562640911572E-3</v>
      </c>
      <c r="P23" s="147">
        <f>'1.4'!P23/'1.4.a'!$P$149</f>
        <v>1.8918787980921827E-3</v>
      </c>
      <c r="Q23" s="147">
        <f>'1.4'!Q23/'1.4.a'!$Q$149</f>
        <v>3.8503384635960791E-3</v>
      </c>
      <c r="R23" s="147">
        <f>'1.4'!R23/'1.4.a'!$R$149</f>
        <v>3.909047727041268E-3</v>
      </c>
      <c r="S23" s="147">
        <f>'1.4'!S23/'1.4.a'!$S$149</f>
        <v>3.8149347126931669E-3</v>
      </c>
      <c r="T23" s="147">
        <f>'1.4'!T23/'1.4.a'!$T$149</f>
        <v>2.0977216372833627E-3</v>
      </c>
      <c r="U23" s="147">
        <f>'1.4'!U23/'1.4.a'!$U$149</f>
        <v>4.6028202386458605E-3</v>
      </c>
      <c r="V23" s="147">
        <f>'1.4'!V23/'1.4.a'!$V$149</f>
        <v>2.1264554816554366E-3</v>
      </c>
      <c r="W23" s="147">
        <f>'1.4'!W23/'1.4.a'!$W$149</f>
        <v>1.8486509916044295E-3</v>
      </c>
      <c r="X23" s="147">
        <f>'1.4'!X23/'1.4.a'!$X$149</f>
        <v>5.8978791718689036E-3</v>
      </c>
      <c r="Y23" s="147">
        <f>'1.4'!Y23/'1.4.a'!$Y$149</f>
        <v>6.2858175225238549E-3</v>
      </c>
      <c r="Z23" s="147">
        <f>'1.4'!Z23/'1.4.a'!$Z$149</f>
        <v>2.2559347557095898E-2</v>
      </c>
      <c r="AA23" s="147">
        <f>'1.4'!AA23/'1.4.a'!$AA$149</f>
        <v>8.8602255014648551E-3</v>
      </c>
      <c r="AB23" s="147">
        <f>'1.4'!AB23/'1.4.a'!$AB$149</f>
        <v>9.9587671284280814E-4</v>
      </c>
      <c r="AC23" s="147">
        <f>'1.4'!AC23/'1.4.a'!$AC$149</f>
        <v>6.575538008594394E-3</v>
      </c>
      <c r="AD23" s="147">
        <f>'1.4'!AD23/'1.4.a'!$AD$149</f>
        <v>1.5802155809015381E-3</v>
      </c>
      <c r="AE23" s="147">
        <f>'1.4'!AE23/'1.4.a'!$AE$149</f>
        <v>6.2483661628806482E-3</v>
      </c>
      <c r="AF23" s="147">
        <f>'1.4'!AF23/'1.4.a'!$AF$149</f>
        <v>9.6095332439466322E-4</v>
      </c>
      <c r="AG23" s="147">
        <f>'1.4'!AG23/'1.4.a'!$AG$149</f>
        <v>5.2202163464241148E-3</v>
      </c>
      <c r="AH23" s="147">
        <f>'1.4'!AH23/'1.4.a'!$AH$149</f>
        <v>1.115566756441185E-3</v>
      </c>
      <c r="AI23" s="147">
        <f>'1.4'!AI23/'1.4.a'!$AI$149</f>
        <v>4.2661132995910501E-3</v>
      </c>
      <c r="AJ23" s="147">
        <f>'1.4'!AJ23/'1.4.a'!$AJ$149</f>
        <v>9.244727529398026E-4</v>
      </c>
      <c r="AK23" s="147">
        <f>'1.4'!AK23/'1.4.a'!$AK$149</f>
        <v>4.5726038454592206E-3</v>
      </c>
      <c r="AL23" s="147">
        <f>'1.4'!AL23/'1.4.a'!$AL$149</f>
        <v>3.7554700522038037E-3</v>
      </c>
      <c r="AM23" s="147">
        <f>'1.4'!AM23/'1.4.a'!$AM$149</f>
        <v>4.20349826753954E-3</v>
      </c>
      <c r="AN23" s="147">
        <f>'1.4'!AN23/'1.4.a'!$AN$149</f>
        <v>7.151689054608637E-4</v>
      </c>
      <c r="AO23" s="147">
        <f>'1.4'!AO23/'1.4.a'!$AO$149</f>
        <v>2.8167855608954304E-3</v>
      </c>
      <c r="AP23" s="147">
        <f>'1.4'!AP23/'1.4.a'!$AP$149</f>
        <v>1.2460858268280868E-3</v>
      </c>
      <c r="AQ23" s="147">
        <f>'1.4'!AQ23/'1.4.a'!$AQ$149</f>
        <v>2.1301718367035581E-3</v>
      </c>
      <c r="AR23" s="147">
        <f>'1.4'!AR23/'1.4.a'!$AR$149</f>
        <v>1.2652921493660995E-3</v>
      </c>
      <c r="AS23" s="147">
        <f>'1.4'!AS23/'1.4.a'!$AS$149</f>
        <v>1.425630422787756E-3</v>
      </c>
      <c r="AT23" s="147">
        <f>'1.4'!AT23/'1.4.a'!$AT$149</f>
        <v>1.2461659919158759E-3</v>
      </c>
    </row>
    <row r="24" spans="1:46" ht="20.100000000000001" customHeight="1" x14ac:dyDescent="0.25">
      <c r="A24" s="125" t="s">
        <v>421</v>
      </c>
      <c r="B24" s="124" t="s">
        <v>243</v>
      </c>
      <c r="C24" s="147">
        <f>'1.4'!C24/'1.4.a'!$C$149</f>
        <v>6.1315027401584385E-2</v>
      </c>
      <c r="D24" s="147">
        <f>'1.4'!D24/'1.4.a'!$D$149</f>
        <v>6.6277070303812399E-2</v>
      </c>
      <c r="E24" s="147">
        <f>'1.4'!E24/'1.4.a'!$E$149</f>
        <v>5.5485880573283339E-2</v>
      </c>
      <c r="F24" s="147">
        <f>'1.4'!F24/'1.4.a'!$F$149</f>
        <v>6.4557387729595156E-2</v>
      </c>
      <c r="G24" s="147">
        <f>'1.4'!G24/'1.4.a'!$G$149</f>
        <v>6.3775905818947237E-2</v>
      </c>
      <c r="H24" s="147">
        <f>'1.4'!H24/'1.4.a'!$H$149</f>
        <v>6.2740554503150178E-2</v>
      </c>
      <c r="I24" s="147">
        <f>'1.4'!I24/'1.4.a'!$I$149</f>
        <v>5.5523085778554158E-2</v>
      </c>
      <c r="J24" s="147">
        <f>'1.4'!J24/'1.4.a'!$J$149</f>
        <v>7.0162932973384329E-2</v>
      </c>
      <c r="K24" s="147">
        <f>'1.4'!K24/'1.4.a'!$K$149</f>
        <v>6.3789552282344619E-2</v>
      </c>
      <c r="L24" s="147">
        <f>'1.4'!L24/'1.4.a'!$L$149</f>
        <v>6.5832444486841751E-2</v>
      </c>
      <c r="M24" s="147">
        <f>'1.4'!M24/'1.4.a'!$M$149</f>
        <v>5.6168985532245343E-2</v>
      </c>
      <c r="N24" s="147">
        <f>'1.4'!N24/'1.4.a'!$N$149</f>
        <v>6.9144978345784383E-2</v>
      </c>
      <c r="O24" s="147">
        <f>'1.4'!O24/'1.4.a'!$O$149</f>
        <v>6.0548676972794681E-2</v>
      </c>
      <c r="P24" s="147">
        <f>'1.4'!P24/'1.4.a'!$P$149</f>
        <v>6.3132030095479436E-2</v>
      </c>
      <c r="Q24" s="147">
        <f>'1.4'!Q24/'1.4.a'!$Q$149</f>
        <v>5.3830876981958584E-2</v>
      </c>
      <c r="R24" s="147">
        <f>'1.4'!R24/'1.4.a'!$R$149</f>
        <v>6.1898593369862878E-2</v>
      </c>
      <c r="S24" s="147">
        <f>'1.4'!S24/'1.4.a'!$S$149</f>
        <v>6.6853060437871648E-2</v>
      </c>
      <c r="T24" s="147">
        <f>'1.4'!T24/'1.4.a'!$T$149</f>
        <v>6.260996154768822E-2</v>
      </c>
      <c r="U24" s="147">
        <f>'1.4'!U24/'1.4.a'!$U$149</f>
        <v>5.6411624253764413E-2</v>
      </c>
      <c r="V24" s="147">
        <f>'1.4'!V24/'1.4.a'!$V$149</f>
        <v>5.9517544831370943E-2</v>
      </c>
      <c r="W24" s="147">
        <f>'1.4'!W24/'1.4.a'!$W$149</f>
        <v>6.3354829180245945E-2</v>
      </c>
      <c r="X24" s="147">
        <f>'1.4'!X24/'1.4.a'!$X$149</f>
        <v>6.2558471291174061E-2</v>
      </c>
      <c r="Y24" s="147">
        <f>'1.4'!Y24/'1.4.a'!$Y$149</f>
        <v>5.2865144824688209E-2</v>
      </c>
      <c r="Z24" s="147">
        <f>'1.4'!Z24/'1.4.a'!$Z$149</f>
        <v>6.2285233421307262E-2</v>
      </c>
      <c r="AA24" s="147">
        <f>'1.4'!AA24/'1.4.a'!$AA$149</f>
        <v>6.1588080019709071E-2</v>
      </c>
      <c r="AB24" s="147">
        <f>'1.4'!AB24/'1.4.a'!$AB$149</f>
        <v>6.0578170643603567E-2</v>
      </c>
      <c r="AC24" s="147">
        <f>'1.4'!AC24/'1.4.a'!$AC$149</f>
        <v>5.4541100595708401E-2</v>
      </c>
      <c r="AD24" s="147">
        <f>'1.4'!AD24/'1.4.a'!$AD$149</f>
        <v>8.1236860321666632E-2</v>
      </c>
      <c r="AE24" s="147">
        <f>'1.4'!AE24/'1.4.a'!$AE$149</f>
        <v>6.248528941891078E-2</v>
      </c>
      <c r="AF24" s="147">
        <f>'1.4'!AF24/'1.4.a'!$AF$149</f>
        <v>6.0016458284988833E-2</v>
      </c>
      <c r="AG24" s="147">
        <f>'1.4'!AG24/'1.4.a'!$AG$149</f>
        <v>5.6097369414694377E-2</v>
      </c>
      <c r="AH24" s="147">
        <f>'1.4'!AH24/'1.4.a'!$AH$149</f>
        <v>6.6122855083713891E-2</v>
      </c>
      <c r="AI24" s="147">
        <f>'1.4'!AI24/'1.4.a'!$AI$149</f>
        <v>6.5310281276775781E-2</v>
      </c>
      <c r="AJ24" s="147">
        <f>'1.4'!AJ24/'1.4.a'!$AJ$149</f>
        <v>6.4398535845240204E-2</v>
      </c>
      <c r="AK24" s="147">
        <f>'1.4'!AK24/'1.4.a'!$AK$149</f>
        <v>5.7466956422202675E-2</v>
      </c>
      <c r="AL24" s="147">
        <f>'1.4'!AL24/'1.4.a'!$AL$149</f>
        <v>6.8383106328839233E-2</v>
      </c>
      <c r="AM24" s="147">
        <f>'1.4'!AM24/'1.4.a'!$AM$149</f>
        <v>6.3485619564841486E-2</v>
      </c>
      <c r="AN24" s="147">
        <f>'1.4'!AN24/'1.4.a'!$AN$149</f>
        <v>6.0363636327812949E-2</v>
      </c>
      <c r="AO24" s="147">
        <f>'1.4'!AO24/'1.4.a'!$AO$149</f>
        <v>5.8920044947441984E-2</v>
      </c>
      <c r="AP24" s="147">
        <f>'1.4'!AP24/'1.4.a'!$AP$149</f>
        <v>7.8134873463757373E-2</v>
      </c>
      <c r="AQ24" s="147">
        <f>'1.4'!AQ24/'1.4.a'!$AQ$149</f>
        <v>6.5565351636845251E-2</v>
      </c>
      <c r="AR24" s="147">
        <f>'1.4'!AR24/'1.4.a'!$AR$149</f>
        <v>8.1788380756264184E-2</v>
      </c>
      <c r="AS24" s="147">
        <f>'1.4'!AS24/'1.4.a'!$AS$149</f>
        <v>9.2551402991499068E-2</v>
      </c>
      <c r="AT24" s="147">
        <f>'1.4'!AT24/'1.4.a'!$AT$149</f>
        <v>7.472189541262271E-2</v>
      </c>
    </row>
    <row r="25" spans="1:46" ht="20.100000000000001" customHeight="1" x14ac:dyDescent="0.25">
      <c r="A25" s="125" t="s">
        <v>422</v>
      </c>
      <c r="B25" s="124" t="s">
        <v>580</v>
      </c>
      <c r="C25" s="147">
        <f>'1.4'!C25/'1.4.a'!$C$149</f>
        <v>0.10793870649836698</v>
      </c>
      <c r="D25" s="147">
        <f>'1.4'!D25/'1.4.a'!$D$149</f>
        <v>9.7643151781419177E-2</v>
      </c>
      <c r="E25" s="147">
        <f>'1.4'!E25/'1.4.a'!$E$149</f>
        <v>0.10627797406548023</v>
      </c>
      <c r="F25" s="147">
        <f>'1.4'!F25/'1.4.a'!$F$149</f>
        <v>9.3678630894210163E-2</v>
      </c>
      <c r="G25" s="147">
        <f>'1.4'!G25/'1.4.a'!$G$149</f>
        <v>9.4031533771688214E-2</v>
      </c>
      <c r="H25" s="147">
        <f>'1.4'!H25/'1.4.a'!$H$149</f>
        <v>0.10374830914779615</v>
      </c>
      <c r="I25" s="147">
        <f>'1.4'!I25/'1.4.a'!$I$149</f>
        <v>0.10603522408209676</v>
      </c>
      <c r="J25" s="147">
        <f>'1.4'!J25/'1.4.a'!$J$149</f>
        <v>9.3733788811907956E-2</v>
      </c>
      <c r="K25" s="147">
        <f>'1.4'!K25/'1.4.a'!$K$149</f>
        <v>0.10219895004029914</v>
      </c>
      <c r="L25" s="147">
        <f>'1.4'!L25/'1.4.a'!$L$149</f>
        <v>0.10045507688961654</v>
      </c>
      <c r="M25" s="147">
        <f>'1.4'!M25/'1.4.a'!$M$149</f>
        <v>0.10705134217260955</v>
      </c>
      <c r="N25" s="147">
        <f>'1.4'!N25/'1.4.a'!$N$149</f>
        <v>9.5816455266834258E-2</v>
      </c>
      <c r="O25" s="147">
        <f>'1.4'!O25/'1.4.a'!$O$149</f>
        <v>0.10714993677148803</v>
      </c>
      <c r="P25" s="147">
        <f>'1.4'!P25/'1.4.a'!$P$149</f>
        <v>0.10022383091851593</v>
      </c>
      <c r="Q25" s="147">
        <f>'1.4'!Q25/'1.4.a'!$Q$149</f>
        <v>0.10866146826552295</v>
      </c>
      <c r="R25" s="147">
        <f>'1.4'!R25/'1.4.a'!$R$149</f>
        <v>9.804721168910141E-2</v>
      </c>
      <c r="S25" s="147">
        <f>'1.4'!S25/'1.4.a'!$S$149</f>
        <v>9.6782111281653316E-2</v>
      </c>
      <c r="T25" s="147">
        <f>'1.4'!T25/'1.4.a'!$T$149</f>
        <v>9.8772704100420702E-2</v>
      </c>
      <c r="U25" s="147">
        <f>'1.4'!U25/'1.4.a'!$U$149</f>
        <v>0.11466808570028345</v>
      </c>
      <c r="V25" s="147">
        <f>'1.4'!V25/'1.4.a'!$V$149</f>
        <v>0.11297629404169128</v>
      </c>
      <c r="W25" s="147">
        <f>'1.4'!W25/'1.4.a'!$W$149</f>
        <v>0.10243351032755259</v>
      </c>
      <c r="X25" s="147">
        <f>'1.4'!X25/'1.4.a'!$X$149</f>
        <v>0.10710217743679493</v>
      </c>
      <c r="Y25" s="147">
        <f>'1.4'!Y25/'1.4.a'!$Y$149</f>
        <v>0.10567389224411372</v>
      </c>
      <c r="Z25" s="147">
        <f>'1.4'!Z25/'1.4.a'!$Z$149</f>
        <v>0.12682603874291618</v>
      </c>
      <c r="AA25" s="147">
        <f>'1.4'!AA25/'1.4.a'!$AA$149</f>
        <v>0.1164849703171712</v>
      </c>
      <c r="AB25" s="147">
        <f>'1.4'!AB25/'1.4.a'!$AB$149</f>
        <v>0.11260544616806092</v>
      </c>
      <c r="AC25" s="147">
        <f>'1.4'!AC25/'1.4.a'!$AC$149</f>
        <v>0.12418748241898585</v>
      </c>
      <c r="AD25" s="147">
        <f>'1.4'!AD25/'1.4.a'!$AD$149</f>
        <v>0.13855886312673402</v>
      </c>
      <c r="AE25" s="147">
        <f>'1.4'!AE25/'1.4.a'!$AE$149</f>
        <v>0.12025243285717893</v>
      </c>
      <c r="AF25" s="147">
        <f>'1.4'!AF25/'1.4.a'!$AF$149</f>
        <v>0.12628608152953896</v>
      </c>
      <c r="AG25" s="147">
        <f>'1.4'!AG25/'1.4.a'!$AG$149</f>
        <v>0.12768003908823283</v>
      </c>
      <c r="AH25" s="147">
        <f>'1.4'!AH25/'1.4.a'!$AH$149</f>
        <v>0.12621707366906745</v>
      </c>
      <c r="AI25" s="147">
        <f>'1.4'!AI25/'1.4.a'!$AI$149</f>
        <v>0.12328146497717322</v>
      </c>
      <c r="AJ25" s="147">
        <f>'1.4'!AJ25/'1.4.a'!$AJ$149</f>
        <v>0.12105181916543005</v>
      </c>
      <c r="AK25" s="147">
        <f>'1.4'!AK25/'1.4.a'!$AK$149</f>
        <v>0.1247917506509936</v>
      </c>
      <c r="AL25" s="147">
        <f>'1.4'!AL25/'1.4.a'!$AL$149</f>
        <v>0.11134149146303139</v>
      </c>
      <c r="AM25" s="147">
        <f>'1.4'!AM25/'1.4.a'!$AM$149</f>
        <v>0.12361946695638323</v>
      </c>
      <c r="AN25" s="147">
        <f>'1.4'!AN25/'1.4.a'!$AN$149</f>
        <v>0.11771437472466731</v>
      </c>
      <c r="AO25" s="147">
        <f>'1.4'!AO25/'1.4.a'!$AO$149</f>
        <v>0.12780611476462986</v>
      </c>
      <c r="AP25" s="147">
        <f>'1.4'!AP25/'1.4.a'!$AP$149</f>
        <v>0.12724860883068947</v>
      </c>
      <c r="AQ25" s="147">
        <f>'1.4'!AQ25/'1.4.a'!$AQ$149</f>
        <v>0.1211764005899113</v>
      </c>
      <c r="AR25" s="147">
        <f>'1.4'!AR25/'1.4.a'!$AR$149</f>
        <v>0.2494626193483877</v>
      </c>
      <c r="AS25" s="147">
        <f>'1.4'!AS25/'1.4.a'!$AS$149</f>
        <v>0.18349278195600516</v>
      </c>
      <c r="AT25" s="147">
        <f>'1.4'!AT25/'1.4.a'!$AT$149</f>
        <v>0.14613371686884122</v>
      </c>
    </row>
    <row r="26" spans="1:46" ht="20.100000000000001" customHeight="1" x14ac:dyDescent="0.25">
      <c r="A26" s="125" t="s">
        <v>423</v>
      </c>
      <c r="B26" s="124" t="s">
        <v>398</v>
      </c>
      <c r="C26" s="147">
        <f>'1.4'!C26/'1.4.a'!$C$149</f>
        <v>1.7487471993641961E-3</v>
      </c>
      <c r="D26" s="147">
        <f>'1.4'!D26/'1.4.a'!$D$149</f>
        <v>2.4035319990872179E-3</v>
      </c>
      <c r="E26" s="147">
        <f>'1.4'!E26/'1.4.a'!$E$149</f>
        <v>2.6353967645205271E-3</v>
      </c>
      <c r="F26" s="147">
        <f>'1.4'!F26/'1.4.a'!$F$149</f>
        <v>3.4930667281154655E-3</v>
      </c>
      <c r="G26" s="147">
        <f>'1.4'!G26/'1.4.a'!$G$149</f>
        <v>2.6137198675825601E-3</v>
      </c>
      <c r="H26" s="147">
        <f>'1.4'!H26/'1.4.a'!$H$149</f>
        <v>4.1834085046617035E-3</v>
      </c>
      <c r="I26" s="147">
        <f>'1.4'!I26/'1.4.a'!$I$149</f>
        <v>3.5315568814077076E-3</v>
      </c>
      <c r="J26" s="147">
        <f>'1.4'!J26/'1.4.a'!$J$149</f>
        <v>5.5399494827616637E-3</v>
      </c>
      <c r="K26" s="147">
        <f>'1.4'!K26/'1.4.a'!$K$149</f>
        <v>6.5870669232539923E-3</v>
      </c>
      <c r="L26" s="147">
        <f>'1.4'!L26/'1.4.a'!$L$149</f>
        <v>4.9854546489634059E-3</v>
      </c>
      <c r="M26" s="147">
        <f>'1.4'!M26/'1.4.a'!$M$149</f>
        <v>4.9736193794873854E-3</v>
      </c>
      <c r="N26" s="147">
        <f>'1.4'!N26/'1.4.a'!$N$149</f>
        <v>3.6615642771631548E-3</v>
      </c>
      <c r="O26" s="147">
        <f>'1.4'!O26/'1.4.a'!$O$149</f>
        <v>6.2914381215781095E-3</v>
      </c>
      <c r="P26" s="147">
        <f>'1.4'!P26/'1.4.a'!$P$149</f>
        <v>7.0584432839410748E-3</v>
      </c>
      <c r="Q26" s="147">
        <f>'1.4'!Q26/'1.4.a'!$Q$149</f>
        <v>3.4587438689812492E-3</v>
      </c>
      <c r="R26" s="147">
        <f>'1.4'!R26/'1.4.a'!$R$149</f>
        <v>6.1180517580536036E-3</v>
      </c>
      <c r="S26" s="147">
        <f>'1.4'!S26/'1.4.a'!$S$149</f>
        <v>6.4410937050742075E-3</v>
      </c>
      <c r="T26" s="147">
        <f>'1.4'!T26/'1.4.a'!$T$149</f>
        <v>5.9230800590508604E-3</v>
      </c>
      <c r="U26" s="147">
        <f>'1.4'!U26/'1.4.a'!$U$149</f>
        <v>6.2517934343380901E-3</v>
      </c>
      <c r="V26" s="147">
        <f>'1.4'!V26/'1.4.a'!$V$149</f>
        <v>5.8924282187296506E-3</v>
      </c>
      <c r="W26" s="147">
        <f>'1.4'!W26/'1.4.a'!$W$149</f>
        <v>5.2299833625266221E-3</v>
      </c>
      <c r="X26" s="147">
        <f>'1.4'!X26/'1.4.a'!$X$149</f>
        <v>6.1275307733166234E-3</v>
      </c>
      <c r="Y26" s="147">
        <f>'1.4'!Y26/'1.4.a'!$Y$149</f>
        <v>5.7874180830263106E-3</v>
      </c>
      <c r="Z26" s="147">
        <f>'1.4'!Z26/'1.4.a'!$Z$149</f>
        <v>9.5836829636400441E-3</v>
      </c>
      <c r="AA26" s="147">
        <f>'1.4'!AA26/'1.4.a'!$AA$149</f>
        <v>4.3565859664757376E-3</v>
      </c>
      <c r="AB26" s="147">
        <f>'1.4'!AB26/'1.4.a'!$AB$149</f>
        <v>5.154236153059653E-3</v>
      </c>
      <c r="AC26" s="147">
        <f>'1.4'!AC26/'1.4.a'!$AC$149</f>
        <v>4.9919660263462737E-3</v>
      </c>
      <c r="AD26" s="147">
        <f>'1.4'!AD26/'1.4.a'!$AD$149</f>
        <v>7.1314394126501795E-3</v>
      </c>
      <c r="AE26" s="147">
        <f>'1.4'!AE26/'1.4.a'!$AE$149</f>
        <v>2.9208753042983212E-3</v>
      </c>
      <c r="AF26" s="147">
        <f>'1.4'!AF26/'1.4.a'!$AF$149</f>
        <v>5.4626503771755749E-3</v>
      </c>
      <c r="AG26" s="147">
        <f>'1.4'!AG26/'1.4.a'!$AG$149</f>
        <v>2.9057434312551853E-3</v>
      </c>
      <c r="AH26" s="147">
        <f>'1.4'!AH26/'1.4.a'!$AH$149</f>
        <v>4.5397129826159977E-3</v>
      </c>
      <c r="AI26" s="147">
        <f>'1.4'!AI26/'1.4.a'!$AI$149</f>
        <v>2.7406435185500519E-3</v>
      </c>
      <c r="AJ26" s="147">
        <f>'1.4'!AJ26/'1.4.a'!$AJ$149</f>
        <v>5.1318415523599016E-3</v>
      </c>
      <c r="AK26" s="147">
        <f>'1.4'!AK26/'1.4.a'!$AK$149</f>
        <v>5.6246204537211096E-3</v>
      </c>
      <c r="AL26" s="147">
        <f>'1.4'!AL26/'1.4.a'!$AL$149</f>
        <v>5.1987677428442279E-3</v>
      </c>
      <c r="AM26" s="147">
        <f>'1.4'!AM26/'1.4.a'!$AM$149</f>
        <v>3.229464294767601E-3</v>
      </c>
      <c r="AN26" s="147">
        <f>'1.4'!AN26/'1.4.a'!$AN$149</f>
        <v>6.3096741760610411E-3</v>
      </c>
      <c r="AO26" s="147">
        <f>'1.4'!AO26/'1.4.a'!$AO$149</f>
        <v>3.6145707186103675E-3</v>
      </c>
      <c r="AP26" s="147">
        <f>'1.4'!AP26/'1.4.a'!$AP$149</f>
        <v>2.272047138333122E-2</v>
      </c>
      <c r="AQ26" s="147">
        <f>'1.4'!AQ26/'1.4.a'!$AQ$149</f>
        <v>3.5222808118788281E-3</v>
      </c>
      <c r="AR26" s="147">
        <f>'1.4'!AR26/'1.4.a'!$AR$149</f>
        <v>5.56695045578748E-3</v>
      </c>
      <c r="AS26" s="147">
        <f>'1.4'!AS26/'1.4.a'!$AS$149</f>
        <v>4.5209753040583254E-3</v>
      </c>
      <c r="AT26" s="147">
        <f>'1.4'!AT26/'1.4.a'!$AT$149</f>
        <v>4.7666182139357591E-3</v>
      </c>
    </row>
    <row r="27" spans="1:46" ht="20.100000000000001" customHeight="1" x14ac:dyDescent="0.25">
      <c r="A27" s="137" t="s">
        <v>424</v>
      </c>
      <c r="B27" s="118" t="s">
        <v>831</v>
      </c>
      <c r="C27" s="146">
        <f>'1.4'!C27/'1.4.a'!$C$149</f>
        <v>6.6059127057875866E-3</v>
      </c>
      <c r="D27" s="146">
        <f>'1.4'!D27/'1.4.a'!$D$149</f>
        <v>7.7181748380015782E-3</v>
      </c>
      <c r="E27" s="146">
        <f>'1.4'!E27/'1.4.a'!$E$149</f>
        <v>7.0512049339506071E-3</v>
      </c>
      <c r="F27" s="146">
        <f>'1.4'!F27/'1.4.a'!$F$149</f>
        <v>9.0129449519893694E-3</v>
      </c>
      <c r="G27" s="146">
        <f>'1.4'!G27/'1.4.a'!$G$149</f>
        <v>5.1590827066975839E-3</v>
      </c>
      <c r="H27" s="146">
        <f>'1.4'!H27/'1.4.a'!$H$149</f>
        <v>4.4175933790862893E-3</v>
      </c>
      <c r="I27" s="146">
        <f>'1.4'!I27/'1.4.a'!$I$149</f>
        <v>5.9203664394255687E-3</v>
      </c>
      <c r="J27" s="146">
        <f>'1.4'!J27/'1.4.a'!$J$149</f>
        <v>6.2465095622947541E-3</v>
      </c>
      <c r="K27" s="146">
        <f>'1.4'!K27/'1.4.a'!$K$149</f>
        <v>4.0277456103748003E-3</v>
      </c>
      <c r="L27" s="146">
        <f>'1.4'!L27/'1.4.a'!$L$149</f>
        <v>4.7634044766749527E-3</v>
      </c>
      <c r="M27" s="146">
        <f>'1.4'!M27/'1.4.a'!$M$149</f>
        <v>4.6780617676296264E-3</v>
      </c>
      <c r="N27" s="146">
        <f>'1.4'!N27/'1.4.a'!$N$149</f>
        <v>5.9939733919002099E-3</v>
      </c>
      <c r="O27" s="146">
        <f>'1.4'!O27/'1.4.a'!$O$149</f>
        <v>4.358801019356681E-3</v>
      </c>
      <c r="P27" s="146">
        <f>'1.4'!P27/'1.4.a'!$P$149</f>
        <v>4.0678245465919811E-3</v>
      </c>
      <c r="Q27" s="146">
        <f>'1.4'!Q27/'1.4.a'!$Q$149</f>
        <v>5.0748405327005223E-3</v>
      </c>
      <c r="R27" s="146">
        <f>'1.4'!R27/'1.4.a'!$R$149</f>
        <v>7.3672882098608072E-3</v>
      </c>
      <c r="S27" s="146">
        <f>'1.4'!S27/'1.4.a'!$S$149</f>
        <v>5.9852154056092314E-3</v>
      </c>
      <c r="T27" s="146">
        <f>'1.4'!T27/'1.4.a'!$T$149</f>
        <v>6.7915412469830216E-3</v>
      </c>
      <c r="U27" s="146">
        <f>'1.4'!U27/'1.4.a'!$U$149</f>
        <v>7.3316065678821363E-3</v>
      </c>
      <c r="V27" s="146">
        <f>'1.4'!V27/'1.4.a'!$V$149</f>
        <v>2.4448355061083087E-3</v>
      </c>
      <c r="W27" s="146">
        <f>'1.4'!W27/'1.4.a'!$W$149</f>
        <v>4.0547838042707353E-3</v>
      </c>
      <c r="X27" s="146">
        <f>'1.4'!X27/'1.4.a'!$X$149</f>
        <v>1.5134676090477321E-3</v>
      </c>
      <c r="Y27" s="146">
        <f>'1.4'!Y27/'1.4.a'!$Y$149</f>
        <v>3.3968381192242005E-3</v>
      </c>
      <c r="Z27" s="146">
        <f>'1.4'!Z27/'1.4.a'!$Z$149</f>
        <v>4.2357118960011887E-3</v>
      </c>
      <c r="AA27" s="146">
        <f>'1.4'!AA27/'1.4.a'!$AA$149</f>
        <v>4.7700451355520545E-3</v>
      </c>
      <c r="AB27" s="146">
        <f>'1.4'!AB27/'1.4.a'!$AB$149</f>
        <v>2.7501274363757031E-3</v>
      </c>
      <c r="AC27" s="146">
        <f>'1.4'!AC27/'1.4.a'!$AC$149</f>
        <v>2.9806880660795975E-3</v>
      </c>
      <c r="AD27" s="146">
        <f>'1.4'!AD27/'1.4.a'!$AD$149</f>
        <v>5.2386465914131567E-3</v>
      </c>
      <c r="AE27" s="146">
        <f>'1.4'!AE27/'1.4.a'!$AE$149</f>
        <v>2.0984922328983317E-3</v>
      </c>
      <c r="AF27" s="146">
        <f>'1.4'!AF27/'1.4.a'!$AF$149</f>
        <v>2.2914254468893278E-3</v>
      </c>
      <c r="AG27" s="146">
        <f>'1.4'!AG27/'1.4.a'!$AG$149</f>
        <v>1.9495103571076913E-3</v>
      </c>
      <c r="AH27" s="146">
        <f>'1.4'!AH27/'1.4.a'!$AH$149</f>
        <v>3.2758776042658665E-3</v>
      </c>
      <c r="AI27" s="146">
        <f>'1.4'!AI27/'1.4.a'!$AI$149</f>
        <v>2.1339098438304511E-3</v>
      </c>
      <c r="AJ27" s="146">
        <f>'1.4'!AJ27/'1.4.a'!$AJ$149</f>
        <v>2.1241841384806288E-3</v>
      </c>
      <c r="AK27" s="146">
        <f>'1.4'!AK27/'1.4.a'!$AK$149</f>
        <v>3.2572048940522087E-3</v>
      </c>
      <c r="AL27" s="146">
        <f>'1.4'!AL27/'1.4.a'!$AL$149</f>
        <v>5.2952111885298343E-3</v>
      </c>
      <c r="AM27" s="146">
        <f>'1.4'!AM27/'1.4.a'!$AM$149</f>
        <v>2.0162619889087427E-3</v>
      </c>
      <c r="AN27" s="146">
        <f>'1.4'!AN27/'1.4.a'!$AN$149</f>
        <v>2.3455682972580456E-3</v>
      </c>
      <c r="AO27" s="146">
        <f>'1.4'!AO27/'1.4.a'!$AO$149</f>
        <v>4.4542296578946734E-4</v>
      </c>
      <c r="AP27" s="146">
        <f>'1.4'!AP27/'1.4.a'!$AP$149</f>
        <v>5.0093272891375334E-3</v>
      </c>
      <c r="AQ27" s="146">
        <f>'1.4'!AQ27/'1.4.a'!$AQ$149</f>
        <v>1.753492815431553E-3</v>
      </c>
      <c r="AR27" s="146">
        <f>'1.4'!AR27/'1.4.a'!$AR$149</f>
        <v>2.789093119868644E-3</v>
      </c>
      <c r="AS27" s="146">
        <f>'1.4'!AS27/'1.4.a'!$AS$149</f>
        <v>5.2374709326010512E-4</v>
      </c>
      <c r="AT27" s="146">
        <f>'1.4'!AT27/'1.4.a'!$AT$149</f>
        <v>3.9754505777740085E-3</v>
      </c>
    </row>
    <row r="28" spans="1:46" ht="20.100000000000001" customHeight="1" x14ac:dyDescent="0.25">
      <c r="A28" s="125" t="s">
        <v>672</v>
      </c>
      <c r="B28" s="124" t="s">
        <v>330</v>
      </c>
      <c r="C28" s="147">
        <f>'1.4'!C28/'1.4.a'!$C$149</f>
        <v>6.7459064550556905E-3</v>
      </c>
      <c r="D28" s="147">
        <f>'1.4'!D28/'1.4.a'!$D$149</f>
        <v>8.0169977806639862E-3</v>
      </c>
      <c r="E28" s="147">
        <f>'1.4'!E28/'1.4.a'!$E$149</f>
        <v>7.232131449565353E-3</v>
      </c>
      <c r="F28" s="147">
        <f>'1.4'!F28/'1.4.a'!$F$149</f>
        <v>1.0006772483307639E-2</v>
      </c>
      <c r="G28" s="147">
        <f>'1.4'!G28/'1.4.a'!$G$149</f>
        <v>6.1365581221054736E-3</v>
      </c>
      <c r="H28" s="147">
        <f>'1.4'!H28/'1.4.a'!$H$149</f>
        <v>6.0211892289933032E-3</v>
      </c>
      <c r="I28" s="147">
        <f>'1.4'!I28/'1.4.a'!$I$149</f>
        <v>6.1675627582560627E-3</v>
      </c>
      <c r="J28" s="147">
        <f>'1.4'!J28/'1.4.a'!$J$149</f>
        <v>8.3035379787285354E-3</v>
      </c>
      <c r="K28" s="147">
        <f>'1.4'!K28/'1.4.a'!$K$149</f>
        <v>4.5349475314654325E-3</v>
      </c>
      <c r="L28" s="147">
        <f>'1.4'!L28/'1.4.a'!$L$149</f>
        <v>5.2294149436336148E-3</v>
      </c>
      <c r="M28" s="147">
        <f>'1.4'!M28/'1.4.a'!$M$149</f>
        <v>5.4075428774033752E-3</v>
      </c>
      <c r="N28" s="147">
        <f>'1.4'!N28/'1.4.a'!$N$149</f>
        <v>7.1490720419347302E-3</v>
      </c>
      <c r="O28" s="147">
        <f>'1.4'!O28/'1.4.a'!$O$149</f>
        <v>4.7783565597675996E-3</v>
      </c>
      <c r="P28" s="147">
        <f>'1.4'!P28/'1.4.a'!$P$149</f>
        <v>5.6413088406462187E-3</v>
      </c>
      <c r="Q28" s="147">
        <f>'1.4'!Q28/'1.4.a'!$Q$149</f>
        <v>6.597751374432935E-3</v>
      </c>
      <c r="R28" s="147">
        <f>'1.4'!R28/'1.4.a'!$R$149</f>
        <v>7.6008247834443675E-3</v>
      </c>
      <c r="S28" s="147">
        <f>'1.4'!S28/'1.4.a'!$S$149</f>
        <v>6.6372015723462673E-3</v>
      </c>
      <c r="T28" s="147">
        <f>'1.4'!T28/'1.4.a'!$T$149</f>
        <v>7.2066713309078857E-3</v>
      </c>
      <c r="U28" s="147">
        <f>'1.4'!U28/'1.4.a'!$U$149</f>
        <v>8.4630298986075221E-3</v>
      </c>
      <c r="V28" s="147">
        <f>'1.4'!V28/'1.4.a'!$V$149</f>
        <v>5.9804130163163731E-3</v>
      </c>
      <c r="W28" s="147">
        <f>'1.4'!W28/'1.4.a'!$W$149</f>
        <v>4.2419226437443542E-3</v>
      </c>
      <c r="X28" s="147">
        <f>'1.4'!X28/'1.4.a'!$X$149</f>
        <v>3.9213094217762029E-3</v>
      </c>
      <c r="Y28" s="147">
        <f>'1.4'!Y28/'1.4.a'!$Y$149</f>
        <v>4.3834876224716829E-3</v>
      </c>
      <c r="Z28" s="147">
        <f>'1.4'!Z28/'1.4.a'!$Z$149</f>
        <v>4.3336849523630929E-3</v>
      </c>
      <c r="AA28" s="147">
        <f>'1.4'!AA28/'1.4.a'!$AA$149</f>
        <v>5.0654734782562176E-3</v>
      </c>
      <c r="AB28" s="147">
        <f>'1.4'!AB28/'1.4.a'!$AB$149</f>
        <v>3.9598516544106493E-3</v>
      </c>
      <c r="AC28" s="147">
        <f>'1.4'!AC28/'1.4.a'!$AC$149</f>
        <v>3.8522774690443089E-3</v>
      </c>
      <c r="AD28" s="147">
        <f>'1.4'!AD28/'1.4.a'!$AD$149</f>
        <v>5.8385433696003805E-3</v>
      </c>
      <c r="AE28" s="147">
        <f>'1.4'!AE28/'1.4.a'!$AE$149</f>
        <v>2.3969395380257011E-3</v>
      </c>
      <c r="AF28" s="147">
        <f>'1.4'!AF28/'1.4.a'!$AF$149</f>
        <v>3.4970695868077324E-3</v>
      </c>
      <c r="AG28" s="147">
        <f>'1.4'!AG28/'1.4.a'!$AG$149</f>
        <v>3.2905514223517691E-3</v>
      </c>
      <c r="AH28" s="147">
        <f>'1.4'!AH28/'1.4.a'!$AH$149</f>
        <v>6.1504636599676995E-3</v>
      </c>
      <c r="AI28" s="147">
        <f>'1.4'!AI28/'1.4.a'!$AI$149</f>
        <v>2.3553700005729591E-3</v>
      </c>
      <c r="AJ28" s="147">
        <f>'1.4'!AJ28/'1.4.a'!$AJ$149</f>
        <v>3.2873531350838549E-3</v>
      </c>
      <c r="AK28" s="147">
        <f>'1.4'!AK28/'1.4.a'!$AK$149</f>
        <v>3.6827236193152525E-3</v>
      </c>
      <c r="AL28" s="147">
        <f>'1.4'!AL28/'1.4.a'!$AL$149</f>
        <v>5.6074090660184804E-3</v>
      </c>
      <c r="AM28" s="147">
        <f>'1.4'!AM28/'1.4.a'!$AM$149</f>
        <v>2.2464090968976167E-3</v>
      </c>
      <c r="AN28" s="147">
        <f>'1.4'!AN28/'1.4.a'!$AN$149</f>
        <v>2.9266479896132708E-3</v>
      </c>
      <c r="AO28" s="147">
        <f>'1.4'!AO28/'1.4.a'!$AO$149</f>
        <v>2.9170019990309832E-3</v>
      </c>
      <c r="AP28" s="147">
        <f>'1.4'!AP28/'1.4.a'!$AP$149</f>
        <v>5.6502256575191078E-3</v>
      </c>
      <c r="AQ28" s="147">
        <f>'1.4'!AQ28/'1.4.a'!$AQ$149</f>
        <v>2.0022116120808281E-3</v>
      </c>
      <c r="AR28" s="147">
        <f>'1.4'!AR28/'1.4.a'!$AR$149</f>
        <v>3.2121897861770859E-3</v>
      </c>
      <c r="AS28" s="147">
        <f>'1.4'!AS28/'1.4.a'!$AS$149</f>
        <v>3.4518013586252896E-3</v>
      </c>
      <c r="AT28" s="147">
        <f>'1.4'!AT28/'1.4.a'!$AT$149</f>
        <v>4.3524431195195714E-3</v>
      </c>
    </row>
    <row r="29" spans="1:46" ht="20.100000000000001" customHeight="1" x14ac:dyDescent="0.25">
      <c r="A29" s="125" t="s">
        <v>673</v>
      </c>
      <c r="B29" s="124" t="s">
        <v>529</v>
      </c>
      <c r="C29" s="147">
        <f>'1.4'!C29/'1.4.a'!$C$149</f>
        <v>1.3999374926810447E-4</v>
      </c>
      <c r="D29" s="147">
        <f>'1.4'!D29/'1.4.a'!$D$149</f>
        <v>2.9882294266240882E-4</v>
      </c>
      <c r="E29" s="147">
        <f>'1.4'!E29/'1.4.a'!$E$149</f>
        <v>1.8092651561474446E-4</v>
      </c>
      <c r="F29" s="147">
        <f>'1.4'!F29/'1.4.a'!$F$149</f>
        <v>9.9382753131827071E-4</v>
      </c>
      <c r="G29" s="147">
        <f>'1.4'!G29/'1.4.a'!$G$149</f>
        <v>9.7747541540789211E-4</v>
      </c>
      <c r="H29" s="147">
        <f>'1.4'!H29/'1.4.a'!$H$149</f>
        <v>1.6035958499070132E-3</v>
      </c>
      <c r="I29" s="147">
        <f>'1.4'!I29/'1.4.a'!$I$149</f>
        <v>2.4719631883049514E-4</v>
      </c>
      <c r="J29" s="147">
        <f>'1.4'!J29/'1.4.a'!$J$149</f>
        <v>2.0570284164337822E-3</v>
      </c>
      <c r="K29" s="147">
        <f>'1.4'!K29/'1.4.a'!$K$149</f>
        <v>5.0720192109063246E-4</v>
      </c>
      <c r="L29" s="147">
        <f>'1.4'!L29/'1.4.a'!$L$149</f>
        <v>4.66010466958662E-4</v>
      </c>
      <c r="M29" s="147">
        <f>'1.4'!M29/'1.4.a'!$M$149</f>
        <v>7.2948110977374915E-4</v>
      </c>
      <c r="N29" s="147">
        <f>'1.4'!N29/'1.4.a'!$N$149</f>
        <v>1.1550986500345204E-3</v>
      </c>
      <c r="O29" s="147">
        <f>'1.4'!O29/'1.4.a'!$O$149</f>
        <v>4.1955554041091903E-4</v>
      </c>
      <c r="P29" s="147">
        <f>'1.4'!P29/'1.4.a'!$P$149</f>
        <v>1.5734842940542376E-3</v>
      </c>
      <c r="Q29" s="147">
        <f>'1.4'!Q29/'1.4.a'!$Q$149</f>
        <v>1.5229108417324133E-3</v>
      </c>
      <c r="R29" s="147">
        <f>'1.4'!R29/'1.4.a'!$R$149</f>
        <v>2.3353657358355946E-4</v>
      </c>
      <c r="S29" s="147">
        <f>'1.4'!S29/'1.4.a'!$S$149</f>
        <v>6.5198616673703598E-4</v>
      </c>
      <c r="T29" s="147">
        <f>'1.4'!T29/'1.4.a'!$T$149</f>
        <v>4.1513008392486575E-4</v>
      </c>
      <c r="U29" s="147">
        <f>'1.4'!U29/'1.4.a'!$U$149</f>
        <v>1.1314233307253869E-3</v>
      </c>
      <c r="V29" s="147">
        <f>'1.4'!V29/'1.4.a'!$V$149</f>
        <v>3.5355775102080648E-3</v>
      </c>
      <c r="W29" s="147">
        <f>'1.4'!W29/'1.4.a'!$W$149</f>
        <v>1.8713883947361892E-4</v>
      </c>
      <c r="X29" s="147">
        <f>'1.4'!X29/'1.4.a'!$X$149</f>
        <v>2.4078418127284704E-3</v>
      </c>
      <c r="Y29" s="147">
        <f>'1.4'!Y29/'1.4.a'!$Y$149</f>
        <v>9.8664950324748256E-4</v>
      </c>
      <c r="Z29" s="147">
        <f>'1.4'!Z29/'1.4.a'!$Z$149</f>
        <v>9.7973056361905518E-5</v>
      </c>
      <c r="AA29" s="147">
        <f>'1.4'!AA29/'1.4.a'!$AA$149</f>
        <v>2.9542834270416299E-4</v>
      </c>
      <c r="AB29" s="147">
        <f>'1.4'!AB29/'1.4.a'!$AB$149</f>
        <v>1.209724218034947E-3</v>
      </c>
      <c r="AC29" s="147">
        <f>'1.4'!AC29/'1.4.a'!$AC$149</f>
        <v>8.7158940296471127E-4</v>
      </c>
      <c r="AD29" s="147">
        <f>'1.4'!AD29/'1.4.a'!$AD$149</f>
        <v>5.9989677818722239E-4</v>
      </c>
      <c r="AE29" s="147">
        <f>'1.4'!AE29/'1.4.a'!$AE$149</f>
        <v>2.9844730512736947E-4</v>
      </c>
      <c r="AF29" s="147">
        <f>'1.4'!AF29/'1.4.a'!$AF$149</f>
        <v>1.2056441399184042E-3</v>
      </c>
      <c r="AG29" s="147">
        <f>'1.4'!AG29/'1.4.a'!$AG$149</f>
        <v>1.3410410652440778E-3</v>
      </c>
      <c r="AH29" s="147">
        <f>'1.4'!AH29/'1.4.a'!$AH$149</f>
        <v>2.8745860557018339E-3</v>
      </c>
      <c r="AI29" s="147">
        <f>'1.4'!AI29/'1.4.a'!$AI$149</f>
        <v>2.2146015674250774E-4</v>
      </c>
      <c r="AJ29" s="147">
        <f>'1.4'!AJ29/'1.4.a'!$AJ$149</f>
        <v>1.1631689966032266E-3</v>
      </c>
      <c r="AK29" s="147">
        <f>'1.4'!AK29/'1.4.a'!$AK$149</f>
        <v>4.255187252630439E-4</v>
      </c>
      <c r="AL29" s="147">
        <f>'1.4'!AL29/'1.4.a'!$AL$149</f>
        <v>3.121978774886474E-4</v>
      </c>
      <c r="AM29" s="147">
        <f>'1.4'!AM29/'1.4.a'!$AM$149</f>
        <v>2.3014710798887369E-4</v>
      </c>
      <c r="AN29" s="147">
        <f>'1.4'!AN29/'1.4.a'!$AN$149</f>
        <v>5.8107969235522499E-4</v>
      </c>
      <c r="AO29" s="147">
        <f>'1.4'!AO29/'1.4.a'!$AO$149</f>
        <v>2.4715790332415161E-3</v>
      </c>
      <c r="AP29" s="147">
        <f>'1.4'!AP29/'1.4.a'!$AP$149</f>
        <v>6.4089836838157491E-4</v>
      </c>
      <c r="AQ29" s="147">
        <f>'1.4'!AQ29/'1.4.a'!$AQ$149</f>
        <v>2.4871879664927529E-4</v>
      </c>
      <c r="AR29" s="147">
        <f>'1.4'!AR29/'1.4.a'!$AR$149</f>
        <v>4.2309666630844215E-4</v>
      </c>
      <c r="AS29" s="147">
        <f>'1.4'!AS29/'1.4.a'!$AS$149</f>
        <v>2.9280542653651845E-3</v>
      </c>
      <c r="AT29" s="147">
        <f>'1.4'!AT29/'1.4.a'!$AT$149</f>
        <v>3.7699254174556267E-4</v>
      </c>
    </row>
    <row r="30" spans="1:46" ht="20.100000000000001" customHeight="1" x14ac:dyDescent="0.25">
      <c r="A30" s="126"/>
      <c r="B30" s="126" t="s">
        <v>429</v>
      </c>
      <c r="C30" s="96">
        <f>'1.4'!C30/'1.4.a'!$C$149</f>
        <v>1.2213869812341112E-3</v>
      </c>
      <c r="D30" s="96">
        <f>'1.4'!D30/'1.4.a'!$D$149</f>
        <v>4.077154447982765E-3</v>
      </c>
      <c r="E30" s="96">
        <f>'1.4'!E30/'1.4.a'!$E$149</f>
        <v>8.2966136162106511E-4</v>
      </c>
      <c r="F30" s="96">
        <f>'1.4'!F30/'1.4.a'!$F$149</f>
        <v>5.3785627869613589E-3</v>
      </c>
      <c r="G30" s="96">
        <f>'1.4'!G30/'1.4.a'!$G$149</f>
        <v>1.8206927236051593E-2</v>
      </c>
      <c r="H30" s="96">
        <f>'1.4'!H30/'1.4.a'!$H$149</f>
        <v>-2.3427659401851378E-3</v>
      </c>
      <c r="I30" s="96">
        <f>'1.4'!I30/'1.4.a'!$I$149</f>
        <v>2.6430365302740691E-3</v>
      </c>
      <c r="J30" s="96">
        <f>'1.4'!J30/'1.4.a'!$J$149</f>
        <v>-8.3880956039243445E-3</v>
      </c>
      <c r="K30" s="96">
        <f>'1.4'!K30/'1.4.a'!$K$149</f>
        <v>2.1953921290058527E-2</v>
      </c>
      <c r="L30" s="96">
        <f>'1.4'!L30/'1.4.a'!$L$149</f>
        <v>-2.3690992365979139E-3</v>
      </c>
      <c r="M30" s="96">
        <f>'1.4'!M30/'1.4.a'!$M$149</f>
        <v>9.0157576786322087E-3</v>
      </c>
      <c r="N30" s="96">
        <f>'1.4'!N30/'1.4.a'!$N$149</f>
        <v>1.5243071646490693E-2</v>
      </c>
      <c r="O30" s="96">
        <f>'1.4'!O30/'1.4.a'!$O$149</f>
        <v>4.7274568199941313E-3</v>
      </c>
      <c r="P30" s="96">
        <f>'1.4'!P30/'1.4.a'!$P$149</f>
        <v>-1.0989543569524278E-3</v>
      </c>
      <c r="Q30" s="96">
        <f>'1.4'!Q30/'1.4.a'!$Q$149</f>
        <v>-1.4149037832449744E-2</v>
      </c>
      <c r="R30" s="96">
        <f>'1.4'!R30/'1.4.a'!$R$149</f>
        <v>1.4750057039690363E-2</v>
      </c>
      <c r="S30" s="96">
        <f>'1.4'!S30/'1.4.a'!$S$149</f>
        <v>7.7365795141729641E-3</v>
      </c>
      <c r="T30" s="96">
        <f>'1.4'!T30/'1.4.a'!$T$149</f>
        <v>-4.0119800494987316E-3</v>
      </c>
      <c r="U30" s="96">
        <f>'1.4'!U30/'1.4.a'!$U$149</f>
        <v>-5.3920965144509024E-2</v>
      </c>
      <c r="V30" s="96">
        <f>'1.4'!V30/'1.4.a'!$V$149</f>
        <v>-3.1637204192901863E-2</v>
      </c>
      <c r="W30" s="96">
        <f>'1.4'!W30/'1.4.a'!$W$149</f>
        <v>-5.159611248073722E-2</v>
      </c>
      <c r="X30" s="96">
        <f>'1.4'!X30/'1.4.a'!$X$149</f>
        <v>-1.412352858178788E-2</v>
      </c>
      <c r="Y30" s="96">
        <f>'1.4'!Y30/'1.4.a'!$Y$149</f>
        <v>-8.8684200769430621E-2</v>
      </c>
      <c r="Z30" s="96">
        <f>'1.4'!Z30/'1.4.a'!$Z$149</f>
        <v>-6.1296868144435003E-2</v>
      </c>
      <c r="AA30" s="96">
        <f>'1.4'!AA30/'1.4.a'!$AA$149</f>
        <v>-8.1532836261963004E-3</v>
      </c>
      <c r="AB30" s="96">
        <f>'1.4'!AB30/'1.4.a'!$AB$149</f>
        <v>-1.803160550942411E-2</v>
      </c>
      <c r="AC30" s="96">
        <f>'1.4'!AC30/'1.4.a'!$AC$149</f>
        <v>-5.4422084485643327E-2</v>
      </c>
      <c r="AD30" s="96">
        <f>'1.4'!AD30/'1.4.a'!$AD$149</f>
        <v>-5.9560359399954514E-2</v>
      </c>
      <c r="AE30" s="96">
        <f>'1.4'!AE30/'1.4.a'!$AE$149</f>
        <v>-2.9473409474978854E-2</v>
      </c>
      <c r="AF30" s="96">
        <f>'1.4'!AF30/'1.4.a'!$AF$149</f>
        <v>-4.8246743187390785E-2</v>
      </c>
      <c r="AG30" s="96">
        <f>'1.4'!AG30/'1.4.a'!$AG$149</f>
        <v>-5.1896008374939705E-2</v>
      </c>
      <c r="AH30" s="96">
        <f>'1.4'!AH30/'1.4.a'!$AH$149</f>
        <v>-3.1940063683090776E-2</v>
      </c>
      <c r="AI30" s="96">
        <f>'1.4'!AI30/'1.4.a'!$AI$149</f>
        <v>-2.4813547538882538E-2</v>
      </c>
      <c r="AJ30" s="96">
        <f>'1.4'!AJ30/'1.4.a'!$AJ$149</f>
        <v>-4.807241068782344E-2</v>
      </c>
      <c r="AK30" s="96">
        <f>'1.4'!AK30/'1.4.a'!$AK$149</f>
        <v>-4.3605671585796799E-2</v>
      </c>
      <c r="AL30" s="96">
        <f>'1.4'!AL30/'1.4.a'!$AL$149</f>
        <v>-1.8880216473262041E-3</v>
      </c>
      <c r="AM30" s="96">
        <f>'1.4'!AM30/'1.4.a'!$AM$149</f>
        <v>-2.0550839533456846E-2</v>
      </c>
      <c r="AN30" s="96">
        <f>'1.4'!AN30/'1.4.a'!$AN$149</f>
        <v>-8.3814564216685549E-3</v>
      </c>
      <c r="AO30" s="96">
        <f>'1.4'!AO30/'1.4.a'!$AO$149</f>
        <v>-2.2256570654624979E-2</v>
      </c>
      <c r="AP30" s="96">
        <f>'1.4'!AP30/'1.4.a'!$AP$149</f>
        <v>-7.6479980159604288E-3</v>
      </c>
      <c r="AQ30" s="96">
        <f>'1.4'!AQ30/'1.4.a'!$AQ$149</f>
        <v>-5.0833152147135886E-3</v>
      </c>
      <c r="AR30" s="96">
        <f>'1.4'!AR30/'1.4.a'!$AR$149</f>
        <v>-0.21387066728359974</v>
      </c>
      <c r="AS30" s="96">
        <f>'1.4'!AS30/'1.4.a'!$AS$149</f>
        <v>-0.1297170386382355</v>
      </c>
      <c r="AT30" s="96">
        <f>'1.4'!AT30/'1.4.a'!$AT$149</f>
        <v>-3.3629261912406665E-2</v>
      </c>
    </row>
    <row r="31" spans="1:46" ht="20.100000000000001" customHeight="1" x14ac:dyDescent="0.25">
      <c r="A31" s="126"/>
      <c r="B31" s="126" t="s">
        <v>430</v>
      </c>
      <c r="C31" s="96">
        <f>'1.4'!C31/'1.4.a'!$C$149</f>
        <v>8.8253395332759527E-3</v>
      </c>
      <c r="D31" s="96">
        <f>'1.4'!D31/'1.4.a'!$D$149</f>
        <v>9.9626650933392607E-3</v>
      </c>
      <c r="E31" s="96">
        <f>'1.4'!E31/'1.4.a'!$E$149</f>
        <v>1.0039996526691793E-2</v>
      </c>
      <c r="F31" s="96">
        <f>'1.4'!F31/'1.4.a'!$F$149</f>
        <v>2.1140014551634313E-2</v>
      </c>
      <c r="G31" s="96">
        <f>'1.4'!G31/'1.4.a'!$G$149</f>
        <v>3.5361143065183918E-2</v>
      </c>
      <c r="H31" s="96">
        <f>'1.4'!H31/'1.4.a'!$H$149</f>
        <v>1.3064513870599301E-2</v>
      </c>
      <c r="I31" s="96">
        <f>'1.4'!I31/'1.4.a'!$I$149</f>
        <v>1.8053151473707733E-2</v>
      </c>
      <c r="J31" s="96">
        <f>'1.4'!J31/'1.4.a'!$J$149</f>
        <v>1.5451011978654729E-2</v>
      </c>
      <c r="K31" s="96">
        <f>'1.4'!K31/'1.4.a'!$K$149</f>
        <v>3.1059835304768427E-2</v>
      </c>
      <c r="L31" s="96">
        <f>'1.4'!L31/'1.4.a'!$L$149</f>
        <v>9.4580839965654247E-3</v>
      </c>
      <c r="M31" s="96">
        <f>'1.4'!M31/'1.4.a'!$M$149</f>
        <v>2.095461832058481E-2</v>
      </c>
      <c r="N31" s="96">
        <f>'1.4'!N31/'1.4.a'!$N$149</f>
        <v>1.9337929683169552E-2</v>
      </c>
      <c r="O31" s="96">
        <f>'1.4'!O31/'1.4.a'!$O$149</f>
        <v>1.8594759520318079E-2</v>
      </c>
      <c r="P31" s="96">
        <f>'1.4'!P31/'1.4.a'!$P$149</f>
        <v>8.948645664203848E-3</v>
      </c>
      <c r="Q31" s="96">
        <f>'1.4'!Q31/'1.4.a'!$Q$149</f>
        <v>-1.0882874036118153E-3</v>
      </c>
      <c r="R31" s="96">
        <f>'1.4'!R31/'1.4.a'!$R$149</f>
        <v>3.3200663065079253E-2</v>
      </c>
      <c r="S31" s="96">
        <f>'1.4'!S31/'1.4.a'!$S$149</f>
        <v>1.6708493129146879E-2</v>
      </c>
      <c r="T31" s="96">
        <f>'1.4'!T31/'1.4.a'!$T$149</f>
        <v>7.9034968342601942E-4</v>
      </c>
      <c r="U31" s="96">
        <f>'1.4'!U31/'1.4.a'!$U$149</f>
        <v>-2.1518095746585801E-2</v>
      </c>
      <c r="V31" s="96">
        <f>'1.4'!V31/'1.4.a'!$V$149</f>
        <v>-5.5772902946673508E-3</v>
      </c>
      <c r="W31" s="96">
        <f>'1.4'!W31/'1.4.a'!$W$149</f>
        <v>1.2340512227112375E-2</v>
      </c>
      <c r="X31" s="96">
        <f>'1.4'!X31/'1.4.a'!$X$149</f>
        <v>-4.8644573915271466E-3</v>
      </c>
      <c r="Y31" s="96">
        <f>'1.4'!Y31/'1.4.a'!$Y$149</f>
        <v>-8.3634848299913925E-3</v>
      </c>
      <c r="Z31" s="96">
        <f>'1.4'!Z31/'1.4.a'!$Z$149</f>
        <v>-5.2713994914104965E-2</v>
      </c>
      <c r="AA31" s="96">
        <f>'1.4'!AA31/'1.4.a'!$AA$149</f>
        <v>-1.5789448612209662E-3</v>
      </c>
      <c r="AB31" s="96">
        <f>'1.4'!AB31/'1.4.a'!$AB$149</f>
        <v>-1.1056763186056626E-2</v>
      </c>
      <c r="AC31" s="96">
        <f>'1.4'!AC31/'1.4.a'!$AC$149</f>
        <v>-3.5200616543549751E-2</v>
      </c>
      <c r="AD31" s="96">
        <f>'1.4'!AD31/'1.4.a'!$AD$149</f>
        <v>-3.9855002623348346E-2</v>
      </c>
      <c r="AE31" s="96">
        <f>'1.4'!AE31/'1.4.a'!$AE$149</f>
        <v>-6.7141930608598183E-3</v>
      </c>
      <c r="AF31" s="96">
        <f>'1.4'!AF31/'1.4.a'!$AF$149</f>
        <v>-2.5365897416816816E-2</v>
      </c>
      <c r="AG31" s="96">
        <f>'1.4'!AG31/'1.4.a'!$AG$149</f>
        <v>-2.5812816074259275E-2</v>
      </c>
      <c r="AH31" s="96">
        <f>'1.4'!AH31/'1.4.a'!$AH$149</f>
        <v>-1.3627525147099038E-2</v>
      </c>
      <c r="AI31" s="96">
        <f>'1.4'!AI31/'1.4.a'!$AI$149</f>
        <v>-3.5628844144722101E-3</v>
      </c>
      <c r="AJ31" s="96">
        <f>'1.4'!AJ31/'1.4.a'!$AJ$149</f>
        <v>-1.1010434025512167E-2</v>
      </c>
      <c r="AK31" s="96">
        <f>'1.4'!AK31/'1.4.a'!$AK$149</f>
        <v>-1.9994634832038709E-2</v>
      </c>
      <c r="AL31" s="96">
        <f>'1.4'!AL31/'1.4.a'!$AL$149</f>
        <v>2.2344347256273247E-3</v>
      </c>
      <c r="AM31" s="96">
        <f>'1.4'!AM31/'1.4.a'!$AM$149</f>
        <v>-2.831766344952615E-3</v>
      </c>
      <c r="AN31" s="96">
        <f>'1.4'!AN31/'1.4.a'!$AN$149</f>
        <v>-9.471169989340519E-3</v>
      </c>
      <c r="AO31" s="96">
        <f>'1.4'!AO31/'1.4.a'!$AO$149</f>
        <v>-2.1128673303761093E-2</v>
      </c>
      <c r="AP31" s="96">
        <f>'1.4'!AP31/'1.4.a'!$AP$149</f>
        <v>-2.0910902892168739E-3</v>
      </c>
      <c r="AQ31" s="96">
        <f>'1.4'!AQ31/'1.4.a'!$AQ$149</f>
        <v>1.1114017319439622E-3</v>
      </c>
      <c r="AR31" s="96">
        <f>'1.4'!AR31/'1.4.a'!$AR$149</f>
        <v>-0.21708452881571252</v>
      </c>
      <c r="AS31" s="96">
        <f>'1.4'!AS31/'1.4.a'!$AS$149</f>
        <v>-0.12154066896475454</v>
      </c>
      <c r="AT31" s="96">
        <f>'1.4'!AT31/'1.4.a'!$AT$149</f>
        <v>-2.8965433671588145E-2</v>
      </c>
    </row>
    <row r="33" spans="1:46" s="136" customFormat="1" ht="20.100000000000001" customHeight="1" x14ac:dyDescent="0.25">
      <c r="A33" s="322" t="s">
        <v>621</v>
      </c>
      <c r="B33" s="322"/>
      <c r="C33" s="86" t="s">
        <v>674</v>
      </c>
      <c r="D33" s="86" t="s">
        <v>675</v>
      </c>
      <c r="E33" s="86" t="s">
        <v>676</v>
      </c>
      <c r="F33" s="86" t="s">
        <v>677</v>
      </c>
      <c r="G33" s="86" t="s">
        <v>678</v>
      </c>
      <c r="H33" s="86" t="s">
        <v>679</v>
      </c>
      <c r="I33" s="86" t="s">
        <v>680</v>
      </c>
      <c r="J33" s="86" t="s">
        <v>681</v>
      </c>
      <c r="K33" s="86" t="s">
        <v>682</v>
      </c>
      <c r="L33" s="86" t="s">
        <v>683</v>
      </c>
      <c r="M33" s="86" t="s">
        <v>684</v>
      </c>
      <c r="N33" s="86" t="s">
        <v>685</v>
      </c>
      <c r="O33" s="86" t="s">
        <v>686</v>
      </c>
      <c r="P33" s="86" t="s">
        <v>687</v>
      </c>
      <c r="Q33" s="86" t="s">
        <v>688</v>
      </c>
      <c r="R33" s="86" t="s">
        <v>689</v>
      </c>
      <c r="S33" s="86" t="s">
        <v>690</v>
      </c>
      <c r="T33" s="86" t="s">
        <v>691</v>
      </c>
      <c r="U33" s="86" t="s">
        <v>692</v>
      </c>
      <c r="V33" s="86" t="s">
        <v>693</v>
      </c>
      <c r="W33" s="86" t="s">
        <v>694</v>
      </c>
      <c r="X33" s="86" t="s">
        <v>695</v>
      </c>
      <c r="Y33" s="86" t="s">
        <v>696</v>
      </c>
      <c r="Z33" s="86" t="s">
        <v>697</v>
      </c>
      <c r="AA33" s="86" t="s">
        <v>698</v>
      </c>
      <c r="AB33" s="86" t="s">
        <v>699</v>
      </c>
      <c r="AC33" s="86" t="s">
        <v>700</v>
      </c>
      <c r="AD33" s="86" t="s">
        <v>701</v>
      </c>
      <c r="AE33" s="86" t="s">
        <v>702</v>
      </c>
      <c r="AF33" s="86" t="s">
        <v>703</v>
      </c>
      <c r="AG33" s="86" t="s">
        <v>704</v>
      </c>
      <c r="AH33" s="86" t="s">
        <v>705</v>
      </c>
      <c r="AI33" s="86" t="s">
        <v>706</v>
      </c>
      <c r="AJ33" s="86" t="s">
        <v>707</v>
      </c>
      <c r="AK33" s="86" t="s">
        <v>708</v>
      </c>
      <c r="AL33" s="86" t="s">
        <v>709</v>
      </c>
      <c r="AM33" s="86" t="s">
        <v>710</v>
      </c>
      <c r="AN33" s="86" t="s">
        <v>711</v>
      </c>
      <c r="AO33" s="86" t="s">
        <v>712</v>
      </c>
      <c r="AP33" s="86" t="s">
        <v>713</v>
      </c>
      <c r="AQ33" s="86" t="s">
        <v>714</v>
      </c>
      <c r="AR33" s="86" t="s">
        <v>715</v>
      </c>
      <c r="AS33" s="86" t="s">
        <v>716</v>
      </c>
      <c r="AT33" s="86" t="s">
        <v>717</v>
      </c>
    </row>
    <row r="34" spans="1:46" ht="20.100000000000001" customHeight="1" x14ac:dyDescent="0.25">
      <c r="A34" s="18" t="s">
        <v>401</v>
      </c>
      <c r="B34" s="19" t="s">
        <v>826</v>
      </c>
      <c r="C34" s="96">
        <f>'1.4'!C34/'1.4.a'!$C$149</f>
        <v>0.26117002302838432</v>
      </c>
      <c r="D34" s="96">
        <f>'1.4'!D34/'1.4.a'!$D$149</f>
        <v>0.2495883406503081</v>
      </c>
      <c r="E34" s="96">
        <f>'1.4'!E34/'1.4.a'!$E$149</f>
        <v>0.24679854583332123</v>
      </c>
      <c r="F34" s="96">
        <f>'1.4'!F34/'1.4.a'!$F$149</f>
        <v>0.26022034814736172</v>
      </c>
      <c r="G34" s="96">
        <f>'1.4'!G34/'1.4.a'!$G$149</f>
        <v>0.26907990275448007</v>
      </c>
      <c r="H34" s="96">
        <f>'1.4'!H34/'1.4.a'!$H$149</f>
        <v>0.25341869096707903</v>
      </c>
      <c r="I34" s="96">
        <f>'1.4'!I34/'1.4.a'!$I$149</f>
        <v>0.25031116727639502</v>
      </c>
      <c r="J34" s="96">
        <f>'1.4'!J34/'1.4.a'!$J$149</f>
        <v>0.25892577376543124</v>
      </c>
      <c r="K34" s="96">
        <f>'1.4'!K34/'1.4.a'!$K$149</f>
        <v>0.27393874832243675</v>
      </c>
      <c r="L34" s="96">
        <f>'1.4'!L34/'1.4.a'!$L$149</f>
        <v>0.24842940861142759</v>
      </c>
      <c r="M34" s="96">
        <f>'1.4'!M34/'1.4.a'!$M$149</f>
        <v>0.25903933472211571</v>
      </c>
      <c r="N34" s="96">
        <f>'1.4'!N34/'1.4.a'!$N$149</f>
        <v>0.26400104952091397</v>
      </c>
      <c r="O34" s="96">
        <f>'1.4'!O34/'1.4.a'!$O$149</f>
        <v>0.26331253194052945</v>
      </c>
      <c r="P34" s="96">
        <f>'1.4'!P34/'1.4.a'!$P$149</f>
        <v>0.25272894173940952</v>
      </c>
      <c r="Q34" s="96">
        <f>'1.4'!Q34/'1.4.a'!$Q$149</f>
        <v>0.23654968365022505</v>
      </c>
      <c r="R34" s="96">
        <f>'1.4'!R34/'1.4.a'!$R$149</f>
        <v>0.27704766896958666</v>
      </c>
      <c r="S34" s="96">
        <f>'1.4'!S34/'1.4.a'!$S$149</f>
        <v>0.2655035626266839</v>
      </c>
      <c r="T34" s="96">
        <f>'1.4'!T34/'1.4.a'!$T$149</f>
        <v>0.23949740456255975</v>
      </c>
      <c r="U34" s="96">
        <f>'1.4'!U34/'1.4.a'!$U$149</f>
        <v>0.23098412266674304</v>
      </c>
      <c r="V34" s="96">
        <f>'1.4'!V34/'1.4.a'!$V$149</f>
        <v>0.24892756707035377</v>
      </c>
      <c r="W34" s="96">
        <f>'1.4'!W34/'1.4.a'!$W$149</f>
        <v>0.26269733123819056</v>
      </c>
      <c r="X34" s="96">
        <f>'1.4'!X34/'1.4.a'!$X$149</f>
        <v>0.26592513693046566</v>
      </c>
      <c r="Y34" s="96">
        <f>'1.4'!Y34/'1.4.a'!$Y$149</f>
        <v>0.23633140638385183</v>
      </c>
      <c r="Z34" s="96">
        <f>'1.4'!Z34/'1.4.a'!$Z$149</f>
        <v>0.25520853717623465</v>
      </c>
      <c r="AA34" s="96">
        <f>'1.4'!AA34/'1.4.a'!$AA$149</f>
        <v>0.28895122300569087</v>
      </c>
      <c r="AB34" s="96">
        <f>'1.4'!AB34/'1.4.a'!$AB$149</f>
        <v>0.24442583785308544</v>
      </c>
      <c r="AC34" s="96">
        <f>'1.4'!AC34/'1.4.a'!$AC$149</f>
        <v>0.23031832438484112</v>
      </c>
      <c r="AD34" s="96">
        <f>'1.4'!AD34/'1.4.a'!$AD$149</f>
        <v>0.27416696123321616</v>
      </c>
      <c r="AE34" s="96">
        <f>'1.4'!AE34/'1.4.a'!$AE$149</f>
        <v>0.25696445363448533</v>
      </c>
      <c r="AF34" s="96">
        <f>'1.4'!AF34/'1.4.a'!$AF$149</f>
        <v>0.23869449326719969</v>
      </c>
      <c r="AG34" s="96">
        <f>'1.4'!AG34/'1.4.a'!$AG$149</f>
        <v>0.23017534674702425</v>
      </c>
      <c r="AH34" s="96">
        <f>'1.4'!AH34/'1.4.a'!$AH$149</f>
        <v>0.25917829723114555</v>
      </c>
      <c r="AI34" s="96">
        <f>'1.4'!AI34/'1.4.a'!$AI$149</f>
        <v>0.25869458878902235</v>
      </c>
      <c r="AJ34" s="96">
        <f>'1.4'!AJ34/'1.4.a'!$AJ$149</f>
        <v>0.24314750114433895</v>
      </c>
      <c r="AK34" s="96">
        <f>'1.4'!AK34/'1.4.a'!$AK$149</f>
        <v>0.24146119113546188</v>
      </c>
      <c r="AL34" s="96">
        <f>'1.4'!AL34/'1.4.a'!$AL$149</f>
        <v>0.26801065252785145</v>
      </c>
      <c r="AM34" s="96">
        <f>'1.4'!AM34/'1.4.a'!$AM$149</f>
        <v>0.26952549437857193</v>
      </c>
      <c r="AN34" s="96">
        <f>'1.4'!AN34/'1.4.a'!$AN$149</f>
        <v>0.24533962778864726</v>
      </c>
      <c r="AO34" s="96">
        <f>'1.4'!AO34/'1.4.a'!$AO$149</f>
        <v>0.23304576418735301</v>
      </c>
      <c r="AP34" s="96">
        <f>'1.4'!AP34/'1.4.a'!$AP$149</f>
        <v>0.3028190265516279</v>
      </c>
      <c r="AQ34" s="96">
        <f>'1.4'!AQ34/'1.4.a'!$AQ$149</f>
        <v>0.25814709738159469</v>
      </c>
      <c r="AR34" s="96">
        <f>'1.4'!AR34/'1.4.a'!$AR$149</f>
        <v>0.18072553894293925</v>
      </c>
      <c r="AS34" s="96">
        <f>'1.4'!AS34/'1.4.a'!$AS$149</f>
        <v>0.21875783118063169</v>
      </c>
      <c r="AT34" s="96">
        <f>'1.4'!AT34/'1.4.a'!$AT$149</f>
        <v>0.26013257964203496</v>
      </c>
    </row>
    <row r="35" spans="1:46" ht="20.100000000000001" customHeight="1" x14ac:dyDescent="0.25">
      <c r="A35" s="137" t="s">
        <v>402</v>
      </c>
      <c r="B35" s="118" t="s">
        <v>242</v>
      </c>
      <c r="C35" s="146">
        <f>'1.4'!C35/'1.4.a'!$C$149</f>
        <v>0.14994538829501428</v>
      </c>
      <c r="D35" s="146">
        <f>'1.4'!D35/'1.4.a'!$D$149</f>
        <v>0.14167939233475904</v>
      </c>
      <c r="E35" s="146">
        <f>'1.4'!E35/'1.4.a'!$E$149</f>
        <v>0.13131030979521108</v>
      </c>
      <c r="F35" s="146">
        <f>'1.4'!F35/'1.4.a'!$F$149</f>
        <v>0.14753509162463838</v>
      </c>
      <c r="G35" s="146">
        <f>'1.4'!G35/'1.4.a'!$G$149</f>
        <v>0.1614613857468295</v>
      </c>
      <c r="H35" s="146">
        <f>'1.4'!H35/'1.4.a'!$H$149</f>
        <v>0.14740707771504813</v>
      </c>
      <c r="I35" s="146">
        <f>'1.4'!I35/'1.4.a'!$I$149</f>
        <v>0.14130537957582448</v>
      </c>
      <c r="J35" s="146">
        <f>'1.4'!J35/'1.4.a'!$J$149</f>
        <v>0.14511681606816498</v>
      </c>
      <c r="K35" s="146">
        <f>'1.4'!K35/'1.4.a'!$K$149</f>
        <v>0.16092561711658684</v>
      </c>
      <c r="L35" s="146">
        <f>'1.4'!L35/'1.4.a'!$L$149</f>
        <v>0.14339872646289983</v>
      </c>
      <c r="M35" s="146">
        <f>'1.4'!M35/'1.4.a'!$M$149</f>
        <v>0.1321954222451017</v>
      </c>
      <c r="N35" s="146">
        <f>'1.4'!N35/'1.4.a'!$N$149</f>
        <v>0.13838774944002682</v>
      </c>
      <c r="O35" s="146">
        <f>'1.4'!O35/'1.4.a'!$O$149</f>
        <v>0.15314766225034426</v>
      </c>
      <c r="P35" s="146">
        <f>'1.4'!P35/'1.4.a'!$P$149</f>
        <v>0.13865432234348352</v>
      </c>
      <c r="Q35" s="146">
        <f>'1.4'!Q35/'1.4.a'!$Q$149</f>
        <v>0.12474120794746561</v>
      </c>
      <c r="R35" s="146">
        <f>'1.4'!R35/'1.4.a'!$R$149</f>
        <v>0.14906382300552201</v>
      </c>
      <c r="S35" s="146">
        <f>'1.4'!S35/'1.4.a'!$S$149</f>
        <v>0.15033714780252516</v>
      </c>
      <c r="T35" s="146">
        <f>'1.4'!T35/'1.4.a'!$T$149</f>
        <v>0.13404086270013016</v>
      </c>
      <c r="U35" s="146">
        <f>'1.4'!U35/'1.4.a'!$U$149</f>
        <v>0.12189597171534235</v>
      </c>
      <c r="V35" s="146">
        <f>'1.4'!V35/'1.4.a'!$V$149</f>
        <v>0.13413615408625548</v>
      </c>
      <c r="W35" s="146">
        <f>'1.4'!W35/'1.4.a'!$W$149</f>
        <v>0.15246640065353331</v>
      </c>
      <c r="X35" s="146">
        <f>'1.4'!X35/'1.4.a'!$X$149</f>
        <v>0.13797899176512626</v>
      </c>
      <c r="Y35" s="146">
        <f>'1.4'!Y35/'1.4.a'!$Y$149</f>
        <v>0.12478118620774552</v>
      </c>
      <c r="Z35" s="146">
        <f>'1.4'!Z35/'1.4.a'!$Z$149</f>
        <v>0.13070151219122014</v>
      </c>
      <c r="AA35" s="146">
        <f>'1.4'!AA35/'1.4.a'!$AA$149</f>
        <v>0.14975371395289483</v>
      </c>
      <c r="AB35" s="146">
        <f>'1.4'!AB35/'1.4.a'!$AB$149</f>
        <v>0.13412263225115492</v>
      </c>
      <c r="AC35" s="146">
        <f>'1.4'!AC35/'1.4.a'!$AC$149</f>
        <v>0.12003392984083605</v>
      </c>
      <c r="AD35" s="146">
        <f>'1.4'!AD35/'1.4.a'!$AD$149</f>
        <v>0.14481741042285323</v>
      </c>
      <c r="AE35" s="146">
        <f>'1.4'!AE35/'1.4.a'!$AE$149</f>
        <v>0.14836617026485474</v>
      </c>
      <c r="AF35" s="146">
        <f>'1.4'!AF35/'1.4.a'!$AF$149</f>
        <v>0.13206675643278121</v>
      </c>
      <c r="AG35" s="146">
        <f>'1.4'!AG35/'1.4.a'!$AG$149</f>
        <v>0.12305758874810414</v>
      </c>
      <c r="AH35" s="146">
        <f>'1.4'!AH35/'1.4.a'!$AH$149</f>
        <v>0.14093446979858021</v>
      </c>
      <c r="AI35" s="146">
        <f>'1.4'!AI35/'1.4.a'!$AI$149</f>
        <v>0.15279978934610405</v>
      </c>
      <c r="AJ35" s="146">
        <f>'1.4'!AJ35/'1.4.a'!$AJ$149</f>
        <v>0.1379216491678899</v>
      </c>
      <c r="AK35" s="146">
        <f>'1.4'!AK35/'1.4.a'!$AK$149</f>
        <v>0.1291325091519738</v>
      </c>
      <c r="AL35" s="146">
        <f>'1.4'!AL35/'1.4.a'!$AL$149</f>
        <v>0.13842290092172507</v>
      </c>
      <c r="AM35" s="146">
        <f>'1.4'!AM35/'1.4.a'!$AM$149</f>
        <v>0.1542920350172379</v>
      </c>
      <c r="AN35" s="146">
        <f>'1.4'!AN35/'1.4.a'!$AN$149</f>
        <v>0.13294077813709115</v>
      </c>
      <c r="AO35" s="146">
        <f>'1.4'!AO35/'1.4.a'!$AO$149</f>
        <v>0.12580697304352964</v>
      </c>
      <c r="AP35" s="146">
        <f>'1.4'!AP35/'1.4.a'!$AP$149</f>
        <v>0.13650666659442062</v>
      </c>
      <c r="AQ35" s="146">
        <f>'1.4'!AQ35/'1.4.a'!$AQ$149</f>
        <v>0.1492940767988499</v>
      </c>
      <c r="AR35" s="146">
        <f>'1.4'!AR35/'1.4.a'!$AR$149</f>
        <v>0.10214716583881465</v>
      </c>
      <c r="AS35" s="146">
        <f>'1.4'!AS35/'1.4.a'!$AS$149</f>
        <v>0.11868268460723372</v>
      </c>
      <c r="AT35" s="146">
        <f>'1.4'!AT35/'1.4.a'!$AT$149</f>
        <v>0.14605722959738882</v>
      </c>
    </row>
    <row r="36" spans="1:46" ht="20.100000000000001" customHeight="1" x14ac:dyDescent="0.25">
      <c r="A36" s="21" t="s">
        <v>403</v>
      </c>
      <c r="B36" s="22" t="s">
        <v>256</v>
      </c>
      <c r="C36" s="97">
        <f>'1.4'!C36/'1.4.a'!$C$149</f>
        <v>7.3021144488978645E-2</v>
      </c>
      <c r="D36" s="97">
        <f>'1.4'!D36/'1.4.a'!$D$149</f>
        <v>6.7639057985878173E-2</v>
      </c>
      <c r="E36" s="97">
        <f>'1.4'!E36/'1.4.a'!$E$149</f>
        <v>5.7569632272465136E-2</v>
      </c>
      <c r="F36" s="97">
        <f>'1.4'!F36/'1.4.a'!$F$149</f>
        <v>6.8514994631971818E-2</v>
      </c>
      <c r="G36" s="97">
        <f>'1.4'!G36/'1.4.a'!$G$149</f>
        <v>8.0528551199162898E-2</v>
      </c>
      <c r="H36" s="97">
        <f>'1.4'!H36/'1.4.a'!$H$149</f>
        <v>7.2683105925495331E-2</v>
      </c>
      <c r="I36" s="97">
        <f>'1.4'!I36/'1.4.a'!$I$149</f>
        <v>6.3863610623989972E-2</v>
      </c>
      <c r="J36" s="97">
        <f>'1.4'!J36/'1.4.a'!$J$149</f>
        <v>7.0740685775052839E-2</v>
      </c>
      <c r="K36" s="97">
        <f>'1.4'!K36/'1.4.a'!$K$149</f>
        <v>8.388352240513676E-2</v>
      </c>
      <c r="L36" s="97">
        <f>'1.4'!L36/'1.4.a'!$L$149</f>
        <v>6.8856055494716975E-2</v>
      </c>
      <c r="M36" s="97">
        <f>'1.4'!M36/'1.4.a'!$M$149</f>
        <v>5.2430317834432763E-2</v>
      </c>
      <c r="N36" s="97">
        <f>'1.4'!N36/'1.4.a'!$N$149</f>
        <v>6.6218488417650101E-2</v>
      </c>
      <c r="O36" s="97">
        <f>'1.4'!O36/'1.4.a'!$O$149</f>
        <v>8.0195907938409916E-2</v>
      </c>
      <c r="P36" s="97">
        <f>'1.4'!P36/'1.4.a'!$P$149</f>
        <v>6.7022577047467863E-2</v>
      </c>
      <c r="Q36" s="97">
        <f>'1.4'!Q36/'1.4.a'!$Q$149</f>
        <v>5.4193979577056857E-2</v>
      </c>
      <c r="R36" s="97">
        <f>'1.4'!R36/'1.4.a'!$R$149</f>
        <v>7.0169597653541804E-2</v>
      </c>
      <c r="S36" s="97">
        <f>'1.4'!S36/'1.4.a'!$S$149</f>
        <v>7.724115680352435E-2</v>
      </c>
      <c r="T36" s="97">
        <f>'1.4'!T36/'1.4.a'!$T$149</f>
        <v>6.7542821641702708E-2</v>
      </c>
      <c r="U36" s="97">
        <f>'1.4'!U36/'1.4.a'!$U$149</f>
        <v>5.5838548984626007E-2</v>
      </c>
      <c r="V36" s="97">
        <f>'1.4'!V36/'1.4.a'!$V$149</f>
        <v>6.4560553437257306E-2</v>
      </c>
      <c r="W36" s="97">
        <f>'1.4'!W36/'1.4.a'!$W$149</f>
        <v>7.9627696753594213E-2</v>
      </c>
      <c r="X36" s="97">
        <f>'1.4'!X36/'1.4.a'!$X$149</f>
        <v>6.9914666352835886E-2</v>
      </c>
      <c r="Y36" s="97">
        <f>'1.4'!Y36/'1.4.a'!$Y$149</f>
        <v>5.4696321646609369E-2</v>
      </c>
      <c r="Z36" s="97">
        <f>'1.4'!Z36/'1.4.a'!$Z$149</f>
        <v>6.3939937635725877E-2</v>
      </c>
      <c r="AA36" s="97">
        <f>'1.4'!AA36/'1.4.a'!$AA$149</f>
        <v>7.8663770059477764E-2</v>
      </c>
      <c r="AB36" s="97">
        <f>'1.4'!AB36/'1.4.a'!$AB$149</f>
        <v>7.0491168836823867E-2</v>
      </c>
      <c r="AC36" s="97">
        <f>'1.4'!AC36/'1.4.a'!$AC$149</f>
        <v>5.7408910682939095E-2</v>
      </c>
      <c r="AD36" s="97">
        <f>'1.4'!AD36/'1.4.a'!$AD$149</f>
        <v>8.2512347541334213E-2</v>
      </c>
      <c r="AE36" s="97">
        <f>'1.4'!AE36/'1.4.a'!$AE$149</f>
        <v>8.3579128307376196E-2</v>
      </c>
      <c r="AF36" s="97">
        <f>'1.4'!AF36/'1.4.a'!$AF$149</f>
        <v>7.0688460177816534E-2</v>
      </c>
      <c r="AG36" s="97">
        <f>'1.4'!AG36/'1.4.a'!$AG$149</f>
        <v>5.7860283877616832E-2</v>
      </c>
      <c r="AH36" s="97">
        <f>'1.4'!AH36/'1.4.a'!$AH$149</f>
        <v>6.7125703515463792E-2</v>
      </c>
      <c r="AI36" s="97">
        <f>'1.4'!AI36/'1.4.a'!$AI$149</f>
        <v>8.3302327587900002E-2</v>
      </c>
      <c r="AJ36" s="97">
        <f>'1.4'!AJ36/'1.4.a'!$AJ$149</f>
        <v>6.9841029915689412E-2</v>
      </c>
      <c r="AK36" s="97">
        <f>'1.4'!AK36/'1.4.a'!$AK$149</f>
        <v>5.8092764894407942E-2</v>
      </c>
      <c r="AL36" s="97">
        <f>'1.4'!AL36/'1.4.a'!$AL$149</f>
        <v>6.9692017914540119E-2</v>
      </c>
      <c r="AM36" s="97">
        <f>'1.4'!AM36/'1.4.a'!$AM$149</f>
        <v>8.7222821820221508E-2</v>
      </c>
      <c r="AN36" s="97">
        <f>'1.4'!AN36/'1.4.a'!$AN$149</f>
        <v>6.919298026809359E-2</v>
      </c>
      <c r="AO36" s="97">
        <f>'1.4'!AO36/'1.4.a'!$AO$149</f>
        <v>6.1937281131606771E-2</v>
      </c>
      <c r="AP36" s="97">
        <f>'1.4'!AP36/'1.4.a'!$AP$149</f>
        <v>7.2959636892472424E-2</v>
      </c>
      <c r="AQ36" s="97">
        <f>'1.4'!AQ36/'1.4.a'!$AQ$149</f>
        <v>8.6240874914289667E-2</v>
      </c>
      <c r="AR36" s="97">
        <f>'1.4'!AR36/'1.4.a'!$AR$149</f>
        <v>6.6591236085121949E-2</v>
      </c>
      <c r="AS36" s="97">
        <f>'1.4'!AS36/'1.4.a'!$AS$149</f>
        <v>5.3400857362809515E-2</v>
      </c>
      <c r="AT36" s="97">
        <f>'1.4'!AT36/'1.4.a'!$AT$149</f>
        <v>7.5778500302466453E-2</v>
      </c>
    </row>
    <row r="37" spans="1:46" ht="20.100000000000001" customHeight="1" x14ac:dyDescent="0.25">
      <c r="A37" s="21" t="s">
        <v>404</v>
      </c>
      <c r="B37" s="22" t="s">
        <v>257</v>
      </c>
      <c r="C37" s="97">
        <f>'1.4'!C37/'1.4.a'!$C$149</f>
        <v>3.8569172291648092E-3</v>
      </c>
      <c r="D37" s="97">
        <f>'1.4'!D37/'1.4.a'!$D$149</f>
        <v>3.2815188325522032E-3</v>
      </c>
      <c r="E37" s="97">
        <f>'1.4'!E37/'1.4.a'!$E$149</f>
        <v>2.962970402010151E-3</v>
      </c>
      <c r="F37" s="97">
        <f>'1.4'!F37/'1.4.a'!$F$149</f>
        <v>2.8913161382392162E-3</v>
      </c>
      <c r="G37" s="97">
        <f>'1.4'!G37/'1.4.a'!$G$149</f>
        <v>4.0189507265395745E-3</v>
      </c>
      <c r="H37" s="97">
        <f>'1.4'!H37/'1.4.a'!$H$149</f>
        <v>3.126526046380231E-3</v>
      </c>
      <c r="I37" s="97">
        <f>'1.4'!I37/'1.4.a'!$I$149</f>
        <v>3.3292220126778468E-3</v>
      </c>
      <c r="J37" s="97">
        <f>'1.4'!J37/'1.4.a'!$J$149</f>
        <v>3.1515873349333735E-3</v>
      </c>
      <c r="K37" s="97">
        <f>'1.4'!K37/'1.4.a'!$K$149</f>
        <v>4.1000676513648403E-3</v>
      </c>
      <c r="L37" s="97">
        <f>'1.4'!L37/'1.4.a'!$L$149</f>
        <v>3.3154272328935939E-3</v>
      </c>
      <c r="M37" s="97">
        <f>'1.4'!M37/'1.4.a'!$M$149</f>
        <v>3.3474180753285997E-3</v>
      </c>
      <c r="N37" s="97">
        <f>'1.4'!N37/'1.4.a'!$N$149</f>
        <v>3.1573861604495979E-3</v>
      </c>
      <c r="O37" s="97">
        <f>'1.4'!O37/'1.4.a'!$O$149</f>
        <v>4.1719209575170283E-3</v>
      </c>
      <c r="P37" s="97">
        <f>'1.4'!P37/'1.4.a'!$P$149</f>
        <v>3.3565031057302512E-3</v>
      </c>
      <c r="Q37" s="97">
        <f>'1.4'!Q37/'1.4.a'!$Q$149</f>
        <v>3.397786527416671E-3</v>
      </c>
      <c r="R37" s="97">
        <f>'1.4'!R37/'1.4.a'!$R$149</f>
        <v>3.1876871491895767E-3</v>
      </c>
      <c r="S37" s="97">
        <f>'1.4'!S37/'1.4.a'!$S$149</f>
        <v>4.1785220145980533E-3</v>
      </c>
      <c r="T37" s="97">
        <f>'1.4'!T37/'1.4.a'!$T$149</f>
        <v>3.4391000540141621E-3</v>
      </c>
      <c r="U37" s="97">
        <f>'1.4'!U37/'1.4.a'!$U$149</f>
        <v>3.4681512880948406E-3</v>
      </c>
      <c r="V37" s="97">
        <f>'1.4'!V37/'1.4.a'!$V$149</f>
        <v>3.2917074432641746E-3</v>
      </c>
      <c r="W37" s="97">
        <f>'1.4'!W37/'1.4.a'!$W$149</f>
        <v>4.2824143462816449E-3</v>
      </c>
      <c r="X37" s="97">
        <f>'1.4'!X37/'1.4.a'!$X$149</f>
        <v>3.5057275113304126E-3</v>
      </c>
      <c r="Y37" s="97">
        <f>'1.4'!Y37/'1.4.a'!$Y$149</f>
        <v>3.5031402566010846E-3</v>
      </c>
      <c r="Z37" s="97">
        <f>'1.4'!Z37/'1.4.a'!$Z$149</f>
        <v>3.1445390030335934E-3</v>
      </c>
      <c r="AA37" s="97">
        <f>'1.4'!AA37/'1.4.a'!$AA$149</f>
        <v>4.2324287922018309E-3</v>
      </c>
      <c r="AB37" s="97">
        <f>'1.4'!AB37/'1.4.a'!$AB$149</f>
        <v>3.446687506702603E-3</v>
      </c>
      <c r="AC37" s="97">
        <f>'1.4'!AC37/'1.4.a'!$AC$149</f>
        <v>3.4094205810645947E-3</v>
      </c>
      <c r="AD37" s="97">
        <f>'1.4'!AD37/'1.4.a'!$AD$149</f>
        <v>3.1176957384859536E-3</v>
      </c>
      <c r="AE37" s="97">
        <f>'1.4'!AE37/'1.4.a'!$AE$149</f>
        <v>4.0816621150668612E-3</v>
      </c>
      <c r="AF37" s="97">
        <f>'1.4'!AF37/'1.4.a'!$AF$149</f>
        <v>3.3394979204185021E-3</v>
      </c>
      <c r="AG37" s="97">
        <f>'1.4'!AG37/'1.4.a'!$AG$149</f>
        <v>3.3647079953701255E-3</v>
      </c>
      <c r="AH37" s="97">
        <f>'1.4'!AH37/'1.4.a'!$AH$149</f>
        <v>3.0612777002624325E-3</v>
      </c>
      <c r="AI37" s="97">
        <f>'1.4'!AI37/'1.4.a'!$AI$149</f>
        <v>3.9708267184110045E-3</v>
      </c>
      <c r="AJ37" s="97">
        <f>'1.4'!AJ37/'1.4.a'!$AJ$149</f>
        <v>3.0429402373600041E-3</v>
      </c>
      <c r="AK37" s="97">
        <f>'1.4'!AK37/'1.4.a'!$AK$149</f>
        <v>3.5666096687340487E-3</v>
      </c>
      <c r="AL37" s="97">
        <f>'1.4'!AL37/'1.4.a'!$AL$149</f>
        <v>3.3758645370021295E-3</v>
      </c>
      <c r="AM37" s="97">
        <f>'1.4'!AM37/'1.4.a'!$AM$149</f>
        <v>3.4464321104756314E-3</v>
      </c>
      <c r="AN37" s="97">
        <f>'1.4'!AN37/'1.4.a'!$AN$149</f>
        <v>3.170529721394753E-3</v>
      </c>
      <c r="AO37" s="97">
        <f>'1.4'!AO37/'1.4.a'!$AO$149</f>
        <v>2.9502137478105129E-3</v>
      </c>
      <c r="AP37" s="97">
        <f>'1.4'!AP37/'1.4.a'!$AP$149</f>
        <v>3.5253517107014013E-3</v>
      </c>
      <c r="AQ37" s="97">
        <f>'1.4'!AQ37/'1.4.a'!$AQ$149</f>
        <v>3.1979366470190796E-3</v>
      </c>
      <c r="AR37" s="97">
        <f>'1.4'!AR37/'1.4.a'!$AR$149</f>
        <v>3.0051705271003631E-3</v>
      </c>
      <c r="AS37" s="97">
        <f>'1.4'!AS37/'1.4.a'!$AS$149</f>
        <v>2.817210284282771E-3</v>
      </c>
      <c r="AT37" s="97">
        <f>'1.4'!AT37/'1.4.a'!$AT$149</f>
        <v>3.4475094330699649E-3</v>
      </c>
    </row>
    <row r="38" spans="1:46" ht="20.100000000000001" customHeight="1" x14ac:dyDescent="0.25">
      <c r="A38" s="21" t="s">
        <v>405</v>
      </c>
      <c r="B38" s="22" t="s">
        <v>258</v>
      </c>
      <c r="C38" s="97">
        <f>'1.4'!C38/'1.4.a'!$C$149</f>
        <v>2.705862646195779E-5</v>
      </c>
      <c r="D38" s="97">
        <f>'1.4'!D38/'1.4.a'!$D$149</f>
        <v>2.4426838568228395E-5</v>
      </c>
      <c r="E38" s="97">
        <f>'1.4'!E38/'1.4.a'!$E$149</f>
        <v>3.3240998904738287E-4</v>
      </c>
      <c r="F38" s="97">
        <f>'1.4'!F38/'1.4.a'!$F$149</f>
        <v>1.409667088247255E-4</v>
      </c>
      <c r="G38" s="97">
        <f>'1.4'!G38/'1.4.a'!$G$149</f>
        <v>2.6880950999034953E-5</v>
      </c>
      <c r="H38" s="97">
        <f>'1.4'!H38/'1.4.a'!$H$149</f>
        <v>2.9105126855020598E-5</v>
      </c>
      <c r="I38" s="97">
        <f>'1.4'!I38/'1.4.a'!$I$149</f>
        <v>3.4352942588287337E-4</v>
      </c>
      <c r="J38" s="97">
        <f>'1.4'!J38/'1.4.a'!$J$149</f>
        <v>1.3893093670421539E-4</v>
      </c>
      <c r="K38" s="97">
        <f>'1.4'!K38/'1.4.a'!$K$149</f>
        <v>3.8607485491021027E-5</v>
      </c>
      <c r="L38" s="97">
        <f>'1.4'!L38/'1.4.a'!$L$149</f>
        <v>3.080550734327087E-5</v>
      </c>
      <c r="M38" s="97">
        <f>'1.4'!M38/'1.4.a'!$M$149</f>
        <v>3.4815408757291034E-4</v>
      </c>
      <c r="N38" s="97">
        <f>'1.4'!N38/'1.4.a'!$N$149</f>
        <v>1.4085385015813305E-4</v>
      </c>
      <c r="O38" s="97">
        <f>'1.4'!O38/'1.4.a'!$O$149</f>
        <v>2.0385787207877876E-5</v>
      </c>
      <c r="P38" s="97">
        <f>'1.4'!P38/'1.4.a'!$P$149</f>
        <v>2.821247946427322E-5</v>
      </c>
      <c r="Q38" s="97">
        <f>'1.4'!Q38/'1.4.a'!$Q$149</f>
        <v>3.7657475820011024E-4</v>
      </c>
      <c r="R38" s="97">
        <f>'1.4'!R38/'1.4.a'!$R$149</f>
        <v>1.4837580668513139E-4</v>
      </c>
      <c r="S38" s="97">
        <f>'1.4'!S38/'1.4.a'!$S$149</f>
        <v>2.044342874752898E-5</v>
      </c>
      <c r="T38" s="97">
        <f>'1.4'!T38/'1.4.a'!$T$149</f>
        <v>1.8827663865027317E-5</v>
      </c>
      <c r="U38" s="97">
        <f>'1.4'!U38/'1.4.a'!$U$149</f>
        <v>4.2486059518317282E-4</v>
      </c>
      <c r="V38" s="97">
        <f>'1.4'!V38/'1.4.a'!$V$149</f>
        <v>1.6737403766872651E-4</v>
      </c>
      <c r="W38" s="97">
        <f>'1.4'!W38/'1.4.a'!$W$149</f>
        <v>2.4699472332149686E-5</v>
      </c>
      <c r="X38" s="97">
        <f>'1.4'!X38/'1.4.a'!$X$149</f>
        <v>2.5865057931678948E-5</v>
      </c>
      <c r="Y38" s="97">
        <f>'1.4'!Y38/'1.4.a'!$Y$149</f>
        <v>4.9286205566105167E-4</v>
      </c>
      <c r="Z38" s="97">
        <f>'1.4'!Z38/'1.4.a'!$Z$149</f>
        <v>2.0185393023442589E-4</v>
      </c>
      <c r="AA38" s="97">
        <f>'1.4'!AA38/'1.4.a'!$AA$149</f>
        <v>3.1588161493431065E-5</v>
      </c>
      <c r="AB38" s="97">
        <f>'1.4'!AB38/'1.4.a'!$AB$149</f>
        <v>2.5182699356103834E-5</v>
      </c>
      <c r="AC38" s="97">
        <f>'1.4'!AC38/'1.4.a'!$AC$149</f>
        <v>4.8141840717207682E-4</v>
      </c>
      <c r="AD38" s="97">
        <f>'1.4'!AD38/'1.4.a'!$AD$149</f>
        <v>1.9200858859343809E-4</v>
      </c>
      <c r="AE38" s="97">
        <f>'1.4'!AE38/'1.4.a'!$AE$149</f>
        <v>2.7318626391941448E-5</v>
      </c>
      <c r="AF38" s="97">
        <f>'1.4'!AF38/'1.4.a'!$AF$149</f>
        <v>2.8560746748668856E-5</v>
      </c>
      <c r="AG38" s="97">
        <f>'1.4'!AG38/'1.4.a'!$AG$149</f>
        <v>5.3206287420979898E-4</v>
      </c>
      <c r="AH38" s="97">
        <f>'1.4'!AH38/'1.4.a'!$AH$149</f>
        <v>2.0124282464034101E-4</v>
      </c>
      <c r="AI38" s="97">
        <f>'1.4'!AI38/'1.4.a'!$AI$149</f>
        <v>1.8323043013373313E-5</v>
      </c>
      <c r="AJ38" s="97">
        <f>'1.4'!AJ38/'1.4.a'!$AJ$149</f>
        <v>2.1833005073234217E-5</v>
      </c>
      <c r="AK38" s="97">
        <f>'1.4'!AK38/'1.4.a'!$AK$149</f>
        <v>5.5305401322772532E-4</v>
      </c>
      <c r="AL38" s="97">
        <f>'1.4'!AL38/'1.4.a'!$AL$149</f>
        <v>2.1852450027572731E-4</v>
      </c>
      <c r="AM38" s="97">
        <f>'1.4'!AM38/'1.4.a'!$AM$149</f>
        <v>3.7741827950060035E-6</v>
      </c>
      <c r="AN38" s="97">
        <f>'1.4'!AN38/'1.4.a'!$AN$149</f>
        <v>3.6081715605531059E-6</v>
      </c>
      <c r="AO38" s="97">
        <f>'1.4'!AO38/'1.4.a'!$AO$149</f>
        <v>3.7517150787998645E-6</v>
      </c>
      <c r="AP38" s="97">
        <f>'1.4'!AP38/'1.4.a'!$AP$149</f>
        <v>3.1153630093361817E-6</v>
      </c>
      <c r="AQ38" s="97">
        <f>'1.4'!AQ38/'1.4.a'!$AQ$149</f>
        <v>3.1692601571267573E-5</v>
      </c>
      <c r="AR38" s="97">
        <f>'1.4'!AR38/'1.4.a'!$AR$149</f>
        <v>1.5404556479047995E-5</v>
      </c>
      <c r="AS38" s="97">
        <f>'1.4'!AS38/'1.4.a'!$AS$149</f>
        <v>6.6316557123051315E-4</v>
      </c>
      <c r="AT38" s="97">
        <f>'1.4'!AT38/'1.4.a'!$AT$149</f>
        <v>2.2243681264252213E-4</v>
      </c>
    </row>
    <row r="39" spans="1:46" ht="20.100000000000001" customHeight="1" x14ac:dyDescent="0.25">
      <c r="A39" s="21" t="s">
        <v>406</v>
      </c>
      <c r="B39" s="22" t="s">
        <v>264</v>
      </c>
      <c r="C39" s="97">
        <f>'1.4'!C39/'1.4.a'!$C$149</f>
        <v>6.796446734931251E-2</v>
      </c>
      <c r="D39" s="97">
        <f>'1.4'!D39/'1.4.a'!$D$149</f>
        <v>6.5439790936957926E-2</v>
      </c>
      <c r="E39" s="97">
        <f>'1.4'!E39/'1.4.a'!$E$149</f>
        <v>6.4297368859957293E-2</v>
      </c>
      <c r="F39" s="97">
        <f>'1.4'!F39/'1.4.a'!$F$149</f>
        <v>7.0659403154653355E-2</v>
      </c>
      <c r="G39" s="97">
        <f>'1.4'!G39/'1.4.a'!$G$149</f>
        <v>7.084708378565345E-2</v>
      </c>
      <c r="H39" s="97">
        <f>'1.4'!H39/'1.4.a'!$H$149</f>
        <v>6.582795649876301E-2</v>
      </c>
      <c r="I39" s="97">
        <f>'1.4'!I39/'1.4.a'!$I$149</f>
        <v>6.7233980992894127E-2</v>
      </c>
      <c r="J39" s="97">
        <f>'1.4'!J39/'1.4.a'!$J$149</f>
        <v>6.4770387121241627E-2</v>
      </c>
      <c r="K39" s="97">
        <f>'1.4'!K39/'1.4.a'!$K$149</f>
        <v>6.7424233596328251E-2</v>
      </c>
      <c r="L39" s="97">
        <f>'1.4'!L39/'1.4.a'!$L$149</f>
        <v>6.5039538669142347E-2</v>
      </c>
      <c r="M39" s="97">
        <f>'1.4'!M39/'1.4.a'!$M$149</f>
        <v>6.9442320223473852E-2</v>
      </c>
      <c r="N39" s="97">
        <f>'1.4'!N39/'1.4.a'!$N$149</f>
        <v>6.1777285966216275E-2</v>
      </c>
      <c r="O39" s="97">
        <f>'1.4'!O39/'1.4.a'!$O$149</f>
        <v>6.2609806693317643E-2</v>
      </c>
      <c r="P39" s="97">
        <f>'1.4'!P39/'1.4.a'!$P$149</f>
        <v>6.1535181800607602E-2</v>
      </c>
      <c r="Q39" s="97">
        <f>'1.4'!Q39/'1.4.a'!$Q$149</f>
        <v>5.9163417665094614E-2</v>
      </c>
      <c r="R39" s="97">
        <f>'1.4'!R39/'1.4.a'!$R$149</f>
        <v>6.795820432130642E-2</v>
      </c>
      <c r="S39" s="97">
        <f>'1.4'!S39/'1.4.a'!$S$149</f>
        <v>6.1769541616106205E-2</v>
      </c>
      <c r="T39" s="97">
        <f>'1.4'!T39/'1.4.a'!$T$149</f>
        <v>5.7076215140589859E-2</v>
      </c>
      <c r="U39" s="97">
        <f>'1.4'!U39/'1.4.a'!$U$149</f>
        <v>5.5878406539497917E-2</v>
      </c>
      <c r="V39" s="97">
        <f>'1.4'!V39/'1.4.a'!$V$149</f>
        <v>6.003108953563252E-2</v>
      </c>
      <c r="W39" s="97">
        <f>'1.4'!W39/'1.4.a'!$W$149</f>
        <v>6.1917476763442822E-2</v>
      </c>
      <c r="X39" s="97">
        <f>'1.4'!X39/'1.4.a'!$X$149</f>
        <v>5.8100067809040007E-2</v>
      </c>
      <c r="Y39" s="97">
        <f>'1.4'!Y39/'1.4.a'!$Y$149</f>
        <v>5.9199482371414203E-2</v>
      </c>
      <c r="Z39" s="97">
        <f>'1.4'!Z39/'1.4.a'!$Z$149</f>
        <v>5.7655223032923197E-2</v>
      </c>
      <c r="AA39" s="97">
        <f>'1.4'!AA39/'1.4.a'!$AA$149</f>
        <v>6.115561416416565E-2</v>
      </c>
      <c r="AB39" s="97">
        <f>'1.4'!AB39/'1.4.a'!$AB$149</f>
        <v>5.5414975030070313E-2</v>
      </c>
      <c r="AC39" s="97">
        <f>'1.4'!AC39/'1.4.a'!$AC$149</f>
        <v>5.3816819575048892E-2</v>
      </c>
      <c r="AD39" s="97">
        <f>'1.4'!AD39/'1.4.a'!$AD$149</f>
        <v>5.4224760118282235E-2</v>
      </c>
      <c r="AE39" s="97">
        <f>'1.4'!AE39/'1.4.a'!$AE$149</f>
        <v>5.6066004037902906E-2</v>
      </c>
      <c r="AF39" s="97">
        <f>'1.4'!AF39/'1.4.a'!$AF$149</f>
        <v>5.3346761445735795E-2</v>
      </c>
      <c r="AG39" s="97">
        <f>'1.4'!AG39/'1.4.a'!$AG$149</f>
        <v>5.6056117154007649E-2</v>
      </c>
      <c r="AH39" s="97">
        <f>'1.4'!AH39/'1.4.a'!$AH$149</f>
        <v>6.5439304141082524E-2</v>
      </c>
      <c r="AI39" s="97">
        <f>'1.4'!AI39/'1.4.a'!$AI$149</f>
        <v>6.0000724552274745E-2</v>
      </c>
      <c r="AJ39" s="97">
        <f>'1.4'!AJ39/'1.4.a'!$AJ$149</f>
        <v>5.9263382672591548E-2</v>
      </c>
      <c r="AK39" s="97">
        <f>'1.4'!AK39/'1.4.a'!$AK$149</f>
        <v>6.0533975523577151E-2</v>
      </c>
      <c r="AL39" s="97">
        <f>'1.4'!AL39/'1.4.a'!$AL$149</f>
        <v>5.9546249966286456E-2</v>
      </c>
      <c r="AM39" s="97">
        <f>'1.4'!AM39/'1.4.a'!$AM$149</f>
        <v>5.7863130628515731E-2</v>
      </c>
      <c r="AN39" s="97">
        <f>'1.4'!AN39/'1.4.a'!$AN$149</f>
        <v>5.4961333871967208E-2</v>
      </c>
      <c r="AO39" s="97">
        <f>'1.4'!AO39/'1.4.a'!$AO$149</f>
        <v>5.4904033635423247E-2</v>
      </c>
      <c r="AP39" s="97">
        <f>'1.4'!AP39/'1.4.a'!$AP$149</f>
        <v>5.4220930844910982E-2</v>
      </c>
      <c r="AQ39" s="97">
        <f>'1.4'!AQ39/'1.4.a'!$AQ$149</f>
        <v>5.3721650735769698E-2</v>
      </c>
      <c r="AR39" s="97">
        <f>'1.4'!AR39/'1.4.a'!$AR$149</f>
        <v>2.7075813088989303E-2</v>
      </c>
      <c r="AS39" s="97">
        <f>'1.4'!AS39/'1.4.a'!$AS$149</f>
        <v>5.598711269459903E-2</v>
      </c>
      <c r="AT39" s="97">
        <f>'1.4'!AT39/'1.4.a'!$AT$149</f>
        <v>5.9553844878594372E-2</v>
      </c>
    </row>
    <row r="40" spans="1:46" ht="20.100000000000001" customHeight="1" x14ac:dyDescent="0.25">
      <c r="A40" s="21" t="s">
        <v>407</v>
      </c>
      <c r="B40" s="22" t="s">
        <v>273</v>
      </c>
      <c r="C40" s="97">
        <f>'1.4'!C40/'1.4.a'!$C$149</f>
        <v>5.1352696540376379E-3</v>
      </c>
      <c r="D40" s="97">
        <f>'1.4'!D40/'1.4.a'!$D$149</f>
        <v>5.1888742952618501E-3</v>
      </c>
      <c r="E40" s="97">
        <f>'1.4'!E40/'1.4.a'!$E$149</f>
        <v>5.7415697165246228E-3</v>
      </c>
      <c r="F40" s="97">
        <f>'1.4'!F40/'1.4.a'!$F$149</f>
        <v>5.5820965156851438E-3</v>
      </c>
      <c r="G40" s="97">
        <f>'1.4'!G40/'1.4.a'!$G$149</f>
        <v>5.7831532486466225E-3</v>
      </c>
      <c r="H40" s="97">
        <f>'1.4'!H40/'1.4.a'!$H$149</f>
        <v>5.6221166193834065E-3</v>
      </c>
      <c r="I40" s="97">
        <f>'1.4'!I40/'1.4.a'!$I$149</f>
        <v>6.3016202487382383E-3</v>
      </c>
      <c r="J40" s="97">
        <f>'1.4'!J40/'1.4.a'!$J$149</f>
        <v>6.5946862029937874E-3</v>
      </c>
      <c r="K40" s="97">
        <f>'1.4'!K40/'1.4.a'!$K$149</f>
        <v>6.133547222979212E-3</v>
      </c>
      <c r="L40" s="97">
        <f>'1.4'!L40/'1.4.a'!$L$149</f>
        <v>6.3162883610001991E-3</v>
      </c>
      <c r="M40" s="97">
        <f>'1.4'!M40/'1.4.a'!$M$149</f>
        <v>6.7289662859248934E-3</v>
      </c>
      <c r="N40" s="97">
        <f>'1.4'!N40/'1.4.a'!$N$149</f>
        <v>6.6435204627770085E-3</v>
      </c>
      <c r="O40" s="97">
        <f>'1.4'!O40/'1.4.a'!$O$149</f>
        <v>6.5894192470133863E-3</v>
      </c>
      <c r="P40" s="97">
        <f>'1.4'!P40/'1.4.a'!$P$149</f>
        <v>6.5806447454798307E-3</v>
      </c>
      <c r="Q40" s="97">
        <f>'1.4'!Q40/'1.4.a'!$Q$149</f>
        <v>7.4454250447472262E-3</v>
      </c>
      <c r="R40" s="97">
        <f>'1.4'!R40/'1.4.a'!$R$149</f>
        <v>7.0837174882935417E-3</v>
      </c>
      <c r="S40" s="97">
        <f>'1.4'!S40/'1.4.a'!$S$149</f>
        <v>7.0150899619204543E-3</v>
      </c>
      <c r="T40" s="97">
        <f>'1.4'!T40/'1.4.a'!$T$149</f>
        <v>6.0579321170623045E-3</v>
      </c>
      <c r="U40" s="97">
        <f>'1.4'!U40/'1.4.a'!$U$149</f>
        <v>6.1664160897352332E-3</v>
      </c>
      <c r="V40" s="97">
        <f>'1.4'!V40/'1.4.a'!$V$149</f>
        <v>6.2431052331399003E-3</v>
      </c>
      <c r="W40" s="97">
        <f>'1.4'!W40/'1.4.a'!$W$149</f>
        <v>6.98468076068886E-3</v>
      </c>
      <c r="X40" s="97">
        <f>'1.4'!X40/'1.4.a'!$X$149</f>
        <v>6.3107639038677754E-3</v>
      </c>
      <c r="Y40" s="97">
        <f>'1.4'!Y40/'1.4.a'!$Y$149</f>
        <v>6.8898636038398735E-3</v>
      </c>
      <c r="Z40" s="97">
        <f>'1.4'!Z40/'1.4.a'!$Z$149</f>
        <v>5.8439551522249614E-3</v>
      </c>
      <c r="AA40" s="97">
        <f>'1.4'!AA40/'1.4.a'!$AA$149</f>
        <v>5.6703101147992157E-3</v>
      </c>
      <c r="AB40" s="97">
        <f>'1.4'!AB40/'1.4.a'!$AB$149</f>
        <v>4.7440379356998427E-3</v>
      </c>
      <c r="AC40" s="97">
        <f>'1.4'!AC40/'1.4.a'!$AC$149</f>
        <v>4.9173588283058086E-3</v>
      </c>
      <c r="AD40" s="97">
        <f>'1.4'!AD40/'1.4.a'!$AD$149</f>
        <v>4.7705863750138059E-3</v>
      </c>
      <c r="AE40" s="97">
        <f>'1.4'!AE40/'1.4.a'!$AE$149</f>
        <v>4.6120864932597287E-3</v>
      </c>
      <c r="AF40" s="97">
        <f>'1.4'!AF40/'1.4.a'!$AF$149</f>
        <v>4.6634666081457289E-3</v>
      </c>
      <c r="AG40" s="97">
        <f>'1.4'!AG40/'1.4.a'!$AG$149</f>
        <v>5.2444128516520557E-3</v>
      </c>
      <c r="AH40" s="97">
        <f>'1.4'!AH40/'1.4.a'!$AH$149</f>
        <v>5.1069274134392228E-3</v>
      </c>
      <c r="AI40" s="97">
        <f>'1.4'!AI40/'1.4.a'!$AI$149</f>
        <v>5.5075371379318559E-3</v>
      </c>
      <c r="AJ40" s="97">
        <f>'1.4'!AJ40/'1.4.a'!$AJ$149</f>
        <v>5.7525189277493286E-3</v>
      </c>
      <c r="AK40" s="97">
        <f>'1.4'!AK40/'1.4.a'!$AK$149</f>
        <v>6.3859042167590642E-3</v>
      </c>
      <c r="AL40" s="97">
        <f>'1.4'!AL40/'1.4.a'!$AL$149</f>
        <v>5.5902257837779834E-3</v>
      </c>
      <c r="AM40" s="97">
        <f>'1.4'!AM40/'1.4.a'!$AM$149</f>
        <v>5.7558912023939713E-3</v>
      </c>
      <c r="AN40" s="97">
        <f>'1.4'!AN40/'1.4.a'!$AN$149</f>
        <v>5.6122868802068824E-3</v>
      </c>
      <c r="AO40" s="97">
        <f>'1.4'!AO40/'1.4.a'!$AO$149</f>
        <v>6.0116807067654848E-3</v>
      </c>
      <c r="AP40" s="97">
        <f>'1.4'!AP40/'1.4.a'!$AP$149</f>
        <v>5.7976411190225913E-3</v>
      </c>
      <c r="AQ40" s="97">
        <f>'1.4'!AQ40/'1.4.a'!$AQ$149</f>
        <v>6.1019148339973321E-3</v>
      </c>
      <c r="AR40" s="97">
        <f>'1.4'!AR40/'1.4.a'!$AR$149</f>
        <v>5.4595161872316774E-3</v>
      </c>
      <c r="AS40" s="97">
        <f>'1.4'!AS40/'1.4.a'!$AS$149</f>
        <v>5.8186124483392875E-3</v>
      </c>
      <c r="AT40" s="97">
        <f>'1.4'!AT40/'1.4.a'!$AT$149</f>
        <v>7.0549166758692525E-3</v>
      </c>
    </row>
    <row r="41" spans="1:46" ht="20.100000000000001" customHeight="1" x14ac:dyDescent="0.25">
      <c r="A41" s="21" t="s">
        <v>408</v>
      </c>
      <c r="B41" s="22" t="s">
        <v>278</v>
      </c>
      <c r="C41" s="97">
        <f>'1.4'!C41/'1.4.a'!$C$149</f>
        <v>-5.9469052941289295E-5</v>
      </c>
      <c r="D41" s="97">
        <f>'1.4'!D41/'1.4.a'!$D$149</f>
        <v>1.0572344554067436E-4</v>
      </c>
      <c r="E41" s="97">
        <f>'1.4'!E41/'1.4.a'!$E$149</f>
        <v>4.0635855520650143E-4</v>
      </c>
      <c r="F41" s="97">
        <f>'1.4'!F41/'1.4.a'!$F$149</f>
        <v>-2.5368552473590134E-4</v>
      </c>
      <c r="G41" s="97">
        <f>'1.4'!G41/'1.4.a'!$G$149</f>
        <v>2.5676583582792852E-4</v>
      </c>
      <c r="H41" s="97">
        <f>'1.4'!H41/'1.4.a'!$H$149</f>
        <v>1.1826749817109025E-4</v>
      </c>
      <c r="I41" s="97">
        <f>'1.4'!I41/'1.4.a'!$I$149</f>
        <v>2.3341627164143142E-4</v>
      </c>
      <c r="J41" s="97">
        <f>'1.4'!J41/'1.4.a'!$J$149</f>
        <v>-2.7946130276084504E-4</v>
      </c>
      <c r="K41" s="97">
        <f>'1.4'!K41/'1.4.a'!$K$149</f>
        <v>-6.5436124471324241E-4</v>
      </c>
      <c r="L41" s="97">
        <f>'1.4'!L41/'1.4.a'!$L$149</f>
        <v>-1.5938880219655761E-4</v>
      </c>
      <c r="M41" s="97">
        <f>'1.4'!M41/'1.4.a'!$M$149</f>
        <v>-1.017542616313232E-4</v>
      </c>
      <c r="N41" s="97">
        <f>'1.4'!N41/'1.4.a'!$N$149</f>
        <v>4.5021458277568697E-4</v>
      </c>
      <c r="O41" s="97">
        <f>'1.4'!O41/'1.4.a'!$O$149</f>
        <v>-4.3977837312159437E-4</v>
      </c>
      <c r="P41" s="97">
        <f>'1.4'!P41/'1.4.a'!$P$149</f>
        <v>1.3120316473370973E-4</v>
      </c>
      <c r="Q41" s="97">
        <f>'1.4'!Q41/'1.4.a'!$Q$149</f>
        <v>1.6402437495013068E-4</v>
      </c>
      <c r="R41" s="97">
        <f>'1.4'!R41/'1.4.a'!$R$149</f>
        <v>5.1624058650555111E-4</v>
      </c>
      <c r="S41" s="97">
        <f>'1.4'!S41/'1.4.a'!$S$149</f>
        <v>1.1239397762855999E-4</v>
      </c>
      <c r="T41" s="97">
        <f>'1.4'!T41/'1.4.a'!$T$149</f>
        <v>-9.4033917103916612E-5</v>
      </c>
      <c r="U41" s="97">
        <f>'1.4'!U41/'1.4.a'!$U$149</f>
        <v>1.1958821820516008E-4</v>
      </c>
      <c r="V41" s="97">
        <f>'1.4'!V41/'1.4.a'!$V$149</f>
        <v>-1.5767560070715719E-4</v>
      </c>
      <c r="W41" s="97">
        <f>'1.4'!W41/'1.4.a'!$W$149</f>
        <v>-3.7056744280637141E-4</v>
      </c>
      <c r="X41" s="97">
        <f>'1.4'!X41/'1.4.a'!$X$149</f>
        <v>1.2190113012051012E-4</v>
      </c>
      <c r="Y41" s="97">
        <f>'1.4'!Y41/'1.4.a'!$Y$149</f>
        <v>-4.8372638008818841E-7</v>
      </c>
      <c r="Z41" s="97">
        <f>'1.4'!Z41/'1.4.a'!$Z$149</f>
        <v>-8.3996562921878206E-5</v>
      </c>
      <c r="AA41" s="97">
        <f>'1.4'!AA41/'1.4.a'!$AA$149</f>
        <v>2.6607569383660464E-9</v>
      </c>
      <c r="AB41" s="97">
        <f>'1.4'!AB41/'1.4.a'!$AB$149</f>
        <v>5.8024250218464967E-7</v>
      </c>
      <c r="AC41" s="97">
        <f>'1.4'!AC41/'1.4.a'!$AC$149</f>
        <v>1.7663055742752108E-9</v>
      </c>
      <c r="AD41" s="97">
        <f>'1.4'!AD41/'1.4.a'!$AD$149</f>
        <v>1.2061143585412072E-8</v>
      </c>
      <c r="AE41" s="97">
        <f>'1.4'!AE41/'1.4.a'!$AE$149</f>
        <v>-2.9315142882483652E-8</v>
      </c>
      <c r="AF41" s="97">
        <f>'1.4'!AF41/'1.4.a'!$AF$149</f>
        <v>9.5339159814782044E-9</v>
      </c>
      <c r="AG41" s="97">
        <f>'1.4'!AG41/'1.4.a'!$AG$149</f>
        <v>3.9952476701826568E-9</v>
      </c>
      <c r="AH41" s="97">
        <f>'1.4'!AH41/'1.4.a'!$AH$149</f>
        <v>1.4203691872438023E-8</v>
      </c>
      <c r="AI41" s="97">
        <f>'1.4'!AI41/'1.4.a'!$AI$149</f>
        <v>5.0306573055449915E-8</v>
      </c>
      <c r="AJ41" s="97">
        <f>'1.4'!AJ41/'1.4.a'!$AJ$149</f>
        <v>-5.5590573617639892E-8</v>
      </c>
      <c r="AK41" s="97">
        <f>'1.4'!AK41/'1.4.a'!$AK$149</f>
        <v>2.0083526786825271E-7</v>
      </c>
      <c r="AL41" s="97">
        <f>'1.4'!AL41/'1.4.a'!$AL$149</f>
        <v>1.8219842650822973E-8</v>
      </c>
      <c r="AM41" s="97">
        <f>'1.4'!AM41/'1.4.a'!$AM$149</f>
        <v>-1.4927163957581829E-8</v>
      </c>
      <c r="AN41" s="97">
        <f>'1.4'!AN41/'1.4.a'!$AN$149</f>
        <v>3.9223868158516934E-8</v>
      </c>
      <c r="AO41" s="97">
        <f>'1.4'!AO41/'1.4.a'!$AO$149</f>
        <v>1.21068448299236E-8</v>
      </c>
      <c r="AP41" s="97">
        <f>'1.4'!AP41/'1.4.a'!$AP$149</f>
        <v>-9.335696109974047E-9</v>
      </c>
      <c r="AQ41" s="97">
        <f>'1.4'!AQ41/'1.4.a'!$AQ$149</f>
        <v>7.0662028434152431E-9</v>
      </c>
      <c r="AR41" s="97">
        <f>'1.4'!AR41/'1.4.a'!$AR$149</f>
        <v>2.5393892325222275E-8</v>
      </c>
      <c r="AS41" s="97">
        <f>'1.4'!AS41/'1.4.a'!$AS$149</f>
        <v>-4.2737540273930282E-6</v>
      </c>
      <c r="AT41" s="97">
        <f>'1.4'!AT41/'1.4.a'!$AT$149</f>
        <v>2.1494746246243916E-8</v>
      </c>
    </row>
    <row r="42" spans="1:46" ht="20.100000000000001" customHeight="1" x14ac:dyDescent="0.25">
      <c r="A42" s="137" t="s">
        <v>409</v>
      </c>
      <c r="B42" s="118" t="s">
        <v>246</v>
      </c>
      <c r="C42" s="146">
        <f>'1.4'!C42/'1.4.a'!$C$149</f>
        <v>7.7599190639875845E-2</v>
      </c>
      <c r="D42" s="146">
        <f>'1.4'!D42/'1.4.a'!$D$149</f>
        <v>7.4574069814283481E-2</v>
      </c>
      <c r="E42" s="146">
        <f>'1.4'!E42/'1.4.a'!$E$149</f>
        <v>7.4838173054306997E-2</v>
      </c>
      <c r="F42" s="146">
        <f>'1.4'!F42/'1.4.a'!$F$149</f>
        <v>8.6475717266323443E-2</v>
      </c>
      <c r="G42" s="146">
        <f>'1.4'!G42/'1.4.a'!$G$149</f>
        <v>7.7947311851748344E-2</v>
      </c>
      <c r="H42" s="146">
        <f>'1.4'!H42/'1.4.a'!$H$149</f>
        <v>7.6117842123399712E-2</v>
      </c>
      <c r="I42" s="146">
        <f>'1.4'!I42/'1.4.a'!$I$149</f>
        <v>7.7299782732920513E-2</v>
      </c>
      <c r="J42" s="146">
        <f>'1.4'!J42/'1.4.a'!$J$149</f>
        <v>8.9365182422326175E-2</v>
      </c>
      <c r="K42" s="146">
        <f>'1.4'!K42/'1.4.a'!$K$149</f>
        <v>8.1411544671159602E-2</v>
      </c>
      <c r="L42" s="146">
        <f>'1.4'!L42/'1.4.a'!$L$149</f>
        <v>7.8536009749990948E-2</v>
      </c>
      <c r="M42" s="146">
        <f>'1.4'!M42/'1.4.a'!$M$149</f>
        <v>7.7273708484905904E-2</v>
      </c>
      <c r="N42" s="146">
        <f>'1.4'!N42/'1.4.a'!$N$149</f>
        <v>8.8219153598885852E-2</v>
      </c>
      <c r="O42" s="146">
        <f>'1.4'!O42/'1.4.a'!$O$149</f>
        <v>8.0697213684793032E-2</v>
      </c>
      <c r="P42" s="146">
        <f>'1.4'!P42/'1.4.a'!$P$149</f>
        <v>7.6955976944193732E-2</v>
      </c>
      <c r="Q42" s="146">
        <f>'1.4'!Q42/'1.4.a'!$Q$149</f>
        <v>7.6770412672482635E-2</v>
      </c>
      <c r="R42" s="146">
        <f>'1.4'!R42/'1.4.a'!$R$149</f>
        <v>8.8236784670824214E-2</v>
      </c>
      <c r="S42" s="146">
        <f>'1.4'!S42/'1.4.a'!$S$149</f>
        <v>7.9364593913320763E-2</v>
      </c>
      <c r="T42" s="146">
        <f>'1.4'!T42/'1.4.a'!$T$149</f>
        <v>7.6983668963918242E-2</v>
      </c>
      <c r="U42" s="146">
        <f>'1.4'!U42/'1.4.a'!$U$149</f>
        <v>7.7093455050986234E-2</v>
      </c>
      <c r="V42" s="146">
        <f>'1.4'!V42/'1.4.a'!$V$149</f>
        <v>8.7954317486773764E-2</v>
      </c>
      <c r="W42" s="146">
        <f>'1.4'!W42/'1.4.a'!$W$149</f>
        <v>8.0071613144733461E-2</v>
      </c>
      <c r="X42" s="146">
        <f>'1.4'!X42/'1.4.a'!$X$149</f>
        <v>7.8465800978919087E-2</v>
      </c>
      <c r="Y42" s="146">
        <f>'1.4'!Y42/'1.4.a'!$Y$149</f>
        <v>7.686877245708712E-2</v>
      </c>
      <c r="Z42" s="146">
        <f>'1.4'!Z42/'1.4.a'!$Z$149</f>
        <v>8.7457021564527698E-2</v>
      </c>
      <c r="AA42" s="146">
        <f>'1.4'!AA42/'1.4.a'!$AA$149</f>
        <v>8.1661073898325623E-2</v>
      </c>
      <c r="AB42" s="146">
        <f>'1.4'!AB42/'1.4.a'!$AB$149</f>
        <v>7.7722261380019822E-2</v>
      </c>
      <c r="AC42" s="146">
        <f>'1.4'!AC42/'1.4.a'!$AC$149</f>
        <v>7.6714023183341681E-2</v>
      </c>
      <c r="AD42" s="146">
        <f>'1.4'!AD42/'1.4.a'!$AD$149</f>
        <v>8.7564844706642331E-2</v>
      </c>
      <c r="AE42" s="146">
        <f>'1.4'!AE42/'1.4.a'!$AE$149</f>
        <v>8.1479620912529402E-2</v>
      </c>
      <c r="AF42" s="146">
        <f>'1.4'!AF42/'1.4.a'!$AF$149</f>
        <v>7.9562856280826266E-2</v>
      </c>
      <c r="AG42" s="146">
        <f>'1.4'!AG42/'1.4.a'!$AG$149</f>
        <v>8.0412251058592343E-2</v>
      </c>
      <c r="AH42" s="146">
        <f>'1.4'!AH42/'1.4.a'!$AH$149</f>
        <v>9.1808850180466015E-2</v>
      </c>
      <c r="AI42" s="146">
        <f>'1.4'!AI42/'1.4.a'!$AI$149</f>
        <v>7.6870201430837309E-2</v>
      </c>
      <c r="AJ42" s="146">
        <f>'1.4'!AJ42/'1.4.a'!$AJ$149</f>
        <v>7.5279724114870758E-2</v>
      </c>
      <c r="AK42" s="146">
        <f>'1.4'!AK42/'1.4.a'!$AK$149</f>
        <v>7.5207393723690702E-2</v>
      </c>
      <c r="AL42" s="146">
        <f>'1.4'!AL42/'1.4.a'!$AL$149</f>
        <v>8.7911271076507952E-2</v>
      </c>
      <c r="AM42" s="146">
        <f>'1.4'!AM42/'1.4.a'!$AM$149</f>
        <v>7.6700727532886315E-2</v>
      </c>
      <c r="AN42" s="146">
        <f>'1.4'!AN42/'1.4.a'!$AN$149</f>
        <v>7.4800147960179433E-2</v>
      </c>
      <c r="AO42" s="146">
        <f>'1.4'!AO42/'1.4.a'!$AO$149</f>
        <v>7.4606435440224855E-2</v>
      </c>
      <c r="AP42" s="146">
        <f>'1.4'!AP42/'1.4.a'!$AP$149</f>
        <v>8.7489897838178579E-2</v>
      </c>
      <c r="AQ42" s="146">
        <f>'1.4'!AQ42/'1.4.a'!$AQ$149</f>
        <v>7.7732047256591441E-2</v>
      </c>
      <c r="AR42" s="146">
        <f>'1.4'!AR42/'1.4.a'!$AR$149</f>
        <v>5.5161976043568269E-2</v>
      </c>
      <c r="AS42" s="146">
        <f>'1.4'!AS42/'1.4.a'!$AS$149</f>
        <v>7.9600583229731084E-2</v>
      </c>
      <c r="AT42" s="146">
        <f>'1.4'!AT42/'1.4.a'!$AT$149</f>
        <v>9.45536087449311E-2</v>
      </c>
    </row>
    <row r="43" spans="1:46" ht="20.100000000000001" customHeight="1" x14ac:dyDescent="0.25">
      <c r="A43" s="137" t="s">
        <v>410</v>
      </c>
      <c r="B43" s="118" t="s">
        <v>243</v>
      </c>
      <c r="C43" s="146">
        <f>'1.4'!C43/'1.4.a'!$C$149</f>
        <v>6.0635922244772945E-5</v>
      </c>
      <c r="D43" s="146">
        <f>'1.4'!D43/'1.4.a'!$D$149</f>
        <v>6.9493133014526375E-5</v>
      </c>
      <c r="E43" s="146">
        <f>'1.4'!E43/'1.4.a'!$E$149</f>
        <v>5.6189340087280237E-5</v>
      </c>
      <c r="F43" s="146">
        <f>'1.4'!F43/'1.4.a'!$F$149</f>
        <v>1.1084869635037877E-4</v>
      </c>
      <c r="G43" s="146">
        <f>'1.4'!G43/'1.4.a'!$G$149</f>
        <v>6.7874880077439833E-5</v>
      </c>
      <c r="H43" s="146">
        <f>'1.4'!H43/'1.4.a'!$H$149</f>
        <v>6.2820020907084019E-5</v>
      </c>
      <c r="I43" s="146">
        <f>'1.4'!I43/'1.4.a'!$I$149</f>
        <v>9.4655827413348863E-5</v>
      </c>
      <c r="J43" s="146">
        <f>'1.4'!J43/'1.4.a'!$J$149</f>
        <v>1.98985148931258E-4</v>
      </c>
      <c r="K43" s="146">
        <f>'1.4'!K43/'1.4.a'!$K$149</f>
        <v>1.1328408608262438E-4</v>
      </c>
      <c r="L43" s="146">
        <f>'1.4'!L43/'1.4.a'!$L$149</f>
        <v>1.4209966281640809E-4</v>
      </c>
      <c r="M43" s="146">
        <f>'1.4'!M43/'1.4.a'!$M$149</f>
        <v>1.219503949371327E-4</v>
      </c>
      <c r="N43" s="146">
        <f>'1.4'!N43/'1.4.a'!$N$149</f>
        <v>1.5785024701308627E-4</v>
      </c>
      <c r="O43" s="146">
        <f>'1.4'!O43/'1.4.a'!$O$149</f>
        <v>6.7746354687427579E-5</v>
      </c>
      <c r="P43" s="146">
        <f>'1.4'!P43/'1.4.a'!$P$149</f>
        <v>7.9328674334013918E-5</v>
      </c>
      <c r="Q43" s="146">
        <f>'1.4'!Q43/'1.4.a'!$Q$149</f>
        <v>9.5244435945053926E-5</v>
      </c>
      <c r="R43" s="146">
        <f>'1.4'!R43/'1.4.a'!$R$149</f>
        <v>7.0430541339250703E-5</v>
      </c>
      <c r="S43" s="146">
        <f>'1.4'!S43/'1.4.a'!$S$149</f>
        <v>9.3860228257305377E-5</v>
      </c>
      <c r="T43" s="146">
        <f>'1.4'!T43/'1.4.a'!$T$149</f>
        <v>8.567497081386786E-5</v>
      </c>
      <c r="U43" s="146">
        <f>'1.4'!U43/'1.4.a'!$U$149</f>
        <v>9.1760828805270063E-5</v>
      </c>
      <c r="V43" s="146">
        <f>'1.4'!V43/'1.4.a'!$V$149</f>
        <v>8.3919720924076655E-5</v>
      </c>
      <c r="W43" s="146">
        <f>'1.4'!W43/'1.4.a'!$W$149</f>
        <v>9.2632537320162881E-5</v>
      </c>
      <c r="X43" s="146">
        <f>'1.4'!X43/'1.4.a'!$X$149</f>
        <v>7.127795364069262E-5</v>
      </c>
      <c r="Y43" s="146">
        <f>'1.4'!Y43/'1.4.a'!$Y$149</f>
        <v>1.0345739904755084E-4</v>
      </c>
      <c r="Z43" s="146">
        <f>'1.4'!Z43/'1.4.a'!$Z$149</f>
        <v>1.0457184695465954E-4</v>
      </c>
      <c r="AA43" s="146">
        <f>'1.4'!AA43/'1.4.a'!$AA$149</f>
        <v>7.3481260442466608E-5</v>
      </c>
      <c r="AB43" s="146">
        <f>'1.4'!AB43/'1.4.a'!$AB$149</f>
        <v>8.6351223930106365E-5</v>
      </c>
      <c r="AC43" s="146">
        <f>'1.4'!AC43/'1.4.a'!$AC$149</f>
        <v>1.1989510099057555E-4</v>
      </c>
      <c r="AD43" s="146">
        <f>'1.4'!AD43/'1.4.a'!$AD$149</f>
        <v>1.2713417862972944E-4</v>
      </c>
      <c r="AE43" s="146">
        <f>'1.4'!AE43/'1.4.a'!$AE$149</f>
        <v>1.5808239362737018E-4</v>
      </c>
      <c r="AF43" s="146">
        <f>'1.4'!AF43/'1.4.a'!$AF$149</f>
        <v>1.9918224779805088E-4</v>
      </c>
      <c r="AG43" s="146">
        <f>'1.4'!AG43/'1.4.a'!$AG$149</f>
        <v>1.8575010694956698E-4</v>
      </c>
      <c r="AH43" s="146">
        <f>'1.4'!AH43/'1.4.a'!$AH$149</f>
        <v>1.9577439757178497E-4</v>
      </c>
      <c r="AI43" s="146">
        <f>'1.4'!AI43/'1.4.a'!$AI$149</f>
        <v>1.521930215255646E-4</v>
      </c>
      <c r="AJ43" s="146">
        <f>'1.4'!AJ43/'1.4.a'!$AJ$149</f>
        <v>1.3004022307100743E-4</v>
      </c>
      <c r="AK43" s="146">
        <f>'1.4'!AK43/'1.4.a'!$AK$149</f>
        <v>1.1674630405341124E-4</v>
      </c>
      <c r="AL43" s="146">
        <f>'1.4'!AL43/'1.4.a'!$AL$149</f>
        <v>1.2563149248144388E-4</v>
      </c>
      <c r="AM43" s="146">
        <f>'1.4'!AM43/'1.4.a'!$AM$149</f>
        <v>1.250341467794751E-4</v>
      </c>
      <c r="AN43" s="146">
        <f>'1.4'!AN43/'1.4.a'!$AN$149</f>
        <v>1.7058908312793766E-4</v>
      </c>
      <c r="AO43" s="146">
        <f>'1.4'!AO43/'1.4.a'!$AO$149</f>
        <v>1.4442867338944785E-4</v>
      </c>
      <c r="AP43" s="146">
        <f>'1.4'!AP43/'1.4.a'!$AP$149</f>
        <v>1.2953538994043634E-4</v>
      </c>
      <c r="AQ43" s="146">
        <f>'1.4'!AQ43/'1.4.a'!$AQ$149</f>
        <v>7.7313279234795534E-5</v>
      </c>
      <c r="AR43" s="146">
        <f>'1.4'!AR43/'1.4.a'!$AR$149</f>
        <v>7.4978494244932144E-5</v>
      </c>
      <c r="AS43" s="146">
        <f>'1.4'!AS43/'1.4.a'!$AS$149</f>
        <v>6.4218211692143674E-5</v>
      </c>
      <c r="AT43" s="146">
        <f>'1.4'!AT43/'1.4.a'!$AT$149</f>
        <v>1.4361283477883465E-4</v>
      </c>
    </row>
    <row r="44" spans="1:46" ht="20.100000000000001" customHeight="1" x14ac:dyDescent="0.25">
      <c r="A44" s="137" t="s">
        <v>411</v>
      </c>
      <c r="B44" s="118" t="s">
        <v>247</v>
      </c>
      <c r="C44" s="146">
        <f>'1.4'!C44/'1.4.a'!$C$149</f>
        <v>3.3564808171249454E-2</v>
      </c>
      <c r="D44" s="146">
        <f>'1.4'!D44/'1.4.a'!$D$149</f>
        <v>3.3265385368251042E-2</v>
      </c>
      <c r="E44" s="146">
        <f>'1.4'!E44/'1.4.a'!$E$149</f>
        <v>4.0593873643715889E-2</v>
      </c>
      <c r="F44" s="146">
        <f>'1.4'!F44/'1.4.a'!$F$149</f>
        <v>2.6098690560049483E-2</v>
      </c>
      <c r="G44" s="146">
        <f>'1.4'!G44/'1.4.a'!$G$149</f>
        <v>2.9603330275824766E-2</v>
      </c>
      <c r="H44" s="146">
        <f>'1.4'!H44/'1.4.a'!$H$149</f>
        <v>2.9830951107724112E-2</v>
      </c>
      <c r="I44" s="146">
        <f>'1.4'!I44/'1.4.a'!$I$149</f>
        <v>3.1611349140236715E-2</v>
      </c>
      <c r="J44" s="146">
        <f>'1.4'!J44/'1.4.a'!$J$149</f>
        <v>2.4244790126008831E-2</v>
      </c>
      <c r="K44" s="146">
        <f>'1.4'!K44/'1.4.a'!$K$149</f>
        <v>3.1488302448607702E-2</v>
      </c>
      <c r="L44" s="146">
        <f>'1.4'!L44/'1.4.a'!$L$149</f>
        <v>2.6352572735720406E-2</v>
      </c>
      <c r="M44" s="146">
        <f>'1.4'!M44/'1.4.a'!$M$149</f>
        <v>4.9448253597170984E-2</v>
      </c>
      <c r="N44" s="146">
        <f>'1.4'!N44/'1.4.a'!$N$149</f>
        <v>3.7236296234988246E-2</v>
      </c>
      <c r="O44" s="146">
        <f>'1.4'!O44/'1.4.a'!$O$149</f>
        <v>2.9399909650704756E-2</v>
      </c>
      <c r="P44" s="146">
        <f>'1.4'!P44/'1.4.a'!$P$149</f>
        <v>3.7039313777398213E-2</v>
      </c>
      <c r="Q44" s="146">
        <f>'1.4'!Q44/'1.4.a'!$Q$149</f>
        <v>3.4942818594331723E-2</v>
      </c>
      <c r="R44" s="146">
        <f>'1.4'!R44/'1.4.a'!$R$149</f>
        <v>3.9676630751901185E-2</v>
      </c>
      <c r="S44" s="146">
        <f>'1.4'!S44/'1.4.a'!$S$149</f>
        <v>3.5707960682580725E-2</v>
      </c>
      <c r="T44" s="146">
        <f>'1.4'!T44/'1.4.a'!$T$149</f>
        <v>2.8387197927697502E-2</v>
      </c>
      <c r="U44" s="146">
        <f>'1.4'!U44/'1.4.a'!$U$149</f>
        <v>3.1902935071609233E-2</v>
      </c>
      <c r="V44" s="146">
        <f>'1.4'!V44/'1.4.a'!$V$149</f>
        <v>2.6753175776400448E-2</v>
      </c>
      <c r="W44" s="146">
        <f>'1.4'!W44/'1.4.a'!$W$149</f>
        <v>3.0066684902603627E-2</v>
      </c>
      <c r="X44" s="146">
        <f>'1.4'!X44/'1.4.a'!$X$149</f>
        <v>4.940906623277961E-2</v>
      </c>
      <c r="Y44" s="146">
        <f>'1.4'!Y44/'1.4.a'!$Y$149</f>
        <v>3.4577990319971642E-2</v>
      </c>
      <c r="Z44" s="146">
        <f>'1.4'!Z44/'1.4.a'!$Z$149</f>
        <v>3.6945431573532146E-2</v>
      </c>
      <c r="AA44" s="146">
        <f>'1.4'!AA44/'1.4.a'!$AA$149</f>
        <v>5.7462953894027932E-2</v>
      </c>
      <c r="AB44" s="146">
        <f>'1.4'!AB44/'1.4.a'!$AB$149</f>
        <v>3.2494592997980611E-2</v>
      </c>
      <c r="AC44" s="146">
        <f>'1.4'!AC44/'1.4.a'!$AC$149</f>
        <v>3.3450476259672804E-2</v>
      </c>
      <c r="AD44" s="146">
        <f>'1.4'!AD44/'1.4.a'!$AD$149</f>
        <v>4.1657571925090918E-2</v>
      </c>
      <c r="AE44" s="146">
        <f>'1.4'!AE44/'1.4.a'!$AE$149</f>
        <v>2.6960580063473846E-2</v>
      </c>
      <c r="AF44" s="146">
        <f>'1.4'!AF44/'1.4.a'!$AF$149</f>
        <v>2.6865698305794185E-2</v>
      </c>
      <c r="AG44" s="146">
        <f>'1.4'!AG44/'1.4.a'!$AG$149</f>
        <v>2.6519756833378209E-2</v>
      </c>
      <c r="AH44" s="146">
        <f>'1.4'!AH44/'1.4.a'!$AH$149</f>
        <v>2.6239202854527612E-2</v>
      </c>
      <c r="AI44" s="146">
        <f>'1.4'!AI44/'1.4.a'!$AI$149</f>
        <v>2.8872404990555416E-2</v>
      </c>
      <c r="AJ44" s="146">
        <f>'1.4'!AJ44/'1.4.a'!$AJ$149</f>
        <v>2.9816087638507242E-2</v>
      </c>
      <c r="AK44" s="146">
        <f>'1.4'!AK44/'1.4.a'!$AK$149</f>
        <v>3.7004541955743951E-2</v>
      </c>
      <c r="AL44" s="146">
        <f>'1.4'!AL44/'1.4.a'!$AL$149</f>
        <v>4.1550849037136982E-2</v>
      </c>
      <c r="AM44" s="146">
        <f>'1.4'!AM44/'1.4.a'!$AM$149</f>
        <v>3.8407697681668206E-2</v>
      </c>
      <c r="AN44" s="146">
        <f>'1.4'!AN44/'1.4.a'!$AN$149</f>
        <v>3.7428112608248763E-2</v>
      </c>
      <c r="AO44" s="146">
        <f>'1.4'!AO44/'1.4.a'!$AO$149</f>
        <v>3.2487927030209064E-2</v>
      </c>
      <c r="AP44" s="146">
        <f>'1.4'!AP44/'1.4.a'!$AP$149</f>
        <v>7.8692926729088231E-2</v>
      </c>
      <c r="AQ44" s="146">
        <f>'1.4'!AQ44/'1.4.a'!$AQ$149</f>
        <v>3.1043660046918532E-2</v>
      </c>
      <c r="AR44" s="146">
        <f>'1.4'!AR44/'1.4.a'!$AR$149</f>
        <v>2.3341418566311355E-2</v>
      </c>
      <c r="AS44" s="146">
        <f>'1.4'!AS44/'1.4.a'!$AS$149</f>
        <v>2.0410345131974761E-2</v>
      </c>
      <c r="AT44" s="146">
        <f>'1.4'!AT44/'1.4.a'!$AT$149</f>
        <v>1.9378128464936181E-2</v>
      </c>
    </row>
    <row r="45" spans="1:46" ht="20.100000000000001" customHeight="1" x14ac:dyDescent="0.25">
      <c r="A45" s="123" t="s">
        <v>412</v>
      </c>
      <c r="B45" s="121" t="s">
        <v>827</v>
      </c>
      <c r="C45" s="148">
        <f>'1.4'!C45/'1.4.a'!$C$149</f>
        <v>1.630440700871728E-2</v>
      </c>
      <c r="D45" s="148">
        <f>'1.4'!D45/'1.4.a'!$D$149</f>
        <v>1.2522374483016279E-2</v>
      </c>
      <c r="E45" s="148">
        <f>'1.4'!E45/'1.4.a'!$E$149</f>
        <v>1.3965643232553797E-2</v>
      </c>
      <c r="F45" s="148">
        <f>'1.4'!F45/'1.4.a'!$F$149</f>
        <v>8.1451159803829914E-3</v>
      </c>
      <c r="G45" s="148">
        <f>'1.4'!G45/'1.4.a'!$G$149</f>
        <v>1.3139675335519709E-2</v>
      </c>
      <c r="H45" s="148">
        <f>'1.4'!H45/'1.4.a'!$H$149</f>
        <v>9.5893783390740769E-3</v>
      </c>
      <c r="I45" s="148">
        <f>'1.4'!I45/'1.4.a'!$I$149</f>
        <v>1.0871577291039144E-2</v>
      </c>
      <c r="J45" s="148">
        <f>'1.4'!J45/'1.4.a'!$J$149</f>
        <v>8.5175732635811973E-3</v>
      </c>
      <c r="K45" s="148">
        <f>'1.4'!K45/'1.4.a'!$K$149</f>
        <v>1.1782762396599667E-2</v>
      </c>
      <c r="L45" s="148">
        <f>'1.4'!L45/'1.4.a'!$L$149</f>
        <v>8.2226568762423288E-3</v>
      </c>
      <c r="M45" s="148">
        <f>'1.4'!M45/'1.4.a'!$M$149</f>
        <v>1.5930050533138524E-2</v>
      </c>
      <c r="N45" s="148">
        <f>'1.4'!N45/'1.4.a'!$N$149</f>
        <v>1.1315975142349872E-2</v>
      </c>
      <c r="O45" s="148">
        <f>'1.4'!O45/'1.4.a'!$O$149</f>
        <v>1.2562284924582326E-2</v>
      </c>
      <c r="P45" s="148">
        <f>'1.4'!P45/'1.4.a'!$P$149</f>
        <v>1.4562336997019906E-2</v>
      </c>
      <c r="Q45" s="148">
        <f>'1.4'!Q45/'1.4.a'!$Q$149</f>
        <v>1.3390973933652553E-2</v>
      </c>
      <c r="R45" s="148">
        <f>'1.4'!R45/'1.4.a'!$R$149</f>
        <v>9.4205307812886552E-3</v>
      </c>
      <c r="S45" s="148">
        <f>'1.4'!S45/'1.4.a'!$S$149</f>
        <v>1.7299398097001161E-2</v>
      </c>
      <c r="T45" s="148">
        <f>'1.4'!T45/'1.4.a'!$T$149</f>
        <v>1.0629210007227222E-2</v>
      </c>
      <c r="U45" s="148">
        <f>'1.4'!U45/'1.4.a'!$U$149</f>
        <v>1.2425687114179611E-2</v>
      </c>
      <c r="V45" s="148">
        <f>'1.4'!V45/'1.4.a'!$V$149</f>
        <v>1.2020099836019418E-2</v>
      </c>
      <c r="W45" s="148">
        <f>'1.4'!W45/'1.4.a'!$W$149</f>
        <v>1.8398169123731101E-2</v>
      </c>
      <c r="X45" s="148">
        <f>'1.4'!X45/'1.4.a'!$X$149</f>
        <v>3.2582553662360458E-2</v>
      </c>
      <c r="Y45" s="148">
        <f>'1.4'!Y45/'1.4.a'!$Y$149</f>
        <v>1.6513479735093876E-2</v>
      </c>
      <c r="Z45" s="148">
        <f>'1.4'!Z45/'1.4.a'!$Z$149</f>
        <v>1.9678340963274102E-2</v>
      </c>
      <c r="AA45" s="148">
        <f>'1.4'!AA45/'1.4.a'!$AA$149</f>
        <v>3.7589365227657746E-2</v>
      </c>
      <c r="AB45" s="148">
        <f>'1.4'!AB45/'1.4.a'!$AB$149</f>
        <v>1.8853083351621884E-2</v>
      </c>
      <c r="AC45" s="148">
        <f>'1.4'!AC45/'1.4.a'!$AC$149</f>
        <v>1.8606610876186959E-2</v>
      </c>
      <c r="AD45" s="148">
        <f>'1.4'!AD45/'1.4.a'!$AD$149</f>
        <v>1.4853908178217773E-2</v>
      </c>
      <c r="AE45" s="148">
        <f>'1.4'!AE45/'1.4.a'!$AE$149</f>
        <v>1.1424887628640313E-2</v>
      </c>
      <c r="AF45" s="148">
        <f>'1.4'!AF45/'1.4.a'!$AF$149</f>
        <v>1.0803137739291032E-2</v>
      </c>
      <c r="AG45" s="148">
        <f>'1.4'!AG45/'1.4.a'!$AG$149</f>
        <v>6.9397945152669437E-3</v>
      </c>
      <c r="AH45" s="148">
        <f>'1.4'!AH45/'1.4.a'!$AH$149</f>
        <v>7.7468091428321657E-3</v>
      </c>
      <c r="AI45" s="148">
        <f>'1.4'!AI45/'1.4.a'!$AI$149</f>
        <v>1.0105951118561243E-2</v>
      </c>
      <c r="AJ45" s="148">
        <f>'1.4'!AJ45/'1.4.a'!$AJ$149</f>
        <v>8.5023337712011905E-3</v>
      </c>
      <c r="AK45" s="148">
        <f>'1.4'!AK45/'1.4.a'!$AK$149</f>
        <v>1.460361779597262E-2</v>
      </c>
      <c r="AL45" s="148">
        <f>'1.4'!AL45/'1.4.a'!$AL$149</f>
        <v>1.7564448657886471E-2</v>
      </c>
      <c r="AM45" s="148">
        <f>'1.4'!AM45/'1.4.a'!$AM$149</f>
        <v>1.9123492650966512E-2</v>
      </c>
      <c r="AN45" s="148">
        <f>'1.4'!AN45/'1.4.a'!$AN$149</f>
        <v>1.6357320364106174E-2</v>
      </c>
      <c r="AO45" s="148">
        <f>'1.4'!AO45/'1.4.a'!$AO$149</f>
        <v>9.4401418186313389E-3</v>
      </c>
      <c r="AP45" s="148">
        <f>'1.4'!AP45/'1.4.a'!$AP$149</f>
        <v>8.8015767275453002E-3</v>
      </c>
      <c r="AQ45" s="148">
        <f>'1.4'!AQ45/'1.4.a'!$AQ$149</f>
        <v>1.1132080160789811E-2</v>
      </c>
      <c r="AR45" s="148">
        <f>'1.4'!AR45/'1.4.a'!$AR$149</f>
        <v>7.9208134960404401E-3</v>
      </c>
      <c r="AS45" s="148">
        <f>'1.4'!AS45/'1.4.a'!$AS$149</f>
        <v>5.588866303328369E-3</v>
      </c>
      <c r="AT45" s="148">
        <f>'1.4'!AT45/'1.4.a'!$AT$149</f>
        <v>2.2131203110781219E-3</v>
      </c>
    </row>
    <row r="46" spans="1:46" ht="20.100000000000001" customHeight="1" x14ac:dyDescent="0.25">
      <c r="A46" s="123" t="s">
        <v>413</v>
      </c>
      <c r="B46" s="121" t="s">
        <v>395</v>
      </c>
      <c r="C46" s="148">
        <f>'1.4'!C46/'1.4.a'!$C$149</f>
        <v>1.7260401162532166E-2</v>
      </c>
      <c r="D46" s="148">
        <f>'1.4'!D46/'1.4.a'!$D$149</f>
        <v>2.074301088523476E-2</v>
      </c>
      <c r="E46" s="148">
        <f>'1.4'!E46/'1.4.a'!$E$149</f>
        <v>2.662823041116209E-2</v>
      </c>
      <c r="F46" s="148">
        <f>'1.4'!F46/'1.4.a'!$F$149</f>
        <v>1.7953574579666495E-2</v>
      </c>
      <c r="G46" s="148">
        <f>'1.4'!G46/'1.4.a'!$G$149</f>
        <v>1.6463654940305054E-2</v>
      </c>
      <c r="H46" s="148">
        <f>'1.4'!H46/'1.4.a'!$H$149</f>
        <v>2.0241572768650035E-2</v>
      </c>
      <c r="I46" s="148">
        <f>'1.4'!I46/'1.4.a'!$I$149</f>
        <v>2.0739771849197567E-2</v>
      </c>
      <c r="J46" s="148">
        <f>'1.4'!J46/'1.4.a'!$J$149</f>
        <v>1.5727216862427635E-2</v>
      </c>
      <c r="K46" s="148">
        <f>'1.4'!K46/'1.4.a'!$K$149</f>
        <v>1.970554005200803E-2</v>
      </c>
      <c r="L46" s="148">
        <f>'1.4'!L46/'1.4.a'!$L$149</f>
        <v>1.8129915859478082E-2</v>
      </c>
      <c r="M46" s="148">
        <f>'1.4'!M46/'1.4.a'!$M$149</f>
        <v>3.3518203064032463E-2</v>
      </c>
      <c r="N46" s="148">
        <f>'1.4'!N46/'1.4.a'!$N$149</f>
        <v>2.5920321092638372E-2</v>
      </c>
      <c r="O46" s="148">
        <f>'1.4'!O46/'1.4.a'!$O$149</f>
        <v>1.6837624726122428E-2</v>
      </c>
      <c r="P46" s="148">
        <f>'1.4'!P46/'1.4.a'!$P$149</f>
        <v>2.2476976780378303E-2</v>
      </c>
      <c r="Q46" s="148">
        <f>'1.4'!Q46/'1.4.a'!$Q$149</f>
        <v>2.1551844660679158E-2</v>
      </c>
      <c r="R46" s="148">
        <f>'1.4'!R46/'1.4.a'!$R$149</f>
        <v>3.0256099970612533E-2</v>
      </c>
      <c r="S46" s="148">
        <f>'1.4'!S46/'1.4.a'!$S$149</f>
        <v>1.8408562585579564E-2</v>
      </c>
      <c r="T46" s="148">
        <f>'1.4'!T46/'1.4.a'!$T$149</f>
        <v>1.7757987920470272E-2</v>
      </c>
      <c r="U46" s="148">
        <f>'1.4'!U46/'1.4.a'!$U$149</f>
        <v>1.9477247957429628E-2</v>
      </c>
      <c r="V46" s="148">
        <f>'1.4'!V46/'1.4.a'!$V$149</f>
        <v>1.4733075940381028E-2</v>
      </c>
      <c r="W46" s="148">
        <f>'1.4'!W46/'1.4.a'!$W$149</f>
        <v>1.1668515778872525E-2</v>
      </c>
      <c r="X46" s="148">
        <f>'1.4'!X46/'1.4.a'!$X$149</f>
        <v>1.6826512570419165E-2</v>
      </c>
      <c r="Y46" s="148">
        <f>'1.4'!Y46/'1.4.a'!$Y$149</f>
        <v>1.8064510584877763E-2</v>
      </c>
      <c r="Z46" s="148">
        <f>'1.4'!Z46/'1.4.a'!$Z$149</f>
        <v>1.7267090610258051E-2</v>
      </c>
      <c r="AA46" s="148">
        <f>'1.4'!AA46/'1.4.a'!$AA$149</f>
        <v>1.9873588666370179E-2</v>
      </c>
      <c r="AB46" s="148">
        <f>'1.4'!AB46/'1.4.a'!$AB$149</f>
        <v>1.3641509646358725E-2</v>
      </c>
      <c r="AC46" s="148">
        <f>'1.4'!AC46/'1.4.a'!$AC$149</f>
        <v>1.4843865383485843E-2</v>
      </c>
      <c r="AD46" s="148">
        <f>'1.4'!AD46/'1.4.a'!$AD$149</f>
        <v>2.6803663746873145E-2</v>
      </c>
      <c r="AE46" s="148">
        <f>'1.4'!AE46/'1.4.a'!$AE$149</f>
        <v>1.5535692434833534E-2</v>
      </c>
      <c r="AF46" s="148">
        <f>'1.4'!AF46/'1.4.a'!$AF$149</f>
        <v>1.606256056650315E-2</v>
      </c>
      <c r="AG46" s="148">
        <f>'1.4'!AG46/'1.4.a'!$AG$149</f>
        <v>1.9579962318111269E-2</v>
      </c>
      <c r="AH46" s="148">
        <f>'1.4'!AH46/'1.4.a'!$AH$149</f>
        <v>1.8492393711695445E-2</v>
      </c>
      <c r="AI46" s="148">
        <f>'1.4'!AI46/'1.4.a'!$AI$149</f>
        <v>1.8766453871994174E-2</v>
      </c>
      <c r="AJ46" s="148">
        <f>'1.4'!AJ46/'1.4.a'!$AJ$149</f>
        <v>2.1313753867306044E-2</v>
      </c>
      <c r="AK46" s="148">
        <f>'1.4'!AK46/'1.4.a'!$AK$149</f>
        <v>2.2400924159771341E-2</v>
      </c>
      <c r="AL46" s="148">
        <f>'1.4'!AL46/'1.4.a'!$AL$149</f>
        <v>2.3986400379250501E-2</v>
      </c>
      <c r="AM46" s="148">
        <f>'1.4'!AM46/'1.4.a'!$AM$149</f>
        <v>1.928420503070169E-2</v>
      </c>
      <c r="AN46" s="148">
        <f>'1.4'!AN46/'1.4.a'!$AN$149</f>
        <v>2.1070792244142589E-2</v>
      </c>
      <c r="AO46" s="148">
        <f>'1.4'!AO46/'1.4.a'!$AO$149</f>
        <v>2.3047785211577729E-2</v>
      </c>
      <c r="AP46" s="148">
        <f>'1.4'!AP46/'1.4.a'!$AP$149</f>
        <v>6.9891350001542923E-2</v>
      </c>
      <c r="AQ46" s="148">
        <f>'1.4'!AQ46/'1.4.a'!$AQ$149</f>
        <v>1.9911579886128721E-2</v>
      </c>
      <c r="AR46" s="148">
        <f>'1.4'!AR46/'1.4.a'!$AR$149</f>
        <v>1.5420605070270913E-2</v>
      </c>
      <c r="AS46" s="148">
        <f>'1.4'!AS46/'1.4.a'!$AS$149</f>
        <v>1.482147882864639E-2</v>
      </c>
      <c r="AT46" s="148">
        <f>'1.4'!AT46/'1.4.a'!$AT$149</f>
        <v>1.7165008153858057E-2</v>
      </c>
    </row>
    <row r="47" spans="1:46" ht="20.100000000000001" customHeight="1" x14ac:dyDescent="0.25">
      <c r="A47" s="18" t="s">
        <v>414</v>
      </c>
      <c r="B47" s="19" t="s">
        <v>828</v>
      </c>
      <c r="C47" s="96">
        <f>'1.4'!C47/'1.4.a'!$C$149</f>
        <v>0.25488647084486982</v>
      </c>
      <c r="D47" s="96">
        <f>'1.4'!D47/'1.4.a'!$D$149</f>
        <v>0.24255336486256501</v>
      </c>
      <c r="E47" s="96">
        <f>'1.4'!E47/'1.4.a'!$E$149</f>
        <v>0.24381976655519247</v>
      </c>
      <c r="F47" s="96">
        <f>'1.4'!F47/'1.4.a'!$F$149</f>
        <v>0.25072882042442141</v>
      </c>
      <c r="G47" s="96">
        <f>'1.4'!G47/'1.4.a'!$G$149</f>
        <v>0.24595889045326308</v>
      </c>
      <c r="H47" s="96">
        <f>'1.4'!H47/'1.4.a'!$H$149</f>
        <v>0.25373758577598338</v>
      </c>
      <c r="I47" s="96">
        <f>'1.4'!I47/'1.4.a'!$I$149</f>
        <v>0.24512828289848701</v>
      </c>
      <c r="J47" s="96">
        <f>'1.4'!J47/'1.4.a'!$J$149</f>
        <v>0.26321575805152353</v>
      </c>
      <c r="K47" s="96">
        <f>'1.4'!K47/'1.4.a'!$K$149</f>
        <v>0.24672369466018176</v>
      </c>
      <c r="L47" s="96">
        <f>'1.4'!L47/'1.4.a'!$L$149</f>
        <v>0.24771928175941044</v>
      </c>
      <c r="M47" s="96">
        <f>'1.4'!M47/'1.4.a'!$M$149</f>
        <v>0.24718076850672568</v>
      </c>
      <c r="N47" s="96">
        <f>'1.4'!N47/'1.4.a'!$N$149</f>
        <v>0.24474146722181866</v>
      </c>
      <c r="O47" s="96">
        <f>'1.4'!O47/'1.4.a'!$O$149</f>
        <v>0.2533299965417552</v>
      </c>
      <c r="P47" s="96">
        <f>'1.4'!P47/'1.4.a'!$P$149</f>
        <v>0.25148113914710724</v>
      </c>
      <c r="Q47" s="96">
        <f>'1.4'!Q47/'1.4.a'!$Q$149</f>
        <v>0.24840105311688102</v>
      </c>
      <c r="R47" s="96">
        <f>'1.4'!R47/'1.4.a'!$R$149</f>
        <v>0.25820726555838441</v>
      </c>
      <c r="S47" s="96">
        <f>'1.4'!S47/'1.4.a'!$S$149</f>
        <v>0.25232380154045908</v>
      </c>
      <c r="T47" s="96">
        <f>'1.4'!T47/'1.4.a'!$T$149</f>
        <v>0.24029237735665665</v>
      </c>
      <c r="U47" s="96">
        <f>'1.4'!U47/'1.4.a'!$U$149</f>
        <v>0.2823490589716251</v>
      </c>
      <c r="V47" s="96">
        <f>'1.4'!V47/'1.4.a'!$V$149</f>
        <v>0.27665739121102872</v>
      </c>
      <c r="W47" s="96">
        <f>'1.4'!W47/'1.4.a'!$W$149</f>
        <v>0.30852753435010932</v>
      </c>
      <c r="X47" s="96">
        <f>'1.4'!X47/'1.4.a'!$X$149</f>
        <v>0.27787522578053087</v>
      </c>
      <c r="Y47" s="96">
        <f>'1.4'!Y47/'1.4.a'!$Y$149</f>
        <v>0.3233887488935499</v>
      </c>
      <c r="Z47" s="96">
        <f>'1.4'!Z47/'1.4.a'!$Z$149</f>
        <v>0.31508408922397935</v>
      </c>
      <c r="AA47" s="96">
        <f>'1.4'!AA47/'1.4.a'!$AA$149</f>
        <v>0.29027763485274855</v>
      </c>
      <c r="AB47" s="96">
        <f>'1.4'!AB47/'1.4.a'!$AB$149</f>
        <v>0.25947495947908528</v>
      </c>
      <c r="AC47" s="96">
        <f>'1.4'!AC47/'1.4.a'!$AC$149</f>
        <v>0.28081292111520051</v>
      </c>
      <c r="AD47" s="96">
        <f>'1.4'!AD47/'1.4.a'!$AD$149</f>
        <v>0.33011815212713175</v>
      </c>
      <c r="AE47" s="96">
        <f>'1.4'!AE47/'1.4.a'!$AE$149</f>
        <v>0.28560915890673028</v>
      </c>
      <c r="AF47" s="96">
        <f>'1.4'!AF47/'1.4.a'!$AF$149</f>
        <v>0.3053706521308393</v>
      </c>
      <c r="AG47" s="96">
        <f>'1.4'!AG47/'1.4.a'!$AG$149</f>
        <v>0.28211378427009015</v>
      </c>
      <c r="AH47" s="96">
        <f>'1.4'!AH47/'1.4.a'!$AH$149</f>
        <v>0.28858332132750769</v>
      </c>
      <c r="AI47" s="96">
        <f>'1.4'!AI47/'1.4.a'!$AI$149</f>
        <v>0.27988508403393181</v>
      </c>
      <c r="AJ47" s="96">
        <f>'1.4'!AJ47/'1.4.a'!$AJ$149</f>
        <v>0.28924466760254891</v>
      </c>
      <c r="AK47" s="96">
        <f>'1.4'!AK47/'1.4.a'!$AK$149</f>
        <v>0.29428103585723103</v>
      </c>
      <c r="AL47" s="96">
        <f>'1.4'!AL47/'1.4.a'!$AL$149</f>
        <v>0.26320860853820399</v>
      </c>
      <c r="AM47" s="96">
        <f>'1.4'!AM47/'1.4.a'!$AM$149</f>
        <v>0.28553016196319708</v>
      </c>
      <c r="AN47" s="96">
        <f>'1.4'!AN47/'1.4.a'!$AN$149</f>
        <v>0.25122668150108413</v>
      </c>
      <c r="AO47" s="96">
        <f>'1.4'!AO47/'1.4.a'!$AO$149</f>
        <v>0.25946255572242716</v>
      </c>
      <c r="AP47" s="96">
        <f>'1.4'!AP47/'1.4.a'!$AP$149</f>
        <v>0.31749476658861225</v>
      </c>
      <c r="AQ47" s="96">
        <f>'1.4'!AQ47/'1.4.a'!$AQ$149</f>
        <v>0.26097342956989356</v>
      </c>
      <c r="AR47" s="96">
        <f>'1.4'!AR47/'1.4.a'!$AR$149</f>
        <v>0.40345032477688164</v>
      </c>
      <c r="AS47" s="96">
        <f>'1.4'!AS47/'1.4.a'!$AS$149</f>
        <v>0.34686742866871745</v>
      </c>
      <c r="AT47" s="96">
        <f>'1.4'!AT47/'1.4.a'!$AT$149</f>
        <v>0.29076140963245933</v>
      </c>
    </row>
    <row r="48" spans="1:46" ht="20.100000000000001" customHeight="1" x14ac:dyDescent="0.25">
      <c r="A48" s="137" t="s">
        <v>415</v>
      </c>
      <c r="B48" s="118" t="s">
        <v>730</v>
      </c>
      <c r="C48" s="146">
        <f>'1.4'!C48/'1.4.a'!$C$149</f>
        <v>0.24828055813908223</v>
      </c>
      <c r="D48" s="146">
        <f>'1.4'!D48/'1.4.a'!$D$149</f>
        <v>0.23483519002456343</v>
      </c>
      <c r="E48" s="146">
        <f>'1.4'!E48/'1.4.a'!$E$149</f>
        <v>0.23676856162124182</v>
      </c>
      <c r="F48" s="146">
        <f>'1.4'!F48/'1.4.a'!$F$149</f>
        <v>0.24171587547243192</v>
      </c>
      <c r="G48" s="146">
        <f>'1.4'!G48/'1.4.a'!$G$149</f>
        <v>0.24079980774656554</v>
      </c>
      <c r="H48" s="146">
        <f>'1.4'!H48/'1.4.a'!$H$149</f>
        <v>0.24931999239689709</v>
      </c>
      <c r="I48" s="146">
        <f>'1.4'!I48/'1.4.a'!$I$149</f>
        <v>0.23920791645906145</v>
      </c>
      <c r="J48" s="146">
        <f>'1.4'!J48/'1.4.a'!$J$149</f>
        <v>0.25696924848922881</v>
      </c>
      <c r="K48" s="146">
        <f>'1.4'!K48/'1.4.a'!$K$149</f>
        <v>0.24269594904980699</v>
      </c>
      <c r="L48" s="146">
        <f>'1.4'!L48/'1.4.a'!$L$149</f>
        <v>0.24295587728273552</v>
      </c>
      <c r="M48" s="146">
        <f>'1.4'!M48/'1.4.a'!$M$149</f>
        <v>0.24250270673909605</v>
      </c>
      <c r="N48" s="146">
        <f>'1.4'!N48/'1.4.a'!$N$149</f>
        <v>0.23874749382991847</v>
      </c>
      <c r="O48" s="146">
        <f>'1.4'!O48/'1.4.a'!$O$149</f>
        <v>0.24897119552239855</v>
      </c>
      <c r="P48" s="146">
        <f>'1.4'!P48/'1.4.a'!$P$149</f>
        <v>0.24741331460051527</v>
      </c>
      <c r="Q48" s="146">
        <f>'1.4'!Q48/'1.4.a'!$Q$149</f>
        <v>0.24332621258418044</v>
      </c>
      <c r="R48" s="146">
        <f>'1.4'!R48/'1.4.a'!$R$149</f>
        <v>0.25083997734852365</v>
      </c>
      <c r="S48" s="146">
        <f>'1.4'!S48/'1.4.a'!$S$149</f>
        <v>0.24633858613484985</v>
      </c>
      <c r="T48" s="146">
        <f>'1.4'!T48/'1.4.a'!$T$149</f>
        <v>0.23350083610967365</v>
      </c>
      <c r="U48" s="146">
        <f>'1.4'!U48/'1.4.a'!$U$149</f>
        <v>0.27501745240374298</v>
      </c>
      <c r="V48" s="146">
        <f>'1.4'!V48/'1.4.a'!$V$149</f>
        <v>0.27421255570492037</v>
      </c>
      <c r="W48" s="146">
        <f>'1.4'!W48/'1.4.a'!$W$149</f>
        <v>0.30447275054583861</v>
      </c>
      <c r="X48" s="146">
        <f>'1.4'!X48/'1.4.a'!$X$149</f>
        <v>0.27636175817148312</v>
      </c>
      <c r="Y48" s="146">
        <f>'1.4'!Y48/'1.4.a'!$Y$149</f>
        <v>0.31999191077432565</v>
      </c>
      <c r="Z48" s="146">
        <f>'1.4'!Z48/'1.4.a'!$Z$149</f>
        <v>0.31084837732797815</v>
      </c>
      <c r="AA48" s="146">
        <f>'1.4'!AA48/'1.4.a'!$AA$149</f>
        <v>0.28550758971719647</v>
      </c>
      <c r="AB48" s="146">
        <f>'1.4'!AB48/'1.4.a'!$AB$149</f>
        <v>0.25672483204270963</v>
      </c>
      <c r="AC48" s="146">
        <f>'1.4'!AC48/'1.4.a'!$AC$149</f>
        <v>0.27783223304912091</v>
      </c>
      <c r="AD48" s="146">
        <f>'1.4'!AD48/'1.4.a'!$AD$149</f>
        <v>0.32487950553571854</v>
      </c>
      <c r="AE48" s="146">
        <f>'1.4'!AE48/'1.4.a'!$AE$149</f>
        <v>0.2835106666738319</v>
      </c>
      <c r="AF48" s="146">
        <f>'1.4'!AF48/'1.4.a'!$AF$149</f>
        <v>0.30307922668394993</v>
      </c>
      <c r="AG48" s="146">
        <f>'1.4'!AG48/'1.4.a'!$AG$149</f>
        <v>0.28016427391298249</v>
      </c>
      <c r="AH48" s="146">
        <f>'1.4'!AH48/'1.4.a'!$AH$149</f>
        <v>0.28530744372324185</v>
      </c>
      <c r="AI48" s="146">
        <f>'1.4'!AI48/'1.4.a'!$AI$149</f>
        <v>0.27775117419010137</v>
      </c>
      <c r="AJ48" s="146">
        <f>'1.4'!AJ48/'1.4.a'!$AJ$149</f>
        <v>0.28712048346406832</v>
      </c>
      <c r="AK48" s="146">
        <f>'1.4'!AK48/'1.4.a'!$AK$149</f>
        <v>0.2910238309631788</v>
      </c>
      <c r="AL48" s="146">
        <f>'1.4'!AL48/'1.4.a'!$AL$149</f>
        <v>0.25791339734967422</v>
      </c>
      <c r="AM48" s="146">
        <f>'1.4'!AM48/'1.4.a'!$AM$149</f>
        <v>0.28351389997428827</v>
      </c>
      <c r="AN48" s="146">
        <f>'1.4'!AN48/'1.4.a'!$AN$149</f>
        <v>0.24888111320382605</v>
      </c>
      <c r="AO48" s="146">
        <f>'1.4'!AO48/'1.4.a'!$AO$149</f>
        <v>0.25901713275663774</v>
      </c>
      <c r="AP48" s="146">
        <f>'1.4'!AP48/'1.4.a'!$AP$149</f>
        <v>0.31248543929947464</v>
      </c>
      <c r="AQ48" s="146">
        <f>'1.4'!AQ48/'1.4.a'!$AQ$149</f>
        <v>0.25921993675446203</v>
      </c>
      <c r="AR48" s="146">
        <f>'1.4'!AR48/'1.4.a'!$AR$149</f>
        <v>0.40066123165701301</v>
      </c>
      <c r="AS48" s="146">
        <f>'1.4'!AS48/'1.4.a'!$AS$149</f>
        <v>0.34634368157545736</v>
      </c>
      <c r="AT48" s="146">
        <f>'1.4'!AT48/'1.4.a'!$AT$149</f>
        <v>0.28678595905468524</v>
      </c>
    </row>
    <row r="49" spans="1:46" ht="20.100000000000001" customHeight="1" x14ac:dyDescent="0.25">
      <c r="A49" s="125" t="s">
        <v>417</v>
      </c>
      <c r="B49" s="124" t="s">
        <v>244</v>
      </c>
      <c r="C49" s="147">
        <f>'1.4'!C49/'1.4.a'!$C$149</f>
        <v>3.0549816453855322E-2</v>
      </c>
      <c r="D49" s="147">
        <f>'1.4'!D49/'1.4.a'!$D$149</f>
        <v>2.6974748565547674E-2</v>
      </c>
      <c r="E49" s="147">
        <f>'1.4'!E49/'1.4.a'!$E$149</f>
        <v>2.5638082934158042E-2</v>
      </c>
      <c r="F49" s="147">
        <f>'1.4'!F49/'1.4.a'!$F$149</f>
        <v>3.1938924170385956E-2</v>
      </c>
      <c r="G49" s="147">
        <f>'1.4'!G49/'1.4.a'!$G$149</f>
        <v>2.6852912063924261E-2</v>
      </c>
      <c r="H49" s="147">
        <f>'1.4'!H49/'1.4.a'!$H$149</f>
        <v>2.9302370285956825E-2</v>
      </c>
      <c r="I49" s="147">
        <f>'1.4'!I49/'1.4.a'!$I$149</f>
        <v>2.4349346016640686E-2</v>
      </c>
      <c r="J49" s="147">
        <f>'1.4'!J49/'1.4.a'!$J$149</f>
        <v>2.9540368684181827E-2</v>
      </c>
      <c r="K49" s="147">
        <f>'1.4'!K49/'1.4.a'!$K$149</f>
        <v>2.5067044816496492E-2</v>
      </c>
      <c r="L49" s="147">
        <f>'1.4'!L49/'1.4.a'!$L$149</f>
        <v>2.7067848304688953E-2</v>
      </c>
      <c r="M49" s="147">
        <f>'1.4'!M49/'1.4.a'!$M$149</f>
        <v>2.2954890804809426E-2</v>
      </c>
      <c r="N49" s="147">
        <f>'1.4'!N49/'1.4.a'!$N$149</f>
        <v>2.8657466107628253E-2</v>
      </c>
      <c r="O49" s="147">
        <f>'1.4'!O49/'1.4.a'!$O$149</f>
        <v>2.443660453585958E-2</v>
      </c>
      <c r="P49" s="147">
        <f>'1.4'!P49/'1.4.a'!$P$149</f>
        <v>2.6967770989626088E-2</v>
      </c>
      <c r="Q49" s="147">
        <f>'1.4'!Q49/'1.4.a'!$Q$149</f>
        <v>2.343367618512256E-2</v>
      </c>
      <c r="R49" s="147">
        <f>'1.4'!R49/'1.4.a'!$R$149</f>
        <v>2.8341620743322058E-2</v>
      </c>
      <c r="S49" s="147">
        <f>'1.4'!S49/'1.4.a'!$S$149</f>
        <v>2.4457061790696625E-2</v>
      </c>
      <c r="T49" s="147">
        <f>'1.4'!T49/'1.4.a'!$T$149</f>
        <v>2.5444798898328829E-2</v>
      </c>
      <c r="U49" s="147">
        <f>'1.4'!U49/'1.4.a'!$U$149</f>
        <v>2.3963989741494572E-2</v>
      </c>
      <c r="V49" s="147">
        <f>'1.4'!V49/'1.4.a'!$V$149</f>
        <v>2.9549504679802739E-2</v>
      </c>
      <c r="W49" s="147">
        <f>'1.4'!W49/'1.4.a'!$W$149</f>
        <v>2.6414245077878588E-2</v>
      </c>
      <c r="X49" s="147">
        <f>'1.4'!X49/'1.4.a'!$X$149</f>
        <v>2.7574916078390015E-2</v>
      </c>
      <c r="Y49" s="147">
        <f>'1.4'!Y49/'1.4.a'!$Y$149</f>
        <v>2.6077183763130944E-2</v>
      </c>
      <c r="Z49" s="147">
        <f>'1.4'!Z49/'1.4.a'!$Z$149</f>
        <v>3.172782220760996E-2</v>
      </c>
      <c r="AA49" s="147">
        <f>'1.4'!AA49/'1.4.a'!$AA$149</f>
        <v>2.6347486606611181E-2</v>
      </c>
      <c r="AB49" s="147">
        <f>'1.4'!AB49/'1.4.a'!$AB$149</f>
        <v>2.6528908077930565E-2</v>
      </c>
      <c r="AC49" s="147">
        <f>'1.4'!AC49/'1.4.a'!$AC$149</f>
        <v>2.5334960494289016E-2</v>
      </c>
      <c r="AD49" s="147">
        <f>'1.4'!AD49/'1.4.a'!$AD$149</f>
        <v>3.2623357759497235E-2</v>
      </c>
      <c r="AE49" s="147">
        <f>'1.4'!AE49/'1.4.a'!$AE$149</f>
        <v>2.7338026889050872E-2</v>
      </c>
      <c r="AF49" s="147">
        <f>'1.4'!AF49/'1.4.a'!$AF$149</f>
        <v>2.8751320081115257E-2</v>
      </c>
      <c r="AG49" s="147">
        <f>'1.4'!AG49/'1.4.a'!$AG$149</f>
        <v>2.5952349715995363E-2</v>
      </c>
      <c r="AH49" s="147">
        <f>'1.4'!AH49/'1.4.a'!$AH$149</f>
        <v>3.1899105128165225E-2</v>
      </c>
      <c r="AI49" s="147">
        <f>'1.4'!AI49/'1.4.a'!$AI$149</f>
        <v>2.7291773320046168E-2</v>
      </c>
      <c r="AJ49" s="147">
        <f>'1.4'!AJ49/'1.4.a'!$AJ$149</f>
        <v>2.685308927374486E-2</v>
      </c>
      <c r="AK49" s="147">
        <f>'1.4'!AK49/'1.4.a'!$AK$149</f>
        <v>2.5674369513581527E-2</v>
      </c>
      <c r="AL49" s="147">
        <f>'1.4'!AL49/'1.4.a'!$AL$149</f>
        <v>2.5986164693994857E-2</v>
      </c>
      <c r="AM49" s="147">
        <f>'1.4'!AM49/'1.4.a'!$AM$149</f>
        <v>2.888628904710042E-2</v>
      </c>
      <c r="AN49" s="147">
        <f>'1.4'!AN49/'1.4.a'!$AN$149</f>
        <v>2.5245879391640122E-2</v>
      </c>
      <c r="AO49" s="147">
        <f>'1.4'!AO49/'1.4.a'!$AO$149</f>
        <v>2.5457176217252853E-2</v>
      </c>
      <c r="AP49" s="147">
        <f>'1.4'!AP49/'1.4.a'!$AP$149</f>
        <v>2.8708045430652567E-2</v>
      </c>
      <c r="AQ49" s="147">
        <f>'1.4'!AQ49/'1.4.a'!$AQ$149</f>
        <v>2.6438739135479197E-2</v>
      </c>
      <c r="AR49" s="147">
        <f>'1.4'!AR49/'1.4.a'!$AR$149</f>
        <v>2.8355575406044269E-2</v>
      </c>
      <c r="AS49" s="147">
        <f>'1.4'!AS49/'1.4.a'!$AS$149</f>
        <v>2.6139264297118152E-2</v>
      </c>
      <c r="AT49" s="147">
        <f>'1.4'!AT49/'1.4.a'!$AT$149</f>
        <v>2.8503280171895563E-2</v>
      </c>
    </row>
    <row r="50" spans="1:46" ht="20.100000000000001" customHeight="1" x14ac:dyDescent="0.25">
      <c r="A50" s="125" t="s">
        <v>418</v>
      </c>
      <c r="B50" s="124" t="s">
        <v>245</v>
      </c>
      <c r="C50" s="147">
        <f>'1.4'!C50/'1.4.a'!$C$149</f>
        <v>1.007754004407399E-2</v>
      </c>
      <c r="D50" s="147">
        <f>'1.4'!D50/'1.4.a'!$D$149</f>
        <v>1.0606486683846089E-2</v>
      </c>
      <c r="E50" s="147">
        <f>'1.4'!E50/'1.4.a'!$E$149</f>
        <v>1.0255485128148297E-2</v>
      </c>
      <c r="F50" s="147">
        <f>'1.4'!F50/'1.4.a'!$F$149</f>
        <v>1.1601046510938849E-2</v>
      </c>
      <c r="G50" s="147">
        <f>'1.4'!G50/'1.4.a'!$G$149</f>
        <v>9.2595020826972477E-3</v>
      </c>
      <c r="H50" s="147">
        <f>'1.4'!H50/'1.4.a'!$H$149</f>
        <v>1.0009162119777058E-2</v>
      </c>
      <c r="I50" s="147">
        <f>'1.4'!I50/'1.4.a'!$I$149</f>
        <v>9.6626537577560855E-3</v>
      </c>
      <c r="J50" s="147">
        <f>'1.4'!J50/'1.4.a'!$J$149</f>
        <v>1.2204462673740386E-2</v>
      </c>
      <c r="K50" s="147">
        <f>'1.4'!K50/'1.4.a'!$K$149</f>
        <v>8.5233550354546304E-3</v>
      </c>
      <c r="L50" s="147">
        <f>'1.4'!L50/'1.4.a'!$L$149</f>
        <v>9.5314342628224809E-3</v>
      </c>
      <c r="M50" s="147">
        <f>'1.4'!M50/'1.4.a'!$M$149</f>
        <v>9.4849097136533618E-3</v>
      </c>
      <c r="N50" s="147">
        <f>'1.4'!N50/'1.4.a'!$N$149</f>
        <v>1.2147425126037718E-2</v>
      </c>
      <c r="O50" s="147">
        <f>'1.4'!O50/'1.4.a'!$O$149</f>
        <v>9.3083757865246759E-3</v>
      </c>
      <c r="P50" s="147">
        <f>'1.4'!P50/'1.4.a'!$P$149</f>
        <v>9.7667511075901266E-3</v>
      </c>
      <c r="Q50" s="147">
        <f>'1.4'!Q50/'1.4.a'!$Q$149</f>
        <v>9.7929676981030403E-3</v>
      </c>
      <c r="R50" s="147">
        <f>'1.4'!R50/'1.4.a'!$R$149</f>
        <v>1.1747541927483682E-2</v>
      </c>
      <c r="S50" s="147">
        <f>'1.4'!S50/'1.4.a'!$S$149</f>
        <v>9.0042971455044935E-3</v>
      </c>
      <c r="T50" s="147">
        <f>'1.4'!T50/'1.4.a'!$T$149</f>
        <v>9.8534300037031886E-3</v>
      </c>
      <c r="U50" s="147">
        <f>'1.4'!U50/'1.4.a'!$U$149</f>
        <v>1.022955292306388E-2</v>
      </c>
      <c r="V50" s="147">
        <f>'1.4'!V50/'1.4.a'!$V$149</f>
        <v>1.2285926973408332E-2</v>
      </c>
      <c r="W50" s="147">
        <f>'1.4'!W50/'1.4.a'!$W$149</f>
        <v>8.8563455194347E-3</v>
      </c>
      <c r="X50" s="147">
        <f>'1.4'!X50/'1.4.a'!$X$149</f>
        <v>9.1642254162247073E-3</v>
      </c>
      <c r="Y50" s="147">
        <f>'1.4'!Y50/'1.4.a'!$Y$149</f>
        <v>1.0093401133003423E-2</v>
      </c>
      <c r="Z50" s="147">
        <f>'1.4'!Z50/'1.4.a'!$Z$149</f>
        <v>1.1828990110522356E-2</v>
      </c>
      <c r="AA50" s="147">
        <f>'1.4'!AA50/'1.4.a'!$AA$149</f>
        <v>9.7237767610817566E-3</v>
      </c>
      <c r="AB50" s="147">
        <f>'1.4'!AB50/'1.4.a'!$AB$149</f>
        <v>9.8060009346017038E-3</v>
      </c>
      <c r="AC50" s="147">
        <f>'1.4'!AC50/'1.4.a'!$AC$149</f>
        <v>9.9236730291005736E-3</v>
      </c>
      <c r="AD50" s="147">
        <f>'1.4'!AD50/'1.4.a'!$AD$149</f>
        <v>1.3907473661024419E-2</v>
      </c>
      <c r="AE50" s="147">
        <f>'1.4'!AE50/'1.4.a'!$AE$149</f>
        <v>7.463029319169835E-3</v>
      </c>
      <c r="AF50" s="147">
        <f>'1.4'!AF50/'1.4.a'!$AF$149</f>
        <v>8.6121456598603659E-3</v>
      </c>
      <c r="AG50" s="147">
        <f>'1.4'!AG50/'1.4.a'!$AG$149</f>
        <v>8.4112888956564737E-3</v>
      </c>
      <c r="AH50" s="147">
        <f>'1.4'!AH50/'1.4.a'!$AH$149</f>
        <v>1.1007142365948842E-2</v>
      </c>
      <c r="AI50" s="147">
        <f>'1.4'!AI50/'1.4.a'!$AI$149</f>
        <v>8.124532497557263E-3</v>
      </c>
      <c r="AJ50" s="147">
        <f>'1.4'!AJ50/'1.4.a'!$AJ$149</f>
        <v>8.1073120267230684E-3</v>
      </c>
      <c r="AK50" s="147">
        <f>'1.4'!AK50/'1.4.a'!$AK$149</f>
        <v>9.2657489486772226E-3</v>
      </c>
      <c r="AL50" s="147">
        <f>'1.4'!AL50/'1.4.a'!$AL$149</f>
        <v>1.0439214621445436E-2</v>
      </c>
      <c r="AM50" s="147">
        <f>'1.4'!AM50/'1.4.a'!$AM$149</f>
        <v>7.4529044079382871E-3</v>
      </c>
      <c r="AN50" s="147">
        <f>'1.4'!AN50/'1.4.a'!$AN$149</f>
        <v>7.9993397387156228E-3</v>
      </c>
      <c r="AO50" s="147">
        <f>'1.4'!AO50/'1.4.a'!$AO$149</f>
        <v>7.9225321177860304E-3</v>
      </c>
      <c r="AP50" s="147">
        <f>'1.4'!AP50/'1.4.a'!$AP$149</f>
        <v>1.0406195326293036E-2</v>
      </c>
      <c r="AQ50" s="147">
        <f>'1.4'!AQ50/'1.4.a'!$AQ$149</f>
        <v>6.4507523307505915E-3</v>
      </c>
      <c r="AR50" s="147">
        <f>'1.4'!AR50/'1.4.a'!$AR$149</f>
        <v>8.9291088107152049E-3</v>
      </c>
      <c r="AS50" s="147">
        <f>'1.4'!AS50/'1.4.a'!$AS$149</f>
        <v>7.6063926981694806E-3</v>
      </c>
      <c r="AT50" s="147">
        <f>'1.4'!AT50/'1.4.a'!$AT$149</f>
        <v>8.6957403256363863E-3</v>
      </c>
    </row>
    <row r="51" spans="1:46" ht="20.100000000000001" customHeight="1" x14ac:dyDescent="0.25">
      <c r="A51" s="125" t="s">
        <v>419</v>
      </c>
      <c r="B51" s="124" t="s">
        <v>829</v>
      </c>
      <c r="C51" s="147">
        <f>'1.4'!C51/'1.4.a'!$C$149</f>
        <v>2.277904597050592E-2</v>
      </c>
      <c r="D51" s="147">
        <f>'1.4'!D51/'1.4.a'!$D$149</f>
        <v>1.7348479423456405E-2</v>
      </c>
      <c r="E51" s="147">
        <f>'1.4'!E51/'1.4.a'!$E$149</f>
        <v>2.2148398335339371E-2</v>
      </c>
      <c r="F51" s="147">
        <f>'1.4'!F51/'1.4.a'!$F$149</f>
        <v>2.2744333037417599E-2</v>
      </c>
      <c r="G51" s="147">
        <f>'1.4'!G51/'1.4.a'!$G$149</f>
        <v>2.9511885985367848E-2</v>
      </c>
      <c r="H51" s="147">
        <f>'1.4'!H51/'1.4.a'!$H$149</f>
        <v>2.4318574322991896E-2</v>
      </c>
      <c r="I51" s="147">
        <f>'1.4'!I51/'1.4.a'!$I$149</f>
        <v>2.5465162120506431E-2</v>
      </c>
      <c r="J51" s="147">
        <f>'1.4'!J51/'1.4.a'!$J$149</f>
        <v>3.154001474614454E-2</v>
      </c>
      <c r="K51" s="147">
        <f>'1.4'!K51/'1.4.a'!$K$149</f>
        <v>1.9887486190833348E-2</v>
      </c>
      <c r="L51" s="147">
        <f>'1.4'!L51/'1.4.a'!$L$149</f>
        <v>1.9144794813431263E-2</v>
      </c>
      <c r="M51" s="147">
        <f>'1.4'!M51/'1.4.a'!$M$149</f>
        <v>2.7048723218834732E-2</v>
      </c>
      <c r="N51" s="147">
        <f>'1.4'!N51/'1.4.a'!$N$149</f>
        <v>1.445741525898862E-2</v>
      </c>
      <c r="O51" s="147">
        <f>'1.4'!O51/'1.4.a'!$O$149</f>
        <v>2.527842368187477E-2</v>
      </c>
      <c r="P51" s="147">
        <f>'1.4'!P51/'1.4.a'!$P$149</f>
        <v>2.3622743832266702E-2</v>
      </c>
      <c r="Q51" s="147">
        <f>'1.4'!Q51/'1.4.a'!$Q$149</f>
        <v>2.5461411231706973E-2</v>
      </c>
      <c r="R51" s="147">
        <f>'1.4'!R51/'1.4.a'!$R$149</f>
        <v>2.6611446662839083E-2</v>
      </c>
      <c r="S51" s="147">
        <f>'1.4'!S51/'1.4.a'!$S$149</f>
        <v>2.4708393008409608E-2</v>
      </c>
      <c r="T51" s="147">
        <f>'1.4'!T51/'1.4.a'!$T$149</f>
        <v>1.3969037548405797E-2</v>
      </c>
      <c r="U51" s="147">
        <f>'1.4'!U51/'1.4.a'!$U$149</f>
        <v>4.3457823978143711E-2</v>
      </c>
      <c r="V51" s="147">
        <f>'1.4'!V51/'1.4.a'!$V$149</f>
        <v>3.6613552162327694E-2</v>
      </c>
      <c r="W51" s="147">
        <f>'1.4'!W51/'1.4.a'!$W$149</f>
        <v>7.9176835357404801E-2</v>
      </c>
      <c r="X51" s="147">
        <f>'1.4'!X51/'1.4.a'!$X$149</f>
        <v>3.8867579454475394E-2</v>
      </c>
      <c r="Y51" s="147">
        <f>'1.4'!Y51/'1.4.a'!$Y$149</f>
        <v>9.4100196048163581E-2</v>
      </c>
      <c r="Z51" s="147">
        <f>'1.4'!Z51/'1.4.a'!$Z$149</f>
        <v>2.7180224365067777E-2</v>
      </c>
      <c r="AA51" s="147">
        <f>'1.4'!AA51/'1.4.a'!$AA$149</f>
        <v>4.1167999218097183E-2</v>
      </c>
      <c r="AB51" s="147">
        <f>'1.4'!AB51/'1.4.a'!$AB$149</f>
        <v>2.3106295917036505E-2</v>
      </c>
      <c r="AC51" s="147">
        <f>'1.4'!AC51/'1.4.a'!$AC$149</f>
        <v>3.5409953820770237E-2</v>
      </c>
      <c r="AD51" s="147">
        <f>'1.4'!AD51/'1.4.a'!$AD$149</f>
        <v>3.2275589712214094E-2</v>
      </c>
      <c r="AE51" s="147">
        <f>'1.4'!AE51/'1.4.a'!$AE$149</f>
        <v>3.2062608740843122E-2</v>
      </c>
      <c r="AF51" s="147">
        <f>'1.4'!AF51/'1.4.a'!$AF$149</f>
        <v>3.1803524747337705E-2</v>
      </c>
      <c r="AG51" s="147">
        <f>'1.4'!AG51/'1.4.a'!$AG$149</f>
        <v>3.118526123993226E-2</v>
      </c>
      <c r="AH51" s="147">
        <f>'1.4'!AH51/'1.4.a'!$AH$149</f>
        <v>2.475656971172735E-2</v>
      </c>
      <c r="AI51" s="147">
        <f>'1.4'!AI51/'1.4.a'!$AI$149</f>
        <v>2.9909596576928429E-2</v>
      </c>
      <c r="AJ51" s="147">
        <f>'1.4'!AJ51/'1.4.a'!$AJ$149</f>
        <v>4.4368445440655623E-2</v>
      </c>
      <c r="AK51" s="147">
        <f>'1.4'!AK51/'1.4.a'!$AK$149</f>
        <v>3.7112305871030815E-2</v>
      </c>
      <c r="AL51" s="147">
        <f>'1.4'!AL51/'1.4.a'!$AL$149</f>
        <v>2.0172291612248934E-2</v>
      </c>
      <c r="AM51" s="147">
        <f>'1.4'!AM51/'1.4.a'!$AM$149</f>
        <v>3.5675049276338716E-2</v>
      </c>
      <c r="AN51" s="147">
        <f>'1.4'!AN51/'1.4.a'!$AN$149</f>
        <v>1.4123830670515973E-2</v>
      </c>
      <c r="AO51" s="147">
        <f>'1.4'!AO51/'1.4.a'!$AO$149</f>
        <v>9.6633419015864763E-3</v>
      </c>
      <c r="AP51" s="147">
        <f>'1.4'!AP51/'1.4.a'!$AP$149</f>
        <v>1.3115071417579191E-2</v>
      </c>
      <c r="AQ51" s="147">
        <f>'1.4'!AQ51/'1.4.a'!$AQ$149</f>
        <v>1.7225593891919782E-2</v>
      </c>
      <c r="AR51" s="147">
        <f>'1.4'!AR51/'1.4.a'!$AR$149</f>
        <v>4.6601657830613041E-3</v>
      </c>
      <c r="AS51" s="147">
        <f>'1.4'!AS51/'1.4.a'!$AS$149</f>
        <v>1.3765235976809332E-2</v>
      </c>
      <c r="AT51" s="147">
        <f>'1.4'!AT51/'1.4.a'!$AT$149</f>
        <v>6.8769485518966203E-3</v>
      </c>
    </row>
    <row r="52" spans="1:46" ht="20.100000000000001" customHeight="1" x14ac:dyDescent="0.25">
      <c r="A52" s="125" t="s">
        <v>420</v>
      </c>
      <c r="B52" s="124" t="s">
        <v>248</v>
      </c>
      <c r="C52" s="147">
        <f>'1.4'!C52/'1.4.a'!$C$149</f>
        <v>1.130148052024093E-3</v>
      </c>
      <c r="D52" s="147">
        <f>'1.4'!D52/'1.4.a'!$D$149</f>
        <v>8.9657337961859688E-4</v>
      </c>
      <c r="E52" s="147">
        <f>'1.4'!E52/'1.4.a'!$E$149</f>
        <v>9.4518928530415327E-4</v>
      </c>
      <c r="F52" s="147">
        <f>'1.4'!F52/'1.4.a'!$F$149</f>
        <v>1.4607911773267636E-3</v>
      </c>
      <c r="G52" s="147">
        <f>'1.4'!G52/'1.4.a'!$G$149</f>
        <v>2.0890877522180828E-3</v>
      </c>
      <c r="H52" s="147">
        <f>'1.4'!H52/'1.4.a'!$H$149</f>
        <v>2.0436776646823949E-3</v>
      </c>
      <c r="I52" s="147">
        <f>'1.4'!I52/'1.4.a'!$I$149</f>
        <v>1.2148136722513201E-3</v>
      </c>
      <c r="J52" s="147">
        <f>'1.4'!J52/'1.4.a'!$J$149</f>
        <v>1.4754085151326148E-3</v>
      </c>
      <c r="K52" s="147">
        <f>'1.4'!K52/'1.4.a'!$K$149</f>
        <v>3.2935705952953282E-3</v>
      </c>
      <c r="L52" s="147">
        <f>'1.4'!L52/'1.4.a'!$L$149</f>
        <v>2.2998928717868966E-3</v>
      </c>
      <c r="M52" s="147">
        <f>'1.4'!M52/'1.4.a'!$M$149</f>
        <v>1.2185384099869232E-3</v>
      </c>
      <c r="N52" s="147">
        <f>'1.4'!N52/'1.4.a'!$N$149</f>
        <v>1.1961167276054207E-3</v>
      </c>
      <c r="O52" s="147">
        <f>'1.4'!O52/'1.4.a'!$O$149</f>
        <v>2.1287562640911572E-3</v>
      </c>
      <c r="P52" s="147">
        <f>'1.4'!P52/'1.4.a'!$P$149</f>
        <v>1.8918787980921827E-3</v>
      </c>
      <c r="Q52" s="147">
        <f>'1.4'!Q52/'1.4.a'!$Q$149</f>
        <v>3.8503384635960791E-3</v>
      </c>
      <c r="R52" s="147">
        <f>'1.4'!R52/'1.4.a'!$R$149</f>
        <v>3.909047727041268E-3</v>
      </c>
      <c r="S52" s="147">
        <f>'1.4'!S52/'1.4.a'!$S$149</f>
        <v>3.8149347126931669E-3</v>
      </c>
      <c r="T52" s="147">
        <f>'1.4'!T52/'1.4.a'!$T$149</f>
        <v>2.0977216372833627E-3</v>
      </c>
      <c r="U52" s="147">
        <f>'1.4'!U52/'1.4.a'!$U$149</f>
        <v>4.6028202386458605E-3</v>
      </c>
      <c r="V52" s="147">
        <f>'1.4'!V52/'1.4.a'!$V$149</f>
        <v>2.1264554816554366E-3</v>
      </c>
      <c r="W52" s="147">
        <f>'1.4'!W52/'1.4.a'!$W$149</f>
        <v>1.8486509916044295E-3</v>
      </c>
      <c r="X52" s="147">
        <f>'1.4'!X52/'1.4.a'!$X$149</f>
        <v>5.8978791718689036E-3</v>
      </c>
      <c r="Y52" s="147">
        <f>'1.4'!Y52/'1.4.a'!$Y$149</f>
        <v>6.2858175225238549E-3</v>
      </c>
      <c r="Z52" s="147">
        <f>'1.4'!Z52/'1.4.a'!$Z$149</f>
        <v>2.2559347557095898E-2</v>
      </c>
      <c r="AA52" s="147">
        <f>'1.4'!AA52/'1.4.a'!$AA$149</f>
        <v>8.8602255014648551E-3</v>
      </c>
      <c r="AB52" s="147">
        <f>'1.4'!AB52/'1.4.a'!$AB$149</f>
        <v>9.9587671284280814E-4</v>
      </c>
      <c r="AC52" s="147">
        <f>'1.4'!AC52/'1.4.a'!$AC$149</f>
        <v>6.575538008594394E-3</v>
      </c>
      <c r="AD52" s="147">
        <f>'1.4'!AD52/'1.4.a'!$AD$149</f>
        <v>1.5802155809015381E-3</v>
      </c>
      <c r="AE52" s="147">
        <f>'1.4'!AE52/'1.4.a'!$AE$149</f>
        <v>6.2483661628806482E-3</v>
      </c>
      <c r="AF52" s="147">
        <f>'1.4'!AF52/'1.4.a'!$AF$149</f>
        <v>9.6095332439466322E-4</v>
      </c>
      <c r="AG52" s="147">
        <f>'1.4'!AG52/'1.4.a'!$AG$149</f>
        <v>5.2202163464241148E-3</v>
      </c>
      <c r="AH52" s="147">
        <f>'1.4'!AH52/'1.4.a'!$AH$149</f>
        <v>1.115566756441185E-3</v>
      </c>
      <c r="AI52" s="147">
        <f>'1.4'!AI52/'1.4.a'!$AI$149</f>
        <v>4.2661132995910501E-3</v>
      </c>
      <c r="AJ52" s="147">
        <f>'1.4'!AJ52/'1.4.a'!$AJ$149</f>
        <v>9.244727529398026E-4</v>
      </c>
      <c r="AK52" s="147">
        <f>'1.4'!AK52/'1.4.a'!$AK$149</f>
        <v>4.5726038454592206E-3</v>
      </c>
      <c r="AL52" s="147">
        <f>'1.4'!AL52/'1.4.a'!$AL$149</f>
        <v>3.7554700522038037E-3</v>
      </c>
      <c r="AM52" s="147">
        <f>'1.4'!AM52/'1.4.a'!$AM$149</f>
        <v>4.20349826753954E-3</v>
      </c>
      <c r="AN52" s="147">
        <f>'1.4'!AN52/'1.4.a'!$AN$149</f>
        <v>7.151689054608637E-4</v>
      </c>
      <c r="AO52" s="147">
        <f>'1.4'!AO52/'1.4.a'!$AO$149</f>
        <v>2.8167855608954304E-3</v>
      </c>
      <c r="AP52" s="147">
        <f>'1.4'!AP52/'1.4.a'!$AP$149</f>
        <v>1.2460858268280868E-3</v>
      </c>
      <c r="AQ52" s="147">
        <f>'1.4'!AQ52/'1.4.a'!$AQ$149</f>
        <v>2.1301718367035581E-3</v>
      </c>
      <c r="AR52" s="147">
        <f>'1.4'!AR52/'1.4.a'!$AR$149</f>
        <v>1.2652921493660995E-3</v>
      </c>
      <c r="AS52" s="147">
        <f>'1.4'!AS52/'1.4.a'!$AS$149</f>
        <v>1.425630422787756E-3</v>
      </c>
      <c r="AT52" s="147">
        <f>'1.4'!AT52/'1.4.a'!$AT$149</f>
        <v>1.2461659919158759E-3</v>
      </c>
    </row>
    <row r="53" spans="1:46" ht="20.100000000000001" customHeight="1" x14ac:dyDescent="0.25">
      <c r="A53" s="125" t="s">
        <v>421</v>
      </c>
      <c r="B53" s="124" t="s">
        <v>243</v>
      </c>
      <c r="C53" s="147">
        <f>'1.4'!C53/'1.4.a'!$C$149</f>
        <v>6.1315027401584385E-2</v>
      </c>
      <c r="D53" s="147">
        <f>'1.4'!D53/'1.4.a'!$D$149</f>
        <v>6.6277070303812399E-2</v>
      </c>
      <c r="E53" s="147">
        <f>'1.4'!E53/'1.4.a'!$E$149</f>
        <v>5.5485880573283339E-2</v>
      </c>
      <c r="F53" s="147">
        <f>'1.4'!F53/'1.4.a'!$F$149</f>
        <v>6.4557387729595156E-2</v>
      </c>
      <c r="G53" s="147">
        <f>'1.4'!G53/'1.4.a'!$G$149</f>
        <v>6.3775905818947237E-2</v>
      </c>
      <c r="H53" s="147">
        <f>'1.4'!H53/'1.4.a'!$H$149</f>
        <v>6.2740554503150178E-2</v>
      </c>
      <c r="I53" s="147">
        <f>'1.4'!I53/'1.4.a'!$I$149</f>
        <v>5.5523085778554158E-2</v>
      </c>
      <c r="J53" s="147">
        <f>'1.4'!J53/'1.4.a'!$J$149</f>
        <v>7.0162932973384329E-2</v>
      </c>
      <c r="K53" s="147">
        <f>'1.4'!K53/'1.4.a'!$K$149</f>
        <v>6.3789552282344619E-2</v>
      </c>
      <c r="L53" s="147">
        <f>'1.4'!L53/'1.4.a'!$L$149</f>
        <v>6.5832444486841751E-2</v>
      </c>
      <c r="M53" s="147">
        <f>'1.4'!M53/'1.4.a'!$M$149</f>
        <v>5.6168985532245343E-2</v>
      </c>
      <c r="N53" s="147">
        <f>'1.4'!N53/'1.4.a'!$N$149</f>
        <v>6.9144978345784383E-2</v>
      </c>
      <c r="O53" s="147">
        <f>'1.4'!O53/'1.4.a'!$O$149</f>
        <v>6.0548676972794681E-2</v>
      </c>
      <c r="P53" s="147">
        <f>'1.4'!P53/'1.4.a'!$P$149</f>
        <v>6.3132030095479436E-2</v>
      </c>
      <c r="Q53" s="147">
        <f>'1.4'!Q53/'1.4.a'!$Q$149</f>
        <v>5.3830876981958584E-2</v>
      </c>
      <c r="R53" s="147">
        <f>'1.4'!R53/'1.4.a'!$R$149</f>
        <v>6.1898593369862878E-2</v>
      </c>
      <c r="S53" s="147">
        <f>'1.4'!S53/'1.4.a'!$S$149</f>
        <v>6.6853060437871648E-2</v>
      </c>
      <c r="T53" s="147">
        <f>'1.4'!T53/'1.4.a'!$T$149</f>
        <v>6.260996154768822E-2</v>
      </c>
      <c r="U53" s="147">
        <f>'1.4'!U53/'1.4.a'!$U$149</f>
        <v>5.6411624253764413E-2</v>
      </c>
      <c r="V53" s="147">
        <f>'1.4'!V53/'1.4.a'!$V$149</f>
        <v>5.9517544831370943E-2</v>
      </c>
      <c r="W53" s="147">
        <f>'1.4'!W53/'1.4.a'!$W$149</f>
        <v>6.3354829180245945E-2</v>
      </c>
      <c r="X53" s="147">
        <f>'1.4'!X53/'1.4.a'!$X$149</f>
        <v>6.2558471291174061E-2</v>
      </c>
      <c r="Y53" s="147">
        <f>'1.4'!Y53/'1.4.a'!$Y$149</f>
        <v>5.2865144824688209E-2</v>
      </c>
      <c r="Z53" s="147">
        <f>'1.4'!Z53/'1.4.a'!$Z$149</f>
        <v>6.2285233421307262E-2</v>
      </c>
      <c r="AA53" s="147">
        <f>'1.4'!AA53/'1.4.a'!$AA$149</f>
        <v>6.1588080019709071E-2</v>
      </c>
      <c r="AB53" s="147">
        <f>'1.4'!AB53/'1.4.a'!$AB$149</f>
        <v>6.0578170643603567E-2</v>
      </c>
      <c r="AC53" s="147">
        <f>'1.4'!AC53/'1.4.a'!$AC$149</f>
        <v>5.4541100595708401E-2</v>
      </c>
      <c r="AD53" s="147">
        <f>'1.4'!AD53/'1.4.a'!$AD$149</f>
        <v>8.1236860321666632E-2</v>
      </c>
      <c r="AE53" s="147">
        <f>'1.4'!AE53/'1.4.a'!$AE$149</f>
        <v>6.248528941891078E-2</v>
      </c>
      <c r="AF53" s="147">
        <f>'1.4'!AF53/'1.4.a'!$AF$149</f>
        <v>6.0016458284988833E-2</v>
      </c>
      <c r="AG53" s="147">
        <f>'1.4'!AG53/'1.4.a'!$AG$149</f>
        <v>5.6097369414694377E-2</v>
      </c>
      <c r="AH53" s="147">
        <f>'1.4'!AH53/'1.4.a'!$AH$149</f>
        <v>6.6122855083713891E-2</v>
      </c>
      <c r="AI53" s="147">
        <f>'1.4'!AI53/'1.4.a'!$AI$149</f>
        <v>6.5310281276775781E-2</v>
      </c>
      <c r="AJ53" s="147">
        <f>'1.4'!AJ53/'1.4.a'!$AJ$149</f>
        <v>6.4398535845240204E-2</v>
      </c>
      <c r="AK53" s="147">
        <f>'1.4'!AK53/'1.4.a'!$AK$149</f>
        <v>5.7466956422202675E-2</v>
      </c>
      <c r="AL53" s="147">
        <f>'1.4'!AL53/'1.4.a'!$AL$149</f>
        <v>6.8383106328839233E-2</v>
      </c>
      <c r="AM53" s="147">
        <f>'1.4'!AM53/'1.4.a'!$AM$149</f>
        <v>6.3485619564841486E-2</v>
      </c>
      <c r="AN53" s="147">
        <f>'1.4'!AN53/'1.4.a'!$AN$149</f>
        <v>6.0363636327812949E-2</v>
      </c>
      <c r="AO53" s="147">
        <f>'1.4'!AO53/'1.4.a'!$AO$149</f>
        <v>5.8920044947441984E-2</v>
      </c>
      <c r="AP53" s="147">
        <f>'1.4'!AP53/'1.4.a'!$AP$149</f>
        <v>7.8134873463757373E-2</v>
      </c>
      <c r="AQ53" s="147">
        <f>'1.4'!AQ53/'1.4.a'!$AQ$149</f>
        <v>6.5565351636845251E-2</v>
      </c>
      <c r="AR53" s="147">
        <f>'1.4'!AR53/'1.4.a'!$AR$149</f>
        <v>8.1788380756264184E-2</v>
      </c>
      <c r="AS53" s="147">
        <f>'1.4'!AS53/'1.4.a'!$AS$149</f>
        <v>9.2551402991499068E-2</v>
      </c>
      <c r="AT53" s="147">
        <f>'1.4'!AT53/'1.4.a'!$AT$149</f>
        <v>7.472189541262271E-2</v>
      </c>
    </row>
    <row r="54" spans="1:46" ht="20.100000000000001" customHeight="1" x14ac:dyDescent="0.25">
      <c r="A54" s="125" t="s">
        <v>422</v>
      </c>
      <c r="B54" s="124" t="s">
        <v>580</v>
      </c>
      <c r="C54" s="147">
        <f>'1.4'!C54/'1.4.a'!$C$149</f>
        <v>0.12068023301767433</v>
      </c>
      <c r="D54" s="147">
        <f>'1.4'!D54/'1.4.a'!$D$149</f>
        <v>0.11032829966919505</v>
      </c>
      <c r="E54" s="147">
        <f>'1.4'!E54/'1.4.a'!$E$149</f>
        <v>0.11966012860048814</v>
      </c>
      <c r="F54" s="147">
        <f>'1.4'!F54/'1.4.a'!$F$149</f>
        <v>0.10592032611865218</v>
      </c>
      <c r="G54" s="147">
        <f>'1.4'!G54/'1.4.a'!$G$149</f>
        <v>0.10669679417582825</v>
      </c>
      <c r="H54" s="147">
        <f>'1.4'!H54/'1.4.a'!$H$149</f>
        <v>0.11672224499567704</v>
      </c>
      <c r="I54" s="147">
        <f>'1.4'!I54/'1.4.a'!$I$149</f>
        <v>0.11946129823194508</v>
      </c>
      <c r="J54" s="147">
        <f>'1.4'!J54/'1.4.a'!$J$149</f>
        <v>0.10650611141388344</v>
      </c>
      <c r="K54" s="147">
        <f>'1.4'!K54/'1.4.a'!$K$149</f>
        <v>0.11554787320612855</v>
      </c>
      <c r="L54" s="147">
        <f>'1.4'!L54/'1.4.a'!$L$149</f>
        <v>0.11409400789420074</v>
      </c>
      <c r="M54" s="147">
        <f>'1.4'!M54/'1.4.a'!$M$149</f>
        <v>0.12065303968007889</v>
      </c>
      <c r="N54" s="147">
        <f>'1.4'!N54/'1.4.a'!$N$149</f>
        <v>0.10948252798671097</v>
      </c>
      <c r="O54" s="147">
        <f>'1.4'!O54/'1.4.a'!$O$149</f>
        <v>0.12097892015967555</v>
      </c>
      <c r="P54" s="147">
        <f>'1.4'!P54/'1.4.a'!$P$149</f>
        <v>0.11497369649351967</v>
      </c>
      <c r="Q54" s="147">
        <f>'1.4'!Q54/'1.4.a'!$Q$149</f>
        <v>0.12349819815471198</v>
      </c>
      <c r="R54" s="147">
        <f>'1.4'!R54/'1.4.a'!$R$149</f>
        <v>0.1122136751599211</v>
      </c>
      <c r="S54" s="147">
        <f>'1.4'!S54/'1.4.a'!$S$149</f>
        <v>0.11105974533460011</v>
      </c>
      <c r="T54" s="147">
        <f>'1.4'!T54/'1.4.a'!$T$149</f>
        <v>0.11360280641521342</v>
      </c>
      <c r="U54" s="147">
        <f>'1.4'!U54/'1.4.a'!$U$149</f>
        <v>0.13009984783429246</v>
      </c>
      <c r="V54" s="147">
        <f>'1.4'!V54/'1.4.a'!$V$149</f>
        <v>0.12822714335762564</v>
      </c>
      <c r="W54" s="147">
        <f>'1.4'!W54/'1.4.a'!$W$149</f>
        <v>0.11959186105674355</v>
      </c>
      <c r="X54" s="147">
        <f>'1.4'!X54/'1.4.a'!$X$149</f>
        <v>0.12617115598603343</v>
      </c>
      <c r="Y54" s="147">
        <f>'1.4'!Y54/'1.4.a'!$Y$149</f>
        <v>0.12478274939978937</v>
      </c>
      <c r="Z54" s="147">
        <f>'1.4'!Z54/'1.4.a'!$Z$149</f>
        <v>0.14568307670273489</v>
      </c>
      <c r="AA54" s="147">
        <f>'1.4'!AA54/'1.4.a'!$AA$149</f>
        <v>0.13346343564375671</v>
      </c>
      <c r="AB54" s="147">
        <f>'1.4'!AB54/'1.4.a'!$AB$149</f>
        <v>0.1305553436036348</v>
      </c>
      <c r="AC54" s="147">
        <f>'1.4'!AC54/'1.4.a'!$AC$149</f>
        <v>0.14105504107431205</v>
      </c>
      <c r="AD54" s="147">
        <f>'1.4'!AD54/'1.4.a'!$AD$149</f>
        <v>0.15612456908776443</v>
      </c>
      <c r="AE54" s="147">
        <f>'1.4'!AE54/'1.4.a'!$AE$149</f>
        <v>0.14499247083867836</v>
      </c>
      <c r="AF54" s="147">
        <f>'1.4'!AF54/'1.4.a'!$AF$149</f>
        <v>0.16747217420907762</v>
      </c>
      <c r="AG54" s="147">
        <f>'1.4'!AG54/'1.4.a'!$AG$149</f>
        <v>0.15039204486902472</v>
      </c>
      <c r="AH54" s="147">
        <f>'1.4'!AH54/'1.4.a'!$AH$149</f>
        <v>0.14586649169462934</v>
      </c>
      <c r="AI54" s="147">
        <f>'1.4'!AI54/'1.4.a'!$AI$149</f>
        <v>0.14010823370065262</v>
      </c>
      <c r="AJ54" s="147">
        <f>'1.4'!AJ54/'1.4.a'!$AJ$149</f>
        <v>0.13733678657240483</v>
      </c>
      <c r="AK54" s="147">
        <f>'1.4'!AK54/'1.4.a'!$AK$149</f>
        <v>0.15130722590850626</v>
      </c>
      <c r="AL54" s="147">
        <f>'1.4'!AL54/'1.4.a'!$AL$149</f>
        <v>0.12397838229809771</v>
      </c>
      <c r="AM54" s="147">
        <f>'1.4'!AM54/'1.4.a'!$AM$149</f>
        <v>0.14058107511576223</v>
      </c>
      <c r="AN54" s="147">
        <f>'1.4'!AN54/'1.4.a'!$AN$149</f>
        <v>0.13412358399361951</v>
      </c>
      <c r="AO54" s="147">
        <f>'1.4'!AO54/'1.4.a'!$AO$149</f>
        <v>0.15062268129306453</v>
      </c>
      <c r="AP54" s="147">
        <f>'1.4'!AP54/'1.4.a'!$AP$149</f>
        <v>0.15815469645103317</v>
      </c>
      <c r="AQ54" s="147">
        <f>'1.4'!AQ54/'1.4.a'!$AQ$149</f>
        <v>0.13788704711088484</v>
      </c>
      <c r="AR54" s="147">
        <f>'1.4'!AR54/'1.4.a'!$AR$149</f>
        <v>0.27009575829577442</v>
      </c>
      <c r="AS54" s="147">
        <f>'1.4'!AS54/'1.4.a'!$AS$149</f>
        <v>0.20033477988501527</v>
      </c>
      <c r="AT54" s="147">
        <f>'1.4'!AT54/'1.4.a'!$AT$149</f>
        <v>0.1619753103867824</v>
      </c>
    </row>
    <row r="55" spans="1:46" ht="20.100000000000001" customHeight="1" x14ac:dyDescent="0.25">
      <c r="A55" s="125" t="s">
        <v>423</v>
      </c>
      <c r="B55" s="124" t="s">
        <v>398</v>
      </c>
      <c r="C55" s="147">
        <f>'1.4'!C55/'1.4.a'!$C$149</f>
        <v>1.7487471993641961E-3</v>
      </c>
      <c r="D55" s="147">
        <f>'1.4'!D55/'1.4.a'!$D$149</f>
        <v>2.4035319990872179E-3</v>
      </c>
      <c r="E55" s="147">
        <f>'1.4'!E55/'1.4.a'!$E$149</f>
        <v>2.6353967645205271E-3</v>
      </c>
      <c r="F55" s="147">
        <f>'1.4'!F55/'1.4.a'!$F$149</f>
        <v>3.4930667281154655E-3</v>
      </c>
      <c r="G55" s="147">
        <f>'1.4'!G55/'1.4.a'!$G$149</f>
        <v>2.6137198675825601E-3</v>
      </c>
      <c r="H55" s="147">
        <f>'1.4'!H55/'1.4.a'!$H$149</f>
        <v>4.1834085046617035E-3</v>
      </c>
      <c r="I55" s="147">
        <f>'1.4'!I55/'1.4.a'!$I$149</f>
        <v>3.5315568814077076E-3</v>
      </c>
      <c r="J55" s="147">
        <f>'1.4'!J55/'1.4.a'!$J$149</f>
        <v>5.5399494827616637E-3</v>
      </c>
      <c r="K55" s="147">
        <f>'1.4'!K55/'1.4.a'!$K$149</f>
        <v>6.5870669232539923E-3</v>
      </c>
      <c r="L55" s="147">
        <f>'1.4'!L55/'1.4.a'!$L$149</f>
        <v>4.9854546489634059E-3</v>
      </c>
      <c r="M55" s="147">
        <f>'1.4'!M55/'1.4.a'!$M$149</f>
        <v>4.9736193794873854E-3</v>
      </c>
      <c r="N55" s="147">
        <f>'1.4'!N55/'1.4.a'!$N$149</f>
        <v>3.6615642771631548E-3</v>
      </c>
      <c r="O55" s="147">
        <f>'1.4'!O55/'1.4.a'!$O$149</f>
        <v>6.2914381215781095E-3</v>
      </c>
      <c r="P55" s="147">
        <f>'1.4'!P55/'1.4.a'!$P$149</f>
        <v>7.0584432839410748E-3</v>
      </c>
      <c r="Q55" s="147">
        <f>'1.4'!Q55/'1.4.a'!$Q$149</f>
        <v>3.4587438689812492E-3</v>
      </c>
      <c r="R55" s="147">
        <f>'1.4'!R55/'1.4.a'!$R$149</f>
        <v>6.1180517580536036E-3</v>
      </c>
      <c r="S55" s="147">
        <f>'1.4'!S55/'1.4.a'!$S$149</f>
        <v>6.4410937050742075E-3</v>
      </c>
      <c r="T55" s="147">
        <f>'1.4'!T55/'1.4.a'!$T$149</f>
        <v>5.9230800590508604E-3</v>
      </c>
      <c r="U55" s="147">
        <f>'1.4'!U55/'1.4.a'!$U$149</f>
        <v>6.2517934343380901E-3</v>
      </c>
      <c r="V55" s="147">
        <f>'1.4'!V55/'1.4.a'!$V$149</f>
        <v>5.8924282187296506E-3</v>
      </c>
      <c r="W55" s="147">
        <f>'1.4'!W55/'1.4.a'!$W$149</f>
        <v>5.2299833625266221E-3</v>
      </c>
      <c r="X55" s="147">
        <f>'1.4'!X55/'1.4.a'!$X$149</f>
        <v>6.1275307733166234E-3</v>
      </c>
      <c r="Y55" s="147">
        <f>'1.4'!Y55/'1.4.a'!$Y$149</f>
        <v>5.7874180830263106E-3</v>
      </c>
      <c r="Z55" s="147">
        <f>'1.4'!Z55/'1.4.a'!$Z$149</f>
        <v>9.5836829636400441E-3</v>
      </c>
      <c r="AA55" s="147">
        <f>'1.4'!AA55/'1.4.a'!$AA$149</f>
        <v>4.3565859664757376E-3</v>
      </c>
      <c r="AB55" s="147">
        <f>'1.4'!AB55/'1.4.a'!$AB$149</f>
        <v>5.154236153059653E-3</v>
      </c>
      <c r="AC55" s="147">
        <f>'1.4'!AC55/'1.4.a'!$AC$149</f>
        <v>4.9919660263462737E-3</v>
      </c>
      <c r="AD55" s="147">
        <f>'1.4'!AD55/'1.4.a'!$AD$149</f>
        <v>7.1314394126501795E-3</v>
      </c>
      <c r="AE55" s="147">
        <f>'1.4'!AE55/'1.4.a'!$AE$149</f>
        <v>2.9208753042983212E-3</v>
      </c>
      <c r="AF55" s="147">
        <f>'1.4'!AF55/'1.4.a'!$AF$149</f>
        <v>5.4626503771755749E-3</v>
      </c>
      <c r="AG55" s="147">
        <f>'1.4'!AG55/'1.4.a'!$AG$149</f>
        <v>2.9057434312551853E-3</v>
      </c>
      <c r="AH55" s="147">
        <f>'1.4'!AH55/'1.4.a'!$AH$149</f>
        <v>4.5397129826159977E-3</v>
      </c>
      <c r="AI55" s="147">
        <f>'1.4'!AI55/'1.4.a'!$AI$149</f>
        <v>2.7406435185500519E-3</v>
      </c>
      <c r="AJ55" s="147">
        <f>'1.4'!AJ55/'1.4.a'!$AJ$149</f>
        <v>5.1318415523599016E-3</v>
      </c>
      <c r="AK55" s="147">
        <f>'1.4'!AK55/'1.4.a'!$AK$149</f>
        <v>5.6246204537211096E-3</v>
      </c>
      <c r="AL55" s="147">
        <f>'1.4'!AL55/'1.4.a'!$AL$149</f>
        <v>5.1987677428442279E-3</v>
      </c>
      <c r="AM55" s="147">
        <f>'1.4'!AM55/'1.4.a'!$AM$149</f>
        <v>3.229464294767601E-3</v>
      </c>
      <c r="AN55" s="147">
        <f>'1.4'!AN55/'1.4.a'!$AN$149</f>
        <v>6.3096741760610411E-3</v>
      </c>
      <c r="AO55" s="147">
        <f>'1.4'!AO55/'1.4.a'!$AO$149</f>
        <v>3.6145707186103675E-3</v>
      </c>
      <c r="AP55" s="147">
        <f>'1.4'!AP55/'1.4.a'!$AP$149</f>
        <v>2.272047138333122E-2</v>
      </c>
      <c r="AQ55" s="147">
        <f>'1.4'!AQ55/'1.4.a'!$AQ$149</f>
        <v>3.5222808118788281E-3</v>
      </c>
      <c r="AR55" s="147">
        <f>'1.4'!AR55/'1.4.a'!$AR$149</f>
        <v>5.56695045578748E-3</v>
      </c>
      <c r="AS55" s="147">
        <f>'1.4'!AS55/'1.4.a'!$AS$149</f>
        <v>4.5209753040583254E-3</v>
      </c>
      <c r="AT55" s="147">
        <f>'1.4'!AT55/'1.4.a'!$AT$149</f>
        <v>4.7666182139357591E-3</v>
      </c>
    </row>
    <row r="56" spans="1:46" ht="20.100000000000001" customHeight="1" x14ac:dyDescent="0.25">
      <c r="A56" s="137" t="s">
        <v>424</v>
      </c>
      <c r="B56" s="118" t="s">
        <v>831</v>
      </c>
      <c r="C56" s="146">
        <f>'1.4'!C56/'1.4.a'!$C$149</f>
        <v>6.6059127057875866E-3</v>
      </c>
      <c r="D56" s="146">
        <f>'1.4'!D56/'1.4.a'!$D$149</f>
        <v>7.7181748380015782E-3</v>
      </c>
      <c r="E56" s="146">
        <f>'1.4'!E56/'1.4.a'!$E$149</f>
        <v>7.0512049339506071E-3</v>
      </c>
      <c r="F56" s="146">
        <f>'1.4'!F56/'1.4.a'!$F$149</f>
        <v>9.0129449519893694E-3</v>
      </c>
      <c r="G56" s="146">
        <f>'1.4'!G56/'1.4.a'!$G$149</f>
        <v>5.1590827066975839E-3</v>
      </c>
      <c r="H56" s="146">
        <f>'1.4'!H56/'1.4.a'!$H$149</f>
        <v>4.4175933790862893E-3</v>
      </c>
      <c r="I56" s="146">
        <f>'1.4'!I56/'1.4.a'!$I$149</f>
        <v>5.9203664394255687E-3</v>
      </c>
      <c r="J56" s="146">
        <f>'1.4'!J56/'1.4.a'!$J$149</f>
        <v>6.2465095622947541E-3</v>
      </c>
      <c r="K56" s="146">
        <f>'1.4'!K56/'1.4.a'!$K$149</f>
        <v>4.0277456103748003E-3</v>
      </c>
      <c r="L56" s="146">
        <f>'1.4'!L56/'1.4.a'!$L$149</f>
        <v>4.7634044766749527E-3</v>
      </c>
      <c r="M56" s="146">
        <f>'1.4'!M56/'1.4.a'!$M$149</f>
        <v>4.6780617676296264E-3</v>
      </c>
      <c r="N56" s="146">
        <f>'1.4'!N56/'1.4.a'!$N$149</f>
        <v>5.9939733919002099E-3</v>
      </c>
      <c r="O56" s="146">
        <f>'1.4'!O56/'1.4.a'!$O$149</f>
        <v>4.358801019356681E-3</v>
      </c>
      <c r="P56" s="146">
        <f>'1.4'!P56/'1.4.a'!$P$149</f>
        <v>4.0678245465919811E-3</v>
      </c>
      <c r="Q56" s="146">
        <f>'1.4'!Q56/'1.4.a'!$Q$149</f>
        <v>5.0748405327005223E-3</v>
      </c>
      <c r="R56" s="146">
        <f>'1.4'!R56/'1.4.a'!$R$149</f>
        <v>7.3672882098608072E-3</v>
      </c>
      <c r="S56" s="146">
        <f>'1.4'!S56/'1.4.a'!$S$149</f>
        <v>5.9852154056092314E-3</v>
      </c>
      <c r="T56" s="146">
        <f>'1.4'!T56/'1.4.a'!$T$149</f>
        <v>6.7915412469830216E-3</v>
      </c>
      <c r="U56" s="146">
        <f>'1.4'!U56/'1.4.a'!$U$149</f>
        <v>7.3316065678821363E-3</v>
      </c>
      <c r="V56" s="146">
        <f>'1.4'!V56/'1.4.a'!$V$149</f>
        <v>2.4448355061083087E-3</v>
      </c>
      <c r="W56" s="146">
        <f>'1.4'!W56/'1.4.a'!$W$149</f>
        <v>4.0547838042707353E-3</v>
      </c>
      <c r="X56" s="146">
        <f>'1.4'!X56/'1.4.a'!$X$149</f>
        <v>1.5134676090477321E-3</v>
      </c>
      <c r="Y56" s="146">
        <f>'1.4'!Y56/'1.4.a'!$Y$149</f>
        <v>3.3968381192242005E-3</v>
      </c>
      <c r="Z56" s="146">
        <f>'1.4'!Z56/'1.4.a'!$Z$149</f>
        <v>4.2357118960011887E-3</v>
      </c>
      <c r="AA56" s="146">
        <f>'1.4'!AA56/'1.4.a'!$AA$149</f>
        <v>4.7700451355520545E-3</v>
      </c>
      <c r="AB56" s="146">
        <f>'1.4'!AB56/'1.4.a'!$AB$149</f>
        <v>2.7501274363757031E-3</v>
      </c>
      <c r="AC56" s="146">
        <f>'1.4'!AC56/'1.4.a'!$AC$149</f>
        <v>2.9806880660795975E-3</v>
      </c>
      <c r="AD56" s="146">
        <f>'1.4'!AD56/'1.4.a'!$AD$149</f>
        <v>5.2386465914131567E-3</v>
      </c>
      <c r="AE56" s="146">
        <f>'1.4'!AE56/'1.4.a'!$AE$149</f>
        <v>2.0984922328983317E-3</v>
      </c>
      <c r="AF56" s="146">
        <f>'1.4'!AF56/'1.4.a'!$AF$149</f>
        <v>2.2914254468893278E-3</v>
      </c>
      <c r="AG56" s="146">
        <f>'1.4'!AG56/'1.4.a'!$AG$149</f>
        <v>1.9495103571076913E-3</v>
      </c>
      <c r="AH56" s="146">
        <f>'1.4'!AH56/'1.4.a'!$AH$149</f>
        <v>3.2758776042658665E-3</v>
      </c>
      <c r="AI56" s="146">
        <f>'1.4'!AI56/'1.4.a'!$AI$149</f>
        <v>2.1339098438304511E-3</v>
      </c>
      <c r="AJ56" s="146">
        <f>'1.4'!AJ56/'1.4.a'!$AJ$149</f>
        <v>2.1241841384806288E-3</v>
      </c>
      <c r="AK56" s="146">
        <f>'1.4'!AK56/'1.4.a'!$AK$149</f>
        <v>3.2572048940522087E-3</v>
      </c>
      <c r="AL56" s="146">
        <f>'1.4'!AL56/'1.4.a'!$AL$149</f>
        <v>5.2952111885298343E-3</v>
      </c>
      <c r="AM56" s="146">
        <f>'1.4'!AM56/'1.4.a'!$AM$149</f>
        <v>2.0162619889087427E-3</v>
      </c>
      <c r="AN56" s="146">
        <f>'1.4'!AN56/'1.4.a'!$AN$149</f>
        <v>2.3455682972580456E-3</v>
      </c>
      <c r="AO56" s="146">
        <f>'1.4'!AO56/'1.4.a'!$AO$149</f>
        <v>4.4542296578946734E-4</v>
      </c>
      <c r="AP56" s="146">
        <f>'1.4'!AP56/'1.4.a'!$AP$149</f>
        <v>5.0093272891375334E-3</v>
      </c>
      <c r="AQ56" s="146">
        <f>'1.4'!AQ56/'1.4.a'!$AQ$149</f>
        <v>1.753492815431553E-3</v>
      </c>
      <c r="AR56" s="146">
        <f>'1.4'!AR56/'1.4.a'!$AR$149</f>
        <v>2.789093119868644E-3</v>
      </c>
      <c r="AS56" s="146">
        <f>'1.4'!AS56/'1.4.a'!$AS$149</f>
        <v>5.2374709326010512E-4</v>
      </c>
      <c r="AT56" s="146">
        <f>'1.4'!AT56/'1.4.a'!$AT$149</f>
        <v>3.9754505777740085E-3</v>
      </c>
    </row>
    <row r="57" spans="1:46" ht="20.100000000000001" customHeight="1" x14ac:dyDescent="0.25">
      <c r="A57" s="125" t="s">
        <v>672</v>
      </c>
      <c r="B57" s="124" t="s">
        <v>330</v>
      </c>
      <c r="C57" s="147">
        <f>'1.4'!C57/'1.4.a'!$C$149</f>
        <v>6.7459064550556905E-3</v>
      </c>
      <c r="D57" s="147">
        <f>'1.4'!D57/'1.4.a'!$D$149</f>
        <v>8.0169977806639862E-3</v>
      </c>
      <c r="E57" s="147">
        <f>'1.4'!E57/'1.4.a'!$E$149</f>
        <v>7.232131449565353E-3</v>
      </c>
      <c r="F57" s="147">
        <f>'1.4'!F57/'1.4.a'!$F$149</f>
        <v>1.0006772483307639E-2</v>
      </c>
      <c r="G57" s="147">
        <f>'1.4'!G57/'1.4.a'!$G$149</f>
        <v>6.1365581221054736E-3</v>
      </c>
      <c r="H57" s="147">
        <f>'1.4'!H57/'1.4.a'!$H$149</f>
        <v>6.0211892289933032E-3</v>
      </c>
      <c r="I57" s="147">
        <f>'1.4'!I57/'1.4.a'!$I$149</f>
        <v>6.1675627582560627E-3</v>
      </c>
      <c r="J57" s="147">
        <f>'1.4'!J57/'1.4.a'!$J$149</f>
        <v>8.3035379787285354E-3</v>
      </c>
      <c r="K57" s="147">
        <f>'1.4'!K57/'1.4.a'!$K$149</f>
        <v>4.5349475314654325E-3</v>
      </c>
      <c r="L57" s="147">
        <f>'1.4'!L57/'1.4.a'!$L$149</f>
        <v>5.2294149436336148E-3</v>
      </c>
      <c r="M57" s="147">
        <f>'1.4'!M57/'1.4.a'!$M$149</f>
        <v>5.4075428774033752E-3</v>
      </c>
      <c r="N57" s="147">
        <f>'1.4'!N57/'1.4.a'!$N$149</f>
        <v>7.1490720419347302E-3</v>
      </c>
      <c r="O57" s="147">
        <f>'1.4'!O57/'1.4.a'!$O$149</f>
        <v>4.7783565597675996E-3</v>
      </c>
      <c r="P57" s="147">
        <f>'1.4'!P57/'1.4.a'!$P$149</f>
        <v>5.6413088406462187E-3</v>
      </c>
      <c r="Q57" s="147">
        <f>'1.4'!Q57/'1.4.a'!$Q$149</f>
        <v>6.597751374432935E-3</v>
      </c>
      <c r="R57" s="147">
        <f>'1.4'!R57/'1.4.a'!$R$149</f>
        <v>7.6008247834443675E-3</v>
      </c>
      <c r="S57" s="147">
        <f>'1.4'!S57/'1.4.a'!$S$149</f>
        <v>6.6372015723462673E-3</v>
      </c>
      <c r="T57" s="147">
        <f>'1.4'!T57/'1.4.a'!$T$149</f>
        <v>7.2066713309078857E-3</v>
      </c>
      <c r="U57" s="147">
        <f>'1.4'!U57/'1.4.a'!$U$149</f>
        <v>8.4630298986075221E-3</v>
      </c>
      <c r="V57" s="147">
        <f>'1.4'!V57/'1.4.a'!$V$149</f>
        <v>5.9804130163163731E-3</v>
      </c>
      <c r="W57" s="147">
        <f>'1.4'!W57/'1.4.a'!$W$149</f>
        <v>4.2419226437443542E-3</v>
      </c>
      <c r="X57" s="147">
        <f>'1.4'!X57/'1.4.a'!$X$149</f>
        <v>3.9213094217762029E-3</v>
      </c>
      <c r="Y57" s="147">
        <f>'1.4'!Y57/'1.4.a'!$Y$149</f>
        <v>4.3834876224716829E-3</v>
      </c>
      <c r="Z57" s="147">
        <f>'1.4'!Z57/'1.4.a'!$Z$149</f>
        <v>4.3336849523630929E-3</v>
      </c>
      <c r="AA57" s="147">
        <f>'1.4'!AA57/'1.4.a'!$AA$149</f>
        <v>5.0654734782562176E-3</v>
      </c>
      <c r="AB57" s="147">
        <f>'1.4'!AB57/'1.4.a'!$AB$149</f>
        <v>3.9598516544106493E-3</v>
      </c>
      <c r="AC57" s="147">
        <f>'1.4'!AC57/'1.4.a'!$AC$149</f>
        <v>3.8522774690443089E-3</v>
      </c>
      <c r="AD57" s="147">
        <f>'1.4'!AD57/'1.4.a'!$AD$149</f>
        <v>5.8385433696003805E-3</v>
      </c>
      <c r="AE57" s="147">
        <f>'1.4'!AE57/'1.4.a'!$AE$149</f>
        <v>2.3969395380257011E-3</v>
      </c>
      <c r="AF57" s="147">
        <f>'1.4'!AF57/'1.4.a'!$AF$149</f>
        <v>3.4970695868077324E-3</v>
      </c>
      <c r="AG57" s="147">
        <f>'1.4'!AG57/'1.4.a'!$AG$149</f>
        <v>3.2905514223517691E-3</v>
      </c>
      <c r="AH57" s="147">
        <f>'1.4'!AH57/'1.4.a'!$AH$149</f>
        <v>6.1504636599676995E-3</v>
      </c>
      <c r="AI57" s="147">
        <f>'1.4'!AI57/'1.4.a'!$AI$149</f>
        <v>2.3553700005729591E-3</v>
      </c>
      <c r="AJ57" s="147">
        <f>'1.4'!AJ57/'1.4.a'!$AJ$149</f>
        <v>3.2873531350838549E-3</v>
      </c>
      <c r="AK57" s="147">
        <f>'1.4'!AK57/'1.4.a'!$AK$149</f>
        <v>3.6827236193152525E-3</v>
      </c>
      <c r="AL57" s="147">
        <f>'1.4'!AL57/'1.4.a'!$AL$149</f>
        <v>5.6074090660184804E-3</v>
      </c>
      <c r="AM57" s="147">
        <f>'1.4'!AM57/'1.4.a'!$AM$149</f>
        <v>2.2464090968976167E-3</v>
      </c>
      <c r="AN57" s="147">
        <f>'1.4'!AN57/'1.4.a'!$AN$149</f>
        <v>2.9266479896132708E-3</v>
      </c>
      <c r="AO57" s="147">
        <f>'1.4'!AO57/'1.4.a'!$AO$149</f>
        <v>2.9170019990309832E-3</v>
      </c>
      <c r="AP57" s="147">
        <f>'1.4'!AP57/'1.4.a'!$AP$149</f>
        <v>5.6502256575191078E-3</v>
      </c>
      <c r="AQ57" s="147">
        <f>'1.4'!AQ57/'1.4.a'!$AQ$149</f>
        <v>2.0022116120808281E-3</v>
      </c>
      <c r="AR57" s="147">
        <f>'1.4'!AR57/'1.4.a'!$AR$149</f>
        <v>3.2121897861770859E-3</v>
      </c>
      <c r="AS57" s="147">
        <f>'1.4'!AS57/'1.4.a'!$AS$149</f>
        <v>3.4518013586252896E-3</v>
      </c>
      <c r="AT57" s="147">
        <f>'1.4'!AT57/'1.4.a'!$AT$149</f>
        <v>4.3524431195195714E-3</v>
      </c>
    </row>
    <row r="58" spans="1:46" ht="20.100000000000001" customHeight="1" x14ac:dyDescent="0.25">
      <c r="A58" s="125" t="s">
        <v>673</v>
      </c>
      <c r="B58" s="124" t="s">
        <v>529</v>
      </c>
      <c r="C58" s="147">
        <f>'1.4'!C58/'1.4.a'!$C$149</f>
        <v>1.3999374926810447E-4</v>
      </c>
      <c r="D58" s="147">
        <f>'1.4'!D58/'1.4.a'!$D$149</f>
        <v>2.9882294266240882E-4</v>
      </c>
      <c r="E58" s="147">
        <f>'1.4'!E58/'1.4.a'!$E$149</f>
        <v>1.8092651561474446E-4</v>
      </c>
      <c r="F58" s="147">
        <f>'1.4'!F58/'1.4.a'!$F$149</f>
        <v>9.9382753131827071E-4</v>
      </c>
      <c r="G58" s="147">
        <f>'1.4'!G58/'1.4.a'!$G$149</f>
        <v>9.7747541540789211E-4</v>
      </c>
      <c r="H58" s="147">
        <f>'1.4'!H58/'1.4.a'!$H$149</f>
        <v>1.6035958499070132E-3</v>
      </c>
      <c r="I58" s="147">
        <f>'1.4'!I58/'1.4.a'!$I$149</f>
        <v>2.4719631883049514E-4</v>
      </c>
      <c r="J58" s="147">
        <f>'1.4'!J58/'1.4.a'!$J$149</f>
        <v>2.0570284164337822E-3</v>
      </c>
      <c r="K58" s="147">
        <f>'1.4'!K58/'1.4.a'!$K$149</f>
        <v>5.0720192109063246E-4</v>
      </c>
      <c r="L58" s="147">
        <f>'1.4'!L58/'1.4.a'!$L$149</f>
        <v>4.66010466958662E-4</v>
      </c>
      <c r="M58" s="147">
        <f>'1.4'!M58/'1.4.a'!$M$149</f>
        <v>7.2948110977374915E-4</v>
      </c>
      <c r="N58" s="147">
        <f>'1.4'!N58/'1.4.a'!$N$149</f>
        <v>1.1550986500345204E-3</v>
      </c>
      <c r="O58" s="147">
        <f>'1.4'!O58/'1.4.a'!$O$149</f>
        <v>4.1955554041091903E-4</v>
      </c>
      <c r="P58" s="147">
        <f>'1.4'!P58/'1.4.a'!$P$149</f>
        <v>1.5734842940542376E-3</v>
      </c>
      <c r="Q58" s="147">
        <f>'1.4'!Q58/'1.4.a'!$Q$149</f>
        <v>1.5229108417324133E-3</v>
      </c>
      <c r="R58" s="147">
        <f>'1.4'!R58/'1.4.a'!$R$149</f>
        <v>2.3353657358355946E-4</v>
      </c>
      <c r="S58" s="147">
        <f>'1.4'!S58/'1.4.a'!$S$149</f>
        <v>6.5198616673703598E-4</v>
      </c>
      <c r="T58" s="147">
        <f>'1.4'!T58/'1.4.a'!$T$149</f>
        <v>4.1513008392486575E-4</v>
      </c>
      <c r="U58" s="147">
        <f>'1.4'!U58/'1.4.a'!$U$149</f>
        <v>1.1314233307253869E-3</v>
      </c>
      <c r="V58" s="147">
        <f>'1.4'!V58/'1.4.a'!$V$149</f>
        <v>3.5355775102080648E-3</v>
      </c>
      <c r="W58" s="147">
        <f>'1.4'!W58/'1.4.a'!$W$149</f>
        <v>1.8713883947361892E-4</v>
      </c>
      <c r="X58" s="147">
        <f>'1.4'!X58/'1.4.a'!$X$149</f>
        <v>2.4078418127284704E-3</v>
      </c>
      <c r="Y58" s="147">
        <f>'1.4'!Y58/'1.4.a'!$Y$149</f>
        <v>9.8664950324748256E-4</v>
      </c>
      <c r="Z58" s="147">
        <f>'1.4'!Z58/'1.4.a'!$Z$149</f>
        <v>9.7973056361905518E-5</v>
      </c>
      <c r="AA58" s="147">
        <f>'1.4'!AA58/'1.4.a'!$AA$149</f>
        <v>2.9542834270416299E-4</v>
      </c>
      <c r="AB58" s="147">
        <f>'1.4'!AB58/'1.4.a'!$AB$149</f>
        <v>1.209724218034947E-3</v>
      </c>
      <c r="AC58" s="147">
        <f>'1.4'!AC58/'1.4.a'!$AC$149</f>
        <v>8.7158940296471127E-4</v>
      </c>
      <c r="AD58" s="147">
        <f>'1.4'!AD58/'1.4.a'!$AD$149</f>
        <v>5.9989677818722239E-4</v>
      </c>
      <c r="AE58" s="147">
        <f>'1.4'!AE58/'1.4.a'!$AE$149</f>
        <v>2.9844730512736947E-4</v>
      </c>
      <c r="AF58" s="147">
        <f>'1.4'!AF58/'1.4.a'!$AF$149</f>
        <v>1.2056441399184042E-3</v>
      </c>
      <c r="AG58" s="147">
        <f>'1.4'!AG58/'1.4.a'!$AG$149</f>
        <v>1.3410410652440778E-3</v>
      </c>
      <c r="AH58" s="147">
        <f>'1.4'!AH58/'1.4.a'!$AH$149</f>
        <v>2.8745860557018339E-3</v>
      </c>
      <c r="AI58" s="147">
        <f>'1.4'!AI58/'1.4.a'!$AI$149</f>
        <v>2.2146015674250774E-4</v>
      </c>
      <c r="AJ58" s="147">
        <f>'1.4'!AJ58/'1.4.a'!$AJ$149</f>
        <v>1.1631689966032266E-3</v>
      </c>
      <c r="AK58" s="147">
        <f>'1.4'!AK58/'1.4.a'!$AK$149</f>
        <v>4.255187252630439E-4</v>
      </c>
      <c r="AL58" s="147">
        <f>'1.4'!AL58/'1.4.a'!$AL$149</f>
        <v>3.121978774886474E-4</v>
      </c>
      <c r="AM58" s="147">
        <f>'1.4'!AM58/'1.4.a'!$AM$149</f>
        <v>2.3014710798887369E-4</v>
      </c>
      <c r="AN58" s="147">
        <f>'1.4'!AN58/'1.4.a'!$AN$149</f>
        <v>5.8107969235522499E-4</v>
      </c>
      <c r="AO58" s="147">
        <f>'1.4'!AO58/'1.4.a'!$AO$149</f>
        <v>2.4715790332415161E-3</v>
      </c>
      <c r="AP58" s="147">
        <f>'1.4'!AP58/'1.4.a'!$AP$149</f>
        <v>6.4089836838157491E-4</v>
      </c>
      <c r="AQ58" s="147">
        <f>'1.4'!AQ58/'1.4.a'!$AQ$149</f>
        <v>2.4871879664927529E-4</v>
      </c>
      <c r="AR58" s="147">
        <f>'1.4'!AR58/'1.4.a'!$AR$149</f>
        <v>4.2309666630844215E-4</v>
      </c>
      <c r="AS58" s="147">
        <f>'1.4'!AS58/'1.4.a'!$AS$149</f>
        <v>2.9280542653651845E-3</v>
      </c>
      <c r="AT58" s="147">
        <f>'1.4'!AT58/'1.4.a'!$AT$149</f>
        <v>3.7699254174556267E-4</v>
      </c>
    </row>
    <row r="59" spans="1:46" ht="20.100000000000001" customHeight="1" x14ac:dyDescent="0.25">
      <c r="A59" s="126"/>
      <c r="B59" s="126" t="s">
        <v>429</v>
      </c>
      <c r="C59" s="96">
        <f>'1.4'!C59/'1.4.a'!$C$149</f>
        <v>6.2835521835145495E-3</v>
      </c>
      <c r="D59" s="96">
        <f>'1.4'!D59/'1.4.a'!$D$149</f>
        <v>7.0349757877430944E-3</v>
      </c>
      <c r="E59" s="96">
        <f>'1.4'!E59/'1.4.a'!$E$149</f>
        <v>2.9787792781287704E-3</v>
      </c>
      <c r="F59" s="96">
        <f>'1.4'!F59/'1.4.a'!$F$149</f>
        <v>9.4915277229403339E-3</v>
      </c>
      <c r="G59" s="96">
        <f>'1.4'!G59/'1.4.a'!$G$149</f>
        <v>2.3121012301216971E-2</v>
      </c>
      <c r="H59" s="96">
        <f>'1.4'!H59/'1.4.a'!$H$149</f>
        <v>-3.1889480890433426E-4</v>
      </c>
      <c r="I59" s="96">
        <f>'1.4'!I59/'1.4.a'!$I$149</f>
        <v>5.182884377908023E-3</v>
      </c>
      <c r="J59" s="96">
        <f>'1.4'!J59/'1.4.a'!$J$149</f>
        <v>-4.2899842860923054E-3</v>
      </c>
      <c r="K59" s="96">
        <f>'1.4'!K59/'1.4.a'!$K$149</f>
        <v>2.7215053662255018E-2</v>
      </c>
      <c r="L59" s="96">
        <f>'1.4'!L59/'1.4.a'!$L$149</f>
        <v>7.1012685201715881E-4</v>
      </c>
      <c r="M59" s="96">
        <f>'1.4'!M59/'1.4.a'!$M$149</f>
        <v>1.1858566215390049E-2</v>
      </c>
      <c r="N59" s="96">
        <f>'1.4'!N59/'1.4.a'!$N$149</f>
        <v>1.9259582299095267E-2</v>
      </c>
      <c r="O59" s="96">
        <f>'1.4'!O59/'1.4.a'!$O$149</f>
        <v>9.9825353987742262E-3</v>
      </c>
      <c r="P59" s="96">
        <f>'1.4'!P59/'1.4.a'!$P$149</f>
        <v>1.2478025923023037E-3</v>
      </c>
      <c r="Q59" s="96">
        <f>'1.4'!Q59/'1.4.a'!$Q$149</f>
        <v>-1.185136946665595E-2</v>
      </c>
      <c r="R59" s="96">
        <f>'1.4'!R59/'1.4.a'!$R$149</f>
        <v>1.8840403411202265E-2</v>
      </c>
      <c r="S59" s="96">
        <f>'1.4'!S59/'1.4.a'!$S$149</f>
        <v>1.317976108622481E-2</v>
      </c>
      <c r="T59" s="96">
        <f>'1.4'!T59/'1.4.a'!$T$149</f>
        <v>-7.9497279409688711E-4</v>
      </c>
      <c r="U59" s="96">
        <f>'1.4'!U59/'1.4.a'!$U$149</f>
        <v>-5.1364936304882064E-2</v>
      </c>
      <c r="V59" s="96">
        <f>'1.4'!V59/'1.4.a'!$V$149</f>
        <v>-2.7729824140674975E-2</v>
      </c>
      <c r="W59" s="96">
        <f>'1.4'!W59/'1.4.a'!$W$149</f>
        <v>-4.5830203111918787E-2</v>
      </c>
      <c r="X59" s="96">
        <f>'1.4'!X59/'1.4.a'!$X$149</f>
        <v>-1.1950088850065207E-2</v>
      </c>
      <c r="Y59" s="96">
        <f>'1.4'!Y59/'1.4.a'!$Y$149</f>
        <v>-8.7057342509698071E-2</v>
      </c>
      <c r="Z59" s="96">
        <f>'1.4'!Z59/'1.4.a'!$Z$149</f>
        <v>-5.9875552047744703E-2</v>
      </c>
      <c r="AA59" s="96">
        <f>'1.4'!AA59/'1.4.a'!$AA$149</f>
        <v>-1.3264118470576642E-3</v>
      </c>
      <c r="AB59" s="96">
        <f>'1.4'!AB59/'1.4.a'!$AB$149</f>
        <v>-1.504912162599985E-2</v>
      </c>
      <c r="AC59" s="96">
        <f>'1.4'!AC59/'1.4.a'!$AC$149</f>
        <v>-5.0494596730359366E-2</v>
      </c>
      <c r="AD59" s="96">
        <f>'1.4'!AD59/'1.4.a'!$AD$149</f>
        <v>-5.5951190893915544E-2</v>
      </c>
      <c r="AE59" s="96">
        <f>'1.4'!AE59/'1.4.a'!$AE$149</f>
        <v>-2.8644705272244941E-2</v>
      </c>
      <c r="AF59" s="96">
        <f>'1.4'!AF59/'1.4.a'!$AF$149</f>
        <v>-6.6676158863639604E-2</v>
      </c>
      <c r="AG59" s="96">
        <f>'1.4'!AG59/'1.4.a'!$AG$149</f>
        <v>-5.1938437523065893E-2</v>
      </c>
      <c r="AH59" s="96">
        <f>'1.4'!AH59/'1.4.a'!$AH$149</f>
        <v>-2.9405024096362115E-2</v>
      </c>
      <c r="AI59" s="96">
        <f>'1.4'!AI59/'1.4.a'!$AI$149</f>
        <v>-2.1190495244909496E-2</v>
      </c>
      <c r="AJ59" s="96">
        <f>'1.4'!AJ59/'1.4.a'!$AJ$149</f>
        <v>-4.6097166458209993E-2</v>
      </c>
      <c r="AK59" s="96">
        <f>'1.4'!AK59/'1.4.a'!$AK$149</f>
        <v>-5.2819844721769142E-2</v>
      </c>
      <c r="AL59" s="96">
        <f>'1.4'!AL59/'1.4.a'!$AL$149</f>
        <v>4.8020439896474644E-3</v>
      </c>
      <c r="AM59" s="96">
        <f>'1.4'!AM59/'1.4.a'!$AM$149</f>
        <v>-1.6004667584625168E-2</v>
      </c>
      <c r="AN59" s="96">
        <f>'1.4'!AN59/'1.4.a'!$AN$149</f>
        <v>-5.8870537124368393E-3</v>
      </c>
      <c r="AO59" s="96">
        <f>'1.4'!AO59/'1.4.a'!$AO$149</f>
        <v>-2.6416791535074136E-2</v>
      </c>
      <c r="AP59" s="96">
        <f>'1.4'!AP59/'1.4.a'!$AP$149</f>
        <v>-1.4675740036984353E-2</v>
      </c>
      <c r="AQ59" s="96">
        <f>'1.4'!AQ59/'1.4.a'!$AQ$149</f>
        <v>-2.8263321882988687E-3</v>
      </c>
      <c r="AR59" s="96">
        <f>'1.4'!AR59/'1.4.a'!$AR$149</f>
        <v>-0.22272478583394242</v>
      </c>
      <c r="AS59" s="96">
        <f>'1.4'!AS59/'1.4.a'!$AS$149</f>
        <v>-0.12810959748808576</v>
      </c>
      <c r="AT59" s="96">
        <f>'1.4'!AT59/'1.4.a'!$AT$149</f>
        <v>-3.0628829990424353E-2</v>
      </c>
    </row>
    <row r="60" spans="1:46" ht="20.100000000000001" customHeight="1" x14ac:dyDescent="0.25">
      <c r="A60" s="126"/>
      <c r="B60" s="126" t="s">
        <v>430</v>
      </c>
      <c r="C60" s="96">
        <f>'1.4'!C60/'1.4.a'!$C$149</f>
        <v>1.2758191145303185E-2</v>
      </c>
      <c r="D60" s="96">
        <f>'1.4'!D60/'1.4.a'!$D$149</f>
        <v>1.1861080728183218E-2</v>
      </c>
      <c r="E60" s="96">
        <f>'1.4'!E60/'1.4.a'!$E$149</f>
        <v>1.1161534380914344E-2</v>
      </c>
      <c r="F60" s="96">
        <f>'1.4'!F60/'1.4.a'!$F$149</f>
        <v>2.409074477997496E-2</v>
      </c>
      <c r="G60" s="96">
        <f>'1.4'!G60/'1.4.a'!$G$149</f>
        <v>3.949322295106511E-2</v>
      </c>
      <c r="H60" s="96">
        <f>'1.4'!H60/'1.4.a'!$H$149</f>
        <v>1.4410301175013488E-2</v>
      </c>
      <c r="I60" s="96">
        <f>'1.4'!I60/'1.4.a'!$I$149</f>
        <v>1.9776469207375337E-2</v>
      </c>
      <c r="J60" s="96">
        <f>'1.4'!J60/'1.4.a'!$J$149</f>
        <v>1.8732457196471045E-2</v>
      </c>
      <c r="K60" s="96">
        <f>'1.4'!K60/'1.4.a'!$K$149</f>
        <v>3.5319777456488705E-2</v>
      </c>
      <c r="L60" s="96">
        <f>'1.4'!L60/'1.4.a'!$L$149</f>
        <v>1.1632264789206089E-2</v>
      </c>
      <c r="M60" s="96">
        <f>'1.4'!M60/'1.4.a'!$M$149</f>
        <v>2.2977238901086269E-2</v>
      </c>
      <c r="N60" s="96">
        <f>'1.4'!N60/'1.4.a'!$N$149</f>
        <v>2.2401022415734027E-2</v>
      </c>
      <c r="O60" s="96">
        <f>'1.4'!O60/'1.4.a'!$O$149</f>
        <v>2.2698674156066675E-2</v>
      </c>
      <c r="P60" s="96">
        <f>'1.4'!P60/'1.4.a'!$P$149</f>
        <v>1.0308209427549141E-2</v>
      </c>
      <c r="Q60" s="96">
        <f>'1.4'!Q60/'1.4.a'!$Q$149</f>
        <v>2.1906783139844668E-4</v>
      </c>
      <c r="R60" s="96">
        <f>'1.4'!R60/'1.4.a'!$R$149</f>
        <v>3.6031319292752675E-2</v>
      </c>
      <c r="S60" s="96">
        <f>'1.4'!S60/'1.4.a'!$S$149</f>
        <v>2.058875599763324E-2</v>
      </c>
      <c r="T60" s="96">
        <f>'1.4'!T60/'1.4.a'!$T$149</f>
        <v>2.54485474708166E-3</v>
      </c>
      <c r="U60" s="96">
        <f>'1.4'!U60/'1.4.a'!$U$149</f>
        <v>-2.0332799440917985E-2</v>
      </c>
      <c r="V60" s="96">
        <f>'1.4'!V60/'1.4.a'!$V$149</f>
        <v>-3.1363718143667127E-3</v>
      </c>
      <c r="W60" s="96">
        <f>'1.4'!W60/'1.4.a'!$W$149</f>
        <v>1.4948463121754916E-2</v>
      </c>
      <c r="X60" s="96">
        <f>'1.4'!X60/'1.4.a'!$X$149</f>
        <v>-5.6650630579502658E-3</v>
      </c>
      <c r="Y60" s="96">
        <f>'1.4'!Y60/'1.4.a'!$Y$149</f>
        <v>-9.4706261966283414E-3</v>
      </c>
      <c r="Z60" s="96">
        <f>'1.4'!Z60/'1.4.a'!$Z$149</f>
        <v>-5.2373668645951027E-2</v>
      </c>
      <c r="AA60" s="96">
        <f>'1.4'!AA60/'1.4.a'!$AA$149</f>
        <v>2.2522221433817552E-3</v>
      </c>
      <c r="AB60" s="96">
        <f>'1.4'!AB60/'1.4.a'!$AB$149</f>
        <v>-1.0795909060585246E-2</v>
      </c>
      <c r="AC60" s="96">
        <f>'1.4'!AC60/'1.4.a'!$AC$149</f>
        <v>-3.369125378577608E-2</v>
      </c>
      <c r="AD60" s="96">
        <f>'1.4'!AD60/'1.4.a'!$AD$149</f>
        <v>-3.852950935991923E-2</v>
      </c>
      <c r="AE60" s="96">
        <f>'1.4'!AE60/'1.4.a'!$AE$149</f>
        <v>-8.0069841600421115E-3</v>
      </c>
      <c r="AF60" s="96">
        <f>'1.4'!AF60/'1.4.a'!$AF$149</f>
        <v>-4.5675771855592913E-2</v>
      </c>
      <c r="AG60" s="96">
        <f>'1.4'!AG60/'1.4.a'!$AG$149</f>
        <v>-2.7692970798400565E-2</v>
      </c>
      <c r="AH60" s="96">
        <f>'1.4'!AH60/'1.4.a'!$AH$149</f>
        <v>-1.2395263527466947E-2</v>
      </c>
      <c r="AI60" s="96">
        <f>'1.4'!AI60/'1.4.a'!$AI$149</f>
        <v>-1.3868497865422993E-3</v>
      </c>
      <c r="AJ60" s="96">
        <f>'1.4'!AJ60/'1.4.a'!$AJ$149</f>
        <v>-1.0231054788755562E-2</v>
      </c>
      <c r="AK60" s="96">
        <f>'1.4'!AK60/'1.4.a'!$AK$149</f>
        <v>-3.0311156646710934E-2</v>
      </c>
      <c r="AL60" s="96">
        <f>'1.4'!AL60/'1.4.a'!$AL$149</f>
        <v>7.4098869440099293E-3</v>
      </c>
      <c r="AM60" s="96">
        <f>'1.4'!AM60/'1.4.a'!$AM$149</f>
        <v>5.4688904074704696E-4</v>
      </c>
      <c r="AN60" s="96">
        <f>'1.4'!AN60/'1.4.a'!$AN$149</f>
        <v>-8.1205434060270427E-3</v>
      </c>
      <c r="AO60" s="96">
        <f>'1.4'!AO60/'1.4.a'!$AO$149</f>
        <v>-2.6193591452119001E-2</v>
      </c>
      <c r="AP60" s="96">
        <f>'1.4'!AP60/'1.4.a'!$AP$149</f>
        <v>-1.0362245346950455E-2</v>
      </c>
      <c r="AQ60" s="96">
        <f>'1.4'!AQ60/'1.4.a'!$AQ$149</f>
        <v>3.2671815428310944E-3</v>
      </c>
      <c r="AR60" s="96">
        <f>'1.4'!AR60/'1.4.a'!$AR$149</f>
        <v>-0.22598543354692155</v>
      </c>
      <c r="AS60" s="96">
        <f>'1.4'!AS60/'1.4.a'!$AS$149</f>
        <v>-0.11993322781460476</v>
      </c>
      <c r="AT60" s="96">
        <f>'1.4'!AT60/'1.4.a'!$AT$149</f>
        <v>-2.5965001749605834E-2</v>
      </c>
    </row>
    <row r="62" spans="1:46" s="136" customFormat="1" ht="20.100000000000001" customHeight="1" x14ac:dyDescent="0.25">
      <c r="A62" s="322" t="s">
        <v>622</v>
      </c>
      <c r="B62" s="322"/>
      <c r="C62" s="86" t="s">
        <v>674</v>
      </c>
      <c r="D62" s="86" t="s">
        <v>675</v>
      </c>
      <c r="E62" s="86" t="s">
        <v>676</v>
      </c>
      <c r="F62" s="86" t="s">
        <v>677</v>
      </c>
      <c r="G62" s="86" t="s">
        <v>678</v>
      </c>
      <c r="H62" s="86" t="s">
        <v>679</v>
      </c>
      <c r="I62" s="86" t="s">
        <v>680</v>
      </c>
      <c r="J62" s="86" t="s">
        <v>681</v>
      </c>
      <c r="K62" s="86" t="s">
        <v>682</v>
      </c>
      <c r="L62" s="86" t="s">
        <v>683</v>
      </c>
      <c r="M62" s="86" t="s">
        <v>684</v>
      </c>
      <c r="N62" s="86" t="s">
        <v>685</v>
      </c>
      <c r="O62" s="86" t="s">
        <v>686</v>
      </c>
      <c r="P62" s="86" t="s">
        <v>687</v>
      </c>
      <c r="Q62" s="86" t="s">
        <v>688</v>
      </c>
      <c r="R62" s="86" t="s">
        <v>689</v>
      </c>
      <c r="S62" s="86" t="s">
        <v>690</v>
      </c>
      <c r="T62" s="86" t="s">
        <v>691</v>
      </c>
      <c r="U62" s="86" t="s">
        <v>692</v>
      </c>
      <c r="V62" s="86" t="s">
        <v>693</v>
      </c>
      <c r="W62" s="86" t="s">
        <v>694</v>
      </c>
      <c r="X62" s="86" t="s">
        <v>695</v>
      </c>
      <c r="Y62" s="86" t="s">
        <v>696</v>
      </c>
      <c r="Z62" s="86" t="s">
        <v>697</v>
      </c>
      <c r="AA62" s="86" t="s">
        <v>698</v>
      </c>
      <c r="AB62" s="86" t="s">
        <v>699</v>
      </c>
      <c r="AC62" s="86" t="s">
        <v>700</v>
      </c>
      <c r="AD62" s="86" t="s">
        <v>701</v>
      </c>
      <c r="AE62" s="86" t="s">
        <v>702</v>
      </c>
      <c r="AF62" s="86" t="s">
        <v>703</v>
      </c>
      <c r="AG62" s="86" t="s">
        <v>704</v>
      </c>
      <c r="AH62" s="86" t="s">
        <v>705</v>
      </c>
      <c r="AI62" s="86" t="s">
        <v>706</v>
      </c>
      <c r="AJ62" s="86" t="s">
        <v>707</v>
      </c>
      <c r="AK62" s="86" t="s">
        <v>708</v>
      </c>
      <c r="AL62" s="86" t="s">
        <v>709</v>
      </c>
      <c r="AM62" s="86" t="s">
        <v>710</v>
      </c>
      <c r="AN62" s="86" t="s">
        <v>711</v>
      </c>
      <c r="AO62" s="86" t="s">
        <v>712</v>
      </c>
      <c r="AP62" s="86" t="s">
        <v>713</v>
      </c>
      <c r="AQ62" s="86" t="s">
        <v>714</v>
      </c>
      <c r="AR62" s="86" t="s">
        <v>715</v>
      </c>
      <c r="AS62" s="86" t="s">
        <v>716</v>
      </c>
      <c r="AT62" s="86" t="s">
        <v>717</v>
      </c>
    </row>
    <row r="63" spans="1:46" ht="20.100000000000001" customHeight="1" x14ac:dyDescent="0.25">
      <c r="A63" s="18" t="s">
        <v>401</v>
      </c>
      <c r="B63" s="19" t="s">
        <v>826</v>
      </c>
      <c r="C63" s="96">
        <f>'1.4'!C63/'1.4.a'!$C$149</f>
        <v>0.12936729228583962</v>
      </c>
      <c r="D63" s="96">
        <f>'1.4'!D63/'1.4.a'!$D$149</f>
        <v>0.12538106731136098</v>
      </c>
      <c r="E63" s="96">
        <f>'1.4'!E63/'1.4.a'!$E$149</f>
        <v>0.11649043004684652</v>
      </c>
      <c r="F63" s="96">
        <f>'1.4'!F63/'1.4.a'!$F$149</f>
        <v>0.11844068275187604</v>
      </c>
      <c r="G63" s="96">
        <f>'1.4'!G63/'1.4.a'!$G$149</f>
        <v>0.12829061057765895</v>
      </c>
      <c r="H63" s="96">
        <f>'1.4'!H63/'1.4.a'!$H$149</f>
        <v>0.11799794315006276</v>
      </c>
      <c r="I63" s="96">
        <f>'1.4'!I63/'1.4.a'!$I$149</f>
        <v>0.11296806121098779</v>
      </c>
      <c r="J63" s="96">
        <f>'1.4'!J63/'1.4.a'!$J$149</f>
        <v>0.12194175509102261</v>
      </c>
      <c r="K63" s="96">
        <f>'1.4'!K63/'1.4.a'!$K$149</f>
        <v>0.12756488182063538</v>
      </c>
      <c r="L63" s="96">
        <f>'1.4'!L63/'1.4.a'!$L$149</f>
        <v>0.11890914913957164</v>
      </c>
      <c r="M63" s="96">
        <f>'1.4'!M63/'1.4.a'!$M$149</f>
        <v>0.11277613410313753</v>
      </c>
      <c r="N63" s="96">
        <f>'1.4'!N63/'1.4.a'!$N$149</f>
        <v>0.12030155789861986</v>
      </c>
      <c r="O63" s="96">
        <f>'1.4'!O63/'1.4.a'!$O$149</f>
        <v>0.12571785541956812</v>
      </c>
      <c r="P63" s="96">
        <f>'1.4'!P63/'1.4.a'!$P$149</f>
        <v>0.11963108482660155</v>
      </c>
      <c r="Q63" s="96">
        <f>'1.4'!Q63/'1.4.a'!$Q$149</f>
        <v>0.11207216876777951</v>
      </c>
      <c r="R63" s="96">
        <f>'1.4'!R63/'1.4.a'!$R$149</f>
        <v>0.12241831473472642</v>
      </c>
      <c r="S63" s="96">
        <f>'1.4'!S63/'1.4.a'!$S$149</f>
        <v>0.12739272421029399</v>
      </c>
      <c r="T63" s="96">
        <f>'1.4'!T63/'1.4.a'!$T$149</f>
        <v>0.11456636690219599</v>
      </c>
      <c r="U63" s="96">
        <f>'1.4'!U63/'1.4.a'!$U$149</f>
        <v>0.11306983599593097</v>
      </c>
      <c r="V63" s="96">
        <f>'1.4'!V63/'1.4.a'!$V$149</f>
        <v>0.11875217649895013</v>
      </c>
      <c r="W63" s="96">
        <f>'1.4'!W63/'1.4.a'!$W$149</f>
        <v>0.12627429583102562</v>
      </c>
      <c r="X63" s="96">
        <f>'1.4'!X63/'1.4.a'!$X$149</f>
        <v>0.12329040435908875</v>
      </c>
      <c r="Y63" s="96">
        <f>'1.4'!Y63/'1.4.a'!$Y$149</f>
        <v>0.11388775373328389</v>
      </c>
      <c r="Z63" s="96">
        <f>'1.4'!Z63/'1.4.a'!$Z$149</f>
        <v>0.1222620315623055</v>
      </c>
      <c r="AA63" s="96">
        <f>'1.4'!AA63/'1.4.a'!$AA$149</f>
        <v>0.12943286892415765</v>
      </c>
      <c r="AB63" s="96">
        <f>'1.4'!AB63/'1.4.a'!$AB$149</f>
        <v>0.11713714890197842</v>
      </c>
      <c r="AC63" s="96">
        <f>'1.4'!AC63/'1.4.a'!$AC$149</f>
        <v>0.1141722892113272</v>
      </c>
      <c r="AD63" s="96">
        <f>'1.4'!AD63/'1.4.a'!$AD$149</f>
        <v>0.12571357841150874</v>
      </c>
      <c r="AE63" s="96">
        <f>'1.4'!AE63/'1.4.a'!$AE$149</f>
        <v>0.1292220547253374</v>
      </c>
      <c r="AF63" s="96">
        <f>'1.4'!AF63/'1.4.a'!$AF$149</f>
        <v>0.11940489332983244</v>
      </c>
      <c r="AG63" s="96">
        <f>'1.4'!AG63/'1.4.a'!$AG$149</f>
        <v>0.1152741618433942</v>
      </c>
      <c r="AH63" s="96">
        <f>'1.4'!AH63/'1.4.a'!$AH$149</f>
        <v>0.12087454052907286</v>
      </c>
      <c r="AI63" s="96">
        <f>'1.4'!AI63/'1.4.a'!$AI$149</f>
        <v>0.12769572725507414</v>
      </c>
      <c r="AJ63" s="96">
        <f>'1.4'!AJ63/'1.4.a'!$AJ$149</f>
        <v>0.12040980771689651</v>
      </c>
      <c r="AK63" s="96">
        <f>'1.4'!AK63/'1.4.a'!$AK$149</f>
        <v>0.1154134139209177</v>
      </c>
      <c r="AL63" s="96">
        <f>'1.4'!AL63/'1.4.a'!$AL$149</f>
        <v>0.12440684986166795</v>
      </c>
      <c r="AM63" s="96">
        <f>'1.4'!AM63/'1.4.a'!$AM$149</f>
        <v>0.13015853102621514</v>
      </c>
      <c r="AN63" s="96">
        <f>'1.4'!AN63/'1.4.a'!$AN$149</f>
        <v>0.12175582666264884</v>
      </c>
      <c r="AO63" s="96">
        <f>'1.4'!AO63/'1.4.a'!$AO$149</f>
        <v>0.11586378174590246</v>
      </c>
      <c r="AP63" s="96">
        <f>'1.4'!AP63/'1.4.a'!$AP$149</f>
        <v>0.12575433418270479</v>
      </c>
      <c r="AQ63" s="96">
        <f>'1.4'!AQ63/'1.4.a'!$AQ$149</f>
        <v>0.13536854475068691</v>
      </c>
      <c r="AR63" s="96">
        <f>'1.4'!AR63/'1.4.a'!$AR$149</f>
        <v>0.12482848659937849</v>
      </c>
      <c r="AS63" s="96">
        <f>'1.4'!AS63/'1.4.a'!$AS$149</f>
        <v>0.13907573976411439</v>
      </c>
      <c r="AT63" s="96">
        <f>'1.4'!AT63/'1.4.a'!$AT$149</f>
        <v>0.1377766852418818</v>
      </c>
    </row>
    <row r="64" spans="1:46" ht="20.100000000000001" customHeight="1" x14ac:dyDescent="0.25">
      <c r="A64" s="137" t="s">
        <v>402</v>
      </c>
      <c r="B64" s="118" t="s">
        <v>242</v>
      </c>
      <c r="C64" s="146">
        <f>'1.4'!C64/'1.4.a'!$C$149</f>
        <v>8.595993239689452E-2</v>
      </c>
      <c r="D64" s="146">
        <f>'1.4'!D64/'1.4.a'!$D$149</f>
        <v>7.8237992025836284E-2</v>
      </c>
      <c r="E64" s="146">
        <f>'1.4'!E64/'1.4.a'!$E$149</f>
        <v>7.4735760683722341E-2</v>
      </c>
      <c r="F64" s="146">
        <f>'1.4'!F64/'1.4.a'!$F$149</f>
        <v>7.267800093176538E-2</v>
      </c>
      <c r="G64" s="146">
        <f>'1.4'!G64/'1.4.a'!$G$149</f>
        <v>8.4681686508182252E-2</v>
      </c>
      <c r="H64" s="146">
        <f>'1.4'!H64/'1.4.a'!$H$149</f>
        <v>7.4256653269676884E-2</v>
      </c>
      <c r="I64" s="146">
        <f>'1.4'!I64/'1.4.a'!$I$149</f>
        <v>7.3899406421470193E-2</v>
      </c>
      <c r="J64" s="146">
        <f>'1.4'!J64/'1.4.a'!$J$149</f>
        <v>7.4145933547970361E-2</v>
      </c>
      <c r="K64" s="146">
        <f>'1.4'!K64/'1.4.a'!$K$149</f>
        <v>8.3703180743531114E-2</v>
      </c>
      <c r="L64" s="146">
        <f>'1.4'!L64/'1.4.a'!$L$149</f>
        <v>7.5721021054970514E-2</v>
      </c>
      <c r="M64" s="146">
        <f>'1.4'!M64/'1.4.a'!$M$149</f>
        <v>7.3107687521425629E-2</v>
      </c>
      <c r="N64" s="146">
        <f>'1.4'!N64/'1.4.a'!$N$149</f>
        <v>7.4964358375977716E-2</v>
      </c>
      <c r="O64" s="146">
        <f>'1.4'!O64/'1.4.a'!$O$149</f>
        <v>8.3576910353928946E-2</v>
      </c>
      <c r="P64" s="146">
        <f>'1.4'!P64/'1.4.a'!$P$149</f>
        <v>7.5645996773038376E-2</v>
      </c>
      <c r="Q64" s="146">
        <f>'1.4'!Q64/'1.4.a'!$Q$149</f>
        <v>7.3853608202323048E-2</v>
      </c>
      <c r="R64" s="146">
        <f>'1.4'!R64/'1.4.a'!$R$149</f>
        <v>7.5705073566160408E-2</v>
      </c>
      <c r="S64" s="146">
        <f>'1.4'!S64/'1.4.a'!$S$149</f>
        <v>8.3296185466949446E-2</v>
      </c>
      <c r="T64" s="146">
        <f>'1.4'!T64/'1.4.a'!$T$149</f>
        <v>7.347661968603926E-2</v>
      </c>
      <c r="U64" s="146">
        <f>'1.4'!U64/'1.4.a'!$U$149</f>
        <v>7.1502851275637797E-2</v>
      </c>
      <c r="V64" s="146">
        <f>'1.4'!V64/'1.4.a'!$V$149</f>
        <v>7.491528914237644E-2</v>
      </c>
      <c r="W64" s="146">
        <f>'1.4'!W64/'1.4.a'!$W$149</f>
        <v>8.2228772959614713E-2</v>
      </c>
      <c r="X64" s="146">
        <f>'1.4'!X64/'1.4.a'!$X$149</f>
        <v>7.5721089222759233E-2</v>
      </c>
      <c r="Y64" s="146">
        <f>'1.4'!Y64/'1.4.a'!$Y$149</f>
        <v>7.2905394196483994E-2</v>
      </c>
      <c r="Z64" s="146">
        <f>'1.4'!Z64/'1.4.a'!$Z$149</f>
        <v>7.3852308143400935E-2</v>
      </c>
      <c r="AA64" s="146">
        <f>'1.4'!AA64/'1.4.a'!$AA$149</f>
        <v>8.658080007477939E-2</v>
      </c>
      <c r="AB64" s="146">
        <f>'1.4'!AB64/'1.4.a'!$AB$149</f>
        <v>7.3791559510448745E-2</v>
      </c>
      <c r="AC64" s="146">
        <f>'1.4'!AC64/'1.4.a'!$AC$149</f>
        <v>7.2339078815579383E-2</v>
      </c>
      <c r="AD64" s="146">
        <f>'1.4'!AD64/'1.4.a'!$AD$149</f>
        <v>7.3140876531431365E-2</v>
      </c>
      <c r="AE64" s="146">
        <f>'1.4'!AE64/'1.4.a'!$AE$149</f>
        <v>8.5729977433683505E-2</v>
      </c>
      <c r="AF64" s="146">
        <f>'1.4'!AF64/'1.4.a'!$AF$149</f>
        <v>7.5790397696986464E-2</v>
      </c>
      <c r="AG64" s="146">
        <f>'1.4'!AG64/'1.4.a'!$AG$149</f>
        <v>7.496324859700651E-2</v>
      </c>
      <c r="AH64" s="146">
        <f>'1.4'!AH64/'1.4.a'!$AH$149</f>
        <v>7.4629322258084593E-2</v>
      </c>
      <c r="AI64" s="146">
        <f>'1.4'!AI64/'1.4.a'!$AI$149</f>
        <v>8.5664562899322061E-2</v>
      </c>
      <c r="AJ64" s="146">
        <f>'1.4'!AJ64/'1.4.a'!$AJ$149</f>
        <v>7.7092578321175637E-2</v>
      </c>
      <c r="AK64" s="146">
        <f>'1.4'!AK64/'1.4.a'!$AK$149</f>
        <v>7.5509774377603561E-2</v>
      </c>
      <c r="AL64" s="146">
        <f>'1.4'!AL64/'1.4.a'!$AL$149</f>
        <v>7.7075158091750959E-2</v>
      </c>
      <c r="AM64" s="146">
        <f>'1.4'!AM64/'1.4.a'!$AM$149</f>
        <v>8.6932049616522122E-2</v>
      </c>
      <c r="AN64" s="146">
        <f>'1.4'!AN64/'1.4.a'!$AN$149</f>
        <v>7.7635427383531297E-2</v>
      </c>
      <c r="AO64" s="146">
        <f>'1.4'!AO64/'1.4.a'!$AO$149</f>
        <v>7.5529846980513446E-2</v>
      </c>
      <c r="AP64" s="146">
        <f>'1.4'!AP64/'1.4.a'!$AP$149</f>
        <v>7.7764406132827202E-2</v>
      </c>
      <c r="AQ64" s="146">
        <f>'1.4'!AQ64/'1.4.a'!$AQ$149</f>
        <v>8.9888039725312022E-2</v>
      </c>
      <c r="AR64" s="146">
        <f>'1.4'!AR64/'1.4.a'!$AR$149</f>
        <v>6.8917064761526745E-2</v>
      </c>
      <c r="AS64" s="146">
        <f>'1.4'!AS64/'1.4.a'!$AS$149</f>
        <v>7.8018133057439126E-2</v>
      </c>
      <c r="AT64" s="146">
        <f>'1.4'!AT64/'1.4.a'!$AT$149</f>
        <v>8.546404455314581E-2</v>
      </c>
    </row>
    <row r="65" spans="1:46" ht="20.100000000000001" customHeight="1" x14ac:dyDescent="0.25">
      <c r="A65" s="21" t="s">
        <v>403</v>
      </c>
      <c r="B65" s="22" t="s">
        <v>256</v>
      </c>
      <c r="C65" s="97">
        <f>'1.4'!C65/'1.4.a'!$C$149</f>
        <v>0</v>
      </c>
      <c r="D65" s="97">
        <f>'1.4'!D65/'1.4.a'!$D$149</f>
        <v>0</v>
      </c>
      <c r="E65" s="97">
        <f>'1.4'!E65/'1.4.a'!$E$149</f>
        <v>0</v>
      </c>
      <c r="F65" s="97">
        <f>'1.4'!F65/'1.4.a'!$F$149</f>
        <v>0</v>
      </c>
      <c r="G65" s="97">
        <f>'1.4'!G65/'1.4.a'!$G$149</f>
        <v>0</v>
      </c>
      <c r="H65" s="97">
        <f>'1.4'!H65/'1.4.a'!$H$149</f>
        <v>0</v>
      </c>
      <c r="I65" s="97">
        <f>'1.4'!I65/'1.4.a'!$I$149</f>
        <v>0</v>
      </c>
      <c r="J65" s="97">
        <f>'1.4'!J65/'1.4.a'!$J$149</f>
        <v>0</v>
      </c>
      <c r="K65" s="97">
        <f>'1.4'!K65/'1.4.a'!$K$149</f>
        <v>0</v>
      </c>
      <c r="L65" s="97">
        <f>'1.4'!L65/'1.4.a'!$L$149</f>
        <v>0</v>
      </c>
      <c r="M65" s="97">
        <f>'1.4'!M65/'1.4.a'!$M$149</f>
        <v>0</v>
      </c>
      <c r="N65" s="97">
        <f>'1.4'!N65/'1.4.a'!$N$149</f>
        <v>0</v>
      </c>
      <c r="O65" s="97">
        <f>'1.4'!O65/'1.4.a'!$O$149</f>
        <v>0</v>
      </c>
      <c r="P65" s="97">
        <f>'1.4'!P65/'1.4.a'!$P$149</f>
        <v>0</v>
      </c>
      <c r="Q65" s="97">
        <f>'1.4'!Q65/'1.4.a'!$Q$149</f>
        <v>0</v>
      </c>
      <c r="R65" s="97">
        <f>'1.4'!R65/'1.4.a'!$R$149</f>
        <v>0</v>
      </c>
      <c r="S65" s="97">
        <f>'1.4'!S65/'1.4.a'!$S$149</f>
        <v>0</v>
      </c>
      <c r="T65" s="97">
        <f>'1.4'!T65/'1.4.a'!$T$149</f>
        <v>0</v>
      </c>
      <c r="U65" s="97">
        <f>'1.4'!U65/'1.4.a'!$U$149</f>
        <v>0</v>
      </c>
      <c r="V65" s="97">
        <f>'1.4'!V65/'1.4.a'!$V$149</f>
        <v>0</v>
      </c>
      <c r="W65" s="97">
        <f>'1.4'!W65/'1.4.a'!$W$149</f>
        <v>0</v>
      </c>
      <c r="X65" s="97">
        <f>'1.4'!X65/'1.4.a'!$X$149</f>
        <v>0</v>
      </c>
      <c r="Y65" s="97">
        <f>'1.4'!Y65/'1.4.a'!$Y$149</f>
        <v>0</v>
      </c>
      <c r="Z65" s="97">
        <f>'1.4'!Z65/'1.4.a'!$Z$149</f>
        <v>0</v>
      </c>
      <c r="AA65" s="97">
        <f>'1.4'!AA65/'1.4.a'!$AA$149</f>
        <v>0</v>
      </c>
      <c r="AB65" s="97">
        <f>'1.4'!AB65/'1.4.a'!$AB$149</f>
        <v>0</v>
      </c>
      <c r="AC65" s="97">
        <f>'1.4'!AC65/'1.4.a'!$AC$149</f>
        <v>0</v>
      </c>
      <c r="AD65" s="97">
        <f>'1.4'!AD65/'1.4.a'!$AD$149</f>
        <v>0</v>
      </c>
      <c r="AE65" s="97">
        <f>'1.4'!AE65/'1.4.a'!$AE$149</f>
        <v>0</v>
      </c>
      <c r="AF65" s="97">
        <f>'1.4'!AF65/'1.4.a'!$AF$149</f>
        <v>0</v>
      </c>
      <c r="AG65" s="97">
        <f>'1.4'!AG65/'1.4.a'!$AG$149</f>
        <v>0</v>
      </c>
      <c r="AH65" s="97">
        <f>'1.4'!AH65/'1.4.a'!$AH$149</f>
        <v>0</v>
      </c>
      <c r="AI65" s="97">
        <f>'1.4'!AI65/'1.4.a'!$AI$149</f>
        <v>0</v>
      </c>
      <c r="AJ65" s="97">
        <f>'1.4'!AJ65/'1.4.a'!$AJ$149</f>
        <v>0</v>
      </c>
      <c r="AK65" s="97">
        <f>'1.4'!AK65/'1.4.a'!$AK$149</f>
        <v>0</v>
      </c>
      <c r="AL65" s="97">
        <f>'1.4'!AL65/'1.4.a'!$AL$149</f>
        <v>0</v>
      </c>
      <c r="AM65" s="97">
        <f>'1.4'!AM65/'1.4.a'!$AM$149</f>
        <v>0</v>
      </c>
      <c r="AN65" s="97">
        <f>'1.4'!AN65/'1.4.a'!$AN$149</f>
        <v>0</v>
      </c>
      <c r="AO65" s="97">
        <f>'1.4'!AO65/'1.4.a'!$AO$149</f>
        <v>0</v>
      </c>
      <c r="AP65" s="97">
        <f>'1.4'!AP65/'1.4.a'!$AP$149</f>
        <v>0</v>
      </c>
      <c r="AQ65" s="97">
        <f>'1.4'!AQ65/'1.4.a'!$AQ$149</f>
        <v>0</v>
      </c>
      <c r="AR65" s="97">
        <f>'1.4'!AR65/'1.4.a'!$AR$149</f>
        <v>0</v>
      </c>
      <c r="AS65" s="97">
        <f>'1.4'!AS65/'1.4.a'!$AS$149</f>
        <v>0</v>
      </c>
      <c r="AT65" s="97">
        <f>'1.4'!AT65/'1.4.a'!$AT$149</f>
        <v>0</v>
      </c>
    </row>
    <row r="66" spans="1:46" ht="20.100000000000001" customHeight="1" x14ac:dyDescent="0.25">
      <c r="A66" s="21" t="s">
        <v>404</v>
      </c>
      <c r="B66" s="22" t="s">
        <v>257</v>
      </c>
      <c r="C66" s="97">
        <f>'1.4'!C66/'1.4.a'!$C$149</f>
        <v>0</v>
      </c>
      <c r="D66" s="97">
        <f>'1.4'!D66/'1.4.a'!$D$149</f>
        <v>0</v>
      </c>
      <c r="E66" s="97">
        <f>'1.4'!E66/'1.4.a'!$E$149</f>
        <v>0</v>
      </c>
      <c r="F66" s="97">
        <f>'1.4'!F66/'1.4.a'!$F$149</f>
        <v>0</v>
      </c>
      <c r="G66" s="97">
        <f>'1.4'!G66/'1.4.a'!$G$149</f>
        <v>0</v>
      </c>
      <c r="H66" s="97">
        <f>'1.4'!H66/'1.4.a'!$H$149</f>
        <v>0</v>
      </c>
      <c r="I66" s="97">
        <f>'1.4'!I66/'1.4.a'!$I$149</f>
        <v>0</v>
      </c>
      <c r="J66" s="97">
        <f>'1.4'!J66/'1.4.a'!$J$149</f>
        <v>0</v>
      </c>
      <c r="K66" s="97">
        <f>'1.4'!K66/'1.4.a'!$K$149</f>
        <v>0</v>
      </c>
      <c r="L66" s="97">
        <f>'1.4'!L66/'1.4.a'!$L$149</f>
        <v>0</v>
      </c>
      <c r="M66" s="97">
        <f>'1.4'!M66/'1.4.a'!$M$149</f>
        <v>0</v>
      </c>
      <c r="N66" s="97">
        <f>'1.4'!N66/'1.4.a'!$N$149</f>
        <v>0</v>
      </c>
      <c r="O66" s="97">
        <f>'1.4'!O66/'1.4.a'!$O$149</f>
        <v>0</v>
      </c>
      <c r="P66" s="97">
        <f>'1.4'!P66/'1.4.a'!$P$149</f>
        <v>0</v>
      </c>
      <c r="Q66" s="97">
        <f>'1.4'!Q66/'1.4.a'!$Q$149</f>
        <v>0</v>
      </c>
      <c r="R66" s="97">
        <f>'1.4'!R66/'1.4.a'!$R$149</f>
        <v>0</v>
      </c>
      <c r="S66" s="97">
        <f>'1.4'!S66/'1.4.a'!$S$149</f>
        <v>0</v>
      </c>
      <c r="T66" s="97">
        <f>'1.4'!T66/'1.4.a'!$T$149</f>
        <v>0</v>
      </c>
      <c r="U66" s="97">
        <f>'1.4'!U66/'1.4.a'!$U$149</f>
        <v>0</v>
      </c>
      <c r="V66" s="97">
        <f>'1.4'!V66/'1.4.a'!$V$149</f>
        <v>0</v>
      </c>
      <c r="W66" s="97">
        <f>'1.4'!W66/'1.4.a'!$W$149</f>
        <v>0</v>
      </c>
      <c r="X66" s="97">
        <f>'1.4'!X66/'1.4.a'!$X$149</f>
        <v>0</v>
      </c>
      <c r="Y66" s="97">
        <f>'1.4'!Y66/'1.4.a'!$Y$149</f>
        <v>0</v>
      </c>
      <c r="Z66" s="97">
        <f>'1.4'!Z66/'1.4.a'!$Z$149</f>
        <v>0</v>
      </c>
      <c r="AA66" s="97">
        <f>'1.4'!AA66/'1.4.a'!$AA$149</f>
        <v>0</v>
      </c>
      <c r="AB66" s="97">
        <f>'1.4'!AB66/'1.4.a'!$AB$149</f>
        <v>0</v>
      </c>
      <c r="AC66" s="97">
        <f>'1.4'!AC66/'1.4.a'!$AC$149</f>
        <v>0</v>
      </c>
      <c r="AD66" s="97">
        <f>'1.4'!AD66/'1.4.a'!$AD$149</f>
        <v>0</v>
      </c>
      <c r="AE66" s="97">
        <f>'1.4'!AE66/'1.4.a'!$AE$149</f>
        <v>0</v>
      </c>
      <c r="AF66" s="97">
        <f>'1.4'!AF66/'1.4.a'!$AF$149</f>
        <v>0</v>
      </c>
      <c r="AG66" s="97">
        <f>'1.4'!AG66/'1.4.a'!$AG$149</f>
        <v>0</v>
      </c>
      <c r="AH66" s="97">
        <f>'1.4'!AH66/'1.4.a'!$AH$149</f>
        <v>0</v>
      </c>
      <c r="AI66" s="97">
        <f>'1.4'!AI66/'1.4.a'!$AI$149</f>
        <v>0</v>
      </c>
      <c r="AJ66" s="97">
        <f>'1.4'!AJ66/'1.4.a'!$AJ$149</f>
        <v>0</v>
      </c>
      <c r="AK66" s="97">
        <f>'1.4'!AK66/'1.4.a'!$AK$149</f>
        <v>0</v>
      </c>
      <c r="AL66" s="97">
        <f>'1.4'!AL66/'1.4.a'!$AL$149</f>
        <v>0</v>
      </c>
      <c r="AM66" s="97">
        <f>'1.4'!AM66/'1.4.a'!$AM$149</f>
        <v>0</v>
      </c>
      <c r="AN66" s="97">
        <f>'1.4'!AN66/'1.4.a'!$AN$149</f>
        <v>0</v>
      </c>
      <c r="AO66" s="97">
        <f>'1.4'!AO66/'1.4.a'!$AO$149</f>
        <v>0</v>
      </c>
      <c r="AP66" s="97">
        <f>'1.4'!AP66/'1.4.a'!$AP$149</f>
        <v>0</v>
      </c>
      <c r="AQ66" s="97">
        <f>'1.4'!AQ66/'1.4.a'!$AQ$149</f>
        <v>0</v>
      </c>
      <c r="AR66" s="97">
        <f>'1.4'!AR66/'1.4.a'!$AR$149</f>
        <v>0</v>
      </c>
      <c r="AS66" s="97">
        <f>'1.4'!AS66/'1.4.a'!$AS$149</f>
        <v>0</v>
      </c>
      <c r="AT66" s="97">
        <f>'1.4'!AT66/'1.4.a'!$AT$149</f>
        <v>0</v>
      </c>
    </row>
    <row r="67" spans="1:46" ht="20.100000000000001" customHeight="1" x14ac:dyDescent="0.25">
      <c r="A67" s="21" t="s">
        <v>405</v>
      </c>
      <c r="B67" s="22" t="s">
        <v>258</v>
      </c>
      <c r="C67" s="97">
        <f>'1.4'!C67/'1.4.a'!$C$149</f>
        <v>1.3548330148619215E-2</v>
      </c>
      <c r="D67" s="97">
        <f>'1.4'!D67/'1.4.a'!$D$149</f>
        <v>5.7969313880097077E-3</v>
      </c>
      <c r="E67" s="97">
        <f>'1.4'!E67/'1.4.a'!$E$149</f>
        <v>3.754467869379911E-3</v>
      </c>
      <c r="F67" s="97">
        <f>'1.4'!F67/'1.4.a'!$F$149</f>
        <v>3.1239768578475925E-3</v>
      </c>
      <c r="G67" s="97">
        <f>'1.4'!G67/'1.4.a'!$G$149</f>
        <v>1.3491186338373295E-2</v>
      </c>
      <c r="H67" s="97">
        <f>'1.4'!H67/'1.4.a'!$H$149</f>
        <v>5.4340566137717405E-3</v>
      </c>
      <c r="I67" s="97">
        <f>'1.4'!I67/'1.4.a'!$I$149</f>
        <v>3.7810456248331312E-3</v>
      </c>
      <c r="J67" s="97">
        <f>'1.4'!J67/'1.4.a'!$J$149</f>
        <v>3.2448060637990449E-3</v>
      </c>
      <c r="K67" s="97">
        <f>'1.4'!K67/'1.4.a'!$K$149</f>
        <v>1.3590914432816728E-2</v>
      </c>
      <c r="L67" s="97">
        <f>'1.4'!L67/'1.4.a'!$L$149</f>
        <v>5.7817811466144026E-3</v>
      </c>
      <c r="M67" s="97">
        <f>'1.4'!M67/'1.4.a'!$M$149</f>
        <v>4.0059821051002852E-3</v>
      </c>
      <c r="N67" s="97">
        <f>'1.4'!N67/'1.4.a'!$N$149</f>
        <v>3.2515764662554895E-3</v>
      </c>
      <c r="O67" s="97">
        <f>'1.4'!O67/'1.4.a'!$O$149</f>
        <v>1.3340722863854324E-2</v>
      </c>
      <c r="P67" s="97">
        <f>'1.4'!P67/'1.4.a'!$P$149</f>
        <v>5.7190339251203693E-3</v>
      </c>
      <c r="Q67" s="97">
        <f>'1.4'!Q67/'1.4.a'!$Q$149</f>
        <v>3.9543630367325595E-3</v>
      </c>
      <c r="R67" s="97">
        <f>'1.4'!R67/'1.4.a'!$R$149</f>
        <v>3.4264890567906577E-3</v>
      </c>
      <c r="S67" s="97">
        <f>'1.4'!S67/'1.4.a'!$S$149</f>
        <v>1.328200374462235E-2</v>
      </c>
      <c r="T67" s="97">
        <f>'1.4'!T67/'1.4.a'!$T$149</f>
        <v>5.5909765210007106E-3</v>
      </c>
      <c r="U67" s="97">
        <f>'1.4'!U67/'1.4.a'!$U$149</f>
        <v>4.3721687695895198E-3</v>
      </c>
      <c r="V67" s="97">
        <f>'1.4'!V67/'1.4.a'!$V$149</f>
        <v>3.5338385103788122E-3</v>
      </c>
      <c r="W67" s="97">
        <f>'1.4'!W67/'1.4.a'!$W$149</f>
        <v>1.3668201795182522E-2</v>
      </c>
      <c r="X67" s="97">
        <f>'1.4'!X67/'1.4.a'!$X$149</f>
        <v>6.9122024472996028E-3</v>
      </c>
      <c r="Y67" s="97">
        <f>'1.4'!Y67/'1.4.a'!$Y$149</f>
        <v>4.4985801839622936E-3</v>
      </c>
      <c r="Z67" s="97">
        <f>'1.4'!Z67/'1.4.a'!$Z$149</f>
        <v>4.3526143938736658E-3</v>
      </c>
      <c r="AA67" s="97">
        <f>'1.4'!AA67/'1.4.a'!$AA$149</f>
        <v>1.6157439824769027E-2</v>
      </c>
      <c r="AB67" s="97">
        <f>'1.4'!AB67/'1.4.a'!$AB$149</f>
        <v>6.2214499329584904E-3</v>
      </c>
      <c r="AC67" s="97">
        <f>'1.4'!AC67/'1.4.a'!$AC$149</f>
        <v>4.2885640975742515E-3</v>
      </c>
      <c r="AD67" s="97">
        <f>'1.4'!AD67/'1.4.a'!$AD$149</f>
        <v>4.1553143143444301E-3</v>
      </c>
      <c r="AE67" s="97">
        <f>'1.4'!AE67/'1.4.a'!$AE$149</f>
        <v>1.5029284417348354E-2</v>
      </c>
      <c r="AF67" s="97">
        <f>'1.4'!AF67/'1.4.a'!$AF$149</f>
        <v>6.3169171288517297E-3</v>
      </c>
      <c r="AG67" s="97">
        <f>'1.4'!AG67/'1.4.a'!$AG$149</f>
        <v>4.823590618596215E-3</v>
      </c>
      <c r="AH67" s="97">
        <f>'1.4'!AH67/'1.4.a'!$AH$149</f>
        <v>3.8894952418686603E-3</v>
      </c>
      <c r="AI67" s="97">
        <f>'1.4'!AI67/'1.4.a'!$AI$149</f>
        <v>1.4828433977628333E-2</v>
      </c>
      <c r="AJ67" s="97">
        <f>'1.4'!AJ67/'1.4.a'!$AJ$149</f>
        <v>6.5117168125268131E-3</v>
      </c>
      <c r="AK67" s="97">
        <f>'1.4'!AK67/'1.4.a'!$AK$149</f>
        <v>4.6137042829671494E-3</v>
      </c>
      <c r="AL67" s="97">
        <f>'1.4'!AL67/'1.4.a'!$AL$149</f>
        <v>4.0735169900386267E-3</v>
      </c>
      <c r="AM67" s="97">
        <f>'1.4'!AM67/'1.4.a'!$AM$149</f>
        <v>1.517648065216883E-2</v>
      </c>
      <c r="AN67" s="97">
        <f>'1.4'!AN67/'1.4.a'!$AN$149</f>
        <v>6.6691057378430148E-3</v>
      </c>
      <c r="AO67" s="97">
        <f>'1.4'!AO67/'1.4.a'!$AO$149</f>
        <v>4.7257021204533314E-3</v>
      </c>
      <c r="AP67" s="97">
        <f>'1.4'!AP67/'1.4.a'!$AP$149</f>
        <v>4.2505263637011188E-3</v>
      </c>
      <c r="AQ67" s="97">
        <f>'1.4'!AQ67/'1.4.a'!$AQ$149</f>
        <v>1.5728957380939726E-2</v>
      </c>
      <c r="AR67" s="97">
        <f>'1.4'!AR67/'1.4.a'!$AR$149</f>
        <v>5.5028854858008023E-3</v>
      </c>
      <c r="AS67" s="97">
        <f>'1.4'!AS67/'1.4.a'!$AS$149</f>
        <v>5.1688014470106895E-3</v>
      </c>
      <c r="AT67" s="97">
        <f>'1.4'!AT67/'1.4.a'!$AT$149</f>
        <v>5.0667202305930449E-3</v>
      </c>
    </row>
    <row r="68" spans="1:46" ht="20.100000000000001" customHeight="1" x14ac:dyDescent="0.25">
      <c r="A68" s="21" t="s">
        <v>406</v>
      </c>
      <c r="B68" s="22" t="s">
        <v>264</v>
      </c>
      <c r="C68" s="97">
        <f>'1.4'!C68/'1.4.a'!$C$149</f>
        <v>7.2411602248275309E-2</v>
      </c>
      <c r="D68" s="97">
        <f>'1.4'!D68/'1.4.a'!$D$149</f>
        <v>7.2441060637826571E-2</v>
      </c>
      <c r="E68" s="97">
        <f>'1.4'!E68/'1.4.a'!$E$149</f>
        <v>7.0981292814342428E-2</v>
      </c>
      <c r="F68" s="97">
        <f>'1.4'!F68/'1.4.a'!$F$149</f>
        <v>6.9554024073917795E-2</v>
      </c>
      <c r="G68" s="97">
        <f>'1.4'!G68/'1.4.a'!$G$149</f>
        <v>7.1190500169808948E-2</v>
      </c>
      <c r="H68" s="97">
        <f>'1.4'!H68/'1.4.a'!$H$149</f>
        <v>6.8822596655905136E-2</v>
      </c>
      <c r="I68" s="97">
        <f>'1.4'!I68/'1.4.a'!$I$149</f>
        <v>7.0118360796637053E-2</v>
      </c>
      <c r="J68" s="97">
        <f>'1.4'!J68/'1.4.a'!$J$149</f>
        <v>7.0901127484171309E-2</v>
      </c>
      <c r="K68" s="97">
        <f>'1.4'!K68/'1.4.a'!$K$149</f>
        <v>7.0112266310714391E-2</v>
      </c>
      <c r="L68" s="97">
        <f>'1.4'!L68/'1.4.a'!$L$149</f>
        <v>6.9939239908356113E-2</v>
      </c>
      <c r="M68" s="97">
        <f>'1.4'!M68/'1.4.a'!$M$149</f>
        <v>6.9101705416325349E-2</v>
      </c>
      <c r="N68" s="97">
        <f>'1.4'!N68/'1.4.a'!$N$149</f>
        <v>7.1712781909722231E-2</v>
      </c>
      <c r="O68" s="97">
        <f>'1.4'!O68/'1.4.a'!$O$149</f>
        <v>7.0236187490074611E-2</v>
      </c>
      <c r="P68" s="97">
        <f>'1.4'!P68/'1.4.a'!$P$149</f>
        <v>6.9926962847918009E-2</v>
      </c>
      <c r="Q68" s="97">
        <f>'1.4'!Q68/'1.4.a'!$Q$149</f>
        <v>6.9899245165590485E-2</v>
      </c>
      <c r="R68" s="97">
        <f>'1.4'!R68/'1.4.a'!$R$149</f>
        <v>7.2278584509369748E-2</v>
      </c>
      <c r="S68" s="97">
        <f>'1.4'!S68/'1.4.a'!$S$149</f>
        <v>7.0014181722327096E-2</v>
      </c>
      <c r="T68" s="97">
        <f>'1.4'!T68/'1.4.a'!$T$149</f>
        <v>6.7885643165038548E-2</v>
      </c>
      <c r="U68" s="97">
        <f>'1.4'!U68/'1.4.a'!$U$149</f>
        <v>6.7130682506048284E-2</v>
      </c>
      <c r="V68" s="97">
        <f>'1.4'!V68/'1.4.a'!$V$149</f>
        <v>7.1381450631997634E-2</v>
      </c>
      <c r="W68" s="97">
        <f>'1.4'!W68/'1.4.a'!$W$149</f>
        <v>6.8560571164432191E-2</v>
      </c>
      <c r="X68" s="97">
        <f>'1.4'!X68/'1.4.a'!$X$149</f>
        <v>6.8808886775459641E-2</v>
      </c>
      <c r="Y68" s="97">
        <f>'1.4'!Y68/'1.4.a'!$Y$149</f>
        <v>6.8406814012521716E-2</v>
      </c>
      <c r="Z68" s="97">
        <f>'1.4'!Z68/'1.4.a'!$Z$149</f>
        <v>6.9499693749527275E-2</v>
      </c>
      <c r="AA68" s="97">
        <f>'1.4'!AA68/'1.4.a'!$AA$149</f>
        <v>7.0423360250010364E-2</v>
      </c>
      <c r="AB68" s="97">
        <f>'1.4'!AB68/'1.4.a'!$AB$149</f>
        <v>6.7570109577490267E-2</v>
      </c>
      <c r="AC68" s="97">
        <f>'1.4'!AC68/'1.4.a'!$AC$149</f>
        <v>6.8050514718005134E-2</v>
      </c>
      <c r="AD68" s="97">
        <f>'1.4'!AD68/'1.4.a'!$AD$149</f>
        <v>6.8985562217086946E-2</v>
      </c>
      <c r="AE68" s="97">
        <f>'1.4'!AE68/'1.4.a'!$AE$149</f>
        <v>7.070069301633515E-2</v>
      </c>
      <c r="AF68" s="97">
        <f>'1.4'!AF68/'1.4.a'!$AF$149</f>
        <v>6.9473480568134724E-2</v>
      </c>
      <c r="AG68" s="97">
        <f>'1.4'!AG68/'1.4.a'!$AG$149</f>
        <v>7.0139657978410305E-2</v>
      </c>
      <c r="AH68" s="97">
        <f>'1.4'!AH68/'1.4.a'!$AH$149</f>
        <v>7.0739827016215936E-2</v>
      </c>
      <c r="AI68" s="97">
        <f>'1.4'!AI68/'1.4.a'!$AI$149</f>
        <v>7.083612892169372E-2</v>
      </c>
      <c r="AJ68" s="97">
        <f>'1.4'!AJ68/'1.4.a'!$AJ$149</f>
        <v>7.0580861508648826E-2</v>
      </c>
      <c r="AK68" s="97">
        <f>'1.4'!AK68/'1.4.a'!$AK$149</f>
        <v>7.0896070094636429E-2</v>
      </c>
      <c r="AL68" s="97">
        <f>'1.4'!AL68/'1.4.a'!$AL$149</f>
        <v>7.3001641101712325E-2</v>
      </c>
      <c r="AM68" s="97">
        <f>'1.4'!AM68/'1.4.a'!$AM$149</f>
        <v>7.1755568964353297E-2</v>
      </c>
      <c r="AN68" s="97">
        <f>'1.4'!AN68/'1.4.a'!$AN$149</f>
        <v>7.0966321645688293E-2</v>
      </c>
      <c r="AO68" s="97">
        <f>'1.4'!AO68/'1.4.a'!$AO$149</f>
        <v>7.0804144860060106E-2</v>
      </c>
      <c r="AP68" s="97">
        <f>'1.4'!AP68/'1.4.a'!$AP$149</f>
        <v>7.3513879769126086E-2</v>
      </c>
      <c r="AQ68" s="97">
        <f>'1.4'!AQ68/'1.4.a'!$AQ$149</f>
        <v>7.4159082344372296E-2</v>
      </c>
      <c r="AR68" s="97">
        <f>'1.4'!AR68/'1.4.a'!$AR$149</f>
        <v>6.3414179275725943E-2</v>
      </c>
      <c r="AS68" s="97">
        <f>'1.4'!AS68/'1.4.a'!$AS$149</f>
        <v>7.2849331610428433E-2</v>
      </c>
      <c r="AT68" s="97">
        <f>'1.4'!AT68/'1.4.a'!$AT$149</f>
        <v>8.0397324322552755E-2</v>
      </c>
    </row>
    <row r="69" spans="1:46" ht="20.100000000000001" customHeight="1" x14ac:dyDescent="0.25">
      <c r="A69" s="21" t="s">
        <v>407</v>
      </c>
      <c r="B69" s="22" t="s">
        <v>273</v>
      </c>
      <c r="C69" s="97">
        <f>'1.4'!C69/'1.4.a'!$C$149</f>
        <v>0</v>
      </c>
      <c r="D69" s="97">
        <f>'1.4'!D69/'1.4.a'!$D$149</f>
        <v>0</v>
      </c>
      <c r="E69" s="97">
        <f>'1.4'!E69/'1.4.a'!$E$149</f>
        <v>0</v>
      </c>
      <c r="F69" s="97">
        <f>'1.4'!F69/'1.4.a'!$F$149</f>
        <v>0</v>
      </c>
      <c r="G69" s="97">
        <f>'1.4'!G69/'1.4.a'!$G$149</f>
        <v>0</v>
      </c>
      <c r="H69" s="97">
        <f>'1.4'!H69/'1.4.a'!$H$149</f>
        <v>0</v>
      </c>
      <c r="I69" s="97">
        <f>'1.4'!I69/'1.4.a'!$I$149</f>
        <v>0</v>
      </c>
      <c r="J69" s="97">
        <f>'1.4'!J69/'1.4.a'!$J$149</f>
        <v>0</v>
      </c>
      <c r="K69" s="97">
        <f>'1.4'!K69/'1.4.a'!$K$149</f>
        <v>0</v>
      </c>
      <c r="L69" s="97">
        <f>'1.4'!L69/'1.4.a'!$L$149</f>
        <v>0</v>
      </c>
      <c r="M69" s="97">
        <f>'1.4'!M69/'1.4.a'!$M$149</f>
        <v>0</v>
      </c>
      <c r="N69" s="97">
        <f>'1.4'!N69/'1.4.a'!$N$149</f>
        <v>0</v>
      </c>
      <c r="O69" s="97">
        <f>'1.4'!O69/'1.4.a'!$O$149</f>
        <v>0</v>
      </c>
      <c r="P69" s="97">
        <f>'1.4'!P69/'1.4.a'!$P$149</f>
        <v>0</v>
      </c>
      <c r="Q69" s="97">
        <f>'1.4'!Q69/'1.4.a'!$Q$149</f>
        <v>0</v>
      </c>
      <c r="R69" s="97">
        <f>'1.4'!R69/'1.4.a'!$R$149</f>
        <v>0</v>
      </c>
      <c r="S69" s="97">
        <f>'1.4'!S69/'1.4.a'!$S$149</f>
        <v>0</v>
      </c>
      <c r="T69" s="97">
        <f>'1.4'!T69/'1.4.a'!$T$149</f>
        <v>0</v>
      </c>
      <c r="U69" s="97">
        <f>'1.4'!U69/'1.4.a'!$U$149</f>
        <v>0</v>
      </c>
      <c r="V69" s="97">
        <f>'1.4'!V69/'1.4.a'!$V$149</f>
        <v>0</v>
      </c>
      <c r="W69" s="97">
        <f>'1.4'!W69/'1.4.a'!$W$149</f>
        <v>0</v>
      </c>
      <c r="X69" s="97">
        <f>'1.4'!X69/'1.4.a'!$X$149</f>
        <v>0</v>
      </c>
      <c r="Y69" s="97">
        <f>'1.4'!Y69/'1.4.a'!$Y$149</f>
        <v>0</v>
      </c>
      <c r="Z69" s="97">
        <f>'1.4'!Z69/'1.4.a'!$Z$149</f>
        <v>0</v>
      </c>
      <c r="AA69" s="97">
        <f>'1.4'!AA69/'1.4.a'!$AA$149</f>
        <v>0</v>
      </c>
      <c r="AB69" s="97">
        <f>'1.4'!AB69/'1.4.a'!$AB$149</f>
        <v>0</v>
      </c>
      <c r="AC69" s="97">
        <f>'1.4'!AC69/'1.4.a'!$AC$149</f>
        <v>0</v>
      </c>
      <c r="AD69" s="97">
        <f>'1.4'!AD69/'1.4.a'!$AD$149</f>
        <v>0</v>
      </c>
      <c r="AE69" s="97">
        <f>'1.4'!AE69/'1.4.a'!$AE$149</f>
        <v>0</v>
      </c>
      <c r="AF69" s="97">
        <f>'1.4'!AF69/'1.4.a'!$AF$149</f>
        <v>0</v>
      </c>
      <c r="AG69" s="97">
        <f>'1.4'!AG69/'1.4.a'!$AG$149</f>
        <v>0</v>
      </c>
      <c r="AH69" s="97">
        <f>'1.4'!AH69/'1.4.a'!$AH$149</f>
        <v>0</v>
      </c>
      <c r="AI69" s="97">
        <f>'1.4'!AI69/'1.4.a'!$AI$149</f>
        <v>0</v>
      </c>
      <c r="AJ69" s="97">
        <f>'1.4'!AJ69/'1.4.a'!$AJ$149</f>
        <v>0</v>
      </c>
      <c r="AK69" s="97">
        <f>'1.4'!AK69/'1.4.a'!$AK$149</f>
        <v>0</v>
      </c>
      <c r="AL69" s="97">
        <f>'1.4'!AL69/'1.4.a'!$AL$149</f>
        <v>0</v>
      </c>
      <c r="AM69" s="97">
        <f>'1.4'!AM69/'1.4.a'!$AM$149</f>
        <v>0</v>
      </c>
      <c r="AN69" s="97">
        <f>'1.4'!AN69/'1.4.a'!$AN$149</f>
        <v>0</v>
      </c>
      <c r="AO69" s="97">
        <f>'1.4'!AO69/'1.4.a'!$AO$149</f>
        <v>0</v>
      </c>
      <c r="AP69" s="97">
        <f>'1.4'!AP69/'1.4.a'!$AP$149</f>
        <v>0</v>
      </c>
      <c r="AQ69" s="97">
        <f>'1.4'!AQ69/'1.4.a'!$AQ$149</f>
        <v>0</v>
      </c>
      <c r="AR69" s="97">
        <f>'1.4'!AR69/'1.4.a'!$AR$149</f>
        <v>0</v>
      </c>
      <c r="AS69" s="97">
        <f>'1.4'!AS69/'1.4.a'!$AS$149</f>
        <v>0</v>
      </c>
      <c r="AT69" s="97">
        <f>'1.4'!AT69/'1.4.a'!$AT$149</f>
        <v>0</v>
      </c>
    </row>
    <row r="70" spans="1:46" ht="20.100000000000001" customHeight="1" x14ac:dyDescent="0.25">
      <c r="A70" s="21" t="s">
        <v>408</v>
      </c>
      <c r="B70" s="22" t="s">
        <v>278</v>
      </c>
      <c r="C70" s="97">
        <f>'1.4'!C70/'1.4.a'!$C$149</f>
        <v>0</v>
      </c>
      <c r="D70" s="97">
        <f>'1.4'!D70/'1.4.a'!$D$149</f>
        <v>0</v>
      </c>
      <c r="E70" s="97">
        <f>'1.4'!E70/'1.4.a'!$E$149</f>
        <v>0</v>
      </c>
      <c r="F70" s="97">
        <f>'1.4'!F70/'1.4.a'!$F$149</f>
        <v>0</v>
      </c>
      <c r="G70" s="97">
        <f>'1.4'!G70/'1.4.a'!$G$149</f>
        <v>0</v>
      </c>
      <c r="H70" s="97">
        <f>'1.4'!H70/'1.4.a'!$H$149</f>
        <v>0</v>
      </c>
      <c r="I70" s="97">
        <f>'1.4'!I70/'1.4.a'!$I$149</f>
        <v>0</v>
      </c>
      <c r="J70" s="97">
        <f>'1.4'!J70/'1.4.a'!$J$149</f>
        <v>0</v>
      </c>
      <c r="K70" s="97">
        <f>'1.4'!K70/'1.4.a'!$K$149</f>
        <v>0</v>
      </c>
      <c r="L70" s="97">
        <f>'1.4'!L70/'1.4.a'!$L$149</f>
        <v>0</v>
      </c>
      <c r="M70" s="97">
        <f>'1.4'!M70/'1.4.a'!$M$149</f>
        <v>0</v>
      </c>
      <c r="N70" s="97">
        <f>'1.4'!N70/'1.4.a'!$N$149</f>
        <v>0</v>
      </c>
      <c r="O70" s="97">
        <f>'1.4'!O70/'1.4.a'!$O$149</f>
        <v>0</v>
      </c>
      <c r="P70" s="97">
        <f>'1.4'!P70/'1.4.a'!$P$149</f>
        <v>0</v>
      </c>
      <c r="Q70" s="97">
        <f>'1.4'!Q70/'1.4.a'!$Q$149</f>
        <v>0</v>
      </c>
      <c r="R70" s="97">
        <f>'1.4'!R70/'1.4.a'!$R$149</f>
        <v>0</v>
      </c>
      <c r="S70" s="97">
        <f>'1.4'!S70/'1.4.a'!$S$149</f>
        <v>0</v>
      </c>
      <c r="T70" s="97">
        <f>'1.4'!T70/'1.4.a'!$T$149</f>
        <v>0</v>
      </c>
      <c r="U70" s="97">
        <f>'1.4'!U70/'1.4.a'!$U$149</f>
        <v>0</v>
      </c>
      <c r="V70" s="97">
        <f>'1.4'!V70/'1.4.a'!$V$149</f>
        <v>0</v>
      </c>
      <c r="W70" s="97">
        <f>'1.4'!W70/'1.4.a'!$W$149</f>
        <v>0</v>
      </c>
      <c r="X70" s="97">
        <f>'1.4'!X70/'1.4.a'!$X$149</f>
        <v>0</v>
      </c>
      <c r="Y70" s="97">
        <f>'1.4'!Y70/'1.4.a'!$Y$149</f>
        <v>0</v>
      </c>
      <c r="Z70" s="97">
        <f>'1.4'!Z70/'1.4.a'!$Z$149</f>
        <v>0</v>
      </c>
      <c r="AA70" s="97">
        <f>'1.4'!AA70/'1.4.a'!$AA$149</f>
        <v>0</v>
      </c>
      <c r="AB70" s="97">
        <f>'1.4'!AB70/'1.4.a'!$AB$149</f>
        <v>0</v>
      </c>
      <c r="AC70" s="97">
        <f>'1.4'!AC70/'1.4.a'!$AC$149</f>
        <v>0</v>
      </c>
      <c r="AD70" s="97">
        <f>'1.4'!AD70/'1.4.a'!$AD$149</f>
        <v>0</v>
      </c>
      <c r="AE70" s="97">
        <f>'1.4'!AE70/'1.4.a'!$AE$149</f>
        <v>0</v>
      </c>
      <c r="AF70" s="97">
        <f>'1.4'!AF70/'1.4.a'!$AF$149</f>
        <v>0</v>
      </c>
      <c r="AG70" s="97">
        <f>'1.4'!AG70/'1.4.a'!$AG$149</f>
        <v>0</v>
      </c>
      <c r="AH70" s="97">
        <f>'1.4'!AH70/'1.4.a'!$AH$149</f>
        <v>0</v>
      </c>
      <c r="AI70" s="97">
        <f>'1.4'!AI70/'1.4.a'!$AI$149</f>
        <v>0</v>
      </c>
      <c r="AJ70" s="97">
        <f>'1.4'!AJ70/'1.4.a'!$AJ$149</f>
        <v>0</v>
      </c>
      <c r="AK70" s="97">
        <f>'1.4'!AK70/'1.4.a'!$AK$149</f>
        <v>0</v>
      </c>
      <c r="AL70" s="97">
        <f>'1.4'!AL70/'1.4.a'!$AL$149</f>
        <v>0</v>
      </c>
      <c r="AM70" s="97">
        <f>'1.4'!AM70/'1.4.a'!$AM$149</f>
        <v>0</v>
      </c>
      <c r="AN70" s="97">
        <f>'1.4'!AN70/'1.4.a'!$AN$149</f>
        <v>0</v>
      </c>
      <c r="AO70" s="97">
        <f>'1.4'!AO70/'1.4.a'!$AO$149</f>
        <v>0</v>
      </c>
      <c r="AP70" s="97">
        <f>'1.4'!AP70/'1.4.a'!$AP$149</f>
        <v>0</v>
      </c>
      <c r="AQ70" s="97">
        <f>'1.4'!AQ70/'1.4.a'!$AQ$149</f>
        <v>0</v>
      </c>
      <c r="AR70" s="97">
        <f>'1.4'!AR70/'1.4.a'!$AR$149</f>
        <v>0</v>
      </c>
      <c r="AS70" s="97">
        <f>'1.4'!AS70/'1.4.a'!$AS$149</f>
        <v>0</v>
      </c>
      <c r="AT70" s="97">
        <f>'1.4'!AT70/'1.4.a'!$AT$149</f>
        <v>0</v>
      </c>
    </row>
    <row r="71" spans="1:46" ht="20.100000000000001" customHeight="1" x14ac:dyDescent="0.25">
      <c r="A71" s="137" t="s">
        <v>409</v>
      </c>
      <c r="B71" s="118" t="s">
        <v>246</v>
      </c>
      <c r="C71" s="146">
        <f>'1.4'!C71/'1.4.a'!$C$149</f>
        <v>8.0947530583624014E-3</v>
      </c>
      <c r="D71" s="146">
        <f>'1.4'!D71/'1.4.a'!$D$149</f>
        <v>8.5081624514582524E-3</v>
      </c>
      <c r="E71" s="146">
        <f>'1.4'!E71/'1.4.a'!$E$149</f>
        <v>7.928682704985715E-3</v>
      </c>
      <c r="F71" s="146">
        <f>'1.4'!F71/'1.4.a'!$F$149</f>
        <v>1.0188304787203915E-2</v>
      </c>
      <c r="G71" s="146">
        <f>'1.4'!G71/'1.4.a'!$G$149</f>
        <v>7.9603711883547475E-3</v>
      </c>
      <c r="H71" s="146">
        <f>'1.4'!H71/'1.4.a'!$H$149</f>
        <v>8.1150182107448225E-3</v>
      </c>
      <c r="I71" s="146">
        <f>'1.4'!I71/'1.4.a'!$I$149</f>
        <v>8.3530452492579146E-3</v>
      </c>
      <c r="J71" s="146">
        <f>'1.4'!J71/'1.4.a'!$J$149</f>
        <v>1.0026852167436859E-2</v>
      </c>
      <c r="K71" s="146">
        <f>'1.4'!K71/'1.4.a'!$K$149</f>
        <v>8.2403095865289534E-3</v>
      </c>
      <c r="L71" s="146">
        <f>'1.4'!L71/'1.4.a'!$L$149</f>
        <v>8.1791862078796889E-3</v>
      </c>
      <c r="M71" s="146">
        <f>'1.4'!M71/'1.4.a'!$M$149</f>
        <v>7.7324792171812942E-3</v>
      </c>
      <c r="N71" s="146">
        <f>'1.4'!N71/'1.4.a'!$N$149</f>
        <v>1.1391110873850554E-2</v>
      </c>
      <c r="O71" s="146">
        <f>'1.4'!O71/'1.4.a'!$O$149</f>
        <v>8.5105178633329472E-3</v>
      </c>
      <c r="P71" s="146">
        <f>'1.4'!P71/'1.4.a'!$P$149</f>
        <v>8.6982203911173325E-3</v>
      </c>
      <c r="Q71" s="146">
        <f>'1.4'!Q71/'1.4.a'!$Q$149</f>
        <v>9.1781368975035523E-3</v>
      </c>
      <c r="R71" s="146">
        <f>'1.4'!R71/'1.4.a'!$R$149</f>
        <v>1.0885304387865802E-2</v>
      </c>
      <c r="S71" s="146">
        <f>'1.4'!S71/'1.4.a'!$S$149</f>
        <v>9.1662395634387363E-3</v>
      </c>
      <c r="T71" s="146">
        <f>'1.4'!T71/'1.4.a'!$T$149</f>
        <v>8.1030788090859333E-3</v>
      </c>
      <c r="U71" s="146">
        <f>'1.4'!U71/'1.4.a'!$U$149</f>
        <v>9.1424026419501449E-3</v>
      </c>
      <c r="V71" s="146">
        <f>'1.4'!V71/'1.4.a'!$V$149</f>
        <v>1.0248865965836766E-2</v>
      </c>
      <c r="W71" s="146">
        <f>'1.4'!W71/'1.4.a'!$W$149</f>
        <v>1.014947134880359E-2</v>
      </c>
      <c r="X71" s="146">
        <f>'1.4'!X71/'1.4.a'!$X$149</f>
        <v>1.023638355697223E-2</v>
      </c>
      <c r="Y71" s="146">
        <f>'1.4'!Y71/'1.4.a'!$Y$149</f>
        <v>9.8714893479535173E-3</v>
      </c>
      <c r="Z71" s="146">
        <f>'1.4'!Z71/'1.4.a'!$Z$149</f>
        <v>1.1991432062023051E-2</v>
      </c>
      <c r="AA71" s="146">
        <f>'1.4'!AA71/'1.4.a'!$AA$149</f>
        <v>9.6647672062454976E-3</v>
      </c>
      <c r="AB71" s="146">
        <f>'1.4'!AB71/'1.4.a'!$AB$149</f>
        <v>1.0257696961471474E-2</v>
      </c>
      <c r="AC71" s="146">
        <f>'1.4'!AC71/'1.4.a'!$AC$149</f>
        <v>1.0424807918534579E-2</v>
      </c>
      <c r="AD71" s="146">
        <f>'1.4'!AD71/'1.4.a'!$AD$149</f>
        <v>1.2736681370738046E-2</v>
      </c>
      <c r="AE71" s="146">
        <f>'1.4'!AE71/'1.4.a'!$AE$149</f>
        <v>9.6324697371925009E-3</v>
      </c>
      <c r="AF71" s="146">
        <f>'1.4'!AF71/'1.4.a'!$AF$149</f>
        <v>1.0498604214146031E-2</v>
      </c>
      <c r="AG71" s="146">
        <f>'1.4'!AG71/'1.4.a'!$AG$149</f>
        <v>1.0780569548990713E-2</v>
      </c>
      <c r="AH71" s="146">
        <f>'1.4'!AH71/'1.4.a'!$AH$149</f>
        <v>1.2389166163522291E-2</v>
      </c>
      <c r="AI71" s="146">
        <f>'1.4'!AI71/'1.4.a'!$AI$149</f>
        <v>9.7552921749091675E-3</v>
      </c>
      <c r="AJ71" s="146">
        <f>'1.4'!AJ71/'1.4.a'!$AJ$149</f>
        <v>1.0024800497222899E-2</v>
      </c>
      <c r="AK71" s="146">
        <f>'1.4'!AK71/'1.4.a'!$AK$149</f>
        <v>1.0188119168077396E-2</v>
      </c>
      <c r="AL71" s="146">
        <f>'1.4'!AL71/'1.4.a'!$AL$149</f>
        <v>1.2585955146335275E-2</v>
      </c>
      <c r="AM71" s="146">
        <f>'1.4'!AM71/'1.4.a'!$AM$149</f>
        <v>1.067865708242258E-2</v>
      </c>
      <c r="AN71" s="146">
        <f>'1.4'!AN71/'1.4.a'!$AN$149</f>
        <v>1.0896865626533256E-2</v>
      </c>
      <c r="AO71" s="146">
        <f>'1.4'!AO71/'1.4.a'!$AO$149</f>
        <v>1.0980127837070357E-2</v>
      </c>
      <c r="AP71" s="146">
        <f>'1.4'!AP71/'1.4.a'!$AP$149</f>
        <v>1.3621489203139542E-2</v>
      </c>
      <c r="AQ71" s="146">
        <f>'1.4'!AQ71/'1.4.a'!$AQ$149</f>
        <v>9.2045546762597776E-3</v>
      </c>
      <c r="AR71" s="146">
        <f>'1.4'!AR71/'1.4.a'!$AR$149</f>
        <v>1.078767102239527E-2</v>
      </c>
      <c r="AS71" s="146">
        <f>'1.4'!AS71/'1.4.a'!$AS$149</f>
        <v>1.0849471929427387E-2</v>
      </c>
      <c r="AT71" s="146">
        <f>'1.4'!AT71/'1.4.a'!$AT$149</f>
        <v>1.3070674081522462E-2</v>
      </c>
    </row>
    <row r="72" spans="1:46" ht="20.100000000000001" customHeight="1" x14ac:dyDescent="0.25">
      <c r="A72" s="137" t="s">
        <v>410</v>
      </c>
      <c r="B72" s="118" t="s">
        <v>243</v>
      </c>
      <c r="C72" s="146">
        <f>'1.4'!C72/'1.4.a'!$C$149</f>
        <v>2.7174362524833628E-2</v>
      </c>
      <c r="D72" s="146">
        <f>'1.4'!D72/'1.4.a'!$D$149</f>
        <v>3.0915996857648224E-2</v>
      </c>
      <c r="E72" s="146">
        <f>'1.4'!E72/'1.4.a'!$E$149</f>
        <v>2.5968025673212585E-2</v>
      </c>
      <c r="F72" s="146">
        <f>'1.4'!F72/'1.4.a'!$F$149</f>
        <v>2.88649404988932E-2</v>
      </c>
      <c r="G72" s="146">
        <f>'1.4'!G72/'1.4.a'!$G$149</f>
        <v>2.758932206463257E-2</v>
      </c>
      <c r="H72" s="146">
        <f>'1.4'!H72/'1.4.a'!$H$149</f>
        <v>2.9036484273853101E-2</v>
      </c>
      <c r="I72" s="146">
        <f>'1.4'!I72/'1.4.a'!$I$149</f>
        <v>2.2620052418949224E-2</v>
      </c>
      <c r="J72" s="146">
        <f>'1.4'!J72/'1.4.a'!$J$149</f>
        <v>3.1177010424963243E-2</v>
      </c>
      <c r="K72" s="146">
        <f>'1.4'!K72/'1.4.a'!$K$149</f>
        <v>2.8063065638893207E-2</v>
      </c>
      <c r="L72" s="146">
        <f>'1.4'!L72/'1.4.a'!$L$149</f>
        <v>2.8874058593717569E-2</v>
      </c>
      <c r="M72" s="146">
        <f>'1.4'!M72/'1.4.a'!$M$149</f>
        <v>2.3946641575401831E-2</v>
      </c>
      <c r="N72" s="146">
        <f>'1.4'!N72/'1.4.a'!$N$149</f>
        <v>2.7606650127664712E-2</v>
      </c>
      <c r="O72" s="146">
        <f>'1.4'!O72/'1.4.a'!$O$149</f>
        <v>2.650719204211326E-2</v>
      </c>
      <c r="P72" s="146">
        <f>'1.4'!P72/'1.4.a'!$P$149</f>
        <v>2.6666281940388288E-2</v>
      </c>
      <c r="Q72" s="146">
        <f>'1.4'!Q72/'1.4.a'!$Q$149</f>
        <v>2.2220955719153206E-2</v>
      </c>
      <c r="R72" s="146">
        <f>'1.4'!R72/'1.4.a'!$R$149</f>
        <v>2.6446776288940741E-2</v>
      </c>
      <c r="S72" s="146">
        <f>'1.4'!S72/'1.4.a'!$S$149</f>
        <v>2.8225374364995188E-2</v>
      </c>
      <c r="T72" s="146">
        <f>'1.4'!T72/'1.4.a'!$T$149</f>
        <v>2.6098669079959985E-2</v>
      </c>
      <c r="U72" s="146">
        <f>'1.4'!U72/'1.4.a'!$U$149</f>
        <v>2.4731945783544457E-2</v>
      </c>
      <c r="V72" s="146">
        <f>'1.4'!V72/'1.4.a'!$V$149</f>
        <v>2.523877438441724E-2</v>
      </c>
      <c r="W72" s="146">
        <f>'1.4'!W72/'1.4.a'!$W$149</f>
        <v>2.5815736086559817E-2</v>
      </c>
      <c r="X72" s="146">
        <f>'1.4'!X72/'1.4.a'!$X$149</f>
        <v>2.5911866070273355E-2</v>
      </c>
      <c r="Y72" s="146">
        <f>'1.4'!Y72/'1.4.a'!$Y$149</f>
        <v>2.0778799651290234E-2</v>
      </c>
      <c r="Z72" s="146">
        <f>'1.4'!Z72/'1.4.a'!$Z$149</f>
        <v>2.6364630749466562E-2</v>
      </c>
      <c r="AA72" s="146">
        <f>'1.4'!AA72/'1.4.a'!$AA$149</f>
        <v>2.4198935641274195E-2</v>
      </c>
      <c r="AB72" s="146">
        <f>'1.4'!AB72/'1.4.a'!$AB$149</f>
        <v>2.6035252787613931E-2</v>
      </c>
      <c r="AC72" s="146">
        <f>'1.4'!AC72/'1.4.a'!$AC$149</f>
        <v>2.2856238346017233E-2</v>
      </c>
      <c r="AD72" s="146">
        <f>'1.4'!AD72/'1.4.a'!$AD$149</f>
        <v>3.1544113063903673E-2</v>
      </c>
      <c r="AE72" s="146">
        <f>'1.4'!AE72/'1.4.a'!$AE$149</f>
        <v>2.4205807969609836E-2</v>
      </c>
      <c r="AF72" s="146">
        <f>'1.4'!AF72/'1.4.a'!$AF$149</f>
        <v>2.4614392700649738E-2</v>
      </c>
      <c r="AG72" s="146">
        <f>'1.4'!AG72/'1.4.a'!$AG$149</f>
        <v>2.1668379872799719E-2</v>
      </c>
      <c r="AH72" s="146">
        <f>'1.4'!AH72/'1.4.a'!$AH$149</f>
        <v>2.6297538262523509E-2</v>
      </c>
      <c r="AI72" s="146">
        <f>'1.4'!AI72/'1.4.a'!$AI$149</f>
        <v>2.5239737993889538E-2</v>
      </c>
      <c r="AJ72" s="146">
        <f>'1.4'!AJ72/'1.4.a'!$AJ$149</f>
        <v>2.6298809405546034E-2</v>
      </c>
      <c r="AK72" s="146">
        <f>'1.4'!AK72/'1.4.a'!$AK$149</f>
        <v>2.2672798024085099E-2</v>
      </c>
      <c r="AL72" s="146">
        <f>'1.4'!AL72/'1.4.a'!$AL$149</f>
        <v>2.7857097646706654E-2</v>
      </c>
      <c r="AM72" s="146">
        <f>'1.4'!AM72/'1.4.a'!$AM$149</f>
        <v>2.5069996611526892E-2</v>
      </c>
      <c r="AN72" s="146">
        <f>'1.4'!AN72/'1.4.a'!$AN$149</f>
        <v>2.5907388483517382E-2</v>
      </c>
      <c r="AO72" s="146">
        <f>'1.4'!AO72/'1.4.a'!$AO$149</f>
        <v>2.1983411110927477E-2</v>
      </c>
      <c r="AP72" s="146">
        <f>'1.4'!AP72/'1.4.a'!$AP$149</f>
        <v>2.7113672980112784E-2</v>
      </c>
      <c r="AQ72" s="146">
        <f>'1.4'!AQ72/'1.4.a'!$AQ$149</f>
        <v>2.8049648513805637E-2</v>
      </c>
      <c r="AR72" s="146">
        <f>'1.4'!AR72/'1.4.a'!$AR$149</f>
        <v>3.6816061423895659E-2</v>
      </c>
      <c r="AS72" s="146">
        <f>'1.4'!AS72/'1.4.a'!$AS$149</f>
        <v>4.3571702422818125E-2</v>
      </c>
      <c r="AT72" s="146">
        <f>'1.4'!AT72/'1.4.a'!$AT$149</f>
        <v>3.1565109438067181E-2</v>
      </c>
    </row>
    <row r="73" spans="1:46" ht="20.100000000000001" customHeight="1" x14ac:dyDescent="0.25">
      <c r="A73" s="137" t="s">
        <v>411</v>
      </c>
      <c r="B73" s="118" t="s">
        <v>247</v>
      </c>
      <c r="C73" s="146">
        <f>'1.4'!C73/'1.4.a'!$C$149</f>
        <v>8.1382443057490643E-3</v>
      </c>
      <c r="D73" s="146">
        <f>'1.4'!D73/'1.4.a'!$D$149</f>
        <v>7.7189159764182091E-3</v>
      </c>
      <c r="E73" s="146">
        <f>'1.4'!E73/'1.4.a'!$E$149</f>
        <v>7.8579609849258741E-3</v>
      </c>
      <c r="F73" s="146">
        <f>'1.4'!F73/'1.4.a'!$F$149</f>
        <v>6.7094365340135314E-3</v>
      </c>
      <c r="G73" s="146">
        <f>'1.4'!G73/'1.4.a'!$G$149</f>
        <v>8.0592308164893767E-3</v>
      </c>
      <c r="H73" s="146">
        <f>'1.4'!H73/'1.4.a'!$H$149</f>
        <v>6.5897873957879508E-3</v>
      </c>
      <c r="I73" s="146">
        <f>'1.4'!I73/'1.4.a'!$I$149</f>
        <v>8.0955571213104614E-3</v>
      </c>
      <c r="J73" s="146">
        <f>'1.4'!J73/'1.4.a'!$J$149</f>
        <v>6.59195895065217E-3</v>
      </c>
      <c r="K73" s="146">
        <f>'1.4'!K73/'1.4.a'!$K$149</f>
        <v>7.5583258516821478E-3</v>
      </c>
      <c r="L73" s="146">
        <f>'1.4'!L73/'1.4.a'!$L$149</f>
        <v>6.1348832830038554E-3</v>
      </c>
      <c r="M73" s="146">
        <f>'1.4'!M73/'1.4.a'!$M$149</f>
        <v>7.9893257891287591E-3</v>
      </c>
      <c r="N73" s="146">
        <f>'1.4'!N73/'1.4.a'!$N$149</f>
        <v>6.3394385211268684E-3</v>
      </c>
      <c r="O73" s="146">
        <f>'1.4'!O73/'1.4.a'!$O$149</f>
        <v>7.1232351601929608E-3</v>
      </c>
      <c r="P73" s="146">
        <f>'1.4'!P73/'1.4.a'!$P$149</f>
        <v>8.620585722057551E-3</v>
      </c>
      <c r="Q73" s="146">
        <f>'1.4'!Q73/'1.4.a'!$Q$149</f>
        <v>6.8194679487997133E-3</v>
      </c>
      <c r="R73" s="146">
        <f>'1.4'!R73/'1.4.a'!$R$149</f>
        <v>9.3811604917594625E-3</v>
      </c>
      <c r="S73" s="146">
        <f>'1.4'!S73/'1.4.a'!$S$149</f>
        <v>6.7049248149106105E-3</v>
      </c>
      <c r="T73" s="146">
        <f>'1.4'!T73/'1.4.a'!$T$149</f>
        <v>6.8879993271108069E-3</v>
      </c>
      <c r="U73" s="146">
        <f>'1.4'!U73/'1.4.a'!$U$149</f>
        <v>7.6926362947985581E-3</v>
      </c>
      <c r="V73" s="146">
        <f>'1.4'!V73/'1.4.a'!$V$149</f>
        <v>8.3492470063197041E-3</v>
      </c>
      <c r="W73" s="146">
        <f>'1.4'!W73/'1.4.a'!$W$149</f>
        <v>8.0803154360475221E-3</v>
      </c>
      <c r="X73" s="146">
        <f>'1.4'!X73/'1.4.a'!$X$149</f>
        <v>1.1421065509083927E-2</v>
      </c>
      <c r="Y73" s="146">
        <f>'1.4'!Y73/'1.4.a'!$Y$149</f>
        <v>1.0332070537556139E-2</v>
      </c>
      <c r="Z73" s="146">
        <f>'1.4'!Z73/'1.4.a'!$Z$149</f>
        <v>1.0053660607414949E-2</v>
      </c>
      <c r="AA73" s="146">
        <f>'1.4'!AA73/'1.4.a'!$AA$149</f>
        <v>8.9883660018585786E-3</v>
      </c>
      <c r="AB73" s="146">
        <f>'1.4'!AB73/'1.4.a'!$AB$149</f>
        <v>7.0526396424442726E-3</v>
      </c>
      <c r="AC73" s="146">
        <f>'1.4'!AC73/'1.4.a'!$AC$149</f>
        <v>8.5521641311960273E-3</v>
      </c>
      <c r="AD73" s="146">
        <f>'1.4'!AD73/'1.4.a'!$AD$149</f>
        <v>8.2919074454356617E-3</v>
      </c>
      <c r="AE73" s="146">
        <f>'1.4'!AE73/'1.4.a'!$AE$149</f>
        <v>9.653799584851552E-3</v>
      </c>
      <c r="AF73" s="146">
        <f>'1.4'!AF73/'1.4.a'!$AF$149</f>
        <v>8.5014987180502162E-3</v>
      </c>
      <c r="AG73" s="146">
        <f>'1.4'!AG73/'1.4.a'!$AG$149</f>
        <v>7.8619638245972599E-3</v>
      </c>
      <c r="AH73" s="146">
        <f>'1.4'!AH73/'1.4.a'!$AH$149</f>
        <v>7.5585138449424617E-3</v>
      </c>
      <c r="AI73" s="146">
        <f>'1.4'!AI73/'1.4.a'!$AI$149</f>
        <v>7.0361341869533706E-3</v>
      </c>
      <c r="AJ73" s="146">
        <f>'1.4'!AJ73/'1.4.a'!$AJ$149</f>
        <v>6.9936194929519279E-3</v>
      </c>
      <c r="AK73" s="146">
        <f>'1.4'!AK73/'1.4.a'!$AK$149</f>
        <v>7.0427223511516307E-3</v>
      </c>
      <c r="AL73" s="146">
        <f>'1.4'!AL73/'1.4.a'!$AL$149</f>
        <v>6.888638976875059E-3</v>
      </c>
      <c r="AM73" s="146">
        <f>'1.4'!AM73/'1.4.a'!$AM$149</f>
        <v>7.477827715743555E-3</v>
      </c>
      <c r="AN73" s="146">
        <f>'1.4'!AN73/'1.4.a'!$AN$149</f>
        <v>7.3161451690669137E-3</v>
      </c>
      <c r="AO73" s="146">
        <f>'1.4'!AO73/'1.4.a'!$AO$149</f>
        <v>7.3703958173911869E-3</v>
      </c>
      <c r="AP73" s="146">
        <f>'1.4'!AP73/'1.4.a'!$AP$149</f>
        <v>7.2547658666252757E-3</v>
      </c>
      <c r="AQ73" s="146">
        <f>'1.4'!AQ73/'1.4.a'!$AQ$149</f>
        <v>8.2263018353094918E-3</v>
      </c>
      <c r="AR73" s="146">
        <f>'1.4'!AR73/'1.4.a'!$AR$149</f>
        <v>8.3076893915608185E-3</v>
      </c>
      <c r="AS73" s="146">
        <f>'1.4'!AS73/'1.4.a'!$AS$149</f>
        <v>6.6364323544297141E-3</v>
      </c>
      <c r="AT73" s="146">
        <f>'1.4'!AT73/'1.4.a'!$AT$149</f>
        <v>7.6768571691463484E-3</v>
      </c>
    </row>
    <row r="74" spans="1:46" ht="20.100000000000001" customHeight="1" x14ac:dyDescent="0.25">
      <c r="A74" s="123" t="s">
        <v>412</v>
      </c>
      <c r="B74" s="121" t="s">
        <v>827</v>
      </c>
      <c r="C74" s="148">
        <f>'1.4'!C74/'1.4.a'!$C$149</f>
        <v>3.9692103928079927E-4</v>
      </c>
      <c r="D74" s="148">
        <f>'1.4'!D74/'1.4.a'!$D$149</f>
        <v>2.0843023644632333E-4</v>
      </c>
      <c r="E74" s="148">
        <f>'1.4'!E74/'1.4.a'!$E$149</f>
        <v>5.1922278909389641E-4</v>
      </c>
      <c r="F74" s="148">
        <f>'1.4'!F74/'1.4.a'!$F$149</f>
        <v>7.5451500989885689E-4</v>
      </c>
      <c r="G74" s="148">
        <f>'1.4'!G74/'1.4.a'!$G$149</f>
        <v>1.8863788187870338E-4</v>
      </c>
      <c r="H74" s="148">
        <f>'1.4'!H74/'1.4.a'!$H$149</f>
        <v>4.5830428106515681E-4</v>
      </c>
      <c r="I74" s="148">
        <f>'1.4'!I74/'1.4.a'!$I$149</f>
        <v>2.0412384066144834E-4</v>
      </c>
      <c r="J74" s="148">
        <f>'1.4'!J74/'1.4.a'!$J$149</f>
        <v>9.3314610280740196E-4</v>
      </c>
      <c r="K74" s="148">
        <f>'1.4'!K74/'1.4.a'!$K$149</f>
        <v>3.8024105132046087E-4</v>
      </c>
      <c r="L74" s="148">
        <f>'1.4'!L74/'1.4.a'!$L$149</f>
        <v>5.6301997582177256E-4</v>
      </c>
      <c r="M74" s="148">
        <f>'1.4'!M74/'1.4.a'!$M$149</f>
        <v>6.9347118719647303E-4</v>
      </c>
      <c r="N74" s="148">
        <f>'1.4'!N74/'1.4.a'!$N$149</f>
        <v>5.3289305556788807E-4</v>
      </c>
      <c r="O74" s="148">
        <f>'1.4'!O74/'1.4.a'!$O$149</f>
        <v>1.6746747071394642E-4</v>
      </c>
      <c r="P74" s="148">
        <f>'1.4'!P74/'1.4.a'!$P$149</f>
        <v>4.0525283418463493E-4</v>
      </c>
      <c r="Q74" s="148">
        <f>'1.4'!Q74/'1.4.a'!$Q$149</f>
        <v>6.6418047754713909E-4</v>
      </c>
      <c r="R74" s="148">
        <f>'1.4'!R74/'1.4.a'!$R$149</f>
        <v>6.1537105496075326E-4</v>
      </c>
      <c r="S74" s="148">
        <f>'1.4'!S74/'1.4.a'!$S$149</f>
        <v>1.7832092697711192E-4</v>
      </c>
      <c r="T74" s="148">
        <f>'1.4'!T74/'1.4.a'!$T$149</f>
        <v>7.2228018549933394E-4</v>
      </c>
      <c r="U74" s="148">
        <f>'1.4'!U74/'1.4.a'!$U$149</f>
        <v>9.8929304594661872E-4</v>
      </c>
      <c r="V74" s="148">
        <f>'1.4'!V74/'1.4.a'!$V$149</f>
        <v>9.0341347383381696E-4</v>
      </c>
      <c r="W74" s="148">
        <f>'1.4'!W74/'1.4.a'!$W$149</f>
        <v>4.9823012193297989E-4</v>
      </c>
      <c r="X74" s="148">
        <f>'1.4'!X74/'1.4.a'!$X$149</f>
        <v>8.6668396574322523E-4</v>
      </c>
      <c r="Y74" s="148">
        <f>'1.4'!Y74/'1.4.a'!$Y$149</f>
        <v>1.087767518565854E-3</v>
      </c>
      <c r="Z74" s="148">
        <f>'1.4'!Z74/'1.4.a'!$Z$149</f>
        <v>4.5572580063412148E-4</v>
      </c>
      <c r="AA74" s="148">
        <f>'1.4'!AA74/'1.4.a'!$AA$149</f>
        <v>4.405545835713037E-4</v>
      </c>
      <c r="AB74" s="148">
        <f>'1.4'!AB74/'1.4.a'!$AB$149</f>
        <v>3.8262416851883824E-4</v>
      </c>
      <c r="AC74" s="148">
        <f>'1.4'!AC74/'1.4.a'!$AC$149</f>
        <v>9.2384878860226379E-4</v>
      </c>
      <c r="AD74" s="148">
        <f>'1.4'!AD74/'1.4.a'!$AD$149</f>
        <v>2.7718557130845638E-4</v>
      </c>
      <c r="AE74" s="148">
        <f>'1.4'!AE74/'1.4.a'!$AE$149</f>
        <v>4.3390315467673704E-4</v>
      </c>
      <c r="AF74" s="148">
        <f>'1.4'!AF74/'1.4.a'!$AF$149</f>
        <v>6.4413106674958529E-4</v>
      </c>
      <c r="AG74" s="148">
        <f>'1.4'!AG74/'1.4.a'!$AG$149</f>
        <v>4.3764816399940217E-4</v>
      </c>
      <c r="AH74" s="148">
        <f>'1.4'!AH74/'1.4.a'!$AH$149</f>
        <v>1.5516377641763303E-4</v>
      </c>
      <c r="AI74" s="148">
        <f>'1.4'!AI74/'1.4.a'!$AI$149</f>
        <v>1.7377281391141999E-4</v>
      </c>
      <c r="AJ74" s="148">
        <f>'1.4'!AJ74/'1.4.a'!$AJ$149</f>
        <v>4.7100167791776346E-4</v>
      </c>
      <c r="AK74" s="148">
        <f>'1.4'!AK74/'1.4.a'!$AK$149</f>
        <v>2.774889199207161E-4</v>
      </c>
      <c r="AL74" s="148">
        <f>'1.4'!AL74/'1.4.a'!$AL$149</f>
        <v>2.4379181250476633E-4</v>
      </c>
      <c r="AM74" s="148">
        <f>'1.4'!AM74/'1.4.a'!$AM$149</f>
        <v>1.293537474182503E-4</v>
      </c>
      <c r="AN74" s="148">
        <f>'1.4'!AN74/'1.4.a'!$AN$149</f>
        <v>3.8286836600319408E-4</v>
      </c>
      <c r="AO74" s="148">
        <f>'1.4'!AO74/'1.4.a'!$AO$149</f>
        <v>2.2778603231630973E-4</v>
      </c>
      <c r="AP74" s="148">
        <f>'1.4'!AP74/'1.4.a'!$AP$149</f>
        <v>1.750315472917735E-4</v>
      </c>
      <c r="AQ74" s="148">
        <f>'1.4'!AQ74/'1.4.a'!$AQ$149</f>
        <v>8.1233687153142072E-5</v>
      </c>
      <c r="AR74" s="148">
        <f>'1.4'!AR74/'1.4.a'!$AR$149</f>
        <v>1.2437227843087323E-4</v>
      </c>
      <c r="AS74" s="148">
        <f>'1.4'!AS74/'1.4.a'!$AS$149</f>
        <v>-1.5228822042142494E-19</v>
      </c>
      <c r="AT74" s="148">
        <f>'1.4'!AT74/'1.4.a'!$AT$149</f>
        <v>5.5202647238606221E-5</v>
      </c>
    </row>
    <row r="75" spans="1:46" ht="20.100000000000001" customHeight="1" x14ac:dyDescent="0.25">
      <c r="A75" s="123" t="s">
        <v>413</v>
      </c>
      <c r="B75" s="121" t="s">
        <v>395</v>
      </c>
      <c r="C75" s="148">
        <f>'1.4'!C75/'1.4.a'!$C$149</f>
        <v>7.7413232664682646E-3</v>
      </c>
      <c r="D75" s="148">
        <f>'1.4'!D75/'1.4.a'!$D$149</f>
        <v>7.5104857399718858E-3</v>
      </c>
      <c r="E75" s="148">
        <f>'1.4'!E75/'1.4.a'!$E$149</f>
        <v>7.3387381958319765E-3</v>
      </c>
      <c r="F75" s="148">
        <f>'1.4'!F75/'1.4.a'!$F$149</f>
        <v>5.9549215241146737E-3</v>
      </c>
      <c r="G75" s="148">
        <f>'1.4'!G75/'1.4.a'!$G$149</f>
        <v>7.8705929346106727E-3</v>
      </c>
      <c r="H75" s="148">
        <f>'1.4'!H75/'1.4.a'!$H$149</f>
        <v>6.1314831147227947E-3</v>
      </c>
      <c r="I75" s="148">
        <f>'1.4'!I75/'1.4.a'!$I$149</f>
        <v>7.8914332806490125E-3</v>
      </c>
      <c r="J75" s="148">
        <f>'1.4'!J75/'1.4.a'!$J$149</f>
        <v>5.6588128478447675E-3</v>
      </c>
      <c r="K75" s="148">
        <f>'1.4'!K75/'1.4.a'!$K$149</f>
        <v>7.178084800361687E-3</v>
      </c>
      <c r="L75" s="148">
        <f>'1.4'!L75/'1.4.a'!$L$149</f>
        <v>5.5718633071820825E-3</v>
      </c>
      <c r="M75" s="148">
        <f>'1.4'!M75/'1.4.a'!$M$149</f>
        <v>7.2958546019322853E-3</v>
      </c>
      <c r="N75" s="148">
        <f>'1.4'!N75/'1.4.a'!$N$149</f>
        <v>5.8065454655589809E-3</v>
      </c>
      <c r="O75" s="148">
        <f>'1.4'!O75/'1.4.a'!$O$149</f>
        <v>6.9557676894790145E-3</v>
      </c>
      <c r="P75" s="148">
        <f>'1.4'!P75/'1.4.a'!$P$149</f>
        <v>8.2153328878729164E-3</v>
      </c>
      <c r="Q75" s="148">
        <f>'1.4'!Q75/'1.4.a'!$Q$149</f>
        <v>6.155287471252574E-3</v>
      </c>
      <c r="R75" s="148">
        <f>'1.4'!R75/'1.4.a'!$R$149</f>
        <v>8.7657894367987096E-3</v>
      </c>
      <c r="S75" s="148">
        <f>'1.4'!S75/'1.4.a'!$S$149</f>
        <v>6.5266038879334982E-3</v>
      </c>
      <c r="T75" s="148">
        <f>'1.4'!T75/'1.4.a'!$T$149</f>
        <v>6.1657191416114726E-3</v>
      </c>
      <c r="U75" s="148">
        <f>'1.4'!U75/'1.4.a'!$U$149</f>
        <v>6.7033432488519396E-3</v>
      </c>
      <c r="V75" s="148">
        <f>'1.4'!V75/'1.4.a'!$V$149</f>
        <v>7.4458335324858868E-3</v>
      </c>
      <c r="W75" s="148">
        <f>'1.4'!W75/'1.4.a'!$W$149</f>
        <v>7.5820853141145414E-3</v>
      </c>
      <c r="X75" s="148">
        <f>'1.4'!X75/'1.4.a'!$X$149</f>
        <v>1.0554381543340702E-2</v>
      </c>
      <c r="Y75" s="148">
        <f>'1.4'!Y75/'1.4.a'!$Y$149</f>
        <v>9.2443030189902839E-3</v>
      </c>
      <c r="Z75" s="148">
        <f>'1.4'!Z75/'1.4.a'!$Z$149</f>
        <v>9.5979348067808286E-3</v>
      </c>
      <c r="AA75" s="148">
        <f>'1.4'!AA75/'1.4.a'!$AA$149</f>
        <v>8.5478114182872753E-3</v>
      </c>
      <c r="AB75" s="148">
        <f>'1.4'!AB75/'1.4.a'!$AB$149</f>
        <v>6.6700154739254341E-3</v>
      </c>
      <c r="AC75" s="148">
        <f>'1.4'!AC75/'1.4.a'!$AC$149</f>
        <v>7.6283153425937642E-3</v>
      </c>
      <c r="AD75" s="148">
        <f>'1.4'!AD75/'1.4.a'!$AD$149</f>
        <v>8.0147218741272053E-3</v>
      </c>
      <c r="AE75" s="148">
        <f>'1.4'!AE75/'1.4.a'!$AE$149</f>
        <v>9.2198964301748142E-3</v>
      </c>
      <c r="AF75" s="148">
        <f>'1.4'!AF75/'1.4.a'!$AF$149</f>
        <v>7.8573676513006303E-3</v>
      </c>
      <c r="AG75" s="148">
        <f>'1.4'!AG75/'1.4.a'!$AG$149</f>
        <v>7.4243156605978576E-3</v>
      </c>
      <c r="AH75" s="148">
        <f>'1.4'!AH75/'1.4.a'!$AH$149</f>
        <v>7.4033500685248286E-3</v>
      </c>
      <c r="AI75" s="148">
        <f>'1.4'!AI75/'1.4.a'!$AI$149</f>
        <v>6.8623613730419515E-3</v>
      </c>
      <c r="AJ75" s="148">
        <f>'1.4'!AJ75/'1.4.a'!$AJ$149</f>
        <v>6.5226178150341639E-3</v>
      </c>
      <c r="AK75" s="148">
        <f>'1.4'!AK75/'1.4.a'!$AK$149</f>
        <v>6.7652334312309145E-3</v>
      </c>
      <c r="AL75" s="148">
        <f>'1.4'!AL75/'1.4.a'!$AL$149</f>
        <v>6.6448471643702932E-3</v>
      </c>
      <c r="AM75" s="148">
        <f>'1.4'!AM75/'1.4.a'!$AM$149</f>
        <v>7.3484739683253048E-3</v>
      </c>
      <c r="AN75" s="148">
        <f>'1.4'!AN75/'1.4.a'!$AN$149</f>
        <v>6.9332768030637201E-3</v>
      </c>
      <c r="AO75" s="148">
        <f>'1.4'!AO75/'1.4.a'!$AO$149</f>
        <v>7.1426097850748769E-3</v>
      </c>
      <c r="AP75" s="148">
        <f>'1.4'!AP75/'1.4.a'!$AP$149</f>
        <v>7.0797343193335022E-3</v>
      </c>
      <c r="AQ75" s="148">
        <f>'1.4'!AQ75/'1.4.a'!$AQ$149</f>
        <v>8.1450681481563484E-3</v>
      </c>
      <c r="AR75" s="148">
        <f>'1.4'!AR75/'1.4.a'!$AR$149</f>
        <v>8.1833171131299454E-3</v>
      </c>
      <c r="AS75" s="148">
        <f>'1.4'!AS75/'1.4.a'!$AS$149</f>
        <v>6.6364323544297141E-3</v>
      </c>
      <c r="AT75" s="148">
        <f>'1.4'!AT75/'1.4.a'!$AT$149</f>
        <v>7.6216545219077421E-3</v>
      </c>
    </row>
    <row r="76" spans="1:46" ht="20.100000000000001" customHeight="1" x14ac:dyDescent="0.25">
      <c r="A76" s="18" t="s">
        <v>414</v>
      </c>
      <c r="B76" s="19" t="s">
        <v>828</v>
      </c>
      <c r="C76" s="96">
        <f>'1.4'!C76/'1.4.a'!$C$149</f>
        <v>0.12562247029844831</v>
      </c>
      <c r="D76" s="96">
        <f>'1.4'!D76/'1.4.a'!$D$149</f>
        <v>0.12061723494345124</v>
      </c>
      <c r="E76" s="96">
        <f>'1.4'!E76/'1.4.a'!$E$149</f>
        <v>0.11641053183717968</v>
      </c>
      <c r="F76" s="96">
        <f>'1.4'!F76/'1.4.a'!$F$149</f>
        <v>0.1234284423135064</v>
      </c>
      <c r="G76" s="96">
        <f>'1.4'!G76/'1.4.a'!$G$149</f>
        <v>0.11669627775180606</v>
      </c>
      <c r="H76" s="96">
        <f>'1.4'!H76/'1.4.a'!$H$149</f>
        <v>0.11092494043761947</v>
      </c>
      <c r="I76" s="96">
        <f>'1.4'!I76/'1.4.a'!$I$149</f>
        <v>0.10872213359376529</v>
      </c>
      <c r="J76" s="96">
        <f>'1.4'!J76/'1.4.a'!$J$149</f>
        <v>0.12389951314063032</v>
      </c>
      <c r="K76" s="96">
        <f>'1.4'!K76/'1.4.a'!$K$149</f>
        <v>0.11886262494413705</v>
      </c>
      <c r="L76" s="96">
        <f>'1.4'!L76/'1.4.a'!$L$149</f>
        <v>0.11487238727587253</v>
      </c>
      <c r="M76" s="96">
        <f>'1.4'!M76/'1.4.a'!$M$149</f>
        <v>0.11598837723747007</v>
      </c>
      <c r="N76" s="96">
        <f>'1.4'!N76/'1.4.a'!$N$149</f>
        <v>0.12203686724094465</v>
      </c>
      <c r="O76" s="96">
        <f>'1.4'!O76/'1.4.a'!$O$149</f>
        <v>0.12077663906051474</v>
      </c>
      <c r="P76" s="96">
        <f>'1.4'!P76/'1.4.a'!$P$149</f>
        <v>0.11570502845976963</v>
      </c>
      <c r="Q76" s="96">
        <f>'1.4'!Q76/'1.4.a'!$Q$149</f>
        <v>0.11710646683457177</v>
      </c>
      <c r="R76" s="96">
        <f>'1.4'!R76/'1.4.a'!$R$149</f>
        <v>0.12878553101680662</v>
      </c>
      <c r="S76" s="96">
        <f>'1.4'!S76/'1.4.a'!$S$149</f>
        <v>0.1237648765536149</v>
      </c>
      <c r="T76" s="96">
        <f>'1.4'!T76/'1.4.a'!$T$149</f>
        <v>0.11982681150718083</v>
      </c>
      <c r="U76" s="96">
        <f>'1.4'!U76/'1.4.a'!$U$149</f>
        <v>0.12260320919101216</v>
      </c>
      <c r="V76" s="96">
        <f>'1.4'!V76/'1.4.a'!$V$149</f>
        <v>0.12429265180527575</v>
      </c>
      <c r="W76" s="96">
        <f>'1.4'!W76/'1.4.a'!$W$149</f>
        <v>0.11814047853572063</v>
      </c>
      <c r="X76" s="96">
        <f>'1.4'!X76/'1.4.a'!$X$149</f>
        <v>0.12067922258445224</v>
      </c>
      <c r="Y76" s="96">
        <f>'1.4'!Y76/'1.4.a'!$Y$149</f>
        <v>0.119355028210265</v>
      </c>
      <c r="Z76" s="96">
        <f>'1.4'!Z76/'1.4.a'!$Z$149</f>
        <v>0.13281526812331274</v>
      </c>
      <c r="AA76" s="96">
        <f>'1.4'!AA76/'1.4.a'!$AA$149</f>
        <v>0.12230740230240125</v>
      </c>
      <c r="AB76" s="96">
        <f>'1.4'!AB76/'1.4.a'!$AB$149</f>
        <v>0.11941442558396889</v>
      </c>
      <c r="AC76" s="96">
        <f>'1.4'!AC76/'1.4.a'!$AC$149</f>
        <v>0.11276307123058445</v>
      </c>
      <c r="AD76" s="96">
        <f>'1.4'!AD76/'1.4.a'!$AD$149</f>
        <v>0.12966713142125338</v>
      </c>
      <c r="AE76" s="96">
        <f>'1.4'!AE76/'1.4.a'!$AE$149</f>
        <v>0.11731731853145436</v>
      </c>
      <c r="AF76" s="96">
        <f>'1.4'!AF76/'1.4.a'!$AF$149</f>
        <v>0.11730192557434416</v>
      </c>
      <c r="AG76" s="96">
        <f>'1.4'!AG76/'1.4.a'!$AG$149</f>
        <v>0.11746559689166201</v>
      </c>
      <c r="AH76" s="96">
        <f>'1.4'!AH76/'1.4.a'!$AH$149</f>
        <v>0.13061297392442475</v>
      </c>
      <c r="AI76" s="96">
        <f>'1.4'!AI76/'1.4.a'!$AI$149</f>
        <v>0.11815230762161964</v>
      </c>
      <c r="AJ76" s="96">
        <f>'1.4'!AJ76/'1.4.a'!$AJ$149</f>
        <v>0.11836495529231891</v>
      </c>
      <c r="AK76" s="96">
        <f>'1.4'!AK76/'1.4.a'!$AK$149</f>
        <v>0.11765293712410564</v>
      </c>
      <c r="AL76" s="96">
        <f>'1.4'!AL76/'1.4.a'!$AL$149</f>
        <v>0.13102445239411006</v>
      </c>
      <c r="AM76" s="96">
        <f>'1.4'!AM76/'1.4.a'!$AM$149</f>
        <v>0.12291844567023727</v>
      </c>
      <c r="AN76" s="96">
        <f>'1.4'!AN76/'1.4.a'!$AN$149</f>
        <v>0.12333134110010975</v>
      </c>
      <c r="AO76" s="96">
        <f>'1.4'!AO76/'1.4.a'!$AO$149</f>
        <v>0.11643814987521328</v>
      </c>
      <c r="AP76" s="96">
        <f>'1.4'!AP76/'1.4.a'!$AP$149</f>
        <v>0.12953185245646104</v>
      </c>
      <c r="AQ76" s="96">
        <f>'1.4'!AQ76/'1.4.a'!$AQ$149</f>
        <v>0.11672790305183384</v>
      </c>
      <c r="AR76" s="96">
        <f>'1.4'!AR76/'1.4.a'!$AR$149</f>
        <v>0.12021659382954562</v>
      </c>
      <c r="AS76" s="96">
        <f>'1.4'!AS76/'1.4.a'!$AS$149</f>
        <v>0.11445380927399237</v>
      </c>
      <c r="AT76" s="96">
        <f>'1.4'!AT76/'1.4.a'!$AT$149</f>
        <v>0.13825346541706751</v>
      </c>
    </row>
    <row r="77" spans="1:46" ht="20.100000000000001" customHeight="1" x14ac:dyDescent="0.25">
      <c r="A77" s="137" t="s">
        <v>415</v>
      </c>
      <c r="B77" s="118" t="s">
        <v>730</v>
      </c>
      <c r="C77" s="146">
        <f>'1.4'!C77/'1.4.a'!$C$149</f>
        <v>0.1183038367026243</v>
      </c>
      <c r="D77" s="146">
        <f>'1.4'!D77/'1.4.a'!$D$149</f>
        <v>0.11021942145996493</v>
      </c>
      <c r="E77" s="146">
        <f>'1.4'!E77/'1.4.a'!$E$149</f>
        <v>0.10517590520880915</v>
      </c>
      <c r="F77" s="146">
        <f>'1.4'!F77/'1.4.a'!$F$149</f>
        <v>0.1115636437898981</v>
      </c>
      <c r="G77" s="146">
        <f>'1.4'!G77/'1.4.a'!$G$149</f>
        <v>0.11219001036622112</v>
      </c>
      <c r="H77" s="146">
        <f>'1.4'!H77/'1.4.a'!$H$149</f>
        <v>0.10458962172595898</v>
      </c>
      <c r="I77" s="146">
        <f>'1.4'!I77/'1.4.a'!$I$149</f>
        <v>0.10214631842428881</v>
      </c>
      <c r="J77" s="146">
        <f>'1.4'!J77/'1.4.a'!$J$149</f>
        <v>0.11452693602336092</v>
      </c>
      <c r="K77" s="146">
        <f>'1.4'!K77/'1.4.a'!$K$149</f>
        <v>0.11437038636818511</v>
      </c>
      <c r="L77" s="146">
        <f>'1.4'!L77/'1.4.a'!$L$149</f>
        <v>0.10876674446955087</v>
      </c>
      <c r="M77" s="146">
        <f>'1.4'!M77/'1.4.a'!$M$149</f>
        <v>0.1092850113302013</v>
      </c>
      <c r="N77" s="146">
        <f>'1.4'!N77/'1.4.a'!$N$149</f>
        <v>0.11273294283740003</v>
      </c>
      <c r="O77" s="146">
        <f>'1.4'!O77/'1.4.a'!$O$149</f>
        <v>0.11604330688817846</v>
      </c>
      <c r="P77" s="146">
        <f>'1.4'!P77/'1.4.a'!$P$149</f>
        <v>0.1076689565611603</v>
      </c>
      <c r="Q77" s="146">
        <f>'1.4'!Q77/'1.4.a'!$Q$149</f>
        <v>0.10822698322145197</v>
      </c>
      <c r="R77" s="146">
        <f>'1.4'!R77/'1.4.a'!$R$149</f>
        <v>0.11680409935674201</v>
      </c>
      <c r="S77" s="146">
        <f>'1.4'!S77/'1.4.a'!$S$149</f>
        <v>0.11607736038552331</v>
      </c>
      <c r="T77" s="146">
        <f>'1.4'!T77/'1.4.a'!$T$149</f>
        <v>0.10948685707638793</v>
      </c>
      <c r="U77" s="146">
        <f>'1.4'!U77/'1.4.a'!$U$149</f>
        <v>0.11153152786690873</v>
      </c>
      <c r="V77" s="146">
        <f>'1.4'!V77/'1.4.a'!$V$149</f>
        <v>0.11366435874045139</v>
      </c>
      <c r="W77" s="146">
        <f>'1.4'!W77/'1.4.a'!$W$149</f>
        <v>0.11419535987016419</v>
      </c>
      <c r="X77" s="146">
        <f>'1.4'!X77/'1.4.a'!$X$149</f>
        <v>0.11518674738312161</v>
      </c>
      <c r="Y77" s="146">
        <f>'1.4'!Y77/'1.4.a'!$Y$149</f>
        <v>0.11368297079787111</v>
      </c>
      <c r="Z77" s="146">
        <f>'1.4'!Z77/'1.4.a'!$Z$149</f>
        <v>0.12510666209569357</v>
      </c>
      <c r="AA77" s="146">
        <f>'1.4'!AA77/'1.4.a'!$AA$149</f>
        <v>0.11856712551167478</v>
      </c>
      <c r="AB77" s="146">
        <f>'1.4'!AB77/'1.4.a'!$AB$149</f>
        <v>0.11448992282385581</v>
      </c>
      <c r="AC77" s="146">
        <f>'1.4'!AC77/'1.4.a'!$AC$149</f>
        <v>0.10781413176174455</v>
      </c>
      <c r="AD77" s="146">
        <f>'1.4'!AD77/'1.4.a'!$AD$149</f>
        <v>0.12425494306192129</v>
      </c>
      <c r="AE77" s="146">
        <f>'1.4'!AE77/'1.4.a'!$AE$149</f>
        <v>0.11385364747882594</v>
      </c>
      <c r="AF77" s="146">
        <f>'1.4'!AF77/'1.4.a'!$AF$149</f>
        <v>0.11337401708531891</v>
      </c>
      <c r="AG77" s="146">
        <f>'1.4'!AG77/'1.4.a'!$AG$149</f>
        <v>0.11265809513879686</v>
      </c>
      <c r="AH77" s="146">
        <f>'1.4'!AH77/'1.4.a'!$AH$149</f>
        <v>0.12440525005231277</v>
      </c>
      <c r="AI77" s="146">
        <f>'1.4'!AI77/'1.4.a'!$AI$149</f>
        <v>0.11470208986262322</v>
      </c>
      <c r="AJ77" s="146">
        <f>'1.4'!AJ77/'1.4.a'!$AJ$149</f>
        <v>0.11357973888691798</v>
      </c>
      <c r="AK77" s="146">
        <f>'1.4'!AK77/'1.4.a'!$AK$149</f>
        <v>0.11246261578201117</v>
      </c>
      <c r="AL77" s="146">
        <f>'1.4'!AL77/'1.4.a'!$AL$149</f>
        <v>0.12454236835255127</v>
      </c>
      <c r="AM77" s="146">
        <f>'1.4'!AM77/'1.4.a'!$AM$149</f>
        <v>0.12034767793807806</v>
      </c>
      <c r="AN77" s="146">
        <f>'1.4'!AN77/'1.4.a'!$AN$149</f>
        <v>0.11979416893299945</v>
      </c>
      <c r="AO77" s="146">
        <f>'1.4'!AO77/'1.4.a'!$AO$149</f>
        <v>0.11263089820788946</v>
      </c>
      <c r="AP77" s="146">
        <f>'1.4'!AP77/'1.4.a'!$AP$149</f>
        <v>0.12473713171003678</v>
      </c>
      <c r="AQ77" s="146">
        <f>'1.4'!AQ77/'1.4.a'!$AQ$149</f>
        <v>0.11346656691729565</v>
      </c>
      <c r="AR77" s="146">
        <f>'1.4'!AR77/'1.4.a'!$AR$149</f>
        <v>0.11584433575144659</v>
      </c>
      <c r="AS77" s="146">
        <f>'1.4'!AS77/'1.4.a'!$AS$149</f>
        <v>0.1104809885740759</v>
      </c>
      <c r="AT77" s="146">
        <f>'1.4'!AT77/'1.4.a'!$AT$149</f>
        <v>0.13188650110168343</v>
      </c>
    </row>
    <row r="78" spans="1:46" ht="20.100000000000001" customHeight="1" x14ac:dyDescent="0.25">
      <c r="A78" s="125" t="s">
        <v>417</v>
      </c>
      <c r="B78" s="124" t="s">
        <v>244</v>
      </c>
      <c r="C78" s="147">
        <f>'1.4'!C78/'1.4.a'!$C$149</f>
        <v>4.5258761075925635E-2</v>
      </c>
      <c r="D78" s="147">
        <f>'1.4'!D78/'1.4.a'!$D$149</f>
        <v>4.2228092842085736E-2</v>
      </c>
      <c r="E78" s="147">
        <f>'1.4'!E78/'1.4.a'!$E$149</f>
        <v>3.8454710771599981E-2</v>
      </c>
      <c r="F78" s="147">
        <f>'1.4'!F78/'1.4.a'!$F$149</f>
        <v>4.5122032252479627E-2</v>
      </c>
      <c r="G78" s="147">
        <f>'1.4'!G78/'1.4.a'!$G$149</f>
        <v>4.4399671766086043E-2</v>
      </c>
      <c r="H78" s="147">
        <f>'1.4'!H78/'1.4.a'!$H$149</f>
        <v>4.0724665672660997E-2</v>
      </c>
      <c r="I78" s="147">
        <f>'1.4'!I78/'1.4.a'!$I$149</f>
        <v>4.0594607553607116E-2</v>
      </c>
      <c r="J78" s="147">
        <f>'1.4'!J78/'1.4.a'!$J$149</f>
        <v>4.3683848381156798E-2</v>
      </c>
      <c r="K78" s="147">
        <f>'1.4'!K78/'1.4.a'!$K$149</f>
        <v>4.5081684587272464E-2</v>
      </c>
      <c r="L78" s="147">
        <f>'1.4'!L78/'1.4.a'!$L$149</f>
        <v>4.186045127484319E-2</v>
      </c>
      <c r="M78" s="147">
        <f>'1.4'!M78/'1.4.a'!$M$149</f>
        <v>4.1717450608473712E-2</v>
      </c>
      <c r="N78" s="147">
        <f>'1.4'!N78/'1.4.a'!$N$149</f>
        <v>4.4675595243485688E-2</v>
      </c>
      <c r="O78" s="147">
        <f>'1.4'!O78/'1.4.a'!$O$149</f>
        <v>4.6017941837665215E-2</v>
      </c>
      <c r="P78" s="147">
        <f>'1.4'!P78/'1.4.a'!$P$149</f>
        <v>4.2300920409511285E-2</v>
      </c>
      <c r="Q78" s="147">
        <f>'1.4'!Q78/'1.4.a'!$Q$149</f>
        <v>4.2844070193345164E-2</v>
      </c>
      <c r="R78" s="147">
        <f>'1.4'!R78/'1.4.a'!$R$149</f>
        <v>4.7141189000075925E-2</v>
      </c>
      <c r="S78" s="147">
        <f>'1.4'!S78/'1.4.a'!$S$149</f>
        <v>4.5962425213689692E-2</v>
      </c>
      <c r="T78" s="147">
        <f>'1.4'!T78/'1.4.a'!$T$149</f>
        <v>4.382803717678916E-2</v>
      </c>
      <c r="U78" s="147">
        <f>'1.4'!U78/'1.4.a'!$U$149</f>
        <v>4.3827574771026119E-2</v>
      </c>
      <c r="V78" s="147">
        <f>'1.4'!V78/'1.4.a'!$V$149</f>
        <v>4.5757015221749839E-2</v>
      </c>
      <c r="W78" s="147">
        <f>'1.4'!W78/'1.4.a'!$W$149</f>
        <v>4.4827920015122771E-2</v>
      </c>
      <c r="X78" s="147">
        <f>'1.4'!X78/'1.4.a'!$X$149</f>
        <v>4.6789244198377794E-2</v>
      </c>
      <c r="Y78" s="147">
        <f>'1.4'!Y78/'1.4.a'!$Y$149</f>
        <v>4.4788070397648379E-2</v>
      </c>
      <c r="Z78" s="147">
        <f>'1.4'!Z78/'1.4.a'!$Z$149</f>
        <v>5.3084045483098349E-2</v>
      </c>
      <c r="AA78" s="147">
        <f>'1.4'!AA78/'1.4.a'!$AA$149</f>
        <v>4.5361509573725846E-2</v>
      </c>
      <c r="AB78" s="147">
        <f>'1.4'!AB78/'1.4.a'!$AB$149</f>
        <v>4.6815991648903071E-2</v>
      </c>
      <c r="AC78" s="147">
        <f>'1.4'!AC78/'1.4.a'!$AC$149</f>
        <v>4.3360022030777018E-2</v>
      </c>
      <c r="AD78" s="147">
        <f>'1.4'!AD78/'1.4.a'!$AD$149</f>
        <v>5.3341230744595375E-2</v>
      </c>
      <c r="AE78" s="147">
        <f>'1.4'!AE78/'1.4.a'!$AE$149</f>
        <v>4.4954362014148513E-2</v>
      </c>
      <c r="AF78" s="147">
        <f>'1.4'!AF78/'1.4.a'!$AF$149</f>
        <v>4.601183242432634E-2</v>
      </c>
      <c r="AG78" s="147">
        <f>'1.4'!AG78/'1.4.a'!$AG$149</f>
        <v>4.5050157097119674E-2</v>
      </c>
      <c r="AH78" s="147">
        <f>'1.4'!AH78/'1.4.a'!$AH$149</f>
        <v>5.2870668494513016E-2</v>
      </c>
      <c r="AI78" s="147">
        <f>'1.4'!AI78/'1.4.a'!$AI$149</f>
        <v>4.5999454603251409E-2</v>
      </c>
      <c r="AJ78" s="147">
        <f>'1.4'!AJ78/'1.4.a'!$AJ$149</f>
        <v>4.5051539549746146E-2</v>
      </c>
      <c r="AK78" s="147">
        <f>'1.4'!AK78/'1.4.a'!$AK$149</f>
        <v>4.4084086945954067E-2</v>
      </c>
      <c r="AL78" s="147">
        <f>'1.4'!AL78/'1.4.a'!$AL$149</f>
        <v>5.0306537369308416E-2</v>
      </c>
      <c r="AM78" s="147">
        <f>'1.4'!AM78/'1.4.a'!$AM$149</f>
        <v>4.674367525695073E-2</v>
      </c>
      <c r="AN78" s="147">
        <f>'1.4'!AN78/'1.4.a'!$AN$149</f>
        <v>4.543808136834309E-2</v>
      </c>
      <c r="AO78" s="147">
        <f>'1.4'!AO78/'1.4.a'!$AO$149</f>
        <v>4.4177263116863028E-2</v>
      </c>
      <c r="AP78" s="147">
        <f>'1.4'!AP78/'1.4.a'!$AP$149</f>
        <v>5.0893071549162734E-2</v>
      </c>
      <c r="AQ78" s="147">
        <f>'1.4'!AQ78/'1.4.a'!$AQ$149</f>
        <v>4.0879671087592905E-2</v>
      </c>
      <c r="AR78" s="147">
        <f>'1.4'!AR78/'1.4.a'!$AR$149</f>
        <v>4.4091256557214263E-2</v>
      </c>
      <c r="AS78" s="147">
        <f>'1.4'!AS78/'1.4.a'!$AS$149</f>
        <v>4.2858283614730194E-2</v>
      </c>
      <c r="AT78" s="147">
        <f>'1.4'!AT78/'1.4.a'!$AT$149</f>
        <v>5.1248772863237764E-2</v>
      </c>
    </row>
    <row r="79" spans="1:46" ht="20.100000000000001" customHeight="1" x14ac:dyDescent="0.25">
      <c r="A79" s="125" t="s">
        <v>418</v>
      </c>
      <c r="B79" s="124" t="s">
        <v>245</v>
      </c>
      <c r="C79" s="147">
        <f>'1.4'!C79/'1.4.a'!$C$149</f>
        <v>1.7023197986198071E-2</v>
      </c>
      <c r="D79" s="147">
        <f>'1.4'!D79/'1.4.a'!$D$149</f>
        <v>1.6448716315914495E-2</v>
      </c>
      <c r="E79" s="147">
        <f>'1.4'!E79/'1.4.a'!$E$149</f>
        <v>1.7054657923330364E-2</v>
      </c>
      <c r="F79" s="147">
        <f>'1.4'!F79/'1.4.a'!$F$149</f>
        <v>1.6153190684767844E-2</v>
      </c>
      <c r="G79" s="147">
        <f>'1.4'!G79/'1.4.a'!$G$149</f>
        <v>1.4637558259669722E-2</v>
      </c>
      <c r="H79" s="147">
        <f>'1.4'!H79/'1.4.a'!$H$149</f>
        <v>1.471690239134919E-2</v>
      </c>
      <c r="I79" s="147">
        <f>'1.4'!I79/'1.4.a'!$I$149</f>
        <v>1.567400029524408E-2</v>
      </c>
      <c r="J79" s="147">
        <f>'1.4'!J79/'1.4.a'!$J$149</f>
        <v>1.7849394754807353E-2</v>
      </c>
      <c r="K79" s="147">
        <f>'1.4'!K79/'1.4.a'!$K$149</f>
        <v>1.5507648326090383E-2</v>
      </c>
      <c r="L79" s="147">
        <f>'1.4'!L79/'1.4.a'!$L$149</f>
        <v>1.5998113922521113E-2</v>
      </c>
      <c r="M79" s="147">
        <f>'1.4'!M79/'1.4.a'!$M$149</f>
        <v>1.6305362178713138E-2</v>
      </c>
      <c r="N79" s="147">
        <f>'1.4'!N79/'1.4.a'!$N$149</f>
        <v>1.7671957962000724E-2</v>
      </c>
      <c r="O79" s="147">
        <f>'1.4'!O79/'1.4.a'!$O$149</f>
        <v>1.5555641663456394E-2</v>
      </c>
      <c r="P79" s="147">
        <f>'1.4'!P79/'1.4.a'!$P$149</f>
        <v>1.6756567120054622E-2</v>
      </c>
      <c r="Q79" s="147">
        <f>'1.4'!Q79/'1.4.a'!$Q$149</f>
        <v>1.6943867456789514E-2</v>
      </c>
      <c r="R79" s="147">
        <f>'1.4'!R79/'1.4.a'!$R$149</f>
        <v>1.7789811997675674E-2</v>
      </c>
      <c r="S79" s="147">
        <f>'1.4'!S79/'1.4.a'!$S$149</f>
        <v>1.6057546334905724E-2</v>
      </c>
      <c r="T79" s="147">
        <f>'1.4'!T79/'1.4.a'!$T$149</f>
        <v>1.6946990410778667E-2</v>
      </c>
      <c r="U79" s="147">
        <f>'1.4'!U79/'1.4.a'!$U$149</f>
        <v>1.7374303840587718E-2</v>
      </c>
      <c r="V79" s="147">
        <f>'1.4'!V79/'1.4.a'!$V$149</f>
        <v>1.6538025373588283E-2</v>
      </c>
      <c r="W79" s="147">
        <f>'1.4'!W79/'1.4.a'!$W$149</f>
        <v>1.2453311360908291E-2</v>
      </c>
      <c r="X79" s="147">
        <f>'1.4'!X79/'1.4.a'!$X$149</f>
        <v>1.4929292389972959E-2</v>
      </c>
      <c r="Y79" s="147">
        <f>'1.4'!Y79/'1.4.a'!$Y$149</f>
        <v>1.5588971768675391E-2</v>
      </c>
      <c r="Z79" s="147">
        <f>'1.4'!Z79/'1.4.a'!$Z$149</f>
        <v>1.6928609598999177E-2</v>
      </c>
      <c r="AA79" s="147">
        <f>'1.4'!AA79/'1.4.a'!$AA$149</f>
        <v>1.2686613261663886E-2</v>
      </c>
      <c r="AB79" s="147">
        <f>'1.4'!AB79/'1.4.a'!$AB$149</f>
        <v>1.5625378969792728E-2</v>
      </c>
      <c r="AC79" s="147">
        <f>'1.4'!AC79/'1.4.a'!$AC$149</f>
        <v>1.5018501785767958E-2</v>
      </c>
      <c r="AD79" s="147">
        <f>'1.4'!AD79/'1.4.a'!$AD$149</f>
        <v>1.7768486585339704E-2</v>
      </c>
      <c r="AE79" s="147">
        <f>'1.4'!AE79/'1.4.a'!$AE$149</f>
        <v>1.2676225213851392E-2</v>
      </c>
      <c r="AF79" s="147">
        <f>'1.4'!AF79/'1.4.a'!$AF$149</f>
        <v>1.535973020346443E-2</v>
      </c>
      <c r="AG79" s="147">
        <f>'1.4'!AG79/'1.4.a'!$AG$149</f>
        <v>1.5227157918699025E-2</v>
      </c>
      <c r="AH79" s="147">
        <f>'1.4'!AH79/'1.4.a'!$AH$149</f>
        <v>1.8020829018096582E-2</v>
      </c>
      <c r="AI79" s="147">
        <f>'1.4'!AI79/'1.4.a'!$AI$149</f>
        <v>1.393658991314748E-2</v>
      </c>
      <c r="AJ79" s="147">
        <f>'1.4'!AJ79/'1.4.a'!$AJ$149</f>
        <v>1.5405264401518562E-2</v>
      </c>
      <c r="AK79" s="147">
        <f>'1.4'!AK79/'1.4.a'!$AK$149</f>
        <v>1.5795258243007124E-2</v>
      </c>
      <c r="AL79" s="147">
        <f>'1.4'!AL79/'1.4.a'!$AL$149</f>
        <v>1.7158835780745944E-2</v>
      </c>
      <c r="AM79" s="147">
        <f>'1.4'!AM79/'1.4.a'!$AM$149</f>
        <v>1.4767716674714699E-2</v>
      </c>
      <c r="AN79" s="147">
        <f>'1.4'!AN79/'1.4.a'!$AN$149</f>
        <v>1.6203880002995427E-2</v>
      </c>
      <c r="AO79" s="147">
        <f>'1.4'!AO79/'1.4.a'!$AO$149</f>
        <v>1.6501906563074164E-2</v>
      </c>
      <c r="AP79" s="147">
        <f>'1.4'!AP79/'1.4.a'!$AP$149</f>
        <v>1.8090602730360342E-2</v>
      </c>
      <c r="AQ79" s="147">
        <f>'1.4'!AQ79/'1.4.a'!$AQ$149</f>
        <v>1.3743293979716895E-2</v>
      </c>
      <c r="AR79" s="147">
        <f>'1.4'!AR79/'1.4.a'!$AR$149</f>
        <v>1.5864781971378163E-2</v>
      </c>
      <c r="AS79" s="147">
        <f>'1.4'!AS79/'1.4.a'!$AS$149</f>
        <v>1.491750063684898E-2</v>
      </c>
      <c r="AT79" s="147">
        <f>'1.4'!AT79/'1.4.a'!$AT$149</f>
        <v>1.8008407671388196E-2</v>
      </c>
    </row>
    <row r="80" spans="1:46" ht="20.100000000000001" customHeight="1" x14ac:dyDescent="0.25">
      <c r="A80" s="125" t="s">
        <v>419</v>
      </c>
      <c r="B80" s="124" t="s">
        <v>829</v>
      </c>
      <c r="C80" s="147">
        <f>'1.4'!C80/'1.4.a'!$C$149</f>
        <v>5.668607830506679E-3</v>
      </c>
      <c r="D80" s="147">
        <f>'1.4'!D80/'1.4.a'!$D$149</f>
        <v>6.4573172175205543E-3</v>
      </c>
      <c r="E80" s="147">
        <f>'1.4'!E80/'1.4.a'!$E$149</f>
        <v>6.0292737775765508E-3</v>
      </c>
      <c r="F80" s="147">
        <f>'1.4'!F80/'1.4.a'!$F$149</f>
        <v>4.8997052339849138E-3</v>
      </c>
      <c r="G80" s="147">
        <f>'1.4'!G80/'1.4.a'!$G$149</f>
        <v>6.1633288445132745E-3</v>
      </c>
      <c r="H80" s="147">
        <f>'1.4'!H80/'1.4.a'!$H$149</f>
        <v>5.6354109614215001E-3</v>
      </c>
      <c r="I80" s="147">
        <f>'1.4'!I80/'1.4.a'!$I$149</f>
        <v>5.0708981631913744E-3</v>
      </c>
      <c r="J80" s="147">
        <f>'1.4'!J80/'1.4.a'!$J$149</f>
        <v>5.4346237985913003E-3</v>
      </c>
      <c r="K80" s="147">
        <f>'1.4'!K80/'1.4.a'!$K$149</f>
        <v>4.6561249548688986E-3</v>
      </c>
      <c r="L80" s="147">
        <f>'1.4'!L80/'1.4.a'!$L$149</f>
        <v>5.266345898905133E-3</v>
      </c>
      <c r="M80" s="147">
        <f>'1.4'!M80/'1.4.a'!$M$149</f>
        <v>6.0833384718340829E-3</v>
      </c>
      <c r="N80" s="147">
        <f>'1.4'!N80/'1.4.a'!$N$149</f>
        <v>5.4186377236528213E-3</v>
      </c>
      <c r="O80" s="147">
        <f>'1.4'!O80/'1.4.a'!$O$149</f>
        <v>5.2966704291187916E-3</v>
      </c>
      <c r="P80" s="147">
        <f>'1.4'!P80/'1.4.a'!$P$149</f>
        <v>5.4403373756371411E-3</v>
      </c>
      <c r="Q80" s="147">
        <f>'1.4'!Q80/'1.4.a'!$Q$149</f>
        <v>5.8575567329834273E-3</v>
      </c>
      <c r="R80" s="147">
        <f>'1.4'!R80/'1.4.a'!$R$149</f>
        <v>4.9948047907972552E-3</v>
      </c>
      <c r="S80" s="147">
        <f>'1.4'!S80/'1.4.a'!$S$149</f>
        <v>5.3625615598613639E-3</v>
      </c>
      <c r="T80" s="147">
        <f>'1.4'!T80/'1.4.a'!$T$149</f>
        <v>3.913051964550795E-3</v>
      </c>
      <c r="U80" s="147">
        <f>'1.4'!U80/'1.4.a'!$U$149</f>
        <v>1.5991354609287687E-3</v>
      </c>
      <c r="V80" s="147">
        <f>'1.4'!V80/'1.4.a'!$V$149</f>
        <v>5.1196563469437829E-3</v>
      </c>
      <c r="W80" s="147">
        <f>'1.4'!W80/'1.4.a'!$W$149</f>
        <v>6.8808121424199786E-3</v>
      </c>
      <c r="X80" s="147">
        <f>'1.4'!X80/'1.4.a'!$X$149</f>
        <v>5.7484629288898593E-3</v>
      </c>
      <c r="Y80" s="147">
        <f>'1.4'!Y80/'1.4.a'!$Y$149</f>
        <v>6.465671199783191E-3</v>
      </c>
      <c r="Z80" s="147">
        <f>'1.4'!Z80/'1.4.a'!$Z$149</f>
        <v>5.2297207000336432E-3</v>
      </c>
      <c r="AA80" s="147">
        <f>'1.4'!AA80/'1.4.a'!$AA$149</f>
        <v>4.8499504039895679E-3</v>
      </c>
      <c r="AB80" s="147">
        <f>'1.4'!AB80/'1.4.a'!$AB$149</f>
        <v>1.7994519856885372E-3</v>
      </c>
      <c r="AC80" s="147">
        <f>'1.4'!AC80/'1.4.a'!$AC$149</f>
        <v>2.3609875951538734E-3</v>
      </c>
      <c r="AD80" s="147">
        <f>'1.4'!AD80/'1.4.a'!$AD$149</f>
        <v>2.3951973895571885E-3</v>
      </c>
      <c r="AE80" s="147">
        <f>'1.4'!AE80/'1.4.a'!$AE$149</f>
        <v>3.0648403271668792E-3</v>
      </c>
      <c r="AF80" s="147">
        <f>'1.4'!AF80/'1.4.a'!$AF$149</f>
        <v>2.9767190633775151E-3</v>
      </c>
      <c r="AG80" s="147">
        <f>'1.4'!AG80/'1.4.a'!$AG$149</f>
        <v>3.5782314714423672E-3</v>
      </c>
      <c r="AH80" s="147">
        <f>'1.4'!AH80/'1.4.a'!$AH$149</f>
        <v>2.4090964030899845E-3</v>
      </c>
      <c r="AI80" s="147">
        <f>'1.4'!AI80/'1.4.a'!$AI$149</f>
        <v>3.2924604349703918E-3</v>
      </c>
      <c r="AJ80" s="147">
        <f>'1.4'!AJ80/'1.4.a'!$AJ$149</f>
        <v>3.0090037509164129E-3</v>
      </c>
      <c r="AK80" s="147">
        <f>'1.4'!AK80/'1.4.a'!$AK$149</f>
        <v>3.131396907804469E-3</v>
      </c>
      <c r="AL80" s="147">
        <f>'1.4'!AL80/'1.4.a'!$AL$149</f>
        <v>2.6558543050693288E-3</v>
      </c>
      <c r="AM80" s="147">
        <f>'1.4'!AM80/'1.4.a'!$AM$149</f>
        <v>3.2678573098519187E-3</v>
      </c>
      <c r="AN80" s="147">
        <f>'1.4'!AN80/'1.4.a'!$AN$149</f>
        <v>2.9898224465277883E-3</v>
      </c>
      <c r="AO80" s="147">
        <f>'1.4'!AO80/'1.4.a'!$AO$149</f>
        <v>2.7241954760754664E-3</v>
      </c>
      <c r="AP80" s="147">
        <f>'1.4'!AP80/'1.4.a'!$AP$149</f>
        <v>2.7811994978291519E-3</v>
      </c>
      <c r="AQ80" s="147">
        <f>'1.4'!AQ80/'1.4.a'!$AQ$149</f>
        <v>1.5901944267008718E-3</v>
      </c>
      <c r="AR80" s="147">
        <f>'1.4'!AR80/'1.4.a'!$AR$149</f>
        <v>8.4635101981934892E-4</v>
      </c>
      <c r="AS80" s="147">
        <f>'1.4'!AS80/'1.4.a'!$AS$149</f>
        <v>1.8356979515510923E-4</v>
      </c>
      <c r="AT80" s="147">
        <f>'1.4'!AT80/'1.4.a'!$AT$149</f>
        <v>4.270726383803866E-4</v>
      </c>
    </row>
    <row r="81" spans="1:46" ht="20.100000000000001" customHeight="1" x14ac:dyDescent="0.25">
      <c r="A81" s="125" t="s">
        <v>420</v>
      </c>
      <c r="B81" s="124" t="s">
        <v>248</v>
      </c>
      <c r="C81" s="147">
        <f>'1.4'!C81/'1.4.a'!$C$149</f>
        <v>6.1232166697965665E-5</v>
      </c>
      <c r="D81" s="147">
        <f>'1.4'!D81/'1.4.a'!$D$149</f>
        <v>4.4898832347656547E-5</v>
      </c>
      <c r="E81" s="147">
        <f>'1.4'!E81/'1.4.a'!$E$149</f>
        <v>3.5753203321648602E-5</v>
      </c>
      <c r="F81" s="147">
        <f>'1.4'!F81/'1.4.a'!$F$149</f>
        <v>3.4662805891771401E-5</v>
      </c>
      <c r="G81" s="147">
        <f>'1.4'!G81/'1.4.a'!$G$149</f>
        <v>4.5839353031318222E-5</v>
      </c>
      <c r="H81" s="147">
        <f>'1.4'!H81/'1.4.a'!$H$149</f>
        <v>3.0972113504239056E-5</v>
      </c>
      <c r="I81" s="147">
        <f>'1.4'!I81/'1.4.a'!$I$149</f>
        <v>2.0832717689029269E-5</v>
      </c>
      <c r="J81" s="147">
        <f>'1.4'!J81/'1.4.a'!$J$149</f>
        <v>4.1172312710225225E-5</v>
      </c>
      <c r="K81" s="147">
        <f>'1.4'!K81/'1.4.a'!$K$149</f>
        <v>1.2369938020469634E-5</v>
      </c>
      <c r="L81" s="147">
        <f>'1.4'!L81/'1.4.a'!$L$149</f>
        <v>2.3034942247221531E-5</v>
      </c>
      <c r="M81" s="147">
        <f>'1.4'!M81/'1.4.a'!$M$149</f>
        <v>3.1928559425292599E-5</v>
      </c>
      <c r="N81" s="147">
        <f>'1.4'!N81/'1.4.a'!$N$149</f>
        <v>6.9424425646499524E-5</v>
      </c>
      <c r="O81" s="147">
        <f>'1.4'!O81/'1.4.a'!$O$149</f>
        <v>4.3708438093369879E-5</v>
      </c>
      <c r="P81" s="147">
        <f>'1.4'!P81/'1.4.a'!$P$149</f>
        <v>1.1106622850970683E-4</v>
      </c>
      <c r="Q81" s="147">
        <f>'1.4'!Q81/'1.4.a'!$Q$149</f>
        <v>6.1362014764534958E-5</v>
      </c>
      <c r="R81" s="147">
        <f>'1.4'!R81/'1.4.a'!$R$149</f>
        <v>6.5490083432690008E-5</v>
      </c>
      <c r="S81" s="147">
        <f>'1.4'!S81/'1.4.a'!$S$149</f>
        <v>8.2703464750169065E-5</v>
      </c>
      <c r="T81" s="147">
        <f>'1.4'!T81/'1.4.a'!$T$149</f>
        <v>5.2065685107557806E-5</v>
      </c>
      <c r="U81" s="147">
        <f>'1.4'!U81/'1.4.a'!$U$149</f>
        <v>4.7410742492839512E-5</v>
      </c>
      <c r="V81" s="147">
        <f>'1.4'!V81/'1.4.a'!$V$149</f>
        <v>5.1002329110693427E-5</v>
      </c>
      <c r="W81" s="147">
        <f>'1.4'!W81/'1.4.a'!$W$149</f>
        <v>7.2732475217074968E-5</v>
      </c>
      <c r="X81" s="147">
        <f>'1.4'!X81/'1.4.a'!$X$149</f>
        <v>4.9146972839522807E-5</v>
      </c>
      <c r="Y81" s="147">
        <f>'1.4'!Y81/'1.4.a'!$Y$149</f>
        <v>4.2918684671971006E-5</v>
      </c>
      <c r="Z81" s="147">
        <f>'1.4'!Z81/'1.4.a'!$Z$149</f>
        <v>5.2230672861798864E-5</v>
      </c>
      <c r="AA81" s="147">
        <f>'1.4'!AA81/'1.4.a'!$AA$149</f>
        <v>7.6285923934272723E-5</v>
      </c>
      <c r="AB81" s="147">
        <f>'1.4'!AB81/'1.4.a'!$AB$149</f>
        <v>7.4411590305760832E-5</v>
      </c>
      <c r="AC81" s="147">
        <f>'1.4'!AC81/'1.4.a'!$AC$149</f>
        <v>6.1435134160436962E-5</v>
      </c>
      <c r="AD81" s="147">
        <f>'1.4'!AD81/'1.4.a'!$AD$149</f>
        <v>3.0794912714834195E-4</v>
      </c>
      <c r="AE81" s="147">
        <f>'1.4'!AE81/'1.4.a'!$AE$149</f>
        <v>1.0287621971005559E-4</v>
      </c>
      <c r="AF81" s="147">
        <f>'1.4'!AF81/'1.4.a'!$AF$149</f>
        <v>1.3166302031022498E-4</v>
      </c>
      <c r="AG81" s="147">
        <f>'1.4'!AG81/'1.4.a'!$AG$149</f>
        <v>1.2826316561114057E-4</v>
      </c>
      <c r="AH81" s="147">
        <f>'1.4'!AH81/'1.4.a'!$AH$149</f>
        <v>1.4427793105789658E-4</v>
      </c>
      <c r="AI81" s="147">
        <f>'1.4'!AI81/'1.4.a'!$AI$149</f>
        <v>1.0103042236399033E-4</v>
      </c>
      <c r="AJ81" s="147">
        <f>'1.4'!AJ81/'1.4.a'!$AJ$149</f>
        <v>9.8417130559751991E-5</v>
      </c>
      <c r="AK81" s="147">
        <f>'1.4'!AK81/'1.4.a'!$AK$149</f>
        <v>8.237281467128901E-5</v>
      </c>
      <c r="AL81" s="147">
        <f>'1.4'!AL81/'1.4.a'!$AL$149</f>
        <v>1.3467836471670573E-4</v>
      </c>
      <c r="AM81" s="147">
        <f>'1.4'!AM81/'1.4.a'!$AM$149</f>
        <v>8.9760841071498751E-5</v>
      </c>
      <c r="AN81" s="147">
        <f>'1.4'!AN81/'1.4.a'!$AN$149</f>
        <v>8.6795752874232682E-5</v>
      </c>
      <c r="AO81" s="147">
        <f>'1.4'!AO81/'1.4.a'!$AO$149</f>
        <v>7.2155462233790174E-5</v>
      </c>
      <c r="AP81" s="147">
        <f>'1.4'!AP81/'1.4.a'!$AP$149</f>
        <v>1.1905317100925165E-4</v>
      </c>
      <c r="AQ81" s="147">
        <f>'1.4'!AQ81/'1.4.a'!$AQ$149</f>
        <v>7.6081192460893745E-5</v>
      </c>
      <c r="AR81" s="147">
        <f>'1.4'!AR81/'1.4.a'!$AR$149</f>
        <v>6.7354782917876667E-5</v>
      </c>
      <c r="AS81" s="147">
        <f>'1.4'!AS81/'1.4.a'!$AS$149</f>
        <v>7.4169657369219864E-5</v>
      </c>
      <c r="AT81" s="147">
        <f>'1.4'!AT81/'1.4.a'!$AT$149</f>
        <v>1.1802933890778163E-4</v>
      </c>
    </row>
    <row r="82" spans="1:46" ht="20.100000000000001" customHeight="1" x14ac:dyDescent="0.25">
      <c r="A82" s="125" t="s">
        <v>421</v>
      </c>
      <c r="B82" s="124" t="s">
        <v>243</v>
      </c>
      <c r="C82" s="147">
        <f>'1.4'!C82/'1.4.a'!$C$149</f>
        <v>2.8727555454332865E-2</v>
      </c>
      <c r="D82" s="147">
        <f>'1.4'!D82/'1.4.a'!$D$149</f>
        <v>2.119742413626562E-2</v>
      </c>
      <c r="E82" s="147">
        <f>'1.4'!E82/'1.4.a'!$E$149</f>
        <v>2.1842455155778186E-2</v>
      </c>
      <c r="F82" s="147">
        <f>'1.4'!F82/'1.4.a'!$F$149</f>
        <v>1.9524155059243344E-2</v>
      </c>
      <c r="G82" s="147">
        <f>'1.4'!G82/'1.4.a'!$G$149</f>
        <v>2.7040423894557984E-2</v>
      </c>
      <c r="H82" s="147">
        <f>'1.4'!H82/'1.4.a'!$H$149</f>
        <v>2.1062009876050832E-2</v>
      </c>
      <c r="I82" s="147">
        <f>'1.4'!I82/'1.4.a'!$I$149</f>
        <v>1.8689648356453099E-2</v>
      </c>
      <c r="J82" s="147">
        <f>'1.4'!J82/'1.4.a'!$J$149</f>
        <v>2.0269855936539558E-2</v>
      </c>
      <c r="K82" s="147">
        <f>'1.4'!K82/'1.4.a'!$K$149</f>
        <v>2.8915632682483004E-2</v>
      </c>
      <c r="L82" s="147">
        <f>'1.4'!L82/'1.4.a'!$L$149</f>
        <v>2.1395775458456331E-2</v>
      </c>
      <c r="M82" s="147">
        <f>'1.4'!M82/'1.4.a'!$M$149</f>
        <v>2.0997999721440352E-2</v>
      </c>
      <c r="N82" s="147">
        <f>'1.4'!N82/'1.4.a'!$N$149</f>
        <v>1.8074917684903546E-2</v>
      </c>
      <c r="O82" s="147">
        <f>'1.4'!O82/'1.4.a'!$O$149</f>
        <v>2.7457642711895741E-2</v>
      </c>
      <c r="P82" s="147">
        <f>'1.4'!P82/'1.4.a'!$P$149</f>
        <v>1.8811473398300905E-2</v>
      </c>
      <c r="Q82" s="147">
        <f>'1.4'!Q82/'1.4.a'!$Q$149</f>
        <v>1.9173596087101685E-2</v>
      </c>
      <c r="R82" s="147">
        <f>'1.4'!R82/'1.4.a'!$R$149</f>
        <v>2.1215604551509285E-2</v>
      </c>
      <c r="S82" s="147">
        <f>'1.4'!S82/'1.4.a'!$S$149</f>
        <v>2.4003420710168727E-2</v>
      </c>
      <c r="T82" s="147">
        <f>'1.4'!T82/'1.4.a'!$T$149</f>
        <v>1.9920735550607926E-2</v>
      </c>
      <c r="U82" s="147">
        <f>'1.4'!U82/'1.4.a'!$U$149</f>
        <v>2.2649687665178234E-2</v>
      </c>
      <c r="V82" s="147">
        <f>'1.4'!V82/'1.4.a'!$V$149</f>
        <v>2.132112325161822E-2</v>
      </c>
      <c r="W82" s="147">
        <f>'1.4'!W82/'1.4.a'!$W$149</f>
        <v>2.6090509787912955E-2</v>
      </c>
      <c r="X82" s="147">
        <f>'1.4'!X82/'1.4.a'!$X$149</f>
        <v>1.9970645824896285E-2</v>
      </c>
      <c r="Y82" s="147">
        <f>'1.4'!Y82/'1.4.a'!$Y$149</f>
        <v>1.9434709473736191E-2</v>
      </c>
      <c r="Z82" s="147">
        <f>'1.4'!Z82/'1.4.a'!$Z$149</f>
        <v>2.1027652848561118E-2</v>
      </c>
      <c r="AA82" s="147">
        <f>'1.4'!AA82/'1.4.a'!$AA$149</f>
        <v>2.863631082451646E-2</v>
      </c>
      <c r="AB82" s="147">
        <f>'1.4'!AB82/'1.4.a'!$AB$149</f>
        <v>2.1579144722703048E-2</v>
      </c>
      <c r="AC82" s="147">
        <f>'1.4'!AC82/'1.4.a'!$AC$149</f>
        <v>2.0222481039525664E-2</v>
      </c>
      <c r="AD82" s="147">
        <f>'1.4'!AD82/'1.4.a'!$AD$149</f>
        <v>1.6726925355823367E-2</v>
      </c>
      <c r="AE82" s="147">
        <f>'1.4'!AE82/'1.4.a'!$AE$149</f>
        <v>2.6395680056853433E-2</v>
      </c>
      <c r="AF82" s="147">
        <f>'1.4'!AF82/'1.4.a'!$AF$149</f>
        <v>2.0352239966707781E-2</v>
      </c>
      <c r="AG82" s="147">
        <f>'1.4'!AG82/'1.4.a'!$AG$149</f>
        <v>2.0308357065457736E-2</v>
      </c>
      <c r="AH82" s="147">
        <f>'1.4'!AH82/'1.4.a'!$AH$149</f>
        <v>1.9211653291588963E-2</v>
      </c>
      <c r="AI82" s="147">
        <f>'1.4'!AI82/'1.4.a'!$AI$149</f>
        <v>2.4475597587557161E-2</v>
      </c>
      <c r="AJ82" s="147">
        <f>'1.4'!AJ82/'1.4.a'!$AJ$149</f>
        <v>2.0604558749639505E-2</v>
      </c>
      <c r="AK82" s="147">
        <f>'1.4'!AK82/'1.4.a'!$AK$149</f>
        <v>2.0416355487246515E-2</v>
      </c>
      <c r="AL82" s="147">
        <f>'1.4'!AL82/'1.4.a'!$AL$149</f>
        <v>2.1419554343857547E-2</v>
      </c>
      <c r="AM82" s="147">
        <f>'1.4'!AM82/'1.4.a'!$AM$149</f>
        <v>2.6756562212235723E-2</v>
      </c>
      <c r="AN82" s="147">
        <f>'1.4'!AN82/'1.4.a'!$AN$149</f>
        <v>2.4196767716500905E-2</v>
      </c>
      <c r="AO82" s="147">
        <f>'1.4'!AO82/'1.4.a'!$AO$149</f>
        <v>1.8948988993645093E-2</v>
      </c>
      <c r="AP82" s="147">
        <f>'1.4'!AP82/'1.4.a'!$AP$149</f>
        <v>1.8232290705871599E-2</v>
      </c>
      <c r="AQ82" s="147">
        <f>'1.4'!AQ82/'1.4.a'!$AQ$149</f>
        <v>2.6569708572620643E-2</v>
      </c>
      <c r="AR82" s="147">
        <f>'1.4'!AR82/'1.4.a'!$AR$149</f>
        <v>1.9510191926371587E-2</v>
      </c>
      <c r="AS82" s="147">
        <f>'1.4'!AS82/'1.4.a'!$AS$149</f>
        <v>2.1536712540585451E-2</v>
      </c>
      <c r="AT82" s="147">
        <f>'1.4'!AT82/'1.4.a'!$AT$149</f>
        <v>2.4146726432212912E-2</v>
      </c>
    </row>
    <row r="83" spans="1:46" ht="20.100000000000001" customHeight="1" x14ac:dyDescent="0.25">
      <c r="A83" s="125" t="s">
        <v>422</v>
      </c>
      <c r="B83" s="124" t="s">
        <v>580</v>
      </c>
      <c r="C83" s="147">
        <f>'1.4'!C83/'1.4.a'!$C$149</f>
        <v>1.9882086050114878E-2</v>
      </c>
      <c r="D83" s="147">
        <f>'1.4'!D83/'1.4.a'!$D$149</f>
        <v>1.7178626025748926E-2</v>
      </c>
      <c r="E83" s="147">
        <f>'1.4'!E83/'1.4.a'!$E$149</f>
        <v>1.5946458406783898E-2</v>
      </c>
      <c r="F83" s="147">
        <f>'1.4'!F83/'1.4.a'!$F$149</f>
        <v>1.9744448325672997E-2</v>
      </c>
      <c r="G83" s="147">
        <f>'1.4'!G83/'1.4.a'!$G$149</f>
        <v>1.8562842266735848E-2</v>
      </c>
      <c r="H83" s="147">
        <f>'1.4'!H83/'1.4.a'!$H$149</f>
        <v>1.7367401122318323E-2</v>
      </c>
      <c r="I83" s="147">
        <f>'1.4'!I83/'1.4.a'!$I$149</f>
        <v>1.6885261032315416E-2</v>
      </c>
      <c r="J83" s="147">
        <f>'1.4'!J83/'1.4.a'!$J$149</f>
        <v>1.9771436505202678E-2</v>
      </c>
      <c r="K83" s="147">
        <f>'1.4'!K83/'1.4.a'!$K$149</f>
        <v>1.8791789679831559E-2</v>
      </c>
      <c r="L83" s="147">
        <f>'1.4'!L83/'1.4.a'!$L$149</f>
        <v>1.895282781391272E-2</v>
      </c>
      <c r="M83" s="147">
        <f>'1.4'!M83/'1.4.a'!$M$149</f>
        <v>1.8523552651103541E-2</v>
      </c>
      <c r="N83" s="147">
        <f>'1.4'!N83/'1.4.a'!$N$149</f>
        <v>2.0048377519429915E-2</v>
      </c>
      <c r="O83" s="147">
        <f>'1.4'!O83/'1.4.a'!$O$149</f>
        <v>1.9070379414005436E-2</v>
      </c>
      <c r="P83" s="147">
        <f>'1.4'!P83/'1.4.a'!$P$149</f>
        <v>1.8208903651282325E-2</v>
      </c>
      <c r="Q83" s="147">
        <f>'1.4'!Q83/'1.4.a'!$Q$149</f>
        <v>1.7553303807803265E-2</v>
      </c>
      <c r="R83" s="147">
        <f>'1.4'!R83/'1.4.a'!$R$149</f>
        <v>2.0877040033842862E-2</v>
      </c>
      <c r="S83" s="147">
        <f>'1.4'!S83/'1.4.a'!$S$149</f>
        <v>2.1032187923530718E-2</v>
      </c>
      <c r="T83" s="147">
        <f>'1.4'!T83/'1.4.a'!$T$149</f>
        <v>1.9562300650801633E-2</v>
      </c>
      <c r="U83" s="147">
        <f>'1.4'!U83/'1.4.a'!$U$149</f>
        <v>2.0262838133283775E-2</v>
      </c>
      <c r="V83" s="147">
        <f>'1.4'!V83/'1.4.a'!$V$149</f>
        <v>1.9857143165275794E-2</v>
      </c>
      <c r="W83" s="147">
        <f>'1.4'!W83/'1.4.a'!$W$149</f>
        <v>2.0278645531593472E-2</v>
      </c>
      <c r="X83" s="147">
        <f>'1.4'!X83/'1.4.a'!$X$149</f>
        <v>2.1479106313635025E-2</v>
      </c>
      <c r="Y83" s="147">
        <f>'1.4'!Y83/'1.4.a'!$Y$149</f>
        <v>2.1350864009232202E-2</v>
      </c>
      <c r="Z83" s="147">
        <f>'1.4'!Z83/'1.4.a'!$Z$149</f>
        <v>2.2869813527359548E-2</v>
      </c>
      <c r="AA83" s="147">
        <f>'1.4'!AA83/'1.4.a'!$AA$149</f>
        <v>2.322422352916266E-2</v>
      </c>
      <c r="AB83" s="147">
        <f>'1.4'!AB83/'1.4.a'!$AB$149</f>
        <v>2.2293791420784515E-2</v>
      </c>
      <c r="AC83" s="147">
        <f>'1.4'!AC83/'1.4.a'!$AC$149</f>
        <v>2.1029297845880899E-2</v>
      </c>
      <c r="AD83" s="147">
        <f>'1.4'!AD83/'1.4.a'!$AD$149</f>
        <v>2.5580337113919663E-2</v>
      </c>
      <c r="AE83" s="147">
        <f>'1.4'!AE83/'1.4.a'!$AE$149</f>
        <v>2.4091554201847415E-2</v>
      </c>
      <c r="AF83" s="147">
        <f>'1.4'!AF83/'1.4.a'!$AF$149</f>
        <v>2.1432710334328257E-2</v>
      </c>
      <c r="AG83" s="147">
        <f>'1.4'!AG83/'1.4.a'!$AG$149</f>
        <v>2.28582059685177E-2</v>
      </c>
      <c r="AH83" s="147">
        <f>'1.4'!AH83/'1.4.a'!$AH$149</f>
        <v>2.5965483989468699E-2</v>
      </c>
      <c r="AI83" s="147">
        <f>'1.4'!AI83/'1.4.a'!$AI$149</f>
        <v>2.4376635498278693E-2</v>
      </c>
      <c r="AJ83" s="147">
        <f>'1.4'!AJ83/'1.4.a'!$AJ$149</f>
        <v>2.3408995036001606E-2</v>
      </c>
      <c r="AK83" s="147">
        <f>'1.4'!AK83/'1.4.a'!$AK$149</f>
        <v>2.3195940309429786E-2</v>
      </c>
      <c r="AL83" s="147">
        <f>'1.4'!AL83/'1.4.a'!$AL$149</f>
        <v>2.6521659194956342E-2</v>
      </c>
      <c r="AM83" s="147">
        <f>'1.4'!AM83/'1.4.a'!$AM$149</f>
        <v>2.6240946003576057E-2</v>
      </c>
      <c r="AN83" s="147">
        <f>'1.4'!AN83/'1.4.a'!$AN$149</f>
        <v>2.5013593258352923E-2</v>
      </c>
      <c r="AO83" s="147">
        <f>'1.4'!AO83/'1.4.a'!$AO$149</f>
        <v>2.4618328831049037E-2</v>
      </c>
      <c r="AP83" s="147">
        <f>'1.4'!AP83/'1.4.a'!$AP$149</f>
        <v>2.8405703621253223E-2</v>
      </c>
      <c r="AQ83" s="147">
        <f>'1.4'!AQ83/'1.4.a'!$AQ$149</f>
        <v>2.4919555173327376E-2</v>
      </c>
      <c r="AR83" s="147">
        <f>'1.4'!AR83/'1.4.a'!$AR$149</f>
        <v>2.904161034523637E-2</v>
      </c>
      <c r="AS83" s="147">
        <f>'1.4'!AS83/'1.4.a'!$AS$149</f>
        <v>2.5753859259671233E-2</v>
      </c>
      <c r="AT83" s="147">
        <f>'1.4'!AT83/'1.4.a'!$AT$149</f>
        <v>3.1412548342424379E-2</v>
      </c>
    </row>
    <row r="84" spans="1:46" ht="20.100000000000001" customHeight="1" x14ac:dyDescent="0.25">
      <c r="A84" s="125" t="s">
        <v>423</v>
      </c>
      <c r="B84" s="124" t="s">
        <v>398</v>
      </c>
      <c r="C84" s="147">
        <f>'1.4'!C84/'1.4.a'!$C$149</f>
        <v>1.6823961388482149E-3</v>
      </c>
      <c r="D84" s="147">
        <f>'1.4'!D84/'1.4.a'!$D$149</f>
        <v>6.6643460900819478E-3</v>
      </c>
      <c r="E84" s="147">
        <f>'1.4'!E84/'1.4.a'!$E$149</f>
        <v>5.8125959704185314E-3</v>
      </c>
      <c r="F84" s="147">
        <f>'1.4'!F84/'1.4.a'!$F$149</f>
        <v>6.085449427857592E-3</v>
      </c>
      <c r="G84" s="147">
        <f>'1.4'!G84/'1.4.a'!$G$149</f>
        <v>1.3403459816269058E-3</v>
      </c>
      <c r="H84" s="147">
        <f>'1.4'!H84/'1.4.a'!$H$149</f>
        <v>5.0522595886538964E-3</v>
      </c>
      <c r="I84" s="147">
        <f>'1.4'!I84/'1.4.a'!$I$149</f>
        <v>5.2110703057886999E-3</v>
      </c>
      <c r="J84" s="147">
        <f>'1.4'!J84/'1.4.a'!$J$149</f>
        <v>7.4766043343530136E-3</v>
      </c>
      <c r="K84" s="147">
        <f>'1.4'!K84/'1.4.a'!$K$149</f>
        <v>1.4051361996183507E-3</v>
      </c>
      <c r="L84" s="147">
        <f>'1.4'!L84/'1.4.a'!$L$149</f>
        <v>5.2701951586651523E-3</v>
      </c>
      <c r="M84" s="147">
        <f>'1.4'!M84/'1.4.a'!$M$149</f>
        <v>5.6253791392111832E-3</v>
      </c>
      <c r="N84" s="147">
        <f>'1.4'!N84/'1.4.a'!$N$149</f>
        <v>6.7740322782808213E-3</v>
      </c>
      <c r="O84" s="147">
        <f>'1.4'!O84/'1.4.a'!$O$149</f>
        <v>2.6013223939434791E-3</v>
      </c>
      <c r="P84" s="147">
        <f>'1.4'!P84/'1.4.a'!$P$149</f>
        <v>6.0396883778642847E-3</v>
      </c>
      <c r="Q84" s="147">
        <f>'1.4'!Q84/'1.4.a'!$Q$149</f>
        <v>5.7932269286643766E-3</v>
      </c>
      <c r="R84" s="147">
        <f>'1.4'!R84/'1.4.a'!$R$149</f>
        <v>4.7201588994083164E-3</v>
      </c>
      <c r="S84" s="147">
        <f>'1.4'!S84/'1.4.a'!$S$149</f>
        <v>3.5765151786169196E-3</v>
      </c>
      <c r="T84" s="147">
        <f>'1.4'!T84/'1.4.a'!$T$149</f>
        <v>5.2636756377522033E-3</v>
      </c>
      <c r="U84" s="147">
        <f>'1.4'!U84/'1.4.a'!$U$149</f>
        <v>5.7705772534112632E-3</v>
      </c>
      <c r="V84" s="147">
        <f>'1.4'!V84/'1.4.a'!$V$149</f>
        <v>5.0203930521647757E-3</v>
      </c>
      <c r="W84" s="147">
        <f>'1.4'!W84/'1.4.a'!$W$149</f>
        <v>3.591428556989653E-3</v>
      </c>
      <c r="X84" s="147">
        <f>'1.4'!X84/'1.4.a'!$X$149</f>
        <v>6.2208487545101724E-3</v>
      </c>
      <c r="Y84" s="147">
        <f>'1.4'!Y84/'1.4.a'!$Y$149</f>
        <v>6.0117652641237876E-3</v>
      </c>
      <c r="Z84" s="147">
        <f>'1.4'!Z84/'1.4.a'!$Z$149</f>
        <v>5.914589264779925E-3</v>
      </c>
      <c r="AA84" s="147">
        <f>'1.4'!AA84/'1.4.a'!$AA$149</f>
        <v>3.7322319946820849E-3</v>
      </c>
      <c r="AB84" s="147">
        <f>'1.4'!AB84/'1.4.a'!$AB$149</f>
        <v>6.3017524856781521E-3</v>
      </c>
      <c r="AC84" s="147">
        <f>'1.4'!AC84/'1.4.a'!$AC$149</f>
        <v>5.761406330478701E-3</v>
      </c>
      <c r="AD84" s="147">
        <f>'1.4'!AD84/'1.4.a'!$AD$149</f>
        <v>8.1348167455376555E-3</v>
      </c>
      <c r="AE84" s="147">
        <f>'1.4'!AE84/'1.4.a'!$AE$149</f>
        <v>2.5681094452482435E-3</v>
      </c>
      <c r="AF84" s="147">
        <f>'1.4'!AF84/'1.4.a'!$AF$149</f>
        <v>7.1091220728043579E-3</v>
      </c>
      <c r="AG84" s="147">
        <f>'1.4'!AG84/'1.4.a'!$AG$149</f>
        <v>5.5077224519492146E-3</v>
      </c>
      <c r="AH84" s="147">
        <f>'1.4'!AH84/'1.4.a'!$AH$149</f>
        <v>5.7832409244976471E-3</v>
      </c>
      <c r="AI84" s="147">
        <f>'1.4'!AI84/'1.4.a'!$AI$149</f>
        <v>2.5203214030540843E-3</v>
      </c>
      <c r="AJ84" s="147">
        <f>'1.4'!AJ84/'1.4.a'!$AJ$149</f>
        <v>6.0019602685359944E-3</v>
      </c>
      <c r="AK84" s="147">
        <f>'1.4'!AK84/'1.4.a'!$AK$149</f>
        <v>5.7572050738979048E-3</v>
      </c>
      <c r="AL84" s="147">
        <f>'1.4'!AL84/'1.4.a'!$AL$149</f>
        <v>6.3452489938969747E-3</v>
      </c>
      <c r="AM84" s="147">
        <f>'1.4'!AM84/'1.4.a'!$AM$149</f>
        <v>2.4811596396774192E-3</v>
      </c>
      <c r="AN84" s="147">
        <f>'1.4'!AN84/'1.4.a'!$AN$149</f>
        <v>5.865228387405076E-3</v>
      </c>
      <c r="AO84" s="147">
        <f>'1.4'!AO84/'1.4.a'!$AO$149</f>
        <v>5.5880597649488684E-3</v>
      </c>
      <c r="AP84" s="147">
        <f>'1.4'!AP84/'1.4.a'!$AP$149</f>
        <v>6.2152104345504873E-3</v>
      </c>
      <c r="AQ84" s="147">
        <f>'1.4'!AQ84/'1.4.a'!$AQ$149</f>
        <v>5.6880624848760688E-3</v>
      </c>
      <c r="AR84" s="147">
        <f>'1.4'!AR84/'1.4.a'!$AR$149</f>
        <v>6.4227891485089724E-3</v>
      </c>
      <c r="AS84" s="147">
        <f>'1.4'!AS84/'1.4.a'!$AS$149</f>
        <v>5.1568930697157202E-3</v>
      </c>
      <c r="AT84" s="147">
        <f>'1.4'!AT84/'1.4.a'!$AT$149</f>
        <v>6.5249438151320149E-3</v>
      </c>
    </row>
    <row r="85" spans="1:46" ht="20.100000000000001" customHeight="1" x14ac:dyDescent="0.25">
      <c r="A85" s="137" t="s">
        <v>424</v>
      </c>
      <c r="B85" s="118" t="s">
        <v>831</v>
      </c>
      <c r="C85" s="146">
        <f>'1.4'!C85/'1.4.a'!$C$149</f>
        <v>7.3186335958240019E-3</v>
      </c>
      <c r="D85" s="146">
        <f>'1.4'!D85/'1.4.a'!$D$149</f>
        <v>1.0397813483486317E-2</v>
      </c>
      <c r="E85" s="146">
        <f>'1.4'!E85/'1.4.a'!$E$149</f>
        <v>1.1234626628370525E-2</v>
      </c>
      <c r="F85" s="146">
        <f>'1.4'!F85/'1.4.a'!$F$149</f>
        <v>1.1864798523608307E-2</v>
      </c>
      <c r="G85" s="146">
        <f>'1.4'!G85/'1.4.a'!$G$149</f>
        <v>4.506267385584949E-3</v>
      </c>
      <c r="H85" s="146">
        <f>'1.4'!H85/'1.4.a'!$H$149</f>
        <v>6.3353187116605026E-3</v>
      </c>
      <c r="I85" s="146">
        <f>'1.4'!I85/'1.4.a'!$I$149</f>
        <v>6.5758151694764767E-3</v>
      </c>
      <c r="J85" s="146">
        <f>'1.4'!J85/'1.4.a'!$J$149</f>
        <v>9.3725771172693904E-3</v>
      </c>
      <c r="K85" s="146">
        <f>'1.4'!K85/'1.4.a'!$K$149</f>
        <v>4.4922385759519129E-3</v>
      </c>
      <c r="L85" s="146">
        <f>'1.4'!L85/'1.4.a'!$L$149</f>
        <v>6.1056428063216506E-3</v>
      </c>
      <c r="M85" s="146">
        <f>'1.4'!M85/'1.4.a'!$M$149</f>
        <v>6.7033659072687785E-3</v>
      </c>
      <c r="N85" s="146">
        <f>'1.4'!N85/'1.4.a'!$N$149</f>
        <v>9.303924403544616E-3</v>
      </c>
      <c r="O85" s="146">
        <f>'1.4'!O85/'1.4.a'!$O$149</f>
        <v>4.7333321723362892E-3</v>
      </c>
      <c r="P85" s="146">
        <f>'1.4'!P85/'1.4.a'!$P$149</f>
        <v>8.0360718986093455E-3</v>
      </c>
      <c r="Q85" s="146">
        <f>'1.4'!Q85/'1.4.a'!$Q$149</f>
        <v>8.8794836131197985E-3</v>
      </c>
      <c r="R85" s="146">
        <f>'1.4'!R85/'1.4.a'!$R$149</f>
        <v>1.198143166006462E-2</v>
      </c>
      <c r="S85" s="146">
        <f>'1.4'!S85/'1.4.a'!$S$149</f>
        <v>7.6875161680915903E-3</v>
      </c>
      <c r="T85" s="146">
        <f>'1.4'!T85/'1.4.a'!$T$149</f>
        <v>1.0339954430792898E-2</v>
      </c>
      <c r="U85" s="146">
        <f>'1.4'!U85/'1.4.a'!$U$149</f>
        <v>1.1071681324103431E-2</v>
      </c>
      <c r="V85" s="146">
        <f>'1.4'!V85/'1.4.a'!$V$149</f>
        <v>1.0628293064824348E-2</v>
      </c>
      <c r="W85" s="146">
        <f>'1.4'!W85/'1.4.a'!$W$149</f>
        <v>3.945118665556452E-3</v>
      </c>
      <c r="X85" s="146">
        <f>'1.4'!X85/'1.4.a'!$X$149</f>
        <v>5.4924752013306372E-3</v>
      </c>
      <c r="Y85" s="146">
        <f>'1.4'!Y85/'1.4.a'!$Y$149</f>
        <v>5.6720574123938754E-3</v>
      </c>
      <c r="Z85" s="146">
        <f>'1.4'!Z85/'1.4.a'!$Z$149</f>
        <v>7.7086060276191828E-3</v>
      </c>
      <c r="AA85" s="146">
        <f>'1.4'!AA85/'1.4.a'!$AA$149</f>
        <v>3.7402767907264516E-3</v>
      </c>
      <c r="AB85" s="146">
        <f>'1.4'!AB85/'1.4.a'!$AB$149</f>
        <v>4.9245027601130947E-3</v>
      </c>
      <c r="AC85" s="146">
        <f>'1.4'!AC85/'1.4.a'!$AC$149</f>
        <v>4.9489394688399038E-3</v>
      </c>
      <c r="AD85" s="146">
        <f>'1.4'!AD85/'1.4.a'!$AD$149</f>
        <v>5.4121883593320928E-3</v>
      </c>
      <c r="AE85" s="146">
        <f>'1.4'!AE85/'1.4.a'!$AE$149</f>
        <v>3.4636710526284066E-3</v>
      </c>
      <c r="AF85" s="146">
        <f>'1.4'!AF85/'1.4.a'!$AF$149</f>
        <v>3.9279084890252412E-3</v>
      </c>
      <c r="AG85" s="146">
        <f>'1.4'!AG85/'1.4.a'!$AG$149</f>
        <v>4.8075017528651431E-3</v>
      </c>
      <c r="AH85" s="146">
        <f>'1.4'!AH85/'1.4.a'!$AH$149</f>
        <v>6.2077238721119669E-3</v>
      </c>
      <c r="AI85" s="146">
        <f>'1.4'!AI85/'1.4.a'!$AI$149</f>
        <v>3.4502177589964358E-3</v>
      </c>
      <c r="AJ85" s="146">
        <f>'1.4'!AJ85/'1.4.a'!$AJ$149</f>
        <v>4.7852164054009352E-3</v>
      </c>
      <c r="AK85" s="146">
        <f>'1.4'!AK85/'1.4.a'!$AK$149</f>
        <v>5.1903213420944659E-3</v>
      </c>
      <c r="AL85" s="146">
        <f>'1.4'!AL85/'1.4.a'!$AL$149</f>
        <v>6.4820840415587919E-3</v>
      </c>
      <c r="AM85" s="146">
        <f>'1.4'!AM85/'1.4.a'!$AM$149</f>
        <v>2.5707677321592103E-3</v>
      </c>
      <c r="AN85" s="146">
        <f>'1.4'!AN85/'1.4.a'!$AN$149</f>
        <v>3.5371721671103172E-3</v>
      </c>
      <c r="AO85" s="146">
        <f>'1.4'!AO85/'1.4.a'!$AO$149</f>
        <v>3.807251667323821E-3</v>
      </c>
      <c r="AP85" s="146">
        <f>'1.4'!AP85/'1.4.a'!$AP$149</f>
        <v>4.7947207464242528E-3</v>
      </c>
      <c r="AQ85" s="146">
        <f>'1.4'!AQ85/'1.4.a'!$AQ$149</f>
        <v>3.2613361345381763E-3</v>
      </c>
      <c r="AR85" s="146">
        <f>'1.4'!AR85/'1.4.a'!$AR$149</f>
        <v>4.3722580780990415E-3</v>
      </c>
      <c r="AS85" s="146">
        <f>'1.4'!AS85/'1.4.a'!$AS$149</f>
        <v>3.9728206999164661E-3</v>
      </c>
      <c r="AT85" s="146">
        <f>'1.4'!AT85/'1.4.a'!$AT$149</f>
        <v>6.3669643153840888E-3</v>
      </c>
    </row>
    <row r="86" spans="1:46" ht="20.100000000000001" customHeight="1" x14ac:dyDescent="0.25">
      <c r="A86" s="125" t="s">
        <v>672</v>
      </c>
      <c r="B86" s="124" t="s">
        <v>330</v>
      </c>
      <c r="C86" s="147">
        <f>'1.4'!C86/'1.4.a'!$C$149</f>
        <v>7.4110943383985045E-3</v>
      </c>
      <c r="D86" s="147">
        <f>'1.4'!D86/'1.4.a'!$D$149</f>
        <v>1.0478308446492789E-2</v>
      </c>
      <c r="E86" s="147">
        <f>'1.4'!E86/'1.4.a'!$E$149</f>
        <v>1.1379278920063679E-2</v>
      </c>
      <c r="F86" s="147">
        <f>'1.4'!F86/'1.4.a'!$F$149</f>
        <v>1.1970716413065767E-2</v>
      </c>
      <c r="G86" s="147">
        <f>'1.4'!G86/'1.4.a'!$G$149</f>
        <v>4.5777432053497168E-3</v>
      </c>
      <c r="H86" s="147">
        <f>'1.4'!H86/'1.4.a'!$H$149</f>
        <v>6.3849581840030216E-3</v>
      </c>
      <c r="I86" s="147">
        <f>'1.4'!I86/'1.4.a'!$I$149</f>
        <v>6.6485668784004529E-3</v>
      </c>
      <c r="J86" s="147">
        <f>'1.4'!J86/'1.4.a'!$J$149</f>
        <v>9.8390367474280593E-3</v>
      </c>
      <c r="K86" s="147">
        <f>'1.4'!K86/'1.4.a'!$K$149</f>
        <v>4.5409110241459742E-3</v>
      </c>
      <c r="L86" s="147">
        <f>'1.4'!L86/'1.4.a'!$L$149</f>
        <v>6.1671450741352402E-3</v>
      </c>
      <c r="M86" s="147">
        <f>'1.4'!M86/'1.4.a'!$M$149</f>
        <v>6.8209767494964522E-3</v>
      </c>
      <c r="N86" s="147">
        <f>'1.4'!N86/'1.4.a'!$N$149</f>
        <v>9.3848298485959599E-3</v>
      </c>
      <c r="O86" s="147">
        <f>'1.4'!O86/'1.4.a'!$O$149</f>
        <v>4.7555047885523534E-3</v>
      </c>
      <c r="P86" s="147">
        <f>'1.4'!P86/'1.4.a'!$P$149</f>
        <v>8.14792769379067E-3</v>
      </c>
      <c r="Q86" s="147">
        <f>'1.4'!Q86/'1.4.a'!$Q$149</f>
        <v>8.9736502250617814E-3</v>
      </c>
      <c r="R86" s="147">
        <f>'1.4'!R86/'1.4.a'!$R$149</f>
        <v>1.2055081401710823E-2</v>
      </c>
      <c r="S86" s="147">
        <f>'1.4'!S86/'1.4.a'!$S$149</f>
        <v>7.7097544528043601E-3</v>
      </c>
      <c r="T86" s="147">
        <f>'1.4'!T86/'1.4.a'!$T$149</f>
        <v>1.0384785357874059E-2</v>
      </c>
      <c r="U86" s="147">
        <f>'1.4'!U86/'1.4.a'!$U$149</f>
        <v>1.1126110964614029E-2</v>
      </c>
      <c r="V86" s="147">
        <f>'1.4'!V86/'1.4.a'!$V$149</f>
        <v>1.0800274863650251E-2</v>
      </c>
      <c r="W86" s="147">
        <f>'1.4'!W86/'1.4.a'!$W$149</f>
        <v>3.9700829145047304E-3</v>
      </c>
      <c r="X86" s="147">
        <f>'1.4'!X86/'1.4.a'!$X$149</f>
        <v>5.5070849913624979E-3</v>
      </c>
      <c r="Y86" s="147">
        <f>'1.4'!Y86/'1.4.a'!$Y$149</f>
        <v>5.7616540113622598E-3</v>
      </c>
      <c r="Z86" s="147">
        <f>'1.4'!Z86/'1.4.a'!$Z$149</f>
        <v>7.7564593243512961E-3</v>
      </c>
      <c r="AA86" s="147">
        <f>'1.4'!AA86/'1.4.a'!$AA$149</f>
        <v>3.753466995609567E-3</v>
      </c>
      <c r="AB86" s="147">
        <f>'1.4'!AB86/'1.4.a'!$AB$149</f>
        <v>4.9835344161659797E-3</v>
      </c>
      <c r="AC86" s="147">
        <f>'1.4'!AC86/'1.4.a'!$AC$149</f>
        <v>5.004823017111539E-3</v>
      </c>
      <c r="AD86" s="147">
        <f>'1.4'!AD86/'1.4.a'!$AD$149</f>
        <v>5.5294895602813502E-3</v>
      </c>
      <c r="AE86" s="147">
        <f>'1.4'!AE86/'1.4.a'!$AE$149</f>
        <v>3.4972773210945173E-3</v>
      </c>
      <c r="AF86" s="147">
        <f>'1.4'!AF86/'1.4.a'!$AF$149</f>
        <v>3.9980156577752819E-3</v>
      </c>
      <c r="AG86" s="147">
        <f>'1.4'!AG86/'1.4.a'!$AG$149</f>
        <v>4.8393755522966276E-3</v>
      </c>
      <c r="AH86" s="147">
        <f>'1.4'!AH86/'1.4.a'!$AH$149</f>
        <v>6.3104249313192034E-3</v>
      </c>
      <c r="AI86" s="147">
        <f>'1.4'!AI86/'1.4.a'!$AI$149</f>
        <v>3.4825549714089742E-3</v>
      </c>
      <c r="AJ86" s="147">
        <f>'1.4'!AJ86/'1.4.a'!$AJ$149</f>
        <v>4.8396445571087694E-3</v>
      </c>
      <c r="AK86" s="147">
        <f>'1.4'!AK86/'1.4.a'!$AK$149</f>
        <v>5.2654468694420991E-3</v>
      </c>
      <c r="AL86" s="147">
        <f>'1.4'!AL86/'1.4.a'!$AL$149</f>
        <v>6.592510559331563E-3</v>
      </c>
      <c r="AM86" s="147">
        <f>'1.4'!AM86/'1.4.a'!$AM$149</f>
        <v>2.6019870217146293E-3</v>
      </c>
      <c r="AN86" s="147">
        <f>'1.4'!AN86/'1.4.a'!$AN$149</f>
        <v>3.5893321036397745E-3</v>
      </c>
      <c r="AO86" s="147">
        <f>'1.4'!AO86/'1.4.a'!$AO$149</f>
        <v>3.8787603096170891E-3</v>
      </c>
      <c r="AP86" s="147">
        <f>'1.4'!AP86/'1.4.a'!$AP$149</f>
        <v>4.9007930991512181E-3</v>
      </c>
      <c r="AQ86" s="147">
        <f>'1.4'!AQ86/'1.4.a'!$AQ$149</f>
        <v>3.3266304099629968E-3</v>
      </c>
      <c r="AR86" s="147">
        <f>'1.4'!AR86/'1.4.a'!$AR$149</f>
        <v>4.3831057251937219E-3</v>
      </c>
      <c r="AS86" s="147">
        <f>'1.4'!AS86/'1.4.a'!$AS$149</f>
        <v>3.9874135593042474E-3</v>
      </c>
      <c r="AT86" s="147">
        <f>'1.4'!AT86/'1.4.a'!$AT$149</f>
        <v>6.440187496141116E-3</v>
      </c>
    </row>
    <row r="87" spans="1:46" ht="20.100000000000001" customHeight="1" x14ac:dyDescent="0.25">
      <c r="A87" s="125" t="s">
        <v>673</v>
      </c>
      <c r="B87" s="124" t="s">
        <v>529</v>
      </c>
      <c r="C87" s="147">
        <f>'1.4'!C87/'1.4.a'!$C$149</f>
        <v>9.246074257450184E-5</v>
      </c>
      <c r="D87" s="147">
        <f>'1.4'!D87/'1.4.a'!$D$149</f>
        <v>8.0494963006473303E-5</v>
      </c>
      <c r="E87" s="147">
        <f>'1.4'!E87/'1.4.a'!$E$149</f>
        <v>1.4465229169315406E-4</v>
      </c>
      <c r="F87" s="147">
        <f>'1.4'!F87/'1.4.a'!$F$149</f>
        <v>1.059178894574603E-4</v>
      </c>
      <c r="G87" s="147">
        <f>'1.4'!G87/'1.4.a'!$G$149</f>
        <v>7.1475819764768263E-5</v>
      </c>
      <c r="H87" s="147">
        <f>'1.4'!H87/'1.4.a'!$H$149</f>
        <v>4.9639472342518678E-5</v>
      </c>
      <c r="I87" s="147">
        <f>'1.4'!I87/'1.4.a'!$I$149</f>
        <v>7.2751708923975413E-5</v>
      </c>
      <c r="J87" s="147">
        <f>'1.4'!J87/'1.4.a'!$J$149</f>
        <v>4.6645963015866891E-4</v>
      </c>
      <c r="K87" s="147">
        <f>'1.4'!K87/'1.4.a'!$K$149</f>
        <v>4.867244819406112E-5</v>
      </c>
      <c r="L87" s="147">
        <f>'1.4'!L87/'1.4.a'!$L$149</f>
        <v>6.1502267813590066E-5</v>
      </c>
      <c r="M87" s="147">
        <f>'1.4'!M87/'1.4.a'!$M$149</f>
        <v>1.1761084222767353E-4</v>
      </c>
      <c r="N87" s="147">
        <f>'1.4'!N87/'1.4.a'!$N$149</f>
        <v>8.090544505134384E-5</v>
      </c>
      <c r="O87" s="147">
        <f>'1.4'!O87/'1.4.a'!$O$149</f>
        <v>2.2172616216064717E-5</v>
      </c>
      <c r="P87" s="147">
        <f>'1.4'!P87/'1.4.a'!$P$149</f>
        <v>1.1185579518132335E-4</v>
      </c>
      <c r="Q87" s="147">
        <f>'1.4'!Q87/'1.4.a'!$Q$149</f>
        <v>9.4166611941982919E-5</v>
      </c>
      <c r="R87" s="147">
        <f>'1.4'!R87/'1.4.a'!$R$149</f>
        <v>7.3649741646204112E-5</v>
      </c>
      <c r="S87" s="147">
        <f>'1.4'!S87/'1.4.a'!$S$149</f>
        <v>2.2238284712769937E-5</v>
      </c>
      <c r="T87" s="147">
        <f>'1.4'!T87/'1.4.a'!$T$149</f>
        <v>4.4830927081162452E-5</v>
      </c>
      <c r="U87" s="147">
        <f>'1.4'!U87/'1.4.a'!$U$149</f>
        <v>5.4429640510597513E-5</v>
      </c>
      <c r="V87" s="147">
        <f>'1.4'!V87/'1.4.a'!$V$149</f>
        <v>1.7198179882590235E-4</v>
      </c>
      <c r="W87" s="147">
        <f>'1.4'!W87/'1.4.a'!$W$149</f>
        <v>2.4964248948278431E-5</v>
      </c>
      <c r="X87" s="147">
        <f>'1.4'!X87/'1.4.a'!$X$149</f>
        <v>1.4609790031861124E-5</v>
      </c>
      <c r="Y87" s="147">
        <f>'1.4'!Y87/'1.4.a'!$Y$149</f>
        <v>8.9596598968384725E-5</v>
      </c>
      <c r="Z87" s="147">
        <f>'1.4'!Z87/'1.4.a'!$Z$149</f>
        <v>4.7853296732113135E-5</v>
      </c>
      <c r="AA87" s="147">
        <f>'1.4'!AA87/'1.4.a'!$AA$149</f>
        <v>1.3190204883115504E-5</v>
      </c>
      <c r="AB87" s="147">
        <f>'1.4'!AB87/'1.4.a'!$AB$149</f>
        <v>5.9031656052885131E-5</v>
      </c>
      <c r="AC87" s="147">
        <f>'1.4'!AC87/'1.4.a'!$AC$149</f>
        <v>5.5883548271634704E-5</v>
      </c>
      <c r="AD87" s="147">
        <f>'1.4'!AD87/'1.4.a'!$AD$149</f>
        <v>1.1730120094925822E-4</v>
      </c>
      <c r="AE87" s="147">
        <f>'1.4'!AE87/'1.4.a'!$AE$149</f>
        <v>3.3606268466110897E-5</v>
      </c>
      <c r="AF87" s="147">
        <f>'1.4'!AF87/'1.4.a'!$AF$149</f>
        <v>7.0107168750040673E-5</v>
      </c>
      <c r="AG87" s="147">
        <f>'1.4'!AG87/'1.4.a'!$AG$149</f>
        <v>3.1873799431484232E-5</v>
      </c>
      <c r="AH87" s="147">
        <f>'1.4'!AH87/'1.4.a'!$AH$149</f>
        <v>1.0270105920723713E-4</v>
      </c>
      <c r="AI87" s="147">
        <f>'1.4'!AI87/'1.4.a'!$AI$149</f>
        <v>3.2337212412538742E-5</v>
      </c>
      <c r="AJ87" s="147">
        <f>'1.4'!AJ87/'1.4.a'!$AJ$149</f>
        <v>5.4428151707833898E-5</v>
      </c>
      <c r="AK87" s="147">
        <f>'1.4'!AK87/'1.4.a'!$AK$149</f>
        <v>7.5125527347632803E-5</v>
      </c>
      <c r="AL87" s="147">
        <f>'1.4'!AL87/'1.4.a'!$AL$149</f>
        <v>1.1042651777277092E-4</v>
      </c>
      <c r="AM87" s="147">
        <f>'1.4'!AM87/'1.4.a'!$AM$149</f>
        <v>3.1219289555419403E-5</v>
      </c>
      <c r="AN87" s="147">
        <f>'1.4'!AN87/'1.4.a'!$AN$149</f>
        <v>5.2159936529456945E-5</v>
      </c>
      <c r="AO87" s="147">
        <f>'1.4'!AO87/'1.4.a'!$AO$149</f>
        <v>7.1508642293268275E-5</v>
      </c>
      <c r="AP87" s="147">
        <f>'1.4'!AP87/'1.4.a'!$AP$149</f>
        <v>1.0607235272696577E-4</v>
      </c>
      <c r="AQ87" s="147">
        <f>'1.4'!AQ87/'1.4.a'!$AQ$149</f>
        <v>6.5294275424820716E-5</v>
      </c>
      <c r="AR87" s="147">
        <f>'1.4'!AR87/'1.4.a'!$AR$149</f>
        <v>1.0847647094680434E-5</v>
      </c>
      <c r="AS87" s="147">
        <f>'1.4'!AS87/'1.4.a'!$AS$149</f>
        <v>1.4592859387781223E-5</v>
      </c>
      <c r="AT87" s="147">
        <f>'1.4'!AT87/'1.4.a'!$AT$149</f>
        <v>7.322318075702671E-5</v>
      </c>
    </row>
    <row r="88" spans="1:46" ht="20.100000000000001" customHeight="1" x14ac:dyDescent="0.25">
      <c r="A88" s="126"/>
      <c r="B88" s="126" t="s">
        <v>429</v>
      </c>
      <c r="C88" s="96">
        <f>'1.4'!C88/'1.4.a'!$C$149</f>
        <v>3.7448219873913186E-3</v>
      </c>
      <c r="D88" s="96">
        <f>'1.4'!D88/'1.4.a'!$D$149</f>
        <v>4.7638323679097417E-3</v>
      </c>
      <c r="E88" s="96">
        <f>'1.4'!E88/'1.4.a'!$E$149</f>
        <v>7.9898209666838023E-5</v>
      </c>
      <c r="F88" s="96">
        <f>'1.4'!F88/'1.4.a'!$F$149</f>
        <v>-4.9877595616303625E-3</v>
      </c>
      <c r="G88" s="96">
        <f>'1.4'!G88/'1.4.a'!$G$149</f>
        <v>1.1594332825852868E-2</v>
      </c>
      <c r="H88" s="96">
        <f>'1.4'!H88/'1.4.a'!$H$149</f>
        <v>7.0730027124432833E-3</v>
      </c>
      <c r="I88" s="96">
        <f>'1.4'!I88/'1.4.a'!$I$149</f>
        <v>4.2459276172224945E-3</v>
      </c>
      <c r="J88" s="96">
        <f>'1.4'!J88/'1.4.a'!$J$149</f>
        <v>-1.9577580496077107E-3</v>
      </c>
      <c r="K88" s="96">
        <f>'1.4'!K88/'1.4.a'!$K$149</f>
        <v>8.702256876498355E-3</v>
      </c>
      <c r="L88" s="96">
        <f>'1.4'!L88/'1.4.a'!$L$149</f>
        <v>4.0367618636991086E-3</v>
      </c>
      <c r="M88" s="96">
        <f>'1.4'!M88/'1.4.a'!$M$149</f>
        <v>-3.2122431343325542E-3</v>
      </c>
      <c r="N88" s="96">
        <f>'1.4'!N88/'1.4.a'!$N$149</f>
        <v>-1.7353093423247785E-3</v>
      </c>
      <c r="O88" s="96">
        <f>'1.4'!O88/'1.4.a'!$O$149</f>
        <v>4.9412163590533765E-3</v>
      </c>
      <c r="P88" s="96">
        <f>'1.4'!P88/'1.4.a'!$P$149</f>
        <v>3.9260563668319232E-3</v>
      </c>
      <c r="Q88" s="96">
        <f>'1.4'!Q88/'1.4.a'!$Q$149</f>
        <v>-5.0342980667922518E-3</v>
      </c>
      <c r="R88" s="96">
        <f>'1.4'!R88/'1.4.a'!$R$149</f>
        <v>-6.3672162820801988E-3</v>
      </c>
      <c r="S88" s="96">
        <f>'1.4'!S88/'1.4.a'!$S$149</f>
        <v>3.627847656679084E-3</v>
      </c>
      <c r="T88" s="96">
        <f>'1.4'!T88/'1.4.a'!$T$149</f>
        <v>-5.2604446049848439E-3</v>
      </c>
      <c r="U88" s="96">
        <f>'1.4'!U88/'1.4.a'!$U$149</f>
        <v>-9.5333731950811938E-3</v>
      </c>
      <c r="V88" s="96">
        <f>'1.4'!V88/'1.4.a'!$V$149</f>
        <v>-5.5404753063256103E-3</v>
      </c>
      <c r="W88" s="96">
        <f>'1.4'!W88/'1.4.a'!$W$149</f>
        <v>8.133817295304992E-3</v>
      </c>
      <c r="X88" s="96">
        <f>'1.4'!X88/'1.4.a'!$X$149</f>
        <v>2.6111817746365079E-3</v>
      </c>
      <c r="Y88" s="96">
        <f>'1.4'!Y88/'1.4.a'!$Y$149</f>
        <v>-5.4672744769811129E-3</v>
      </c>
      <c r="Z88" s="96">
        <f>'1.4'!Z88/'1.4.a'!$Z$149</f>
        <v>-1.0553236561007239E-2</v>
      </c>
      <c r="AA88" s="96">
        <f>'1.4'!AA88/'1.4.a'!$AA$149</f>
        <v>7.1254666217563959E-3</v>
      </c>
      <c r="AB88" s="96">
        <f>'1.4'!AB88/'1.4.a'!$AB$149</f>
        <v>-2.2772766819904823E-3</v>
      </c>
      <c r="AC88" s="96">
        <f>'1.4'!AC88/'1.4.a'!$AC$149</f>
        <v>1.4092179807427578E-3</v>
      </c>
      <c r="AD88" s="96">
        <f>'1.4'!AD88/'1.4.a'!$AD$149</f>
        <v>-3.9535530097446281E-3</v>
      </c>
      <c r="AE88" s="96">
        <f>'1.4'!AE88/'1.4.a'!$AE$149</f>
        <v>1.1904736193883044E-2</v>
      </c>
      <c r="AF88" s="96">
        <f>'1.4'!AF88/'1.4.a'!$AF$149</f>
        <v>2.1029677554882742E-3</v>
      </c>
      <c r="AG88" s="96">
        <f>'1.4'!AG88/'1.4.a'!$AG$149</f>
        <v>-2.1914350482678062E-3</v>
      </c>
      <c r="AH88" s="96">
        <f>'1.4'!AH88/'1.4.a'!$AH$149</f>
        <v>-9.7384333953518774E-3</v>
      </c>
      <c r="AI88" s="96">
        <f>'1.4'!AI88/'1.4.a'!$AI$149</f>
        <v>9.5434196334544998E-3</v>
      </c>
      <c r="AJ88" s="96">
        <f>'1.4'!AJ88/'1.4.a'!$AJ$149</f>
        <v>2.0448524245775994E-3</v>
      </c>
      <c r="AK88" s="96">
        <f>'1.4'!AK88/'1.4.a'!$AK$149</f>
        <v>-2.2395232031879398E-3</v>
      </c>
      <c r="AL88" s="96">
        <f>'1.4'!AL88/'1.4.a'!$AL$149</f>
        <v>-6.6176025324421132E-3</v>
      </c>
      <c r="AM88" s="96">
        <f>'1.4'!AM88/'1.4.a'!$AM$149</f>
        <v>7.240085355977882E-3</v>
      </c>
      <c r="AN88" s="96">
        <f>'1.4'!AN88/'1.4.a'!$AN$149</f>
        <v>-1.5755144374609131E-3</v>
      </c>
      <c r="AO88" s="96">
        <f>'1.4'!AO88/'1.4.a'!$AO$149</f>
        <v>-5.7436812931082595E-4</v>
      </c>
      <c r="AP88" s="96">
        <f>'1.4'!AP88/'1.4.a'!$AP$149</f>
        <v>-3.777518273756227E-3</v>
      </c>
      <c r="AQ88" s="96">
        <f>'1.4'!AQ88/'1.4.a'!$AQ$149</f>
        <v>1.8640641698853086E-2</v>
      </c>
      <c r="AR88" s="96">
        <f>'1.4'!AR88/'1.4.a'!$AR$149</f>
        <v>4.6118927698328644E-3</v>
      </c>
      <c r="AS88" s="96">
        <f>'1.4'!AS88/'1.4.a'!$AS$149</f>
        <v>2.4621930490122002E-2</v>
      </c>
      <c r="AT88" s="96">
        <f>'1.4'!AT88/'1.4.a'!$AT$149</f>
        <v>-4.7678017518571348E-4</v>
      </c>
    </row>
    <row r="89" spans="1:46" ht="20.100000000000001" customHeight="1" x14ac:dyDescent="0.25">
      <c r="A89" s="126"/>
      <c r="B89" s="126" t="s">
        <v>430</v>
      </c>
      <c r="C89" s="96">
        <f>'1.4'!C89/'1.4.a'!$C$149</f>
        <v>9.0165087786172101E-3</v>
      </c>
      <c r="D89" s="96">
        <f>'1.4'!D89/'1.4.a'!$D$149</f>
        <v>1.1012719348983967E-2</v>
      </c>
      <c r="E89" s="96">
        <f>'1.4'!E89/'1.4.a'!$E$149</f>
        <v>5.589949198149485E-3</v>
      </c>
      <c r="F89" s="96">
        <f>'1.4'!F89/'1.4.a'!$F$149</f>
        <v>-8.4256933754430386E-4</v>
      </c>
      <c r="G89" s="96">
        <f>'1.4'!G89/'1.4.a'!$G$149</f>
        <v>1.7569023788487431E-2</v>
      </c>
      <c r="H89" s="96">
        <f>'1.4'!H89/'1.4.a'!$H$149</f>
        <v>1.2250109392799632E-2</v>
      </c>
      <c r="I89" s="96">
        <f>'1.4'!I89/'1.4.a'!$I$149</f>
        <v>9.1127019397524208E-3</v>
      </c>
      <c r="J89" s="96">
        <f>'1.4'!J89/'1.4.a'!$J$149</f>
        <v>2.5437196461761975E-3</v>
      </c>
      <c r="K89" s="96">
        <f>'1.4'!K89/'1.4.a'!$K$149</f>
        <v>1.2978140780046787E-2</v>
      </c>
      <c r="L89" s="96">
        <f>'1.4'!L89/'1.4.a'!$L$149</f>
        <v>8.7400877867824748E-3</v>
      </c>
      <c r="M89" s="96">
        <f>'1.4'!M89/'1.4.a'!$M$149</f>
        <v>2.1776241503050488E-3</v>
      </c>
      <c r="N89" s="96">
        <f>'1.4'!N89/'1.4.a'!$N$149</f>
        <v>3.1504353257601537E-3</v>
      </c>
      <c r="O89" s="96">
        <f>'1.4'!O89/'1.4.a'!$O$149</f>
        <v>1.0070419317458225E-2</v>
      </c>
      <c r="P89" s="96">
        <f>'1.4'!P89/'1.4.a'!$P$149</f>
        <v>8.9611409082844262E-3</v>
      </c>
      <c r="Q89" s="96">
        <f>'1.4'!Q89/'1.4.a'!$Q$149</f>
        <v>1.5907818864404342E-4</v>
      </c>
      <c r="R89" s="96">
        <f>'1.4'!R89/'1.4.a'!$R$149</f>
        <v>-1.9877825462437013E-3</v>
      </c>
      <c r="S89" s="96">
        <f>'1.4'!S89/'1.4.a'!$S$149</f>
        <v>8.8120882895633412E-3</v>
      </c>
      <c r="T89" s="96">
        <f>'1.4'!T89/'1.4.a'!$T$149</f>
        <v>-2.0696728259333714E-3</v>
      </c>
      <c r="U89" s="96">
        <f>'1.4'!U89/'1.4.a'!$U$149</f>
        <v>-8.9235307800990555E-3</v>
      </c>
      <c r="V89" s="96">
        <f>'1.4'!V89/'1.4.a'!$V$149</f>
        <v>-1.3242324332156427E-3</v>
      </c>
      <c r="W89" s="96">
        <f>'1.4'!W89/'1.4.a'!$W$149</f>
        <v>1.4516399315791993E-2</v>
      </c>
      <c r="X89" s="96">
        <f>'1.4'!X89/'1.4.a'!$X$149</f>
        <v>7.4929607377831496E-3</v>
      </c>
      <c r="Y89" s="96">
        <f>'1.4'!Y89/'1.4.a'!$Y$149</f>
        <v>-8.9370795763776454E-5</v>
      </c>
      <c r="Z89" s="96">
        <f>'1.4'!Z89/'1.4.a'!$Z$149</f>
        <v>-5.7792416616077114E-3</v>
      </c>
      <c r="AA89" s="96">
        <f>'1.4'!AA89/'1.4.a'!$AA$149</f>
        <v>1.1534862442174654E-2</v>
      </c>
      <c r="AB89" s="96">
        <f>'1.4'!AB89/'1.4.a'!$AB$149</f>
        <v>-8.6044886482078691E-4</v>
      </c>
      <c r="AC89" s="96">
        <f>'1.4'!AC89/'1.4.a'!$AC$149</f>
        <v>2.8463567872943807E-3</v>
      </c>
      <c r="AD89" s="96">
        <f>'1.4'!AD89/'1.4.a'!$AD$149</f>
        <v>-1.8355411914959042E-3</v>
      </c>
      <c r="AE89" s="96">
        <f>'1.4'!AE89/'1.4.a'!$AE$149</f>
        <v>1.4535673366373188E-2</v>
      </c>
      <c r="AF89" s="96">
        <f>'1.4'!AF89/'1.4.a'!$AF$149</f>
        <v>4.4355557521162086E-3</v>
      </c>
      <c r="AG89" s="96">
        <f>'1.4'!AG89/'1.4.a'!$AG$149</f>
        <v>9.491482591751538E-4</v>
      </c>
      <c r="AH89" s="96">
        <f>'1.4'!AH89/'1.4.a'!$AH$149</f>
        <v>-7.4845007686795278E-3</v>
      </c>
      <c r="AI89" s="96">
        <f>'1.4'!AI89/'1.4.a'!$AI$149</f>
        <v>1.2662107254513468E-2</v>
      </c>
      <c r="AJ89" s="96">
        <f>'1.4'!AJ89/'1.4.a'!$AJ$149</f>
        <v>4.5828544975762518E-3</v>
      </c>
      <c r="AK89" s="96">
        <f>'1.4'!AK89/'1.4.a'!$AK$149</f>
        <v>6.1438478469580111E-4</v>
      </c>
      <c r="AL89" s="96">
        <f>'1.4'!AL89/'1.4.a'!$AL$149</f>
        <v>-4.2055400398775446E-3</v>
      </c>
      <c r="AM89" s="96">
        <f>'1.4'!AM89/'1.4.a'!$AM$149</f>
        <v>1.037858891841156E-2</v>
      </c>
      <c r="AN89" s="96">
        <f>'1.4'!AN89/'1.4.a'!$AN$149</f>
        <v>1.0314396430636732E-3</v>
      </c>
      <c r="AO89" s="96">
        <f>'1.4'!AO89/'1.4.a'!$AO$149</f>
        <v>1.9220413144483257E-3</v>
      </c>
      <c r="AP89" s="96">
        <f>'1.4'!AP89/'1.4.a'!$AP$149</f>
        <v>-1.1713503232188534E-3</v>
      </c>
      <c r="AQ89" s="96">
        <f>'1.4'!AQ89/'1.4.a'!$AQ$149</f>
        <v>2.0149602438400804E-2</v>
      </c>
      <c r="AR89" s="96">
        <f>'1.4'!AR89/'1.4.a'!$AR$149</f>
        <v>5.333871511221347E-3</v>
      </c>
      <c r="AS89" s="96">
        <f>'1.4'!AS89/'1.4.a'!$AS$149</f>
        <v>2.4805500285277109E-2</v>
      </c>
      <c r="AT89" s="96">
        <f>'1.4'!AT89/'1.4.a'!$AT$149</f>
        <v>-1.0491018404391112E-4</v>
      </c>
    </row>
    <row r="91" spans="1:46" s="136" customFormat="1" ht="20.100000000000001" customHeight="1" x14ac:dyDescent="0.25">
      <c r="A91" s="322" t="s">
        <v>623</v>
      </c>
      <c r="B91" s="322"/>
      <c r="C91" s="86" t="s">
        <v>674</v>
      </c>
      <c r="D91" s="86" t="s">
        <v>675</v>
      </c>
      <c r="E91" s="86" t="s">
        <v>676</v>
      </c>
      <c r="F91" s="86" t="s">
        <v>677</v>
      </c>
      <c r="G91" s="86" t="s">
        <v>678</v>
      </c>
      <c r="H91" s="86" t="s">
        <v>679</v>
      </c>
      <c r="I91" s="86" t="s">
        <v>680</v>
      </c>
      <c r="J91" s="86" t="s">
        <v>681</v>
      </c>
      <c r="K91" s="86" t="s">
        <v>682</v>
      </c>
      <c r="L91" s="86" t="s">
        <v>683</v>
      </c>
      <c r="M91" s="86" t="s">
        <v>684</v>
      </c>
      <c r="N91" s="86" t="s">
        <v>685</v>
      </c>
      <c r="O91" s="86" t="s">
        <v>686</v>
      </c>
      <c r="P91" s="86" t="s">
        <v>687</v>
      </c>
      <c r="Q91" s="86" t="s">
        <v>688</v>
      </c>
      <c r="R91" s="86" t="s">
        <v>689</v>
      </c>
      <c r="S91" s="86" t="s">
        <v>690</v>
      </c>
      <c r="T91" s="86" t="s">
        <v>691</v>
      </c>
      <c r="U91" s="86" t="s">
        <v>692</v>
      </c>
      <c r="V91" s="86" t="s">
        <v>693</v>
      </c>
      <c r="W91" s="86" t="s">
        <v>694</v>
      </c>
      <c r="X91" s="86" t="s">
        <v>695</v>
      </c>
      <c r="Y91" s="86" t="s">
        <v>696</v>
      </c>
      <c r="Z91" s="86" t="s">
        <v>697</v>
      </c>
      <c r="AA91" s="86" t="s">
        <v>698</v>
      </c>
      <c r="AB91" s="86" t="s">
        <v>699</v>
      </c>
      <c r="AC91" s="86" t="s">
        <v>700</v>
      </c>
      <c r="AD91" s="86" t="s">
        <v>701</v>
      </c>
      <c r="AE91" s="86" t="s">
        <v>702</v>
      </c>
      <c r="AF91" s="86" t="s">
        <v>703</v>
      </c>
      <c r="AG91" s="86" t="s">
        <v>704</v>
      </c>
      <c r="AH91" s="86" t="s">
        <v>705</v>
      </c>
      <c r="AI91" s="86" t="s">
        <v>706</v>
      </c>
      <c r="AJ91" s="86" t="s">
        <v>707</v>
      </c>
      <c r="AK91" s="86" t="s">
        <v>708</v>
      </c>
      <c r="AL91" s="86" t="s">
        <v>709</v>
      </c>
      <c r="AM91" s="86" t="s">
        <v>710</v>
      </c>
      <c r="AN91" s="86" t="s">
        <v>711</v>
      </c>
      <c r="AO91" s="86" t="s">
        <v>712</v>
      </c>
      <c r="AP91" s="86" t="s">
        <v>713</v>
      </c>
      <c r="AQ91" s="86" t="s">
        <v>714</v>
      </c>
      <c r="AR91" s="86" t="s">
        <v>715</v>
      </c>
      <c r="AS91" s="86" t="s">
        <v>716</v>
      </c>
      <c r="AT91" s="86" t="s">
        <v>717</v>
      </c>
    </row>
    <row r="92" spans="1:46" ht="20.100000000000001" customHeight="1" x14ac:dyDescent="0.25">
      <c r="A92" s="18" t="s">
        <v>401</v>
      </c>
      <c r="B92" s="19" t="s">
        <v>826</v>
      </c>
      <c r="C92" s="96">
        <f>'1.4'!C92/'1.4.a'!$C$149</f>
        <v>9.3133081114083388E-2</v>
      </c>
      <c r="D92" s="96">
        <f>'1.4'!D92/'1.4.a'!$D$149</f>
        <v>7.9080585750207502E-2</v>
      </c>
      <c r="E92" s="96">
        <f>'1.4'!E92/'1.4.a'!$E$149</f>
        <v>7.4293387166333699E-2</v>
      </c>
      <c r="F92" s="96">
        <f>'1.4'!F92/'1.4.a'!$F$149</f>
        <v>7.8221793308244053E-2</v>
      </c>
      <c r="G92" s="96">
        <f>'1.4'!G92/'1.4.a'!$G$149</f>
        <v>9.3311157590196786E-2</v>
      </c>
      <c r="H92" s="96">
        <f>'1.4'!H92/'1.4.a'!$H$149</f>
        <v>7.8328956816463693E-2</v>
      </c>
      <c r="I92" s="96">
        <f>'1.4'!I92/'1.4.a'!$I$149</f>
        <v>7.5093679815837311E-2</v>
      </c>
      <c r="J92" s="96">
        <f>'1.4'!J92/'1.4.a'!$J$149</f>
        <v>8.420301947935549E-2</v>
      </c>
      <c r="K92" s="96">
        <f>'1.4'!K92/'1.4.a'!$K$149</f>
        <v>9.5350155923678098E-2</v>
      </c>
      <c r="L92" s="96">
        <f>'1.4'!L92/'1.4.a'!$L$149</f>
        <v>8.2451251881909438E-2</v>
      </c>
      <c r="M92" s="96">
        <f>'1.4'!M92/'1.4.a'!$M$149</f>
        <v>7.6534587017891065E-2</v>
      </c>
      <c r="N92" s="96">
        <f>'1.4'!N92/'1.4.a'!$N$149</f>
        <v>8.4920687374578196E-2</v>
      </c>
      <c r="O92" s="96">
        <f>'1.4'!O92/'1.4.a'!$O$149</f>
        <v>9.1115028993789593E-2</v>
      </c>
      <c r="P92" s="96">
        <f>'1.4'!P92/'1.4.a'!$P$149</f>
        <v>7.9778253708223612E-2</v>
      </c>
      <c r="Q92" s="96">
        <f>'1.4'!Q92/'1.4.a'!$Q$149</f>
        <v>7.4710990633386765E-2</v>
      </c>
      <c r="R92" s="96">
        <f>'1.4'!R92/'1.4.a'!$R$149</f>
        <v>8.053059291829627E-2</v>
      </c>
      <c r="S92" s="96">
        <f>'1.4'!S92/'1.4.a'!$S$149</f>
        <v>9.3716483801827913E-2</v>
      </c>
      <c r="T92" s="96">
        <f>'1.4'!T92/'1.4.a'!$T$149</f>
        <v>8.0737774264497311E-2</v>
      </c>
      <c r="U92" s="96">
        <f>'1.4'!U92/'1.4.a'!$U$149</f>
        <v>7.8773686109912949E-2</v>
      </c>
      <c r="V92" s="96">
        <f>'1.4'!V92/'1.4.a'!$V$149</f>
        <v>8.2266822184197758E-2</v>
      </c>
      <c r="W92" s="96">
        <f>'1.4'!W92/'1.4.a'!$W$149</f>
        <v>9.566508038462998E-2</v>
      </c>
      <c r="X92" s="96">
        <f>'1.4'!X92/'1.4.a'!$X$149</f>
        <v>8.2702479528665884E-2</v>
      </c>
      <c r="Y92" s="96">
        <f>'1.4'!Y92/'1.4.a'!$Y$149</f>
        <v>7.6333878809931019E-2</v>
      </c>
      <c r="Z92" s="96">
        <f>'1.4'!Z92/'1.4.a'!$Z$149</f>
        <v>8.919275341789229E-2</v>
      </c>
      <c r="AA92" s="96">
        <f>'1.4'!AA92/'1.4.a'!$AA$149</f>
        <v>9.9613919837924031E-2</v>
      </c>
      <c r="AB92" s="96">
        <f>'1.4'!AB92/'1.4.a'!$AB$149</f>
        <v>8.6225704455345734E-2</v>
      </c>
      <c r="AC92" s="96">
        <f>'1.4'!AC92/'1.4.a'!$AC$149</f>
        <v>7.9240445204947343E-2</v>
      </c>
      <c r="AD92" s="96">
        <f>'1.4'!AD92/'1.4.a'!$AD$149</f>
        <v>9.1253857444818412E-2</v>
      </c>
      <c r="AE92" s="96">
        <f>'1.4'!AE92/'1.4.a'!$AE$149</f>
        <v>9.8703230915243259E-2</v>
      </c>
      <c r="AF92" s="96">
        <f>'1.4'!AF92/'1.4.a'!$AF$149</f>
        <v>8.2991006849126234E-2</v>
      </c>
      <c r="AG92" s="96">
        <f>'1.4'!AG92/'1.4.a'!$AG$149</f>
        <v>8.2416720019486425E-2</v>
      </c>
      <c r="AH92" s="96">
        <f>'1.4'!AH92/'1.4.a'!$AH$149</f>
        <v>8.5797329182991711E-2</v>
      </c>
      <c r="AI92" s="96">
        <f>'1.4'!AI92/'1.4.a'!$AI$149</f>
        <v>9.9178353888551729E-2</v>
      </c>
      <c r="AJ92" s="96">
        <f>'1.4'!AJ92/'1.4.a'!$AJ$149</f>
        <v>8.7738062395250671E-2</v>
      </c>
      <c r="AK92" s="96">
        <f>'1.4'!AK92/'1.4.a'!$AK$149</f>
        <v>8.2419357578673219E-2</v>
      </c>
      <c r="AL92" s="96">
        <f>'1.4'!AL92/'1.4.a'!$AL$149</f>
        <v>8.9550619327677439E-2</v>
      </c>
      <c r="AM92" s="96">
        <f>'1.4'!AM92/'1.4.a'!$AM$149</f>
        <v>0.10090047033665765</v>
      </c>
      <c r="AN92" s="96">
        <f>'1.4'!AN92/'1.4.a'!$AN$149</f>
        <v>8.8518735107203692E-2</v>
      </c>
      <c r="AO92" s="96">
        <f>'1.4'!AO92/'1.4.a'!$AO$149</f>
        <v>8.416846359447902E-2</v>
      </c>
      <c r="AP92" s="96">
        <f>'1.4'!AP92/'1.4.a'!$AP$149</f>
        <v>9.7751448317824161E-2</v>
      </c>
      <c r="AQ92" s="96">
        <f>'1.4'!AQ92/'1.4.a'!$AQ$149</f>
        <v>0.10556923816737135</v>
      </c>
      <c r="AR92" s="96">
        <f>'1.4'!AR92/'1.4.a'!$AR$149</f>
        <v>8.9702389424699477E-2</v>
      </c>
      <c r="AS92" s="96">
        <f>'1.4'!AS92/'1.4.a'!$AS$149</f>
        <v>9.5732589279498015E-2</v>
      </c>
      <c r="AT92" s="96">
        <f>'1.4'!AT92/'1.4.a'!$AT$149</f>
        <v>9.2148492784357966E-2</v>
      </c>
    </row>
    <row r="93" spans="1:46" ht="20.100000000000001" customHeight="1" x14ac:dyDescent="0.25">
      <c r="A93" s="137" t="s">
        <v>402</v>
      </c>
      <c r="B93" s="118" t="s">
        <v>242</v>
      </c>
      <c r="C93" s="146">
        <f>'1.4'!C93/'1.4.a'!$C$149</f>
        <v>1.9927438442972768E-2</v>
      </c>
      <c r="D93" s="146">
        <f>'1.4'!D93/'1.4.a'!$D$149</f>
        <v>1.4425662133730052E-2</v>
      </c>
      <c r="E93" s="146">
        <f>'1.4'!E93/'1.4.a'!$E$149</f>
        <v>1.3944167314739632E-2</v>
      </c>
      <c r="F93" s="146">
        <f>'1.4'!F93/'1.4.a'!$F$149</f>
        <v>1.4186198860573493E-2</v>
      </c>
      <c r="G93" s="146">
        <f>'1.4'!G93/'1.4.a'!$G$149</f>
        <v>2.0340814690321212E-2</v>
      </c>
      <c r="H93" s="146">
        <f>'1.4'!H93/'1.4.a'!$H$149</f>
        <v>1.4726801404864032E-2</v>
      </c>
      <c r="I93" s="146">
        <f>'1.4'!I93/'1.4.a'!$I$149</f>
        <v>1.4067924371712479E-2</v>
      </c>
      <c r="J93" s="146">
        <f>'1.4'!J93/'1.4.a'!$J$149</f>
        <v>1.5148244969981134E-2</v>
      </c>
      <c r="K93" s="146">
        <f>'1.4'!K93/'1.4.a'!$K$149</f>
        <v>2.076262755612469E-2</v>
      </c>
      <c r="L93" s="146">
        <f>'1.4'!L93/'1.4.a'!$L$149</f>
        <v>1.5196475916990453E-2</v>
      </c>
      <c r="M93" s="146">
        <f>'1.4'!M93/'1.4.a'!$M$149</f>
        <v>1.4433473504250463E-2</v>
      </c>
      <c r="N93" s="146">
        <f>'1.4'!N93/'1.4.a'!$N$149</f>
        <v>1.5608589575827721E-2</v>
      </c>
      <c r="O93" s="146">
        <f>'1.4'!O93/'1.4.a'!$O$149</f>
        <v>2.0641726642618888E-2</v>
      </c>
      <c r="P93" s="146">
        <f>'1.4'!P93/'1.4.a'!$P$149</f>
        <v>1.5584850705342317E-2</v>
      </c>
      <c r="Q93" s="146">
        <f>'1.4'!Q93/'1.4.a'!$Q$149</f>
        <v>1.4902177871694804E-2</v>
      </c>
      <c r="R93" s="146">
        <f>'1.4'!R93/'1.4.a'!$R$149</f>
        <v>1.5140897152082137E-2</v>
      </c>
      <c r="S93" s="146">
        <f>'1.4'!S93/'1.4.a'!$S$149</f>
        <v>2.0801787364254039E-2</v>
      </c>
      <c r="T93" s="146">
        <f>'1.4'!T93/'1.4.a'!$T$149</f>
        <v>1.5827640036858281E-2</v>
      </c>
      <c r="U93" s="146">
        <f>'1.4'!U93/'1.4.a'!$U$149</f>
        <v>1.5412321385030122E-2</v>
      </c>
      <c r="V93" s="146">
        <f>'1.4'!V93/'1.4.a'!$V$149</f>
        <v>1.5840836207891271E-2</v>
      </c>
      <c r="W93" s="146">
        <f>'1.4'!W93/'1.4.a'!$W$149</f>
        <v>2.1340055104056548E-2</v>
      </c>
      <c r="X93" s="146">
        <f>'1.4'!X93/'1.4.a'!$X$149</f>
        <v>1.6428675487907832E-2</v>
      </c>
      <c r="Y93" s="146">
        <f>'1.4'!Y93/'1.4.a'!$Y$149</f>
        <v>1.5329406473537381E-2</v>
      </c>
      <c r="Z93" s="146">
        <f>'1.4'!Z93/'1.4.a'!$Z$149</f>
        <v>1.7117007806740824E-2</v>
      </c>
      <c r="AA93" s="146">
        <f>'1.4'!AA93/'1.4.a'!$AA$149</f>
        <v>2.1846614042215495E-2</v>
      </c>
      <c r="AB93" s="146">
        <f>'1.4'!AB93/'1.4.a'!$AB$149</f>
        <v>1.6548886149924186E-2</v>
      </c>
      <c r="AC93" s="146">
        <f>'1.4'!AC93/'1.4.a'!$AC$149</f>
        <v>1.5480982455401094E-2</v>
      </c>
      <c r="AD93" s="146">
        <f>'1.4'!AD93/'1.4.a'!$AD$149</f>
        <v>1.5225051927501062E-2</v>
      </c>
      <c r="AE93" s="146">
        <f>'1.4'!AE93/'1.4.a'!$AE$149</f>
        <v>2.1560657947150688E-2</v>
      </c>
      <c r="AF93" s="146">
        <f>'1.4'!AF93/'1.4.a'!$AF$149</f>
        <v>1.6646412002737941E-2</v>
      </c>
      <c r="AG93" s="146">
        <f>'1.4'!AG93/'1.4.a'!$AG$149</f>
        <v>1.6207378265193539E-2</v>
      </c>
      <c r="AH93" s="146">
        <f>'1.4'!AH93/'1.4.a'!$AH$149</f>
        <v>1.6239888836475015E-2</v>
      </c>
      <c r="AI93" s="146">
        <f>'1.4'!AI93/'1.4.a'!$AI$149</f>
        <v>2.2359926218295821E-2</v>
      </c>
      <c r="AJ93" s="146">
        <f>'1.4'!AJ93/'1.4.a'!$AJ$149</f>
        <v>1.8075823177302022E-2</v>
      </c>
      <c r="AK93" s="146">
        <f>'1.4'!AK93/'1.4.a'!$AK$149</f>
        <v>1.7213288287561464E-2</v>
      </c>
      <c r="AL93" s="146">
        <f>'1.4'!AL93/'1.4.a'!$AL$149</f>
        <v>1.691651821954725E-2</v>
      </c>
      <c r="AM93" s="146">
        <f>'1.4'!AM93/'1.4.a'!$AM$149</f>
        <v>2.3962015615272361E-2</v>
      </c>
      <c r="AN93" s="146">
        <f>'1.4'!AN93/'1.4.a'!$AN$149</f>
        <v>1.8976390355737036E-2</v>
      </c>
      <c r="AO93" s="146">
        <f>'1.4'!AO93/'1.4.a'!$AO$149</f>
        <v>1.7949527290014394E-2</v>
      </c>
      <c r="AP93" s="146">
        <f>'1.4'!AP93/'1.4.a'!$AP$149</f>
        <v>1.7939951577418435E-2</v>
      </c>
      <c r="AQ93" s="146">
        <f>'1.4'!AQ93/'1.4.a'!$AQ$149</f>
        <v>2.4412723747554065E-2</v>
      </c>
      <c r="AR93" s="146">
        <f>'1.4'!AR93/'1.4.a'!$AR$149</f>
        <v>1.6742696695088752E-2</v>
      </c>
      <c r="AS93" s="146">
        <f>'1.4'!AS93/'1.4.a'!$AS$149</f>
        <v>1.77724562833231E-2</v>
      </c>
      <c r="AT93" s="146">
        <f>'1.4'!AT93/'1.4.a'!$AT$149</f>
        <v>1.7621069189835126E-2</v>
      </c>
    </row>
    <row r="94" spans="1:46" ht="20.100000000000001" customHeight="1" x14ac:dyDescent="0.25">
      <c r="A94" s="21" t="s">
        <v>403</v>
      </c>
      <c r="B94" s="22" t="s">
        <v>256</v>
      </c>
      <c r="C94" s="97">
        <f>'1.4'!C94/'1.4.a'!$C$149</f>
        <v>0</v>
      </c>
      <c r="D94" s="97">
        <f>'1.4'!D94/'1.4.a'!$D$149</f>
        <v>0</v>
      </c>
      <c r="E94" s="97">
        <f>'1.4'!E94/'1.4.a'!$E$149</f>
        <v>0</v>
      </c>
      <c r="F94" s="97">
        <f>'1.4'!F94/'1.4.a'!$F$149</f>
        <v>0</v>
      </c>
      <c r="G94" s="97">
        <f>'1.4'!G94/'1.4.a'!$G$149</f>
        <v>0</v>
      </c>
      <c r="H94" s="97">
        <f>'1.4'!H94/'1.4.a'!$H$149</f>
        <v>0</v>
      </c>
      <c r="I94" s="97">
        <f>'1.4'!I94/'1.4.a'!$I$149</f>
        <v>0</v>
      </c>
      <c r="J94" s="97">
        <f>'1.4'!J94/'1.4.a'!$J$149</f>
        <v>0</v>
      </c>
      <c r="K94" s="97">
        <f>'1.4'!K94/'1.4.a'!$K$149</f>
        <v>0</v>
      </c>
      <c r="L94" s="97">
        <f>'1.4'!L94/'1.4.a'!$L$149</f>
        <v>0</v>
      </c>
      <c r="M94" s="97">
        <f>'1.4'!M94/'1.4.a'!$M$149</f>
        <v>0</v>
      </c>
      <c r="N94" s="97">
        <f>'1.4'!N94/'1.4.a'!$N$149</f>
        <v>0</v>
      </c>
      <c r="O94" s="97">
        <f>'1.4'!O94/'1.4.a'!$O$149</f>
        <v>0</v>
      </c>
      <c r="P94" s="97">
        <f>'1.4'!P94/'1.4.a'!$P$149</f>
        <v>0</v>
      </c>
      <c r="Q94" s="97">
        <f>'1.4'!Q94/'1.4.a'!$Q$149</f>
        <v>0</v>
      </c>
      <c r="R94" s="97">
        <f>'1.4'!R94/'1.4.a'!$R$149</f>
        <v>0</v>
      </c>
      <c r="S94" s="97">
        <f>'1.4'!S94/'1.4.a'!$S$149</f>
        <v>0</v>
      </c>
      <c r="T94" s="97">
        <f>'1.4'!T94/'1.4.a'!$T$149</f>
        <v>0</v>
      </c>
      <c r="U94" s="97">
        <f>'1.4'!U94/'1.4.a'!$U$149</f>
        <v>0</v>
      </c>
      <c r="V94" s="97">
        <f>'1.4'!V94/'1.4.a'!$V$149</f>
        <v>0</v>
      </c>
      <c r="W94" s="97">
        <f>'1.4'!W94/'1.4.a'!$W$149</f>
        <v>0</v>
      </c>
      <c r="X94" s="97">
        <f>'1.4'!X94/'1.4.a'!$X$149</f>
        <v>0</v>
      </c>
      <c r="Y94" s="97">
        <f>'1.4'!Y94/'1.4.a'!$Y$149</f>
        <v>0</v>
      </c>
      <c r="Z94" s="97">
        <f>'1.4'!Z94/'1.4.a'!$Z$149</f>
        <v>0</v>
      </c>
      <c r="AA94" s="97">
        <f>'1.4'!AA94/'1.4.a'!$AA$149</f>
        <v>0</v>
      </c>
      <c r="AB94" s="97">
        <f>'1.4'!AB94/'1.4.a'!$AB$149</f>
        <v>0</v>
      </c>
      <c r="AC94" s="97">
        <f>'1.4'!AC94/'1.4.a'!$AC$149</f>
        <v>0</v>
      </c>
      <c r="AD94" s="97">
        <f>'1.4'!AD94/'1.4.a'!$AD$149</f>
        <v>0</v>
      </c>
      <c r="AE94" s="97">
        <f>'1.4'!AE94/'1.4.a'!$AE$149</f>
        <v>0</v>
      </c>
      <c r="AF94" s="97">
        <f>'1.4'!AF94/'1.4.a'!$AF$149</f>
        <v>0</v>
      </c>
      <c r="AG94" s="97">
        <f>'1.4'!AG94/'1.4.a'!$AG$149</f>
        <v>0</v>
      </c>
      <c r="AH94" s="97">
        <f>'1.4'!AH94/'1.4.a'!$AH$149</f>
        <v>0</v>
      </c>
      <c r="AI94" s="97">
        <f>'1.4'!AI94/'1.4.a'!$AI$149</f>
        <v>0</v>
      </c>
      <c r="AJ94" s="97">
        <f>'1.4'!AJ94/'1.4.a'!$AJ$149</f>
        <v>0</v>
      </c>
      <c r="AK94" s="97">
        <f>'1.4'!AK94/'1.4.a'!$AK$149</f>
        <v>0</v>
      </c>
      <c r="AL94" s="97">
        <f>'1.4'!AL94/'1.4.a'!$AL$149</f>
        <v>0</v>
      </c>
      <c r="AM94" s="97">
        <f>'1.4'!AM94/'1.4.a'!$AM$149</f>
        <v>0</v>
      </c>
      <c r="AN94" s="97">
        <f>'1.4'!AN94/'1.4.a'!$AN$149</f>
        <v>0</v>
      </c>
      <c r="AO94" s="97">
        <f>'1.4'!AO94/'1.4.a'!$AO$149</f>
        <v>0</v>
      </c>
      <c r="AP94" s="97">
        <f>'1.4'!AP94/'1.4.a'!$AP$149</f>
        <v>0</v>
      </c>
      <c r="AQ94" s="97">
        <f>'1.4'!AQ94/'1.4.a'!$AQ$149</f>
        <v>0</v>
      </c>
      <c r="AR94" s="97">
        <f>'1.4'!AR94/'1.4.a'!$AR$149</f>
        <v>0</v>
      </c>
      <c r="AS94" s="97">
        <f>'1.4'!AS94/'1.4.a'!$AS$149</f>
        <v>0</v>
      </c>
      <c r="AT94" s="97">
        <f>'1.4'!AT94/'1.4.a'!$AT$149</f>
        <v>0</v>
      </c>
    </row>
    <row r="95" spans="1:46" ht="20.100000000000001" customHeight="1" x14ac:dyDescent="0.25">
      <c r="A95" s="21" t="s">
        <v>404</v>
      </c>
      <c r="B95" s="22" t="s">
        <v>257</v>
      </c>
      <c r="C95" s="97">
        <f>'1.4'!C95/'1.4.a'!$C$149</f>
        <v>0</v>
      </c>
      <c r="D95" s="97">
        <f>'1.4'!D95/'1.4.a'!$D$149</f>
        <v>0</v>
      </c>
      <c r="E95" s="97">
        <f>'1.4'!E95/'1.4.a'!$E$149</f>
        <v>0</v>
      </c>
      <c r="F95" s="97">
        <f>'1.4'!F95/'1.4.a'!$F$149</f>
        <v>0</v>
      </c>
      <c r="G95" s="97">
        <f>'1.4'!G95/'1.4.a'!$G$149</f>
        <v>0</v>
      </c>
      <c r="H95" s="97">
        <f>'1.4'!H95/'1.4.a'!$H$149</f>
        <v>0</v>
      </c>
      <c r="I95" s="97">
        <f>'1.4'!I95/'1.4.a'!$I$149</f>
        <v>0</v>
      </c>
      <c r="J95" s="97">
        <f>'1.4'!J95/'1.4.a'!$J$149</f>
        <v>0</v>
      </c>
      <c r="K95" s="97">
        <f>'1.4'!K95/'1.4.a'!$K$149</f>
        <v>0</v>
      </c>
      <c r="L95" s="97">
        <f>'1.4'!L95/'1.4.a'!$L$149</f>
        <v>0</v>
      </c>
      <c r="M95" s="97">
        <f>'1.4'!M95/'1.4.a'!$M$149</f>
        <v>0</v>
      </c>
      <c r="N95" s="97">
        <f>'1.4'!N95/'1.4.a'!$N$149</f>
        <v>0</v>
      </c>
      <c r="O95" s="97">
        <f>'1.4'!O95/'1.4.a'!$O$149</f>
        <v>0</v>
      </c>
      <c r="P95" s="97">
        <f>'1.4'!P95/'1.4.a'!$P$149</f>
        <v>0</v>
      </c>
      <c r="Q95" s="97">
        <f>'1.4'!Q95/'1.4.a'!$Q$149</f>
        <v>0</v>
      </c>
      <c r="R95" s="97">
        <f>'1.4'!R95/'1.4.a'!$R$149</f>
        <v>0</v>
      </c>
      <c r="S95" s="97">
        <f>'1.4'!S95/'1.4.a'!$S$149</f>
        <v>0</v>
      </c>
      <c r="T95" s="97">
        <f>'1.4'!T95/'1.4.a'!$T$149</f>
        <v>0</v>
      </c>
      <c r="U95" s="97">
        <f>'1.4'!U95/'1.4.a'!$U$149</f>
        <v>0</v>
      </c>
      <c r="V95" s="97">
        <f>'1.4'!V95/'1.4.a'!$V$149</f>
        <v>0</v>
      </c>
      <c r="W95" s="97">
        <f>'1.4'!W95/'1.4.a'!$W$149</f>
        <v>0</v>
      </c>
      <c r="X95" s="97">
        <f>'1.4'!X95/'1.4.a'!$X$149</f>
        <v>0</v>
      </c>
      <c r="Y95" s="97">
        <f>'1.4'!Y95/'1.4.a'!$Y$149</f>
        <v>0</v>
      </c>
      <c r="Z95" s="97">
        <f>'1.4'!Z95/'1.4.a'!$Z$149</f>
        <v>0</v>
      </c>
      <c r="AA95" s="97">
        <f>'1.4'!AA95/'1.4.a'!$AA$149</f>
        <v>0</v>
      </c>
      <c r="AB95" s="97">
        <f>'1.4'!AB95/'1.4.a'!$AB$149</f>
        <v>0</v>
      </c>
      <c r="AC95" s="97">
        <f>'1.4'!AC95/'1.4.a'!$AC$149</f>
        <v>0</v>
      </c>
      <c r="AD95" s="97">
        <f>'1.4'!AD95/'1.4.a'!$AD$149</f>
        <v>0</v>
      </c>
      <c r="AE95" s="97">
        <f>'1.4'!AE95/'1.4.a'!$AE$149</f>
        <v>0</v>
      </c>
      <c r="AF95" s="97">
        <f>'1.4'!AF95/'1.4.a'!$AF$149</f>
        <v>0</v>
      </c>
      <c r="AG95" s="97">
        <f>'1.4'!AG95/'1.4.a'!$AG$149</f>
        <v>0</v>
      </c>
      <c r="AH95" s="97">
        <f>'1.4'!AH95/'1.4.a'!$AH$149</f>
        <v>0</v>
      </c>
      <c r="AI95" s="97">
        <f>'1.4'!AI95/'1.4.a'!$AI$149</f>
        <v>0</v>
      </c>
      <c r="AJ95" s="97">
        <f>'1.4'!AJ95/'1.4.a'!$AJ$149</f>
        <v>0</v>
      </c>
      <c r="AK95" s="97">
        <f>'1.4'!AK95/'1.4.a'!$AK$149</f>
        <v>0</v>
      </c>
      <c r="AL95" s="97">
        <f>'1.4'!AL95/'1.4.a'!$AL$149</f>
        <v>0</v>
      </c>
      <c r="AM95" s="97">
        <f>'1.4'!AM95/'1.4.a'!$AM$149</f>
        <v>0</v>
      </c>
      <c r="AN95" s="97">
        <f>'1.4'!AN95/'1.4.a'!$AN$149</f>
        <v>0</v>
      </c>
      <c r="AO95" s="97">
        <f>'1.4'!AO95/'1.4.a'!$AO$149</f>
        <v>0</v>
      </c>
      <c r="AP95" s="97">
        <f>'1.4'!AP95/'1.4.a'!$AP$149</f>
        <v>0</v>
      </c>
      <c r="AQ95" s="97">
        <f>'1.4'!AQ95/'1.4.a'!$AQ$149</f>
        <v>0</v>
      </c>
      <c r="AR95" s="97">
        <f>'1.4'!AR95/'1.4.a'!$AR$149</f>
        <v>0</v>
      </c>
      <c r="AS95" s="97">
        <f>'1.4'!AS95/'1.4.a'!$AS$149</f>
        <v>0</v>
      </c>
      <c r="AT95" s="97">
        <f>'1.4'!AT95/'1.4.a'!$AT$149</f>
        <v>0</v>
      </c>
    </row>
    <row r="96" spans="1:46" ht="20.100000000000001" customHeight="1" x14ac:dyDescent="0.25">
      <c r="A96" s="21" t="s">
        <v>405</v>
      </c>
      <c r="B96" s="22" t="s">
        <v>258</v>
      </c>
      <c r="C96" s="97">
        <f>'1.4'!C96/'1.4.a'!$C$149</f>
        <v>1.0581074703050765E-2</v>
      </c>
      <c r="D96" s="97">
        <f>'1.4'!D96/'1.4.a'!$D$149</f>
        <v>5.3360935706523206E-3</v>
      </c>
      <c r="E96" s="97">
        <f>'1.4'!E96/'1.4.a'!$E$149</f>
        <v>4.835189027582178E-3</v>
      </c>
      <c r="F96" s="97">
        <f>'1.4'!F96/'1.4.a'!$F$149</f>
        <v>4.5108722502289235E-3</v>
      </c>
      <c r="G96" s="97">
        <f>'1.4'!G96/'1.4.a'!$G$149</f>
        <v>1.0651412436949014E-2</v>
      </c>
      <c r="H96" s="97">
        <f>'1.4'!H96/'1.4.a'!$H$149</f>
        <v>5.4212862348128679E-3</v>
      </c>
      <c r="I96" s="97">
        <f>'1.4'!I96/'1.4.a'!$I$149</f>
        <v>4.9217515693277978E-3</v>
      </c>
      <c r="J96" s="97">
        <f>'1.4'!J96/'1.4.a'!$J$149</f>
        <v>4.8535631675583222E-3</v>
      </c>
      <c r="K96" s="97">
        <f>'1.4'!K96/'1.4.a'!$K$149</f>
        <v>1.0772544233508832E-2</v>
      </c>
      <c r="L96" s="97">
        <f>'1.4'!L96/'1.4.a'!$L$149</f>
        <v>5.4761448175122684E-3</v>
      </c>
      <c r="M96" s="97">
        <f>'1.4'!M96/'1.4.a'!$M$149</f>
        <v>4.9083862444371266E-3</v>
      </c>
      <c r="N96" s="97">
        <f>'1.4'!N96/'1.4.a'!$N$149</f>
        <v>4.7760802177939802E-3</v>
      </c>
      <c r="O96" s="97">
        <f>'1.4'!O96/'1.4.a'!$O$149</f>
        <v>1.0829363135316553E-2</v>
      </c>
      <c r="P96" s="97">
        <f>'1.4'!P96/'1.4.a'!$P$149</f>
        <v>5.9569372555191846E-3</v>
      </c>
      <c r="Q96" s="97">
        <f>'1.4'!Q96/'1.4.a'!$Q$149</f>
        <v>5.1657681879504983E-3</v>
      </c>
      <c r="R96" s="97">
        <f>'1.4'!R96/'1.4.a'!$R$149</f>
        <v>4.7536058671649156E-3</v>
      </c>
      <c r="S96" s="97">
        <f>'1.4'!S96/'1.4.a'!$S$149</f>
        <v>1.0548482231958081E-2</v>
      </c>
      <c r="T96" s="97">
        <f>'1.4'!T96/'1.4.a'!$T$149</f>
        <v>5.8484424157654227E-3</v>
      </c>
      <c r="U96" s="97">
        <f>'1.4'!U96/'1.4.a'!$U$149</f>
        <v>5.3991642006633641E-3</v>
      </c>
      <c r="V96" s="97">
        <f>'1.4'!V96/'1.4.a'!$V$149</f>
        <v>5.0166295815053429E-3</v>
      </c>
      <c r="W96" s="97">
        <f>'1.4'!W96/'1.4.a'!$W$149</f>
        <v>1.1150858204230899E-2</v>
      </c>
      <c r="X96" s="97">
        <f>'1.4'!X96/'1.4.a'!$X$149</f>
        <v>6.2370911263304445E-3</v>
      </c>
      <c r="Y96" s="97">
        <f>'1.4'!Y96/'1.4.a'!$Y$149</f>
        <v>5.3046196661888359E-3</v>
      </c>
      <c r="Z96" s="97">
        <f>'1.4'!Z96/'1.4.a'!$Z$149</f>
        <v>5.348132529064702E-3</v>
      </c>
      <c r="AA96" s="97">
        <f>'1.4'!AA96/'1.4.a'!$AA$149</f>
        <v>1.1250500154600792E-2</v>
      </c>
      <c r="AB96" s="97">
        <f>'1.4'!AB96/'1.4.a'!$AB$149</f>
        <v>6.3151694923674947E-3</v>
      </c>
      <c r="AC96" s="97">
        <f>'1.4'!AC96/'1.4.a'!$AC$149</f>
        <v>5.5054491959850814E-3</v>
      </c>
      <c r="AD96" s="97">
        <f>'1.4'!AD96/'1.4.a'!$AD$149</f>
        <v>5.2618013221975169E-3</v>
      </c>
      <c r="AE96" s="97">
        <f>'1.4'!AE96/'1.4.a'!$AE$149</f>
        <v>1.1563944649487026E-2</v>
      </c>
      <c r="AF96" s="97">
        <f>'1.4'!AF96/'1.4.a'!$AF$149</f>
        <v>6.6752634468915341E-3</v>
      </c>
      <c r="AG96" s="97">
        <f>'1.4'!AG96/'1.4.a'!$AG$149</f>
        <v>6.0901922099795116E-3</v>
      </c>
      <c r="AH96" s="97">
        <f>'1.4'!AH96/'1.4.a'!$AH$149</f>
        <v>5.4911386058028484E-3</v>
      </c>
      <c r="AI96" s="97">
        <f>'1.4'!AI96/'1.4.a'!$AI$149</f>
        <v>1.1835987223036882E-2</v>
      </c>
      <c r="AJ96" s="97">
        <f>'1.4'!AJ96/'1.4.a'!$AJ$149</f>
        <v>7.3477192117017472E-3</v>
      </c>
      <c r="AK96" s="97">
        <f>'1.4'!AK96/'1.4.a'!$AK$149</f>
        <v>6.4927424254670515E-3</v>
      </c>
      <c r="AL96" s="97">
        <f>'1.4'!AL96/'1.4.a'!$AL$149</f>
        <v>5.8960397416350403E-3</v>
      </c>
      <c r="AM96" s="97">
        <f>'1.4'!AM96/'1.4.a'!$AM$149</f>
        <v>1.2378972091704538E-2</v>
      </c>
      <c r="AN96" s="97">
        <f>'1.4'!AN96/'1.4.a'!$AN$149</f>
        <v>7.3682542091569082E-3</v>
      </c>
      <c r="AO96" s="97">
        <f>'1.4'!AO96/'1.4.a'!$AO$149</f>
        <v>6.7112058589048548E-3</v>
      </c>
      <c r="AP96" s="97">
        <f>'1.4'!AP96/'1.4.a'!$AP$149</f>
        <v>6.2692884939697753E-3</v>
      </c>
      <c r="AQ96" s="97">
        <f>'1.4'!AQ96/'1.4.a'!$AQ$149</f>
        <v>1.2544879688944943E-2</v>
      </c>
      <c r="AR96" s="97">
        <f>'1.4'!AR96/'1.4.a'!$AR$149</f>
        <v>6.5787767632519787E-3</v>
      </c>
      <c r="AS96" s="97">
        <f>'1.4'!AS96/'1.4.a'!$AS$149</f>
        <v>6.8072988749331336E-3</v>
      </c>
      <c r="AT96" s="97">
        <f>'1.4'!AT96/'1.4.a'!$AT$149</f>
        <v>6.4836721211065139E-3</v>
      </c>
    </row>
    <row r="97" spans="1:46" ht="20.100000000000001" customHeight="1" x14ac:dyDescent="0.25">
      <c r="A97" s="21" t="s">
        <v>406</v>
      </c>
      <c r="B97" s="22" t="s">
        <v>264</v>
      </c>
      <c r="C97" s="97">
        <f>'1.4'!C97/'1.4.a'!$C$149</f>
        <v>9.3463637399220055E-3</v>
      </c>
      <c r="D97" s="97">
        <f>'1.4'!D97/'1.4.a'!$D$149</f>
        <v>9.0895685630777313E-3</v>
      </c>
      <c r="E97" s="97">
        <f>'1.4'!E97/'1.4.a'!$E$149</f>
        <v>9.1089782871574543E-3</v>
      </c>
      <c r="F97" s="97">
        <f>'1.4'!F97/'1.4.a'!$F$149</f>
        <v>9.6753266103445697E-3</v>
      </c>
      <c r="G97" s="97">
        <f>'1.4'!G97/'1.4.a'!$G$149</f>
        <v>9.689402253372198E-3</v>
      </c>
      <c r="H97" s="97">
        <f>'1.4'!H97/'1.4.a'!$H$149</f>
        <v>9.3055151700511662E-3</v>
      </c>
      <c r="I97" s="97">
        <f>'1.4'!I97/'1.4.a'!$I$149</f>
        <v>9.1461728023846806E-3</v>
      </c>
      <c r="J97" s="97">
        <f>'1.4'!J97/'1.4.a'!$J$149</f>
        <v>1.029468180242281E-2</v>
      </c>
      <c r="K97" s="97">
        <f>'1.4'!K97/'1.4.a'!$K$149</f>
        <v>9.9900833226158579E-3</v>
      </c>
      <c r="L97" s="97">
        <f>'1.4'!L97/'1.4.a'!$L$149</f>
        <v>9.7203310994781831E-3</v>
      </c>
      <c r="M97" s="97">
        <f>'1.4'!M97/'1.4.a'!$M$149</f>
        <v>9.5250872598133356E-3</v>
      </c>
      <c r="N97" s="97">
        <f>'1.4'!N97/'1.4.a'!$N$149</f>
        <v>1.083250935803374E-2</v>
      </c>
      <c r="O97" s="97">
        <f>'1.4'!O97/'1.4.a'!$O$149</f>
        <v>9.8123635073023349E-3</v>
      </c>
      <c r="P97" s="97">
        <f>'1.4'!P97/'1.4.a'!$P$149</f>
        <v>9.627913449823132E-3</v>
      </c>
      <c r="Q97" s="97">
        <f>'1.4'!Q97/'1.4.a'!$Q$149</f>
        <v>9.7364096837443074E-3</v>
      </c>
      <c r="R97" s="97">
        <f>'1.4'!R97/'1.4.a'!$R$149</f>
        <v>1.0387291284917222E-2</v>
      </c>
      <c r="S97" s="97">
        <f>'1.4'!S97/'1.4.a'!$S$149</f>
        <v>1.025330513229596E-2</v>
      </c>
      <c r="T97" s="97">
        <f>'1.4'!T97/'1.4.a'!$T$149</f>
        <v>9.9791976210928598E-3</v>
      </c>
      <c r="U97" s="97">
        <f>'1.4'!U97/'1.4.a'!$U$149</f>
        <v>1.0013157184366758E-2</v>
      </c>
      <c r="V97" s="97">
        <f>'1.4'!V97/'1.4.a'!$V$149</f>
        <v>1.0824206626385927E-2</v>
      </c>
      <c r="W97" s="97">
        <f>'1.4'!W97/'1.4.a'!$W$149</f>
        <v>1.0189196899825651E-2</v>
      </c>
      <c r="X97" s="97">
        <f>'1.4'!X97/'1.4.a'!$X$149</f>
        <v>1.0191584361577386E-2</v>
      </c>
      <c r="Y97" s="97">
        <f>'1.4'!Y97/'1.4.a'!$Y$149</f>
        <v>1.0024786807348546E-2</v>
      </c>
      <c r="Z97" s="97">
        <f>'1.4'!Z97/'1.4.a'!$Z$149</f>
        <v>1.176887527767612E-2</v>
      </c>
      <c r="AA97" s="97">
        <f>'1.4'!AA97/'1.4.a'!$AA$149</f>
        <v>1.0596113887614703E-2</v>
      </c>
      <c r="AB97" s="97">
        <f>'1.4'!AB97/'1.4.a'!$AB$149</f>
        <v>1.0233716657556692E-2</v>
      </c>
      <c r="AC97" s="97">
        <f>'1.4'!AC97/'1.4.a'!$AC$149</f>
        <v>9.9755332594160129E-3</v>
      </c>
      <c r="AD97" s="97">
        <f>'1.4'!AD97/'1.4.a'!$AD$149</f>
        <v>9.963250605303545E-3</v>
      </c>
      <c r="AE97" s="97">
        <f>'1.4'!AE97/'1.4.a'!$AE$149</f>
        <v>9.9967132976636602E-3</v>
      </c>
      <c r="AF97" s="97">
        <f>'1.4'!AF97/'1.4.a'!$AF$149</f>
        <v>9.9711485558464062E-3</v>
      </c>
      <c r="AG97" s="97">
        <f>'1.4'!AG97/'1.4.a'!$AG$149</f>
        <v>1.0117186055214028E-2</v>
      </c>
      <c r="AH97" s="97">
        <f>'1.4'!AH97/'1.4.a'!$AH$149</f>
        <v>1.0748750230672167E-2</v>
      </c>
      <c r="AI97" s="97">
        <f>'1.4'!AI97/'1.4.a'!$AI$149</f>
        <v>1.0523938995258938E-2</v>
      </c>
      <c r="AJ97" s="97">
        <f>'1.4'!AJ97/'1.4.a'!$AJ$149</f>
        <v>1.0728103965600274E-2</v>
      </c>
      <c r="AK97" s="97">
        <f>'1.4'!AK97/'1.4.a'!$AK$149</f>
        <v>1.0720545862094413E-2</v>
      </c>
      <c r="AL97" s="97">
        <f>'1.4'!AL97/'1.4.a'!$AL$149</f>
        <v>1.1020478477912208E-2</v>
      </c>
      <c r="AM97" s="97">
        <f>'1.4'!AM97/'1.4.a'!$AM$149</f>
        <v>1.1583043523567819E-2</v>
      </c>
      <c r="AN97" s="97">
        <f>'1.4'!AN97/'1.4.a'!$AN$149</f>
        <v>1.1608136146580125E-2</v>
      </c>
      <c r="AO97" s="97">
        <f>'1.4'!AO97/'1.4.a'!$AO$149</f>
        <v>1.1238321431109541E-2</v>
      </c>
      <c r="AP97" s="97">
        <f>'1.4'!AP97/'1.4.a'!$AP$149</f>
        <v>1.1670663083448661E-2</v>
      </c>
      <c r="AQ97" s="97">
        <f>'1.4'!AQ97/'1.4.a'!$AQ$149</f>
        <v>1.1867844058609122E-2</v>
      </c>
      <c r="AR97" s="97">
        <f>'1.4'!AR97/'1.4.a'!$AR$149</f>
        <v>1.0163919931836771E-2</v>
      </c>
      <c r="AS97" s="97">
        <f>'1.4'!AS97/'1.4.a'!$AS$149</f>
        <v>1.0965157408389964E-2</v>
      </c>
      <c r="AT97" s="97">
        <f>'1.4'!AT97/'1.4.a'!$AT$149</f>
        <v>1.1137397068728615E-2</v>
      </c>
    </row>
    <row r="98" spans="1:46" ht="20.100000000000001" customHeight="1" x14ac:dyDescent="0.25">
      <c r="A98" s="21" t="s">
        <v>407</v>
      </c>
      <c r="B98" s="22" t="s">
        <v>273</v>
      </c>
      <c r="C98" s="97">
        <f>'1.4'!C98/'1.4.a'!$C$149</f>
        <v>0</v>
      </c>
      <c r="D98" s="97">
        <f>'1.4'!D98/'1.4.a'!$D$149</f>
        <v>0</v>
      </c>
      <c r="E98" s="97">
        <f>'1.4'!E98/'1.4.a'!$E$149</f>
        <v>0</v>
      </c>
      <c r="F98" s="97">
        <f>'1.4'!F98/'1.4.a'!$F$149</f>
        <v>0</v>
      </c>
      <c r="G98" s="97">
        <f>'1.4'!G98/'1.4.a'!$G$149</f>
        <v>0</v>
      </c>
      <c r="H98" s="97">
        <f>'1.4'!H98/'1.4.a'!$H$149</f>
        <v>0</v>
      </c>
      <c r="I98" s="97">
        <f>'1.4'!I98/'1.4.a'!$I$149</f>
        <v>0</v>
      </c>
      <c r="J98" s="97">
        <f>'1.4'!J98/'1.4.a'!$J$149</f>
        <v>0</v>
      </c>
      <c r="K98" s="97">
        <f>'1.4'!K98/'1.4.a'!$K$149</f>
        <v>0</v>
      </c>
      <c r="L98" s="97">
        <f>'1.4'!L98/'1.4.a'!$L$149</f>
        <v>0</v>
      </c>
      <c r="M98" s="97">
        <f>'1.4'!M98/'1.4.a'!$M$149</f>
        <v>0</v>
      </c>
      <c r="N98" s="97">
        <f>'1.4'!N98/'1.4.a'!$N$149</f>
        <v>0</v>
      </c>
      <c r="O98" s="97">
        <f>'1.4'!O98/'1.4.a'!$O$149</f>
        <v>0</v>
      </c>
      <c r="P98" s="97">
        <f>'1.4'!P98/'1.4.a'!$P$149</f>
        <v>0</v>
      </c>
      <c r="Q98" s="97">
        <f>'1.4'!Q98/'1.4.a'!$Q$149</f>
        <v>0</v>
      </c>
      <c r="R98" s="97">
        <f>'1.4'!R98/'1.4.a'!$R$149</f>
        <v>0</v>
      </c>
      <c r="S98" s="97">
        <f>'1.4'!S98/'1.4.a'!$S$149</f>
        <v>0</v>
      </c>
      <c r="T98" s="97">
        <f>'1.4'!T98/'1.4.a'!$T$149</f>
        <v>0</v>
      </c>
      <c r="U98" s="97">
        <f>'1.4'!U98/'1.4.a'!$U$149</f>
        <v>0</v>
      </c>
      <c r="V98" s="97">
        <f>'1.4'!V98/'1.4.a'!$V$149</f>
        <v>0</v>
      </c>
      <c r="W98" s="97">
        <f>'1.4'!W98/'1.4.a'!$W$149</f>
        <v>0</v>
      </c>
      <c r="X98" s="97">
        <f>'1.4'!X98/'1.4.a'!$X$149</f>
        <v>0</v>
      </c>
      <c r="Y98" s="97">
        <f>'1.4'!Y98/'1.4.a'!$Y$149</f>
        <v>0</v>
      </c>
      <c r="Z98" s="97">
        <f>'1.4'!Z98/'1.4.a'!$Z$149</f>
        <v>0</v>
      </c>
      <c r="AA98" s="97">
        <f>'1.4'!AA98/'1.4.a'!$AA$149</f>
        <v>0</v>
      </c>
      <c r="AB98" s="97">
        <f>'1.4'!AB98/'1.4.a'!$AB$149</f>
        <v>0</v>
      </c>
      <c r="AC98" s="97">
        <f>'1.4'!AC98/'1.4.a'!$AC$149</f>
        <v>0</v>
      </c>
      <c r="AD98" s="97">
        <f>'1.4'!AD98/'1.4.a'!$AD$149</f>
        <v>0</v>
      </c>
      <c r="AE98" s="97">
        <f>'1.4'!AE98/'1.4.a'!$AE$149</f>
        <v>0</v>
      </c>
      <c r="AF98" s="97">
        <f>'1.4'!AF98/'1.4.a'!$AF$149</f>
        <v>0</v>
      </c>
      <c r="AG98" s="97">
        <f>'1.4'!AG98/'1.4.a'!$AG$149</f>
        <v>0</v>
      </c>
      <c r="AH98" s="97">
        <f>'1.4'!AH98/'1.4.a'!$AH$149</f>
        <v>0</v>
      </c>
      <c r="AI98" s="97">
        <f>'1.4'!AI98/'1.4.a'!$AI$149</f>
        <v>0</v>
      </c>
      <c r="AJ98" s="97">
        <f>'1.4'!AJ98/'1.4.a'!$AJ$149</f>
        <v>0</v>
      </c>
      <c r="AK98" s="97">
        <f>'1.4'!AK98/'1.4.a'!$AK$149</f>
        <v>0</v>
      </c>
      <c r="AL98" s="97">
        <f>'1.4'!AL98/'1.4.a'!$AL$149</f>
        <v>0</v>
      </c>
      <c r="AM98" s="97">
        <f>'1.4'!AM98/'1.4.a'!$AM$149</f>
        <v>0</v>
      </c>
      <c r="AN98" s="97">
        <f>'1.4'!AN98/'1.4.a'!$AN$149</f>
        <v>0</v>
      </c>
      <c r="AO98" s="97">
        <f>'1.4'!AO98/'1.4.a'!$AO$149</f>
        <v>0</v>
      </c>
      <c r="AP98" s="97">
        <f>'1.4'!AP98/'1.4.a'!$AP$149</f>
        <v>0</v>
      </c>
      <c r="AQ98" s="97">
        <f>'1.4'!AQ98/'1.4.a'!$AQ$149</f>
        <v>0</v>
      </c>
      <c r="AR98" s="97">
        <f>'1.4'!AR98/'1.4.a'!$AR$149</f>
        <v>0</v>
      </c>
      <c r="AS98" s="97">
        <f>'1.4'!AS98/'1.4.a'!$AS$149</f>
        <v>0</v>
      </c>
      <c r="AT98" s="97">
        <f>'1.4'!AT98/'1.4.a'!$AT$149</f>
        <v>0</v>
      </c>
    </row>
    <row r="99" spans="1:46" ht="20.100000000000001" customHeight="1" x14ac:dyDescent="0.25">
      <c r="A99" s="21" t="s">
        <v>408</v>
      </c>
      <c r="B99" s="22" t="s">
        <v>278</v>
      </c>
      <c r="C99" s="97">
        <f>'1.4'!C99/'1.4.a'!$C$149</f>
        <v>0</v>
      </c>
      <c r="D99" s="97">
        <f>'1.4'!D99/'1.4.a'!$D$149</f>
        <v>0</v>
      </c>
      <c r="E99" s="97">
        <f>'1.4'!E99/'1.4.a'!$E$149</f>
        <v>0</v>
      </c>
      <c r="F99" s="97">
        <f>'1.4'!F99/'1.4.a'!$F$149</f>
        <v>0</v>
      </c>
      <c r="G99" s="97">
        <f>'1.4'!G99/'1.4.a'!$G$149</f>
        <v>0</v>
      </c>
      <c r="H99" s="97">
        <f>'1.4'!H99/'1.4.a'!$H$149</f>
        <v>0</v>
      </c>
      <c r="I99" s="97">
        <f>'1.4'!I99/'1.4.a'!$I$149</f>
        <v>0</v>
      </c>
      <c r="J99" s="97">
        <f>'1.4'!J99/'1.4.a'!$J$149</f>
        <v>0</v>
      </c>
      <c r="K99" s="97">
        <f>'1.4'!K99/'1.4.a'!$K$149</f>
        <v>0</v>
      </c>
      <c r="L99" s="97">
        <f>'1.4'!L99/'1.4.a'!$L$149</f>
        <v>0</v>
      </c>
      <c r="M99" s="97">
        <f>'1.4'!M99/'1.4.a'!$M$149</f>
        <v>0</v>
      </c>
      <c r="N99" s="97">
        <f>'1.4'!N99/'1.4.a'!$N$149</f>
        <v>0</v>
      </c>
      <c r="O99" s="97">
        <f>'1.4'!O99/'1.4.a'!$O$149</f>
        <v>0</v>
      </c>
      <c r="P99" s="97">
        <f>'1.4'!P99/'1.4.a'!$P$149</f>
        <v>0</v>
      </c>
      <c r="Q99" s="97">
        <f>'1.4'!Q99/'1.4.a'!$Q$149</f>
        <v>0</v>
      </c>
      <c r="R99" s="97">
        <f>'1.4'!R99/'1.4.a'!$R$149</f>
        <v>0</v>
      </c>
      <c r="S99" s="97">
        <f>'1.4'!S99/'1.4.a'!$S$149</f>
        <v>0</v>
      </c>
      <c r="T99" s="97">
        <f>'1.4'!T99/'1.4.a'!$T$149</f>
        <v>0</v>
      </c>
      <c r="U99" s="97">
        <f>'1.4'!U99/'1.4.a'!$U$149</f>
        <v>0</v>
      </c>
      <c r="V99" s="97">
        <f>'1.4'!V99/'1.4.a'!$V$149</f>
        <v>0</v>
      </c>
      <c r="W99" s="97">
        <f>'1.4'!W99/'1.4.a'!$W$149</f>
        <v>0</v>
      </c>
      <c r="X99" s="97">
        <f>'1.4'!X99/'1.4.a'!$X$149</f>
        <v>0</v>
      </c>
      <c r="Y99" s="97">
        <f>'1.4'!Y99/'1.4.a'!$Y$149</f>
        <v>0</v>
      </c>
      <c r="Z99" s="97">
        <f>'1.4'!Z99/'1.4.a'!$Z$149</f>
        <v>0</v>
      </c>
      <c r="AA99" s="97">
        <f>'1.4'!AA99/'1.4.a'!$AA$149</f>
        <v>0</v>
      </c>
      <c r="AB99" s="97">
        <f>'1.4'!AB99/'1.4.a'!$AB$149</f>
        <v>0</v>
      </c>
      <c r="AC99" s="97">
        <f>'1.4'!AC99/'1.4.a'!$AC$149</f>
        <v>0</v>
      </c>
      <c r="AD99" s="97">
        <f>'1.4'!AD99/'1.4.a'!$AD$149</f>
        <v>0</v>
      </c>
      <c r="AE99" s="97">
        <f>'1.4'!AE99/'1.4.a'!$AE$149</f>
        <v>0</v>
      </c>
      <c r="AF99" s="97">
        <f>'1.4'!AF99/'1.4.a'!$AF$149</f>
        <v>0</v>
      </c>
      <c r="AG99" s="97">
        <f>'1.4'!AG99/'1.4.a'!$AG$149</f>
        <v>0</v>
      </c>
      <c r="AH99" s="97">
        <f>'1.4'!AH99/'1.4.a'!$AH$149</f>
        <v>0</v>
      </c>
      <c r="AI99" s="97">
        <f>'1.4'!AI99/'1.4.a'!$AI$149</f>
        <v>0</v>
      </c>
      <c r="AJ99" s="97">
        <f>'1.4'!AJ99/'1.4.a'!$AJ$149</f>
        <v>0</v>
      </c>
      <c r="AK99" s="97">
        <f>'1.4'!AK99/'1.4.a'!$AK$149</f>
        <v>0</v>
      </c>
      <c r="AL99" s="97">
        <f>'1.4'!AL99/'1.4.a'!$AL$149</f>
        <v>0</v>
      </c>
      <c r="AM99" s="97">
        <f>'1.4'!AM99/'1.4.a'!$AM$149</f>
        <v>0</v>
      </c>
      <c r="AN99" s="97">
        <f>'1.4'!AN99/'1.4.a'!$AN$149</f>
        <v>0</v>
      </c>
      <c r="AO99" s="97">
        <f>'1.4'!AO99/'1.4.a'!$AO$149</f>
        <v>0</v>
      </c>
      <c r="AP99" s="97">
        <f>'1.4'!AP99/'1.4.a'!$AP$149</f>
        <v>0</v>
      </c>
      <c r="AQ99" s="97">
        <f>'1.4'!AQ99/'1.4.a'!$AQ$149</f>
        <v>0</v>
      </c>
      <c r="AR99" s="97">
        <f>'1.4'!AR99/'1.4.a'!$AR$149</f>
        <v>0</v>
      </c>
      <c r="AS99" s="97">
        <f>'1.4'!AS99/'1.4.a'!$AS$149</f>
        <v>0</v>
      </c>
      <c r="AT99" s="97">
        <f>'1.4'!AT99/'1.4.a'!$AT$149</f>
        <v>0</v>
      </c>
    </row>
    <row r="100" spans="1:46" ht="20.100000000000001" customHeight="1" x14ac:dyDescent="0.25">
      <c r="A100" s="137" t="s">
        <v>409</v>
      </c>
      <c r="B100" s="118" t="s">
        <v>246</v>
      </c>
      <c r="C100" s="146">
        <f>'1.4'!C100/'1.4.a'!$C$149</f>
        <v>3.2625131663225975E-3</v>
      </c>
      <c r="D100" s="146">
        <f>'1.4'!D100/'1.4.a'!$D$149</f>
        <v>3.0529203394783944E-3</v>
      </c>
      <c r="E100" s="146">
        <f>'1.4'!E100/'1.4.a'!$E$149</f>
        <v>2.8557195999546884E-3</v>
      </c>
      <c r="F100" s="146">
        <f>'1.4'!F100/'1.4.a'!$F$149</f>
        <v>3.2838511059454481E-3</v>
      </c>
      <c r="G100" s="146">
        <f>'1.4'!G100/'1.4.a'!$G$149</f>
        <v>3.732024836889873E-3</v>
      </c>
      <c r="H100" s="146">
        <f>'1.4'!H100/'1.4.a'!$H$149</f>
        <v>3.3701865629049543E-3</v>
      </c>
      <c r="I100" s="146">
        <f>'1.4'!I100/'1.4.a'!$I$149</f>
        <v>3.2931240511752482E-3</v>
      </c>
      <c r="J100" s="146">
        <f>'1.4'!J100/'1.4.a'!$J$149</f>
        <v>3.8333170903287212E-3</v>
      </c>
      <c r="K100" s="146">
        <f>'1.4'!K100/'1.4.a'!$K$149</f>
        <v>3.7677395107475736E-3</v>
      </c>
      <c r="L100" s="146">
        <f>'1.4'!L100/'1.4.a'!$L$149</f>
        <v>3.5434012182278016E-3</v>
      </c>
      <c r="M100" s="146">
        <f>'1.4'!M100/'1.4.a'!$M$149</f>
        <v>3.2171259064669995E-3</v>
      </c>
      <c r="N100" s="146">
        <f>'1.4'!N100/'1.4.a'!$N$149</f>
        <v>3.9390262608190478E-3</v>
      </c>
      <c r="O100" s="146">
        <f>'1.4'!O100/'1.4.a'!$O$149</f>
        <v>3.9674274920570175E-3</v>
      </c>
      <c r="P100" s="146">
        <f>'1.4'!P100/'1.4.a'!$P$149</f>
        <v>3.7871737215848852E-3</v>
      </c>
      <c r="Q100" s="146">
        <f>'1.4'!Q100/'1.4.a'!$Q$149</f>
        <v>3.5352005334472066E-3</v>
      </c>
      <c r="R100" s="146">
        <f>'1.4'!R100/'1.4.a'!$R$149</f>
        <v>4.1082632880618747E-3</v>
      </c>
      <c r="S100" s="146">
        <f>'1.4'!S100/'1.4.a'!$S$149</f>
        <v>4.0896254227324371E-3</v>
      </c>
      <c r="T100" s="146">
        <f>'1.4'!T100/'1.4.a'!$T$149</f>
        <v>3.8188813830741888E-3</v>
      </c>
      <c r="U100" s="146">
        <f>'1.4'!U100/'1.4.a'!$U$149</f>
        <v>3.7163735917153389E-3</v>
      </c>
      <c r="V100" s="146">
        <f>'1.4'!V100/'1.4.a'!$V$149</f>
        <v>4.1390941253774604E-3</v>
      </c>
      <c r="W100" s="146">
        <f>'1.4'!W100/'1.4.a'!$W$149</f>
        <v>4.5059745678274936E-3</v>
      </c>
      <c r="X100" s="146">
        <f>'1.4'!X100/'1.4.a'!$X$149</f>
        <v>4.0548392341992782E-3</v>
      </c>
      <c r="Y100" s="146">
        <f>'1.4'!Y100/'1.4.a'!$Y$149</f>
        <v>3.7871297736353886E-3</v>
      </c>
      <c r="Z100" s="146">
        <f>'1.4'!Z100/'1.4.a'!$Z$149</f>
        <v>4.6164220815327122E-3</v>
      </c>
      <c r="AA100" s="146">
        <f>'1.4'!AA100/'1.4.a'!$AA$149</f>
        <v>4.7616637081629798E-3</v>
      </c>
      <c r="AB100" s="146">
        <f>'1.4'!AB100/'1.4.a'!$AB$149</f>
        <v>4.2521712274812438E-3</v>
      </c>
      <c r="AC100" s="146">
        <f>'1.4'!AC100/'1.4.a'!$AC$149</f>
        <v>4.0439326624757427E-3</v>
      </c>
      <c r="AD100" s="146">
        <f>'1.4'!AD100/'1.4.a'!$AD$149</f>
        <v>5.2003911092687203E-3</v>
      </c>
      <c r="AE100" s="146">
        <f>'1.4'!AE100/'1.4.a'!$AE$149</f>
        <v>4.939325227660424E-3</v>
      </c>
      <c r="AF100" s="146">
        <f>'1.4'!AF100/'1.4.a'!$AF$149</f>
        <v>4.4740265639650603E-3</v>
      </c>
      <c r="AG100" s="146">
        <f>'1.4'!AG100/'1.4.a'!$AG$149</f>
        <v>4.3779539080337779E-3</v>
      </c>
      <c r="AH100" s="146">
        <f>'1.4'!AH100/'1.4.a'!$AH$149</f>
        <v>4.99620109767333E-3</v>
      </c>
      <c r="AI100" s="146">
        <f>'1.4'!AI100/'1.4.a'!$AI$149</f>
        <v>4.9555683243222102E-3</v>
      </c>
      <c r="AJ100" s="146">
        <f>'1.4'!AJ100/'1.4.a'!$AJ$149</f>
        <v>4.635694072807243E-3</v>
      </c>
      <c r="AK100" s="146">
        <f>'1.4'!AK100/'1.4.a'!$AK$149</f>
        <v>4.3517817267184639E-3</v>
      </c>
      <c r="AL100" s="146">
        <f>'1.4'!AL100/'1.4.a'!$AL$149</f>
        <v>5.0959013099485476E-3</v>
      </c>
      <c r="AM100" s="146">
        <f>'1.4'!AM100/'1.4.a'!$AM$149</f>
        <v>5.1280274265143675E-3</v>
      </c>
      <c r="AN100" s="146">
        <f>'1.4'!AN100/'1.4.a'!$AN$149</f>
        <v>4.8122747819817407E-3</v>
      </c>
      <c r="AO100" s="146">
        <f>'1.4'!AO100/'1.4.a'!$AO$149</f>
        <v>4.6137974247098881E-3</v>
      </c>
      <c r="AP100" s="146">
        <f>'1.4'!AP100/'1.4.a'!$AP$149</f>
        <v>5.585029480827175E-3</v>
      </c>
      <c r="AQ100" s="146">
        <f>'1.4'!AQ100/'1.4.a'!$AQ$149</f>
        <v>4.8633414986576327E-3</v>
      </c>
      <c r="AR100" s="146">
        <f>'1.4'!AR100/'1.4.a'!$AR$149</f>
        <v>5.1060530571471353E-3</v>
      </c>
      <c r="AS100" s="146">
        <f>'1.4'!AS100/'1.4.a'!$AS$149</f>
        <v>4.7913067282483084E-3</v>
      </c>
      <c r="AT100" s="146">
        <f>'1.4'!AT100/'1.4.a'!$AT$149</f>
        <v>6.2670527776650725E-3</v>
      </c>
    </row>
    <row r="101" spans="1:46" ht="20.100000000000001" customHeight="1" x14ac:dyDescent="0.25">
      <c r="A101" s="137" t="s">
        <v>410</v>
      </c>
      <c r="B101" s="118" t="s">
        <v>243</v>
      </c>
      <c r="C101" s="146">
        <f>'1.4'!C101/'1.4.a'!$C$149</f>
        <v>6.2990150197018341E-2</v>
      </c>
      <c r="D101" s="146">
        <f>'1.4'!D101/'1.4.a'!$D$149</f>
        <v>5.6618197139227965E-2</v>
      </c>
      <c r="E101" s="146">
        <f>'1.4'!E101/'1.4.a'!$E$149</f>
        <v>5.14880721509492E-2</v>
      </c>
      <c r="F101" s="146">
        <f>'1.4'!F101/'1.4.a'!$F$149</f>
        <v>5.5423841840465837E-2</v>
      </c>
      <c r="G101" s="146">
        <f>'1.4'!G101/'1.4.a'!$G$149</f>
        <v>6.3331994296096011E-2</v>
      </c>
      <c r="H101" s="146">
        <f>'1.4'!H101/'1.4.a'!$H$149</f>
        <v>5.4788647341629471E-2</v>
      </c>
      <c r="I101" s="146">
        <f>'1.4'!I101/'1.4.a'!$I$149</f>
        <v>5.1628022955941495E-2</v>
      </c>
      <c r="J101" s="146">
        <f>'1.4'!J101/'1.4.a'!$J$149</f>
        <v>5.9139059579380975E-2</v>
      </c>
      <c r="K101" s="146">
        <f>'1.4'!K101/'1.4.a'!$K$149</f>
        <v>6.4580653428117654E-2</v>
      </c>
      <c r="L101" s="146">
        <f>'1.4'!L101/'1.4.a'!$L$149</f>
        <v>5.8284858205324724E-2</v>
      </c>
      <c r="M101" s="146">
        <f>'1.4'!M101/'1.4.a'!$M$149</f>
        <v>5.3280885121404477E-2</v>
      </c>
      <c r="N101" s="146">
        <f>'1.4'!N101/'1.4.a'!$N$149</f>
        <v>5.9498606651655621E-2</v>
      </c>
      <c r="O101" s="146">
        <f>'1.4'!O101/'1.4.a'!$O$149</f>
        <v>6.1680111527418265E-2</v>
      </c>
      <c r="P101" s="146">
        <f>'1.4'!P101/'1.4.a'!$P$149</f>
        <v>5.5603291573603907E-2</v>
      </c>
      <c r="Q101" s="146">
        <f>'1.4'!Q101/'1.4.a'!$Q$149</f>
        <v>5.0924897400559145E-2</v>
      </c>
      <c r="R101" s="146">
        <f>'1.4'!R101/'1.4.a'!$R$149</f>
        <v>5.6616600315384957E-2</v>
      </c>
      <c r="S101" s="146">
        <f>'1.4'!S101/'1.4.a'!$S$149</f>
        <v>6.2509771657204213E-2</v>
      </c>
      <c r="T101" s="146">
        <f>'1.4'!T101/'1.4.a'!$T$149</f>
        <v>5.6235201610648065E-2</v>
      </c>
      <c r="U101" s="146">
        <f>'1.4'!U101/'1.4.a'!$U$149</f>
        <v>5.4461970316751949E-2</v>
      </c>
      <c r="V101" s="146">
        <f>'1.4'!V101/'1.4.a'!$V$149</f>
        <v>5.5638926368440596E-2</v>
      </c>
      <c r="W101" s="146">
        <f>'1.4'!W101/'1.4.a'!$W$149</f>
        <v>6.3707318847559979E-2</v>
      </c>
      <c r="X101" s="146">
        <f>'1.4'!X101/'1.4.a'!$X$149</f>
        <v>5.6852627095661294E-2</v>
      </c>
      <c r="Y101" s="146">
        <f>'1.4'!Y101/'1.4.a'!$Y$149</f>
        <v>5.1735685873346621E-2</v>
      </c>
      <c r="Z101" s="146">
        <f>'1.4'!Z101/'1.4.a'!$Z$149</f>
        <v>5.7215698313697723E-2</v>
      </c>
      <c r="AA101" s="146">
        <f>'1.4'!AA101/'1.4.a'!$AA$149</f>
        <v>6.5765635579745296E-2</v>
      </c>
      <c r="AB101" s="146">
        <f>'1.4'!AB101/'1.4.a'!$AB$149</f>
        <v>5.6635282884819081E-2</v>
      </c>
      <c r="AC101" s="146">
        <f>'1.4'!AC101/'1.4.a'!$AC$149</f>
        <v>5.2158997976968997E-2</v>
      </c>
      <c r="AD101" s="146">
        <f>'1.4'!AD101/'1.4.a'!$AD$149</f>
        <v>6.5961602678608719E-2</v>
      </c>
      <c r="AE101" s="146">
        <f>'1.4'!AE101/'1.4.a'!$AE$149</f>
        <v>6.4395542858242366E-2</v>
      </c>
      <c r="AF101" s="146">
        <f>'1.4'!AF101/'1.4.a'!$AF$149</f>
        <v>5.5816125757628419E-2</v>
      </c>
      <c r="AG101" s="146">
        <f>'1.4'!AG101/'1.4.a'!$AG$149</f>
        <v>5.4792294637621503E-2</v>
      </c>
      <c r="AH101" s="146">
        <f>'1.4'!AH101/'1.4.a'!$AH$149</f>
        <v>5.9309822987610006E-2</v>
      </c>
      <c r="AI101" s="146">
        <f>'1.4'!AI101/'1.4.a'!$AI$149</f>
        <v>6.4755766230675707E-2</v>
      </c>
      <c r="AJ101" s="146">
        <f>'1.4'!AJ101/'1.4.a'!$AJ$149</f>
        <v>5.9167506735387607E-2</v>
      </c>
      <c r="AK101" s="146">
        <f>'1.4'!AK101/'1.4.a'!$AK$149</f>
        <v>5.5167974489228243E-2</v>
      </c>
      <c r="AL101" s="146">
        <f>'1.4'!AL101/'1.4.a'!$AL$149</f>
        <v>6.192114383026983E-2</v>
      </c>
      <c r="AM101" s="146">
        <f>'1.4'!AM101/'1.4.a'!$AM$149</f>
        <v>6.5378720826501993E-2</v>
      </c>
      <c r="AN101" s="146">
        <f>'1.4'!AN101/'1.4.a'!$AN$149</f>
        <v>5.8865017957303242E-2</v>
      </c>
      <c r="AO101" s="146">
        <f>'1.4'!AO101/'1.4.a'!$AO$149</f>
        <v>5.6027715707733711E-2</v>
      </c>
      <c r="AP101" s="146">
        <f>'1.4'!AP101/'1.4.a'!$AP$149</f>
        <v>6.8640238053077243E-2</v>
      </c>
      <c r="AQ101" s="146">
        <f>'1.4'!AQ101/'1.4.a'!$AQ$149</f>
        <v>6.4085532658422983E-2</v>
      </c>
      <c r="AR101" s="146">
        <f>'1.4'!AR101/'1.4.a'!$AR$149</f>
        <v>6.4396048072573417E-2</v>
      </c>
      <c r="AS101" s="146">
        <f>'1.4'!AS101/'1.4.a'!$AS$149</f>
        <v>7.0846456176288403E-2</v>
      </c>
      <c r="AT101" s="146">
        <f>'1.4'!AT101/'1.4.a'!$AT$149</f>
        <v>6.6497080089678487E-2</v>
      </c>
    </row>
    <row r="102" spans="1:46" ht="20.100000000000001" customHeight="1" x14ac:dyDescent="0.25">
      <c r="A102" s="137" t="s">
        <v>411</v>
      </c>
      <c r="B102" s="118" t="s">
        <v>247</v>
      </c>
      <c r="C102" s="146">
        <f>'1.4'!C102/'1.4.a'!$C$149</f>
        <v>6.9529793077696802E-3</v>
      </c>
      <c r="D102" s="146">
        <f>'1.4'!D102/'1.4.a'!$D$149</f>
        <v>4.9838061377710978E-3</v>
      </c>
      <c r="E102" s="146">
        <f>'1.4'!E102/'1.4.a'!$E$149</f>
        <v>6.005428100690182E-3</v>
      </c>
      <c r="F102" s="146">
        <f>'1.4'!F102/'1.4.a'!$F$149</f>
        <v>5.327901501259274E-3</v>
      </c>
      <c r="G102" s="146">
        <f>'1.4'!G102/'1.4.a'!$G$149</f>
        <v>5.9063237668897026E-3</v>
      </c>
      <c r="H102" s="146">
        <f>'1.4'!H102/'1.4.a'!$H$149</f>
        <v>5.4433215070652371E-3</v>
      </c>
      <c r="I102" s="146">
        <f>'1.4'!I102/'1.4.a'!$I$149</f>
        <v>6.1046084370080965E-3</v>
      </c>
      <c r="J102" s="146">
        <f>'1.4'!J102/'1.4.a'!$J$149</f>
        <v>6.082397839664664E-3</v>
      </c>
      <c r="K102" s="146">
        <f>'1.4'!K102/'1.4.a'!$K$149</f>
        <v>6.239135428688182E-3</v>
      </c>
      <c r="L102" s="146">
        <f>'1.4'!L102/'1.4.a'!$L$149</f>
        <v>5.4265165413664683E-3</v>
      </c>
      <c r="M102" s="146">
        <f>'1.4'!M102/'1.4.a'!$M$149</f>
        <v>5.6031024857691302E-3</v>
      </c>
      <c r="N102" s="146">
        <f>'1.4'!N102/'1.4.a'!$N$149</f>
        <v>5.8744648862758021E-3</v>
      </c>
      <c r="O102" s="146">
        <f>'1.4'!O102/'1.4.a'!$O$149</f>
        <v>4.8257633316954353E-3</v>
      </c>
      <c r="P102" s="146">
        <f>'1.4'!P102/'1.4.a'!$P$149</f>
        <v>4.802937707692502E-3</v>
      </c>
      <c r="Q102" s="146">
        <f>'1.4'!Q102/'1.4.a'!$Q$149</f>
        <v>5.348714827685612E-3</v>
      </c>
      <c r="R102" s="146">
        <f>'1.4'!R102/'1.4.a'!$R$149</f>
        <v>4.6648321627673047E-3</v>
      </c>
      <c r="S102" s="146">
        <f>'1.4'!S102/'1.4.a'!$S$149</f>
        <v>6.3152993576372192E-3</v>
      </c>
      <c r="T102" s="146">
        <f>'1.4'!T102/'1.4.a'!$T$149</f>
        <v>4.8560512339167784E-3</v>
      </c>
      <c r="U102" s="146">
        <f>'1.4'!U102/'1.4.a'!$U$149</f>
        <v>5.1830208164155255E-3</v>
      </c>
      <c r="V102" s="146">
        <f>'1.4'!V102/'1.4.a'!$V$149</f>
        <v>6.647965482488436E-3</v>
      </c>
      <c r="W102" s="146">
        <f>'1.4'!W102/'1.4.a'!$W$149</f>
        <v>6.111731865185965E-3</v>
      </c>
      <c r="X102" s="146">
        <f>'1.4'!X102/'1.4.a'!$X$149</f>
        <v>5.366337710897489E-3</v>
      </c>
      <c r="Y102" s="146">
        <f>'1.4'!Y102/'1.4.a'!$Y$149</f>
        <v>5.481656689411636E-3</v>
      </c>
      <c r="Z102" s="146">
        <f>'1.4'!Z102/'1.4.a'!$Z$149</f>
        <v>1.0243625215921032E-2</v>
      </c>
      <c r="AA102" s="146">
        <f>'1.4'!AA102/'1.4.a'!$AA$149</f>
        <v>7.2400065078002448E-3</v>
      </c>
      <c r="AB102" s="146">
        <f>'1.4'!AB102/'1.4.a'!$AB$149</f>
        <v>8.7893641931212109E-3</v>
      </c>
      <c r="AC102" s="146">
        <f>'1.4'!AC102/'1.4.a'!$AC$149</f>
        <v>7.5565321101015047E-3</v>
      </c>
      <c r="AD102" s="146">
        <f>'1.4'!AD102/'1.4.a'!$AD$149</f>
        <v>4.866811729439903E-3</v>
      </c>
      <c r="AE102" s="146">
        <f>'1.4'!AE102/'1.4.a'!$AE$149</f>
        <v>7.8077048821897635E-3</v>
      </c>
      <c r="AF102" s="146">
        <f>'1.4'!AF102/'1.4.a'!$AF$149</f>
        <v>6.054442524794818E-3</v>
      </c>
      <c r="AG102" s="146">
        <f>'1.4'!AG102/'1.4.a'!$AG$149</f>
        <v>7.0390932086375939E-3</v>
      </c>
      <c r="AH102" s="146">
        <f>'1.4'!AH102/'1.4.a'!$AH$149</f>
        <v>5.2514162612333553E-3</v>
      </c>
      <c r="AI102" s="146">
        <f>'1.4'!AI102/'1.4.a'!$AI$149</f>
        <v>7.107093115258009E-3</v>
      </c>
      <c r="AJ102" s="146">
        <f>'1.4'!AJ102/'1.4.a'!$AJ$149</f>
        <v>5.8590384097538086E-3</v>
      </c>
      <c r="AK102" s="146">
        <f>'1.4'!AK102/'1.4.a'!$AK$149</f>
        <v>5.6863130751650497E-3</v>
      </c>
      <c r="AL102" s="146">
        <f>'1.4'!AL102/'1.4.a'!$AL$149</f>
        <v>5.6170559679118107E-3</v>
      </c>
      <c r="AM102" s="146">
        <f>'1.4'!AM102/'1.4.a'!$AM$149</f>
        <v>6.4317064683689345E-3</v>
      </c>
      <c r="AN102" s="146">
        <f>'1.4'!AN102/'1.4.a'!$AN$149</f>
        <v>5.8650520121816775E-3</v>
      </c>
      <c r="AO102" s="146">
        <f>'1.4'!AO102/'1.4.a'!$AO$149</f>
        <v>5.5774231720210378E-3</v>
      </c>
      <c r="AP102" s="146">
        <f>'1.4'!AP102/'1.4.a'!$AP$149</f>
        <v>5.5862292065013124E-3</v>
      </c>
      <c r="AQ102" s="146">
        <f>'1.4'!AQ102/'1.4.a'!$AQ$149</f>
        <v>1.2207640262736666E-2</v>
      </c>
      <c r="AR102" s="146">
        <f>'1.4'!AR102/'1.4.a'!$AR$149</f>
        <v>3.4575915998901721E-3</v>
      </c>
      <c r="AS102" s="146">
        <f>'1.4'!AS102/'1.4.a'!$AS$149</f>
        <v>2.3223700916382064E-3</v>
      </c>
      <c r="AT102" s="146">
        <f>'1.4'!AT102/'1.4.a'!$AT$149</f>
        <v>1.7632907271792715E-3</v>
      </c>
    </row>
    <row r="103" spans="1:46" ht="20.100000000000001" customHeight="1" x14ac:dyDescent="0.25">
      <c r="A103" s="123" t="s">
        <v>412</v>
      </c>
      <c r="B103" s="121" t="s">
        <v>827</v>
      </c>
      <c r="C103" s="148">
        <f>'1.4'!C103/'1.4.a'!$C$149</f>
        <v>1.665778530743414E-3</v>
      </c>
      <c r="D103" s="148">
        <f>'1.4'!D103/'1.4.a'!$D$149</f>
        <v>1.5434344603191617E-3</v>
      </c>
      <c r="E103" s="148">
        <f>'1.4'!E103/'1.4.a'!$E$149</f>
        <v>1.5482517974728177E-3</v>
      </c>
      <c r="F103" s="148">
        <f>'1.4'!F103/'1.4.a'!$F$149</f>
        <v>2.0344612781103663E-3</v>
      </c>
      <c r="G103" s="148">
        <f>'1.4'!G103/'1.4.a'!$G$149</f>
        <v>1.0489267025243646E-3</v>
      </c>
      <c r="H103" s="148">
        <f>'1.4'!H103/'1.4.a'!$H$149</f>
        <v>1.8959757821956876E-3</v>
      </c>
      <c r="I103" s="148">
        <f>'1.4'!I103/'1.4.a'!$I$149</f>
        <v>2.2161883561338074E-3</v>
      </c>
      <c r="J103" s="148">
        <f>'1.4'!J103/'1.4.a'!$J$149</f>
        <v>3.028254813928313E-3</v>
      </c>
      <c r="K103" s="148">
        <f>'1.4'!K103/'1.4.a'!$K$149</f>
        <v>2.3369113956043033E-3</v>
      </c>
      <c r="L103" s="148">
        <f>'1.4'!L103/'1.4.a'!$L$149</f>
        <v>2.6324745667777195E-3</v>
      </c>
      <c r="M103" s="148">
        <f>'1.4'!M103/'1.4.a'!$M$149</f>
        <v>2.3836481061516143E-3</v>
      </c>
      <c r="N103" s="148">
        <f>'1.4'!N103/'1.4.a'!$N$149</f>
        <v>3.1516680695204647E-3</v>
      </c>
      <c r="O103" s="148">
        <f>'1.4'!O103/'1.4.a'!$O$149</f>
        <v>6.4662461433210422E-4</v>
      </c>
      <c r="P103" s="148">
        <f>'1.4'!P103/'1.4.a'!$P$149</f>
        <v>9.9829719915994677E-4</v>
      </c>
      <c r="Q103" s="148">
        <f>'1.4'!Q103/'1.4.a'!$Q$149</f>
        <v>1.3337023276758083E-3</v>
      </c>
      <c r="R103" s="148">
        <f>'1.4'!R103/'1.4.a'!$R$149</f>
        <v>1.9110136479572023E-3</v>
      </c>
      <c r="S103" s="148">
        <f>'1.4'!S103/'1.4.a'!$S$149</f>
        <v>1.9543073670836085E-3</v>
      </c>
      <c r="T103" s="148">
        <f>'1.4'!T103/'1.4.a'!$T$149</f>
        <v>1.6486303864954685E-3</v>
      </c>
      <c r="U103" s="148">
        <f>'1.4'!U103/'1.4.a'!$U$149</f>
        <v>1.8071973896409718E-3</v>
      </c>
      <c r="V103" s="148">
        <f>'1.4'!V103/'1.4.a'!$V$149</f>
        <v>2.6302676346566267E-3</v>
      </c>
      <c r="W103" s="148">
        <f>'1.4'!W103/'1.4.a'!$W$149</f>
        <v>1.971191640450579E-3</v>
      </c>
      <c r="X103" s="148">
        <f>'1.4'!X103/'1.4.a'!$X$149</f>
        <v>1.0432685896402938E-3</v>
      </c>
      <c r="Y103" s="148">
        <f>'1.4'!Y103/'1.4.a'!$Y$149</f>
        <v>1.5513619032328854E-3</v>
      </c>
      <c r="Z103" s="148">
        <f>'1.4'!Z103/'1.4.a'!$Z$149</f>
        <v>4.6090335559842242E-3</v>
      </c>
      <c r="AA103" s="148">
        <f>'1.4'!AA103/'1.4.a'!$AA$149</f>
        <v>2.2037772790679845E-3</v>
      </c>
      <c r="AB103" s="148">
        <f>'1.4'!AB103/'1.4.a'!$AB$149</f>
        <v>4.2155186608752058E-3</v>
      </c>
      <c r="AC103" s="148">
        <f>'1.4'!AC103/'1.4.a'!$AC$149</f>
        <v>2.739350860356011E-3</v>
      </c>
      <c r="AD103" s="148">
        <f>'1.4'!AD103/'1.4.a'!$AD$149</f>
        <v>2.0982905924831316E-3</v>
      </c>
      <c r="AE103" s="148">
        <f>'1.4'!AE103/'1.4.a'!$AE$149</f>
        <v>3.2277926253931923E-3</v>
      </c>
      <c r="AF103" s="148">
        <f>'1.4'!AF103/'1.4.a'!$AF$149</f>
        <v>2.7642358846323347E-3</v>
      </c>
      <c r="AG103" s="148">
        <f>'1.4'!AG103/'1.4.a'!$AG$149</f>
        <v>2.1570452312836075E-3</v>
      </c>
      <c r="AH103" s="148">
        <f>'1.4'!AH103/'1.4.a'!$AH$149</f>
        <v>1.1933033964024943E-3</v>
      </c>
      <c r="AI103" s="148">
        <f>'1.4'!AI103/'1.4.a'!$AI$149</f>
        <v>2.1392444199397069E-3</v>
      </c>
      <c r="AJ103" s="148">
        <f>'1.4'!AJ103/'1.4.a'!$AJ$149</f>
        <v>1.3965966157005532E-3</v>
      </c>
      <c r="AK103" s="148">
        <f>'1.4'!AK103/'1.4.a'!$AK$149</f>
        <v>1.8294779225002597E-3</v>
      </c>
      <c r="AL103" s="148">
        <f>'1.4'!AL103/'1.4.a'!$AL$149</f>
        <v>2.0277770452280146E-3</v>
      </c>
      <c r="AM103" s="148">
        <f>'1.4'!AM103/'1.4.a'!$AM$149</f>
        <v>1.7126244582587769E-3</v>
      </c>
      <c r="AN103" s="148">
        <f>'1.4'!AN103/'1.4.a'!$AN$149</f>
        <v>2.6100173807241519E-3</v>
      </c>
      <c r="AO103" s="148">
        <f>'1.4'!AO103/'1.4.a'!$AO$149</f>
        <v>2.2499502687174109E-3</v>
      </c>
      <c r="AP103" s="148">
        <f>'1.4'!AP103/'1.4.a'!$AP$149</f>
        <v>2.1613828428253185E-3</v>
      </c>
      <c r="AQ103" s="148">
        <f>'1.4'!AQ103/'1.4.a'!$AQ$149</f>
        <v>1.0250509612380828E-3</v>
      </c>
      <c r="AR103" s="148">
        <f>'1.4'!AR103/'1.4.a'!$AR$149</f>
        <v>1.2424238643253408E-3</v>
      </c>
      <c r="AS103" s="148">
        <f>'1.4'!AS103/'1.4.a'!$AS$149</f>
        <v>1.1405282186244122E-3</v>
      </c>
      <c r="AT103" s="148">
        <f>'1.4'!AT103/'1.4.a'!$AT$149</f>
        <v>1.4221462636309016E-3</v>
      </c>
    </row>
    <row r="104" spans="1:46" ht="20.100000000000001" customHeight="1" x14ac:dyDescent="0.25">
      <c r="A104" s="123" t="s">
        <v>413</v>
      </c>
      <c r="B104" s="121" t="s">
        <v>395</v>
      </c>
      <c r="C104" s="148">
        <f>'1.4'!C104/'1.4.a'!$C$149</f>
        <v>5.2872007770262651E-3</v>
      </c>
      <c r="D104" s="148">
        <f>'1.4'!D104/'1.4.a'!$D$149</f>
        <v>3.4403716774519359E-3</v>
      </c>
      <c r="E104" s="148">
        <f>'1.4'!E104/'1.4.a'!$E$149</f>
        <v>4.4571763032173646E-3</v>
      </c>
      <c r="F104" s="148">
        <f>'1.4'!F104/'1.4.a'!$F$149</f>
        <v>3.2934402231489072E-3</v>
      </c>
      <c r="G104" s="148">
        <f>'1.4'!G104/'1.4.a'!$G$149</f>
        <v>4.857397064365338E-3</v>
      </c>
      <c r="H104" s="148">
        <f>'1.4'!H104/'1.4.a'!$H$149</f>
        <v>3.5473457248695493E-3</v>
      </c>
      <c r="I104" s="148">
        <f>'1.4'!I104/'1.4.a'!$I$149</f>
        <v>3.8884200808742895E-3</v>
      </c>
      <c r="J104" s="148">
        <f>'1.4'!J104/'1.4.a'!$J$149</f>
        <v>3.0541430257363506E-3</v>
      </c>
      <c r="K104" s="148">
        <f>'1.4'!K104/'1.4.a'!$K$149</f>
        <v>3.9022240330838791E-3</v>
      </c>
      <c r="L104" s="148">
        <f>'1.4'!L104/'1.4.a'!$L$149</f>
        <v>2.7940419745887488E-3</v>
      </c>
      <c r="M104" s="148">
        <f>'1.4'!M104/'1.4.a'!$M$149</f>
        <v>3.2194543796175159E-3</v>
      </c>
      <c r="N104" s="148">
        <f>'1.4'!N104/'1.4.a'!$N$149</f>
        <v>2.7227968167553374E-3</v>
      </c>
      <c r="O104" s="148">
        <f>'1.4'!O104/'1.4.a'!$O$149</f>
        <v>4.1791387173633317E-3</v>
      </c>
      <c r="P104" s="148">
        <f>'1.4'!P104/'1.4.a'!$P$149</f>
        <v>3.8046405085325552E-3</v>
      </c>
      <c r="Q104" s="148">
        <f>'1.4'!Q104/'1.4.a'!$Q$149</f>
        <v>4.0150125000098036E-3</v>
      </c>
      <c r="R104" s="148">
        <f>'1.4'!R104/'1.4.a'!$R$149</f>
        <v>2.753818514810102E-3</v>
      </c>
      <c r="S104" s="148">
        <f>'1.4'!S104/'1.4.a'!$S$149</f>
        <v>4.3609919905536112E-3</v>
      </c>
      <c r="T104" s="148">
        <f>'1.4'!T104/'1.4.a'!$T$149</f>
        <v>3.2074208474213097E-3</v>
      </c>
      <c r="U104" s="148">
        <f>'1.4'!U104/'1.4.a'!$U$149</f>
        <v>3.3758234267745536E-3</v>
      </c>
      <c r="V104" s="148">
        <f>'1.4'!V104/'1.4.a'!$V$149</f>
        <v>4.0176978478318097E-3</v>
      </c>
      <c r="W104" s="148">
        <f>'1.4'!W104/'1.4.a'!$W$149</f>
        <v>4.1405402247353855E-3</v>
      </c>
      <c r="X104" s="148">
        <f>'1.4'!X104/'1.4.a'!$X$149</f>
        <v>4.323069121257195E-3</v>
      </c>
      <c r="Y104" s="148">
        <f>'1.4'!Y104/'1.4.a'!$Y$149</f>
        <v>3.9302947861787505E-3</v>
      </c>
      <c r="Z104" s="148">
        <f>'1.4'!Z104/'1.4.a'!$Z$149</f>
        <v>5.6345916599368079E-3</v>
      </c>
      <c r="AA104" s="148">
        <f>'1.4'!AA104/'1.4.a'!$AA$149</f>
        <v>5.0362292287322603E-3</v>
      </c>
      <c r="AB104" s="148">
        <f>'1.4'!AB104/'1.4.a'!$AB$149</f>
        <v>4.5738455322460051E-3</v>
      </c>
      <c r="AC104" s="148">
        <f>'1.4'!AC104/'1.4.a'!$AC$149</f>
        <v>4.8171812497454936E-3</v>
      </c>
      <c r="AD104" s="148">
        <f>'1.4'!AD104/'1.4.a'!$AD$149</f>
        <v>2.7685211369567714E-3</v>
      </c>
      <c r="AE104" s="148">
        <f>'1.4'!AE104/'1.4.a'!$AE$149</f>
        <v>4.5799122567965712E-3</v>
      </c>
      <c r="AF104" s="148">
        <f>'1.4'!AF104/'1.4.a'!$AF$149</f>
        <v>3.2902066401624833E-3</v>
      </c>
      <c r="AG104" s="148">
        <f>'1.4'!AG104/'1.4.a'!$AG$149</f>
        <v>4.8820479773539873E-3</v>
      </c>
      <c r="AH104" s="148">
        <f>'1.4'!AH104/'1.4.a'!$AH$149</f>
        <v>4.0581128648308606E-3</v>
      </c>
      <c r="AI104" s="148">
        <f>'1.4'!AI104/'1.4.a'!$AI$149</f>
        <v>4.9678486953183016E-3</v>
      </c>
      <c r="AJ104" s="148">
        <f>'1.4'!AJ104/'1.4.a'!$AJ$149</f>
        <v>4.4624417940532556E-3</v>
      </c>
      <c r="AK104" s="148">
        <f>'1.4'!AK104/'1.4.a'!$AK$149</f>
        <v>3.8568351526647904E-3</v>
      </c>
      <c r="AL104" s="148">
        <f>'1.4'!AL104/'1.4.a'!$AL$149</f>
        <v>3.5892789226837961E-3</v>
      </c>
      <c r="AM104" s="148">
        <f>'1.4'!AM104/'1.4.a'!$AM$149</f>
        <v>4.7190820101101578E-3</v>
      </c>
      <c r="AN104" s="148">
        <f>'1.4'!AN104/'1.4.a'!$AN$149</f>
        <v>3.2550346314575256E-3</v>
      </c>
      <c r="AO104" s="148">
        <f>'1.4'!AO104/'1.4.a'!$AO$149</f>
        <v>3.3274729033036269E-3</v>
      </c>
      <c r="AP104" s="148">
        <f>'1.4'!AP104/'1.4.a'!$AP$149</f>
        <v>3.4248463636759943E-3</v>
      </c>
      <c r="AQ104" s="148">
        <f>'1.4'!AQ104/'1.4.a'!$AQ$149</f>
        <v>1.1182589301498585E-2</v>
      </c>
      <c r="AR104" s="148">
        <f>'1.4'!AR104/'1.4.a'!$AR$149</f>
        <v>2.2151677355648309E-3</v>
      </c>
      <c r="AS104" s="148">
        <f>'1.4'!AS104/'1.4.a'!$AS$149</f>
        <v>1.1818418730137942E-3</v>
      </c>
      <c r="AT104" s="148">
        <f>'1.4'!AT104/'1.4.a'!$AT$149</f>
        <v>3.4114446354836987E-4</v>
      </c>
    </row>
    <row r="105" spans="1:46" ht="20.100000000000001" customHeight="1" x14ac:dyDescent="0.25">
      <c r="A105" s="18" t="s">
        <v>414</v>
      </c>
      <c r="B105" s="19" t="s">
        <v>828</v>
      </c>
      <c r="C105" s="96">
        <f>'1.4'!C105/'1.4.a'!$C$149</f>
        <v>8.2875282399331507E-2</v>
      </c>
      <c r="D105" s="96">
        <f>'1.4'!D105/'1.4.a'!$D$149</f>
        <v>7.9192335830659086E-2</v>
      </c>
      <c r="E105" s="96">
        <f>'1.4'!E105/'1.4.a'!$E$149</f>
        <v>7.821484263976658E-2</v>
      </c>
      <c r="F105" s="96">
        <f>'1.4'!F105/'1.4.a'!$F$149</f>
        <v>7.5472195852479829E-2</v>
      </c>
      <c r="G105" s="96">
        <f>'1.4'!G105/'1.4.a'!$G$149</f>
        <v>8.1059891180959465E-2</v>
      </c>
      <c r="H105" s="96">
        <f>'1.4'!H105/'1.4.a'!$H$149</f>
        <v>7.9103355260278188E-2</v>
      </c>
      <c r="I105" s="96">
        <f>'1.4'!I105/'1.4.a'!$I$149</f>
        <v>7.9243831065785725E-2</v>
      </c>
      <c r="J105" s="96">
        <f>'1.4'!J105/'1.4.a'!$J$149</f>
        <v>7.7957031414395639E-2</v>
      </c>
      <c r="K105" s="96">
        <f>'1.4'!K105/'1.4.a'!$K$149</f>
        <v>8.5133703463417282E-2</v>
      </c>
      <c r="L105" s="96">
        <f>'1.4'!L105/'1.4.a'!$L$149</f>
        <v>8.3796952149217202E-2</v>
      </c>
      <c r="M105" s="96">
        <f>'1.4'!M105/'1.4.a'!$M$149</f>
        <v>8.1710156559121783E-2</v>
      </c>
      <c r="N105" s="96">
        <f>'1.4'!N105/'1.4.a'!$N$149</f>
        <v>7.7666739874730509E-2</v>
      </c>
      <c r="O105" s="96">
        <f>'1.4'!O105/'1.4.a'!$O$149</f>
        <v>7.4081996231478736E-2</v>
      </c>
      <c r="P105" s="96">
        <f>'1.4'!P105/'1.4.a'!$P$149</f>
        <v>7.7203864320852855E-2</v>
      </c>
      <c r="Q105" s="96">
        <f>'1.4'!Q105/'1.4.a'!$Q$149</f>
        <v>7.694281254607245E-2</v>
      </c>
      <c r="R105" s="96">
        <f>'1.4'!R105/'1.4.a'!$R$149</f>
        <v>8.1121200127017901E-2</v>
      </c>
      <c r="S105" s="96">
        <f>'1.4'!S105/'1.4.a'!$S$149</f>
        <v>8.1093612073689578E-2</v>
      </c>
      <c r="T105" s="96">
        <f>'1.4'!T105/'1.4.a'!$T$149</f>
        <v>8.1029841254655482E-2</v>
      </c>
      <c r="U105" s="96">
        <f>'1.4'!U105/'1.4.a'!$U$149</f>
        <v>8.3227422503402454E-2</v>
      </c>
      <c r="V105" s="96">
        <f>'1.4'!V105/'1.4.a'!$V$149</f>
        <v>8.0482407375611673E-2</v>
      </c>
      <c r="W105" s="96">
        <f>'1.4'!W105/'1.4.a'!$W$149</f>
        <v>6.9506622383312885E-2</v>
      </c>
      <c r="X105" s="96">
        <f>'1.4'!X105/'1.4.a'!$X$149</f>
        <v>8.7911097978590882E-2</v>
      </c>
      <c r="Y105" s="96">
        <f>'1.4'!Y105/'1.4.a'!$Y$149</f>
        <v>7.8483356018502523E-2</v>
      </c>
      <c r="Z105" s="96">
        <f>'1.4'!Z105/'1.4.a'!$Z$149</f>
        <v>9.7459014567714497E-2</v>
      </c>
      <c r="AA105" s="96">
        <f>'1.4'!AA105/'1.4.a'!$AA$149</f>
        <v>7.6634727264377325E-2</v>
      </c>
      <c r="AB105" s="96">
        <f>'1.4'!AB105/'1.4.a'!$AB$149</f>
        <v>8.7823259033744633E-2</v>
      </c>
      <c r="AC105" s="96">
        <f>'1.4'!AC105/'1.4.a'!$AC$149</f>
        <v>7.7368195177288296E-2</v>
      </c>
      <c r="AD105" s="96">
        <f>'1.4'!AD105/'1.4.a'!$AD$149</f>
        <v>0.10452812357478952</v>
      </c>
      <c r="AE105" s="96">
        <f>'1.4'!AE105/'1.4.a'!$AE$149</f>
        <v>7.101382641362422E-2</v>
      </c>
      <c r="AF105" s="96">
        <f>'1.4'!AF105/'1.4.a'!$AF$149</f>
        <v>8.0333680932759166E-2</v>
      </c>
      <c r="AG105" s="96">
        <f>'1.4'!AG105/'1.4.a'!$AG$149</f>
        <v>7.8338915841616383E-2</v>
      </c>
      <c r="AH105" s="96">
        <f>'1.4'!AH105/'1.4.a'!$AH$149</f>
        <v>9.7355720386607045E-2</v>
      </c>
      <c r="AI105" s="96">
        <f>'1.4'!AI105/'1.4.a'!$AI$149</f>
        <v>7.7469499897017319E-2</v>
      </c>
      <c r="AJ105" s="96">
        <f>'1.4'!AJ105/'1.4.a'!$AJ$149</f>
        <v>8.445497308511811E-2</v>
      </c>
      <c r="AK105" s="96">
        <f>'1.4'!AK105/'1.4.a'!$AK$149</f>
        <v>8.3248047529740382E-2</v>
      </c>
      <c r="AL105" s="96">
        <f>'1.4'!AL105/'1.4.a'!$AL$149</f>
        <v>9.4556379247244374E-2</v>
      </c>
      <c r="AM105" s="96">
        <f>'1.4'!AM105/'1.4.a'!$AM$149</f>
        <v>8.1851051031079772E-2</v>
      </c>
      <c r="AN105" s="96">
        <f>'1.4'!AN105/'1.4.a'!$AN$149</f>
        <v>8.7521656530663516E-2</v>
      </c>
      <c r="AO105" s="96">
        <f>'1.4'!AO105/'1.4.a'!$AO$149</f>
        <v>8.6271540527913818E-2</v>
      </c>
      <c r="AP105" s="96">
        <f>'1.4'!AP105/'1.4.a'!$AP$149</f>
        <v>9.7182660220414802E-2</v>
      </c>
      <c r="AQ105" s="96">
        <f>'1.4'!AQ105/'1.4.a'!$AQ$149</f>
        <v>8.4130847626941563E-2</v>
      </c>
      <c r="AR105" s="96">
        <f>'1.4'!AR105/'1.4.a'!$AR$149</f>
        <v>9.4298460986578986E-2</v>
      </c>
      <c r="AS105" s="96">
        <f>'1.4'!AS105/'1.4.a'!$AS$149</f>
        <v>8.8769826954838482E-2</v>
      </c>
      <c r="AT105" s="96">
        <f>'1.4'!AT105/'1.4.a'!$AT$149</f>
        <v>0.10700133062158365</v>
      </c>
    </row>
    <row r="106" spans="1:46" ht="20.100000000000001" customHeight="1" x14ac:dyDescent="0.25">
      <c r="A106" s="137" t="s">
        <v>415</v>
      </c>
      <c r="B106" s="118" t="s">
        <v>730</v>
      </c>
      <c r="C106" s="146">
        <f>'1.4'!C106/'1.4.a'!$C$149</f>
        <v>7.397478104712929E-2</v>
      </c>
      <c r="D106" s="146">
        <f>'1.4'!D106/'1.4.a'!$D$149</f>
        <v>7.140697171168435E-2</v>
      </c>
      <c r="E106" s="146">
        <f>'1.4'!E106/'1.4.a'!$E$149</f>
        <v>6.8842594587390837E-2</v>
      </c>
      <c r="F106" s="146">
        <f>'1.4'!F106/'1.4.a'!$F$149</f>
        <v>6.63457550453007E-2</v>
      </c>
      <c r="G106" s="146">
        <f>'1.4'!G106/'1.4.a'!$G$149</f>
        <v>7.341444522795991E-2</v>
      </c>
      <c r="H106" s="146">
        <f>'1.4'!H106/'1.4.a'!$H$149</f>
        <v>7.1234437809176862E-2</v>
      </c>
      <c r="I106" s="146">
        <f>'1.4'!I106/'1.4.a'!$I$149</f>
        <v>7.0373036589443522E-2</v>
      </c>
      <c r="J106" s="146">
        <f>'1.4'!J106/'1.4.a'!$J$149</f>
        <v>6.8686093116410871E-2</v>
      </c>
      <c r="K106" s="146">
        <f>'1.4'!K106/'1.4.a'!$K$149</f>
        <v>7.6274787785992407E-2</v>
      </c>
      <c r="L106" s="146">
        <f>'1.4'!L106/'1.4.a'!$L$149</f>
        <v>7.4572527593623941E-2</v>
      </c>
      <c r="M106" s="146">
        <f>'1.4'!M106/'1.4.a'!$M$149</f>
        <v>7.1596077631037577E-2</v>
      </c>
      <c r="N106" s="146">
        <f>'1.4'!N106/'1.4.a'!$N$149</f>
        <v>6.8528499784639388E-2</v>
      </c>
      <c r="O106" s="146">
        <f>'1.4'!O106/'1.4.a'!$O$149</f>
        <v>6.8742264460530042E-2</v>
      </c>
      <c r="P106" s="146">
        <f>'1.4'!P106/'1.4.a'!$P$149</f>
        <v>7.1800363834862449E-2</v>
      </c>
      <c r="Q106" s="146">
        <f>'1.4'!Q106/'1.4.a'!$Q$149</f>
        <v>7.0971960140925452E-2</v>
      </c>
      <c r="R106" s="146">
        <f>'1.4'!R106/'1.4.a'!$R$149</f>
        <v>7.2920990818446607E-2</v>
      </c>
      <c r="S106" s="146">
        <f>'1.4'!S106/'1.4.a'!$S$149</f>
        <v>7.4848008399878263E-2</v>
      </c>
      <c r="T106" s="146">
        <f>'1.4'!T106/'1.4.a'!$T$149</f>
        <v>7.4275757933595213E-2</v>
      </c>
      <c r="U106" s="146">
        <f>'1.4'!U106/'1.4.a'!$U$149</f>
        <v>7.5514108565794408E-2</v>
      </c>
      <c r="V106" s="146">
        <f>'1.4'!V106/'1.4.a'!$V$149</f>
        <v>7.2626780237809399E-2</v>
      </c>
      <c r="W106" s="146">
        <f>'1.4'!W106/'1.4.a'!$W$149</f>
        <v>6.4154340760458103E-2</v>
      </c>
      <c r="X106" s="146">
        <f>'1.4'!X106/'1.4.a'!$X$149</f>
        <v>8.1317020546017221E-2</v>
      </c>
      <c r="Y106" s="146">
        <f>'1.4'!Y106/'1.4.a'!$Y$149</f>
        <v>7.2411241823247222E-2</v>
      </c>
      <c r="Z106" s="146">
        <f>'1.4'!Z106/'1.4.a'!$Z$149</f>
        <v>8.9575607468297347E-2</v>
      </c>
      <c r="AA106" s="146">
        <f>'1.4'!AA106/'1.4.a'!$AA$149</f>
        <v>7.1178740095148782E-2</v>
      </c>
      <c r="AB106" s="146">
        <f>'1.4'!AB106/'1.4.a'!$AB$149</f>
        <v>8.0932785005313854E-2</v>
      </c>
      <c r="AC106" s="146">
        <f>'1.4'!AC106/'1.4.a'!$AC$149</f>
        <v>7.1189446541696358E-2</v>
      </c>
      <c r="AD106" s="146">
        <f>'1.4'!AD106/'1.4.a'!$AD$149</f>
        <v>9.6936750142586042E-2</v>
      </c>
      <c r="AE106" s="146">
        <f>'1.4'!AE106/'1.4.a'!$AE$149</f>
        <v>6.7691397127648004E-2</v>
      </c>
      <c r="AF106" s="146">
        <f>'1.4'!AF106/'1.4.a'!$AF$149</f>
        <v>7.7619322783999162E-2</v>
      </c>
      <c r="AG106" s="146">
        <f>'1.4'!AG106/'1.4.a'!$AG$149</f>
        <v>7.4807773472674616E-2</v>
      </c>
      <c r="AH106" s="146">
        <f>'1.4'!AH106/'1.4.a'!$AH$149</f>
        <v>9.2431870543816186E-2</v>
      </c>
      <c r="AI106" s="146">
        <f>'1.4'!AI106/'1.4.a'!$AI$149</f>
        <v>7.3556295016589973E-2</v>
      </c>
      <c r="AJ106" s="146">
        <f>'1.4'!AJ106/'1.4.a'!$AJ$149</f>
        <v>8.0582872844431969E-2</v>
      </c>
      <c r="AK106" s="146">
        <f>'1.4'!AK106/'1.4.a'!$AK$149</f>
        <v>7.8520979597379803E-2</v>
      </c>
      <c r="AL106" s="146">
        <f>'1.4'!AL106/'1.4.a'!$AL$149</f>
        <v>8.8713256645785304E-2</v>
      </c>
      <c r="AM106" s="146">
        <f>'1.4'!AM106/'1.4.a'!$AM$149</f>
        <v>7.6920791791875762E-2</v>
      </c>
      <c r="AN106" s="146">
        <f>'1.4'!AN106/'1.4.a'!$AN$149</f>
        <v>8.3147317276634936E-2</v>
      </c>
      <c r="AO106" s="146">
        <f>'1.4'!AO106/'1.4.a'!$AO$149</f>
        <v>8.0841217481196007E-2</v>
      </c>
      <c r="AP106" s="146">
        <f>'1.4'!AP106/'1.4.a'!$AP$149</f>
        <v>9.0068185628350214E-2</v>
      </c>
      <c r="AQ106" s="146">
        <f>'1.4'!AQ106/'1.4.a'!$AQ$149</f>
        <v>7.8206303024791188E-2</v>
      </c>
      <c r="AR106" s="146">
        <f>'1.4'!AR106/'1.4.a'!$AR$149</f>
        <v>8.7731561125574384E-2</v>
      </c>
      <c r="AS106" s="146">
        <f>'1.4'!AS106/'1.4.a'!$AS$149</f>
        <v>8.1517859708855223E-2</v>
      </c>
      <c r="AT106" s="146">
        <f>'1.4'!AT106/'1.4.a'!$AT$149</f>
        <v>9.6940770804984561E-2</v>
      </c>
    </row>
    <row r="107" spans="1:46" ht="20.100000000000001" customHeight="1" x14ac:dyDescent="0.25">
      <c r="A107" s="125" t="s">
        <v>417</v>
      </c>
      <c r="B107" s="124" t="s">
        <v>244</v>
      </c>
      <c r="C107" s="147">
        <f>'1.4'!C107/'1.4.a'!$C$149</f>
        <v>3.9229885526475647E-2</v>
      </c>
      <c r="D107" s="147">
        <f>'1.4'!D107/'1.4.a'!$D$149</f>
        <v>3.4470103984039206E-2</v>
      </c>
      <c r="E107" s="147">
        <f>'1.4'!E107/'1.4.a'!$E$149</f>
        <v>3.2807265705693082E-2</v>
      </c>
      <c r="F107" s="147">
        <f>'1.4'!F107/'1.4.a'!$F$149</f>
        <v>3.2573921663193832E-2</v>
      </c>
      <c r="G107" s="147">
        <f>'1.4'!G107/'1.4.a'!$G$149</f>
        <v>3.8999287962832335E-2</v>
      </c>
      <c r="H107" s="147">
        <f>'1.4'!H107/'1.4.a'!$H$149</f>
        <v>3.4217003275139629E-2</v>
      </c>
      <c r="I107" s="147">
        <f>'1.4'!I107/'1.4.a'!$I$149</f>
        <v>3.3939002426554322E-2</v>
      </c>
      <c r="J107" s="147">
        <f>'1.4'!J107/'1.4.a'!$J$149</f>
        <v>3.4538957077290898E-2</v>
      </c>
      <c r="K107" s="147">
        <f>'1.4'!K107/'1.4.a'!$K$149</f>
        <v>3.9831171748302509E-2</v>
      </c>
      <c r="L107" s="147">
        <f>'1.4'!L107/'1.4.a'!$L$149</f>
        <v>3.6751111599517945E-2</v>
      </c>
      <c r="M107" s="147">
        <f>'1.4'!M107/'1.4.a'!$M$149</f>
        <v>3.4995374058630145E-2</v>
      </c>
      <c r="N107" s="147">
        <f>'1.4'!N107/'1.4.a'!$N$149</f>
        <v>3.5010351892068303E-2</v>
      </c>
      <c r="O107" s="147">
        <f>'1.4'!O107/'1.4.a'!$O$149</f>
        <v>3.9869930013453847E-2</v>
      </c>
      <c r="P107" s="147">
        <f>'1.4'!P107/'1.4.a'!$P$149</f>
        <v>3.6853234253696389E-2</v>
      </c>
      <c r="Q107" s="147">
        <f>'1.4'!Q107/'1.4.a'!$Q$149</f>
        <v>3.6430005174573316E-2</v>
      </c>
      <c r="R107" s="147">
        <f>'1.4'!R107/'1.4.a'!$R$149</f>
        <v>3.6986111054513514E-2</v>
      </c>
      <c r="S107" s="147">
        <f>'1.4'!S107/'1.4.a'!$S$149</f>
        <v>4.0890261062435526E-2</v>
      </c>
      <c r="T107" s="147">
        <f>'1.4'!T107/'1.4.a'!$T$149</f>
        <v>3.7593934799378656E-2</v>
      </c>
      <c r="U107" s="147">
        <f>'1.4'!U107/'1.4.a'!$U$149</f>
        <v>3.7318116946413703E-2</v>
      </c>
      <c r="V107" s="147">
        <f>'1.4'!V107/'1.4.a'!$V$149</f>
        <v>3.7437736030970455E-2</v>
      </c>
      <c r="W107" s="147">
        <f>'1.4'!W107/'1.4.a'!$W$149</f>
        <v>3.5064845383887974E-2</v>
      </c>
      <c r="X107" s="147">
        <f>'1.4'!X107/'1.4.a'!$X$149</f>
        <v>4.0833443336828021E-2</v>
      </c>
      <c r="Y107" s="147">
        <f>'1.4'!Y107/'1.4.a'!$Y$149</f>
        <v>3.5794438223895081E-2</v>
      </c>
      <c r="Z107" s="147">
        <f>'1.4'!Z107/'1.4.a'!$Z$149</f>
        <v>4.7599741964774588E-2</v>
      </c>
      <c r="AA107" s="147">
        <f>'1.4'!AA107/'1.4.a'!$AA$149</f>
        <v>3.8953161660964686E-2</v>
      </c>
      <c r="AB107" s="147">
        <f>'1.4'!AB107/'1.4.a'!$AB$149</f>
        <v>3.9035173547287624E-2</v>
      </c>
      <c r="AC107" s="147">
        <f>'1.4'!AC107/'1.4.a'!$AC$149</f>
        <v>3.5209372316866952E-2</v>
      </c>
      <c r="AD107" s="147">
        <f>'1.4'!AD107/'1.4.a'!$AD$149</f>
        <v>5.1782107554823369E-2</v>
      </c>
      <c r="AE107" s="147">
        <f>'1.4'!AE107/'1.4.a'!$AE$149</f>
        <v>3.8101048276126953E-2</v>
      </c>
      <c r="AF107" s="147">
        <f>'1.4'!AF107/'1.4.a'!$AF$149</f>
        <v>3.9391139230881181E-2</v>
      </c>
      <c r="AG107" s="147">
        <f>'1.4'!AG107/'1.4.a'!$AG$149</f>
        <v>3.8804024349461612E-2</v>
      </c>
      <c r="AH107" s="147">
        <f>'1.4'!AH107/'1.4.a'!$AH$149</f>
        <v>4.9360074896418041E-2</v>
      </c>
      <c r="AI107" s="147">
        <f>'1.4'!AI107/'1.4.a'!$AI$149</f>
        <v>4.0256012207386165E-2</v>
      </c>
      <c r="AJ107" s="147">
        <f>'1.4'!AJ107/'1.4.a'!$AJ$149</f>
        <v>3.9724748831869668E-2</v>
      </c>
      <c r="AK107" s="147">
        <f>'1.4'!AK107/'1.4.a'!$AK$149</f>
        <v>3.8483934465948146E-2</v>
      </c>
      <c r="AL107" s="147">
        <f>'1.4'!AL107/'1.4.a'!$AL$149</f>
        <v>4.6621728502450263E-2</v>
      </c>
      <c r="AM107" s="147">
        <f>'1.4'!AM107/'1.4.a'!$AM$149</f>
        <v>4.0996566450953405E-2</v>
      </c>
      <c r="AN107" s="147">
        <f>'1.4'!AN107/'1.4.a'!$AN$149</f>
        <v>4.0920447129806282E-2</v>
      </c>
      <c r="AO107" s="147">
        <f>'1.4'!AO107/'1.4.a'!$AO$149</f>
        <v>3.9711326789661619E-2</v>
      </c>
      <c r="AP107" s="147">
        <f>'1.4'!AP107/'1.4.a'!$AP$149</f>
        <v>4.6587717315861872E-2</v>
      </c>
      <c r="AQ107" s="147">
        <f>'1.4'!AQ107/'1.4.a'!$AQ$149</f>
        <v>4.1474441312219917E-2</v>
      </c>
      <c r="AR107" s="147">
        <f>'1.4'!AR107/'1.4.a'!$AR$149</f>
        <v>4.3174342093556597E-2</v>
      </c>
      <c r="AS107" s="147">
        <f>'1.4'!AS107/'1.4.a'!$AS$149</f>
        <v>3.9745947642025395E-2</v>
      </c>
      <c r="AT107" s="147">
        <f>'1.4'!AT107/'1.4.a'!$AT$149</f>
        <v>4.8777883209902853E-2</v>
      </c>
    </row>
    <row r="108" spans="1:46" ht="20.100000000000001" customHeight="1" x14ac:dyDescent="0.25">
      <c r="A108" s="125" t="s">
        <v>418</v>
      </c>
      <c r="B108" s="124" t="s">
        <v>245</v>
      </c>
      <c r="C108" s="147">
        <f>'1.4'!C108/'1.4.a'!$C$149</f>
        <v>2.6529678343675422E-2</v>
      </c>
      <c r="D108" s="147">
        <f>'1.4'!D108/'1.4.a'!$D$149</f>
        <v>2.7267232255405473E-2</v>
      </c>
      <c r="E108" s="147">
        <f>'1.4'!E108/'1.4.a'!$E$149</f>
        <v>2.6705396566682253E-2</v>
      </c>
      <c r="F108" s="147">
        <f>'1.4'!F108/'1.4.a'!$F$149</f>
        <v>2.5070476363783036E-2</v>
      </c>
      <c r="G108" s="147">
        <f>'1.4'!G108/'1.4.a'!$G$149</f>
        <v>2.6168268112777306E-2</v>
      </c>
      <c r="H108" s="147">
        <f>'1.4'!H108/'1.4.a'!$H$149</f>
        <v>2.7661151669247614E-2</v>
      </c>
      <c r="I108" s="147">
        <f>'1.4'!I108/'1.4.a'!$I$149</f>
        <v>2.7287166089450223E-2</v>
      </c>
      <c r="J108" s="147">
        <f>'1.4'!J108/'1.4.a'!$J$149</f>
        <v>2.5130930843574591E-2</v>
      </c>
      <c r="K108" s="147">
        <f>'1.4'!K108/'1.4.a'!$K$149</f>
        <v>2.7146778817149018E-2</v>
      </c>
      <c r="L108" s="147">
        <f>'1.4'!L108/'1.4.a'!$L$149</f>
        <v>2.7924701328801742E-2</v>
      </c>
      <c r="M108" s="147">
        <f>'1.4'!M108/'1.4.a'!$M$149</f>
        <v>2.6920520668420291E-2</v>
      </c>
      <c r="N108" s="147">
        <f>'1.4'!N108/'1.4.a'!$N$149</f>
        <v>2.4443867369503637E-2</v>
      </c>
      <c r="O108" s="147">
        <f>'1.4'!O108/'1.4.a'!$O$149</f>
        <v>2.139377125256758E-2</v>
      </c>
      <c r="P108" s="147">
        <f>'1.4'!P108/'1.4.a'!$P$149</f>
        <v>2.511876512277491E-2</v>
      </c>
      <c r="Q108" s="147">
        <f>'1.4'!Q108/'1.4.a'!$Q$149</f>
        <v>2.4983251961224737E-2</v>
      </c>
      <c r="R108" s="147">
        <f>'1.4'!R108/'1.4.a'!$R$149</f>
        <v>2.5655895514428324E-2</v>
      </c>
      <c r="S108" s="147">
        <f>'1.4'!S108/'1.4.a'!$S$149</f>
        <v>2.4414170303326186E-2</v>
      </c>
      <c r="T108" s="147">
        <f>'1.4'!T108/'1.4.a'!$T$149</f>
        <v>2.6725116350347789E-2</v>
      </c>
      <c r="U108" s="147">
        <f>'1.4'!U108/'1.4.a'!$U$149</f>
        <v>2.7659343937136861E-2</v>
      </c>
      <c r="V108" s="147">
        <f>'1.4'!V108/'1.4.a'!$V$149</f>
        <v>2.5042727714718108E-2</v>
      </c>
      <c r="W108" s="147">
        <f>'1.4'!W108/'1.4.a'!$W$149</f>
        <v>1.9504222060181986E-2</v>
      </c>
      <c r="X108" s="147">
        <f>'1.4'!X108/'1.4.a'!$X$149</f>
        <v>2.7638533449075509E-2</v>
      </c>
      <c r="Y108" s="147">
        <f>'1.4'!Y108/'1.4.a'!$Y$149</f>
        <v>2.4763955787725569E-2</v>
      </c>
      <c r="Z108" s="147">
        <f>'1.4'!Z108/'1.4.a'!$Z$149</f>
        <v>2.8545168819090361E-2</v>
      </c>
      <c r="AA108" s="147">
        <f>'1.4'!AA108/'1.4.a'!$AA$149</f>
        <v>2.2060328005268314E-2</v>
      </c>
      <c r="AB108" s="147">
        <f>'1.4'!AB108/'1.4.a'!$AB$149</f>
        <v>2.8939432047187377E-2</v>
      </c>
      <c r="AC108" s="147">
        <f>'1.4'!AC108/'1.4.a'!$AC$149</f>
        <v>2.4732687699341234E-2</v>
      </c>
      <c r="AD108" s="147">
        <f>'1.4'!AD108/'1.4.a'!$AD$149</f>
        <v>3.0664795703405412E-2</v>
      </c>
      <c r="AE108" s="147">
        <f>'1.4'!AE108/'1.4.a'!$AE$149</f>
        <v>1.9407150696671462E-2</v>
      </c>
      <c r="AF108" s="147">
        <f>'1.4'!AF108/'1.4.a'!$AF$149</f>
        <v>2.5375792313020243E-2</v>
      </c>
      <c r="AG108" s="147">
        <f>'1.4'!AG108/'1.4.a'!$AG$149</f>
        <v>2.3838496480659048E-2</v>
      </c>
      <c r="AH108" s="147">
        <f>'1.4'!AH108/'1.4.a'!$AH$149</f>
        <v>2.833834969697506E-2</v>
      </c>
      <c r="AI108" s="147">
        <f>'1.4'!AI108/'1.4.a'!$AI$149</f>
        <v>2.1797197631553994E-2</v>
      </c>
      <c r="AJ108" s="147">
        <f>'1.4'!AJ108/'1.4.a'!$AJ$149</f>
        <v>2.7163760765444876E-2</v>
      </c>
      <c r="AK108" s="147">
        <f>'1.4'!AK108/'1.4.a'!$AK$149</f>
        <v>2.6787733294791248E-2</v>
      </c>
      <c r="AL108" s="147">
        <f>'1.4'!AL108/'1.4.a'!$AL$149</f>
        <v>2.7806096784620524E-2</v>
      </c>
      <c r="AM108" s="147">
        <f>'1.4'!AM108/'1.4.a'!$AM$149</f>
        <v>2.4016966453230513E-2</v>
      </c>
      <c r="AN108" s="147">
        <f>'1.4'!AN108/'1.4.a'!$AN$149</f>
        <v>2.8390680604661662E-2</v>
      </c>
      <c r="AO108" s="147">
        <f>'1.4'!AO108/'1.4.a'!$AO$149</f>
        <v>2.779037501752344E-2</v>
      </c>
      <c r="AP108" s="147">
        <f>'1.4'!AP108/'1.4.a'!$AP$149</f>
        <v>2.900030063999702E-2</v>
      </c>
      <c r="AQ108" s="147">
        <f>'1.4'!AQ108/'1.4.a'!$AQ$149</f>
        <v>2.4518439655733287E-2</v>
      </c>
      <c r="AR108" s="147">
        <f>'1.4'!AR108/'1.4.a'!$AR$149</f>
        <v>3.0041166339327012E-2</v>
      </c>
      <c r="AS108" s="147">
        <f>'1.4'!AS108/'1.4.a'!$AS$149</f>
        <v>2.8304873074725914E-2</v>
      </c>
      <c r="AT108" s="147">
        <f>'1.4'!AT108/'1.4.a'!$AT$149</f>
        <v>3.2486475641877552E-2</v>
      </c>
    </row>
    <row r="109" spans="1:46" ht="20.100000000000001" customHeight="1" x14ac:dyDescent="0.25">
      <c r="A109" s="125" t="s">
        <v>419</v>
      </c>
      <c r="B109" s="124" t="s">
        <v>829</v>
      </c>
      <c r="C109" s="147">
        <f>'1.4'!C109/'1.4.a'!$C$149</f>
        <v>7.4896797517525219E-4</v>
      </c>
      <c r="D109" s="147">
        <f>'1.4'!D109/'1.4.a'!$D$149</f>
        <v>7.6187698306986085E-4</v>
      </c>
      <c r="E109" s="147">
        <f>'1.4'!E109/'1.4.a'!$E$149</f>
        <v>8.5904362610113945E-4</v>
      </c>
      <c r="F109" s="147">
        <f>'1.4'!F109/'1.4.a'!$F$149</f>
        <v>6.6179831154384314E-4</v>
      </c>
      <c r="G109" s="147">
        <f>'1.4'!G109/'1.4.a'!$G$149</f>
        <v>6.7169290405678028E-4</v>
      </c>
      <c r="H109" s="147">
        <f>'1.4'!H109/'1.4.a'!$H$149</f>
        <v>6.1534236221472279E-4</v>
      </c>
      <c r="I109" s="147">
        <f>'1.4'!I109/'1.4.a'!$I$149</f>
        <v>4.8852462950311939E-4</v>
      </c>
      <c r="J109" s="147">
        <f>'1.4'!J109/'1.4.a'!$J$149</f>
        <v>9.6502467119711881E-4</v>
      </c>
      <c r="K109" s="147">
        <f>'1.4'!K109/'1.4.a'!$K$149</f>
        <v>5.2981133765539121E-4</v>
      </c>
      <c r="L109" s="147">
        <f>'1.4'!L109/'1.4.a'!$L$149</f>
        <v>4.0823906931458838E-4</v>
      </c>
      <c r="M109" s="147">
        <f>'1.4'!M109/'1.4.a'!$M$149</f>
        <v>5.5493329995615548E-4</v>
      </c>
      <c r="N109" s="147">
        <f>'1.4'!N109/'1.4.a'!$N$149</f>
        <v>7.2140995781226516E-4</v>
      </c>
      <c r="O109" s="147">
        <f>'1.4'!O109/'1.4.a'!$O$149</f>
        <v>4.5310639077184744E-4</v>
      </c>
      <c r="P109" s="147">
        <f>'1.4'!P109/'1.4.a'!$P$149</f>
        <v>7.0422271911095688E-4</v>
      </c>
      <c r="Q109" s="147">
        <f>'1.4'!Q109/'1.4.a'!$Q$149</f>
        <v>2.7892350354868098E-4</v>
      </c>
      <c r="R109" s="147">
        <f>'1.4'!R109/'1.4.a'!$R$149</f>
        <v>5.9266789606853259E-4</v>
      </c>
      <c r="S109" s="147">
        <f>'1.4'!S109/'1.4.a'!$S$149</f>
        <v>6.8784840536816776E-4</v>
      </c>
      <c r="T109" s="147">
        <f>'1.4'!T109/'1.4.a'!$T$149</f>
        <v>-1.6904296972517652E-5</v>
      </c>
      <c r="U109" s="147">
        <f>'1.4'!U109/'1.4.a'!$U$149</f>
        <v>3.2556082466652145E-4</v>
      </c>
      <c r="V109" s="147">
        <f>'1.4'!V109/'1.4.a'!$V$149</f>
        <v>5.7964581785045852E-4</v>
      </c>
      <c r="W109" s="147">
        <f>'1.4'!W109/'1.4.a'!$W$149</f>
        <v>6.2007754559763632E-4</v>
      </c>
      <c r="X109" s="147">
        <f>'1.4'!X109/'1.4.a'!$X$149</f>
        <v>8.345593820040363E-5</v>
      </c>
      <c r="Y109" s="147">
        <f>'1.4'!Y109/'1.4.a'!$Y$149</f>
        <v>5.493542939810261E-4</v>
      </c>
      <c r="Z109" s="147">
        <f>'1.4'!Z109/'1.4.a'!$Z$149</f>
        <v>1.4307050259802933E-4</v>
      </c>
      <c r="AA109" s="147">
        <f>'1.4'!AA109/'1.4.a'!$AA$149</f>
        <v>3.554063214176289E-4</v>
      </c>
      <c r="AB109" s="147">
        <f>'1.4'!AB109/'1.4.a'!$AB$149</f>
        <v>2.6210798960075982E-4</v>
      </c>
      <c r="AC109" s="147">
        <f>'1.4'!AC109/'1.4.a'!$AC$149</f>
        <v>3.0591996340734271E-4</v>
      </c>
      <c r="AD109" s="147">
        <f>'1.4'!AD109/'1.4.a'!$AD$149</f>
        <v>2.5717378167153308E-4</v>
      </c>
      <c r="AE109" s="147">
        <f>'1.4'!AE109/'1.4.a'!$AE$149</f>
        <v>4.1960915816059897E-4</v>
      </c>
      <c r="AF109" s="147">
        <f>'1.4'!AF109/'1.4.a'!$AF$149</f>
        <v>2.0809009691657434E-4</v>
      </c>
      <c r="AG109" s="147">
        <f>'1.4'!AG109/'1.4.a'!$AG$149</f>
        <v>1.8521445184754726E-4</v>
      </c>
      <c r="AH109" s="147">
        <f>'1.4'!AH109/'1.4.a'!$AH$149</f>
        <v>1.9612551438805782E-4</v>
      </c>
      <c r="AI109" s="147">
        <f>'1.4'!AI109/'1.4.a'!$AI$149</f>
        <v>2.9645988513573316E-4</v>
      </c>
      <c r="AJ109" s="147">
        <f>'1.4'!AJ109/'1.4.a'!$AJ$149</f>
        <v>3.3312928524886336E-4</v>
      </c>
      <c r="AK109" s="147">
        <f>'1.4'!AK109/'1.4.a'!$AK$149</f>
        <v>2.6503603454094765E-4</v>
      </c>
      <c r="AL109" s="147">
        <f>'1.4'!AL109/'1.4.a'!$AL$149</f>
        <v>3.0709963233320595E-4</v>
      </c>
      <c r="AM109" s="147">
        <f>'1.4'!AM109/'1.4.a'!$AM$149</f>
        <v>3.4354692878751285E-4</v>
      </c>
      <c r="AN109" s="147">
        <f>'1.4'!AN109/'1.4.a'!$AN$149</f>
        <v>3.6451643275690616E-4</v>
      </c>
      <c r="AO109" s="147">
        <f>'1.4'!AO109/'1.4.a'!$AO$149</f>
        <v>2.9887644102968207E-4</v>
      </c>
      <c r="AP109" s="147">
        <f>'1.4'!AP109/'1.4.a'!$AP$149</f>
        <v>2.324461608603452E-4</v>
      </c>
      <c r="AQ109" s="147">
        <f>'1.4'!AQ109/'1.4.a'!$AQ$149</f>
        <v>3.1468772499056532E-4</v>
      </c>
      <c r="AR109" s="147">
        <f>'1.4'!AR109/'1.4.a'!$AR$149</f>
        <v>1.0257176945263213E-4</v>
      </c>
      <c r="AS109" s="147">
        <f>'1.4'!AS109/'1.4.a'!$AS$149</f>
        <v>5.5366607634324629E-5</v>
      </c>
      <c r="AT109" s="147">
        <f>'1.4'!AT109/'1.4.a'!$AT$149</f>
        <v>6.0970919041441264E-5</v>
      </c>
    </row>
    <row r="110" spans="1:46" ht="20.100000000000001" customHeight="1" x14ac:dyDescent="0.25">
      <c r="A110" s="125" t="s">
        <v>420</v>
      </c>
      <c r="B110" s="124" t="s">
        <v>248</v>
      </c>
      <c r="C110" s="147">
        <f>'1.4'!C110/'1.4.a'!$C$149</f>
        <v>3.7074053650243554E-5</v>
      </c>
      <c r="D110" s="147">
        <f>'1.4'!D110/'1.4.a'!$D$149</f>
        <v>3.8104847165536066E-5</v>
      </c>
      <c r="E110" s="147">
        <f>'1.4'!E110/'1.4.a'!$E$149</f>
        <v>3.7327827889114221E-5</v>
      </c>
      <c r="F110" s="147">
        <f>'1.4'!F110/'1.4.a'!$F$149</f>
        <v>3.5027220296544091E-5</v>
      </c>
      <c r="G110" s="147">
        <f>'1.4'!G110/'1.4.a'!$G$149</f>
        <v>3.740520252830661E-5</v>
      </c>
      <c r="H110" s="147">
        <f>'1.4'!H110/'1.4.a'!$H$149</f>
        <v>3.9525865543520156E-5</v>
      </c>
      <c r="I110" s="147">
        <f>'1.4'!I110/'1.4.a'!$I$149</f>
        <v>3.895875602265638E-5</v>
      </c>
      <c r="J110" s="147">
        <f>'1.4'!J110/'1.4.a'!$J$149</f>
        <v>3.5953258193973362E-5</v>
      </c>
      <c r="K110" s="147">
        <f>'1.4'!K110/'1.4.a'!$K$149</f>
        <v>3.425898789291003E-5</v>
      </c>
      <c r="L110" s="147">
        <f>'1.4'!L110/'1.4.a'!$L$149</f>
        <v>3.5308526256780146E-5</v>
      </c>
      <c r="M110" s="147">
        <f>'1.4'!M110/'1.4.a'!$M$149</f>
        <v>3.4130575763860898E-5</v>
      </c>
      <c r="N110" s="147">
        <f>'1.4'!N110/'1.4.a'!$N$149</f>
        <v>3.0759502396401724E-5</v>
      </c>
      <c r="O110" s="147">
        <f>'1.4'!O110/'1.4.a'!$O$149</f>
        <v>4.0453807637115199E-5</v>
      </c>
      <c r="P110" s="147">
        <f>'1.4'!P110/'1.4.a'!$P$149</f>
        <v>4.7221544588851391E-5</v>
      </c>
      <c r="Q110" s="147">
        <f>'1.4'!Q110/'1.4.a'!$Q$149</f>
        <v>4.7062364154360838E-5</v>
      </c>
      <c r="R110" s="147">
        <f>'1.4'!R110/'1.4.a'!$R$149</f>
        <v>4.8381774891095344E-5</v>
      </c>
      <c r="S110" s="147">
        <f>'1.4'!S110/'1.4.a'!$S$149</f>
        <v>4.3267129993849789E-5</v>
      </c>
      <c r="T110" s="147">
        <f>'1.4'!T110/'1.4.a'!$T$149</f>
        <v>4.741725426282825E-5</v>
      </c>
      <c r="U110" s="147">
        <f>'1.4'!U110/'1.4.a'!$U$149</f>
        <v>4.9011640542148892E-5</v>
      </c>
      <c r="V110" s="147">
        <f>'1.4'!V110/'1.4.a'!$V$149</f>
        <v>4.444357204203075E-5</v>
      </c>
      <c r="W110" s="147">
        <f>'1.4'!W110/'1.4.a'!$W$149</f>
        <v>2.9787608587266243E-5</v>
      </c>
      <c r="X110" s="147">
        <f>'1.4'!X110/'1.4.a'!$X$149</f>
        <v>4.2339917723689965E-5</v>
      </c>
      <c r="Y110" s="147">
        <f>'1.4'!Y110/'1.4.a'!$Y$149</f>
        <v>3.7998966238972071E-5</v>
      </c>
      <c r="Z110" s="147">
        <f>'1.4'!Z110/'1.4.a'!$Z$149</f>
        <v>4.3566955987524205E-5</v>
      </c>
      <c r="AA110" s="147">
        <f>'1.4'!AA110/'1.4.a'!$AA$149</f>
        <v>4.6224358332379058E-5</v>
      </c>
      <c r="AB110" s="147">
        <f>'1.4'!AB110/'1.4.a'!$AB$149</f>
        <v>6.0246638132152668E-5</v>
      </c>
      <c r="AC110" s="147">
        <f>'1.4'!AC110/'1.4.a'!$AC$149</f>
        <v>5.162481086959256E-5</v>
      </c>
      <c r="AD110" s="147">
        <f>'1.4'!AD110/'1.4.a'!$AD$149</f>
        <v>6.4019939180513943E-5</v>
      </c>
      <c r="AE110" s="147">
        <f>'1.4'!AE110/'1.4.a'!$AE$149</f>
        <v>3.9978759743585368E-5</v>
      </c>
      <c r="AF110" s="147">
        <f>'1.4'!AF110/'1.4.a'!$AF$149</f>
        <v>5.229134661359942E-5</v>
      </c>
      <c r="AG110" s="147">
        <f>'1.4'!AG110/'1.4.a'!$AG$149</f>
        <v>4.9102362862922217E-5</v>
      </c>
      <c r="AH110" s="147">
        <f>'1.4'!AH110/'1.4.a'!$AH$149</f>
        <v>5.8401681998386488E-5</v>
      </c>
      <c r="AI110" s="147">
        <f>'1.4'!AI110/'1.4.a'!$AI$149</f>
        <v>4.323033379150029E-5</v>
      </c>
      <c r="AJ110" s="147">
        <f>'1.4'!AJ110/'1.4.a'!$AJ$149</f>
        <v>5.3916198479388405E-5</v>
      </c>
      <c r="AK110" s="147">
        <f>'1.4'!AK110/'1.4.a'!$AK$149</f>
        <v>5.3105791619775659E-5</v>
      </c>
      <c r="AL110" s="147">
        <f>'1.4'!AL110/'1.4.a'!$AL$149</f>
        <v>5.5216589086606482E-5</v>
      </c>
      <c r="AM110" s="147">
        <f>'1.4'!AM110/'1.4.a'!$AM$149</f>
        <v>4.2396353603107338E-5</v>
      </c>
      <c r="AN110" s="147">
        <f>'1.4'!AN110/'1.4.a'!$AN$149</f>
        <v>5.0230036688097234E-5</v>
      </c>
      <c r="AO110" s="147">
        <f>'1.4'!AO110/'1.4.a'!$AO$149</f>
        <v>4.9117280674080254E-5</v>
      </c>
      <c r="AP110" s="147">
        <f>'1.4'!AP110/'1.4.a'!$AP$149</f>
        <v>5.125788397463332E-5</v>
      </c>
      <c r="AQ110" s="147">
        <f>'1.4'!AQ110/'1.4.a'!$AQ$149</f>
        <v>4.3238846290450453E-5</v>
      </c>
      <c r="AR110" s="147">
        <f>'1.4'!AR110/'1.4.a'!$AR$149</f>
        <v>5.3059895810908859E-5</v>
      </c>
      <c r="AS110" s="147">
        <f>'1.4'!AS110/'1.4.a'!$AS$149</f>
        <v>4.9995449533156391E-5</v>
      </c>
      <c r="AT110" s="147">
        <f>'1.4'!AT110/'1.4.a'!$AT$149</f>
        <v>5.7483081723658417E-5</v>
      </c>
    </row>
    <row r="111" spans="1:46" ht="20.100000000000001" customHeight="1" x14ac:dyDescent="0.25">
      <c r="A111" s="125" t="s">
        <v>421</v>
      </c>
      <c r="B111" s="124" t="s">
        <v>243</v>
      </c>
      <c r="C111" s="147">
        <f>'1.4'!C111/'1.4.a'!$C$149</f>
        <v>5.0623260149426012E-4</v>
      </c>
      <c r="D111" s="147">
        <f>'1.4'!D111/'1.4.a'!$D$149</f>
        <v>5.2029038473112941E-4</v>
      </c>
      <c r="E111" s="147">
        <f>'1.4'!E111/'1.4.a'!$E$149</f>
        <v>5.0820361877420618E-4</v>
      </c>
      <c r="F111" s="147">
        <f>'1.4'!F111/'1.4.a'!$F$149</f>
        <v>4.7967734028907808E-4</v>
      </c>
      <c r="G111" s="147">
        <f>'1.4'!G111/'1.4.a'!$G$149</f>
        <v>3.5873490028889257E-4</v>
      </c>
      <c r="H111" s="147">
        <f>'1.4'!H111/'1.4.a'!$H$149</f>
        <v>3.8136145782318852E-4</v>
      </c>
      <c r="I111" s="147">
        <f>'1.4'!I111/'1.4.a'!$I$149</f>
        <v>3.751116893980003E-4</v>
      </c>
      <c r="J111" s="147">
        <f>'1.4'!J111/'1.4.a'!$J$149</f>
        <v>3.4564483316572466E-4</v>
      </c>
      <c r="K111" s="147">
        <f>'1.4'!K111/'1.4.a'!$K$149</f>
        <v>3.6181823472821123E-4</v>
      </c>
      <c r="L111" s="147">
        <f>'1.4'!L111/'1.4.a'!$L$149</f>
        <v>3.7237799506709959E-4</v>
      </c>
      <c r="M111" s="147">
        <f>'1.4'!M111/'1.4.a'!$M$149</f>
        <v>3.6085380867963368E-4</v>
      </c>
      <c r="N111" s="147">
        <f>'1.4'!N111/'1.4.a'!$N$149</f>
        <v>3.2398813021909754E-4</v>
      </c>
      <c r="O111" s="147">
        <f>'1.4'!O111/'1.4.a'!$O$149</f>
        <v>4.9855346907455383E-4</v>
      </c>
      <c r="P111" s="147">
        <f>'1.4'!P111/'1.4.a'!$P$149</f>
        <v>5.8097845870386754E-4</v>
      </c>
      <c r="Q111" s="147">
        <f>'1.4'!Q111/'1.4.a'!$Q$149</f>
        <v>5.7959705500624809E-4</v>
      </c>
      <c r="R111" s="147">
        <f>'1.4'!R111/'1.4.a'!$R$149</f>
        <v>5.9556552407215356E-4</v>
      </c>
      <c r="S111" s="147">
        <f>'1.4'!S111/'1.4.a'!$S$149</f>
        <v>5.4807782166854191E-4</v>
      </c>
      <c r="T111" s="147">
        <f>'1.4'!T111/'1.4.a'!$T$149</f>
        <v>6.0033740484485138E-4</v>
      </c>
      <c r="U111" s="147">
        <f>'1.4'!U111/'1.4.a'!$U$149</f>
        <v>6.2218169185917832E-4</v>
      </c>
      <c r="V111" s="147">
        <f>'1.4'!V111/'1.4.a'!$V$149</f>
        <v>5.613653952633227E-4</v>
      </c>
      <c r="W111" s="147">
        <f>'1.4'!W111/'1.4.a'!$W$149</f>
        <v>5.7449424079525076E-4</v>
      </c>
      <c r="X111" s="147">
        <f>'1.4'!X111/'1.4.a'!$X$149</f>
        <v>8.1045867886073999E-4</v>
      </c>
      <c r="Y111" s="147">
        <f>'1.4'!Y111/'1.4.a'!$Y$149</f>
        <v>7.2792358821050852E-4</v>
      </c>
      <c r="Z111" s="147">
        <f>'1.4'!Z111/'1.4.a'!$Z$149</f>
        <v>8.3816870219092577E-4</v>
      </c>
      <c r="AA111" s="147">
        <f>'1.4'!AA111/'1.4.a'!$AA$149</f>
        <v>6.9703478433588045E-4</v>
      </c>
      <c r="AB111" s="147">
        <f>'1.4'!AB111/'1.4.a'!$AB$149</f>
        <v>9.1285291976047126E-4</v>
      </c>
      <c r="AC111" s="147">
        <f>'1.4'!AC111/'1.4.a'!$AC$149</f>
        <v>7.8064627278503368E-4</v>
      </c>
      <c r="AD111" s="147">
        <f>'1.4'!AD111/'1.4.a'!$AD$149</f>
        <v>9.6803238733645519E-4</v>
      </c>
      <c r="AE111" s="147">
        <f>'1.4'!AE111/'1.4.a'!$AE$149</f>
        <v>6.0594850564911137E-4</v>
      </c>
      <c r="AF111" s="147">
        <f>'1.4'!AF111/'1.4.a'!$AF$149</f>
        <v>7.9252135485674514E-4</v>
      </c>
      <c r="AG111" s="147">
        <f>'1.4'!AG111/'1.4.a'!$AG$149</f>
        <v>7.4426572151361245E-4</v>
      </c>
      <c r="AH111" s="147">
        <f>'1.4'!AH111/'1.4.a'!$AH$149</f>
        <v>8.8509544687614386E-4</v>
      </c>
      <c r="AI111" s="147">
        <f>'1.4'!AI111/'1.4.a'!$AI$149</f>
        <v>6.6204399241321548E-4</v>
      </c>
      <c r="AJ111" s="147">
        <f>'1.4'!AJ111/'1.4.a'!$AJ$149</f>
        <v>8.2548393151211637E-4</v>
      </c>
      <c r="AK111" s="147">
        <f>'1.4'!AK111/'1.4.a'!$AK$149</f>
        <v>8.109279059321093E-4</v>
      </c>
      <c r="AL111" s="147">
        <f>'1.4'!AL111/'1.4.a'!$AL$149</f>
        <v>8.4765849161066076E-4</v>
      </c>
      <c r="AM111" s="147">
        <f>'1.4'!AM111/'1.4.a'!$AM$149</f>
        <v>3.9270845085055607E-4</v>
      </c>
      <c r="AN111" s="147">
        <f>'1.4'!AN111/'1.4.a'!$AN$149</f>
        <v>4.7146203127397036E-4</v>
      </c>
      <c r="AO111" s="147">
        <f>'1.4'!AO111/'1.4.a'!$AO$149</f>
        <v>4.5832300636114762E-4</v>
      </c>
      <c r="AP111" s="147">
        <f>'1.4'!AP111/'1.4.a'!$AP$149</f>
        <v>4.7825819168960794E-4</v>
      </c>
      <c r="AQ111" s="147">
        <f>'1.4'!AQ111/'1.4.a'!$AQ$149</f>
        <v>4.0383606346225056E-4</v>
      </c>
      <c r="AR111" s="147">
        <f>'1.4'!AR111/'1.4.a'!$AR$149</f>
        <v>4.9523699424411209E-4</v>
      </c>
      <c r="AS111" s="147">
        <f>'1.4'!AS111/'1.4.a'!$AS$149</f>
        <v>4.6662577056365409E-4</v>
      </c>
      <c r="AT111" s="147">
        <f>'1.4'!AT111/'1.4.a'!$AT$149</f>
        <v>5.3610658495378458E-4</v>
      </c>
    </row>
    <row r="112" spans="1:46" ht="20.100000000000001" customHeight="1" x14ac:dyDescent="0.25">
      <c r="A112" s="125" t="s">
        <v>422</v>
      </c>
      <c r="B112" s="124" t="s">
        <v>580</v>
      </c>
      <c r="C112" s="147">
        <f>'1.4'!C112/'1.4.a'!$C$149</f>
        <v>4.6576788814856242E-3</v>
      </c>
      <c r="D112" s="147">
        <f>'1.4'!D112/'1.4.a'!$D$149</f>
        <v>4.1382889211954666E-3</v>
      </c>
      <c r="E112" s="147">
        <f>'1.4'!E112/'1.4.a'!$E$149</f>
        <v>3.9472953904911368E-3</v>
      </c>
      <c r="F112" s="147">
        <f>'1.4'!F112/'1.4.a'!$F$149</f>
        <v>3.9026583774145205E-3</v>
      </c>
      <c r="G112" s="147">
        <f>'1.4'!G112/'1.4.a'!$G$149</f>
        <v>4.6146570175729651E-3</v>
      </c>
      <c r="H112" s="147">
        <f>'1.4'!H112/'1.4.a'!$H$149</f>
        <v>4.107968449568406E-3</v>
      </c>
      <c r="I112" s="147">
        <f>'1.4'!I112/'1.4.a'!$I$149</f>
        <v>4.0736572573813875E-3</v>
      </c>
      <c r="J112" s="147">
        <f>'1.4'!J112/'1.4.a'!$J$149</f>
        <v>4.1105423006144413E-3</v>
      </c>
      <c r="K112" s="147">
        <f>'1.4'!K112/'1.4.a'!$K$149</f>
        <v>4.8364543155545664E-3</v>
      </c>
      <c r="L112" s="147">
        <f>'1.4'!L112/'1.4.a'!$L$149</f>
        <v>4.4991303330602778E-3</v>
      </c>
      <c r="M112" s="147">
        <f>'1.4'!M112/'1.4.a'!$M$149</f>
        <v>4.2885200598910883E-3</v>
      </c>
      <c r="N112" s="147">
        <f>'1.4'!N112/'1.4.a'!$N$149</f>
        <v>4.2588607353194648E-3</v>
      </c>
      <c r="O112" s="147">
        <f>'1.4'!O112/'1.4.a'!$O$149</f>
        <v>4.675394112118811E-3</v>
      </c>
      <c r="P112" s="147">
        <f>'1.4'!P112/'1.4.a'!$P$149</f>
        <v>4.3925778863963634E-3</v>
      </c>
      <c r="Q112" s="147">
        <f>'1.4'!Q112/'1.4.a'!$Q$149</f>
        <v>4.3482917387518954E-3</v>
      </c>
      <c r="R112" s="147">
        <f>'1.4'!R112/'1.4.a'!$R$149</f>
        <v>4.409165021798906E-3</v>
      </c>
      <c r="S112" s="147">
        <f>'1.4'!S112/'1.4.a'!$S$149</f>
        <v>5.3778166997486693E-3</v>
      </c>
      <c r="T112" s="147">
        <f>'1.4'!T112/'1.4.a'!$T$149</f>
        <v>5.0030259671818905E-3</v>
      </c>
      <c r="U112" s="147">
        <f>'1.4'!U112/'1.4.a'!$U$149</f>
        <v>4.9887764238466352E-3</v>
      </c>
      <c r="V112" s="147">
        <f>'1.4'!V112/'1.4.a'!$V$149</f>
        <v>4.9602251267058346E-3</v>
      </c>
      <c r="W112" s="147">
        <f>'1.4'!W112/'1.4.a'!$W$149</f>
        <v>4.8087652916478799E-3</v>
      </c>
      <c r="X112" s="147">
        <f>'1.4'!X112/'1.4.a'!$X$149</f>
        <v>5.6724088104189389E-3</v>
      </c>
      <c r="Y112" s="147">
        <f>'1.4'!Y112/'1.4.a'!$Y$149</f>
        <v>4.9854503666177776E-3</v>
      </c>
      <c r="Z112" s="147">
        <f>'1.4'!Z112/'1.4.a'!$Z$149</f>
        <v>6.5543187795554479E-3</v>
      </c>
      <c r="AA112" s="147">
        <f>'1.4'!AA112/'1.4.a'!$AA$149</f>
        <v>5.7403396419641256E-3</v>
      </c>
      <c r="AB112" s="147">
        <f>'1.4'!AB112/'1.4.a'!$AB$149</f>
        <v>5.8424909638250741E-3</v>
      </c>
      <c r="AC112" s="147">
        <f>'1.4'!AC112/'1.4.a'!$AC$149</f>
        <v>5.2578060370051033E-3</v>
      </c>
      <c r="AD112" s="147">
        <f>'1.4'!AD112/'1.4.a'!$AD$149</f>
        <v>7.6406517408773482E-3</v>
      </c>
      <c r="AE112" s="147">
        <f>'1.4'!AE112/'1.4.a'!$AE$149</f>
        <v>6.0698193378170276E-3</v>
      </c>
      <c r="AF112" s="147">
        <f>'1.4'!AF112/'1.4.a'!$AF$149</f>
        <v>6.3378325557626684E-3</v>
      </c>
      <c r="AG112" s="147">
        <f>'1.4'!AG112/'1.4.a'!$AG$149</f>
        <v>6.2360954731660086E-3</v>
      </c>
      <c r="AH112" s="147">
        <f>'1.4'!AH112/'1.4.a'!$AH$149</f>
        <v>7.8973957300563485E-3</v>
      </c>
      <c r="AI112" s="147">
        <f>'1.4'!AI112/'1.4.a'!$AI$149</f>
        <v>6.8299274335548053E-3</v>
      </c>
      <c r="AJ112" s="147">
        <f>'1.4'!AJ112/'1.4.a'!$AJ$149</f>
        <v>6.8089519383909723E-3</v>
      </c>
      <c r="AK112" s="147">
        <f>'1.4'!AK112/'1.4.a'!$AK$149</f>
        <v>6.6086132451774592E-3</v>
      </c>
      <c r="AL112" s="147">
        <f>'1.4'!AL112/'1.4.a'!$AL$149</f>
        <v>7.9380623257021277E-3</v>
      </c>
      <c r="AM112" s="147">
        <f>'1.4'!AM112/'1.4.a'!$AM$149</f>
        <v>7.2604828479817217E-3</v>
      </c>
      <c r="AN112" s="147">
        <f>'1.4'!AN112/'1.4.a'!$AN$149</f>
        <v>7.2959732848230695E-3</v>
      </c>
      <c r="AO112" s="147">
        <f>'1.4'!AO112/'1.4.a'!$AO$149</f>
        <v>7.0855516163081615E-3</v>
      </c>
      <c r="AP112" s="147">
        <f>'1.4'!AP112/'1.4.a'!$AP$149</f>
        <v>8.2687144653299793E-3</v>
      </c>
      <c r="AQ112" s="147">
        <f>'1.4'!AQ112/'1.4.a'!$AQ$149</f>
        <v>7.3415944739029602E-3</v>
      </c>
      <c r="AR112" s="147">
        <f>'1.4'!AR112/'1.4.a'!$AR$149</f>
        <v>7.6974857154679848E-3</v>
      </c>
      <c r="AS112" s="147">
        <f>'1.4'!AS112/'1.4.a'!$AS$149</f>
        <v>7.0942140680248416E-3</v>
      </c>
      <c r="AT112" s="147">
        <f>'1.4'!AT112/'1.4.a'!$AT$149</f>
        <v>8.6838116876343015E-3</v>
      </c>
    </row>
    <row r="113" spans="1:46" ht="20.100000000000001" customHeight="1" x14ac:dyDescent="0.25">
      <c r="A113" s="125" t="s">
        <v>423</v>
      </c>
      <c r="B113" s="124" t="s">
        <v>398</v>
      </c>
      <c r="C113" s="147">
        <f>'1.4'!C113/'1.4.a'!$C$149</f>
        <v>2.2652636651728426E-3</v>
      </c>
      <c r="D113" s="147">
        <f>'1.4'!D113/'1.4.a'!$D$149</f>
        <v>4.2110743360776809E-3</v>
      </c>
      <c r="E113" s="147">
        <f>'1.4'!E113/'1.4.a'!$E$149</f>
        <v>3.9780618517598915E-3</v>
      </c>
      <c r="F113" s="147">
        <f>'1.4'!F113/'1.4.a'!$F$149</f>
        <v>3.6221957687798396E-3</v>
      </c>
      <c r="G113" s="147">
        <f>'1.4'!G113/'1.4.a'!$G$149</f>
        <v>2.5643991279033188E-3</v>
      </c>
      <c r="H113" s="147">
        <f>'1.4'!H113/'1.4.a'!$H$149</f>
        <v>4.2120847296397805E-3</v>
      </c>
      <c r="I113" s="147">
        <f>'1.4'!I113/'1.4.a'!$I$149</f>
        <v>4.1706157411338209E-3</v>
      </c>
      <c r="J113" s="147">
        <f>'1.4'!J113/'1.4.a'!$J$149</f>
        <v>3.5590401323741297E-3</v>
      </c>
      <c r="K113" s="147">
        <f>'1.4'!K113/'1.4.a'!$K$149</f>
        <v>3.5344943447097985E-3</v>
      </c>
      <c r="L113" s="147">
        <f>'1.4'!L113/'1.4.a'!$L$149</f>
        <v>4.5816587416055068E-3</v>
      </c>
      <c r="M113" s="147">
        <f>'1.4'!M113/'1.4.a'!$M$149</f>
        <v>4.4417451596964188E-3</v>
      </c>
      <c r="N113" s="147">
        <f>'1.4'!N113/'1.4.a'!$N$149</f>
        <v>3.7392621973202081E-3</v>
      </c>
      <c r="O113" s="147">
        <f>'1.4'!O113/'1.4.a'!$O$149</f>
        <v>1.8110554149062756E-3</v>
      </c>
      <c r="P113" s="147">
        <f>'1.4'!P113/'1.4.a'!$P$149</f>
        <v>4.103363849591108E-3</v>
      </c>
      <c r="Q113" s="147">
        <f>'1.4'!Q113/'1.4.a'!$Q$149</f>
        <v>4.3048283436662059E-3</v>
      </c>
      <c r="R113" s="147">
        <f>'1.4'!R113/'1.4.a'!$R$149</f>
        <v>4.6332040326740754E-3</v>
      </c>
      <c r="S113" s="147">
        <f>'1.4'!S113/'1.4.a'!$S$149</f>
        <v>2.886566977337321E-3</v>
      </c>
      <c r="T113" s="147">
        <f>'1.4'!T113/'1.4.a'!$T$149</f>
        <v>4.322830454551712E-3</v>
      </c>
      <c r="U113" s="147">
        <f>'1.4'!U113/'1.4.a'!$U$149</f>
        <v>4.5511171013293637E-3</v>
      </c>
      <c r="V113" s="147">
        <f>'1.4'!V113/'1.4.a'!$V$149</f>
        <v>4.0006365802591924E-3</v>
      </c>
      <c r="W113" s="147">
        <f>'1.4'!W113/'1.4.a'!$W$149</f>
        <v>3.5521486297601227E-3</v>
      </c>
      <c r="X113" s="147">
        <f>'1.4'!X113/'1.4.a'!$X$149</f>
        <v>6.2363804149099212E-3</v>
      </c>
      <c r="Y113" s="147">
        <f>'1.4'!Y113/'1.4.a'!$Y$149</f>
        <v>5.5521205965783004E-3</v>
      </c>
      <c r="Z113" s="147">
        <f>'1.4'!Z113/'1.4.a'!$Z$149</f>
        <v>5.8515717441004799E-3</v>
      </c>
      <c r="AA113" s="147">
        <f>'1.4'!AA113/'1.4.a'!$AA$149</f>
        <v>3.3262453228657752E-3</v>
      </c>
      <c r="AB113" s="147">
        <f>'1.4'!AB113/'1.4.a'!$AB$149</f>
        <v>5.880480899520397E-3</v>
      </c>
      <c r="AC113" s="147">
        <f>'1.4'!AC113/'1.4.a'!$AC$149</f>
        <v>4.8513894414211074E-3</v>
      </c>
      <c r="AD113" s="147">
        <f>'1.4'!AD113/'1.4.a'!$AD$149</f>
        <v>5.5599690352914136E-3</v>
      </c>
      <c r="AE113" s="147">
        <f>'1.4'!AE113/'1.4.a'!$AE$149</f>
        <v>3.0478423934792755E-3</v>
      </c>
      <c r="AF113" s="147">
        <f>'1.4'!AF113/'1.4.a'!$AF$149</f>
        <v>5.4616558859481293E-3</v>
      </c>
      <c r="AG113" s="147">
        <f>'1.4'!AG113/'1.4.a'!$AG$149</f>
        <v>4.9505746331638643E-3</v>
      </c>
      <c r="AH113" s="147">
        <f>'1.4'!AH113/'1.4.a'!$AH$149</f>
        <v>5.696427577104147E-3</v>
      </c>
      <c r="AI113" s="147">
        <f>'1.4'!AI113/'1.4.a'!$AI$149</f>
        <v>3.671423532754564E-3</v>
      </c>
      <c r="AJ113" s="147">
        <f>'1.4'!AJ113/'1.4.a'!$AJ$149</f>
        <v>5.6728818934860797E-3</v>
      </c>
      <c r="AK113" s="147">
        <f>'1.4'!AK113/'1.4.a'!$AK$149</f>
        <v>5.5116288593701169E-3</v>
      </c>
      <c r="AL113" s="147">
        <f>'1.4'!AL113/'1.4.a'!$AL$149</f>
        <v>5.1373943199819151E-3</v>
      </c>
      <c r="AM113" s="147">
        <f>'1.4'!AM113/'1.4.a'!$AM$149</f>
        <v>3.8681243064689562E-3</v>
      </c>
      <c r="AN113" s="147">
        <f>'1.4'!AN113/'1.4.a'!$AN$149</f>
        <v>5.6540077566249475E-3</v>
      </c>
      <c r="AO113" s="147">
        <f>'1.4'!AO113/'1.4.a'!$AO$149</f>
        <v>5.4476473296378872E-3</v>
      </c>
      <c r="AP113" s="147">
        <f>'1.4'!AP113/'1.4.a'!$AP$149</f>
        <v>5.4494909706367623E-3</v>
      </c>
      <c r="AQ113" s="147">
        <f>'1.4'!AQ113/'1.4.a'!$AQ$149</f>
        <v>4.1100649481917717E-3</v>
      </c>
      <c r="AR113" s="147">
        <f>'1.4'!AR113/'1.4.a'!$AR$149</f>
        <v>6.1676983177151538E-3</v>
      </c>
      <c r="AS113" s="147">
        <f>'1.4'!AS113/'1.4.a'!$AS$149</f>
        <v>5.8008370963479336E-3</v>
      </c>
      <c r="AT113" s="147">
        <f>'1.4'!AT113/'1.4.a'!$AT$149</f>
        <v>6.3380396798509856E-3</v>
      </c>
    </row>
    <row r="114" spans="1:46" ht="20.100000000000001" customHeight="1" x14ac:dyDescent="0.25">
      <c r="A114" s="137" t="s">
        <v>424</v>
      </c>
      <c r="B114" s="118" t="s">
        <v>831</v>
      </c>
      <c r="C114" s="146">
        <f>'1.4'!C114/'1.4.a'!$C$149</f>
        <v>8.9005013522022152E-3</v>
      </c>
      <c r="D114" s="146">
        <f>'1.4'!D114/'1.4.a'!$D$149</f>
        <v>7.7853641189747202E-3</v>
      </c>
      <c r="E114" s="146">
        <f>'1.4'!E114/'1.4.a'!$E$149</f>
        <v>9.3722480523757458E-3</v>
      </c>
      <c r="F114" s="146">
        <f>'1.4'!F114/'1.4.a'!$F$149</f>
        <v>9.1264408071791286E-3</v>
      </c>
      <c r="G114" s="146">
        <f>'1.4'!G114/'1.4.a'!$G$149</f>
        <v>7.6454459529995532E-3</v>
      </c>
      <c r="H114" s="146">
        <f>'1.4'!H114/'1.4.a'!$H$149</f>
        <v>7.868917451101326E-3</v>
      </c>
      <c r="I114" s="146">
        <f>'1.4'!I114/'1.4.a'!$I$149</f>
        <v>8.8707944763421996E-3</v>
      </c>
      <c r="J114" s="146">
        <f>'1.4'!J114/'1.4.a'!$J$149</f>
        <v>9.2709382979847769E-3</v>
      </c>
      <c r="K114" s="146">
        <f>'1.4'!K114/'1.4.a'!$K$149</f>
        <v>8.8589156774248681E-3</v>
      </c>
      <c r="L114" s="146">
        <f>'1.4'!L114/'1.4.a'!$L$149</f>
        <v>9.2244245555932764E-3</v>
      </c>
      <c r="M114" s="146">
        <f>'1.4'!M114/'1.4.a'!$M$149</f>
        <v>1.0114078928084197E-2</v>
      </c>
      <c r="N114" s="146">
        <f>'1.4'!N114/'1.4.a'!$N$149</f>
        <v>9.1382400900911227E-3</v>
      </c>
      <c r="O114" s="146">
        <f>'1.4'!O114/'1.4.a'!$O$149</f>
        <v>5.3397317709487011E-3</v>
      </c>
      <c r="P114" s="146">
        <f>'1.4'!P114/'1.4.a'!$P$149</f>
        <v>5.4035004859904062E-3</v>
      </c>
      <c r="Q114" s="146">
        <f>'1.4'!Q114/'1.4.a'!$Q$149</f>
        <v>5.9708524051470041E-3</v>
      </c>
      <c r="R114" s="146">
        <f>'1.4'!R114/'1.4.a'!$R$149</f>
        <v>8.2002093085712865E-3</v>
      </c>
      <c r="S114" s="146">
        <f>'1.4'!S114/'1.4.a'!$S$149</f>
        <v>6.245603673811306E-3</v>
      </c>
      <c r="T114" s="146">
        <f>'1.4'!T114/'1.4.a'!$T$149</f>
        <v>6.7540833210602749E-3</v>
      </c>
      <c r="U114" s="146">
        <f>'1.4'!U114/'1.4.a'!$U$149</f>
        <v>7.7133139376080444E-3</v>
      </c>
      <c r="V114" s="146">
        <f>'1.4'!V114/'1.4.a'!$V$149</f>
        <v>7.8556271378022666E-3</v>
      </c>
      <c r="W114" s="146">
        <f>'1.4'!W114/'1.4.a'!$W$149</f>
        <v>5.3522816228547708E-3</v>
      </c>
      <c r="X114" s="146">
        <f>'1.4'!X114/'1.4.a'!$X$149</f>
        <v>6.594077432573656E-3</v>
      </c>
      <c r="Y114" s="146">
        <f>'1.4'!Y114/'1.4.a'!$Y$149</f>
        <v>6.0721141952552911E-3</v>
      </c>
      <c r="Z114" s="146">
        <f>'1.4'!Z114/'1.4.a'!$Z$149</f>
        <v>7.8834070994171605E-3</v>
      </c>
      <c r="AA114" s="146">
        <f>'1.4'!AA114/'1.4.a'!$AA$149</f>
        <v>5.4559871692285372E-3</v>
      </c>
      <c r="AB114" s="146">
        <f>'1.4'!AB114/'1.4.a'!$AB$149</f>
        <v>6.8904740284307688E-3</v>
      </c>
      <c r="AC114" s="146">
        <f>'1.4'!AC114/'1.4.a'!$AC$149</f>
        <v>6.1787486355919371E-3</v>
      </c>
      <c r="AD114" s="146">
        <f>'1.4'!AD114/'1.4.a'!$AD$149</f>
        <v>7.5913734322034781E-3</v>
      </c>
      <c r="AE114" s="146">
        <f>'1.4'!AE114/'1.4.a'!$AE$149</f>
        <v>3.3224292859762071E-3</v>
      </c>
      <c r="AF114" s="146">
        <f>'1.4'!AF114/'1.4.a'!$AF$149</f>
        <v>2.7143581487600039E-3</v>
      </c>
      <c r="AG114" s="146">
        <f>'1.4'!AG114/'1.4.a'!$AG$149</f>
        <v>3.5311423689417683E-3</v>
      </c>
      <c r="AH114" s="146">
        <f>'1.4'!AH114/'1.4.a'!$AH$149</f>
        <v>4.9238498427908598E-3</v>
      </c>
      <c r="AI114" s="146">
        <f>'1.4'!AI114/'1.4.a'!$AI$149</f>
        <v>3.9132048804273525E-3</v>
      </c>
      <c r="AJ114" s="146">
        <f>'1.4'!AJ114/'1.4.a'!$AJ$149</f>
        <v>3.8721002406861284E-3</v>
      </c>
      <c r="AK114" s="146">
        <f>'1.4'!AK114/'1.4.a'!$AK$149</f>
        <v>4.7270679323605643E-3</v>
      </c>
      <c r="AL114" s="146">
        <f>'1.4'!AL114/'1.4.a'!$AL$149</f>
        <v>5.8431226014590745E-3</v>
      </c>
      <c r="AM114" s="146">
        <f>'1.4'!AM114/'1.4.a'!$AM$149</f>
        <v>4.9302592392039954E-3</v>
      </c>
      <c r="AN114" s="146">
        <f>'1.4'!AN114/'1.4.a'!$AN$149</f>
        <v>4.3743392540285921E-3</v>
      </c>
      <c r="AO114" s="146">
        <f>'1.4'!AO114/'1.4.a'!$AO$149</f>
        <v>5.4303230467178248E-3</v>
      </c>
      <c r="AP114" s="146">
        <f>'1.4'!AP114/'1.4.a'!$AP$149</f>
        <v>7.1144745920645857E-3</v>
      </c>
      <c r="AQ114" s="146">
        <f>'1.4'!AQ114/'1.4.a'!$AQ$149</f>
        <v>5.9245446021503785E-3</v>
      </c>
      <c r="AR114" s="146">
        <f>'1.4'!AR114/'1.4.a'!$AR$149</f>
        <v>6.5668998610045872E-3</v>
      </c>
      <c r="AS114" s="146">
        <f>'1.4'!AS114/'1.4.a'!$AS$149</f>
        <v>7.2519672459832579E-3</v>
      </c>
      <c r="AT114" s="146">
        <f>'1.4'!AT114/'1.4.a'!$AT$149</f>
        <v>1.0060559816599091E-2</v>
      </c>
    </row>
    <row r="115" spans="1:46" ht="20.100000000000001" customHeight="1" x14ac:dyDescent="0.25">
      <c r="A115" s="125" t="s">
        <v>672</v>
      </c>
      <c r="B115" s="124" t="s">
        <v>330</v>
      </c>
      <c r="C115" s="147">
        <f>'1.4'!C115/'1.4.a'!$C$149</f>
        <v>8.9512074105064631E-3</v>
      </c>
      <c r="D115" s="147">
        <f>'1.4'!D115/'1.4.a'!$D$149</f>
        <v>7.8644417965963321E-3</v>
      </c>
      <c r="E115" s="147">
        <f>'1.4'!E115/'1.4.a'!$E$149</f>
        <v>9.4775161388872351E-3</v>
      </c>
      <c r="F115" s="147">
        <f>'1.4'!F115/'1.4.a'!$F$149</f>
        <v>9.3813407246880302E-3</v>
      </c>
      <c r="G115" s="147">
        <f>'1.4'!G115/'1.4.a'!$G$149</f>
        <v>7.8809397480523683E-3</v>
      </c>
      <c r="H115" s="147">
        <f>'1.4'!H115/'1.4.a'!$H$149</f>
        <v>7.9631439276327976E-3</v>
      </c>
      <c r="I115" s="147">
        <f>'1.4'!I115/'1.4.a'!$I$149</f>
        <v>9.0063477588874299E-3</v>
      </c>
      <c r="J115" s="147">
        <f>'1.4'!J115/'1.4.a'!$J$149</f>
        <v>9.4311735771391847E-3</v>
      </c>
      <c r="K115" s="147">
        <f>'1.4'!K115/'1.4.a'!$K$149</f>
        <v>8.9431574034113913E-3</v>
      </c>
      <c r="L115" s="147">
        <f>'1.4'!L115/'1.4.a'!$L$149</f>
        <v>9.2790574080949019E-3</v>
      </c>
      <c r="M115" s="147">
        <f>'1.4'!M115/'1.4.a'!$M$149</f>
        <v>1.0442099526170498E-2</v>
      </c>
      <c r="N115" s="147">
        <f>'1.4'!N115/'1.4.a'!$N$149</f>
        <v>9.2678385603108399E-3</v>
      </c>
      <c r="O115" s="147">
        <f>'1.4'!O115/'1.4.a'!$O$149</f>
        <v>5.3653714149495563E-3</v>
      </c>
      <c r="P115" s="147">
        <f>'1.4'!P115/'1.4.a'!$P$149</f>
        <v>5.4764173392083844E-3</v>
      </c>
      <c r="Q115" s="147">
        <f>'1.4'!Q115/'1.4.a'!$Q$149</f>
        <v>6.0756285721632391E-3</v>
      </c>
      <c r="R115" s="147">
        <f>'1.4'!R115/'1.4.a'!$R$149</f>
        <v>8.3520463481815826E-3</v>
      </c>
      <c r="S115" s="147">
        <f>'1.4'!S115/'1.4.a'!$S$149</f>
        <v>6.4235018096202821E-3</v>
      </c>
      <c r="T115" s="147">
        <f>'1.4'!T115/'1.4.a'!$T$149</f>
        <v>7.0876070930174593E-3</v>
      </c>
      <c r="U115" s="147">
        <f>'1.4'!U115/'1.4.a'!$U$149</f>
        <v>7.8892178269500471E-3</v>
      </c>
      <c r="V115" s="147">
        <f>'1.4'!V115/'1.4.a'!$V$149</f>
        <v>8.0268657923590614E-3</v>
      </c>
      <c r="W115" s="147">
        <f>'1.4'!W115/'1.4.a'!$W$149</f>
        <v>5.4247713466795012E-3</v>
      </c>
      <c r="X115" s="147">
        <f>'1.4'!X115/'1.4.a'!$X$149</f>
        <v>6.6824638142488259E-3</v>
      </c>
      <c r="Y115" s="147">
        <f>'1.4'!Y115/'1.4.a'!$Y$149</f>
        <v>6.2728034776211332E-3</v>
      </c>
      <c r="Z115" s="147">
        <f>'1.4'!Z115/'1.4.a'!$Z$149</f>
        <v>8.0384806097313945E-3</v>
      </c>
      <c r="AA115" s="147">
        <f>'1.4'!AA115/'1.4.a'!$AA$149</f>
        <v>5.5277230551423508E-3</v>
      </c>
      <c r="AB115" s="147">
        <f>'1.4'!AB115/'1.4.a'!$AB$149</f>
        <v>6.962292364947038E-3</v>
      </c>
      <c r="AC115" s="147">
        <f>'1.4'!AC115/'1.4.a'!$AC$149</f>
        <v>6.2320104951332144E-3</v>
      </c>
      <c r="AD115" s="147">
        <f>'1.4'!AD115/'1.4.a'!$AD$149</f>
        <v>7.8393433613790208E-3</v>
      </c>
      <c r="AE115" s="147">
        <f>'1.4'!AE115/'1.4.a'!$AE$149</f>
        <v>3.3635201193741105E-3</v>
      </c>
      <c r="AF115" s="147">
        <f>'1.4'!AF115/'1.4.a'!$AF$149</f>
        <v>2.7998024293857562E-3</v>
      </c>
      <c r="AG115" s="147">
        <f>'1.4'!AG115/'1.4.a'!$AG$149</f>
        <v>3.5984599395355358E-3</v>
      </c>
      <c r="AH115" s="147">
        <f>'1.4'!AH115/'1.4.a'!$AH$149</f>
        <v>5.029526177056421E-3</v>
      </c>
      <c r="AI115" s="147">
        <f>'1.4'!AI115/'1.4.a'!$AI$149</f>
        <v>4.0168984082385719E-3</v>
      </c>
      <c r="AJ115" s="147">
        <f>'1.4'!AJ115/'1.4.a'!$AJ$149</f>
        <v>3.9962697344206695E-3</v>
      </c>
      <c r="AK115" s="147">
        <f>'1.4'!AK115/'1.4.a'!$AK$149</f>
        <v>4.7677732589680366E-3</v>
      </c>
      <c r="AL115" s="147">
        <f>'1.4'!AL115/'1.4.a'!$AL$149</f>
        <v>5.9695743503251301E-3</v>
      </c>
      <c r="AM115" s="147">
        <f>'1.4'!AM115/'1.4.a'!$AM$149</f>
        <v>5.0099745459974091E-3</v>
      </c>
      <c r="AN115" s="147">
        <f>'1.4'!AN115/'1.4.a'!$AN$149</f>
        <v>4.4582877027440522E-3</v>
      </c>
      <c r="AO115" s="147">
        <f>'1.4'!AO115/'1.4.a'!$AO$149</f>
        <v>5.5131634714590191E-3</v>
      </c>
      <c r="AP115" s="147">
        <f>'1.4'!AP115/'1.4.a'!$AP$149</f>
        <v>7.270731163790782E-3</v>
      </c>
      <c r="AQ115" s="147">
        <f>'1.4'!AQ115/'1.4.a'!$AQ$149</f>
        <v>6.0722315102587753E-3</v>
      </c>
      <c r="AR115" s="147">
        <f>'1.4'!AR115/'1.4.a'!$AR$149</f>
        <v>6.6486137868759215E-3</v>
      </c>
      <c r="AS115" s="147">
        <f>'1.4'!AS115/'1.4.a'!$AS$149</f>
        <v>7.3582344873137778E-3</v>
      </c>
      <c r="AT115" s="147">
        <f>'1.4'!AT115/'1.4.a'!$AT$149</f>
        <v>1.0260765725801415E-2</v>
      </c>
    </row>
    <row r="116" spans="1:46" ht="20.100000000000001" customHeight="1" x14ac:dyDescent="0.25">
      <c r="A116" s="125" t="s">
        <v>673</v>
      </c>
      <c r="B116" s="124" t="s">
        <v>529</v>
      </c>
      <c r="C116" s="147">
        <f>'1.4'!C116/'1.4.a'!$C$149</f>
        <v>5.0706058304248018E-5</v>
      </c>
      <c r="D116" s="147">
        <f>'1.4'!D116/'1.4.a'!$D$149</f>
        <v>7.9077677621612388E-5</v>
      </c>
      <c r="E116" s="147">
        <f>'1.4'!E116/'1.4.a'!$E$149</f>
        <v>1.0526808651149028E-4</v>
      </c>
      <c r="F116" s="147">
        <f>'1.4'!F116/'1.4.a'!$F$149</f>
        <v>2.5489991750890251E-4</v>
      </c>
      <c r="G116" s="147">
        <f>'1.4'!G116/'1.4.a'!$G$149</f>
        <v>2.3549379505281493E-4</v>
      </c>
      <c r="H116" s="147">
        <f>'1.4'!H116/'1.4.a'!$H$149</f>
        <v>9.4226476531472311E-5</v>
      </c>
      <c r="I116" s="147">
        <f>'1.4'!I116/'1.4.a'!$I$149</f>
        <v>1.3555328254523169E-4</v>
      </c>
      <c r="J116" s="147">
        <f>'1.4'!J116/'1.4.a'!$J$149</f>
        <v>1.6023527915440798E-4</v>
      </c>
      <c r="K116" s="147">
        <f>'1.4'!K116/'1.4.a'!$K$149</f>
        <v>8.4241725986521518E-5</v>
      </c>
      <c r="L116" s="147">
        <f>'1.4'!L116/'1.4.a'!$L$149</f>
        <v>5.4632852501627242E-5</v>
      </c>
      <c r="M116" s="147">
        <f>'1.4'!M116/'1.4.a'!$M$149</f>
        <v>3.2802059808630189E-4</v>
      </c>
      <c r="N116" s="147">
        <f>'1.4'!N116/'1.4.a'!$N$149</f>
        <v>1.2959847021971787E-4</v>
      </c>
      <c r="O116" s="147">
        <f>'1.4'!O116/'1.4.a'!$O$149</f>
        <v>2.5639644000855003E-5</v>
      </c>
      <c r="P116" s="147">
        <f>'1.4'!P116/'1.4.a'!$P$149</f>
        <v>7.2916853217979021E-5</v>
      </c>
      <c r="Q116" s="147">
        <f>'1.4'!Q116/'1.4.a'!$Q$149</f>
        <v>1.0477616701623523E-4</v>
      </c>
      <c r="R116" s="147">
        <f>'1.4'!R116/'1.4.a'!$R$149</f>
        <v>1.5183703961029491E-4</v>
      </c>
      <c r="S116" s="147">
        <f>'1.4'!S116/'1.4.a'!$S$149</f>
        <v>1.7789813580897586E-4</v>
      </c>
      <c r="T116" s="147">
        <f>'1.4'!T116/'1.4.a'!$T$149</f>
        <v>3.3352377195718346E-4</v>
      </c>
      <c r="U116" s="147">
        <f>'1.4'!U116/'1.4.a'!$U$149</f>
        <v>1.7590388934200196E-4</v>
      </c>
      <c r="V116" s="147">
        <f>'1.4'!V116/'1.4.a'!$V$149</f>
        <v>1.7123865455679474E-4</v>
      </c>
      <c r="W116" s="147">
        <f>'1.4'!W116/'1.4.a'!$W$149</f>
        <v>7.2489723824730408E-5</v>
      </c>
      <c r="X116" s="147">
        <f>'1.4'!X116/'1.4.a'!$X$149</f>
        <v>8.8386381675169541E-5</v>
      </c>
      <c r="Y116" s="147">
        <f>'1.4'!Y116/'1.4.a'!$Y$149</f>
        <v>2.0068928236584226E-4</v>
      </c>
      <c r="Z116" s="147">
        <f>'1.4'!Z116/'1.4.a'!$Z$149</f>
        <v>1.5507351031423405E-4</v>
      </c>
      <c r="AA116" s="147">
        <f>'1.4'!AA116/'1.4.a'!$AA$149</f>
        <v>7.1735885913814086E-5</v>
      </c>
      <c r="AB116" s="147">
        <f>'1.4'!AB116/'1.4.a'!$AB$149</f>
        <v>7.1818336516269815E-5</v>
      </c>
      <c r="AC116" s="147">
        <f>'1.4'!AC116/'1.4.a'!$AC$149</f>
        <v>5.3261859541277716E-5</v>
      </c>
      <c r="AD116" s="147">
        <f>'1.4'!AD116/'1.4.a'!$AD$149</f>
        <v>2.4796992917554272E-4</v>
      </c>
      <c r="AE116" s="147">
        <f>'1.4'!AE116/'1.4.a'!$AE$149</f>
        <v>4.1090833397903159E-5</v>
      </c>
      <c r="AF116" s="147">
        <f>'1.4'!AF116/'1.4.a'!$AF$149</f>
        <v>8.5444280625752078E-5</v>
      </c>
      <c r="AG116" s="147">
        <f>'1.4'!AG116/'1.4.a'!$AG$149</f>
        <v>6.731757059376777E-5</v>
      </c>
      <c r="AH116" s="147">
        <f>'1.4'!AH116/'1.4.a'!$AH$149</f>
        <v>1.0567633426556069E-4</v>
      </c>
      <c r="AI116" s="147">
        <f>'1.4'!AI116/'1.4.a'!$AI$149</f>
        <v>1.036935278112194E-4</v>
      </c>
      <c r="AJ116" s="147">
        <f>'1.4'!AJ116/'1.4.a'!$AJ$149</f>
        <v>1.2416949373454073E-4</v>
      </c>
      <c r="AK116" s="147">
        <f>'1.4'!AK116/'1.4.a'!$AK$149</f>
        <v>4.0705326607471826E-5</v>
      </c>
      <c r="AL116" s="147">
        <f>'1.4'!AL116/'1.4.a'!$AL$149</f>
        <v>1.2645174886605589E-4</v>
      </c>
      <c r="AM116" s="147">
        <f>'1.4'!AM116/'1.4.a'!$AM$149</f>
        <v>7.9715306793414056E-5</v>
      </c>
      <c r="AN116" s="147">
        <f>'1.4'!AN116/'1.4.a'!$AN$149</f>
        <v>8.3948448715459988E-5</v>
      </c>
      <c r="AO116" s="147">
        <f>'1.4'!AO116/'1.4.a'!$AO$149</f>
        <v>8.2840424741193985E-5</v>
      </c>
      <c r="AP116" s="147">
        <f>'1.4'!AP116/'1.4.a'!$AP$149</f>
        <v>1.5625657172619621E-4</v>
      </c>
      <c r="AQ116" s="147">
        <f>'1.4'!AQ116/'1.4.a'!$AQ$149</f>
        <v>1.4768690810839651E-4</v>
      </c>
      <c r="AR116" s="147">
        <f>'1.4'!AR116/'1.4.a'!$AR$149</f>
        <v>8.1713925871334538E-5</v>
      </c>
      <c r="AS116" s="147">
        <f>'1.4'!AS116/'1.4.a'!$AS$149</f>
        <v>1.0626724133051937E-4</v>
      </c>
      <c r="AT116" s="147">
        <f>'1.4'!AT116/'1.4.a'!$AT$149</f>
        <v>2.0020590920232545E-4</v>
      </c>
    </row>
    <row r="117" spans="1:46" ht="20.100000000000001" customHeight="1" x14ac:dyDescent="0.25">
      <c r="A117" s="126"/>
      <c r="B117" s="126" t="s">
        <v>429</v>
      </c>
      <c r="C117" s="96">
        <f>'1.4'!C117/'1.4.a'!$C$149</f>
        <v>1.0257798714751885E-2</v>
      </c>
      <c r="D117" s="96">
        <f>'1.4'!D117/'1.4.a'!$D$149</f>
        <v>-1.1175008045157488E-4</v>
      </c>
      <c r="E117" s="96">
        <f>'1.4'!E117/'1.4.a'!$E$149</f>
        <v>-3.9214554734328735E-3</v>
      </c>
      <c r="F117" s="96">
        <f>'1.4'!F117/'1.4.a'!$F$149</f>
        <v>2.7495974557642318E-3</v>
      </c>
      <c r="G117" s="96">
        <f>'1.4'!G117/'1.4.a'!$G$149</f>
        <v>1.2251266409237318E-2</v>
      </c>
      <c r="H117" s="96">
        <f>'1.4'!H117/'1.4.a'!$H$149</f>
        <v>-7.7439844381449973E-4</v>
      </c>
      <c r="I117" s="96">
        <f>'1.4'!I117/'1.4.a'!$I$149</f>
        <v>-4.1501512499484165E-3</v>
      </c>
      <c r="J117" s="96">
        <f>'1.4'!J117/'1.4.a'!$J$149</f>
        <v>6.2459880649598431E-3</v>
      </c>
      <c r="K117" s="96">
        <f>'1.4'!K117/'1.4.a'!$K$149</f>
        <v>1.0216452460260809E-2</v>
      </c>
      <c r="L117" s="96">
        <f>'1.4'!L117/'1.4.a'!$L$149</f>
        <v>-1.3457002673077617E-3</v>
      </c>
      <c r="M117" s="96">
        <f>'1.4'!M117/'1.4.a'!$M$149</f>
        <v>-5.1755695412307153E-3</v>
      </c>
      <c r="N117" s="96">
        <f>'1.4'!N117/'1.4.a'!$N$149</f>
        <v>7.2539474998476764E-3</v>
      </c>
      <c r="O117" s="96">
        <f>'1.4'!O117/'1.4.a'!$O$149</f>
        <v>1.703303276231086E-2</v>
      </c>
      <c r="P117" s="96">
        <f>'1.4'!P117/'1.4.a'!$P$149</f>
        <v>2.5743893873707577E-3</v>
      </c>
      <c r="Q117" s="96">
        <f>'1.4'!Q117/'1.4.a'!$Q$149</f>
        <v>-2.2318219126856924E-3</v>
      </c>
      <c r="R117" s="96">
        <f>'1.4'!R117/'1.4.a'!$R$149</f>
        <v>-5.9060720872163507E-4</v>
      </c>
      <c r="S117" s="96">
        <f>'1.4'!S117/'1.4.a'!$S$149</f>
        <v>1.2622871728138337E-2</v>
      </c>
      <c r="T117" s="96">
        <f>'1.4'!T117/'1.4.a'!$T$149</f>
        <v>-2.9206699015816727E-4</v>
      </c>
      <c r="U117" s="96">
        <f>'1.4'!U117/'1.4.a'!$U$149</f>
        <v>-4.4537363934895151E-3</v>
      </c>
      <c r="V117" s="96">
        <f>'1.4'!V117/'1.4.a'!$V$149</f>
        <v>1.7844148085860928E-3</v>
      </c>
      <c r="W117" s="96">
        <f>'1.4'!W117/'1.4.a'!$W$149</f>
        <v>2.6158458001317105E-2</v>
      </c>
      <c r="X117" s="96">
        <f>'1.4'!X117/'1.4.a'!$X$149</f>
        <v>-5.2086184499249904E-3</v>
      </c>
      <c r="Y117" s="96">
        <f>'1.4'!Y117/'1.4.a'!$Y$149</f>
        <v>-2.1494772085714989E-3</v>
      </c>
      <c r="Z117" s="96">
        <f>'1.4'!Z117/'1.4.a'!$Z$149</f>
        <v>-8.2662611498222158E-3</v>
      </c>
      <c r="AA117" s="96">
        <f>'1.4'!AA117/'1.4.a'!$AA$149</f>
        <v>2.2979192573546702E-2</v>
      </c>
      <c r="AB117" s="96">
        <f>'1.4'!AB117/'1.4.a'!$AB$149</f>
        <v>-1.5975545783988966E-3</v>
      </c>
      <c r="AC117" s="96">
        <f>'1.4'!AC117/'1.4.a'!$AC$149</f>
        <v>1.8722500276590428E-3</v>
      </c>
      <c r="AD117" s="96">
        <f>'1.4'!AD117/'1.4.a'!$AD$149</f>
        <v>-1.3274266129971115E-2</v>
      </c>
      <c r="AE117" s="96">
        <f>'1.4'!AE117/'1.4.a'!$AE$149</f>
        <v>2.7689404501619042E-2</v>
      </c>
      <c r="AF117" s="96">
        <f>'1.4'!AF117/'1.4.a'!$AF$149</f>
        <v>2.6573259163670693E-3</v>
      </c>
      <c r="AG117" s="96">
        <f>'1.4'!AG117/'1.4.a'!$AG$149</f>
        <v>4.0778041778700433E-3</v>
      </c>
      <c r="AH117" s="96">
        <f>'1.4'!AH117/'1.4.a'!$AH$149</f>
        <v>-1.1558391203615339E-2</v>
      </c>
      <c r="AI117" s="96">
        <f>'1.4'!AI117/'1.4.a'!$AI$149</f>
        <v>2.170885399153441E-2</v>
      </c>
      <c r="AJ117" s="96">
        <f>'1.4'!AJ117/'1.4.a'!$AJ$149</f>
        <v>3.2830893101325627E-3</v>
      </c>
      <c r="AK117" s="96">
        <f>'1.4'!AK117/'1.4.a'!$AK$149</f>
        <v>-8.2868995106716119E-4</v>
      </c>
      <c r="AL117" s="96">
        <f>'1.4'!AL117/'1.4.a'!$AL$149</f>
        <v>-5.0057599195669341E-3</v>
      </c>
      <c r="AM117" s="96">
        <f>'1.4'!AM117/'1.4.a'!$AM$149</f>
        <v>1.9049419305577891E-2</v>
      </c>
      <c r="AN117" s="96">
        <f>'1.4'!AN117/'1.4.a'!$AN$149</f>
        <v>9.9707857654016802E-4</v>
      </c>
      <c r="AO117" s="96">
        <f>'1.4'!AO117/'1.4.a'!$AO$149</f>
        <v>-2.1030769334347958E-3</v>
      </c>
      <c r="AP117" s="96">
        <f>'1.4'!AP117/'1.4.a'!$AP$149</f>
        <v>5.687880974093541E-4</v>
      </c>
      <c r="AQ117" s="96">
        <f>'1.4'!AQ117/'1.4.a'!$AQ$149</f>
        <v>2.1438390540429786E-2</v>
      </c>
      <c r="AR117" s="96">
        <f>'1.4'!AR117/'1.4.a'!$AR$149</f>
        <v>-4.5960715618795023E-3</v>
      </c>
      <c r="AS117" s="96">
        <f>'1.4'!AS117/'1.4.a'!$AS$149</f>
        <v>6.9627623246595422E-3</v>
      </c>
      <c r="AT117" s="96">
        <f>'1.4'!AT117/'1.4.a'!$AT$149</f>
        <v>-1.485283783722569E-2</v>
      </c>
    </row>
    <row r="118" spans="1:46" ht="20.100000000000001" customHeight="1" x14ac:dyDescent="0.25">
      <c r="A118" s="126"/>
      <c r="B118" s="126" t="s">
        <v>430</v>
      </c>
      <c r="C118" s="96">
        <f>'1.4'!C118/'1.4.a'!$C$149</f>
        <v>9.3409881591837267E-3</v>
      </c>
      <c r="D118" s="96">
        <f>'1.4'!D118/'1.4.a'!$D$149</f>
        <v>-8.9330755770087472E-4</v>
      </c>
      <c r="E118" s="96">
        <f>'1.4'!E118/'1.4.a'!$E$149</f>
        <v>-4.610663644804551E-3</v>
      </c>
      <c r="F118" s="96">
        <f>'1.4'!F118/'1.4.a'!$F$149</f>
        <v>1.3769344891977108E-3</v>
      </c>
      <c r="G118" s="96">
        <f>'1.4'!G118/'1.4.a'!$G$149</f>
        <v>1.1874032610769728E-2</v>
      </c>
      <c r="H118" s="96">
        <f>'1.4'!H118/'1.4.a'!$H$149</f>
        <v>-2.0550318637954602E-3</v>
      </c>
      <c r="I118" s="96">
        <f>'1.4'!I118/'1.4.a'!$I$149</f>
        <v>-5.8778149765790974E-3</v>
      </c>
      <c r="J118" s="96">
        <f>'1.4'!J118/'1.4.a'!$J$149</f>
        <v>4.1827579222286464E-3</v>
      </c>
      <c r="K118" s="96">
        <f>'1.4'!K118/'1.4.a'!$K$149</f>
        <v>8.4093524023119079E-3</v>
      </c>
      <c r="L118" s="96">
        <f>'1.4'!L118/'1.4.a'!$L$149</f>
        <v>-3.5699357647708883E-3</v>
      </c>
      <c r="M118" s="96">
        <f>'1.4'!M118/'1.4.a'!$M$149</f>
        <v>-7.0042843474261759E-3</v>
      </c>
      <c r="N118" s="96">
        <f>'1.4'!N118/'1.4.a'!$N$149</f>
        <v>4.8236893881394832E-3</v>
      </c>
      <c r="O118" s="96">
        <f>'1.4'!O118/'1.4.a'!$O$149</f>
        <v>1.683951453875061E-2</v>
      </c>
      <c r="P118" s="96">
        <f>'1.4'!P118/'1.4.a'!$P$149</f>
        <v>2.2803149073217666E-3</v>
      </c>
      <c r="Q118" s="96">
        <f>'1.4'!Q118/'1.4.a'!$Q$149</f>
        <v>-3.2866007368128171E-3</v>
      </c>
      <c r="R118" s="96">
        <f>'1.4'!R118/'1.4.a'!$R$149</f>
        <v>-1.9089529606103131E-3</v>
      </c>
      <c r="S118" s="96">
        <f>'1.4'!S118/'1.4.a'!$S$149</f>
        <v>1.1356412766422899E-2</v>
      </c>
      <c r="T118" s="96">
        <f>'1.4'!T118/'1.4.a'!$T$149</f>
        <v>-1.9576016736261481E-3</v>
      </c>
      <c r="U118" s="96">
        <f>'1.4'!U118/'1.4.a'!$U$149</f>
        <v>-5.9353729584639666E-3</v>
      </c>
      <c r="V118" s="96">
        <f>'1.4'!V118/'1.4.a'!$V$149</f>
        <v>-2.6620700822007026E-4</v>
      </c>
      <c r="W118" s="96">
        <f>'1.4'!W118/'1.4.a'!$W$149</f>
        <v>2.4807343906464163E-2</v>
      </c>
      <c r="X118" s="96">
        <f>'1.4'!X118/'1.4.a'!$X$149</f>
        <v>-6.1684311013648838E-3</v>
      </c>
      <c r="Y118" s="96">
        <f>'1.4'!Y118/'1.4.a'!$Y$149</f>
        <v>-3.1514848178233607E-3</v>
      </c>
      <c r="Z118" s="96">
        <f>'1.4'!Z118/'1.4.a'!$Z$149</f>
        <v>-1.2732224203208407E-2</v>
      </c>
      <c r="AA118" s="96">
        <f>'1.4'!AA118/'1.4.a'!$AA$149</f>
        <v>2.1130821615896345E-2</v>
      </c>
      <c r="AB118" s="96">
        <f>'1.4'!AB118/'1.4.a'!$AB$149</f>
        <v>-5.550965249673339E-3</v>
      </c>
      <c r="AC118" s="96">
        <f>'1.4'!AC118/'1.4.a'!$AC$149</f>
        <v>-5.6118086928961771E-4</v>
      </c>
      <c r="AD118" s="96">
        <f>'1.4'!AD118/'1.4.a'!$AD$149</f>
        <v>-1.5115382940782707E-2</v>
      </c>
      <c r="AE118" s="96">
        <f>'1.4'!AE118/'1.4.a'!$AE$149</f>
        <v>2.4881221034386447E-2</v>
      </c>
      <c r="AF118" s="96">
        <f>'1.4'!AF118/'1.4.a'!$AF$149</f>
        <v>1.0118012865131459E-4</v>
      </c>
      <c r="AG118" s="96">
        <f>'1.4'!AG118/'1.4.a'!$AG$149</f>
        <v>2.1059733984339834E-3</v>
      </c>
      <c r="AH118" s="96">
        <f>'1.4'!AH118/'1.4.a'!$AH$149</f>
        <v>-1.2555569085629784E-2</v>
      </c>
      <c r="AI118" s="96">
        <f>'1.4'!AI118/'1.4.a'!$AI$149</f>
        <v>1.9866069456730449E-2</v>
      </c>
      <c r="AJ118" s="96">
        <f>'1.4'!AJ118/'1.4.a'!$AJ$149</f>
        <v>2.2196219796808804E-3</v>
      </c>
      <c r="AK118" s="96">
        <f>'1.4'!AK118/'1.4.a'!$AK$149</f>
        <v>-2.3931318390264869E-3</v>
      </c>
      <c r="AL118" s="96">
        <f>'1.4'!AL118/'1.4.a'!$AL$149</f>
        <v>-6.7264373324617335E-3</v>
      </c>
      <c r="AM118" s="96">
        <f>'1.4'!AM118/'1.4.a'!$AM$149</f>
        <v>1.7680341776106615E-2</v>
      </c>
      <c r="AN118" s="96">
        <f>'1.4'!AN118/'1.4.a'!$AN$149</f>
        <v>-1.2484223714270906E-3</v>
      </c>
      <c r="AO118" s="96">
        <f>'1.4'!AO118/'1.4.a'!$AO$149</f>
        <v>-4.0541507611225247E-3</v>
      </c>
      <c r="AP118" s="96">
        <f>'1.4'!AP118/'1.4.a'!$AP$149</f>
        <v>-1.3601485845556192E-3</v>
      </c>
      <c r="AQ118" s="96">
        <f>'1.4'!AQ118/'1.4.a'!$AQ$149</f>
        <v>2.0728027304182259E-2</v>
      </c>
      <c r="AR118" s="96">
        <f>'1.4'!AR118/'1.4.a'!$AR$149</f>
        <v>-5.7359236567522025E-3</v>
      </c>
      <c r="AS118" s="96">
        <f>'1.4'!AS118/'1.4.a'!$AS$149</f>
        <v>5.877600713669457E-3</v>
      </c>
      <c r="AT118" s="96">
        <f>'1.4'!AT118/'1.4.a'!$AT$149</f>
        <v>-1.6214013181815153E-2</v>
      </c>
    </row>
    <row r="120" spans="1:46" s="136" customFormat="1" ht="20.100000000000001" customHeight="1" x14ac:dyDescent="0.25">
      <c r="A120" s="322" t="s">
        <v>624</v>
      </c>
      <c r="B120" s="322"/>
      <c r="C120" s="86" t="s">
        <v>674</v>
      </c>
      <c r="D120" s="86" t="s">
        <v>675</v>
      </c>
      <c r="E120" s="86" t="s">
        <v>676</v>
      </c>
      <c r="F120" s="86" t="s">
        <v>677</v>
      </c>
      <c r="G120" s="86" t="s">
        <v>678</v>
      </c>
      <c r="H120" s="86" t="s">
        <v>679</v>
      </c>
      <c r="I120" s="86" t="s">
        <v>680</v>
      </c>
      <c r="J120" s="86" t="s">
        <v>681</v>
      </c>
      <c r="K120" s="86" t="s">
        <v>682</v>
      </c>
      <c r="L120" s="86" t="s">
        <v>683</v>
      </c>
      <c r="M120" s="86" t="s">
        <v>684</v>
      </c>
      <c r="N120" s="86" t="s">
        <v>685</v>
      </c>
      <c r="O120" s="86" t="s">
        <v>686</v>
      </c>
      <c r="P120" s="86" t="s">
        <v>687</v>
      </c>
      <c r="Q120" s="86" t="s">
        <v>688</v>
      </c>
      <c r="R120" s="86" t="s">
        <v>689</v>
      </c>
      <c r="S120" s="86" t="s">
        <v>690</v>
      </c>
      <c r="T120" s="86" t="s">
        <v>691</v>
      </c>
      <c r="U120" s="86" t="s">
        <v>692</v>
      </c>
      <c r="V120" s="86" t="s">
        <v>693</v>
      </c>
      <c r="W120" s="86" t="s">
        <v>694</v>
      </c>
      <c r="X120" s="86" t="s">
        <v>695</v>
      </c>
      <c r="Y120" s="86" t="s">
        <v>696</v>
      </c>
      <c r="Z120" s="86" t="s">
        <v>697</v>
      </c>
      <c r="AA120" s="86" t="s">
        <v>698</v>
      </c>
      <c r="AB120" s="86" t="s">
        <v>699</v>
      </c>
      <c r="AC120" s="86" t="s">
        <v>700</v>
      </c>
      <c r="AD120" s="86" t="s">
        <v>701</v>
      </c>
      <c r="AE120" s="86" t="s">
        <v>702</v>
      </c>
      <c r="AF120" s="86" t="s">
        <v>703</v>
      </c>
      <c r="AG120" s="86" t="s">
        <v>704</v>
      </c>
      <c r="AH120" s="86" t="s">
        <v>705</v>
      </c>
      <c r="AI120" s="86" t="s">
        <v>706</v>
      </c>
      <c r="AJ120" s="86" t="s">
        <v>707</v>
      </c>
      <c r="AK120" s="86" t="s">
        <v>708</v>
      </c>
      <c r="AL120" s="86" t="s">
        <v>709</v>
      </c>
      <c r="AM120" s="86" t="s">
        <v>710</v>
      </c>
      <c r="AN120" s="86" t="s">
        <v>711</v>
      </c>
      <c r="AO120" s="86" t="s">
        <v>712</v>
      </c>
      <c r="AP120" s="86" t="s">
        <v>713</v>
      </c>
      <c r="AQ120" s="86" t="s">
        <v>714</v>
      </c>
      <c r="AR120" s="86" t="s">
        <v>715</v>
      </c>
      <c r="AS120" s="86" t="s">
        <v>716</v>
      </c>
      <c r="AT120" s="86" t="s">
        <v>717</v>
      </c>
    </row>
    <row r="121" spans="1:46" ht="20.100000000000001" customHeight="1" x14ac:dyDescent="0.25">
      <c r="A121" s="18" t="s">
        <v>401</v>
      </c>
      <c r="B121" s="19" t="s">
        <v>826</v>
      </c>
      <c r="C121" s="96">
        <f>'1.4'!C121/'1.4.a'!$C$149</f>
        <v>0.38706453523740714</v>
      </c>
      <c r="D121" s="96">
        <f>'1.4'!D121/'1.4.a'!$D$149</f>
        <v>0.35912025396484054</v>
      </c>
      <c r="E121" s="96">
        <f>'1.4'!E121/'1.4.a'!$E$149</f>
        <v>0.35317419918046233</v>
      </c>
      <c r="F121" s="96">
        <f>'1.4'!F121/'1.4.a'!$F$149</f>
        <v>0.36687365028613894</v>
      </c>
      <c r="G121" s="96">
        <f>'1.4'!G121/'1.4.a'!$G$149</f>
        <v>0.39311193174487513</v>
      </c>
      <c r="H121" s="96">
        <f>'1.4'!H121/'1.4.a'!$H$149</f>
        <v>0.35977157428289602</v>
      </c>
      <c r="I121" s="96">
        <f>'1.4'!I121/'1.4.a'!$I$149</f>
        <v>0.35858088477219546</v>
      </c>
      <c r="J121" s="96">
        <f>'1.4'!J121/'1.4.a'!$J$149</f>
        <v>0.36828976274017661</v>
      </c>
      <c r="K121" s="96">
        <f>'1.4'!K121/'1.4.a'!$K$149</f>
        <v>0.39934628319673682</v>
      </c>
      <c r="L121" s="96">
        <f>'1.4'!L121/'1.4.a'!$L$149</f>
        <v>0.35697557896592269</v>
      </c>
      <c r="M121" s="96">
        <f>'1.4'!M121/'1.4.a'!$M$149</f>
        <v>0.36444979120247362</v>
      </c>
      <c r="N121" s="96">
        <f>'1.4'!N121/'1.4.a'!$N$149</f>
        <v>0.37583687269136301</v>
      </c>
      <c r="O121" s="96">
        <f>'1.4'!O121/'1.4.a'!$O$149</f>
        <v>0.38656554383404612</v>
      </c>
      <c r="P121" s="96">
        <f>'1.4'!P121/'1.4.a'!$P$149</f>
        <v>0.3639040106698474</v>
      </c>
      <c r="Q121" s="96">
        <f>'1.4'!Q121/'1.4.a'!$Q$149</f>
        <v>0.34409705566903959</v>
      </c>
      <c r="R121" s="96">
        <f>'1.4'!R121/'1.4.a'!$R$149</f>
        <v>0.39139409512201478</v>
      </c>
      <c r="S121" s="96">
        <f>'1.4'!S121/'1.4.a'!$S$149</f>
        <v>0.39002942119239203</v>
      </c>
      <c r="T121" s="96">
        <f>'1.4'!T121/'1.4.a'!$T$149</f>
        <v>0.34868289602861163</v>
      </c>
      <c r="U121" s="96">
        <f>'1.4'!U121/'1.4.a'!$U$149</f>
        <v>0.34204981499934223</v>
      </c>
      <c r="V121" s="96">
        <f>'1.4'!V121/'1.4.a'!$V$149</f>
        <v>0.36336148868280821</v>
      </c>
      <c r="W121" s="96">
        <f>'1.4'!W121/'1.4.a'!$W$149</f>
        <v>0.38862605877382195</v>
      </c>
      <c r="X121" s="96">
        <f>'1.4'!X121/'1.4.a'!$X$149</f>
        <v>0.38430390883636723</v>
      </c>
      <c r="Y121" s="96">
        <f>'1.4'!Y121/'1.4.a'!$Y$149</f>
        <v>0.34779246471614239</v>
      </c>
      <c r="Z121" s="96">
        <f>'1.4'!Z121/'1.4.a'!$Z$149</f>
        <v>0.37854750013667288</v>
      </c>
      <c r="AA121" s="96">
        <f>'1.4'!AA121/'1.4.a'!$AA$149</f>
        <v>0.42461247282755193</v>
      </c>
      <c r="AB121" s="96">
        <f>'1.4'!AB121/'1.4.a'!$AB$149</f>
        <v>0.36443218128984373</v>
      </c>
      <c r="AC121" s="96">
        <f>'1.4'!AC121/'1.4.a'!$AC$149</f>
        <v>0.34747651120293277</v>
      </c>
      <c r="AD121" s="96">
        <f>'1.4'!AD121/'1.4.a'!$AD$149</f>
        <v>0.39223088787341781</v>
      </c>
      <c r="AE121" s="96">
        <f>'1.4'!AE121/'1.4.a'!$AE$149</f>
        <v>0.39453819804006096</v>
      </c>
      <c r="AF121" s="96">
        <f>'1.4'!AF121/'1.4.a'!$AF$149</f>
        <v>0.3587363874939859</v>
      </c>
      <c r="AG121" s="96">
        <f>'1.4'!AG121/'1.4.a'!$AG$149</f>
        <v>0.3489354150293516</v>
      </c>
      <c r="AH121" s="96">
        <f>'1.4'!AH121/'1.4.a'!$AH$149</f>
        <v>0.37842813297771266</v>
      </c>
      <c r="AI121" s="96">
        <f>'1.4'!AI121/'1.4.a'!$AI$149</f>
        <v>0.39330084057210307</v>
      </c>
      <c r="AJ121" s="96">
        <f>'1.4'!AJ121/'1.4.a'!$AJ$149</f>
        <v>0.36318161233428853</v>
      </c>
      <c r="AK121" s="96">
        <f>'1.4'!AK121/'1.4.a'!$AK$149</f>
        <v>0.35931463256472707</v>
      </c>
      <c r="AL121" s="96">
        <f>'1.4'!AL121/'1.4.a'!$AL$149</f>
        <v>0.39033335986391554</v>
      </c>
      <c r="AM121" s="96">
        <f>'1.4'!AM121/'1.4.a'!$AM$149</f>
        <v>0.40816148125326268</v>
      </c>
      <c r="AN121" s="96">
        <f>'1.4'!AN121/'1.4.a'!$AN$149</f>
        <v>0.36875677694609066</v>
      </c>
      <c r="AO121" s="96">
        <f>'1.4'!AO121/'1.4.a'!$AO$149</f>
        <v>0.35318490852836754</v>
      </c>
      <c r="AP121" s="96">
        <f>'1.4'!AP121/'1.4.a'!$AP$149</f>
        <v>0.42884077509036567</v>
      </c>
      <c r="AQ121" s="96">
        <f>'1.4'!AQ121/'1.4.a'!$AQ$149</f>
        <v>0.40560328805306617</v>
      </c>
      <c r="AR121" s="96">
        <f>'1.4'!AR121/'1.4.a'!$AR$149</f>
        <v>0.29390693120148353</v>
      </c>
      <c r="AS121" s="96">
        <f>'1.4'!AS121/'1.4.a'!$AS$149</f>
        <v>0.33907428181256821</v>
      </c>
      <c r="AT121" s="96">
        <f>'1.4'!AT121/'1.4.a'!$AT$149</f>
        <v>0.39173038932207638</v>
      </c>
    </row>
    <row r="122" spans="1:46" ht="20.100000000000001" customHeight="1" x14ac:dyDescent="0.25">
      <c r="A122" s="137" t="s">
        <v>402</v>
      </c>
      <c r="B122" s="118" t="s">
        <v>242</v>
      </c>
      <c r="C122" s="146">
        <f>'1.4'!C122/'1.4.a'!$C$149</f>
        <v>0.25583275913488152</v>
      </c>
      <c r="D122" s="146">
        <f>'1.4'!D122/'1.4.a'!$D$149</f>
        <v>0.23434304649432539</v>
      </c>
      <c r="E122" s="146">
        <f>'1.4'!E122/'1.4.a'!$E$149</f>
        <v>0.21999023779367308</v>
      </c>
      <c r="F122" s="146">
        <f>'1.4'!F122/'1.4.a'!$F$149</f>
        <v>0.23439929141697724</v>
      </c>
      <c r="G122" s="146">
        <f>'1.4'!G122/'1.4.a'!$G$149</f>
        <v>0.26648388694533298</v>
      </c>
      <c r="H122" s="146">
        <f>'1.4'!H122/'1.4.a'!$H$149</f>
        <v>0.23639053238958901</v>
      </c>
      <c r="I122" s="146">
        <f>'1.4'!I122/'1.4.a'!$I$149</f>
        <v>0.22927271036900715</v>
      </c>
      <c r="J122" s="146">
        <f>'1.4'!J122/'1.4.a'!$J$149</f>
        <v>0.23441099458611647</v>
      </c>
      <c r="K122" s="146">
        <f>'1.4'!K122/'1.4.a'!$K$149</f>
        <v>0.26539142541624267</v>
      </c>
      <c r="L122" s="146">
        <f>'1.4'!L122/'1.4.a'!$L$149</f>
        <v>0.23431622343486083</v>
      </c>
      <c r="M122" s="146">
        <f>'1.4'!M122/'1.4.a'!$M$149</f>
        <v>0.21973658327077777</v>
      </c>
      <c r="N122" s="146">
        <f>'1.4'!N122/'1.4.a'!$N$149</f>
        <v>0.22896069739183225</v>
      </c>
      <c r="O122" s="146">
        <f>'1.4'!O122/'1.4.a'!$O$149</f>
        <v>0.25736629924689208</v>
      </c>
      <c r="P122" s="146">
        <f>'1.4'!P122/'1.4.a'!$P$149</f>
        <v>0.22988516982186422</v>
      </c>
      <c r="Q122" s="146">
        <f>'1.4'!Q122/'1.4.a'!$Q$149</f>
        <v>0.2134969940214835</v>
      </c>
      <c r="R122" s="146">
        <f>'1.4'!R122/'1.4.a'!$R$149</f>
        <v>0.23990979372376456</v>
      </c>
      <c r="S122" s="146">
        <f>'1.4'!S122/'1.4.a'!$S$149</f>
        <v>0.25443512063372864</v>
      </c>
      <c r="T122" s="146">
        <f>'1.4'!T122/'1.4.a'!$T$149</f>
        <v>0.22334512242302773</v>
      </c>
      <c r="U122" s="146">
        <f>'1.4'!U122/'1.4.a'!$U$149</f>
        <v>0.20881114437601031</v>
      </c>
      <c r="V122" s="146">
        <f>'1.4'!V122/'1.4.a'!$V$149</f>
        <v>0.22489227943652321</v>
      </c>
      <c r="W122" s="146">
        <f>'1.4'!W122/'1.4.a'!$W$149</f>
        <v>0.25603522871720458</v>
      </c>
      <c r="X122" s="146">
        <f>'1.4'!X122/'1.4.a'!$X$149</f>
        <v>0.23012875647579337</v>
      </c>
      <c r="Y122" s="146">
        <f>'1.4'!Y122/'1.4.a'!$Y$149</f>
        <v>0.21301598687776693</v>
      </c>
      <c r="Z122" s="146">
        <f>'1.4'!Z122/'1.4.a'!$Z$149</f>
        <v>0.22167082814136188</v>
      </c>
      <c r="AA122" s="146">
        <f>'1.4'!AA122/'1.4.a'!$AA$149</f>
        <v>0.25818112806988974</v>
      </c>
      <c r="AB122" s="146">
        <f>'1.4'!AB122/'1.4.a'!$AB$149</f>
        <v>0.22446307791152786</v>
      </c>
      <c r="AC122" s="146">
        <f>'1.4'!AC122/'1.4.a'!$AC$149</f>
        <v>0.20785399111181654</v>
      </c>
      <c r="AD122" s="146">
        <f>'1.4'!AD122/'1.4.a'!$AD$149</f>
        <v>0.23318333888178566</v>
      </c>
      <c r="AE122" s="146">
        <f>'1.4'!AE122/'1.4.a'!$AE$149</f>
        <v>0.25565680564568893</v>
      </c>
      <c r="AF122" s="146">
        <f>'1.4'!AF122/'1.4.a'!$AF$149</f>
        <v>0.22450356613250561</v>
      </c>
      <c r="AG122" s="146">
        <f>'1.4'!AG122/'1.4.a'!$AG$149</f>
        <v>0.2142282156103042</v>
      </c>
      <c r="AH122" s="146">
        <f>'1.4'!AH122/'1.4.a'!$AH$149</f>
        <v>0.2318036808931398</v>
      </c>
      <c r="AI122" s="146">
        <f>'1.4'!AI122/'1.4.a'!$AI$149</f>
        <v>0.26082427846372197</v>
      </c>
      <c r="AJ122" s="146">
        <f>'1.4'!AJ122/'1.4.a'!$AJ$149</f>
        <v>0.23309005066636759</v>
      </c>
      <c r="AK122" s="146">
        <f>'1.4'!AK122/'1.4.a'!$AK$149</f>
        <v>0.22185557181713883</v>
      </c>
      <c r="AL122" s="146">
        <f>'1.4'!AL122/'1.4.a'!$AL$149</f>
        <v>0.23241457723302328</v>
      </c>
      <c r="AM122" s="146">
        <f>'1.4'!AM122/'1.4.a'!$AM$149</f>
        <v>0.26518610024903239</v>
      </c>
      <c r="AN122" s="146">
        <f>'1.4'!AN122/'1.4.a'!$AN$149</f>
        <v>0.22955259587635946</v>
      </c>
      <c r="AO122" s="146">
        <f>'1.4'!AO122/'1.4.a'!$AO$149</f>
        <v>0.21928634731405747</v>
      </c>
      <c r="AP122" s="146">
        <f>'1.4'!AP122/'1.4.a'!$AP$149</f>
        <v>0.23221102430466622</v>
      </c>
      <c r="AQ122" s="146">
        <f>'1.4'!AQ122/'1.4.a'!$AQ$149</f>
        <v>0.26359484027171598</v>
      </c>
      <c r="AR122" s="146">
        <f>'1.4'!AR122/'1.4.a'!$AR$149</f>
        <v>0.18780692729543019</v>
      </c>
      <c r="AS122" s="146">
        <f>'1.4'!AS122/'1.4.a'!$AS$149</f>
        <v>0.21447327394799595</v>
      </c>
      <c r="AT122" s="146">
        <f>'1.4'!AT122/'1.4.a'!$AT$149</f>
        <v>0.24914234334036978</v>
      </c>
    </row>
    <row r="123" spans="1:46" ht="20.100000000000001" customHeight="1" x14ac:dyDescent="0.25">
      <c r="A123" s="21" t="s">
        <v>403</v>
      </c>
      <c r="B123" s="22" t="s">
        <v>256</v>
      </c>
      <c r="C123" s="97">
        <f>'1.4'!C123/'1.4.a'!$C$149</f>
        <v>7.3021144488978645E-2</v>
      </c>
      <c r="D123" s="97">
        <f>'1.4'!D123/'1.4.a'!$D$149</f>
        <v>6.7639057985878173E-2</v>
      </c>
      <c r="E123" s="97">
        <f>'1.4'!E123/'1.4.a'!$E$149</f>
        <v>5.7569632272465136E-2</v>
      </c>
      <c r="F123" s="97">
        <f>'1.4'!F123/'1.4.a'!$F$149</f>
        <v>6.8514994631971818E-2</v>
      </c>
      <c r="G123" s="97">
        <f>'1.4'!G123/'1.4.a'!$G$149</f>
        <v>8.0528551199162898E-2</v>
      </c>
      <c r="H123" s="97">
        <f>'1.4'!H123/'1.4.a'!$H$149</f>
        <v>7.2683105925495331E-2</v>
      </c>
      <c r="I123" s="97">
        <f>'1.4'!I123/'1.4.a'!$I$149</f>
        <v>6.3863610623989972E-2</v>
      </c>
      <c r="J123" s="97">
        <f>'1.4'!J123/'1.4.a'!$J$149</f>
        <v>7.0740685775052839E-2</v>
      </c>
      <c r="K123" s="97">
        <f>'1.4'!K123/'1.4.a'!$K$149</f>
        <v>8.388352240513676E-2</v>
      </c>
      <c r="L123" s="97">
        <f>'1.4'!L123/'1.4.a'!$L$149</f>
        <v>6.8856055494716975E-2</v>
      </c>
      <c r="M123" s="97">
        <f>'1.4'!M123/'1.4.a'!$M$149</f>
        <v>5.2430317834432763E-2</v>
      </c>
      <c r="N123" s="97">
        <f>'1.4'!N123/'1.4.a'!$N$149</f>
        <v>6.6218488417650101E-2</v>
      </c>
      <c r="O123" s="97">
        <f>'1.4'!O123/'1.4.a'!$O$149</f>
        <v>8.0195907938409916E-2</v>
      </c>
      <c r="P123" s="97">
        <f>'1.4'!P123/'1.4.a'!$P$149</f>
        <v>6.7022577047467863E-2</v>
      </c>
      <c r="Q123" s="97">
        <f>'1.4'!Q123/'1.4.a'!$Q$149</f>
        <v>5.4193979577056857E-2</v>
      </c>
      <c r="R123" s="97">
        <f>'1.4'!R123/'1.4.a'!$R$149</f>
        <v>7.0169597653541804E-2</v>
      </c>
      <c r="S123" s="97">
        <f>'1.4'!S123/'1.4.a'!$S$149</f>
        <v>7.724115680352435E-2</v>
      </c>
      <c r="T123" s="97">
        <f>'1.4'!T123/'1.4.a'!$T$149</f>
        <v>6.7542821641702708E-2</v>
      </c>
      <c r="U123" s="97">
        <f>'1.4'!U123/'1.4.a'!$U$149</f>
        <v>5.5838548984626007E-2</v>
      </c>
      <c r="V123" s="97">
        <f>'1.4'!V123/'1.4.a'!$V$149</f>
        <v>6.4560553437257306E-2</v>
      </c>
      <c r="W123" s="97">
        <f>'1.4'!W123/'1.4.a'!$W$149</f>
        <v>7.9627696753594213E-2</v>
      </c>
      <c r="X123" s="97">
        <f>'1.4'!X123/'1.4.a'!$X$149</f>
        <v>6.9914666352835886E-2</v>
      </c>
      <c r="Y123" s="97">
        <f>'1.4'!Y123/'1.4.a'!$Y$149</f>
        <v>5.4696321646609369E-2</v>
      </c>
      <c r="Z123" s="97">
        <f>'1.4'!Z123/'1.4.a'!$Z$149</f>
        <v>6.3939937635725877E-2</v>
      </c>
      <c r="AA123" s="97">
        <f>'1.4'!AA123/'1.4.a'!$AA$149</f>
        <v>7.8663770059477764E-2</v>
      </c>
      <c r="AB123" s="97">
        <f>'1.4'!AB123/'1.4.a'!$AB$149</f>
        <v>7.0491168836823867E-2</v>
      </c>
      <c r="AC123" s="97">
        <f>'1.4'!AC123/'1.4.a'!$AC$149</f>
        <v>5.7408910682939095E-2</v>
      </c>
      <c r="AD123" s="97">
        <f>'1.4'!AD123/'1.4.a'!$AD$149</f>
        <v>8.2512347541334213E-2</v>
      </c>
      <c r="AE123" s="97">
        <f>'1.4'!AE123/'1.4.a'!$AE$149</f>
        <v>8.3579128307376196E-2</v>
      </c>
      <c r="AF123" s="97">
        <f>'1.4'!AF123/'1.4.a'!$AF$149</f>
        <v>7.0688460177816534E-2</v>
      </c>
      <c r="AG123" s="97">
        <f>'1.4'!AG123/'1.4.a'!$AG$149</f>
        <v>5.7860283877616832E-2</v>
      </c>
      <c r="AH123" s="97">
        <f>'1.4'!AH123/'1.4.a'!$AH$149</f>
        <v>6.7125703515463792E-2</v>
      </c>
      <c r="AI123" s="97">
        <f>'1.4'!AI123/'1.4.a'!$AI$149</f>
        <v>8.3302327587900002E-2</v>
      </c>
      <c r="AJ123" s="97">
        <f>'1.4'!AJ123/'1.4.a'!$AJ$149</f>
        <v>6.9841029915689412E-2</v>
      </c>
      <c r="AK123" s="97">
        <f>'1.4'!AK123/'1.4.a'!$AK$149</f>
        <v>5.8092764894407942E-2</v>
      </c>
      <c r="AL123" s="97">
        <f>'1.4'!AL123/'1.4.a'!$AL$149</f>
        <v>6.9692017914540119E-2</v>
      </c>
      <c r="AM123" s="97">
        <f>'1.4'!AM123/'1.4.a'!$AM$149</f>
        <v>8.7222821820221508E-2</v>
      </c>
      <c r="AN123" s="97">
        <f>'1.4'!AN123/'1.4.a'!$AN$149</f>
        <v>6.919298026809359E-2</v>
      </c>
      <c r="AO123" s="97">
        <f>'1.4'!AO123/'1.4.a'!$AO$149</f>
        <v>6.1937281131606771E-2</v>
      </c>
      <c r="AP123" s="97">
        <f>'1.4'!AP123/'1.4.a'!$AP$149</f>
        <v>7.2959636892472424E-2</v>
      </c>
      <c r="AQ123" s="97">
        <f>'1.4'!AQ123/'1.4.a'!$AQ$149</f>
        <v>8.6240874914289667E-2</v>
      </c>
      <c r="AR123" s="97">
        <f>'1.4'!AR123/'1.4.a'!$AR$149</f>
        <v>6.6591236085121949E-2</v>
      </c>
      <c r="AS123" s="97">
        <f>'1.4'!AS123/'1.4.a'!$AS$149</f>
        <v>5.3400857362809515E-2</v>
      </c>
      <c r="AT123" s="97">
        <f>'1.4'!AT123/'1.4.a'!$AT$149</f>
        <v>7.5778500302466453E-2</v>
      </c>
    </row>
    <row r="124" spans="1:46" ht="20.100000000000001" customHeight="1" x14ac:dyDescent="0.25">
      <c r="A124" s="21" t="s">
        <v>404</v>
      </c>
      <c r="B124" s="22" t="s">
        <v>257</v>
      </c>
      <c r="C124" s="97">
        <f>'1.4'!C124/'1.4.a'!$C$149</f>
        <v>3.8569172291648092E-3</v>
      </c>
      <c r="D124" s="97">
        <f>'1.4'!D124/'1.4.a'!$D$149</f>
        <v>3.2815188325522032E-3</v>
      </c>
      <c r="E124" s="97">
        <f>'1.4'!E124/'1.4.a'!$E$149</f>
        <v>2.962970402010151E-3</v>
      </c>
      <c r="F124" s="97">
        <f>'1.4'!F124/'1.4.a'!$F$149</f>
        <v>2.8913161382392162E-3</v>
      </c>
      <c r="G124" s="97">
        <f>'1.4'!G124/'1.4.a'!$G$149</f>
        <v>4.0189507265395745E-3</v>
      </c>
      <c r="H124" s="97">
        <f>'1.4'!H124/'1.4.a'!$H$149</f>
        <v>3.126526046380231E-3</v>
      </c>
      <c r="I124" s="97">
        <f>'1.4'!I124/'1.4.a'!$I$149</f>
        <v>3.3292220126778468E-3</v>
      </c>
      <c r="J124" s="97">
        <f>'1.4'!J124/'1.4.a'!$J$149</f>
        <v>3.1515873349333735E-3</v>
      </c>
      <c r="K124" s="97">
        <f>'1.4'!K124/'1.4.a'!$K$149</f>
        <v>4.1000676513648403E-3</v>
      </c>
      <c r="L124" s="97">
        <f>'1.4'!L124/'1.4.a'!$L$149</f>
        <v>3.3154272328935939E-3</v>
      </c>
      <c r="M124" s="97">
        <f>'1.4'!M124/'1.4.a'!$M$149</f>
        <v>3.3474180753285997E-3</v>
      </c>
      <c r="N124" s="97">
        <f>'1.4'!N124/'1.4.a'!$N$149</f>
        <v>3.1573861604495979E-3</v>
      </c>
      <c r="O124" s="97">
        <f>'1.4'!O124/'1.4.a'!$O$149</f>
        <v>4.1719209575170283E-3</v>
      </c>
      <c r="P124" s="97">
        <f>'1.4'!P124/'1.4.a'!$P$149</f>
        <v>3.3565031057302512E-3</v>
      </c>
      <c r="Q124" s="97">
        <f>'1.4'!Q124/'1.4.a'!$Q$149</f>
        <v>3.397786527416671E-3</v>
      </c>
      <c r="R124" s="97">
        <f>'1.4'!R124/'1.4.a'!$R$149</f>
        <v>3.1876871491895767E-3</v>
      </c>
      <c r="S124" s="97">
        <f>'1.4'!S124/'1.4.a'!$S$149</f>
        <v>4.1785220145980533E-3</v>
      </c>
      <c r="T124" s="97">
        <f>'1.4'!T124/'1.4.a'!$T$149</f>
        <v>3.4391000540141621E-3</v>
      </c>
      <c r="U124" s="97">
        <f>'1.4'!U124/'1.4.a'!$U$149</f>
        <v>3.4681512880948406E-3</v>
      </c>
      <c r="V124" s="97">
        <f>'1.4'!V124/'1.4.a'!$V$149</f>
        <v>3.2917074432641746E-3</v>
      </c>
      <c r="W124" s="97">
        <f>'1.4'!W124/'1.4.a'!$W$149</f>
        <v>4.2824143462816449E-3</v>
      </c>
      <c r="X124" s="97">
        <f>'1.4'!X124/'1.4.a'!$X$149</f>
        <v>3.5057275113304126E-3</v>
      </c>
      <c r="Y124" s="97">
        <f>'1.4'!Y124/'1.4.a'!$Y$149</f>
        <v>3.5031402566010846E-3</v>
      </c>
      <c r="Z124" s="97">
        <f>'1.4'!Z124/'1.4.a'!$Z$149</f>
        <v>3.1445390030335934E-3</v>
      </c>
      <c r="AA124" s="97">
        <f>'1.4'!AA124/'1.4.a'!$AA$149</f>
        <v>4.2324287922018309E-3</v>
      </c>
      <c r="AB124" s="97">
        <f>'1.4'!AB124/'1.4.a'!$AB$149</f>
        <v>3.446687506702603E-3</v>
      </c>
      <c r="AC124" s="97">
        <f>'1.4'!AC124/'1.4.a'!$AC$149</f>
        <v>3.4094205810645947E-3</v>
      </c>
      <c r="AD124" s="97">
        <f>'1.4'!AD124/'1.4.a'!$AD$149</f>
        <v>3.1176957384859536E-3</v>
      </c>
      <c r="AE124" s="97">
        <f>'1.4'!AE124/'1.4.a'!$AE$149</f>
        <v>4.0816621150668612E-3</v>
      </c>
      <c r="AF124" s="97">
        <f>'1.4'!AF124/'1.4.a'!$AF$149</f>
        <v>3.3394979204185021E-3</v>
      </c>
      <c r="AG124" s="97">
        <f>'1.4'!AG124/'1.4.a'!$AG$149</f>
        <v>3.3647079953701255E-3</v>
      </c>
      <c r="AH124" s="97">
        <f>'1.4'!AH124/'1.4.a'!$AH$149</f>
        <v>3.0612777002624325E-3</v>
      </c>
      <c r="AI124" s="97">
        <f>'1.4'!AI124/'1.4.a'!$AI$149</f>
        <v>3.9708267184110045E-3</v>
      </c>
      <c r="AJ124" s="97">
        <f>'1.4'!AJ124/'1.4.a'!$AJ$149</f>
        <v>3.0429402373600041E-3</v>
      </c>
      <c r="AK124" s="97">
        <f>'1.4'!AK124/'1.4.a'!$AK$149</f>
        <v>3.5666096687340487E-3</v>
      </c>
      <c r="AL124" s="97">
        <f>'1.4'!AL124/'1.4.a'!$AL$149</f>
        <v>3.3758645370021295E-3</v>
      </c>
      <c r="AM124" s="97">
        <f>'1.4'!AM124/'1.4.a'!$AM$149</f>
        <v>3.4464321104756314E-3</v>
      </c>
      <c r="AN124" s="97">
        <f>'1.4'!AN124/'1.4.a'!$AN$149</f>
        <v>3.170529721394753E-3</v>
      </c>
      <c r="AO124" s="97">
        <f>'1.4'!AO124/'1.4.a'!$AO$149</f>
        <v>2.9502137478105129E-3</v>
      </c>
      <c r="AP124" s="97">
        <f>'1.4'!AP124/'1.4.a'!$AP$149</f>
        <v>3.5253517107014013E-3</v>
      </c>
      <c r="AQ124" s="97">
        <f>'1.4'!AQ124/'1.4.a'!$AQ$149</f>
        <v>3.1979366470190796E-3</v>
      </c>
      <c r="AR124" s="97">
        <f>'1.4'!AR124/'1.4.a'!$AR$149</f>
        <v>3.0051705271003631E-3</v>
      </c>
      <c r="AS124" s="97">
        <f>'1.4'!AS124/'1.4.a'!$AS$149</f>
        <v>2.817210284282771E-3</v>
      </c>
      <c r="AT124" s="97">
        <f>'1.4'!AT124/'1.4.a'!$AT$149</f>
        <v>3.4475094330699649E-3</v>
      </c>
    </row>
    <row r="125" spans="1:46" ht="20.100000000000001" customHeight="1" x14ac:dyDescent="0.25">
      <c r="A125" s="21" t="s">
        <v>405</v>
      </c>
      <c r="B125" s="22" t="s">
        <v>258</v>
      </c>
      <c r="C125" s="97">
        <f>'1.4'!C125/'1.4.a'!$C$149</f>
        <v>2.4156463478131936E-2</v>
      </c>
      <c r="D125" s="97">
        <f>'1.4'!D125/'1.4.a'!$D$149</f>
        <v>1.1157451797230256E-2</v>
      </c>
      <c r="E125" s="97">
        <f>'1.4'!E125/'1.4.a'!$E$149</f>
        <v>8.9220668860094717E-3</v>
      </c>
      <c r="F125" s="97">
        <f>'1.4'!F125/'1.4.a'!$F$149</f>
        <v>7.7758158169012421E-3</v>
      </c>
      <c r="G125" s="97">
        <f>'1.4'!G125/'1.4.a'!$G$149</f>
        <v>2.4169479726321344E-2</v>
      </c>
      <c r="H125" s="97">
        <f>'1.4'!H125/'1.4.a'!$H$149</f>
        <v>1.0884447975439629E-2</v>
      </c>
      <c r="I125" s="97">
        <f>'1.4'!I125/'1.4.a'!$I$149</f>
        <v>9.0463266200438014E-3</v>
      </c>
      <c r="J125" s="97">
        <f>'1.4'!J125/'1.4.a'!$J$149</f>
        <v>8.2373001680615832E-3</v>
      </c>
      <c r="K125" s="97">
        <f>'1.4'!K125/'1.4.a'!$K$149</f>
        <v>2.4402066151816584E-2</v>
      </c>
      <c r="L125" s="97">
        <f>'1.4'!L125/'1.4.a'!$L$149</f>
        <v>1.1288731471469941E-2</v>
      </c>
      <c r="M125" s="97">
        <f>'1.4'!M125/'1.4.a'!$M$149</f>
        <v>9.2625224371103224E-3</v>
      </c>
      <c r="N125" s="97">
        <f>'1.4'!N125/'1.4.a'!$N$149</f>
        <v>8.1685105342076021E-3</v>
      </c>
      <c r="O125" s="97">
        <f>'1.4'!O125/'1.4.a'!$O$149</f>
        <v>2.4190471786378755E-2</v>
      </c>
      <c r="P125" s="97">
        <f>'1.4'!P125/'1.4.a'!$P$149</f>
        <v>1.1704183660103827E-2</v>
      </c>
      <c r="Q125" s="97">
        <f>'1.4'!Q125/'1.4.a'!$Q$149</f>
        <v>9.4967059828831666E-3</v>
      </c>
      <c r="R125" s="97">
        <f>'1.4'!R125/'1.4.a'!$R$149</f>
        <v>8.3284707306407052E-3</v>
      </c>
      <c r="S125" s="97">
        <f>'1.4'!S125/'1.4.a'!$S$149</f>
        <v>2.3850929405327959E-2</v>
      </c>
      <c r="T125" s="97">
        <f>'1.4'!T125/'1.4.a'!$T$149</f>
        <v>1.1458246600631159E-2</v>
      </c>
      <c r="U125" s="97">
        <f>'1.4'!U125/'1.4.a'!$U$149</f>
        <v>1.0196193565436057E-2</v>
      </c>
      <c r="V125" s="97">
        <f>'1.4'!V125/'1.4.a'!$V$149</f>
        <v>8.7178421295528823E-3</v>
      </c>
      <c r="W125" s="97">
        <f>'1.4'!W125/'1.4.a'!$W$149</f>
        <v>2.4843759471745573E-2</v>
      </c>
      <c r="X125" s="97">
        <f>'1.4'!X125/'1.4.a'!$X$149</f>
        <v>1.3175158631561724E-2</v>
      </c>
      <c r="Y125" s="97">
        <f>'1.4'!Y125/'1.4.a'!$Y$149</f>
        <v>1.0296061905812181E-2</v>
      </c>
      <c r="Z125" s="97">
        <f>'1.4'!Z125/'1.4.a'!$Z$149</f>
        <v>9.9026008531727938E-3</v>
      </c>
      <c r="AA125" s="97">
        <f>'1.4'!AA125/'1.4.a'!$AA$149</f>
        <v>2.7439528140863249E-2</v>
      </c>
      <c r="AB125" s="97">
        <f>'1.4'!AB125/'1.4.a'!$AB$149</f>
        <v>1.2561802124682091E-2</v>
      </c>
      <c r="AC125" s="97">
        <f>'1.4'!AC125/'1.4.a'!$AC$149</f>
        <v>1.0275431700731408E-2</v>
      </c>
      <c r="AD125" s="97">
        <f>'1.4'!AD125/'1.4.a'!$AD$149</f>
        <v>9.6091242251353844E-3</v>
      </c>
      <c r="AE125" s="97">
        <f>'1.4'!AE125/'1.4.a'!$AE$149</f>
        <v>2.6620547693227324E-2</v>
      </c>
      <c r="AF125" s="97">
        <f>'1.4'!AF125/'1.4.a'!$AF$149</f>
        <v>1.3020741322491931E-2</v>
      </c>
      <c r="AG125" s="97">
        <f>'1.4'!AG125/'1.4.a'!$AG$149</f>
        <v>1.1445845702785524E-2</v>
      </c>
      <c r="AH125" s="97">
        <f>'1.4'!AH125/'1.4.a'!$AH$149</f>
        <v>9.5818766723118499E-3</v>
      </c>
      <c r="AI125" s="97">
        <f>'1.4'!AI125/'1.4.a'!$AI$149</f>
        <v>2.6682744243678582E-2</v>
      </c>
      <c r="AJ125" s="97">
        <f>'1.4'!AJ125/'1.4.a'!$AJ$149</f>
        <v>1.3881269029301794E-2</v>
      </c>
      <c r="AK125" s="97">
        <f>'1.4'!AK125/'1.4.a'!$AK$149</f>
        <v>1.1659500721661926E-2</v>
      </c>
      <c r="AL125" s="97">
        <f>'1.4'!AL125/'1.4.a'!$AL$149</f>
        <v>1.0188081231949394E-2</v>
      </c>
      <c r="AM125" s="97">
        <f>'1.4'!AM125/'1.4.a'!$AM$149</f>
        <v>2.7559226926668377E-2</v>
      </c>
      <c r="AN125" s="97">
        <f>'1.4'!AN125/'1.4.a'!$AN$149</f>
        <v>1.4040968118560477E-2</v>
      </c>
      <c r="AO125" s="97">
        <f>'1.4'!AO125/'1.4.a'!$AO$149</f>
        <v>1.1440659694436986E-2</v>
      </c>
      <c r="AP125" s="97">
        <f>'1.4'!AP125/'1.4.a'!$AP$149</f>
        <v>1.0522930220680231E-2</v>
      </c>
      <c r="AQ125" s="97">
        <f>'1.4'!AQ125/'1.4.a'!$AQ$149</f>
        <v>2.8305529671455935E-2</v>
      </c>
      <c r="AR125" s="97">
        <f>'1.4'!AR125/'1.4.a'!$AR$149</f>
        <v>1.2097066805531829E-2</v>
      </c>
      <c r="AS125" s="97">
        <f>'1.4'!AS125/'1.4.a'!$AS$149</f>
        <v>1.2639265893174337E-2</v>
      </c>
      <c r="AT125" s="97">
        <f>'1.4'!AT125/'1.4.a'!$AT$149</f>
        <v>1.177282916434208E-2</v>
      </c>
    </row>
    <row r="126" spans="1:46" ht="20.100000000000001" customHeight="1" x14ac:dyDescent="0.25">
      <c r="A126" s="21" t="s">
        <v>406</v>
      </c>
      <c r="B126" s="22" t="s">
        <v>264</v>
      </c>
      <c r="C126" s="97">
        <f>'1.4'!C126/'1.4.a'!$C$149</f>
        <v>0.14972243333750984</v>
      </c>
      <c r="D126" s="97">
        <f>'1.4'!D126/'1.4.a'!$D$149</f>
        <v>0.14697042013786221</v>
      </c>
      <c r="E126" s="97">
        <f>'1.4'!E126/'1.4.a'!$E$149</f>
        <v>0.14438763996145718</v>
      </c>
      <c r="F126" s="97">
        <f>'1.4'!F126/'1.4.a'!$F$149</f>
        <v>0.14988875383891573</v>
      </c>
      <c r="G126" s="97">
        <f>'1.4'!G126/'1.4.a'!$G$149</f>
        <v>0.1517269862088346</v>
      </c>
      <c r="H126" s="97">
        <f>'1.4'!H126/'1.4.a'!$H$149</f>
        <v>0.1439560683247193</v>
      </c>
      <c r="I126" s="97">
        <f>'1.4'!I126/'1.4.a'!$I$149</f>
        <v>0.14649851459191585</v>
      </c>
      <c r="J126" s="97">
        <f>'1.4'!J126/'1.4.a'!$J$149</f>
        <v>0.14596619640783573</v>
      </c>
      <c r="K126" s="97">
        <f>'1.4'!K126/'1.4.a'!$K$149</f>
        <v>0.1475265832296585</v>
      </c>
      <c r="L126" s="97">
        <f>'1.4'!L126/'1.4.a'!$L$149</f>
        <v>0.14469910967697663</v>
      </c>
      <c r="M126" s="97">
        <f>'1.4'!M126/'1.4.a'!$M$149</f>
        <v>0.14806911289961253</v>
      </c>
      <c r="N126" s="97">
        <f>'1.4'!N126/'1.4.a'!$N$149</f>
        <v>0.14432257723397224</v>
      </c>
      <c r="O126" s="97">
        <f>'1.4'!O126/'1.4.a'!$O$149</f>
        <v>0.1426583576906946</v>
      </c>
      <c r="P126" s="97">
        <f>'1.4'!P126/'1.4.a'!$P$149</f>
        <v>0.14109005809834876</v>
      </c>
      <c r="Q126" s="97">
        <f>'1.4'!Q126/'1.4.a'!$Q$149</f>
        <v>0.13879907251442938</v>
      </c>
      <c r="R126" s="97">
        <f>'1.4'!R126/'1.4.a'!$R$149</f>
        <v>0.15062408011559339</v>
      </c>
      <c r="S126" s="97">
        <f>'1.4'!S126/'1.4.a'!$S$149</f>
        <v>0.14203702847072927</v>
      </c>
      <c r="T126" s="97">
        <f>'1.4'!T126/'1.4.a'!$T$149</f>
        <v>0.13494105592672129</v>
      </c>
      <c r="U126" s="97">
        <f>'1.4'!U126/'1.4.a'!$U$149</f>
        <v>0.13302224622991296</v>
      </c>
      <c r="V126" s="97">
        <f>'1.4'!V126/'1.4.a'!$V$149</f>
        <v>0.14223674679401607</v>
      </c>
      <c r="W126" s="97">
        <f>'1.4'!W126/'1.4.a'!$W$149</f>
        <v>0.14066724482770065</v>
      </c>
      <c r="X126" s="97">
        <f>'1.4'!X126/'1.4.a'!$X$149</f>
        <v>0.13710053894607702</v>
      </c>
      <c r="Y126" s="97">
        <f>'1.4'!Y126/'1.4.a'!$Y$149</f>
        <v>0.13763108319128445</v>
      </c>
      <c r="Z126" s="97">
        <f>'1.4'!Z126/'1.4.a'!$Z$149</f>
        <v>0.13892379206012659</v>
      </c>
      <c r="AA126" s="97">
        <f>'1.4'!AA126/'1.4.a'!$AA$149</f>
        <v>0.14217508830179071</v>
      </c>
      <c r="AB126" s="97">
        <f>'1.4'!AB126/'1.4.a'!$AB$149</f>
        <v>0.13321880126511726</v>
      </c>
      <c r="AC126" s="97">
        <f>'1.4'!AC126/'1.4.a'!$AC$149</f>
        <v>0.13184286755247004</v>
      </c>
      <c r="AD126" s="97">
        <f>'1.4'!AD126/'1.4.a'!$AD$149</f>
        <v>0.13317357294067272</v>
      </c>
      <c r="AE126" s="97">
        <f>'1.4'!AE126/'1.4.a'!$AE$149</f>
        <v>0.1367634103519017</v>
      </c>
      <c r="AF126" s="97">
        <f>'1.4'!AF126/'1.4.a'!$AF$149</f>
        <v>0.13279139056971692</v>
      </c>
      <c r="AG126" s="97">
        <f>'1.4'!AG126/'1.4.a'!$AG$149</f>
        <v>0.13631296118763198</v>
      </c>
      <c r="AH126" s="97">
        <f>'1.4'!AH126/'1.4.a'!$AH$149</f>
        <v>0.14692788138797064</v>
      </c>
      <c r="AI126" s="97">
        <f>'1.4'!AI126/'1.4.a'!$AI$149</f>
        <v>0.14136079246922742</v>
      </c>
      <c r="AJ126" s="97">
        <f>'1.4'!AJ126/'1.4.a'!$AJ$149</f>
        <v>0.14057234814684064</v>
      </c>
      <c r="AK126" s="97">
        <f>'1.4'!AK126/'1.4.a'!$AK$149</f>
        <v>0.14215059148030798</v>
      </c>
      <c r="AL126" s="97">
        <f>'1.4'!AL126/'1.4.a'!$AL$149</f>
        <v>0.14356836954591098</v>
      </c>
      <c r="AM126" s="97">
        <f>'1.4'!AM126/'1.4.a'!$AM$149</f>
        <v>0.14120174311643685</v>
      </c>
      <c r="AN126" s="97">
        <f>'1.4'!AN126/'1.4.a'!$AN$149</f>
        <v>0.13753579166423563</v>
      </c>
      <c r="AO126" s="97">
        <f>'1.4'!AO126/'1.4.a'!$AO$149</f>
        <v>0.13694649992659289</v>
      </c>
      <c r="AP126" s="97">
        <f>'1.4'!AP126/'1.4.a'!$AP$149</f>
        <v>0.13940547369748571</v>
      </c>
      <c r="AQ126" s="97">
        <f>'1.4'!AQ126/'1.4.a'!$AQ$149</f>
        <v>0.13974857713875111</v>
      </c>
      <c r="AR126" s="97">
        <f>'1.4'!AR126/'1.4.a'!$AR$149</f>
        <v>0.10065391229655202</v>
      </c>
      <c r="AS126" s="97">
        <f>'1.4'!AS126/'1.4.a'!$AS$149</f>
        <v>0.13980160171341743</v>
      </c>
      <c r="AT126" s="97">
        <f>'1.4'!AT126/'1.4.a'!$AT$149</f>
        <v>0.15108856626987574</v>
      </c>
    </row>
    <row r="127" spans="1:46" ht="20.100000000000001" customHeight="1" x14ac:dyDescent="0.25">
      <c r="A127" s="21" t="s">
        <v>407</v>
      </c>
      <c r="B127" s="22" t="s">
        <v>273</v>
      </c>
      <c r="C127" s="97">
        <f>'1.4'!C127/'1.4.a'!$C$149</f>
        <v>5.1352696540376379E-3</v>
      </c>
      <c r="D127" s="97">
        <f>'1.4'!D127/'1.4.a'!$D$149</f>
        <v>5.1888742952618501E-3</v>
      </c>
      <c r="E127" s="97">
        <f>'1.4'!E127/'1.4.a'!$E$149</f>
        <v>5.7415697165246228E-3</v>
      </c>
      <c r="F127" s="97">
        <f>'1.4'!F127/'1.4.a'!$F$149</f>
        <v>5.5820965156851438E-3</v>
      </c>
      <c r="G127" s="97">
        <f>'1.4'!G127/'1.4.a'!$G$149</f>
        <v>5.7831532486466225E-3</v>
      </c>
      <c r="H127" s="97">
        <f>'1.4'!H127/'1.4.a'!$H$149</f>
        <v>5.6221166193834065E-3</v>
      </c>
      <c r="I127" s="97">
        <f>'1.4'!I127/'1.4.a'!$I$149</f>
        <v>6.3016202487382383E-3</v>
      </c>
      <c r="J127" s="97">
        <f>'1.4'!J127/'1.4.a'!$J$149</f>
        <v>6.5946862029937874E-3</v>
      </c>
      <c r="K127" s="97">
        <f>'1.4'!K127/'1.4.a'!$K$149</f>
        <v>6.133547222979212E-3</v>
      </c>
      <c r="L127" s="97">
        <f>'1.4'!L127/'1.4.a'!$L$149</f>
        <v>6.3162883610001991E-3</v>
      </c>
      <c r="M127" s="97">
        <f>'1.4'!M127/'1.4.a'!$M$149</f>
        <v>6.7289662859248934E-3</v>
      </c>
      <c r="N127" s="97">
        <f>'1.4'!N127/'1.4.a'!$N$149</f>
        <v>6.6435204627770085E-3</v>
      </c>
      <c r="O127" s="97">
        <f>'1.4'!O127/'1.4.a'!$O$149</f>
        <v>6.5894192470133863E-3</v>
      </c>
      <c r="P127" s="97">
        <f>'1.4'!P127/'1.4.a'!$P$149</f>
        <v>6.5806447454798307E-3</v>
      </c>
      <c r="Q127" s="97">
        <f>'1.4'!Q127/'1.4.a'!$Q$149</f>
        <v>7.4454250447472262E-3</v>
      </c>
      <c r="R127" s="97">
        <f>'1.4'!R127/'1.4.a'!$R$149</f>
        <v>7.0837174882935417E-3</v>
      </c>
      <c r="S127" s="97">
        <f>'1.4'!S127/'1.4.a'!$S$149</f>
        <v>7.0150899619204543E-3</v>
      </c>
      <c r="T127" s="97">
        <f>'1.4'!T127/'1.4.a'!$T$149</f>
        <v>6.0579321170623045E-3</v>
      </c>
      <c r="U127" s="97">
        <f>'1.4'!U127/'1.4.a'!$U$149</f>
        <v>6.1664160897352332E-3</v>
      </c>
      <c r="V127" s="97">
        <f>'1.4'!V127/'1.4.a'!$V$149</f>
        <v>6.2431052331399003E-3</v>
      </c>
      <c r="W127" s="97">
        <f>'1.4'!W127/'1.4.a'!$W$149</f>
        <v>6.98468076068886E-3</v>
      </c>
      <c r="X127" s="97">
        <f>'1.4'!X127/'1.4.a'!$X$149</f>
        <v>6.3107639038677754E-3</v>
      </c>
      <c r="Y127" s="97">
        <f>'1.4'!Y127/'1.4.a'!$Y$149</f>
        <v>6.8898636038398735E-3</v>
      </c>
      <c r="Z127" s="97">
        <f>'1.4'!Z127/'1.4.a'!$Z$149</f>
        <v>5.8439551522249614E-3</v>
      </c>
      <c r="AA127" s="97">
        <f>'1.4'!AA127/'1.4.a'!$AA$149</f>
        <v>5.6703101147992157E-3</v>
      </c>
      <c r="AB127" s="97">
        <f>'1.4'!AB127/'1.4.a'!$AB$149</f>
        <v>4.7440379356998427E-3</v>
      </c>
      <c r="AC127" s="97">
        <f>'1.4'!AC127/'1.4.a'!$AC$149</f>
        <v>4.9173588283058086E-3</v>
      </c>
      <c r="AD127" s="97">
        <f>'1.4'!AD127/'1.4.a'!$AD$149</f>
        <v>4.7705863750138059E-3</v>
      </c>
      <c r="AE127" s="97">
        <f>'1.4'!AE127/'1.4.a'!$AE$149</f>
        <v>4.6120864932597287E-3</v>
      </c>
      <c r="AF127" s="97">
        <f>'1.4'!AF127/'1.4.a'!$AF$149</f>
        <v>4.6634666081457289E-3</v>
      </c>
      <c r="AG127" s="97">
        <f>'1.4'!AG127/'1.4.a'!$AG$149</f>
        <v>5.2444128516520557E-3</v>
      </c>
      <c r="AH127" s="97">
        <f>'1.4'!AH127/'1.4.a'!$AH$149</f>
        <v>5.1069274134392228E-3</v>
      </c>
      <c r="AI127" s="97">
        <f>'1.4'!AI127/'1.4.a'!$AI$149</f>
        <v>5.5075371379318559E-3</v>
      </c>
      <c r="AJ127" s="97">
        <f>'1.4'!AJ127/'1.4.a'!$AJ$149</f>
        <v>5.7525189277493286E-3</v>
      </c>
      <c r="AK127" s="97">
        <f>'1.4'!AK127/'1.4.a'!$AK$149</f>
        <v>6.3859042167590642E-3</v>
      </c>
      <c r="AL127" s="97">
        <f>'1.4'!AL127/'1.4.a'!$AL$149</f>
        <v>5.5902257837779834E-3</v>
      </c>
      <c r="AM127" s="97">
        <f>'1.4'!AM127/'1.4.a'!$AM$149</f>
        <v>5.7558912023939713E-3</v>
      </c>
      <c r="AN127" s="97">
        <f>'1.4'!AN127/'1.4.a'!$AN$149</f>
        <v>5.6122868802068824E-3</v>
      </c>
      <c r="AO127" s="97">
        <f>'1.4'!AO127/'1.4.a'!$AO$149</f>
        <v>6.0116807067654848E-3</v>
      </c>
      <c r="AP127" s="97">
        <f>'1.4'!AP127/'1.4.a'!$AP$149</f>
        <v>5.7976411190225913E-3</v>
      </c>
      <c r="AQ127" s="97">
        <f>'1.4'!AQ127/'1.4.a'!$AQ$149</f>
        <v>6.1019148339973321E-3</v>
      </c>
      <c r="AR127" s="97">
        <f>'1.4'!AR127/'1.4.a'!$AR$149</f>
        <v>5.4595161872316774E-3</v>
      </c>
      <c r="AS127" s="97">
        <f>'1.4'!AS127/'1.4.a'!$AS$149</f>
        <v>5.8186124483392875E-3</v>
      </c>
      <c r="AT127" s="97">
        <f>'1.4'!AT127/'1.4.a'!$AT$149</f>
        <v>7.0549166758692525E-3</v>
      </c>
    </row>
    <row r="128" spans="1:46" ht="20.100000000000001" customHeight="1" x14ac:dyDescent="0.25">
      <c r="A128" s="21" t="s">
        <v>408</v>
      </c>
      <c r="B128" s="22" t="s">
        <v>278</v>
      </c>
      <c r="C128" s="97">
        <f>'1.4'!C128/'1.4.a'!$C$149</f>
        <v>-5.9469052941289295E-5</v>
      </c>
      <c r="D128" s="97">
        <f>'1.4'!D128/'1.4.a'!$D$149</f>
        <v>1.0572344554067436E-4</v>
      </c>
      <c r="E128" s="97">
        <f>'1.4'!E128/'1.4.a'!$E$149</f>
        <v>4.0635855520650143E-4</v>
      </c>
      <c r="F128" s="97">
        <f>'1.4'!F128/'1.4.a'!$F$149</f>
        <v>-2.5368552473590134E-4</v>
      </c>
      <c r="G128" s="97">
        <f>'1.4'!G128/'1.4.a'!$G$149</f>
        <v>2.5676583582792852E-4</v>
      </c>
      <c r="H128" s="97">
        <f>'1.4'!H128/'1.4.a'!$H$149</f>
        <v>1.1826749817109025E-4</v>
      </c>
      <c r="I128" s="97">
        <f>'1.4'!I128/'1.4.a'!$I$149</f>
        <v>2.3341627164143142E-4</v>
      </c>
      <c r="J128" s="97">
        <f>'1.4'!J128/'1.4.a'!$J$149</f>
        <v>-2.7946130276084504E-4</v>
      </c>
      <c r="K128" s="97">
        <f>'1.4'!K128/'1.4.a'!$K$149</f>
        <v>-6.5436124471324241E-4</v>
      </c>
      <c r="L128" s="97">
        <f>'1.4'!L128/'1.4.a'!$L$149</f>
        <v>-1.5938880219655761E-4</v>
      </c>
      <c r="M128" s="97">
        <f>'1.4'!M128/'1.4.a'!$M$149</f>
        <v>-1.017542616313232E-4</v>
      </c>
      <c r="N128" s="97">
        <f>'1.4'!N128/'1.4.a'!$N$149</f>
        <v>4.5021458277568697E-4</v>
      </c>
      <c r="O128" s="97">
        <f>'1.4'!O128/'1.4.a'!$O$149</f>
        <v>-4.3977837312159437E-4</v>
      </c>
      <c r="P128" s="97">
        <f>'1.4'!P128/'1.4.a'!$P$149</f>
        <v>1.3120316473370973E-4</v>
      </c>
      <c r="Q128" s="97">
        <f>'1.4'!Q128/'1.4.a'!$Q$149</f>
        <v>1.6402437495013068E-4</v>
      </c>
      <c r="R128" s="97">
        <f>'1.4'!R128/'1.4.a'!$R$149</f>
        <v>5.1624058650555111E-4</v>
      </c>
      <c r="S128" s="97">
        <f>'1.4'!S128/'1.4.a'!$S$149</f>
        <v>1.1239397762855999E-4</v>
      </c>
      <c r="T128" s="97">
        <f>'1.4'!T128/'1.4.a'!$T$149</f>
        <v>-9.4033917103916612E-5</v>
      </c>
      <c r="U128" s="97">
        <f>'1.4'!U128/'1.4.a'!$U$149</f>
        <v>1.1958821820516008E-4</v>
      </c>
      <c r="V128" s="97">
        <f>'1.4'!V128/'1.4.a'!$V$149</f>
        <v>-1.5767560070715719E-4</v>
      </c>
      <c r="W128" s="97">
        <f>'1.4'!W128/'1.4.a'!$W$149</f>
        <v>-3.7056744280637141E-4</v>
      </c>
      <c r="X128" s="97">
        <f>'1.4'!X128/'1.4.a'!$X$149</f>
        <v>1.2190113012051012E-4</v>
      </c>
      <c r="Y128" s="97">
        <f>'1.4'!Y128/'1.4.a'!$Y$149</f>
        <v>-4.8372638008818841E-7</v>
      </c>
      <c r="Z128" s="97">
        <f>'1.4'!Z128/'1.4.a'!$Z$149</f>
        <v>-8.3996562921878206E-5</v>
      </c>
      <c r="AA128" s="97">
        <f>'1.4'!AA128/'1.4.a'!$AA$149</f>
        <v>2.6607569383660464E-9</v>
      </c>
      <c r="AB128" s="97">
        <f>'1.4'!AB128/'1.4.a'!$AB$149</f>
        <v>5.8024250218464967E-7</v>
      </c>
      <c r="AC128" s="97">
        <f>'1.4'!AC128/'1.4.a'!$AC$149</f>
        <v>1.7663055742752108E-9</v>
      </c>
      <c r="AD128" s="97">
        <f>'1.4'!AD128/'1.4.a'!$AD$149</f>
        <v>1.2061143585412072E-8</v>
      </c>
      <c r="AE128" s="97">
        <f>'1.4'!AE128/'1.4.a'!$AE$149</f>
        <v>-2.9315142882483652E-8</v>
      </c>
      <c r="AF128" s="97">
        <f>'1.4'!AF128/'1.4.a'!$AF$149</f>
        <v>9.5339159814782044E-9</v>
      </c>
      <c r="AG128" s="97">
        <f>'1.4'!AG128/'1.4.a'!$AG$149</f>
        <v>3.9952476701826568E-9</v>
      </c>
      <c r="AH128" s="97">
        <f>'1.4'!AH128/'1.4.a'!$AH$149</f>
        <v>1.4203691872438023E-8</v>
      </c>
      <c r="AI128" s="97">
        <f>'1.4'!AI128/'1.4.a'!$AI$149</f>
        <v>5.0306573055449915E-8</v>
      </c>
      <c r="AJ128" s="97">
        <f>'1.4'!AJ128/'1.4.a'!$AJ$149</f>
        <v>-5.5590573617639892E-8</v>
      </c>
      <c r="AK128" s="97">
        <f>'1.4'!AK128/'1.4.a'!$AK$149</f>
        <v>2.0083526786825271E-7</v>
      </c>
      <c r="AL128" s="97">
        <f>'1.4'!AL128/'1.4.a'!$AL$149</f>
        <v>1.8219842650822973E-8</v>
      </c>
      <c r="AM128" s="97">
        <f>'1.4'!AM128/'1.4.a'!$AM$149</f>
        <v>-1.4927163957581829E-8</v>
      </c>
      <c r="AN128" s="97">
        <f>'1.4'!AN128/'1.4.a'!$AN$149</f>
        <v>3.9223868158516934E-8</v>
      </c>
      <c r="AO128" s="97">
        <f>'1.4'!AO128/'1.4.a'!$AO$149</f>
        <v>1.21068448299236E-8</v>
      </c>
      <c r="AP128" s="97">
        <f>'1.4'!AP128/'1.4.a'!$AP$149</f>
        <v>-9.335696109974047E-9</v>
      </c>
      <c r="AQ128" s="97">
        <f>'1.4'!AQ128/'1.4.a'!$AQ$149</f>
        <v>7.0662028434152431E-9</v>
      </c>
      <c r="AR128" s="97">
        <f>'1.4'!AR128/'1.4.a'!$AR$149</f>
        <v>2.5393892325222275E-8</v>
      </c>
      <c r="AS128" s="97">
        <f>'1.4'!AS128/'1.4.a'!$AS$149</f>
        <v>-4.2737540273930282E-6</v>
      </c>
      <c r="AT128" s="97">
        <f>'1.4'!AT128/'1.4.a'!$AT$149</f>
        <v>2.1494746246243916E-8</v>
      </c>
    </row>
    <row r="129" spans="1:46" ht="20.100000000000001" customHeight="1" x14ac:dyDescent="0.25">
      <c r="A129" s="137" t="s">
        <v>409</v>
      </c>
      <c r="B129" s="118" t="s">
        <v>246</v>
      </c>
      <c r="C129" s="146">
        <f>'1.4'!C129/'1.4.a'!$C$149</f>
        <v>8.8956456864560829E-2</v>
      </c>
      <c r="D129" s="146">
        <f>'1.4'!D129/'1.4.a'!$D$149</f>
        <v>8.6135152605220131E-2</v>
      </c>
      <c r="E129" s="146">
        <f>'1.4'!E129/'1.4.a'!$E$149</f>
        <v>8.5622575359247402E-2</v>
      </c>
      <c r="F129" s="146">
        <f>'1.4'!F129/'1.4.a'!$F$149</f>
        <v>9.9947873159472803E-2</v>
      </c>
      <c r="G129" s="146">
        <f>'1.4'!G129/'1.4.a'!$G$149</f>
        <v>8.9639707876992963E-2</v>
      </c>
      <c r="H129" s="146">
        <f>'1.4'!H129/'1.4.a'!$H$149</f>
        <v>8.760304689704948E-2</v>
      </c>
      <c r="I129" s="146">
        <f>'1.4'!I129/'1.4.a'!$I$149</f>
        <v>8.8945952033353676E-2</v>
      </c>
      <c r="J129" s="146">
        <f>'1.4'!J129/'1.4.a'!$J$149</f>
        <v>0.10322535168009177</v>
      </c>
      <c r="K129" s="146">
        <f>'1.4'!K129/'1.4.a'!$K$149</f>
        <v>9.3419593768436143E-2</v>
      </c>
      <c r="L129" s="146">
        <f>'1.4'!L129/'1.4.a'!$L$149</f>
        <v>9.0258597176098437E-2</v>
      </c>
      <c r="M129" s="146">
        <f>'1.4'!M129/'1.4.a'!$M$149</f>
        <v>8.8223313608554191E-2</v>
      </c>
      <c r="N129" s="146">
        <f>'1.4'!N129/'1.4.a'!$N$149</f>
        <v>0.10354929073355545</v>
      </c>
      <c r="O129" s="146">
        <f>'1.4'!O129/'1.4.a'!$O$149</f>
        <v>9.3175159040182989E-2</v>
      </c>
      <c r="P129" s="146">
        <f>'1.4'!P129/'1.4.a'!$P$149</f>
        <v>8.9441371056895952E-2</v>
      </c>
      <c r="Q129" s="146">
        <f>'1.4'!Q129/'1.4.a'!$Q$149</f>
        <v>8.9483750103433402E-2</v>
      </c>
      <c r="R129" s="146">
        <f>'1.4'!R129/'1.4.a'!$R$149</f>
        <v>0.1032303523467519</v>
      </c>
      <c r="S129" s="146">
        <f>'1.4'!S129/'1.4.a'!$S$149</f>
        <v>9.2620458899491942E-2</v>
      </c>
      <c r="T129" s="146">
        <f>'1.4'!T129/'1.4.a'!$T$149</f>
        <v>8.8905629156078372E-2</v>
      </c>
      <c r="U129" s="146">
        <f>'1.4'!U129/'1.4.a'!$U$149</f>
        <v>8.9952231284651726E-2</v>
      </c>
      <c r="V129" s="146">
        <f>'1.4'!V129/'1.4.a'!$V$149</f>
        <v>0.10234227757798799</v>
      </c>
      <c r="W129" s="146">
        <f>'1.4'!W129/'1.4.a'!$W$149</f>
        <v>9.4727059061364555E-2</v>
      </c>
      <c r="X129" s="146">
        <f>'1.4'!X129/'1.4.a'!$X$149</f>
        <v>9.275702377009061E-2</v>
      </c>
      <c r="Y129" s="146">
        <f>'1.4'!Y129/'1.4.a'!$Y$149</f>
        <v>9.0527391578676009E-2</v>
      </c>
      <c r="Z129" s="146">
        <f>'1.4'!Z129/'1.4.a'!$Z$149</f>
        <v>0.10406487570808345</v>
      </c>
      <c r="AA129" s="146">
        <f>'1.4'!AA129/'1.4.a'!$AA$149</f>
        <v>9.6087504812734092E-2</v>
      </c>
      <c r="AB129" s="146">
        <f>'1.4'!AB129/'1.4.a'!$AB$149</f>
        <v>9.2232129568972546E-2</v>
      </c>
      <c r="AC129" s="146">
        <f>'1.4'!AC129/'1.4.a'!$AC$149</f>
        <v>9.1182763764352012E-2</v>
      </c>
      <c r="AD129" s="146">
        <f>'1.4'!AD129/'1.4.a'!$AD$149</f>
        <v>0.1055019171866491</v>
      </c>
      <c r="AE129" s="146">
        <f>'1.4'!AE129/'1.4.a'!$AE$149</f>
        <v>9.6051415877382335E-2</v>
      </c>
      <c r="AF129" s="146">
        <f>'1.4'!AF129/'1.4.a'!$AF$149</f>
        <v>9.4535487058937342E-2</v>
      </c>
      <c r="AG129" s="146">
        <f>'1.4'!AG129/'1.4.a'!$AG$149</f>
        <v>9.5570774515616852E-2</v>
      </c>
      <c r="AH129" s="146">
        <f>'1.4'!AH129/'1.4.a'!$AH$149</f>
        <v>0.10919421744166163</v>
      </c>
      <c r="AI129" s="146">
        <f>'1.4'!AI129/'1.4.a'!$AI$149</f>
        <v>9.1581061930068694E-2</v>
      </c>
      <c r="AJ129" s="146">
        <f>'1.4'!AJ129/'1.4.a'!$AJ$149</f>
        <v>8.9940218684900888E-2</v>
      </c>
      <c r="AK129" s="146">
        <f>'1.4'!AK129/'1.4.a'!$AK$149</f>
        <v>8.9747294618486559E-2</v>
      </c>
      <c r="AL129" s="146">
        <f>'1.4'!AL129/'1.4.a'!$AL$149</f>
        <v>0.10559312753279178</v>
      </c>
      <c r="AM129" s="146">
        <f>'1.4'!AM129/'1.4.a'!$AM$149</f>
        <v>9.250741204182325E-2</v>
      </c>
      <c r="AN129" s="146">
        <f>'1.4'!AN129/'1.4.a'!$AN$149</f>
        <v>9.0509288368694429E-2</v>
      </c>
      <c r="AO129" s="146">
        <f>'1.4'!AO129/'1.4.a'!$AO$149</f>
        <v>9.02003607020051E-2</v>
      </c>
      <c r="AP129" s="146">
        <f>'1.4'!AP129/'1.4.a'!$AP$149</f>
        <v>0.1066964165221453</v>
      </c>
      <c r="AQ129" s="146">
        <f>'1.4'!AQ129/'1.4.a'!$AQ$149</f>
        <v>9.1799943431508851E-2</v>
      </c>
      <c r="AR129" s="146">
        <f>'1.4'!AR129/'1.4.a'!$AR$149</f>
        <v>7.1055700123110674E-2</v>
      </c>
      <c r="AS129" s="146">
        <f>'1.4'!AS129/'1.4.a'!$AS$149</f>
        <v>9.5241361887406784E-2</v>
      </c>
      <c r="AT129" s="146">
        <f>'1.4'!AT129/'1.4.a'!$AT$149</f>
        <v>0.11389133560411864</v>
      </c>
    </row>
    <row r="130" spans="1:46" ht="20.100000000000001" customHeight="1" x14ac:dyDescent="0.25">
      <c r="A130" s="137" t="s">
        <v>410</v>
      </c>
      <c r="B130" s="118" t="s">
        <v>243</v>
      </c>
      <c r="C130" s="146">
        <f>'1.4'!C130/'1.4.a'!$C$149</f>
        <v>3.8658713078599438E-5</v>
      </c>
      <c r="D130" s="146">
        <f>'1.4'!D130/'1.4.a'!$D$149</f>
        <v>1.2787347911810047E-5</v>
      </c>
      <c r="E130" s="146">
        <f>'1.4'!E130/'1.4.a'!$E$149</f>
        <v>8.9405815483625301E-6</v>
      </c>
      <c r="F130" s="146">
        <f>'1.4'!F130/'1.4.a'!$F$149</f>
        <v>1.4479796818139895E-5</v>
      </c>
      <c r="G130" s="146">
        <f>'1.4'!G130/'1.4.a'!$G$149</f>
        <v>1.020236247182545E-6</v>
      </c>
      <c r="H130" s="146">
        <f>'1.4'!H130/'1.4.a'!$H$149</f>
        <v>8.9255283083110679E-6</v>
      </c>
      <c r="I130" s="146">
        <f>'1.4'!I130/'1.4.a'!$I$149</f>
        <v>7.0974088021800643E-6</v>
      </c>
      <c r="J130" s="146">
        <f>'1.4'!J130/'1.4.a'!$J$149</f>
        <v>1.2082624715561305E-5</v>
      </c>
      <c r="K130" s="146">
        <f>'1.4'!K130/'1.4.a'!$K$149</f>
        <v>7.0183133071459636E-6</v>
      </c>
      <c r="L130" s="146">
        <f>'1.4'!L130/'1.4.a'!$L$149</f>
        <v>1.0766879241950304E-5</v>
      </c>
      <c r="M130" s="146">
        <f>'1.4'!M130/'1.4.a'!$M$149</f>
        <v>5.5657250453771499E-6</v>
      </c>
      <c r="N130" s="146">
        <f>'1.4'!N130/'1.4.a'!$N$149</f>
        <v>8.085773885824682E-6</v>
      </c>
      <c r="O130" s="146">
        <f>'1.4'!O130/'1.4.a'!$O$149</f>
        <v>1.0484428872611413E-5</v>
      </c>
      <c r="P130" s="146">
        <f>'1.4'!P130/'1.4.a'!$P$149</f>
        <v>1.6874008532419788E-5</v>
      </c>
      <c r="Q130" s="146">
        <f>'1.4'!Q130/'1.4.a'!$Q$149</f>
        <v>1.4519224069810926E-5</v>
      </c>
      <c r="R130" s="146">
        <f>'1.4'!R130/'1.4.a'!$R$149</f>
        <v>1.7457903201066996E-5</v>
      </c>
      <c r="S130" s="146">
        <f>'1.4'!S130/'1.4.a'!$S$149</f>
        <v>1.9561965826037763E-5</v>
      </c>
      <c r="T130" s="146">
        <f>'1.4'!T130/'1.4.a'!$T$149</f>
        <v>5.3342277251232681E-6</v>
      </c>
      <c r="U130" s="146">
        <f>'1.4'!U130/'1.4.a'!$U$149</f>
        <v>5.7524869552038213E-6</v>
      </c>
      <c r="V130" s="146">
        <f>'1.4'!V130/'1.4.a'!$V$149</f>
        <v>7.594835527222388E-6</v>
      </c>
      <c r="W130" s="146">
        <f>'1.4'!W130/'1.4.a'!$W$149</f>
        <v>3.7208600121781628E-6</v>
      </c>
      <c r="X130" s="146">
        <f>'1.4'!X130/'1.4.a'!$X$149</f>
        <v>4.7667140492144307E-6</v>
      </c>
      <c r="Y130" s="146">
        <f>'1.4'!Y130/'1.4.a'!$Y$149</f>
        <v>2.3346375289632292E-6</v>
      </c>
      <c r="Z130" s="146">
        <f>'1.4'!Z130/'1.4.a'!$Z$149</f>
        <v>1.5674215099323704E-5</v>
      </c>
      <c r="AA130" s="146">
        <f>'1.4'!AA130/'1.4.a'!$AA$149</f>
        <v>3.4020610668216537E-6</v>
      </c>
      <c r="AB130" s="146">
        <f>'1.4'!AB130/'1.4.a'!$AB$149</f>
        <v>8.2174160146801591E-6</v>
      </c>
      <c r="AC130" s="146">
        <f>'1.4'!AC130/'1.4.a'!$AC$149</f>
        <v>1.908021476335831E-6</v>
      </c>
      <c r="AD130" s="146">
        <f>'1.4'!AD130/'1.4.a'!$AD$149</f>
        <v>2.9539426014272871E-6</v>
      </c>
      <c r="AE130" s="146">
        <f>'1.4'!AE130/'1.4.a'!$AE$149</f>
        <v>5.2613051064290811E-6</v>
      </c>
      <c r="AF130" s="146">
        <f>'1.4'!AF130/'1.4.a'!$AF$149</f>
        <v>1.5857869775623412E-5</v>
      </c>
      <c r="AG130" s="146">
        <f>'1.4'!AG130/'1.4.a'!$AG$149</f>
        <v>1.7114989550251994E-6</v>
      </c>
      <c r="AH130" s="146">
        <f>'1.4'!AH130/'1.4.a'!$AH$149</f>
        <v>2.7602615708603417E-6</v>
      </c>
      <c r="AI130" s="146">
        <f>'1.4'!AI130/'1.4.a'!$AI$149</f>
        <v>1.3547230799036049E-5</v>
      </c>
      <c r="AJ130" s="146">
        <f>'1.4'!AJ130/'1.4.a'!$AJ$149</f>
        <v>1.2143855671316417E-5</v>
      </c>
      <c r="AK130" s="146">
        <f>'1.4'!AK130/'1.4.a'!$AK$149</f>
        <v>9.0194322016093858E-6</v>
      </c>
      <c r="AL130" s="146">
        <f>'1.4'!AL130/'1.4.a'!$AL$149</f>
        <v>1.4005570724590154E-5</v>
      </c>
      <c r="AM130" s="146">
        <f>'1.4'!AM130/'1.4.a'!$AM$149</f>
        <v>3.6449067091778034E-6</v>
      </c>
      <c r="AN130" s="146">
        <f>'1.4'!AN130/'1.4.a'!$AN$149</f>
        <v>1.2947107905102146E-6</v>
      </c>
      <c r="AO130" s="146">
        <f>'1.4'!AO130/'1.4.a'!$AO$149</f>
        <v>5.4511585726273406E-7</v>
      </c>
      <c r="AP130" s="146">
        <f>'1.4'!AP130/'1.4.a'!$AP$149</f>
        <v>2.7614626896207771E-6</v>
      </c>
      <c r="AQ130" s="146">
        <f>'1.4'!AQ130/'1.4.a'!$AQ$149</f>
        <v>2.3386847564491648E-7</v>
      </c>
      <c r="AR130" s="146">
        <f>'1.4'!AR130/'1.4.a'!$AR$149</f>
        <v>4.1051208503765594E-6</v>
      </c>
      <c r="AS130" s="146">
        <f>'1.4'!AS130/'1.4.a'!$AS$149</f>
        <v>9.42234033712712E-7</v>
      </c>
      <c r="AT130" s="146">
        <f>'1.4'!AT130/'1.4.a'!$AT$149</f>
        <v>4.62314116393402E-6</v>
      </c>
    </row>
    <row r="131" spans="1:46" ht="20.100000000000001" customHeight="1" x14ac:dyDescent="0.25">
      <c r="A131" s="137" t="s">
        <v>411</v>
      </c>
      <c r="B131" s="118" t="s">
        <v>247</v>
      </c>
      <c r="C131" s="146">
        <f>'1.4'!C131/'1.4.a'!$C$149</f>
        <v>4.2236660524886102E-2</v>
      </c>
      <c r="D131" s="146">
        <f>'1.4'!D131/'1.4.a'!$D$149</f>
        <v>3.8629267517383208E-2</v>
      </c>
      <c r="E131" s="146">
        <f>'1.4'!E131/'1.4.a'!$E$149</f>
        <v>4.7552445445993553E-2</v>
      </c>
      <c r="F131" s="146">
        <f>'1.4'!F131/'1.4.a'!$F$149</f>
        <v>3.2512005912870776E-2</v>
      </c>
      <c r="G131" s="146">
        <f>'1.4'!G131/'1.4.a'!$G$149</f>
        <v>3.6987316686302042E-2</v>
      </c>
      <c r="H131" s="146">
        <f>'1.4'!H131/'1.4.a'!$H$149</f>
        <v>3.5769069467949152E-2</v>
      </c>
      <c r="I131" s="146">
        <f>'1.4'!I131/'1.4.a'!$I$149</f>
        <v>4.0355124961032482E-2</v>
      </c>
      <c r="J131" s="146">
        <f>'1.4'!J131/'1.4.a'!$J$149</f>
        <v>3.0641333849252869E-2</v>
      </c>
      <c r="K131" s="146">
        <f>'1.4'!K131/'1.4.a'!$K$149</f>
        <v>4.0528245698750867E-2</v>
      </c>
      <c r="L131" s="146">
        <f>'1.4'!L131/'1.4.a'!$L$149</f>
        <v>3.2389991475721518E-2</v>
      </c>
      <c r="M131" s="146">
        <f>'1.4'!M131/'1.4.a'!$M$149</f>
        <v>5.6484328598096191E-2</v>
      </c>
      <c r="N131" s="146">
        <f>'1.4'!N131/'1.4.a'!$N$149</f>
        <v>4.3318798792089538E-2</v>
      </c>
      <c r="O131" s="146">
        <f>'1.4'!O131/'1.4.a'!$O$149</f>
        <v>3.6013601118098502E-2</v>
      </c>
      <c r="P131" s="146">
        <f>'1.4'!P131/'1.4.a'!$P$149</f>
        <v>4.4560595782554772E-2</v>
      </c>
      <c r="Q131" s="146">
        <f>'1.4'!Q131/'1.4.a'!$Q$149</f>
        <v>4.1101792320052857E-2</v>
      </c>
      <c r="R131" s="146">
        <f>'1.4'!R131/'1.4.a'!$R$149</f>
        <v>4.8236491148297291E-2</v>
      </c>
      <c r="S131" s="146">
        <f>'1.4'!S131/'1.4.a'!$S$149</f>
        <v>4.2954279693345421E-2</v>
      </c>
      <c r="T131" s="146">
        <f>'1.4'!T131/'1.4.a'!$T$149</f>
        <v>3.6426810221780473E-2</v>
      </c>
      <c r="U131" s="146">
        <f>'1.4'!U131/'1.4.a'!$U$149</f>
        <v>4.3280686851725043E-2</v>
      </c>
      <c r="V131" s="146">
        <f>'1.4'!V131/'1.4.a'!$V$149</f>
        <v>3.6119336832769841E-2</v>
      </c>
      <c r="W131" s="146">
        <f>'1.4'!W131/'1.4.a'!$W$149</f>
        <v>3.7860050135240728E-2</v>
      </c>
      <c r="X131" s="146">
        <f>'1.4'!X131/'1.4.a'!$X$149</f>
        <v>6.1413361876434119E-2</v>
      </c>
      <c r="Y131" s="146">
        <f>'1.4'!Y131/'1.4.a'!$Y$149</f>
        <v>4.4246751622170635E-2</v>
      </c>
      <c r="Z131" s="146">
        <f>'1.4'!Z131/'1.4.a'!$Z$149</f>
        <v>5.2796122072128228E-2</v>
      </c>
      <c r="AA131" s="146">
        <f>'1.4'!AA131/'1.4.a'!$AA$149</f>
        <v>7.0340437883861323E-2</v>
      </c>
      <c r="AB131" s="146">
        <f>'1.4'!AB131/'1.4.a'!$AB$149</f>
        <v>4.7728756393328707E-2</v>
      </c>
      <c r="AC131" s="146">
        <f>'1.4'!AC131/'1.4.a'!$AC$149</f>
        <v>4.843784830528796E-2</v>
      </c>
      <c r="AD131" s="146">
        <f>'1.4'!AD131/'1.4.a'!$AD$149</f>
        <v>5.3542677862381621E-2</v>
      </c>
      <c r="AE131" s="146">
        <f>'1.4'!AE131/'1.4.a'!$AE$149</f>
        <v>4.2824715211883219E-2</v>
      </c>
      <c r="AF131" s="146">
        <f>'1.4'!AF131/'1.4.a'!$AF$149</f>
        <v>3.9681476432767343E-2</v>
      </c>
      <c r="AG131" s="146">
        <f>'1.4'!AG131/'1.4.a'!$AG$149</f>
        <v>3.9134713404475517E-2</v>
      </c>
      <c r="AH131" s="146">
        <f>'1.4'!AH131/'1.4.a'!$AH$149</f>
        <v>3.742747438134035E-2</v>
      </c>
      <c r="AI131" s="146">
        <f>'1.4'!AI131/'1.4.a'!$AI$149</f>
        <v>4.0881952947513435E-2</v>
      </c>
      <c r="AJ131" s="146">
        <f>'1.4'!AJ131/'1.4.a'!$AJ$149</f>
        <v>4.0139199127348688E-2</v>
      </c>
      <c r="AK131" s="146">
        <f>'1.4'!AK131/'1.4.a'!$AK$149</f>
        <v>4.7702746696900028E-2</v>
      </c>
      <c r="AL131" s="146">
        <f>'1.4'!AL131/'1.4.a'!$AL$149</f>
        <v>5.2311649527375853E-2</v>
      </c>
      <c r="AM131" s="146">
        <f>'1.4'!AM131/'1.4.a'!$AM$149</f>
        <v>5.0464324055697896E-2</v>
      </c>
      <c r="AN131" s="146">
        <f>'1.4'!AN131/'1.4.a'!$AN$149</f>
        <v>4.8693597990246293E-2</v>
      </c>
      <c r="AO131" s="146">
        <f>'1.4'!AO131/'1.4.a'!$AO$149</f>
        <v>4.3697655396447724E-2</v>
      </c>
      <c r="AP131" s="146">
        <f>'1.4'!AP131/'1.4.a'!$AP$149</f>
        <v>8.99305728008645E-2</v>
      </c>
      <c r="AQ131" s="146">
        <f>'1.4'!AQ131/'1.4.a'!$AQ$149</f>
        <v>5.0208270481365676E-2</v>
      </c>
      <c r="AR131" s="146">
        <f>'1.4'!AR131/'1.4.a'!$AR$149</f>
        <v>3.5040198662092299E-2</v>
      </c>
      <c r="AS131" s="146">
        <f>'1.4'!AS131/'1.4.a'!$AS$149</f>
        <v>2.9358703743131705E-2</v>
      </c>
      <c r="AT131" s="146">
        <f>'1.4'!AT131/'1.4.a'!$AT$149</f>
        <v>2.8692087236424049E-2</v>
      </c>
    </row>
    <row r="132" spans="1:46" ht="20.100000000000001" customHeight="1" x14ac:dyDescent="0.25">
      <c r="A132" s="123" t="s">
        <v>412</v>
      </c>
      <c r="B132" s="121" t="s">
        <v>827</v>
      </c>
      <c r="C132" s="148">
        <f>'1.4'!C132/'1.4.a'!$C$149</f>
        <v>1.1947735318859391E-2</v>
      </c>
      <c r="D132" s="148">
        <f>'1.4'!D132/'1.4.a'!$D$149</f>
        <v>6.935399214724627E-3</v>
      </c>
      <c r="E132" s="148">
        <f>'1.4'!E132/'1.4.a'!$E$149</f>
        <v>9.1283005357821172E-3</v>
      </c>
      <c r="F132" s="148">
        <f>'1.4'!F132/'1.4.a'!$F$149</f>
        <v>5.3100695859406933E-3</v>
      </c>
      <c r="G132" s="148">
        <f>'1.4'!G132/'1.4.a'!$G$149</f>
        <v>7.7956717470209743E-3</v>
      </c>
      <c r="H132" s="148">
        <f>'1.4'!H132/'1.4.a'!$H$149</f>
        <v>5.8486678597067607E-3</v>
      </c>
      <c r="I132" s="148">
        <f>'1.4'!I132/'1.4.a'!$I$149</f>
        <v>7.8354997503116228E-3</v>
      </c>
      <c r="J132" s="148">
        <f>'1.4'!J132/'1.4.a'!$J$149</f>
        <v>6.2011611132441191E-3</v>
      </c>
      <c r="K132" s="148">
        <f>'1.4'!K132/'1.4.a'!$K$149</f>
        <v>9.7423968132972667E-3</v>
      </c>
      <c r="L132" s="148">
        <f>'1.4'!L132/'1.4.a'!$L$149</f>
        <v>5.8941703344726091E-3</v>
      </c>
      <c r="M132" s="148">
        <f>'1.4'!M132/'1.4.a'!$M$149</f>
        <v>1.2450816552513934E-2</v>
      </c>
      <c r="N132" s="148">
        <f>'1.4'!N132/'1.4.a'!$N$149</f>
        <v>8.8691354171368426E-3</v>
      </c>
      <c r="O132" s="148">
        <f>'1.4'!O132/'1.4.a'!$O$149</f>
        <v>8.0410699851337277E-3</v>
      </c>
      <c r="P132" s="148">
        <f>'1.4'!P132/'1.4.a'!$P$149</f>
        <v>1.0063645605770994E-2</v>
      </c>
      <c r="Q132" s="148">
        <f>'1.4'!Q132/'1.4.a'!$Q$149</f>
        <v>9.3796476881113089E-3</v>
      </c>
      <c r="R132" s="148">
        <f>'1.4'!R132/'1.4.a'!$R$149</f>
        <v>6.4607832260759526E-3</v>
      </c>
      <c r="S132" s="148">
        <f>'1.4'!S132/'1.4.a'!$S$149</f>
        <v>1.3658121229278749E-2</v>
      </c>
      <c r="T132" s="148">
        <f>'1.4'!T132/'1.4.a'!$T$149</f>
        <v>9.2956823122774083E-3</v>
      </c>
      <c r="U132" s="148">
        <f>'1.4'!U132/'1.4.a'!$U$149</f>
        <v>1.3724272218668926E-2</v>
      </c>
      <c r="V132" s="148">
        <f>'1.4'!V132/'1.4.a'!$V$149</f>
        <v>9.9227295120711163E-3</v>
      </c>
      <c r="W132" s="148">
        <f>'1.4'!W132/'1.4.a'!$W$149</f>
        <v>1.4468908817518287E-2</v>
      </c>
      <c r="X132" s="148">
        <f>'1.4'!X132/'1.4.a'!$X$149</f>
        <v>2.970939864141707E-2</v>
      </c>
      <c r="Y132" s="148">
        <f>'1.4'!Y132/'1.4.a'!$Y$149</f>
        <v>1.300764323212384E-2</v>
      </c>
      <c r="Z132" s="148">
        <f>'1.4'!Z132/'1.4.a'!$Z$149</f>
        <v>2.0296504995152544E-2</v>
      </c>
      <c r="AA132" s="148">
        <f>'1.4'!AA132/'1.4.a'!$AA$149</f>
        <v>3.6882808570471597E-2</v>
      </c>
      <c r="AB132" s="148">
        <f>'1.4'!AB132/'1.4.a'!$AB$149</f>
        <v>2.2843385740798531E-2</v>
      </c>
      <c r="AC132" s="148">
        <f>'1.4'!AC132/'1.4.a'!$AC$149</f>
        <v>2.1148486329462857E-2</v>
      </c>
      <c r="AD132" s="148">
        <f>'1.4'!AD132/'1.4.a'!$AD$149</f>
        <v>1.5955771104424511E-2</v>
      </c>
      <c r="AE132" s="148">
        <f>'1.4'!AE132/'1.4.a'!$AE$149</f>
        <v>1.34892140900783E-2</v>
      </c>
      <c r="AF132" s="148">
        <f>'1.4'!AF132/'1.4.a'!$AF$149</f>
        <v>1.2471341574801079E-2</v>
      </c>
      <c r="AG132" s="148">
        <f>'1.4'!AG132/'1.4.a'!$AG$149</f>
        <v>7.2483874484124133E-3</v>
      </c>
      <c r="AH132" s="148">
        <f>'1.4'!AH132/'1.4.a'!$AH$149</f>
        <v>7.4736177362892155E-3</v>
      </c>
      <c r="AI132" s="148">
        <f>'1.4'!AI132/'1.4.a'!$AI$149</f>
        <v>1.0285289007159004E-2</v>
      </c>
      <c r="AJ132" s="148">
        <f>'1.4'!AJ132/'1.4.a'!$AJ$149</f>
        <v>7.8403856509552186E-3</v>
      </c>
      <c r="AK132" s="148">
        <f>'1.4'!AK132/'1.4.a'!$AK$149</f>
        <v>1.4679753953232993E-2</v>
      </c>
      <c r="AL132" s="148">
        <f>'1.4'!AL132/'1.4.a'!$AL$149</f>
        <v>1.8091123061071256E-2</v>
      </c>
      <c r="AM132" s="148">
        <f>'1.4'!AM132/'1.4.a'!$AM$149</f>
        <v>1.911256304656073E-2</v>
      </c>
      <c r="AN132" s="148">
        <f>'1.4'!AN132/'1.4.a'!$AN$149</f>
        <v>1.7434494311582466E-2</v>
      </c>
      <c r="AO132" s="148">
        <f>'1.4'!AO132/'1.4.a'!$AO$149</f>
        <v>1.0179787496491486E-2</v>
      </c>
      <c r="AP132" s="148">
        <f>'1.4'!AP132/'1.4.a'!$AP$149</f>
        <v>9.5346421163120722E-3</v>
      </c>
      <c r="AQ132" s="148">
        <f>'1.4'!AQ132/'1.4.a'!$AQ$149</f>
        <v>1.0969033145582015E-2</v>
      </c>
      <c r="AR132" s="148">
        <f>'1.4'!AR132/'1.4.a'!$AR$149</f>
        <v>9.2211087431266128E-3</v>
      </c>
      <c r="AS132" s="148">
        <f>'1.4'!AS132/'1.4.a'!$AS$149</f>
        <v>6.7189506870418041E-3</v>
      </c>
      <c r="AT132" s="148">
        <f>'1.4'!AT132/'1.4.a'!$AT$149</f>
        <v>3.56428009710988E-3</v>
      </c>
    </row>
    <row r="133" spans="1:46" ht="20.100000000000001" customHeight="1" x14ac:dyDescent="0.25">
      <c r="A133" s="123" t="s">
        <v>413</v>
      </c>
      <c r="B133" s="121" t="s">
        <v>395</v>
      </c>
      <c r="C133" s="148">
        <f>'1.4'!C133/'1.4.a'!$C$149</f>
        <v>3.0288925206026697E-2</v>
      </c>
      <c r="D133" s="148">
        <f>'1.4'!D133/'1.4.a'!$D$149</f>
        <v>3.1693868302658586E-2</v>
      </c>
      <c r="E133" s="148">
        <f>'1.4'!E133/'1.4.a'!$E$149</f>
        <v>3.842414491021142E-2</v>
      </c>
      <c r="F133" s="148">
        <f>'1.4'!F133/'1.4.a'!$F$149</f>
        <v>2.7201936326930076E-2</v>
      </c>
      <c r="G133" s="148">
        <f>'1.4'!G133/'1.4.a'!$G$149</f>
        <v>2.9191644939281065E-2</v>
      </c>
      <c r="H133" s="148">
        <f>'1.4'!H133/'1.4.a'!$H$149</f>
        <v>2.9920401608242383E-2</v>
      </c>
      <c r="I133" s="148">
        <f>'1.4'!I133/'1.4.a'!$I$149</f>
        <v>3.2519625210720868E-2</v>
      </c>
      <c r="J133" s="148">
        <f>'1.4'!J133/'1.4.a'!$J$149</f>
        <v>2.4440172736008754E-2</v>
      </c>
      <c r="K133" s="148">
        <f>'1.4'!K133/'1.4.a'!$K$149</f>
        <v>3.0785848885453597E-2</v>
      </c>
      <c r="L133" s="148">
        <f>'1.4'!L133/'1.4.a'!$L$149</f>
        <v>2.6495821141248915E-2</v>
      </c>
      <c r="M133" s="148">
        <f>'1.4'!M133/'1.4.a'!$M$149</f>
        <v>4.4033512045582264E-2</v>
      </c>
      <c r="N133" s="148">
        <f>'1.4'!N133/'1.4.a'!$N$149</f>
        <v>3.4449663374952692E-2</v>
      </c>
      <c r="O133" s="148">
        <f>'1.4'!O133/'1.4.a'!$O$149</f>
        <v>2.7972531132964776E-2</v>
      </c>
      <c r="P133" s="148">
        <f>'1.4'!P133/'1.4.a'!$P$149</f>
        <v>3.4496950176783774E-2</v>
      </c>
      <c r="Q133" s="148">
        <f>'1.4'!Q133/'1.4.a'!$Q$149</f>
        <v>3.1722144631941535E-2</v>
      </c>
      <c r="R133" s="148">
        <f>'1.4'!R133/'1.4.a'!$R$149</f>
        <v>4.1775707922221343E-2</v>
      </c>
      <c r="S133" s="148">
        <f>'1.4'!S133/'1.4.a'!$S$149</f>
        <v>2.929615846406667E-2</v>
      </c>
      <c r="T133" s="148">
        <f>'1.4'!T133/'1.4.a'!$T$149</f>
        <v>2.7131127909503054E-2</v>
      </c>
      <c r="U133" s="148">
        <f>'1.4'!U133/'1.4.a'!$U$149</f>
        <v>2.9556414633056118E-2</v>
      </c>
      <c r="V133" s="148">
        <f>'1.4'!V133/'1.4.a'!$V$149</f>
        <v>2.6196607320698725E-2</v>
      </c>
      <c r="W133" s="148">
        <f>'1.4'!W133/'1.4.a'!$W$149</f>
        <v>2.339114131772245E-2</v>
      </c>
      <c r="X133" s="148">
        <f>'1.4'!X133/'1.4.a'!$X$149</f>
        <v>3.1703963235017056E-2</v>
      </c>
      <c r="Y133" s="148">
        <f>'1.4'!Y133/'1.4.a'!$Y$149</f>
        <v>3.1239108390046798E-2</v>
      </c>
      <c r="Z133" s="148">
        <f>'1.4'!Z133/'1.4.a'!$Z$149</f>
        <v>3.2499617076975684E-2</v>
      </c>
      <c r="AA133" s="148">
        <f>'1.4'!AA133/'1.4.a'!$AA$149</f>
        <v>3.3457629313389713E-2</v>
      </c>
      <c r="AB133" s="148">
        <f>'1.4'!AB133/'1.4.a'!$AB$149</f>
        <v>2.4885370652530162E-2</v>
      </c>
      <c r="AC133" s="148">
        <f>'1.4'!AC133/'1.4.a'!$AC$149</f>
        <v>2.7289361975825103E-2</v>
      </c>
      <c r="AD133" s="148">
        <f>'1.4'!AD133/'1.4.a'!$AD$149</f>
        <v>3.7586906757957124E-2</v>
      </c>
      <c r="AE133" s="148">
        <f>'1.4'!AE133/'1.4.a'!$AE$149</f>
        <v>2.9335501121804917E-2</v>
      </c>
      <c r="AF133" s="148">
        <f>'1.4'!AF133/'1.4.a'!$AF$149</f>
        <v>2.7210134857966264E-2</v>
      </c>
      <c r="AG133" s="148">
        <f>'1.4'!AG133/'1.4.a'!$AG$149</f>
        <v>3.1886325956063118E-2</v>
      </c>
      <c r="AH133" s="148">
        <f>'1.4'!AH133/'1.4.a'!$AH$149</f>
        <v>2.9953856645051138E-2</v>
      </c>
      <c r="AI133" s="148">
        <f>'1.4'!AI133/'1.4.a'!$AI$149</f>
        <v>3.0596663940354422E-2</v>
      </c>
      <c r="AJ133" s="148">
        <f>'1.4'!AJ133/'1.4.a'!$AJ$149</f>
        <v>3.2298813476393462E-2</v>
      </c>
      <c r="AK133" s="148">
        <f>'1.4'!AK133/'1.4.a'!$AK$149</f>
        <v>3.3022992743667046E-2</v>
      </c>
      <c r="AL133" s="148">
        <f>'1.4'!AL133/'1.4.a'!$AL$149</f>
        <v>3.4220526466304593E-2</v>
      </c>
      <c r="AM133" s="148">
        <f>'1.4'!AM133/'1.4.a'!$AM$149</f>
        <v>3.1351761009137155E-2</v>
      </c>
      <c r="AN133" s="148">
        <f>'1.4'!AN133/'1.4.a'!$AN$149</f>
        <v>3.125910367866383E-2</v>
      </c>
      <c r="AO133" s="148">
        <f>'1.4'!AO133/'1.4.a'!$AO$149</f>
        <v>3.3517867899956234E-2</v>
      </c>
      <c r="AP133" s="148">
        <f>'1.4'!AP133/'1.4.a'!$AP$149</f>
        <v>8.0395930684552419E-2</v>
      </c>
      <c r="AQ133" s="148">
        <f>'1.4'!AQ133/'1.4.a'!$AQ$149</f>
        <v>3.9239237335783654E-2</v>
      </c>
      <c r="AR133" s="148">
        <f>'1.4'!AR133/'1.4.a'!$AR$149</f>
        <v>2.5819089918965688E-2</v>
      </c>
      <c r="AS133" s="148">
        <f>'1.4'!AS133/'1.4.a'!$AS$149</f>
        <v>2.2639753056089899E-2</v>
      </c>
      <c r="AT133" s="148">
        <f>'1.4'!AT133/'1.4.a'!$AT$149</f>
        <v>2.512780713931417E-2</v>
      </c>
    </row>
    <row r="134" spans="1:46" ht="20.100000000000001" customHeight="1" x14ac:dyDescent="0.25">
      <c r="A134" s="18" t="s">
        <v>414</v>
      </c>
      <c r="B134" s="19" t="s">
        <v>828</v>
      </c>
      <c r="C134" s="96">
        <f>'1.4'!C134/'1.4.a'!$C$149</f>
        <v>0.36677836235174938</v>
      </c>
      <c r="D134" s="96">
        <f>'1.4'!D134/'1.4.a'!$D$149</f>
        <v>0.34743319588963928</v>
      </c>
      <c r="E134" s="96">
        <f>'1.4'!E134/'1.4.a'!$E$149</f>
        <v>0.35403697716609955</v>
      </c>
      <c r="F134" s="96">
        <f>'1.4'!F134/'1.4.a'!$F$149</f>
        <v>0.35962028466906482</v>
      </c>
      <c r="G134" s="96">
        <f>'1.4'!G134/'1.4.a'!$G$149</f>
        <v>0.34614532020856792</v>
      </c>
      <c r="H134" s="96">
        <f>'1.4'!H134/'1.4.a'!$H$149</f>
        <v>0.35379186482317149</v>
      </c>
      <c r="I134" s="96">
        <f>'1.4'!I134/'1.4.a'!$I$149</f>
        <v>0.35330222402701339</v>
      </c>
      <c r="J134" s="96">
        <f>'1.4'!J134/'1.4.a'!$J$149</f>
        <v>0.36829151701091678</v>
      </c>
      <c r="K134" s="96">
        <f>'1.4'!K134/'1.4.a'!$K$149</f>
        <v>0.35321252019772259</v>
      </c>
      <c r="L134" s="96">
        <f>'1.4'!L134/'1.4.a'!$L$149</f>
        <v>0.35357439051751416</v>
      </c>
      <c r="M134" s="96">
        <f>'1.4'!M134/'1.4.a'!$M$149</f>
        <v>0.36097903766264683</v>
      </c>
      <c r="N134" s="96">
        <f>'1.4'!N134/'1.4.a'!$N$149</f>
        <v>0.35105865223474486</v>
      </c>
      <c r="O134" s="96">
        <f>'1.4'!O134/'1.4.a'!$O$149</f>
        <v>0.35460875931390773</v>
      </c>
      <c r="P134" s="96">
        <f>'1.4'!P134/'1.4.a'!$P$149</f>
        <v>0.3561557623233424</v>
      </c>
      <c r="Q134" s="96">
        <f>'1.4'!Q134/'1.4.a'!$Q$149</f>
        <v>0.36321454511517343</v>
      </c>
      <c r="R134" s="96">
        <f>'1.4'!R134/'1.4.a'!$R$149</f>
        <v>0.37951151520161441</v>
      </c>
      <c r="S134" s="96">
        <f>'1.4'!S134/'1.4.a'!$S$149</f>
        <v>0.36059894072134979</v>
      </c>
      <c r="T134" s="96">
        <f>'1.4'!T134/'1.4.a'!$T$149</f>
        <v>0.35503038041785157</v>
      </c>
      <c r="U134" s="96">
        <f>'1.4'!U134/'1.4.a'!$U$149</f>
        <v>0.40740186089279495</v>
      </c>
      <c r="V134" s="96">
        <f>'1.4'!V134/'1.4.a'!$V$149</f>
        <v>0.39484737332122272</v>
      </c>
      <c r="W134" s="96">
        <f>'1.4'!W134/'1.4.a'!$W$149</f>
        <v>0.40016398658911873</v>
      </c>
      <c r="X134" s="96">
        <f>'1.4'!X134/'1.4.a'!$X$149</f>
        <v>0.39885143436172094</v>
      </c>
      <c r="Y134" s="96">
        <f>'1.4'!Y134/'1.4.a'!$Y$149</f>
        <v>0.44246655891139319</v>
      </c>
      <c r="Z134" s="96">
        <f>'1.4'!Z134/'1.4.a'!$Z$149</f>
        <v>0.4572425498952471</v>
      </c>
      <c r="AA134" s="96">
        <f>'1.4'!AA134/'1.4.a'!$AA$149</f>
        <v>0.39583422547930652</v>
      </c>
      <c r="AB134" s="96">
        <f>'1.4'!AB134/'1.4.a'!$AB$149</f>
        <v>0.38335613417623299</v>
      </c>
      <c r="AC134" s="96">
        <f>'1.4'!AC134/'1.4.a'!$AC$149</f>
        <v>0.39468963992489031</v>
      </c>
      <c r="AD134" s="96">
        <f>'1.4'!AD134/'1.4.a'!$AD$149</f>
        <v>0.46540989790704901</v>
      </c>
      <c r="AE134" s="96">
        <f>'1.4'!AE134/'1.4.a'!$AE$149</f>
        <v>0.3835887626168038</v>
      </c>
      <c r="AF134" s="96">
        <f>'1.4'!AF134/'1.4.a'!$AF$149</f>
        <v>0.42065225268577011</v>
      </c>
      <c r="AG134" s="96">
        <f>'1.4'!AG134/'1.4.a'!$AG$149</f>
        <v>0.39898748342281531</v>
      </c>
      <c r="AH134" s="96">
        <f>'1.4'!AH134/'1.4.a'!$AH$149</f>
        <v>0.42912998167304195</v>
      </c>
      <c r="AI134" s="96">
        <f>'1.4'!AI134/'1.4.a'!$AI$149</f>
        <v>0.38323906219202369</v>
      </c>
      <c r="AJ134" s="96">
        <f>'1.4'!AJ134/'1.4.a'!$AJ$149</f>
        <v>0.40395083705778839</v>
      </c>
      <c r="AK134" s="96">
        <f>'1.4'!AK134/'1.4.a'!$AK$149</f>
        <v>0.41520269044075131</v>
      </c>
      <c r="AL134" s="96">
        <f>'1.4'!AL134/'1.4.a'!$AL$149</f>
        <v>0.3971546783262771</v>
      </c>
      <c r="AM134" s="96">
        <f>'1.4'!AM134/'1.4.a'!$AM$149</f>
        <v>0.39787664417633212</v>
      </c>
      <c r="AN134" s="96">
        <f>'1.4'!AN134/'1.4.a'!$AN$149</f>
        <v>0.37522226651944823</v>
      </c>
      <c r="AO134" s="96">
        <f>'1.4'!AO134/'1.4.a'!$AO$149</f>
        <v>0.38227914512618733</v>
      </c>
      <c r="AP134" s="96">
        <f>'1.4'!AP134/'1.4.a'!$AP$149</f>
        <v>0.44672524530369695</v>
      </c>
      <c r="AQ134" s="96">
        <f>'1.4'!AQ134/'1.4.a'!$AQ$149</f>
        <v>0.3683505880020822</v>
      </c>
      <c r="AR134" s="96">
        <f>'1.4'!AR134/'1.4.a'!$AR$149</f>
        <v>0.51661589582747258</v>
      </c>
      <c r="AS134" s="96">
        <f>'1.4'!AS134/'1.4.a'!$AS$149</f>
        <v>0.43559918648587237</v>
      </c>
      <c r="AT134" s="96">
        <f>'1.4'!AT134/'1.4.a'!$AT$149</f>
        <v>0.43768883732491209</v>
      </c>
    </row>
    <row r="135" spans="1:46" ht="20.100000000000001" customHeight="1" x14ac:dyDescent="0.25">
      <c r="A135" s="137" t="s">
        <v>415</v>
      </c>
      <c r="B135" s="118" t="s">
        <v>730</v>
      </c>
      <c r="C135" s="146">
        <f>'1.4'!C135/'1.4.a'!$C$149</f>
        <v>0.34395331469793561</v>
      </c>
      <c r="D135" s="146">
        <f>'1.4'!D135/'1.4.a'!$D$149</f>
        <v>0.32153184344917662</v>
      </c>
      <c r="E135" s="146">
        <f>'1.4'!E135/'1.4.a'!$E$149</f>
        <v>0.32637889755140276</v>
      </c>
      <c r="F135" s="146">
        <f>'1.4'!F135/'1.4.a'!$F$149</f>
        <v>0.32961610038628791</v>
      </c>
      <c r="G135" s="146">
        <f>'1.4'!G135/'1.4.a'!$G$149</f>
        <v>0.3288345241632859</v>
      </c>
      <c r="H135" s="146">
        <f>'1.4'!H135/'1.4.a'!$H$149</f>
        <v>0.33517003528132344</v>
      </c>
      <c r="I135" s="146">
        <f>'1.4'!I135/'1.4.a'!$I$149</f>
        <v>0.3319352479417691</v>
      </c>
      <c r="J135" s="146">
        <f>'1.4'!J135/'1.4.a'!$J$149</f>
        <v>0.34340149203336795</v>
      </c>
      <c r="K135" s="146">
        <f>'1.4'!K135/'1.4.a'!$K$149</f>
        <v>0.33583362033397096</v>
      </c>
      <c r="L135" s="146">
        <f>'1.4'!L135/'1.4.a'!$L$149</f>
        <v>0.33348091867892432</v>
      </c>
      <c r="M135" s="146">
        <f>'1.4'!M135/'1.4.a'!$M$149</f>
        <v>0.33948353105966417</v>
      </c>
      <c r="N135" s="146">
        <f>'1.4'!N135/'1.4.a'!$N$149</f>
        <v>0.32662251434920886</v>
      </c>
      <c r="O135" s="146">
        <f>'1.4'!O135/'1.4.a'!$O$149</f>
        <v>0.34017689435126602</v>
      </c>
      <c r="P135" s="146">
        <f>'1.4'!P135/'1.4.a'!$P$149</f>
        <v>0.33864836539215071</v>
      </c>
      <c r="Q135" s="146">
        <f>'1.4'!Q135/'1.4.a'!$Q$149</f>
        <v>0.34328936856420605</v>
      </c>
      <c r="R135" s="146">
        <f>'1.4'!R135/'1.4.a'!$R$149</f>
        <v>0.35196258602311775</v>
      </c>
      <c r="S135" s="146">
        <f>'1.4'!S135/'1.4.a'!$S$149</f>
        <v>0.34068060547383761</v>
      </c>
      <c r="T135" s="146">
        <f>'1.4'!T135/'1.4.a'!$T$149</f>
        <v>0.33114480141901537</v>
      </c>
      <c r="U135" s="146">
        <f>'1.4'!U135/'1.4.a'!$U$149</f>
        <v>0.38128525906320132</v>
      </c>
      <c r="V135" s="146">
        <f>'1.4'!V135/'1.4.a'!$V$149</f>
        <v>0.37391861761248774</v>
      </c>
      <c r="W135" s="146">
        <f>'1.4'!W135/'1.4.a'!$W$149</f>
        <v>0.38681180249643665</v>
      </c>
      <c r="X135" s="146">
        <f>'1.4'!X135/'1.4.a'!$X$149</f>
        <v>0.38525141411876895</v>
      </c>
      <c r="Y135" s="146">
        <f>'1.4'!Y135/'1.4.a'!$Y$149</f>
        <v>0.42732554918451982</v>
      </c>
      <c r="Z135" s="146">
        <f>'1.4'!Z135/'1.4.a'!$Z$149</f>
        <v>0.43741482487220956</v>
      </c>
      <c r="AA135" s="146">
        <f>'1.4'!AA135/'1.4.a'!$AA$149</f>
        <v>0.38186791638379947</v>
      </c>
      <c r="AB135" s="146">
        <f>'1.4'!AB135/'1.4.a'!$AB$149</f>
        <v>0.36879102995131341</v>
      </c>
      <c r="AC135" s="146">
        <f>'1.4'!AC135/'1.4.a'!$AC$149</f>
        <v>0.3805812637543789</v>
      </c>
      <c r="AD135" s="146">
        <f>'1.4'!AD135/'1.4.a'!$AD$149</f>
        <v>0.44716768952410035</v>
      </c>
      <c r="AE135" s="146">
        <f>'1.4'!AE135/'1.4.a'!$AE$149</f>
        <v>0.37470417004530077</v>
      </c>
      <c r="AF135" s="146">
        <f>'1.4'!AF135/'1.4.a'!$AF$149</f>
        <v>0.41171856060109552</v>
      </c>
      <c r="AG135" s="146">
        <f>'1.4'!AG135/'1.4.a'!$AG$149</f>
        <v>0.38869932894390069</v>
      </c>
      <c r="AH135" s="146">
        <f>'1.4'!AH135/'1.4.a'!$AH$149</f>
        <v>0.41472253035387324</v>
      </c>
      <c r="AI135" s="146">
        <f>'1.4'!AI135/'1.4.a'!$AI$149</f>
        <v>0.37374172970876945</v>
      </c>
      <c r="AJ135" s="146">
        <f>'1.4'!AJ135/'1.4.a'!$AJ$149</f>
        <v>0.3931693362732207</v>
      </c>
      <c r="AK135" s="146">
        <f>'1.4'!AK135/'1.4.a'!$AK$149</f>
        <v>0.40202809627224406</v>
      </c>
      <c r="AL135" s="146">
        <f>'1.4'!AL135/'1.4.a'!$AL$149</f>
        <v>0.37953426049472949</v>
      </c>
      <c r="AM135" s="146">
        <f>'1.4'!AM135/'1.4.a'!$AM$149</f>
        <v>0.38835935521606019</v>
      </c>
      <c r="AN135" s="146">
        <f>'1.4'!AN135/'1.4.a'!$AN$149</f>
        <v>0.36496518680105133</v>
      </c>
      <c r="AO135" s="146">
        <f>'1.4'!AO135/'1.4.a'!$AO$149</f>
        <v>0.37259614744635622</v>
      </c>
      <c r="AP135" s="146">
        <f>'1.4'!AP135/'1.4.a'!$AP$149</f>
        <v>0.42980672267607056</v>
      </c>
      <c r="AQ135" s="146">
        <f>'1.4'!AQ135/'1.4.a'!$AQ$149</f>
        <v>0.3574112144499621</v>
      </c>
      <c r="AR135" s="146">
        <f>'1.4'!AR135/'1.4.a'!$AR$149</f>
        <v>0.50288764476850034</v>
      </c>
      <c r="AS135" s="146">
        <f>'1.4'!AS135/'1.4.a'!$AS$149</f>
        <v>0.42385065144671258</v>
      </c>
      <c r="AT135" s="146">
        <f>'1.4'!AT135/'1.4.a'!$AT$149</f>
        <v>0.41728586261515488</v>
      </c>
    </row>
    <row r="136" spans="1:46" ht="20.100000000000001" customHeight="1" x14ac:dyDescent="0.25">
      <c r="A136" s="125" t="s">
        <v>417</v>
      </c>
      <c r="B136" s="124" t="s">
        <v>244</v>
      </c>
      <c r="C136" s="147">
        <f>'1.4'!C136/'1.4.a'!$C$149</f>
        <v>0.1150384630562566</v>
      </c>
      <c r="D136" s="147">
        <f>'1.4'!D136/'1.4.a'!$D$149</f>
        <v>0.10367294539167261</v>
      </c>
      <c r="E136" s="147">
        <f>'1.4'!E136/'1.4.a'!$E$149</f>
        <v>9.6900059411451106E-2</v>
      </c>
      <c r="F136" s="147">
        <f>'1.4'!F136/'1.4.a'!$F$149</f>
        <v>0.10963487808605943</v>
      </c>
      <c r="G136" s="147">
        <f>'1.4'!G136/'1.4.a'!$G$149</f>
        <v>0.11025187179284264</v>
      </c>
      <c r="H136" s="147">
        <f>'1.4'!H136/'1.4.a'!$H$149</f>
        <v>0.10424403923375743</v>
      </c>
      <c r="I136" s="147">
        <f>'1.4'!I136/'1.4.a'!$I$149</f>
        <v>9.8882955996802122E-2</v>
      </c>
      <c r="J136" s="147">
        <f>'1.4'!J136/'1.4.a'!$J$149</f>
        <v>0.10776317414262954</v>
      </c>
      <c r="K136" s="147">
        <f>'1.4'!K136/'1.4.a'!$K$149</f>
        <v>0.10997990115207147</v>
      </c>
      <c r="L136" s="147">
        <f>'1.4'!L136/'1.4.a'!$L$149</f>
        <v>0.1056794111790501</v>
      </c>
      <c r="M136" s="147">
        <f>'1.4'!M136/'1.4.a'!$M$149</f>
        <v>9.9667715471913276E-2</v>
      </c>
      <c r="N136" s="147">
        <f>'1.4'!N136/'1.4.a'!$N$149</f>
        <v>0.10834341324318224</v>
      </c>
      <c r="O136" s="147">
        <f>'1.4'!O136/'1.4.a'!$O$149</f>
        <v>0.11032447638697866</v>
      </c>
      <c r="P136" s="147">
        <f>'1.4'!P136/'1.4.a'!$P$149</f>
        <v>0.10612192565283377</v>
      </c>
      <c r="Q136" s="147">
        <f>'1.4'!Q136/'1.4.a'!$Q$149</f>
        <v>0.10270775155304103</v>
      </c>
      <c r="R136" s="147">
        <f>'1.4'!R136/'1.4.a'!$R$149</f>
        <v>0.1124689207979115</v>
      </c>
      <c r="S136" s="147">
        <f>'1.4'!S136/'1.4.a'!$S$149</f>
        <v>0.11130974806682184</v>
      </c>
      <c r="T136" s="147">
        <f>'1.4'!T136/'1.4.a'!$T$149</f>
        <v>0.10686677087449667</v>
      </c>
      <c r="U136" s="147">
        <f>'1.4'!U136/'1.4.a'!$U$149</f>
        <v>0.10510968145893439</v>
      </c>
      <c r="V136" s="147">
        <f>'1.4'!V136/'1.4.a'!$V$149</f>
        <v>0.11274425593252303</v>
      </c>
      <c r="W136" s="147">
        <f>'1.4'!W136/'1.4.a'!$W$149</f>
        <v>0.10630701047688933</v>
      </c>
      <c r="X136" s="147">
        <f>'1.4'!X136/'1.4.a'!$X$149</f>
        <v>0.11519760361359582</v>
      </c>
      <c r="Y136" s="147">
        <f>'1.4'!Y136/'1.4.a'!$Y$149</f>
        <v>0.10665969238467442</v>
      </c>
      <c r="Z136" s="147">
        <f>'1.4'!Z136/'1.4.a'!$Z$149</f>
        <v>0.13241160965548288</v>
      </c>
      <c r="AA136" s="147">
        <f>'1.4'!AA136/'1.4.a'!$AA$149</f>
        <v>0.11066215784130172</v>
      </c>
      <c r="AB136" s="147">
        <f>'1.4'!AB136/'1.4.a'!$AB$149</f>
        <v>0.11238007327412125</v>
      </c>
      <c r="AC136" s="147">
        <f>'1.4'!AC136/'1.4.a'!$AC$149</f>
        <v>0.10390435484193297</v>
      </c>
      <c r="AD136" s="147">
        <f>'1.4'!AD136/'1.4.a'!$AD$149</f>
        <v>0.13774669605891599</v>
      </c>
      <c r="AE136" s="147">
        <f>'1.4'!AE136/'1.4.a'!$AE$149</f>
        <v>0.11039343717932634</v>
      </c>
      <c r="AF136" s="147">
        <f>'1.4'!AF136/'1.4.a'!$AF$149</f>
        <v>0.11415429173632277</v>
      </c>
      <c r="AG136" s="147">
        <f>'1.4'!AG136/'1.4.a'!$AG$149</f>
        <v>0.10980653116257665</v>
      </c>
      <c r="AH136" s="147">
        <f>'1.4'!AH136/'1.4.a'!$AH$149</f>
        <v>0.13412984851909629</v>
      </c>
      <c r="AI136" s="147">
        <f>'1.4'!AI136/'1.4.a'!$AI$149</f>
        <v>0.11354724013068375</v>
      </c>
      <c r="AJ136" s="147">
        <f>'1.4'!AJ136/'1.4.a'!$AJ$149</f>
        <v>0.11162937765536068</v>
      </c>
      <c r="AK136" s="147">
        <f>'1.4'!AK136/'1.4.a'!$AK$149</f>
        <v>0.10824239092548373</v>
      </c>
      <c r="AL136" s="147">
        <f>'1.4'!AL136/'1.4.a'!$AL$149</f>
        <v>0.12291443056575355</v>
      </c>
      <c r="AM136" s="147">
        <f>'1.4'!AM136/'1.4.a'!$AM$149</f>
        <v>0.11662653075500456</v>
      </c>
      <c r="AN136" s="147">
        <f>'1.4'!AN136/'1.4.a'!$AN$149</f>
        <v>0.11160440788978951</v>
      </c>
      <c r="AO136" s="147">
        <f>'1.4'!AO136/'1.4.a'!$AO$149</f>
        <v>0.10934576612377749</v>
      </c>
      <c r="AP136" s="147">
        <f>'1.4'!AP136/'1.4.a'!$AP$149</f>
        <v>0.12618883429567718</v>
      </c>
      <c r="AQ136" s="147">
        <f>'1.4'!AQ136/'1.4.a'!$AQ$149</f>
        <v>0.10879285153529202</v>
      </c>
      <c r="AR136" s="147">
        <f>'1.4'!AR136/'1.4.a'!$AR$149</f>
        <v>0.11562117405681513</v>
      </c>
      <c r="AS136" s="147">
        <f>'1.4'!AS136/'1.4.a'!$AS$149</f>
        <v>0.10874349555387373</v>
      </c>
      <c r="AT136" s="147">
        <f>'1.4'!AT136/'1.4.a'!$AT$149</f>
        <v>0.12852993624503617</v>
      </c>
    </row>
    <row r="137" spans="1:46" ht="20.100000000000001" customHeight="1" x14ac:dyDescent="0.25">
      <c r="A137" s="125" t="s">
        <v>418</v>
      </c>
      <c r="B137" s="124" t="s">
        <v>245</v>
      </c>
      <c r="C137" s="147">
        <f>'1.4'!C137/'1.4.a'!$C$149</f>
        <v>5.3630416373947491E-2</v>
      </c>
      <c r="D137" s="147">
        <f>'1.4'!D137/'1.4.a'!$D$149</f>
        <v>5.432243525516605E-2</v>
      </c>
      <c r="E137" s="147">
        <f>'1.4'!E137/'1.4.a'!$E$149</f>
        <v>5.401553961816092E-2</v>
      </c>
      <c r="F137" s="147">
        <f>'1.4'!F137/'1.4.a'!$F$149</f>
        <v>5.2824713559489721E-2</v>
      </c>
      <c r="G137" s="147">
        <f>'1.4'!G137/'1.4.a'!$G$149</f>
        <v>5.0065328455144276E-2</v>
      </c>
      <c r="H137" s="147">
        <f>'1.4'!H137/'1.4.a'!$H$149</f>
        <v>5.2387216180373862E-2</v>
      </c>
      <c r="I137" s="147">
        <f>'1.4'!I137/'1.4.a'!$I$149</f>
        <v>5.2623820142450387E-2</v>
      </c>
      <c r="J137" s="147">
        <f>'1.4'!J137/'1.4.a'!$J$149</f>
        <v>5.5184788272122337E-2</v>
      </c>
      <c r="K137" s="147">
        <f>'1.4'!K137/'1.4.a'!$K$149</f>
        <v>5.117778217869403E-2</v>
      </c>
      <c r="L137" s="147">
        <f>'1.4'!L137/'1.4.a'!$L$149</f>
        <v>5.345424951414534E-2</v>
      </c>
      <c r="M137" s="147">
        <f>'1.4'!M137/'1.4.a'!$M$149</f>
        <v>5.2710792560786784E-2</v>
      </c>
      <c r="N137" s="147">
        <f>'1.4'!N137/'1.4.a'!$N$149</f>
        <v>5.426325045754208E-2</v>
      </c>
      <c r="O137" s="147">
        <f>'1.4'!O137/'1.4.a'!$O$149</f>
        <v>4.6257788702548652E-2</v>
      </c>
      <c r="P137" s="147">
        <f>'1.4'!P137/'1.4.a'!$P$149</f>
        <v>5.1642083350419657E-2</v>
      </c>
      <c r="Q137" s="147">
        <f>'1.4'!Q137/'1.4.a'!$Q$149</f>
        <v>5.1720087116117287E-2</v>
      </c>
      <c r="R137" s="147">
        <f>'1.4'!R137/'1.4.a'!$R$149</f>
        <v>5.5193249439587685E-2</v>
      </c>
      <c r="S137" s="147">
        <f>'1.4'!S137/'1.4.a'!$S$149</f>
        <v>4.9476013783736408E-2</v>
      </c>
      <c r="T137" s="147">
        <f>'1.4'!T137/'1.4.a'!$T$149</f>
        <v>5.3525536764829643E-2</v>
      </c>
      <c r="U137" s="147">
        <f>'1.4'!U137/'1.4.a'!$U$149</f>
        <v>5.5263200700788453E-2</v>
      </c>
      <c r="V137" s="147">
        <f>'1.4'!V137/'1.4.a'!$V$149</f>
        <v>5.3866680061714717E-2</v>
      </c>
      <c r="W137" s="147">
        <f>'1.4'!W137/'1.4.a'!$W$149</f>
        <v>4.0813878940524982E-2</v>
      </c>
      <c r="X137" s="147">
        <f>'1.4'!X137/'1.4.a'!$X$149</f>
        <v>5.1732051255273172E-2</v>
      </c>
      <c r="Y137" s="147">
        <f>'1.4'!Y137/'1.4.a'!$Y$149</f>
        <v>5.0446328689404386E-2</v>
      </c>
      <c r="Z137" s="147">
        <f>'1.4'!Z137/'1.4.a'!$Z$149</f>
        <v>5.7302768528611894E-2</v>
      </c>
      <c r="AA137" s="147">
        <f>'1.4'!AA137/'1.4.a'!$AA$149</f>
        <v>4.4470718028013952E-2</v>
      </c>
      <c r="AB137" s="147">
        <f>'1.4'!AB137/'1.4.a'!$AB$149</f>
        <v>5.4370811951581804E-2</v>
      </c>
      <c r="AC137" s="147">
        <f>'1.4'!AC137/'1.4.a'!$AC$149</f>
        <v>4.9674862514209765E-2</v>
      </c>
      <c r="AD137" s="147">
        <f>'1.4'!AD137/'1.4.a'!$AD$149</f>
        <v>6.2340755949769545E-2</v>
      </c>
      <c r="AE137" s="147">
        <f>'1.4'!AE137/'1.4.a'!$AE$149</f>
        <v>3.9546405229692695E-2</v>
      </c>
      <c r="AF137" s="147">
        <f>'1.4'!AF137/'1.4.a'!$AF$149</f>
        <v>4.934766817634504E-2</v>
      </c>
      <c r="AG137" s="147">
        <f>'1.4'!AG137/'1.4.a'!$AG$149</f>
        <v>4.7476943295014548E-2</v>
      </c>
      <c r="AH137" s="147">
        <f>'1.4'!AH137/'1.4.a'!$AH$149</f>
        <v>5.7366321081020487E-2</v>
      </c>
      <c r="AI137" s="147">
        <f>'1.4'!AI137/'1.4.a'!$AI$149</f>
        <v>4.3858320042258737E-2</v>
      </c>
      <c r="AJ137" s="147">
        <f>'1.4'!AJ137/'1.4.a'!$AJ$149</f>
        <v>5.0676337193686506E-2</v>
      </c>
      <c r="AK137" s="147">
        <f>'1.4'!AK137/'1.4.a'!$AK$149</f>
        <v>5.1848740486475593E-2</v>
      </c>
      <c r="AL137" s="147">
        <f>'1.4'!AL137/'1.4.a'!$AL$149</f>
        <v>5.5404147186811907E-2</v>
      </c>
      <c r="AM137" s="147">
        <f>'1.4'!AM137/'1.4.a'!$AM$149</f>
        <v>4.6237587535883501E-2</v>
      </c>
      <c r="AN137" s="147">
        <f>'1.4'!AN137/'1.4.a'!$AN$149</f>
        <v>5.2593900346372707E-2</v>
      </c>
      <c r="AO137" s="147">
        <f>'1.4'!AO137/'1.4.a'!$AO$149</f>
        <v>5.2214813698383634E-2</v>
      </c>
      <c r="AP137" s="147">
        <f>'1.4'!AP137/'1.4.a'!$AP$149</f>
        <v>5.7497098696650401E-2</v>
      </c>
      <c r="AQ137" s="147">
        <f>'1.4'!AQ137/'1.4.a'!$AQ$149</f>
        <v>4.4712485966200768E-2</v>
      </c>
      <c r="AR137" s="147">
        <f>'1.4'!AR137/'1.4.a'!$AR$149</f>
        <v>5.4835057121420373E-2</v>
      </c>
      <c r="AS137" s="147">
        <f>'1.4'!AS137/'1.4.a'!$AS$149</f>
        <v>5.0828766409744375E-2</v>
      </c>
      <c r="AT137" s="147">
        <f>'1.4'!AT137/'1.4.a'!$AT$149</f>
        <v>5.9190623638902137E-2</v>
      </c>
    </row>
    <row r="138" spans="1:46" ht="20.100000000000001" customHeight="1" x14ac:dyDescent="0.25">
      <c r="A138" s="125" t="s">
        <v>419</v>
      </c>
      <c r="B138" s="124" t="s">
        <v>829</v>
      </c>
      <c r="C138" s="147">
        <f>'1.4'!C138/'1.4.a'!$C$149</f>
        <v>2.2777250516305751E-2</v>
      </c>
      <c r="D138" s="147">
        <f>'1.4'!D138/'1.4.a'!$D$149</f>
        <v>1.7228833658989681E-2</v>
      </c>
      <c r="E138" s="147">
        <f>'1.4'!E138/'1.4.a'!$E$149</f>
        <v>2.2131898455678662E-2</v>
      </c>
      <c r="F138" s="147">
        <f>'1.4'!F138/'1.4.a'!$F$149</f>
        <v>2.2681813900494834E-2</v>
      </c>
      <c r="G138" s="147">
        <f>'1.4'!G138/'1.4.a'!$G$149</f>
        <v>2.9765339561036098E-2</v>
      </c>
      <c r="H138" s="147">
        <f>'1.4'!H138/'1.4.a'!$H$149</f>
        <v>2.447433710399996E-2</v>
      </c>
      <c r="I138" s="147">
        <f>'1.4'!I138/'1.4.a'!$I$149</f>
        <v>2.5568195175678148E-2</v>
      </c>
      <c r="J138" s="147">
        <f>'1.4'!J138/'1.4.a'!$J$149</f>
        <v>3.1661850148860173E-2</v>
      </c>
      <c r="K138" s="147">
        <f>'1.4'!K138/'1.4.a'!$K$149</f>
        <v>2.0315904453130473E-2</v>
      </c>
      <c r="L138" s="147">
        <f>'1.4'!L138/'1.4.a'!$L$149</f>
        <v>1.9295398697281779E-2</v>
      </c>
      <c r="M138" s="147">
        <f>'1.4'!M138/'1.4.a'!$M$149</f>
        <v>2.71306417166523E-2</v>
      </c>
      <c r="N138" s="147">
        <f>'1.4'!N138/'1.4.a'!$N$149</f>
        <v>1.4466062090152327E-2</v>
      </c>
      <c r="O138" s="147">
        <f>'1.4'!O138/'1.4.a'!$O$149</f>
        <v>2.5692893477270762E-2</v>
      </c>
      <c r="P138" s="147">
        <f>'1.4'!P138/'1.4.a'!$P$149</f>
        <v>2.3865062502421305E-2</v>
      </c>
      <c r="Q138" s="147">
        <f>'1.4'!Q138/'1.4.a'!$Q$149</f>
        <v>2.5588682417474886E-2</v>
      </c>
      <c r="R138" s="147">
        <f>'1.4'!R138/'1.4.a'!$R$149</f>
        <v>2.6712787091574212E-2</v>
      </c>
      <c r="S138" s="147">
        <f>'1.4'!S138/'1.4.a'!$S$149</f>
        <v>2.4984897811856005E-2</v>
      </c>
      <c r="T138" s="147">
        <f>'1.4'!T138/'1.4.a'!$T$149</f>
        <v>1.4160746949039458E-2</v>
      </c>
      <c r="U138" s="147">
        <f>'1.4'!U138/'1.4.a'!$U$149</f>
        <v>4.3884614932640724E-2</v>
      </c>
      <c r="V138" s="147">
        <f>'1.4'!V138/'1.4.a'!$V$149</f>
        <v>3.6681802894683195E-2</v>
      </c>
      <c r="W138" s="147">
        <f>'1.4'!W138/'1.4.a'!$W$149</f>
        <v>8.0279042976826046E-2</v>
      </c>
      <c r="X138" s="147">
        <f>'1.4'!X138/'1.4.a'!$X$149</f>
        <v>3.9916390745238749E-2</v>
      </c>
      <c r="Y138" s="147">
        <f>'1.4'!Y138/'1.4.a'!$Y$149</f>
        <v>9.4970255617159022E-2</v>
      </c>
      <c r="Z138" s="147">
        <f>'1.4'!Z138/'1.4.a'!$Z$149</f>
        <v>2.8106420242959552E-2</v>
      </c>
      <c r="AA138" s="147">
        <f>'1.4'!AA138/'1.4.a'!$AA$149</f>
        <v>4.3022467423678941E-2</v>
      </c>
      <c r="AB138" s="147">
        <f>'1.4'!AB138/'1.4.a'!$AB$149</f>
        <v>2.4560015452108407E-2</v>
      </c>
      <c r="AC138" s="147">
        <f>'1.4'!AC138/'1.4.a'!$AC$149</f>
        <v>3.6955537183649079E-2</v>
      </c>
      <c r="AD138" s="147">
        <f>'1.4'!AD138/'1.4.a'!$AD$149</f>
        <v>3.3654347645857965E-2</v>
      </c>
      <c r="AE138" s="147">
        <f>'1.4'!AE138/'1.4.a'!$AE$149</f>
        <v>3.3949688907538661E-2</v>
      </c>
      <c r="AF138" s="147">
        <f>'1.4'!AF138/'1.4.a'!$AF$149</f>
        <v>3.3248170791759915E-2</v>
      </c>
      <c r="AG138" s="147">
        <f>'1.4'!AG138/'1.4.a'!$AG$149</f>
        <v>3.2662606701084632E-2</v>
      </c>
      <c r="AH138" s="147">
        <f>'1.4'!AH138/'1.4.a'!$AH$149</f>
        <v>2.5740133049842313E-2</v>
      </c>
      <c r="AI138" s="147">
        <f>'1.4'!AI138/'1.4.a'!$AI$149</f>
        <v>3.136483755178119E-2</v>
      </c>
      <c r="AJ138" s="147">
        <f>'1.4'!AJ138/'1.4.a'!$AJ$149</f>
        <v>4.5181032062956601E-2</v>
      </c>
      <c r="AK138" s="147">
        <f>'1.4'!AK138/'1.4.a'!$AK$149</f>
        <v>3.8477908128215631E-2</v>
      </c>
      <c r="AL138" s="147">
        <f>'1.4'!AL138/'1.4.a'!$AL$149</f>
        <v>2.1390351095103472E-2</v>
      </c>
      <c r="AM138" s="147">
        <f>'1.4'!AM138/'1.4.a'!$AM$149</f>
        <v>3.7433545704895342E-2</v>
      </c>
      <c r="AN138" s="147">
        <f>'1.4'!AN138/'1.4.a'!$AN$149</f>
        <v>1.5562457750549616E-2</v>
      </c>
      <c r="AO138" s="147">
        <f>'1.4'!AO138/'1.4.a'!$AO$149</f>
        <v>1.0948323195518053E-2</v>
      </c>
      <c r="AP138" s="147">
        <f>'1.4'!AP138/'1.4.a'!$AP$149</f>
        <v>1.4525368074918369E-2</v>
      </c>
      <c r="AQ138" s="147">
        <f>'1.4'!AQ138/'1.4.a'!$AQ$149</f>
        <v>1.7861144380012198E-2</v>
      </c>
      <c r="AR138" s="147">
        <f>'1.4'!AR138/'1.4.a'!$AR$149</f>
        <v>5.5425876766632427E-3</v>
      </c>
      <c r="AS138" s="147">
        <f>'1.4'!AS138/'1.4.a'!$AS$149</f>
        <v>1.3993728544687788E-2</v>
      </c>
      <c r="AT138" s="147">
        <f>'1.4'!AT138/'1.4.a'!$AT$149</f>
        <v>7.2388029844806983E-3</v>
      </c>
    </row>
    <row r="139" spans="1:46" ht="20.100000000000001" customHeight="1" x14ac:dyDescent="0.25">
      <c r="A139" s="125" t="s">
        <v>420</v>
      </c>
      <c r="B139" s="124" t="s">
        <v>248</v>
      </c>
      <c r="C139" s="147">
        <f>'1.4'!C139/'1.4.a'!$C$149</f>
        <v>1.2284542723723021E-3</v>
      </c>
      <c r="D139" s="147">
        <f>'1.4'!D139/'1.4.a'!$D$149</f>
        <v>9.7957705913178945E-4</v>
      </c>
      <c r="E139" s="147">
        <f>'1.4'!E139/'1.4.a'!$E$149</f>
        <v>1.018270316514916E-3</v>
      </c>
      <c r="F139" s="147">
        <f>'1.4'!F139/'1.4.a'!$F$149</f>
        <v>1.5304812035150789E-3</v>
      </c>
      <c r="G139" s="147">
        <f>'1.4'!G139/'1.4.a'!$G$149</f>
        <v>2.1723323077777077E-3</v>
      </c>
      <c r="H139" s="147">
        <f>'1.4'!H139/'1.4.a'!$H$149</f>
        <v>2.1141756437301541E-3</v>
      </c>
      <c r="I139" s="147">
        <f>'1.4'!I139/'1.4.a'!$I$149</f>
        <v>1.2746051459630056E-3</v>
      </c>
      <c r="J139" s="147">
        <f>'1.4'!J139/'1.4.a'!$J$149</f>
        <v>1.5525340860368135E-3</v>
      </c>
      <c r="K139" s="147">
        <f>'1.4'!K139/'1.4.a'!$K$149</f>
        <v>3.3401995212087076E-3</v>
      </c>
      <c r="L139" s="147">
        <f>'1.4'!L139/'1.4.a'!$L$149</f>
        <v>2.3582363402908984E-3</v>
      </c>
      <c r="M139" s="147">
        <f>'1.4'!M139/'1.4.a'!$M$149</f>
        <v>1.2845975451760768E-3</v>
      </c>
      <c r="N139" s="147">
        <f>'1.4'!N139/'1.4.a'!$N$149</f>
        <v>1.2963006556483221E-3</v>
      </c>
      <c r="O139" s="147">
        <f>'1.4'!O139/'1.4.a'!$O$149</f>
        <v>2.2129185098216423E-3</v>
      </c>
      <c r="P139" s="147">
        <f>'1.4'!P139/'1.4.a'!$P$149</f>
        <v>2.0501665711907409E-3</v>
      </c>
      <c r="Q139" s="147">
        <f>'1.4'!Q139/'1.4.a'!$Q$149</f>
        <v>3.9587628425149747E-3</v>
      </c>
      <c r="R139" s="147">
        <f>'1.4'!R139/'1.4.a'!$R$149</f>
        <v>4.022919585365054E-3</v>
      </c>
      <c r="S139" s="147">
        <f>'1.4'!S139/'1.4.a'!$S$149</f>
        <v>3.9409053074371857E-3</v>
      </c>
      <c r="T139" s="147">
        <f>'1.4'!T139/'1.4.a'!$T$149</f>
        <v>2.197204576653749E-3</v>
      </c>
      <c r="U139" s="147">
        <f>'1.4'!U139/'1.4.a'!$U$149</f>
        <v>4.6992426216808493E-3</v>
      </c>
      <c r="V139" s="147">
        <f>'1.4'!V139/'1.4.a'!$V$149</f>
        <v>2.2219013828081607E-3</v>
      </c>
      <c r="W139" s="147">
        <f>'1.4'!W139/'1.4.a'!$W$149</f>
        <v>1.9511710754087706E-3</v>
      </c>
      <c r="X139" s="147">
        <f>'1.4'!X139/'1.4.a'!$X$149</f>
        <v>5.9893660624321162E-3</v>
      </c>
      <c r="Y139" s="147">
        <f>'1.4'!Y139/'1.4.a'!$Y$149</f>
        <v>6.3667351734347979E-3</v>
      </c>
      <c r="Z139" s="147">
        <f>'1.4'!Z139/'1.4.a'!$Z$149</f>
        <v>2.2655145185945219E-2</v>
      </c>
      <c r="AA139" s="147">
        <f>'1.4'!AA139/'1.4.a'!$AA$149</f>
        <v>8.9827357837315071E-3</v>
      </c>
      <c r="AB139" s="147">
        <f>'1.4'!AB139/'1.4.a'!$AB$149</f>
        <v>1.1305349412807216E-3</v>
      </c>
      <c r="AC139" s="147">
        <f>'1.4'!AC139/'1.4.a'!$AC$149</f>
        <v>6.6885979536244235E-3</v>
      </c>
      <c r="AD139" s="147">
        <f>'1.4'!AD139/'1.4.a'!$AD$149</f>
        <v>1.9521846472303939E-3</v>
      </c>
      <c r="AE139" s="147">
        <f>'1.4'!AE139/'1.4.a'!$AE$149</f>
        <v>6.3912211423342892E-3</v>
      </c>
      <c r="AF139" s="147">
        <f>'1.4'!AF139/'1.4.a'!$AF$149</f>
        <v>1.1449076913184876E-3</v>
      </c>
      <c r="AG139" s="147">
        <f>'1.4'!AG139/'1.4.a'!$AG$149</f>
        <v>5.3975818748981785E-3</v>
      </c>
      <c r="AH139" s="147">
        <f>'1.4'!AH139/'1.4.a'!$AH$149</f>
        <v>1.3182463694974679E-3</v>
      </c>
      <c r="AI139" s="147">
        <f>'1.4'!AI139/'1.4.a'!$AI$149</f>
        <v>4.410374055746541E-3</v>
      </c>
      <c r="AJ139" s="147">
        <f>'1.4'!AJ139/'1.4.a'!$AJ$149</f>
        <v>1.076806081978943E-3</v>
      </c>
      <c r="AK139" s="147">
        <f>'1.4'!AK139/'1.4.a'!$AK$149</f>
        <v>4.7080824517502853E-3</v>
      </c>
      <c r="AL139" s="147">
        <f>'1.4'!AL139/'1.4.a'!$AL$149</f>
        <v>3.945365006007116E-3</v>
      </c>
      <c r="AM139" s="147">
        <f>'1.4'!AM139/'1.4.a'!$AM$149</f>
        <v>4.3356554622141462E-3</v>
      </c>
      <c r="AN139" s="147">
        <f>'1.4'!AN139/'1.4.a'!$AN$149</f>
        <v>8.5219469502319364E-4</v>
      </c>
      <c r="AO139" s="147">
        <f>'1.4'!AO139/'1.4.a'!$AO$149</f>
        <v>2.938058303803301E-3</v>
      </c>
      <c r="AP139" s="147">
        <f>'1.4'!AP139/'1.4.a'!$AP$149</f>
        <v>1.4163968818119716E-3</v>
      </c>
      <c r="AQ139" s="147">
        <f>'1.4'!AQ139/'1.4.a'!$AQ$149</f>
        <v>2.2494918754549023E-3</v>
      </c>
      <c r="AR139" s="147">
        <f>'1.4'!AR139/'1.4.a'!$AR$149</f>
        <v>1.385706828094885E-3</v>
      </c>
      <c r="AS139" s="147">
        <f>'1.4'!AS139/'1.4.a'!$AS$149</f>
        <v>1.5497955296901323E-3</v>
      </c>
      <c r="AT139" s="147">
        <f>'1.4'!AT139/'1.4.a'!$AT$149</f>
        <v>1.421678412547316E-3</v>
      </c>
    </row>
    <row r="140" spans="1:46" ht="20.100000000000001" customHeight="1" x14ac:dyDescent="0.25">
      <c r="A140" s="125" t="s">
        <v>421</v>
      </c>
      <c r="B140" s="124" t="s">
        <v>243</v>
      </c>
      <c r="C140" s="147">
        <f>'1.4'!C140/'1.4.a'!$C$149</f>
        <v>3.6232552639334621E-4</v>
      </c>
      <c r="D140" s="147">
        <f>'1.4'!D140/'1.4.a'!$D$149</f>
        <v>4.0388504283024867E-4</v>
      </c>
      <c r="E140" s="147">
        <f>'1.4'!E140/'1.4.a'!$E$149</f>
        <v>3.3319276513501676E-4</v>
      </c>
      <c r="F140" s="147">
        <f>'1.4'!F140/'1.4.a'!$F$149</f>
        <v>1.7606889023629731E-4</v>
      </c>
      <c r="G140" s="147">
        <f>'1.4'!G140/'1.4.a'!$G$149</f>
        <v>1.8689360923526455E-4</v>
      </c>
      <c r="H140" s="147">
        <f>'1.4'!H140/'1.4.a'!$H$149</f>
        <v>3.0489972894284892E-4</v>
      </c>
      <c r="I140" s="147">
        <f>'1.4'!I140/'1.4.a'!$I$149</f>
        <v>2.5221203090336789E-4</v>
      </c>
      <c r="J140" s="147">
        <f>'1.4'!J140/'1.4.a'!$J$149</f>
        <v>2.7546121452968748E-4</v>
      </c>
      <c r="K140" s="147">
        <f>'1.4'!K140/'1.4.a'!$K$149</f>
        <v>3.1701835976949509E-4</v>
      </c>
      <c r="L140" s="147">
        <f>'1.4'!L140/'1.4.a'!$L$149</f>
        <v>3.1034835774843049E-4</v>
      </c>
      <c r="M140" s="147">
        <f>'1.4'!M140/'1.4.a'!$M$149</f>
        <v>1.8392769566726258E-4</v>
      </c>
      <c r="N140" s="147">
        <f>'1.4'!N140/'1.4.a'!$N$149</f>
        <v>2.8886290845942593E-4</v>
      </c>
      <c r="O140" s="147">
        <f>'1.4'!O140/'1.4.a'!$O$149</f>
        <v>2.6030765841862343E-4</v>
      </c>
      <c r="P140" s="147">
        <f>'1.4'!P140/'1.4.a'!$P$149</f>
        <v>1.9245377269043096E-4</v>
      </c>
      <c r="Q140" s="147">
        <f>'1.4'!Q140/'1.4.a'!$Q$149</f>
        <v>3.5749179247892031E-4</v>
      </c>
      <c r="R140" s="147">
        <f>'1.4'!R140/'1.4.a'!$R$149</f>
        <v>5.9341420298044594E-4</v>
      </c>
      <c r="S140" s="147">
        <f>'1.4'!S140/'1.4.a'!$S$149</f>
        <v>5.9511468507824337E-4</v>
      </c>
      <c r="T140" s="147">
        <f>'1.4'!T140/'1.4.a'!$T$149</f>
        <v>7.1682306944418457E-4</v>
      </c>
      <c r="U140" s="147">
        <f>'1.4'!U140/'1.4.a'!$U$149</f>
        <v>4.0356916865535015E-4</v>
      </c>
      <c r="V140" s="147">
        <f>'1.4'!V140/'1.4.a'!$V$149</f>
        <v>4.460078399977839E-4</v>
      </c>
      <c r="W140" s="147">
        <f>'1.4'!W140/'1.4.a'!$W$149</f>
        <v>4.0786659752636124E-4</v>
      </c>
      <c r="X140" s="147">
        <f>'1.4'!X140/'1.4.a'!$X$149</f>
        <v>5.085713894049668E-4</v>
      </c>
      <c r="Y140" s="147">
        <f>'1.4'!Y140/'1.4.a'!$Y$149</f>
        <v>4.1216960047946611E-4</v>
      </c>
      <c r="Z140" s="147">
        <f>'1.4'!Z140/'1.4.a'!$Z$149</f>
        <v>4.8182827703968672E-4</v>
      </c>
      <c r="AA140" s="147">
        <f>'1.4'!AA140/'1.4.a'!$AA$149</f>
        <v>8.867752081662733E-4</v>
      </c>
      <c r="AB140" s="147">
        <f>'1.4'!AB140/'1.4.a'!$AB$149</f>
        <v>3.214988057186258E-4</v>
      </c>
      <c r="AC140" s="147">
        <f>'1.4'!AC140/'1.4.a'!$AC$149</f>
        <v>4.1100450551860226E-4</v>
      </c>
      <c r="AD140" s="147">
        <f>'1.4'!AD140/'1.4.a'!$AD$149</f>
        <v>1.3019220862857299E-3</v>
      </c>
      <c r="AE140" s="147">
        <f>'1.4'!AE140/'1.4.a'!$AE$149</f>
        <v>7.3274606504020667E-4</v>
      </c>
      <c r="AF140" s="147">
        <f>'1.4'!AF140/'1.4.a'!$AF$149</f>
        <v>5.4737677025277196E-4</v>
      </c>
      <c r="AG140" s="147">
        <f>'1.4'!AG140/'1.4.a'!$AG$149</f>
        <v>5.0527908324996603E-4</v>
      </c>
      <c r="AH140" s="147">
        <f>'1.4'!AH140/'1.4.a'!$AH$149</f>
        <v>4.1922843604455447E-4</v>
      </c>
      <c r="AI140" s="147">
        <f>'1.4'!AI140/'1.4.a'!$AI$149</f>
        <v>3.1377284145441242E-4</v>
      </c>
      <c r="AJ140" s="147">
        <f>'1.4'!AJ140/'1.4.a'!$AJ$149</f>
        <v>2.4436601805847722E-4</v>
      </c>
      <c r="AK140" s="147">
        <f>'1.4'!AK140/'1.4.a'!$AK$149</f>
        <v>7.4574043021616472E-4</v>
      </c>
      <c r="AL140" s="147">
        <f>'1.4'!AL140/'1.4.a'!$AL$149</f>
        <v>7.6045176557410128E-4</v>
      </c>
      <c r="AM140" s="147">
        <f>'1.4'!AM140/'1.4.a'!$AM$149</f>
        <v>6.4783549828577503E-5</v>
      </c>
      <c r="AN140" s="147">
        <f>'1.4'!AN140/'1.4.a'!$AN$149</f>
        <v>9.0165262429748818E-5</v>
      </c>
      <c r="AO140" s="147">
        <f>'1.4'!AO140/'1.4.a'!$AO$149</f>
        <v>1.7234657125483175E-4</v>
      </c>
      <c r="AP140" s="147">
        <f>'1.4'!AP140/'1.4.a'!$AP$149</f>
        <v>9.6473740087775007E-4</v>
      </c>
      <c r="AQ140" s="147">
        <f>'1.4'!AQ140/'1.4.a'!$AQ$149</f>
        <v>3.2663568994035336E-4</v>
      </c>
      <c r="AR140" s="147">
        <f>'1.4'!AR140/'1.4.a'!$AR$149</f>
        <v>5.1082680701626179E-4</v>
      </c>
      <c r="AS140" s="147">
        <f>'1.4'!AS140/'1.4.a'!$AS$149</f>
        <v>7.3306725883205952E-5</v>
      </c>
      <c r="AT140" s="147">
        <f>'1.4'!AT140/'1.4.a'!$AT$149</f>
        <v>1.2035492084288321E-3</v>
      </c>
    </row>
    <row r="141" spans="1:46" ht="20.100000000000001" customHeight="1" x14ac:dyDescent="0.25">
      <c r="A141" s="125" t="s">
        <v>422</v>
      </c>
      <c r="B141" s="124" t="s">
        <v>580</v>
      </c>
      <c r="C141" s="147">
        <f>'1.4'!C141/'1.4.a'!$C$149</f>
        <v>0.14521999794927484</v>
      </c>
      <c r="D141" s="147">
        <f>'1.4'!D141/'1.4.a'!$D$149</f>
        <v>0.13164521461613943</v>
      </c>
      <c r="E141" s="147">
        <f>'1.4'!E141/'1.4.a'!$E$149</f>
        <v>0.13955388239776317</v>
      </c>
      <c r="F141" s="147">
        <f>'1.4'!F141/'1.4.a'!$F$149</f>
        <v>0.12956743282173971</v>
      </c>
      <c r="G141" s="147">
        <f>'1.4'!G141/'1.4.a'!$G$149</f>
        <v>0.12987429346013707</v>
      </c>
      <c r="H141" s="147">
        <f>'1.4'!H141/'1.4.a'!$H$149</f>
        <v>0.13819761456756374</v>
      </c>
      <c r="I141" s="147">
        <f>'1.4'!I141/'1.4.a'!$I$149</f>
        <v>0.14042021652164191</v>
      </c>
      <c r="J141" s="147">
        <f>'1.4'!J141/'1.4.a'!$J$149</f>
        <v>0.13038809021970055</v>
      </c>
      <c r="K141" s="147">
        <f>'1.4'!K141/'1.4.a'!$K$149</f>
        <v>0.13917611720151468</v>
      </c>
      <c r="L141" s="147">
        <f>'1.4'!L141/'1.4.a'!$L$149</f>
        <v>0.13754596604117372</v>
      </c>
      <c r="M141" s="147">
        <f>'1.4'!M141/'1.4.a'!$M$149</f>
        <v>0.14346511239107354</v>
      </c>
      <c r="N141" s="147">
        <f>'1.4'!N141/'1.4.a'!$N$149</f>
        <v>0.13378976624146036</v>
      </c>
      <c r="O141" s="147">
        <f>'1.4'!O141/'1.4.a'!$O$149</f>
        <v>0.14472469368579979</v>
      </c>
      <c r="P141" s="147">
        <f>'1.4'!P141/'1.4.a'!$P$149</f>
        <v>0.13757517803119837</v>
      </c>
      <c r="Q141" s="147">
        <f>'1.4'!Q141/'1.4.a'!$Q$149</f>
        <v>0.14539979370126713</v>
      </c>
      <c r="R141" s="147">
        <f>'1.4'!R141/'1.4.a'!$R$149</f>
        <v>0.13749988021556286</v>
      </c>
      <c r="S141" s="147">
        <f>'1.4'!S141/'1.4.a'!$S$149</f>
        <v>0.1374697499578795</v>
      </c>
      <c r="T141" s="147">
        <f>'1.4'!T141/'1.4.a'!$T$149</f>
        <v>0.13816813303319694</v>
      </c>
      <c r="U141" s="147">
        <f>'1.4'!U141/'1.4.a'!$U$149</f>
        <v>0.15535146239142286</v>
      </c>
      <c r="V141" s="147">
        <f>'1.4'!V141/'1.4.a'!$V$149</f>
        <v>0.15304451164960725</v>
      </c>
      <c r="W141" s="147">
        <f>'1.4'!W141/'1.4.a'!$W$149</f>
        <v>0.14467927187998489</v>
      </c>
      <c r="X141" s="147">
        <f>'1.4'!X141/'1.4.a'!$X$149</f>
        <v>0.15332267111008741</v>
      </c>
      <c r="Y141" s="147">
        <f>'1.4'!Y141/'1.4.a'!$Y$149</f>
        <v>0.15111906377563933</v>
      </c>
      <c r="Z141" s="147">
        <f>'1.4'!Z141/'1.4.a'!$Z$149</f>
        <v>0.17510720900964991</v>
      </c>
      <c r="AA141" s="147">
        <f>'1.4'!AA141/'1.4.a'!$AA$149</f>
        <v>0.16242799881488351</v>
      </c>
      <c r="AB141" s="147">
        <f>'1.4'!AB141/'1.4.a'!$AB$149</f>
        <v>0.15869162598824438</v>
      </c>
      <c r="AC141" s="147">
        <f>'1.4'!AC141/'1.4.a'!$AC$149</f>
        <v>0.16734214495719801</v>
      </c>
      <c r="AD141" s="147">
        <f>'1.4'!AD141/'1.4.a'!$AD$149</f>
        <v>0.18934555794256144</v>
      </c>
      <c r="AE141" s="147">
        <f>'1.4'!AE141/'1.4.a'!$AE$149</f>
        <v>0.1751538443783428</v>
      </c>
      <c r="AF141" s="147">
        <f>'1.4'!AF141/'1.4.a'!$AF$149</f>
        <v>0.19524271709916854</v>
      </c>
      <c r="AG141" s="147">
        <f>'1.4'!AG141/'1.4.a'!$AG$149</f>
        <v>0.17948634631070839</v>
      </c>
      <c r="AH141" s="147">
        <f>'1.4'!AH141/'1.4.a'!$AH$149</f>
        <v>0.17972937141415438</v>
      </c>
      <c r="AI141" s="147">
        <f>'1.4'!AI141/'1.4.a'!$AI$149</f>
        <v>0.17131479663248611</v>
      </c>
      <c r="AJ141" s="147">
        <f>'1.4'!AJ141/'1.4.a'!$AJ$149</f>
        <v>0.1675547335467974</v>
      </c>
      <c r="AK141" s="147">
        <f>'1.4'!AK141/'1.4.a'!$AK$149</f>
        <v>0.18111177946311352</v>
      </c>
      <c r="AL141" s="147">
        <f>'1.4'!AL141/'1.4.a'!$AL$149</f>
        <v>0.15843810381875617</v>
      </c>
      <c r="AM141" s="147">
        <f>'1.4'!AM141/'1.4.a'!$AM$149</f>
        <v>0.17408250396732003</v>
      </c>
      <c r="AN141" s="147">
        <f>'1.4'!AN141/'1.4.a'!$AN$149</f>
        <v>0.1664331505367955</v>
      </c>
      <c r="AO141" s="147">
        <f>'1.4'!AO141/'1.4.a'!$AO$149</f>
        <v>0.18232656174042175</v>
      </c>
      <c r="AP141" s="147">
        <f>'1.4'!AP141/'1.4.a'!$AP$149</f>
        <v>0.19482911453761637</v>
      </c>
      <c r="AQ141" s="147">
        <f>'1.4'!AQ141/'1.4.a'!$AQ$149</f>
        <v>0.17014819675811518</v>
      </c>
      <c r="AR141" s="147">
        <f>'1.4'!AR141/'1.4.a'!$AR$149</f>
        <v>0.30683485435647873</v>
      </c>
      <c r="AS141" s="147">
        <f>'1.4'!AS141/'1.4.a'!$AS$149</f>
        <v>0.23318285321271134</v>
      </c>
      <c r="AT141" s="147">
        <f>'1.4'!AT141/'1.4.a'!$AT$149</f>
        <v>0.20207167041684107</v>
      </c>
    </row>
    <row r="142" spans="1:46" ht="20.100000000000001" customHeight="1" x14ac:dyDescent="0.25">
      <c r="A142" s="125" t="s">
        <v>423</v>
      </c>
      <c r="B142" s="124" t="s">
        <v>398</v>
      </c>
      <c r="C142" s="147">
        <f>'1.4'!C142/'1.4.a'!$C$149</f>
        <v>5.6964070033852536E-3</v>
      </c>
      <c r="D142" s="147">
        <f>'1.4'!D142/'1.4.a'!$D$149</f>
        <v>1.3278952425246848E-2</v>
      </c>
      <c r="E142" s="147">
        <f>'1.4'!E142/'1.4.a'!$E$149</f>
        <v>1.242605458669895E-2</v>
      </c>
      <c r="F142" s="147">
        <f>'1.4'!F142/'1.4.a'!$F$149</f>
        <v>1.3200711924752898E-2</v>
      </c>
      <c r="G142" s="147">
        <f>'1.4'!G142/'1.4.a'!$G$149</f>
        <v>6.5184649771127838E-3</v>
      </c>
      <c r="H142" s="147">
        <f>'1.4'!H142/'1.4.a'!$H$149</f>
        <v>1.344775282295538E-2</v>
      </c>
      <c r="I142" s="147">
        <f>'1.4'!I142/'1.4.a'!$I$149</f>
        <v>1.2913242928330229E-2</v>
      </c>
      <c r="J142" s="147">
        <f>'1.4'!J142/'1.4.a'!$J$149</f>
        <v>1.6575593949488807E-2</v>
      </c>
      <c r="K142" s="147">
        <f>'1.4'!K142/'1.4.a'!$K$149</f>
        <v>1.152669746758214E-2</v>
      </c>
      <c r="L142" s="147">
        <f>'1.4'!L142/'1.4.a'!$L$149</f>
        <v>1.4837308549234063E-2</v>
      </c>
      <c r="M142" s="147">
        <f>'1.4'!M142/'1.4.a'!$M$149</f>
        <v>1.5040743678394988E-2</v>
      </c>
      <c r="N142" s="147">
        <f>'1.4'!N142/'1.4.a'!$N$149</f>
        <v>1.4174858752764185E-2</v>
      </c>
      <c r="O142" s="147">
        <f>'1.4'!O142/'1.4.a'!$O$149</f>
        <v>1.0703815930427863E-2</v>
      </c>
      <c r="P142" s="147">
        <f>'1.4'!P142/'1.4.a'!$P$149</f>
        <v>1.7201495511396468E-2</v>
      </c>
      <c r="Q142" s="147">
        <f>'1.4'!Q142/'1.4.a'!$Q$149</f>
        <v>1.355679914131183E-2</v>
      </c>
      <c r="R142" s="147">
        <f>'1.4'!R142/'1.4.a'!$R$149</f>
        <v>1.5471414690135996E-2</v>
      </c>
      <c r="S142" s="147">
        <f>'1.4'!S142/'1.4.a'!$S$149</f>
        <v>1.2904175861028447E-2</v>
      </c>
      <c r="T142" s="147">
        <f>'1.4'!T142/'1.4.a'!$T$149</f>
        <v>1.5509586151354775E-2</v>
      </c>
      <c r="U142" s="147">
        <f>'1.4'!U142/'1.4.a'!$U$149</f>
        <v>1.6573487789078717E-2</v>
      </c>
      <c r="V142" s="147">
        <f>'1.4'!V142/'1.4.a'!$V$149</f>
        <v>1.4913457851153618E-2</v>
      </c>
      <c r="W142" s="147">
        <f>'1.4'!W142/'1.4.a'!$W$149</f>
        <v>1.2373560549276397E-2</v>
      </c>
      <c r="X142" s="147">
        <f>'1.4'!X142/'1.4.a'!$X$149</f>
        <v>1.8584759942736714E-2</v>
      </c>
      <c r="Y142" s="147">
        <f>'1.4'!Y142/'1.4.a'!$Y$149</f>
        <v>1.7351303943728399E-2</v>
      </c>
      <c r="Z142" s="147">
        <f>'1.4'!Z142/'1.4.a'!$Z$149</f>
        <v>2.134984397252045E-2</v>
      </c>
      <c r="AA142" s="147">
        <f>'1.4'!AA142/'1.4.a'!$AA$149</f>
        <v>1.1415063284023598E-2</v>
      </c>
      <c r="AB142" s="147">
        <f>'1.4'!AB142/'1.4.a'!$AB$149</f>
        <v>1.7336469538258202E-2</v>
      </c>
      <c r="AC142" s="147">
        <f>'1.4'!AC142/'1.4.a'!$AC$149</f>
        <v>1.560476179824608E-2</v>
      </c>
      <c r="AD142" s="147">
        <f>'1.4'!AD142/'1.4.a'!$AD$149</f>
        <v>2.0826225193479247E-2</v>
      </c>
      <c r="AE142" s="147">
        <f>'1.4'!AE142/'1.4.a'!$AE$149</f>
        <v>8.5368271430258397E-3</v>
      </c>
      <c r="AF142" s="147">
        <f>'1.4'!AF142/'1.4.a'!$AF$149</f>
        <v>1.803342833592806E-2</v>
      </c>
      <c r="AG142" s="147">
        <f>'1.4'!AG142/'1.4.a'!$AG$149</f>
        <v>1.3364040516368263E-2</v>
      </c>
      <c r="AH142" s="147">
        <f>'1.4'!AH142/'1.4.a'!$AH$149</f>
        <v>1.601938148421779E-2</v>
      </c>
      <c r="AI142" s="147">
        <f>'1.4'!AI142/'1.4.a'!$AI$149</f>
        <v>8.9323884543587011E-3</v>
      </c>
      <c r="AJ142" s="147">
        <f>'1.4'!AJ142/'1.4.a'!$AJ$149</f>
        <v>1.6806683714381977E-2</v>
      </c>
      <c r="AK142" s="147">
        <f>'1.4'!AK142/'1.4.a'!$AK$149</f>
        <v>1.689345438698913E-2</v>
      </c>
      <c r="AL142" s="147">
        <f>'1.4'!AL142/'1.4.a'!$AL$149</f>
        <v>1.6681411056723119E-2</v>
      </c>
      <c r="AM142" s="147">
        <f>'1.4'!AM142/'1.4.a'!$AM$149</f>
        <v>9.578748240913976E-3</v>
      </c>
      <c r="AN142" s="147">
        <f>'1.4'!AN142/'1.4.a'!$AN$149</f>
        <v>1.7828910320091065E-2</v>
      </c>
      <c r="AO142" s="147">
        <f>'1.4'!AO142/'1.4.a'!$AO$149</f>
        <v>1.4650277813197122E-2</v>
      </c>
      <c r="AP142" s="147">
        <f>'1.4'!AP142/'1.4.a'!$AP$149</f>
        <v>3.4385172788518471E-2</v>
      </c>
      <c r="AQ142" s="147">
        <f>'1.4'!AQ142/'1.4.a'!$AQ$149</f>
        <v>1.3320408244946669E-2</v>
      </c>
      <c r="AR142" s="147">
        <f>'1.4'!AR142/'1.4.a'!$AR$149</f>
        <v>1.8157437922011608E-2</v>
      </c>
      <c r="AS142" s="147">
        <f>'1.4'!AS142/'1.4.a'!$AS$149</f>
        <v>1.5478705470121978E-2</v>
      </c>
      <c r="AT142" s="147">
        <f>'1.4'!AT142/'1.4.a'!$AT$149</f>
        <v>1.7629601708918759E-2</v>
      </c>
    </row>
    <row r="143" spans="1:46" ht="20.100000000000001" customHeight="1" x14ac:dyDescent="0.25">
      <c r="A143" s="137" t="s">
        <v>424</v>
      </c>
      <c r="B143" s="118" t="s">
        <v>831</v>
      </c>
      <c r="C143" s="146">
        <f>'1.4'!C143/'1.4.a'!$C$149</f>
        <v>2.2825047653813803E-2</v>
      </c>
      <c r="D143" s="146">
        <f>'1.4'!D143/'1.4.a'!$D$149</f>
        <v>2.5901352440462617E-2</v>
      </c>
      <c r="E143" s="146">
        <f>'1.4'!E143/'1.4.a'!$E$149</f>
        <v>2.7658079614696879E-2</v>
      </c>
      <c r="F143" s="146">
        <f>'1.4'!F143/'1.4.a'!$F$149</f>
        <v>3.0004184282776805E-2</v>
      </c>
      <c r="G143" s="146">
        <f>'1.4'!G143/'1.4.a'!$G$149</f>
        <v>1.7310796045282083E-2</v>
      </c>
      <c r="H143" s="146">
        <f>'1.4'!H143/'1.4.a'!$H$149</f>
        <v>1.8621829541848118E-2</v>
      </c>
      <c r="I143" s="146">
        <f>'1.4'!I143/'1.4.a'!$I$149</f>
        <v>2.1366976085244245E-2</v>
      </c>
      <c r="J143" s="146">
        <f>'1.4'!J143/'1.4.a'!$J$149</f>
        <v>2.489002497754892E-2</v>
      </c>
      <c r="K143" s="146">
        <f>'1.4'!K143/'1.4.a'!$K$149</f>
        <v>1.7378899863751584E-2</v>
      </c>
      <c r="L143" s="146">
        <f>'1.4'!L143/'1.4.a'!$L$149</f>
        <v>2.009347183858988E-2</v>
      </c>
      <c r="M143" s="146">
        <f>'1.4'!M143/'1.4.a'!$M$149</f>
        <v>2.1495506602982599E-2</v>
      </c>
      <c r="N143" s="146">
        <f>'1.4'!N143/'1.4.a'!$N$149</f>
        <v>2.443613788553595E-2</v>
      </c>
      <c r="O143" s="146">
        <f>'1.4'!O143/'1.4.a'!$O$149</f>
        <v>1.443186496264167E-2</v>
      </c>
      <c r="P143" s="146">
        <f>'1.4'!P143/'1.4.a'!$P$149</f>
        <v>1.7507396931191733E-2</v>
      </c>
      <c r="Q143" s="146">
        <f>'1.4'!Q143/'1.4.a'!$Q$149</f>
        <v>1.9925176550967323E-2</v>
      </c>
      <c r="R143" s="146">
        <f>'1.4'!R143/'1.4.a'!$R$149</f>
        <v>2.7548929178496714E-2</v>
      </c>
      <c r="S143" s="146">
        <f>'1.4'!S143/'1.4.a'!$S$149</f>
        <v>1.9918335247512128E-2</v>
      </c>
      <c r="T143" s="146">
        <f>'1.4'!T143/'1.4.a'!$T$149</f>
        <v>2.3885578998836192E-2</v>
      </c>
      <c r="U143" s="146">
        <f>'1.4'!U143/'1.4.a'!$U$149</f>
        <v>2.6116601829593612E-2</v>
      </c>
      <c r="V143" s="146">
        <f>'1.4'!V143/'1.4.a'!$V$149</f>
        <v>2.0928755708734925E-2</v>
      </c>
      <c r="W143" s="146">
        <f>'1.4'!W143/'1.4.a'!$W$149</f>
        <v>1.3352184092681957E-2</v>
      </c>
      <c r="X143" s="146">
        <f>'1.4'!X143/'1.4.a'!$X$149</f>
        <v>1.3600020242952026E-2</v>
      </c>
      <c r="Y143" s="146">
        <f>'1.4'!Y143/'1.4.a'!$Y$149</f>
        <v>1.5141009726873367E-2</v>
      </c>
      <c r="Z143" s="146">
        <f>'1.4'!Z143/'1.4.a'!$Z$149</f>
        <v>1.9827725023037535E-2</v>
      </c>
      <c r="AA143" s="146">
        <f>'1.4'!AA143/'1.4.a'!$AA$149</f>
        <v>1.3966309095507043E-2</v>
      </c>
      <c r="AB143" s="146">
        <f>'1.4'!AB143/'1.4.a'!$AB$149</f>
        <v>1.4565104224919566E-2</v>
      </c>
      <c r="AC143" s="146">
        <f>'1.4'!AC143/'1.4.a'!$AC$149</f>
        <v>1.4108376170511441E-2</v>
      </c>
      <c r="AD143" s="146">
        <f>'1.4'!AD143/'1.4.a'!$AD$149</f>
        <v>1.8242208382948728E-2</v>
      </c>
      <c r="AE143" s="146">
        <f>'1.4'!AE143/'1.4.a'!$AE$149</f>
        <v>8.8845925715029458E-3</v>
      </c>
      <c r="AF143" s="146">
        <f>'1.4'!AF143/'1.4.a'!$AF$149</f>
        <v>8.9336920846745729E-3</v>
      </c>
      <c r="AG143" s="146">
        <f>'1.4'!AG143/'1.4.a'!$AG$149</f>
        <v>1.0288154478914601E-2</v>
      </c>
      <c r="AH143" s="146">
        <f>'1.4'!AH143/'1.4.a'!$AH$149</f>
        <v>1.4407451319168693E-2</v>
      </c>
      <c r="AI143" s="146">
        <f>'1.4'!AI143/'1.4.a'!$AI$149</f>
        <v>9.4973324832542394E-3</v>
      </c>
      <c r="AJ143" s="146">
        <f>'1.4'!AJ143/'1.4.a'!$AJ$149</f>
        <v>1.0781500784567691E-2</v>
      </c>
      <c r="AK143" s="146">
        <f>'1.4'!AK143/'1.4.a'!$AK$149</f>
        <v>1.3174594168507237E-2</v>
      </c>
      <c r="AL143" s="146">
        <f>'1.4'!AL143/'1.4.a'!$AL$149</f>
        <v>1.7620417831547698E-2</v>
      </c>
      <c r="AM143" s="146">
        <f>'1.4'!AM143/'1.4.a'!$AM$149</f>
        <v>9.5172889602719475E-3</v>
      </c>
      <c r="AN143" s="146">
        <f>'1.4'!AN143/'1.4.a'!$AN$149</f>
        <v>1.0257079718396955E-2</v>
      </c>
      <c r="AO143" s="146">
        <f>'1.4'!AO143/'1.4.a'!$AO$149</f>
        <v>9.682997679831112E-3</v>
      </c>
      <c r="AP143" s="146">
        <f>'1.4'!AP143/'1.4.a'!$AP$149</f>
        <v>1.6918522627626373E-2</v>
      </c>
      <c r="AQ143" s="146">
        <f>'1.4'!AQ143/'1.4.a'!$AQ$149</f>
        <v>1.0939373552120107E-2</v>
      </c>
      <c r="AR143" s="146">
        <f>'1.4'!AR143/'1.4.a'!$AR$149</f>
        <v>1.3728251058972272E-2</v>
      </c>
      <c r="AS143" s="146">
        <f>'1.4'!AS143/'1.4.a'!$AS$149</f>
        <v>1.1748535039159829E-2</v>
      </c>
      <c r="AT143" s="146">
        <f>'1.4'!AT143/'1.4.a'!$AT$149</f>
        <v>2.0402974709757188E-2</v>
      </c>
    </row>
    <row r="144" spans="1:46" ht="20.100000000000001" customHeight="1" x14ac:dyDescent="0.25">
      <c r="A144" s="125" t="s">
        <v>672</v>
      </c>
      <c r="B144" s="124" t="s">
        <v>330</v>
      </c>
      <c r="C144" s="147">
        <f>'1.4'!C144/'1.4.a'!$C$149</f>
        <v>2.3108208203960659E-2</v>
      </c>
      <c r="D144" s="147">
        <f>'1.4'!D144/'1.4.a'!$D$149</f>
        <v>2.6359748023753106E-2</v>
      </c>
      <c r="E144" s="147">
        <f>'1.4'!E144/'1.4.a'!$E$149</f>
        <v>2.8088926508516271E-2</v>
      </c>
      <c r="F144" s="147">
        <f>'1.4'!F144/'1.4.a'!$F$149</f>
        <v>3.1358829621061436E-2</v>
      </c>
      <c r="G144" s="147">
        <f>'1.4'!G144/'1.4.a'!$G$149</f>
        <v>1.859524107550756E-2</v>
      </c>
      <c r="H144" s="147">
        <f>'1.4'!H144/'1.4.a'!$H$149</f>
        <v>2.0369291340629123E-2</v>
      </c>
      <c r="I144" s="147">
        <f>'1.4'!I144/'1.4.a'!$I$149</f>
        <v>2.1822477395543948E-2</v>
      </c>
      <c r="J144" s="147">
        <f>'1.4'!J144/'1.4.a'!$J$149</f>
        <v>2.7573748303295779E-2</v>
      </c>
      <c r="K144" s="147">
        <f>'1.4'!K144/'1.4.a'!$K$149</f>
        <v>1.8019015959022798E-2</v>
      </c>
      <c r="L144" s="147">
        <f>'1.4'!L144/'1.4.a'!$L$149</f>
        <v>2.0675617425863754E-2</v>
      </c>
      <c r="M144" s="147">
        <f>'1.4'!M144/'1.4.a'!$M$149</f>
        <v>2.2670619153070327E-2</v>
      </c>
      <c r="N144" s="147">
        <f>'1.4'!N144/'1.4.a'!$N$149</f>
        <v>2.5801740450841527E-2</v>
      </c>
      <c r="O144" s="147">
        <f>'1.4'!O144/'1.4.a'!$O$149</f>
        <v>1.4899232763269508E-2</v>
      </c>
      <c r="P144" s="147">
        <f>'1.4'!P144/'1.4.a'!$P$149</f>
        <v>1.9265653873645275E-2</v>
      </c>
      <c r="Q144" s="147">
        <f>'1.4'!Q144/'1.4.a'!$Q$149</f>
        <v>2.164703017165796E-2</v>
      </c>
      <c r="R144" s="147">
        <f>'1.4'!R144/'1.4.a'!$R$149</f>
        <v>2.8007952533336773E-2</v>
      </c>
      <c r="S144" s="147">
        <f>'1.4'!S144/'1.4.a'!$S$149</f>
        <v>2.0770457834770908E-2</v>
      </c>
      <c r="T144" s="147">
        <f>'1.4'!T144/'1.4.a'!$T$149</f>
        <v>2.4679063781799404E-2</v>
      </c>
      <c r="U144" s="147">
        <f>'1.4'!U144/'1.4.a'!$U$149</f>
        <v>2.7478358690171591E-2</v>
      </c>
      <c r="V144" s="147">
        <f>'1.4'!V144/'1.4.a'!$V$149</f>
        <v>2.4807553672325684E-2</v>
      </c>
      <c r="W144" s="147">
        <f>'1.4'!W144/'1.4.a'!$W$149</f>
        <v>1.3636776904928585E-2</v>
      </c>
      <c r="X144" s="147">
        <f>'1.4'!X144/'1.4.a'!$X$149</f>
        <v>1.6110858227387528E-2</v>
      </c>
      <c r="Y144" s="147">
        <f>'1.4'!Y144/'1.4.a'!$Y$149</f>
        <v>1.6417945111455074E-2</v>
      </c>
      <c r="Z144" s="147">
        <f>'1.4'!Z144/'1.4.a'!$Z$149</f>
        <v>2.0128624886445786E-2</v>
      </c>
      <c r="AA144" s="147">
        <f>'1.4'!AA144/'1.4.a'!$AA$149</f>
        <v>1.4346663529008137E-2</v>
      </c>
      <c r="AB144" s="147">
        <f>'1.4'!AB144/'1.4.a'!$AB$149</f>
        <v>1.5905678435523669E-2</v>
      </c>
      <c r="AC144" s="147">
        <f>'1.4'!AC144/'1.4.a'!$AC$149</f>
        <v>1.5089110981289063E-2</v>
      </c>
      <c r="AD144" s="147">
        <f>'1.4'!AD144/'1.4.a'!$AD$149</f>
        <v>1.9207376291260753E-2</v>
      </c>
      <c r="AE144" s="147">
        <f>'1.4'!AE144/'1.4.a'!$AE$149</f>
        <v>9.257736978494328E-3</v>
      </c>
      <c r="AF144" s="147">
        <f>'1.4'!AF144/'1.4.a'!$AF$149</f>
        <v>1.0294887673968771E-2</v>
      </c>
      <c r="AG144" s="147">
        <f>'1.4'!AG144/'1.4.a'!$AG$149</f>
        <v>1.1728386914183932E-2</v>
      </c>
      <c r="AH144" s="147">
        <f>'1.4'!AH144/'1.4.a'!$AH$149</f>
        <v>1.7490414768343326E-2</v>
      </c>
      <c r="AI144" s="147">
        <f>'1.4'!AI144/'1.4.a'!$AI$149</f>
        <v>9.8548233802205048E-3</v>
      </c>
      <c r="AJ144" s="147">
        <f>'1.4'!AJ144/'1.4.a'!$AJ$149</f>
        <v>1.2123267426613292E-2</v>
      </c>
      <c r="AK144" s="147">
        <f>'1.4'!AK144/'1.4.a'!$AK$149</f>
        <v>1.3715943747725388E-2</v>
      </c>
      <c r="AL144" s="147">
        <f>'1.4'!AL144/'1.4.a'!$AL$149</f>
        <v>1.8169493975675171E-2</v>
      </c>
      <c r="AM144" s="147">
        <f>'1.4'!AM144/'1.4.a'!$AM$149</f>
        <v>9.8583706646096555E-3</v>
      </c>
      <c r="AN144" s="147">
        <f>'1.4'!AN144/'1.4.a'!$AN$149</f>
        <v>1.0974267795997096E-2</v>
      </c>
      <c r="AO144" s="147">
        <f>'1.4'!AO144/'1.4.a'!$AO$149</f>
        <v>1.2308925780107092E-2</v>
      </c>
      <c r="AP144" s="147">
        <f>'1.4'!AP144/'1.4.a'!$AP$149</f>
        <v>1.7821749920461108E-2</v>
      </c>
      <c r="AQ144" s="147">
        <f>'1.4'!AQ144/'1.4.a'!$AQ$149</f>
        <v>1.1401073532302599E-2</v>
      </c>
      <c r="AR144" s="147">
        <f>'1.4'!AR144/'1.4.a'!$AR$149</f>
        <v>1.4243909298246728E-2</v>
      </c>
      <c r="AS144" s="147">
        <f>'1.4'!AS144/'1.4.a'!$AS$149</f>
        <v>1.4797449405243314E-2</v>
      </c>
      <c r="AT144" s="147">
        <f>'1.4'!AT144/'1.4.a'!$AT$149</f>
        <v>2.1053396341462104E-2</v>
      </c>
    </row>
    <row r="145" spans="1:46" ht="20.100000000000001" customHeight="1" x14ac:dyDescent="0.25">
      <c r="A145" s="125" t="s">
        <v>673</v>
      </c>
      <c r="B145" s="124" t="s">
        <v>529</v>
      </c>
      <c r="C145" s="147">
        <f>'1.4'!C145/'1.4.a'!$C$149</f>
        <v>2.8316055014685431E-4</v>
      </c>
      <c r="D145" s="147">
        <f>'1.4'!D145/'1.4.a'!$D$149</f>
        <v>4.5839558329049452E-4</v>
      </c>
      <c r="E145" s="147">
        <f>'1.4'!E145/'1.4.a'!$E$149</f>
        <v>4.3084689381938881E-4</v>
      </c>
      <c r="F145" s="147">
        <f>'1.4'!F145/'1.4.a'!$F$149</f>
        <v>1.3546453382846336E-3</v>
      </c>
      <c r="G145" s="147">
        <f>'1.4'!G145/'1.4.a'!$G$149</f>
        <v>1.2844450302254753E-3</v>
      </c>
      <c r="H145" s="147">
        <f>'1.4'!H145/'1.4.a'!$H$149</f>
        <v>1.7474617987810043E-3</v>
      </c>
      <c r="I145" s="147">
        <f>'1.4'!I145/'1.4.a'!$I$149</f>
        <v>4.5550131029970225E-4</v>
      </c>
      <c r="J145" s="147">
        <f>'1.4'!J145/'1.4.a'!$J$149</f>
        <v>2.6837233257468594E-3</v>
      </c>
      <c r="K145" s="147">
        <f>'1.4'!K145/'1.4.a'!$K$149</f>
        <v>6.40116095271215E-4</v>
      </c>
      <c r="L145" s="147">
        <f>'1.4'!L145/'1.4.a'!$L$149</f>
        <v>5.8214558727387922E-4</v>
      </c>
      <c r="M145" s="147">
        <f>'1.4'!M145/'1.4.a'!$M$149</f>
        <v>1.1751125500877246E-3</v>
      </c>
      <c r="N145" s="147">
        <f>'1.4'!N145/'1.4.a'!$N$149</f>
        <v>1.3656025653055819E-3</v>
      </c>
      <c r="O145" s="147">
        <f>'1.4'!O145/'1.4.a'!$O$149</f>
        <v>4.6736780062783871E-4</v>
      </c>
      <c r="P145" s="147">
        <f>'1.4'!P145/'1.4.a'!$P$149</f>
        <v>1.7582569424535396E-3</v>
      </c>
      <c r="Q145" s="147">
        <f>'1.4'!Q145/'1.4.a'!$Q$149</f>
        <v>1.7218536206906315E-3</v>
      </c>
      <c r="R145" s="147">
        <f>'1.4'!R145/'1.4.a'!$R$149</f>
        <v>4.5902335484005851E-4</v>
      </c>
      <c r="S145" s="147">
        <f>'1.4'!S145/'1.4.a'!$S$149</f>
        <v>8.5212258725878183E-4</v>
      </c>
      <c r="T145" s="147">
        <f>'1.4'!T145/'1.4.a'!$T$149</f>
        <v>7.9348478296321163E-4</v>
      </c>
      <c r="U145" s="147">
        <f>'1.4'!U145/'1.4.a'!$U$149</f>
        <v>1.3617568605779863E-3</v>
      </c>
      <c r="V145" s="147">
        <f>'1.4'!V145/'1.4.a'!$V$149</f>
        <v>3.8787979635907617E-3</v>
      </c>
      <c r="W145" s="147">
        <f>'1.4'!W145/'1.4.a'!$W$149</f>
        <v>2.8459281224662777E-4</v>
      </c>
      <c r="X145" s="147">
        <f>'1.4'!X145/'1.4.a'!$X$149</f>
        <v>2.5108379844355007E-3</v>
      </c>
      <c r="Y145" s="147">
        <f>'1.4'!Y145/'1.4.a'!$Y$149</f>
        <v>1.2769353845817095E-3</v>
      </c>
      <c r="Z145" s="147">
        <f>'1.4'!Z145/'1.4.a'!$Z$149</f>
        <v>3.008998634082527E-4</v>
      </c>
      <c r="AA145" s="147">
        <f>'1.4'!AA145/'1.4.a'!$AA$149</f>
        <v>3.8035443350109256E-4</v>
      </c>
      <c r="AB145" s="147">
        <f>'1.4'!AB145/'1.4.a'!$AB$149</f>
        <v>1.3405742106041021E-3</v>
      </c>
      <c r="AC145" s="147">
        <f>'1.4'!AC145/'1.4.a'!$AC$149</f>
        <v>9.8073481077762367E-4</v>
      </c>
      <c r="AD145" s="147">
        <f>'1.4'!AD145/'1.4.a'!$AD$149</f>
        <v>9.6516790831202332E-4</v>
      </c>
      <c r="AE145" s="147">
        <f>'1.4'!AE145/'1.4.a'!$AE$149</f>
        <v>3.7314440699138352E-4</v>
      </c>
      <c r="AF145" s="147">
        <f>'1.4'!AF145/'1.4.a'!$AF$149</f>
        <v>1.3611955892941971E-3</v>
      </c>
      <c r="AG145" s="147">
        <f>'1.4'!AG145/'1.4.a'!$AG$149</f>
        <v>1.4402324352693298E-3</v>
      </c>
      <c r="AH145" s="147">
        <f>'1.4'!AH145/'1.4.a'!$AH$149</f>
        <v>3.0829634491746317E-3</v>
      </c>
      <c r="AI145" s="147">
        <f>'1.4'!AI145/'1.4.a'!$AI$149</f>
        <v>3.5749089696626582E-4</v>
      </c>
      <c r="AJ145" s="147">
        <f>'1.4'!AJ145/'1.4.a'!$AJ$149</f>
        <v>1.3417666420456012E-3</v>
      </c>
      <c r="AK145" s="147">
        <f>'1.4'!AK145/'1.4.a'!$AK$149</f>
        <v>5.4134957921814848E-4</v>
      </c>
      <c r="AL145" s="147">
        <f>'1.4'!AL145/'1.4.a'!$AL$149</f>
        <v>5.4907614412747418E-4</v>
      </c>
      <c r="AM145" s="147">
        <f>'1.4'!AM145/'1.4.a'!$AM$149</f>
        <v>3.4108170433770716E-4</v>
      </c>
      <c r="AN145" s="147">
        <f>'1.4'!AN145/'1.4.a'!$AN$149</f>
        <v>7.1718807760014203E-4</v>
      </c>
      <c r="AO145" s="147">
        <f>'1.4'!AO145/'1.4.a'!$AO$149</f>
        <v>2.6259281002759781E-3</v>
      </c>
      <c r="AP145" s="147">
        <f>'1.4'!AP145/'1.4.a'!$AP$149</f>
        <v>9.0322729283473697E-4</v>
      </c>
      <c r="AQ145" s="147">
        <f>'1.4'!AQ145/'1.4.a'!$AQ$149</f>
        <v>4.616999801824925E-4</v>
      </c>
      <c r="AR145" s="147">
        <f>'1.4'!AR145/'1.4.a'!$AR$149</f>
        <v>5.1565823927445713E-4</v>
      </c>
      <c r="AS145" s="147">
        <f>'1.4'!AS145/'1.4.a'!$AS$149</f>
        <v>3.0489143660834849E-3</v>
      </c>
      <c r="AT145" s="147">
        <f>'1.4'!AT145/'1.4.a'!$AT$149</f>
        <v>6.5042163170491482E-4</v>
      </c>
    </row>
    <row r="146" spans="1:46" ht="20.100000000000001" customHeight="1" x14ac:dyDescent="0.25">
      <c r="A146" s="126"/>
      <c r="B146" s="126" t="s">
        <v>429</v>
      </c>
      <c r="C146" s="96">
        <f>'1.4'!C146/'1.4.a'!$C$149</f>
        <v>2.0286172885657736E-2</v>
      </c>
      <c r="D146" s="96">
        <f>'1.4'!D146/'1.4.a'!$D$149</f>
        <v>1.1687058075201278E-2</v>
      </c>
      <c r="E146" s="96">
        <f>'1.4'!E146/'1.4.a'!$E$149</f>
        <v>-8.6277798563722116E-4</v>
      </c>
      <c r="F146" s="96">
        <f>'1.4'!F146/'1.4.a'!$F$149</f>
        <v>7.2533656170741352E-3</v>
      </c>
      <c r="G146" s="96">
        <f>'1.4'!G146/'1.4.a'!$G$149</f>
        <v>4.6966611536307185E-2</v>
      </c>
      <c r="H146" s="96">
        <f>'1.4'!H146/'1.4.a'!$H$149</f>
        <v>5.9797094597245429E-3</v>
      </c>
      <c r="I146" s="96">
        <f>'1.4'!I146/'1.4.a'!$I$149</f>
        <v>5.2786607451820872E-3</v>
      </c>
      <c r="J146" s="96">
        <f>'1.4'!J146/'1.4.a'!$J$149</f>
        <v>-1.7542707402110864E-6</v>
      </c>
      <c r="K146" s="96">
        <f>'1.4'!K146/'1.4.a'!$K$149</f>
        <v>4.6133762999014234E-2</v>
      </c>
      <c r="L146" s="96">
        <f>'1.4'!L146/'1.4.a'!$L$149</f>
        <v>3.4011884484085181E-3</v>
      </c>
      <c r="M146" s="96">
        <f>'1.4'!M146/'1.4.a'!$M$149</f>
        <v>3.4707535398267914E-3</v>
      </c>
      <c r="N146" s="96">
        <f>'1.4'!N146/'1.4.a'!$N$149</f>
        <v>2.4778220456618164E-2</v>
      </c>
      <c r="O146" s="96">
        <f>'1.4'!O146/'1.4.a'!$O$149</f>
        <v>3.19567845201384E-2</v>
      </c>
      <c r="P146" s="96">
        <f>'1.4'!P146/'1.4.a'!$P$149</f>
        <v>7.7482483465050166E-3</v>
      </c>
      <c r="Q146" s="96">
        <f>'1.4'!Q146/'1.4.a'!$Q$149</f>
        <v>-1.911748944613385E-2</v>
      </c>
      <c r="R146" s="96">
        <f>'1.4'!R146/'1.4.a'!$R$149</f>
        <v>1.1882579920400401E-2</v>
      </c>
      <c r="S146" s="96">
        <f>'1.4'!S146/'1.4.a'!$S$149</f>
        <v>2.9430480471042252E-2</v>
      </c>
      <c r="T146" s="96">
        <f>'1.4'!T146/'1.4.a'!$T$149</f>
        <v>-6.3474843892398977E-3</v>
      </c>
      <c r="U146" s="96">
        <f>'1.4'!U146/'1.4.a'!$U$149</f>
        <v>-6.5352045893452726E-2</v>
      </c>
      <c r="V146" s="96">
        <f>'1.4'!V146/'1.4.a'!$V$149</f>
        <v>-3.1485884638414494E-2</v>
      </c>
      <c r="W146" s="96">
        <f>'1.4'!W146/'1.4.a'!$W$149</f>
        <v>-1.1537927815296769E-2</v>
      </c>
      <c r="X146" s="96">
        <f>'1.4'!X146/'1.4.a'!$X$149</f>
        <v>-1.454752552535369E-2</v>
      </c>
      <c r="Y146" s="96">
        <f>'1.4'!Y146/'1.4.a'!$Y$149</f>
        <v>-9.4674094195250774E-2</v>
      </c>
      <c r="Z146" s="96">
        <f>'1.4'!Z146/'1.4.a'!$Z$149</f>
        <v>-7.8695049758574248E-2</v>
      </c>
      <c r="AA146" s="96">
        <f>'1.4'!AA146/'1.4.a'!$AA$149</f>
        <v>2.8778247348245425E-2</v>
      </c>
      <c r="AB146" s="96">
        <f>'1.4'!AB146/'1.4.a'!$AB$149</f>
        <v>-1.8923952886389303E-2</v>
      </c>
      <c r="AC146" s="96">
        <f>'1.4'!AC146/'1.4.a'!$AC$149</f>
        <v>-4.7213128721957508E-2</v>
      </c>
      <c r="AD146" s="96">
        <f>'1.4'!AD146/'1.4.a'!$AD$149</f>
        <v>-7.3179010033631198E-2</v>
      </c>
      <c r="AE146" s="96">
        <f>'1.4'!AE146/'1.4.a'!$AE$149</f>
        <v>1.0949435423257162E-2</v>
      </c>
      <c r="AF146" s="96">
        <f>'1.4'!AF146/'1.4.a'!$AF$149</f>
        <v>-6.1915865191784256E-2</v>
      </c>
      <c r="AG146" s="96">
        <f>'1.4'!AG146/'1.4.a'!$AG$149</f>
        <v>-5.0052068393463718E-2</v>
      </c>
      <c r="AH146" s="96">
        <f>'1.4'!AH146/'1.4.a'!$AH$149</f>
        <v>-5.0701848695329316E-2</v>
      </c>
      <c r="AI146" s="96">
        <f>'1.4'!AI146/'1.4.a'!$AI$149</f>
        <v>1.0061778380079362E-2</v>
      </c>
      <c r="AJ146" s="96">
        <f>'1.4'!AJ146/'1.4.a'!$AJ$149</f>
        <v>-4.0769224723499885E-2</v>
      </c>
      <c r="AK146" s="96">
        <f>'1.4'!AK146/'1.4.a'!$AK$149</f>
        <v>-5.588805787602423E-2</v>
      </c>
      <c r="AL146" s="96">
        <f>'1.4'!AL146/'1.4.a'!$AL$149</f>
        <v>-6.8213184623615829E-3</v>
      </c>
      <c r="AM146" s="96">
        <f>'1.4'!AM146/'1.4.a'!$AM$149</f>
        <v>1.0284837076930606E-2</v>
      </c>
      <c r="AN146" s="96">
        <f>'1.4'!AN146/'1.4.a'!$AN$149</f>
        <v>-6.4654895733576162E-3</v>
      </c>
      <c r="AO146" s="96">
        <f>'1.4'!AO146/'1.4.a'!$AO$149</f>
        <v>-2.9094236597819772E-2</v>
      </c>
      <c r="AP146" s="96">
        <f>'1.4'!AP146/'1.4.a'!$AP$149</f>
        <v>-1.7884470213331286E-2</v>
      </c>
      <c r="AQ146" s="96">
        <f>'1.4'!AQ146/'1.4.a'!$AQ$149</f>
        <v>3.725270005098396E-2</v>
      </c>
      <c r="AR146" s="96">
        <f>'1.4'!AR146/'1.4.a'!$AR$149</f>
        <v>-0.22270896462598902</v>
      </c>
      <c r="AS146" s="96">
        <f>'1.4'!AS146/'1.4.a'!$AS$149</f>
        <v>-9.6524904673304185E-2</v>
      </c>
      <c r="AT146" s="96">
        <f>'1.4'!AT146/'1.4.a'!$AT$149</f>
        <v>-4.5958448002835744E-2</v>
      </c>
    </row>
    <row r="147" spans="1:46" ht="20.100000000000001" customHeight="1" x14ac:dyDescent="0.25">
      <c r="A147" s="126"/>
      <c r="B147" s="126" t="s">
        <v>430</v>
      </c>
      <c r="C147" s="96">
        <f>'1.4'!C147/'1.4.a'!$C$149</f>
        <v>3.111568808310404E-2</v>
      </c>
      <c r="D147" s="96">
        <f>'1.4'!D147/'1.4.a'!$D$149</f>
        <v>2.1980492519466373E-2</v>
      </c>
      <c r="E147" s="96">
        <f>'1.4'!E147/'1.4.a'!$E$149</f>
        <v>1.2140819934259335E-2</v>
      </c>
      <c r="F147" s="96">
        <f>'1.4'!F147/'1.4.a'!$F$149</f>
        <v>2.4625109931628312E-2</v>
      </c>
      <c r="G147" s="96">
        <f>'1.4'!G147/'1.4.a'!$G$149</f>
        <v>6.893627935032226E-2</v>
      </c>
      <c r="H147" s="96">
        <f>'1.4'!H147/'1.4.a'!$H$149</f>
        <v>2.4605378704017713E-2</v>
      </c>
      <c r="I147" s="96">
        <f>'1.4'!I147/'1.4.a'!$I$149</f>
        <v>2.3011356170548607E-2</v>
      </c>
      <c r="J147" s="96">
        <f>'1.4'!J147/'1.4.a'!$J$149</f>
        <v>2.5458934764875853E-2</v>
      </c>
      <c r="K147" s="96">
        <f>'1.4'!K147/'1.4.a'!$K$149</f>
        <v>5.6707270638847451E-2</v>
      </c>
      <c r="L147" s="96">
        <f>'1.4'!L147/'1.4.a'!$L$149</f>
        <v>1.6802416811217687E-2</v>
      </c>
      <c r="M147" s="96">
        <f>'1.4'!M147/'1.4.a'!$M$149</f>
        <v>1.815057870396513E-2</v>
      </c>
      <c r="N147" s="96">
        <f>'1.4'!N147/'1.4.a'!$N$149</f>
        <v>3.0375147129633642E-2</v>
      </c>
      <c r="O147" s="96">
        <f>'1.4'!O147/'1.4.a'!$O$149</f>
        <v>4.9608608012275429E-2</v>
      </c>
      <c r="P147" s="96">
        <f>'1.4'!P147/'1.4.a'!$P$149</f>
        <v>2.1549665243155356E-2</v>
      </c>
      <c r="Q147" s="96">
        <f>'1.4'!Q147/'1.4.a'!$Q$149</f>
        <v>-2.9084547167703054E-3</v>
      </c>
      <c r="R147" s="96">
        <f>'1.4'!R147/'1.4.a'!$R$149</f>
        <v>3.2134583785898688E-2</v>
      </c>
      <c r="S147" s="96">
        <f>'1.4'!S147/'1.4.a'!$S$149</f>
        <v>4.0757257053619482E-2</v>
      </c>
      <c r="T147" s="96">
        <f>'1.4'!T147/'1.4.a'!$T$149</f>
        <v>-1.4824197524778392E-3</v>
      </c>
      <c r="U147" s="96">
        <f>'1.4'!U147/'1.4.a'!$U$149</f>
        <v>-3.5191703179480928E-2</v>
      </c>
      <c r="V147" s="96">
        <f>'1.4'!V147/'1.4.a'!$V$149</f>
        <v>-4.7268112558024357E-3</v>
      </c>
      <c r="W147" s="96">
        <f>'1.4'!W147/'1.4.a'!$W$149</f>
        <v>5.4272206344010969E-2</v>
      </c>
      <c r="X147" s="96">
        <f>'1.4'!X147/'1.4.a'!$X$149</f>
        <v>-4.3405334215319705E-3</v>
      </c>
      <c r="Y147" s="96">
        <f>'1.4'!Y147/'1.4.a'!$Y$149</f>
        <v>-1.2711481810215605E-2</v>
      </c>
      <c r="Z147" s="96">
        <f>'1.4'!Z147/'1.4.a'!$Z$149</f>
        <v>-7.0885134510767236E-2</v>
      </c>
      <c r="AA147" s="96">
        <f>'1.4'!AA147/'1.4.a'!$AA$149</f>
        <v>3.4917906201452777E-2</v>
      </c>
      <c r="AB147" s="96">
        <f>'1.4'!AB147/'1.4.a'!$AB$149</f>
        <v>-1.7207323175079437E-2</v>
      </c>
      <c r="AC147" s="96">
        <f>'1.4'!AC147/'1.4.a'!$AC$149</f>
        <v>-3.1406077867771241E-2</v>
      </c>
      <c r="AD147" s="96">
        <f>'1.4'!AD147/'1.4.a'!$AD$149</f>
        <v>-5.5480433492197771E-2</v>
      </c>
      <c r="AE147" s="96">
        <f>'1.4'!AE147/'1.4.a'!$AE$149</f>
        <v>3.1409910240717549E-2</v>
      </c>
      <c r="AF147" s="96">
        <f>'1.4'!AF147/'1.4.a'!$AF$149</f>
        <v>-4.113903597482544E-2</v>
      </c>
      <c r="AG147" s="96">
        <f>'1.4'!AG147/'1.4.a'!$AG$149</f>
        <v>-2.46378491407915E-2</v>
      </c>
      <c r="AH147" s="96">
        <f>'1.4'!AH147/'1.4.a'!$AH$149</f>
        <v>-3.2435333381776156E-2</v>
      </c>
      <c r="AI147" s="96">
        <f>'1.4'!AI147/'1.4.a'!$AI$149</f>
        <v>3.1141326924701559E-2</v>
      </c>
      <c r="AJ147" s="96">
        <f>'1.4'!AJ147/'1.4.a'!$AJ$149</f>
        <v>-3.4285783114985139E-3</v>
      </c>
      <c r="AK147" s="96">
        <f>'1.4'!AK147/'1.4.a'!$AK$149</f>
        <v>-3.2089903701041582E-2</v>
      </c>
      <c r="AL147" s="96">
        <f>'1.4'!AL147/'1.4.a'!$AL$149</f>
        <v>-3.5220904283293645E-3</v>
      </c>
      <c r="AM147" s="96">
        <f>'1.4'!AM147/'1.4.a'!$AM$149</f>
        <v>2.8605819735265239E-2</v>
      </c>
      <c r="AN147" s="96">
        <f>'1.4'!AN147/'1.4.a'!$AN$149</f>
        <v>-8.3375261343904446E-3</v>
      </c>
      <c r="AO147" s="96">
        <f>'1.4'!AO147/'1.4.a'!$AO$149</f>
        <v>-2.8325700898793202E-2</v>
      </c>
      <c r="AP147" s="96">
        <f>'1.4'!AP147/'1.4.a'!$AP$149</f>
        <v>-1.2893744254725019E-2</v>
      </c>
      <c r="AQ147" s="96">
        <f>'1.4'!AQ147/'1.4.a'!$AQ$149</f>
        <v>4.4144811285414157E-2</v>
      </c>
      <c r="AR147" s="96">
        <f>'1.4'!AR147/'1.4.a'!$AR$149</f>
        <v>-0.2263874856924524</v>
      </c>
      <c r="AS147" s="96">
        <f>'1.4'!AS147/'1.4.a'!$AS$149</f>
        <v>-8.9250126815658221E-2</v>
      </c>
      <c r="AT147" s="96">
        <f>'1.4'!AT147/'1.4.a'!$AT$149</f>
        <v>-4.2283925115464957E-2</v>
      </c>
    </row>
    <row r="148" spans="1:46" ht="20.100000000000001" customHeight="1" x14ac:dyDescent="0.25">
      <c r="A148" s="128" t="s">
        <v>255</v>
      </c>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row>
    <row r="149" spans="1:46" ht="20.100000000000001" customHeight="1" x14ac:dyDescent="0.25">
      <c r="A149" s="89" t="s">
        <v>238</v>
      </c>
      <c r="B149" s="90" t="s">
        <v>723</v>
      </c>
      <c r="C149" s="155">
        <v>886397</v>
      </c>
      <c r="D149" s="155">
        <v>944145</v>
      </c>
      <c r="E149" s="155">
        <v>997935</v>
      </c>
      <c r="F149" s="155">
        <v>1057370</v>
      </c>
      <c r="G149" s="155">
        <v>1016531</v>
      </c>
      <c r="H149" s="155">
        <v>1086713</v>
      </c>
      <c r="I149" s="155">
        <v>1112334</v>
      </c>
      <c r="J149" s="155">
        <v>1160804</v>
      </c>
      <c r="K149" s="155">
        <v>1129473</v>
      </c>
      <c r="L149" s="155">
        <v>1183124</v>
      </c>
      <c r="M149" s="155">
        <v>1230449</v>
      </c>
      <c r="N149" s="155">
        <v>1271714</v>
      </c>
      <c r="O149" s="155">
        <v>1241621.7623530701</v>
      </c>
      <c r="P149" s="155">
        <v>1322587.42189788</v>
      </c>
      <c r="Q149" s="155">
        <v>1354133.2242694399</v>
      </c>
      <c r="R149" s="155">
        <v>1413276.59147961</v>
      </c>
      <c r="S149" s="155">
        <v>1385945.42774165</v>
      </c>
      <c r="T149" s="155">
        <v>1422288.3216935501</v>
      </c>
      <c r="U149" s="155">
        <v>1462126.26615132</v>
      </c>
      <c r="V149" s="155">
        <v>1508592.9844134899</v>
      </c>
      <c r="W149" s="155">
        <v>1456836.78202158</v>
      </c>
      <c r="X149" s="155">
        <v>1480130.8584393701</v>
      </c>
      <c r="Y149" s="155">
        <v>1508219.70856123</v>
      </c>
      <c r="Z149" s="155">
        <v>1550599.6509778099</v>
      </c>
      <c r="AA149" s="155">
        <v>1499483.07659026</v>
      </c>
      <c r="AB149" s="155">
        <v>1558285.5902414799</v>
      </c>
      <c r="AC149" s="155">
        <v>1577224.2586864701</v>
      </c>
      <c r="AD149" s="155">
        <v>1634335.07448179</v>
      </c>
      <c r="AE149" s="155">
        <v>1585969.41472799</v>
      </c>
      <c r="AF149" s="155">
        <v>1630936.3361506299</v>
      </c>
      <c r="AG149" s="155">
        <v>1648571.1384443101</v>
      </c>
      <c r="AH149" s="155">
        <v>1720002.11067706</v>
      </c>
      <c r="AI149" s="155">
        <v>1680867.42674354</v>
      </c>
      <c r="AJ149" s="155">
        <v>1733452.7012223899</v>
      </c>
      <c r="AK149" s="155">
        <v>1768336.9747238499</v>
      </c>
      <c r="AL149" s="155">
        <v>1821483.8973102199</v>
      </c>
      <c r="AM149" s="155">
        <v>1765633.4501915399</v>
      </c>
      <c r="AN149" s="155">
        <v>1834366.2514166599</v>
      </c>
      <c r="AO149" s="155">
        <v>1884002.8364470201</v>
      </c>
      <c r="AP149" s="155">
        <v>1923021.03544477</v>
      </c>
      <c r="AQ149" s="155">
        <v>1843863.003754752</v>
      </c>
      <c r="AR149" s="155">
        <v>1708759.7066362761</v>
      </c>
      <c r="AS149" s="155">
        <v>1891735.2655720573</v>
      </c>
      <c r="AT149" s="155">
        <v>2003500.2742833176</v>
      </c>
    </row>
    <row r="150" spans="1:46" ht="20.100000000000001" customHeight="1" x14ac:dyDescent="0.25">
      <c r="A150" s="105" t="s">
        <v>589</v>
      </c>
    </row>
    <row r="151" spans="1:46" ht="20.100000000000001" customHeight="1" x14ac:dyDescent="0.25">
      <c r="A151" s="105" t="s">
        <v>853</v>
      </c>
    </row>
    <row r="152" spans="1:46" ht="20.100000000000001" customHeight="1" x14ac:dyDescent="0.25">
      <c r="A152" s="105" t="s">
        <v>590</v>
      </c>
    </row>
    <row r="153" spans="1:46" ht="20.100000000000001" customHeight="1" x14ac:dyDescent="0.25">
      <c r="A153" s="105" t="s">
        <v>804</v>
      </c>
    </row>
    <row r="154" spans="1:46" ht="20.100000000000001" customHeight="1" x14ac:dyDescent="0.25">
      <c r="A154" s="105" t="s">
        <v>592</v>
      </c>
    </row>
    <row r="155" spans="1:46" ht="20.100000000000001" customHeight="1" x14ac:dyDescent="0.25">
      <c r="A155" s="105" t="s">
        <v>854</v>
      </c>
    </row>
    <row r="156" spans="1:46" ht="20.100000000000001" customHeight="1" x14ac:dyDescent="0.25">
      <c r="A156" s="105" t="s">
        <v>626</v>
      </c>
    </row>
    <row r="157" spans="1:46" ht="20.100000000000001" customHeight="1" x14ac:dyDescent="0.25">
      <c r="A157" s="105" t="s">
        <v>627</v>
      </c>
    </row>
    <row r="158" spans="1:46" ht="20.100000000000001" customHeight="1" x14ac:dyDescent="0.25">
      <c r="A158" s="105" t="s">
        <v>628</v>
      </c>
    </row>
    <row r="159" spans="1:46" ht="20.100000000000001" customHeight="1" x14ac:dyDescent="0.25">
      <c r="A159" s="105" t="s">
        <v>629</v>
      </c>
    </row>
    <row r="160" spans="1:46" ht="20.100000000000001" customHeight="1" x14ac:dyDescent="0.25">
      <c r="A160" s="105" t="s">
        <v>619</v>
      </c>
    </row>
    <row r="161" spans="1:1" ht="20.100000000000001" customHeight="1" x14ac:dyDescent="0.25">
      <c r="A161" s="105" t="s">
        <v>630</v>
      </c>
    </row>
    <row r="162" spans="1:1" ht="20.100000000000001" customHeight="1" x14ac:dyDescent="0.25">
      <c r="A162" s="105" t="s">
        <v>631</v>
      </c>
    </row>
    <row r="163" spans="1:1" ht="20.100000000000001" customHeight="1" x14ac:dyDescent="0.25">
      <c r="A163" s="105" t="s">
        <v>724</v>
      </c>
    </row>
  </sheetData>
  <mergeCells count="5">
    <mergeCell ref="A4:B4"/>
    <mergeCell ref="A33:B33"/>
    <mergeCell ref="A62:B62"/>
    <mergeCell ref="A91:B91"/>
    <mergeCell ref="A120:B12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7DEB-4A26-408E-BC2C-7FFF1F006A49}">
  <sheetPr codeName="Planilha9"/>
  <dimension ref="A1:CL55"/>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CL38" sqref="CL38"/>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1" width="15.7109375" style="117" customWidth="1"/>
    <col min="12" max="12" width="15" style="117" customWidth="1"/>
    <col min="13" max="19" width="15.7109375" style="117" customWidth="1"/>
    <col min="20" max="20" width="15" style="117" customWidth="1"/>
    <col min="21" max="27" width="15.7109375" style="117" customWidth="1"/>
    <col min="28" max="28" width="15" style="117" customWidth="1"/>
    <col min="29" max="35" width="15.7109375" style="117" customWidth="1"/>
    <col min="36" max="36" width="15" style="117" customWidth="1"/>
    <col min="37" max="43" width="15.7109375" style="117" customWidth="1"/>
    <col min="44" max="44" width="15" style="117" customWidth="1"/>
    <col min="45" max="51" width="15.7109375" style="117" customWidth="1"/>
    <col min="52" max="52" width="15" style="117" customWidth="1"/>
    <col min="53" max="59" width="15.7109375" style="117" customWidth="1"/>
    <col min="60" max="60" width="15" style="117" customWidth="1"/>
    <col min="61" max="67" width="15.7109375" style="117" customWidth="1"/>
    <col min="68" max="68" width="15" style="117" customWidth="1"/>
    <col min="69" max="75" width="15.7109375" style="117" customWidth="1"/>
    <col min="76" max="76" width="15" style="117" customWidth="1"/>
    <col min="77" max="83" width="15.7109375" style="117" customWidth="1"/>
    <col min="84" max="84" width="15" style="117" customWidth="1"/>
    <col min="85" max="90" width="15.7109375" style="117" customWidth="1"/>
    <col min="91" max="16384" width="9.140625" style="117"/>
  </cols>
  <sheetData>
    <row r="1" spans="1:90" ht="20.100000000000001" customHeight="1" x14ac:dyDescent="0.25">
      <c r="A1" s="99" t="s">
        <v>759</v>
      </c>
    </row>
    <row r="2" spans="1:90" ht="20.100000000000001" customHeight="1" x14ac:dyDescent="0.25">
      <c r="A2" s="99" t="s">
        <v>333</v>
      </c>
    </row>
    <row r="4" spans="1:90" s="136" customFormat="1" ht="20.100000000000001" customHeight="1" x14ac:dyDescent="0.25">
      <c r="A4" s="308" t="s">
        <v>431</v>
      </c>
      <c r="B4" s="309"/>
      <c r="C4" s="314">
        <v>2010</v>
      </c>
      <c r="D4" s="315"/>
      <c r="E4" s="315"/>
      <c r="F4" s="315"/>
      <c r="G4" s="315"/>
      <c r="H4" s="315"/>
      <c r="I4" s="315"/>
      <c r="J4" s="327"/>
      <c r="K4" s="315">
        <v>2011</v>
      </c>
      <c r="L4" s="315"/>
      <c r="M4" s="315"/>
      <c r="N4" s="315"/>
      <c r="O4" s="315"/>
      <c r="P4" s="315"/>
      <c r="Q4" s="315"/>
      <c r="R4" s="315"/>
      <c r="S4" s="323">
        <v>2012</v>
      </c>
      <c r="T4" s="315"/>
      <c r="U4" s="315"/>
      <c r="V4" s="315"/>
      <c r="W4" s="315"/>
      <c r="X4" s="315"/>
      <c r="Y4" s="315"/>
      <c r="Z4" s="327"/>
      <c r="AA4" s="315">
        <v>2013</v>
      </c>
      <c r="AB4" s="315"/>
      <c r="AC4" s="315"/>
      <c r="AD4" s="315"/>
      <c r="AE4" s="315"/>
      <c r="AF4" s="315"/>
      <c r="AG4" s="315"/>
      <c r="AH4" s="315"/>
      <c r="AI4" s="323">
        <v>2014</v>
      </c>
      <c r="AJ4" s="315"/>
      <c r="AK4" s="315"/>
      <c r="AL4" s="315"/>
      <c r="AM4" s="315"/>
      <c r="AN4" s="315"/>
      <c r="AO4" s="315"/>
      <c r="AP4" s="327"/>
      <c r="AQ4" s="315">
        <v>2015</v>
      </c>
      <c r="AR4" s="315"/>
      <c r="AS4" s="315"/>
      <c r="AT4" s="315"/>
      <c r="AU4" s="315"/>
      <c r="AV4" s="315"/>
      <c r="AW4" s="315"/>
      <c r="AX4" s="315"/>
      <c r="AY4" s="323">
        <v>2016</v>
      </c>
      <c r="AZ4" s="315"/>
      <c r="BA4" s="315"/>
      <c r="BB4" s="315"/>
      <c r="BC4" s="315"/>
      <c r="BD4" s="315"/>
      <c r="BE4" s="315"/>
      <c r="BF4" s="327"/>
      <c r="BG4" s="315">
        <v>2017</v>
      </c>
      <c r="BH4" s="315"/>
      <c r="BI4" s="315"/>
      <c r="BJ4" s="315"/>
      <c r="BK4" s="315"/>
      <c r="BL4" s="315"/>
      <c r="BM4" s="315"/>
      <c r="BN4" s="315"/>
      <c r="BO4" s="323">
        <v>2018</v>
      </c>
      <c r="BP4" s="315"/>
      <c r="BQ4" s="315"/>
      <c r="BR4" s="315"/>
      <c r="BS4" s="315"/>
      <c r="BT4" s="315"/>
      <c r="BU4" s="315"/>
      <c r="BV4" s="327"/>
      <c r="BW4" s="323">
        <v>2019</v>
      </c>
      <c r="BX4" s="315"/>
      <c r="BY4" s="315"/>
      <c r="BZ4" s="315"/>
      <c r="CA4" s="315"/>
      <c r="CB4" s="315"/>
      <c r="CC4" s="315"/>
      <c r="CD4" s="324"/>
      <c r="CE4" s="315">
        <v>2020</v>
      </c>
      <c r="CF4" s="315"/>
      <c r="CG4" s="315"/>
      <c r="CH4" s="315"/>
      <c r="CI4" s="315"/>
      <c r="CJ4" s="315"/>
      <c r="CK4" s="315"/>
      <c r="CL4" s="315"/>
    </row>
    <row r="5" spans="1:90" s="136" customFormat="1" ht="20.100000000000001" customHeight="1" x14ac:dyDescent="0.25">
      <c r="A5" s="310"/>
      <c r="B5" s="311"/>
      <c r="C5" s="314" t="s">
        <v>241</v>
      </c>
      <c r="D5" s="315"/>
      <c r="E5" s="315"/>
      <c r="F5" s="317"/>
      <c r="G5" s="318" t="s">
        <v>582</v>
      </c>
      <c r="H5" s="318" t="s">
        <v>583</v>
      </c>
      <c r="I5" s="318" t="s">
        <v>584</v>
      </c>
      <c r="J5" s="328" t="s">
        <v>585</v>
      </c>
      <c r="K5" s="315" t="s">
        <v>241</v>
      </c>
      <c r="L5" s="315"/>
      <c r="M5" s="315"/>
      <c r="N5" s="317"/>
      <c r="O5" s="318" t="s">
        <v>582</v>
      </c>
      <c r="P5" s="318" t="s">
        <v>583</v>
      </c>
      <c r="Q5" s="318" t="s">
        <v>584</v>
      </c>
      <c r="R5" s="320" t="s">
        <v>585</v>
      </c>
      <c r="S5" s="323" t="s">
        <v>241</v>
      </c>
      <c r="T5" s="315"/>
      <c r="U5" s="315"/>
      <c r="V5" s="317"/>
      <c r="W5" s="318" t="s">
        <v>582</v>
      </c>
      <c r="X5" s="318" t="s">
        <v>583</v>
      </c>
      <c r="Y5" s="318" t="s">
        <v>584</v>
      </c>
      <c r="Z5" s="328" t="s">
        <v>585</v>
      </c>
      <c r="AA5" s="315" t="s">
        <v>241</v>
      </c>
      <c r="AB5" s="315"/>
      <c r="AC5" s="315"/>
      <c r="AD5" s="317"/>
      <c r="AE5" s="318" t="s">
        <v>582</v>
      </c>
      <c r="AF5" s="318" t="s">
        <v>583</v>
      </c>
      <c r="AG5" s="318" t="s">
        <v>584</v>
      </c>
      <c r="AH5" s="320" t="s">
        <v>585</v>
      </c>
      <c r="AI5" s="323" t="s">
        <v>241</v>
      </c>
      <c r="AJ5" s="315"/>
      <c r="AK5" s="315"/>
      <c r="AL5" s="317"/>
      <c r="AM5" s="318" t="s">
        <v>582</v>
      </c>
      <c r="AN5" s="318" t="s">
        <v>583</v>
      </c>
      <c r="AO5" s="318" t="s">
        <v>584</v>
      </c>
      <c r="AP5" s="328" t="s">
        <v>585</v>
      </c>
      <c r="AQ5" s="315" t="s">
        <v>241</v>
      </c>
      <c r="AR5" s="315"/>
      <c r="AS5" s="315"/>
      <c r="AT5" s="317"/>
      <c r="AU5" s="318" t="s">
        <v>582</v>
      </c>
      <c r="AV5" s="318" t="s">
        <v>583</v>
      </c>
      <c r="AW5" s="318" t="s">
        <v>584</v>
      </c>
      <c r="AX5" s="320" t="s">
        <v>585</v>
      </c>
      <c r="AY5" s="323" t="s">
        <v>241</v>
      </c>
      <c r="AZ5" s="315"/>
      <c r="BA5" s="315"/>
      <c r="BB5" s="317"/>
      <c r="BC5" s="318" t="s">
        <v>582</v>
      </c>
      <c r="BD5" s="318" t="s">
        <v>583</v>
      </c>
      <c r="BE5" s="318" t="s">
        <v>584</v>
      </c>
      <c r="BF5" s="328" t="s">
        <v>585</v>
      </c>
      <c r="BG5" s="315" t="s">
        <v>241</v>
      </c>
      <c r="BH5" s="315"/>
      <c r="BI5" s="315"/>
      <c r="BJ5" s="317"/>
      <c r="BK5" s="318" t="s">
        <v>582</v>
      </c>
      <c r="BL5" s="318" t="s">
        <v>583</v>
      </c>
      <c r="BM5" s="318" t="s">
        <v>584</v>
      </c>
      <c r="BN5" s="320" t="s">
        <v>585</v>
      </c>
      <c r="BO5" s="323" t="s">
        <v>241</v>
      </c>
      <c r="BP5" s="315"/>
      <c r="BQ5" s="315"/>
      <c r="BR5" s="317"/>
      <c r="BS5" s="318" t="s">
        <v>582</v>
      </c>
      <c r="BT5" s="318" t="s">
        <v>583</v>
      </c>
      <c r="BU5" s="318" t="s">
        <v>584</v>
      </c>
      <c r="BV5" s="328" t="s">
        <v>585</v>
      </c>
      <c r="BW5" s="323" t="s">
        <v>241</v>
      </c>
      <c r="BX5" s="315"/>
      <c r="BY5" s="315"/>
      <c r="BZ5" s="317"/>
      <c r="CA5" s="318" t="s">
        <v>582</v>
      </c>
      <c r="CB5" s="318" t="s">
        <v>583</v>
      </c>
      <c r="CC5" s="318" t="s">
        <v>584</v>
      </c>
      <c r="CD5" s="325" t="s">
        <v>585</v>
      </c>
      <c r="CE5" s="315" t="s">
        <v>241</v>
      </c>
      <c r="CF5" s="315"/>
      <c r="CG5" s="315"/>
      <c r="CH5" s="317"/>
      <c r="CI5" s="318" t="s">
        <v>582</v>
      </c>
      <c r="CJ5" s="318" t="s">
        <v>583</v>
      </c>
      <c r="CK5" s="318" t="s">
        <v>584</v>
      </c>
      <c r="CL5" s="320" t="s">
        <v>585</v>
      </c>
    </row>
    <row r="6" spans="1:90" s="136" customFormat="1" ht="32.25" customHeight="1" x14ac:dyDescent="0.25">
      <c r="A6" s="312"/>
      <c r="B6" s="313"/>
      <c r="C6" s="24" t="s">
        <v>586</v>
      </c>
      <c r="D6" s="25" t="s">
        <v>587</v>
      </c>
      <c r="E6" s="25" t="s">
        <v>584</v>
      </c>
      <c r="F6" s="25" t="s">
        <v>241</v>
      </c>
      <c r="G6" s="319"/>
      <c r="H6" s="319"/>
      <c r="I6" s="319"/>
      <c r="J6" s="329"/>
      <c r="K6" s="170" t="s">
        <v>586</v>
      </c>
      <c r="L6" s="25" t="s">
        <v>587</v>
      </c>
      <c r="M6" s="25" t="s">
        <v>584</v>
      </c>
      <c r="N6" s="25" t="s">
        <v>241</v>
      </c>
      <c r="O6" s="319"/>
      <c r="P6" s="319"/>
      <c r="Q6" s="319"/>
      <c r="R6" s="321"/>
      <c r="S6" s="180" t="s">
        <v>586</v>
      </c>
      <c r="T6" s="25" t="s">
        <v>587</v>
      </c>
      <c r="U6" s="25" t="s">
        <v>584</v>
      </c>
      <c r="V6" s="25" t="s">
        <v>241</v>
      </c>
      <c r="W6" s="319"/>
      <c r="X6" s="319"/>
      <c r="Y6" s="319"/>
      <c r="Z6" s="329"/>
      <c r="AA6" s="170" t="s">
        <v>586</v>
      </c>
      <c r="AB6" s="25" t="s">
        <v>587</v>
      </c>
      <c r="AC6" s="25" t="s">
        <v>584</v>
      </c>
      <c r="AD6" s="25" t="s">
        <v>241</v>
      </c>
      <c r="AE6" s="319"/>
      <c r="AF6" s="319"/>
      <c r="AG6" s="319"/>
      <c r="AH6" s="321"/>
      <c r="AI6" s="180" t="s">
        <v>586</v>
      </c>
      <c r="AJ6" s="25" t="s">
        <v>587</v>
      </c>
      <c r="AK6" s="25" t="s">
        <v>584</v>
      </c>
      <c r="AL6" s="25" t="s">
        <v>241</v>
      </c>
      <c r="AM6" s="319"/>
      <c r="AN6" s="319"/>
      <c r="AO6" s="319"/>
      <c r="AP6" s="329"/>
      <c r="AQ6" s="170" t="s">
        <v>586</v>
      </c>
      <c r="AR6" s="25" t="s">
        <v>587</v>
      </c>
      <c r="AS6" s="25" t="s">
        <v>584</v>
      </c>
      <c r="AT6" s="25" t="s">
        <v>241</v>
      </c>
      <c r="AU6" s="319"/>
      <c r="AV6" s="319"/>
      <c r="AW6" s="319"/>
      <c r="AX6" s="321"/>
      <c r="AY6" s="180" t="s">
        <v>586</v>
      </c>
      <c r="AZ6" s="25" t="s">
        <v>587</v>
      </c>
      <c r="BA6" s="25" t="s">
        <v>584</v>
      </c>
      <c r="BB6" s="25" t="s">
        <v>241</v>
      </c>
      <c r="BC6" s="319"/>
      <c r="BD6" s="319"/>
      <c r="BE6" s="319"/>
      <c r="BF6" s="329"/>
      <c r="BG6" s="170" t="s">
        <v>586</v>
      </c>
      <c r="BH6" s="25" t="s">
        <v>587</v>
      </c>
      <c r="BI6" s="25" t="s">
        <v>584</v>
      </c>
      <c r="BJ6" s="25" t="s">
        <v>241</v>
      </c>
      <c r="BK6" s="319"/>
      <c r="BL6" s="319"/>
      <c r="BM6" s="319"/>
      <c r="BN6" s="321"/>
      <c r="BO6" s="180" t="s">
        <v>586</v>
      </c>
      <c r="BP6" s="25" t="s">
        <v>587</v>
      </c>
      <c r="BQ6" s="25" t="s">
        <v>584</v>
      </c>
      <c r="BR6" s="25" t="s">
        <v>241</v>
      </c>
      <c r="BS6" s="319"/>
      <c r="BT6" s="319"/>
      <c r="BU6" s="319"/>
      <c r="BV6" s="329"/>
      <c r="BW6" s="180" t="s">
        <v>586</v>
      </c>
      <c r="BX6" s="25" t="s">
        <v>587</v>
      </c>
      <c r="BY6" s="25" t="s">
        <v>584</v>
      </c>
      <c r="BZ6" s="25" t="s">
        <v>241</v>
      </c>
      <c r="CA6" s="319"/>
      <c r="CB6" s="319"/>
      <c r="CC6" s="319"/>
      <c r="CD6" s="326"/>
      <c r="CE6" s="170" t="s">
        <v>586</v>
      </c>
      <c r="CF6" s="25" t="s">
        <v>587</v>
      </c>
      <c r="CG6" s="25" t="s">
        <v>584</v>
      </c>
      <c r="CH6" s="25" t="s">
        <v>241</v>
      </c>
      <c r="CI6" s="319"/>
      <c r="CJ6" s="319"/>
      <c r="CK6" s="319"/>
      <c r="CL6" s="321"/>
    </row>
    <row r="7" spans="1:90" ht="20.100000000000001" customHeight="1" x14ac:dyDescent="0.25">
      <c r="A7" s="18">
        <v>1</v>
      </c>
      <c r="B7" s="19" t="s">
        <v>801</v>
      </c>
      <c r="C7" s="20">
        <f>'2.2'!C7</f>
        <v>1057627.1541555955</v>
      </c>
      <c r="D7" s="20">
        <f>'2.2'!D7</f>
        <v>87367.044329030003</v>
      </c>
      <c r="E7" s="20">
        <f>'2.2'!E7</f>
        <v>-17810.020974499999</v>
      </c>
      <c r="F7" s="20">
        <f>'2.2'!F7</f>
        <v>1127184.1775101253</v>
      </c>
      <c r="G7" s="20">
        <f>'2.2'!G7</f>
        <v>477445.44746254513</v>
      </c>
      <c r="H7" s="20">
        <f>'2.2'!H7</f>
        <v>314065.77224558307</v>
      </c>
      <c r="I7" s="20">
        <f>'2.2'!I7</f>
        <v>-400180.21419014782</v>
      </c>
      <c r="J7" s="172">
        <f>'2.2'!J7</f>
        <v>1518515.1830281056</v>
      </c>
      <c r="K7" s="26">
        <f>'2.2'!K7</f>
        <v>1192865.9378054889</v>
      </c>
      <c r="L7" s="20">
        <f>'2.2'!L7</f>
        <v>101775.19351966999</v>
      </c>
      <c r="M7" s="20">
        <f>'2.2'!M7</f>
        <v>-20599.282354849998</v>
      </c>
      <c r="N7" s="20">
        <f>'2.2'!N7</f>
        <v>1274041.8489703089</v>
      </c>
      <c r="O7" s="20">
        <f>'2.2'!O7</f>
        <v>530696.57490365114</v>
      </c>
      <c r="P7" s="20">
        <f>'2.2'!P7</f>
        <v>361280.00455555343</v>
      </c>
      <c r="Q7" s="20">
        <f>'2.2'!Q7</f>
        <v>-426895.52543666557</v>
      </c>
      <c r="R7" s="30">
        <f>'2.2'!R7</f>
        <v>1739122.9029928476</v>
      </c>
      <c r="S7" s="181">
        <f>'2.2'!S7</f>
        <v>1327589.8284216626</v>
      </c>
      <c r="T7" s="20">
        <f>'2.2'!T7</f>
        <v>119048.1708162</v>
      </c>
      <c r="U7" s="20">
        <f>'2.2'!U7</f>
        <v>-17642.024293009999</v>
      </c>
      <c r="V7" s="20">
        <f>'2.2'!V7</f>
        <v>1428995.9749448528</v>
      </c>
      <c r="W7" s="20">
        <f>'2.2'!W7</f>
        <v>579802.26627839135</v>
      </c>
      <c r="X7" s="20">
        <f>'2.2'!X7</f>
        <v>407730.82806498808</v>
      </c>
      <c r="Y7" s="20">
        <f>'2.2'!Y7</f>
        <v>-479178.71958396246</v>
      </c>
      <c r="Z7" s="172">
        <f>'2.2'!Z7</f>
        <v>1937350.3497042693</v>
      </c>
      <c r="AA7" s="26">
        <f>'2.2'!AA7</f>
        <v>1419236.7457856894</v>
      </c>
      <c r="AB7" s="20">
        <f>'2.2'!AB7</f>
        <v>126124.62502553999</v>
      </c>
      <c r="AC7" s="20">
        <f>'2.2'!AC7</f>
        <v>-17352.77531397</v>
      </c>
      <c r="AD7" s="20">
        <f>'2.2'!AD7</f>
        <v>1528008.5954972594</v>
      </c>
      <c r="AE7" s="20">
        <f>'2.2'!AE7</f>
        <v>645247.46060524113</v>
      </c>
      <c r="AF7" s="20">
        <f>'2.2'!AF7</f>
        <v>433977.52720704832</v>
      </c>
      <c r="AG7" s="20">
        <f>'2.2'!AG7</f>
        <v>-495096.51695424248</v>
      </c>
      <c r="AH7" s="30">
        <f>'2.2'!AH7</f>
        <v>2112137.0663553057</v>
      </c>
      <c r="AI7" s="181">
        <f>'2.2'!AI7</f>
        <v>1459556.0941823772</v>
      </c>
      <c r="AJ7" s="20">
        <f>'2.2'!AJ7</f>
        <v>143909.75101859</v>
      </c>
      <c r="AK7" s="20">
        <f>'2.2'!AK7</f>
        <v>-21154.384428360001</v>
      </c>
      <c r="AL7" s="20">
        <f>'2.2'!AL7</f>
        <v>1582311.4607726072</v>
      </c>
      <c r="AM7" s="20">
        <f>'2.2'!AM7</f>
        <v>691351.83257352118</v>
      </c>
      <c r="AN7" s="20">
        <f>'2.2'!AN7</f>
        <v>484471.22123223828</v>
      </c>
      <c r="AO7" s="20">
        <f>'2.2'!AO7</f>
        <v>-536826.3044145098</v>
      </c>
      <c r="AP7" s="172">
        <f>'2.2'!AP7</f>
        <v>2221308.2101638569</v>
      </c>
      <c r="AQ7" s="26">
        <f>'2.2'!AQ7</f>
        <v>1622024.2273192913</v>
      </c>
      <c r="AR7" s="20">
        <f>'2.2'!AR7</f>
        <v>160892.12585643001</v>
      </c>
      <c r="AS7" s="20">
        <f>'2.2'!AS7</f>
        <v>-28491.658132639997</v>
      </c>
      <c r="AT7" s="20">
        <f>'2.2'!AT7</f>
        <v>1754424.6950430814</v>
      </c>
      <c r="AU7" s="20">
        <f>'2.2'!AU7</f>
        <v>732450.89102384425</v>
      </c>
      <c r="AV7" s="20">
        <f>'2.2'!AV7</f>
        <v>516187.82899100485</v>
      </c>
      <c r="AW7" s="20">
        <f>'2.2'!AW7</f>
        <v>-584650.97682501248</v>
      </c>
      <c r="AX7" s="30">
        <f>'2.2'!AX7</f>
        <v>2418412.4382329183</v>
      </c>
      <c r="AY7" s="181">
        <f>'2.2'!AY7</f>
        <v>1719882.0024393897</v>
      </c>
      <c r="AZ7" s="20">
        <f>'2.2'!AZ7</f>
        <v>172715.81179214001</v>
      </c>
      <c r="BA7" s="20">
        <f>'2.2'!BA7</f>
        <v>-31829.152782199995</v>
      </c>
      <c r="BB7" s="20">
        <f>'2.2'!BB7</f>
        <v>1860768.6614493299</v>
      </c>
      <c r="BC7" s="20">
        <f>'2.2'!BC7</f>
        <v>765301.86965209828</v>
      </c>
      <c r="BD7" s="20">
        <f>'2.2'!BD7</f>
        <v>558868.0731919785</v>
      </c>
      <c r="BE7" s="20">
        <f>'2.2'!BE7</f>
        <v>-614765.14964172035</v>
      </c>
      <c r="BF7" s="172">
        <f>'2.2'!BF7</f>
        <v>2570173.4546516864</v>
      </c>
      <c r="BG7" s="26">
        <f>'2.2'!BG7</f>
        <v>1694878.4125981233</v>
      </c>
      <c r="BH7" s="20">
        <f>'2.2'!BH7</f>
        <v>166353.79183964001</v>
      </c>
      <c r="BI7" s="20">
        <f>'2.2'!BI7</f>
        <v>-27582.35326887</v>
      </c>
      <c r="BJ7" s="20">
        <f>'2.2'!BJ7</f>
        <v>1833649.8511688935</v>
      </c>
      <c r="BK7" s="20">
        <f>'2.2'!BK7</f>
        <v>798313.34040104493</v>
      </c>
      <c r="BL7" s="20">
        <f>'2.2'!BL7</f>
        <v>576352.30878778663</v>
      </c>
      <c r="BM7" s="20">
        <f>'2.2'!BM7</f>
        <v>-590093.78533224307</v>
      </c>
      <c r="BN7" s="30">
        <f>'2.2'!BN7</f>
        <v>2618221.7150254818</v>
      </c>
      <c r="BO7" s="181">
        <f>'2.2'!BO7</f>
        <v>1867916.6104189807</v>
      </c>
      <c r="BP7" s="20">
        <f>'2.2'!BP7</f>
        <v>162416.04868789</v>
      </c>
      <c r="BQ7" s="20">
        <f>'2.2'!BQ7</f>
        <v>-27359.372113960002</v>
      </c>
      <c r="BR7" s="20">
        <f>'2.2'!BR7</f>
        <v>2002973.2869929106</v>
      </c>
      <c r="BS7" s="20">
        <f>'2.2'!BS7</f>
        <v>857534.78149976605</v>
      </c>
      <c r="BT7" s="20">
        <f>'2.2'!BT7</f>
        <v>628423.81452699204</v>
      </c>
      <c r="BU7" s="20">
        <f>'2.2'!BU7</f>
        <v>-652241.11088040203</v>
      </c>
      <c r="BV7" s="172">
        <f>'2.2'!BV7</f>
        <v>2836690.7721392666</v>
      </c>
      <c r="BW7" s="181">
        <f>'2.2'!BW7</f>
        <v>1997163.1422671697</v>
      </c>
      <c r="BX7" s="20">
        <f>'2.2'!BX7</f>
        <v>187535.01635398</v>
      </c>
      <c r="BY7" s="20">
        <f>'2.2'!BY7</f>
        <v>-27222.467000000004</v>
      </c>
      <c r="BZ7" s="20">
        <f>'2.2'!BZ7</f>
        <v>2157475.6916211494</v>
      </c>
      <c r="CA7" s="20">
        <f>'2.2'!CA7</f>
        <v>914596.11118987412</v>
      </c>
      <c r="CB7" s="20">
        <f>'2.2'!CB7</f>
        <v>687696.14358188189</v>
      </c>
      <c r="CC7" s="20">
        <f>'2.2'!CC7</f>
        <v>-686705.11602813157</v>
      </c>
      <c r="CD7" s="189">
        <f>'2.2'!CD7</f>
        <v>3073062.8303647744</v>
      </c>
      <c r="CE7" s="26">
        <f>'2.2'!CE7</f>
        <v>1786476.1949826691</v>
      </c>
      <c r="CF7" s="20">
        <f>'2.2'!CF7</f>
        <v>159631.38721508998</v>
      </c>
      <c r="CG7" s="20">
        <f>'2.2'!CG7</f>
        <v>-28035.011583119995</v>
      </c>
      <c r="CH7" s="20">
        <f>'2.2'!CH7</f>
        <v>1918072.570614639</v>
      </c>
      <c r="CI7" s="91">
        <f>'2.2'!CI7</f>
        <v>1002769.0513101744</v>
      </c>
      <c r="CJ7" s="91">
        <f>'2.2'!CJ7</f>
        <v>714265.31718311994</v>
      </c>
      <c r="CK7" s="91">
        <f>'2.2'!CK7</f>
        <v>-787616.66189063876</v>
      </c>
      <c r="CL7" s="20">
        <f>'2.2'!CL7</f>
        <v>2847490.2772172941</v>
      </c>
    </row>
    <row r="8" spans="1:90" ht="20.100000000000001" customHeight="1" x14ac:dyDescent="0.25">
      <c r="A8" s="118">
        <v>11</v>
      </c>
      <c r="B8" s="118" t="s">
        <v>242</v>
      </c>
      <c r="C8" s="119">
        <f>'2.2'!C8</f>
        <v>553715.36606106465</v>
      </c>
      <c r="D8" s="119">
        <f>'2.2'!D8</f>
        <v>0</v>
      </c>
      <c r="E8" s="119">
        <f>'2.2'!E8</f>
        <v>0</v>
      </c>
      <c r="F8" s="119">
        <f>'2.2'!F8</f>
        <v>553715.36606106465</v>
      </c>
      <c r="G8" s="119">
        <f>'2.2'!G8</f>
        <v>301491.60436117457</v>
      </c>
      <c r="H8" s="119">
        <f>'2.2'!H8</f>
        <v>60198.972127225585</v>
      </c>
      <c r="I8" s="119">
        <f>'2.2'!I8</f>
        <v>0</v>
      </c>
      <c r="J8" s="173">
        <f>'2.2'!J8</f>
        <v>915405.94254946487</v>
      </c>
      <c r="K8" s="156">
        <f>'2.2'!K8</f>
        <v>649950.65020384872</v>
      </c>
      <c r="L8" s="119">
        <f>'2.2'!L8</f>
        <v>0</v>
      </c>
      <c r="M8" s="119">
        <f>'2.2'!M8</f>
        <v>0</v>
      </c>
      <c r="N8" s="119">
        <f>'2.2'!N8</f>
        <v>649950.65020384872</v>
      </c>
      <c r="O8" s="119">
        <f>'2.2'!O8</f>
        <v>335046.94850113714</v>
      </c>
      <c r="P8" s="119">
        <f>'2.2'!P8</f>
        <v>69913.249175269331</v>
      </c>
      <c r="Q8" s="119">
        <f>'2.2'!Q8</f>
        <v>0</v>
      </c>
      <c r="R8" s="157">
        <f>'2.2'!R8</f>
        <v>1054910.8478802552</v>
      </c>
      <c r="S8" s="182">
        <f>'2.2'!S8</f>
        <v>690068.97788665188</v>
      </c>
      <c r="T8" s="119">
        <f>'2.2'!T8</f>
        <v>0</v>
      </c>
      <c r="U8" s="119">
        <f>'2.2'!U8</f>
        <v>0</v>
      </c>
      <c r="V8" s="119">
        <f>'2.2'!V8</f>
        <v>690068.97788665188</v>
      </c>
      <c r="W8" s="119">
        <f>'2.2'!W8</f>
        <v>369416.34502937802</v>
      </c>
      <c r="X8" s="119">
        <f>'2.2'!X8</f>
        <v>79039.457530177882</v>
      </c>
      <c r="Y8" s="119">
        <f>'2.2'!Y8</f>
        <v>0</v>
      </c>
      <c r="Z8" s="173">
        <f>'2.2'!Z8</f>
        <v>1138524.7804462078</v>
      </c>
      <c r="AA8" s="156">
        <f>'2.2'!AA8</f>
        <v>753118.55883412098</v>
      </c>
      <c r="AB8" s="119">
        <f>'2.2'!AB8</f>
        <v>0</v>
      </c>
      <c r="AC8" s="119">
        <f>'2.2'!AC8</f>
        <v>0</v>
      </c>
      <c r="AD8" s="119">
        <f>'2.2'!AD8</f>
        <v>753118.55883412098</v>
      </c>
      <c r="AE8" s="119">
        <f>'2.2'!AE8</f>
        <v>410819.18750085804</v>
      </c>
      <c r="AF8" s="119">
        <f>'2.2'!AF8</f>
        <v>87819.354216133594</v>
      </c>
      <c r="AG8" s="119">
        <f>'2.2'!AG8</f>
        <v>0</v>
      </c>
      <c r="AH8" s="157">
        <f>'2.2'!AH8</f>
        <v>1251757.1005511126</v>
      </c>
      <c r="AI8" s="182">
        <f>'2.2'!AI8</f>
        <v>779587.99925852637</v>
      </c>
      <c r="AJ8" s="119">
        <f>'2.2'!AJ8</f>
        <v>0</v>
      </c>
      <c r="AK8" s="119">
        <f>'2.2'!AK8</f>
        <v>0</v>
      </c>
      <c r="AL8" s="119">
        <f>'2.2'!AL8</f>
        <v>779587.99925852637</v>
      </c>
      <c r="AM8" s="119">
        <f>'2.2'!AM8</f>
        <v>437511.78207352973</v>
      </c>
      <c r="AN8" s="119">
        <f>'2.2'!AN8</f>
        <v>97773.743960620908</v>
      </c>
      <c r="AO8" s="119">
        <f>'2.2'!AO8</f>
        <v>0</v>
      </c>
      <c r="AP8" s="173">
        <f>'2.2'!AP8</f>
        <v>1314873.5252926769</v>
      </c>
      <c r="AQ8" s="156">
        <f>'2.2'!AQ8</f>
        <v>817208.78750456998</v>
      </c>
      <c r="AR8" s="119">
        <f>'2.2'!AR8</f>
        <v>0</v>
      </c>
      <c r="AS8" s="119">
        <f>'2.2'!AS8</f>
        <v>0</v>
      </c>
      <c r="AT8" s="119">
        <f>'2.2'!AT8</f>
        <v>817208.78750456998</v>
      </c>
      <c r="AU8" s="119">
        <f>'2.2'!AU8</f>
        <v>456343.73739994079</v>
      </c>
      <c r="AV8" s="119">
        <f>'2.2'!AV8</f>
        <v>105067.30605374774</v>
      </c>
      <c r="AW8" s="119">
        <f>'2.2'!AW8</f>
        <v>0</v>
      </c>
      <c r="AX8" s="157">
        <f>'2.2'!AX8</f>
        <v>1378619.8309582584</v>
      </c>
      <c r="AY8" s="182">
        <f>'2.2'!AY8</f>
        <v>859555.12415126665</v>
      </c>
      <c r="AZ8" s="119">
        <f>'2.2'!AZ8</f>
        <v>0</v>
      </c>
      <c r="BA8" s="119">
        <f>'2.2'!BA8</f>
        <v>0</v>
      </c>
      <c r="BB8" s="119">
        <f>'2.2'!BB8</f>
        <v>859555.12415126665</v>
      </c>
      <c r="BC8" s="119">
        <f>'2.2'!BC8</f>
        <v>478446.41818897997</v>
      </c>
      <c r="BD8" s="119">
        <f>'2.2'!BD8</f>
        <v>107846.33631195474</v>
      </c>
      <c r="BE8" s="119">
        <f>'2.2'!BE8</f>
        <v>0</v>
      </c>
      <c r="BF8" s="173">
        <f>'2.2'!BF8</f>
        <v>1445847.8786522013</v>
      </c>
      <c r="BG8" s="156">
        <f>'2.2'!BG8</f>
        <v>895973.45478154696</v>
      </c>
      <c r="BH8" s="119">
        <f>'2.2'!BH8</f>
        <v>0</v>
      </c>
      <c r="BI8" s="119">
        <f>'2.2'!BI8</f>
        <v>0</v>
      </c>
      <c r="BJ8" s="119">
        <f>'2.2'!BJ8</f>
        <v>895973.45478154696</v>
      </c>
      <c r="BK8" s="119">
        <f>'2.2'!BK8</f>
        <v>511519.2755538199</v>
      </c>
      <c r="BL8" s="119">
        <f>'2.2'!BL8</f>
        <v>115995.44138113779</v>
      </c>
      <c r="BM8" s="119">
        <f>'2.2'!BM8</f>
        <v>0</v>
      </c>
      <c r="BN8" s="157">
        <f>'2.2'!BN8</f>
        <v>1523488.1717165047</v>
      </c>
      <c r="BO8" s="182">
        <f>'2.2'!BO8</f>
        <v>976401.71965245786</v>
      </c>
      <c r="BP8" s="119">
        <f>'2.2'!BP8</f>
        <v>0</v>
      </c>
      <c r="BQ8" s="119">
        <f>'2.2'!BQ8</f>
        <v>0</v>
      </c>
      <c r="BR8" s="119">
        <f>'2.2'!BR8</f>
        <v>976401.71965245786</v>
      </c>
      <c r="BS8" s="119">
        <f>'2.2'!BS8</f>
        <v>551544.99687047</v>
      </c>
      <c r="BT8" s="119">
        <f>'2.2'!BT8</f>
        <v>130169.71582917096</v>
      </c>
      <c r="BU8" s="119">
        <f>'2.2'!BU8</f>
        <v>0</v>
      </c>
      <c r="BV8" s="173">
        <f>'2.2'!BV8</f>
        <v>1658116.4323520989</v>
      </c>
      <c r="BW8" s="182">
        <f>'2.2'!BW8</f>
        <v>1017440.8789804998</v>
      </c>
      <c r="BX8" s="119">
        <f>'2.2'!BX8</f>
        <v>0</v>
      </c>
      <c r="BY8" s="119">
        <f>'2.2'!BY8</f>
        <v>0</v>
      </c>
      <c r="BZ8" s="119">
        <f>'2.2'!BZ8</f>
        <v>1017440.8789804998</v>
      </c>
      <c r="CA8" s="119">
        <f>'2.2'!CA8</f>
        <v>587742.97735329438</v>
      </c>
      <c r="CB8" s="119">
        <f>'2.2'!CB8</f>
        <v>145433.65093211603</v>
      </c>
      <c r="CC8" s="119">
        <f>'2.2'!CC8</f>
        <v>0</v>
      </c>
      <c r="CD8" s="190">
        <f>'2.2'!CD8</f>
        <v>1750617.50726591</v>
      </c>
      <c r="CE8" s="156">
        <f>'2.2'!CE8</f>
        <v>966964.70546527999</v>
      </c>
      <c r="CF8" s="119">
        <f>'2.2'!CF8</f>
        <v>0</v>
      </c>
      <c r="CG8" s="119">
        <f>'2.2'!CG8</f>
        <v>0</v>
      </c>
      <c r="CH8" s="119">
        <f>'2.2'!CH8</f>
        <v>966964.70546527999</v>
      </c>
      <c r="CI8" s="141">
        <f>'2.2'!CI8</f>
        <v>602320.82465612004</v>
      </c>
      <c r="CJ8" s="141">
        <f>'2.2'!CJ8</f>
        <v>142547.562894</v>
      </c>
      <c r="CK8" s="141">
        <f>'2.2'!CK8</f>
        <v>0</v>
      </c>
      <c r="CL8" s="119">
        <f>'2.2'!CL8</f>
        <v>1711833.0930154</v>
      </c>
    </row>
    <row r="9" spans="1:90" ht="20.100000000000001" customHeight="1" x14ac:dyDescent="0.25">
      <c r="A9" s="21">
        <v>111</v>
      </c>
      <c r="B9" s="22" t="s">
        <v>256</v>
      </c>
      <c r="C9" s="120">
        <f>'2.2'!C9</f>
        <v>258483.2526695047</v>
      </c>
      <c r="D9" s="120">
        <f>'2.2'!D9</f>
        <v>0</v>
      </c>
      <c r="E9" s="120">
        <f>'2.2'!E9</f>
        <v>0</v>
      </c>
      <c r="F9" s="120">
        <f>'2.2'!F9</f>
        <v>258483.2526695047</v>
      </c>
      <c r="G9" s="120">
        <f>'2.2'!G9</f>
        <v>0</v>
      </c>
      <c r="H9" s="120">
        <f>'2.2'!H9</f>
        <v>0</v>
      </c>
      <c r="I9" s="120">
        <f>'2.2'!I9</f>
        <v>0</v>
      </c>
      <c r="J9" s="174">
        <f>'2.2'!J9</f>
        <v>258483.2526695047</v>
      </c>
      <c r="K9" s="158">
        <f>'2.2'!K9</f>
        <v>313999.18123889877</v>
      </c>
      <c r="L9" s="120">
        <f>'2.2'!L9</f>
        <v>0</v>
      </c>
      <c r="M9" s="120">
        <f>'2.2'!M9</f>
        <v>0</v>
      </c>
      <c r="N9" s="120">
        <f>'2.2'!N9</f>
        <v>313999.18123889877</v>
      </c>
      <c r="O9" s="120">
        <f>'2.2'!O9</f>
        <v>0</v>
      </c>
      <c r="P9" s="120">
        <f>'2.2'!P9</f>
        <v>0</v>
      </c>
      <c r="Q9" s="120">
        <f>'2.2'!Q9</f>
        <v>0</v>
      </c>
      <c r="R9" s="159">
        <f>'2.2'!R9</f>
        <v>313999.18123889877</v>
      </c>
      <c r="S9" s="183">
        <f>'2.2'!S9</f>
        <v>324933.23643125198</v>
      </c>
      <c r="T9" s="120">
        <f>'2.2'!T9</f>
        <v>0</v>
      </c>
      <c r="U9" s="120">
        <f>'2.2'!U9</f>
        <v>0</v>
      </c>
      <c r="V9" s="120">
        <f>'2.2'!V9</f>
        <v>324933.23643125198</v>
      </c>
      <c r="W9" s="120">
        <f>'2.2'!W9</f>
        <v>0</v>
      </c>
      <c r="X9" s="120">
        <f>'2.2'!X9</f>
        <v>0</v>
      </c>
      <c r="Y9" s="120">
        <f>'2.2'!Y9</f>
        <v>0</v>
      </c>
      <c r="Z9" s="174">
        <f>'2.2'!Z9</f>
        <v>324933.23643125198</v>
      </c>
      <c r="AA9" s="158">
        <f>'2.2'!AA9</f>
        <v>360771.12003212102</v>
      </c>
      <c r="AB9" s="120">
        <f>'2.2'!AB9</f>
        <v>0</v>
      </c>
      <c r="AC9" s="120">
        <f>'2.2'!AC9</f>
        <v>0</v>
      </c>
      <c r="AD9" s="120">
        <f>'2.2'!AD9</f>
        <v>360771.12003212102</v>
      </c>
      <c r="AE9" s="120">
        <f>'2.2'!AE9</f>
        <v>0</v>
      </c>
      <c r="AF9" s="120">
        <f>'2.2'!AF9</f>
        <v>0</v>
      </c>
      <c r="AG9" s="120">
        <f>'2.2'!AG9</f>
        <v>0</v>
      </c>
      <c r="AH9" s="159">
        <f>'2.2'!AH9</f>
        <v>360771.12003212102</v>
      </c>
      <c r="AI9" s="183">
        <f>'2.2'!AI9</f>
        <v>382156.00166004198</v>
      </c>
      <c r="AJ9" s="120">
        <f>'2.2'!AJ9</f>
        <v>0</v>
      </c>
      <c r="AK9" s="120">
        <f>'2.2'!AK9</f>
        <v>0</v>
      </c>
      <c r="AL9" s="120">
        <f>'2.2'!AL9</f>
        <v>382156.00166004198</v>
      </c>
      <c r="AM9" s="120">
        <f>'2.2'!AM9</f>
        <v>0</v>
      </c>
      <c r="AN9" s="120">
        <f>'2.2'!AN9</f>
        <v>0</v>
      </c>
      <c r="AO9" s="120">
        <f>'2.2'!AO9</f>
        <v>0</v>
      </c>
      <c r="AP9" s="174">
        <f>'2.2'!AP9</f>
        <v>382156.00166004198</v>
      </c>
      <c r="AQ9" s="158">
        <f>'2.2'!AQ9</f>
        <v>401126.72789934149</v>
      </c>
      <c r="AR9" s="120">
        <f>'2.2'!AR9</f>
        <v>0</v>
      </c>
      <c r="AS9" s="120">
        <f>'2.2'!AS9</f>
        <v>0</v>
      </c>
      <c r="AT9" s="120">
        <f>'2.2'!AT9</f>
        <v>401126.72789934149</v>
      </c>
      <c r="AU9" s="120">
        <f>'2.2'!AU9</f>
        <v>0</v>
      </c>
      <c r="AV9" s="120">
        <f>'2.2'!AV9</f>
        <v>0</v>
      </c>
      <c r="AW9" s="120">
        <f>'2.2'!AW9</f>
        <v>0</v>
      </c>
      <c r="AX9" s="159">
        <f>'2.2'!AX9</f>
        <v>401126.72789934149</v>
      </c>
      <c r="AY9" s="183">
        <f>'2.2'!AY9</f>
        <v>453199.91484120657</v>
      </c>
      <c r="AZ9" s="120">
        <f>'2.2'!AZ9</f>
        <v>0</v>
      </c>
      <c r="BA9" s="120">
        <f>'2.2'!BA9</f>
        <v>0</v>
      </c>
      <c r="BB9" s="120">
        <f>'2.2'!BB9</f>
        <v>453199.91484120657</v>
      </c>
      <c r="BC9" s="120">
        <f>'2.2'!BC9</f>
        <v>0</v>
      </c>
      <c r="BD9" s="120">
        <f>'2.2'!BD9</f>
        <v>0</v>
      </c>
      <c r="BE9" s="120">
        <f>'2.2'!BE9</f>
        <v>0</v>
      </c>
      <c r="BF9" s="174">
        <f>'2.2'!BF9</f>
        <v>453199.91484120657</v>
      </c>
      <c r="BG9" s="158">
        <f>'2.2'!BG9</f>
        <v>458685.46524577675</v>
      </c>
      <c r="BH9" s="120">
        <f>'2.2'!BH9</f>
        <v>0</v>
      </c>
      <c r="BI9" s="120">
        <f>'2.2'!BI9</f>
        <v>0</v>
      </c>
      <c r="BJ9" s="120">
        <f>'2.2'!BJ9</f>
        <v>458685.46524577675</v>
      </c>
      <c r="BK9" s="120">
        <f>'2.2'!BK9</f>
        <v>0</v>
      </c>
      <c r="BL9" s="120">
        <f>'2.2'!BL9</f>
        <v>0</v>
      </c>
      <c r="BM9" s="120">
        <f>'2.2'!BM9</f>
        <v>0</v>
      </c>
      <c r="BN9" s="159">
        <f>'2.2'!BN9</f>
        <v>458685.46524577675</v>
      </c>
      <c r="BO9" s="183">
        <f>'2.2'!BO9</f>
        <v>490756.76350703789</v>
      </c>
      <c r="BP9" s="120">
        <f>'2.2'!BP9</f>
        <v>0</v>
      </c>
      <c r="BQ9" s="120">
        <f>'2.2'!BQ9</f>
        <v>0</v>
      </c>
      <c r="BR9" s="120">
        <f>'2.2'!BR9</f>
        <v>490756.76350703789</v>
      </c>
      <c r="BS9" s="120">
        <f>'2.2'!BS9</f>
        <v>0</v>
      </c>
      <c r="BT9" s="120">
        <f>'2.2'!BT9</f>
        <v>0</v>
      </c>
      <c r="BU9" s="120">
        <f>'2.2'!BU9</f>
        <v>0</v>
      </c>
      <c r="BV9" s="174">
        <f>'2.2'!BV9</f>
        <v>490756.76350703789</v>
      </c>
      <c r="BW9" s="183">
        <f>'2.2'!BW9</f>
        <v>537921.72948100977</v>
      </c>
      <c r="BX9" s="120">
        <f>'2.2'!BX9</f>
        <v>0</v>
      </c>
      <c r="BY9" s="120">
        <f>'2.2'!BY9</f>
        <v>0</v>
      </c>
      <c r="BZ9" s="120">
        <f>'2.2'!BZ9</f>
        <v>537921.72948100977</v>
      </c>
      <c r="CA9" s="120">
        <f>'2.2'!CA9</f>
        <v>0</v>
      </c>
      <c r="CB9" s="120">
        <f>'2.2'!CB9</f>
        <v>0</v>
      </c>
      <c r="CC9" s="120">
        <f>'2.2'!CC9</f>
        <v>0</v>
      </c>
      <c r="CD9" s="191">
        <f>'2.2'!CD9</f>
        <v>537921.72948100977</v>
      </c>
      <c r="CE9" s="158">
        <f>'2.2'!CE9</f>
        <v>525647.31092903996</v>
      </c>
      <c r="CF9" s="120">
        <f>'2.2'!CF9</f>
        <v>0</v>
      </c>
      <c r="CG9" s="120">
        <f>'2.2'!CG9</f>
        <v>0</v>
      </c>
      <c r="CH9" s="120">
        <f>'2.2'!CH9</f>
        <v>525647.31092903996</v>
      </c>
      <c r="CI9" s="142">
        <f>'2.2'!CI9</f>
        <v>0</v>
      </c>
      <c r="CJ9" s="142">
        <f>'2.2'!CJ9</f>
        <v>0</v>
      </c>
      <c r="CK9" s="142">
        <f>'2.2'!CK9</f>
        <v>0</v>
      </c>
      <c r="CL9" s="120">
        <f>'2.2'!CL9</f>
        <v>525647.31092903996</v>
      </c>
    </row>
    <row r="10" spans="1:90" ht="20.100000000000001" customHeight="1" x14ac:dyDescent="0.25">
      <c r="A10" s="21">
        <v>112</v>
      </c>
      <c r="B10" s="22" t="s">
        <v>257</v>
      </c>
      <c r="C10" s="120">
        <f>'2.2'!C16</f>
        <v>12531.03227256</v>
      </c>
      <c r="D10" s="120">
        <f>'2.2'!D16</f>
        <v>0</v>
      </c>
      <c r="E10" s="120">
        <f>'2.2'!E16</f>
        <v>0</v>
      </c>
      <c r="F10" s="120">
        <f>'2.2'!F16</f>
        <v>12531.03227256</v>
      </c>
      <c r="G10" s="120">
        <f>'2.2'!G16</f>
        <v>0</v>
      </c>
      <c r="H10" s="120">
        <f>'2.2'!H16</f>
        <v>0</v>
      </c>
      <c r="I10" s="120">
        <f>'2.2'!I16</f>
        <v>0</v>
      </c>
      <c r="J10" s="174">
        <f>'2.2'!J16</f>
        <v>12531.03227256</v>
      </c>
      <c r="K10" s="158">
        <f>'2.2'!K16</f>
        <v>14844.60652343</v>
      </c>
      <c r="L10" s="120">
        <f>'2.2'!L16</f>
        <v>0</v>
      </c>
      <c r="M10" s="120">
        <f>'2.2'!M16</f>
        <v>0</v>
      </c>
      <c r="N10" s="120">
        <f>'2.2'!N16</f>
        <v>14844.60652343</v>
      </c>
      <c r="O10" s="120">
        <f>'2.2'!O16</f>
        <v>0</v>
      </c>
      <c r="P10" s="120">
        <f>'2.2'!P16</f>
        <v>0</v>
      </c>
      <c r="Q10" s="120">
        <f>'2.2'!Q16</f>
        <v>0</v>
      </c>
      <c r="R10" s="159">
        <f>'2.2'!R16</f>
        <v>14844.60652343</v>
      </c>
      <c r="S10" s="183">
        <f>'2.2'!S16</f>
        <v>16687.596646900001</v>
      </c>
      <c r="T10" s="120">
        <f>'2.2'!T16</f>
        <v>0</v>
      </c>
      <c r="U10" s="120">
        <f>'2.2'!U16</f>
        <v>0</v>
      </c>
      <c r="V10" s="120">
        <f>'2.2'!V16</f>
        <v>16687.596646900001</v>
      </c>
      <c r="W10" s="120">
        <f>'2.2'!W16</f>
        <v>0</v>
      </c>
      <c r="X10" s="120">
        <f>'2.2'!X16</f>
        <v>0</v>
      </c>
      <c r="Y10" s="120">
        <f>'2.2'!Y16</f>
        <v>0</v>
      </c>
      <c r="Z10" s="174">
        <f>'2.2'!Z16</f>
        <v>16687.596646900001</v>
      </c>
      <c r="AA10" s="158">
        <f>'2.2'!AA16</f>
        <v>18725.35589553</v>
      </c>
      <c r="AB10" s="120">
        <f>'2.2'!AB16</f>
        <v>0</v>
      </c>
      <c r="AC10" s="120">
        <f>'2.2'!AC16</f>
        <v>0</v>
      </c>
      <c r="AD10" s="120">
        <f>'2.2'!AD16</f>
        <v>18725.35589553</v>
      </c>
      <c r="AE10" s="120">
        <f>'2.2'!AE16</f>
        <v>0</v>
      </c>
      <c r="AF10" s="120">
        <f>'2.2'!AF16</f>
        <v>0</v>
      </c>
      <c r="AG10" s="120">
        <f>'2.2'!AG16</f>
        <v>0</v>
      </c>
      <c r="AH10" s="159">
        <f>'2.2'!AH16</f>
        <v>18725.35589553</v>
      </c>
      <c r="AI10" s="183">
        <f>'2.2'!AI16</f>
        <v>20719.317173770003</v>
      </c>
      <c r="AJ10" s="120">
        <f>'2.2'!AJ16</f>
        <v>0</v>
      </c>
      <c r="AK10" s="120">
        <f>'2.2'!AK16</f>
        <v>0</v>
      </c>
      <c r="AL10" s="120">
        <f>'2.2'!AL16</f>
        <v>20719.317173770003</v>
      </c>
      <c r="AM10" s="120">
        <f>'2.2'!AM16</f>
        <v>0</v>
      </c>
      <c r="AN10" s="120">
        <f>'2.2'!AN16</f>
        <v>0</v>
      </c>
      <c r="AO10" s="120">
        <f>'2.2'!AO16</f>
        <v>0</v>
      </c>
      <c r="AP10" s="174">
        <f>'2.2'!AP16</f>
        <v>20719.317173770003</v>
      </c>
      <c r="AQ10" s="158">
        <f>'2.2'!AQ16</f>
        <v>21587.140463770003</v>
      </c>
      <c r="AR10" s="120">
        <f>'2.2'!AR16</f>
        <v>0</v>
      </c>
      <c r="AS10" s="120">
        <f>'2.2'!AS16</f>
        <v>0</v>
      </c>
      <c r="AT10" s="120">
        <f>'2.2'!AT16</f>
        <v>21587.140463770003</v>
      </c>
      <c r="AU10" s="120">
        <f>'2.2'!AU16</f>
        <v>0</v>
      </c>
      <c r="AV10" s="120">
        <f>'2.2'!AV16</f>
        <v>0</v>
      </c>
      <c r="AW10" s="120">
        <f>'2.2'!AW16</f>
        <v>0</v>
      </c>
      <c r="AX10" s="159">
        <f>'2.2'!AX16</f>
        <v>21587.140463770003</v>
      </c>
      <c r="AY10" s="183">
        <f>'2.2'!AY16</f>
        <v>22190.159168029997</v>
      </c>
      <c r="AZ10" s="120">
        <f>'2.2'!AZ16</f>
        <v>0</v>
      </c>
      <c r="BA10" s="120">
        <f>'2.2'!BA16</f>
        <v>0</v>
      </c>
      <c r="BB10" s="120">
        <f>'2.2'!BB16</f>
        <v>22190.159168029997</v>
      </c>
      <c r="BC10" s="120">
        <f>'2.2'!BC16</f>
        <v>0</v>
      </c>
      <c r="BD10" s="120">
        <f>'2.2'!BD16</f>
        <v>0</v>
      </c>
      <c r="BE10" s="120">
        <f>'2.2'!BE16</f>
        <v>0</v>
      </c>
      <c r="BF10" s="174">
        <f>'2.2'!BF16</f>
        <v>22190.159168029997</v>
      </c>
      <c r="BG10" s="158">
        <f>'2.2'!BG16</f>
        <v>22732.264374940001</v>
      </c>
      <c r="BH10" s="120">
        <f>'2.2'!BH16</f>
        <v>0</v>
      </c>
      <c r="BI10" s="120">
        <f>'2.2'!BI16</f>
        <v>0</v>
      </c>
      <c r="BJ10" s="120">
        <f>'2.2'!BJ16</f>
        <v>22732.264374940001</v>
      </c>
      <c r="BK10" s="120">
        <f>'2.2'!BK16</f>
        <v>0</v>
      </c>
      <c r="BL10" s="120">
        <f>'2.2'!BL16</f>
        <v>0</v>
      </c>
      <c r="BM10" s="120">
        <f>'2.2'!BM16</f>
        <v>0</v>
      </c>
      <c r="BN10" s="159">
        <f>'2.2'!BN16</f>
        <v>22732.264374940001</v>
      </c>
      <c r="BO10" s="183">
        <f>'2.2'!BO16</f>
        <v>24405.276907609998</v>
      </c>
      <c r="BP10" s="120">
        <f>'2.2'!BP16</f>
        <v>0</v>
      </c>
      <c r="BQ10" s="120">
        <f>'2.2'!BQ16</f>
        <v>0</v>
      </c>
      <c r="BR10" s="120">
        <f>'2.2'!BR16</f>
        <v>24405.276907609998</v>
      </c>
      <c r="BS10" s="120">
        <f>'2.2'!BS16</f>
        <v>0</v>
      </c>
      <c r="BT10" s="120">
        <f>'2.2'!BT16</f>
        <v>0</v>
      </c>
      <c r="BU10" s="120">
        <f>'2.2'!BU16</f>
        <v>0</v>
      </c>
      <c r="BV10" s="174">
        <f>'2.2'!BV16</f>
        <v>24405.276907609998</v>
      </c>
      <c r="BW10" s="183">
        <f>'2.2'!BW16</f>
        <v>24238.585104130001</v>
      </c>
      <c r="BX10" s="120">
        <f>'2.2'!BX16</f>
        <v>0</v>
      </c>
      <c r="BY10" s="120">
        <f>'2.2'!BY16</f>
        <v>0</v>
      </c>
      <c r="BZ10" s="120">
        <f>'2.2'!BZ16</f>
        <v>24238.585104130001</v>
      </c>
      <c r="CA10" s="120">
        <f>'2.2'!CA16</f>
        <v>0</v>
      </c>
      <c r="CB10" s="120">
        <f>'2.2'!CB16</f>
        <v>0</v>
      </c>
      <c r="CC10" s="120">
        <f>'2.2'!CC16</f>
        <v>0</v>
      </c>
      <c r="CD10" s="191">
        <f>'2.2'!CD16</f>
        <v>24238.585104130001</v>
      </c>
      <c r="CE10" s="158">
        <f>'2.2'!CE16</f>
        <v>23268.17352013</v>
      </c>
      <c r="CF10" s="120">
        <f>'2.2'!CF16</f>
        <v>0</v>
      </c>
      <c r="CG10" s="120">
        <f>'2.2'!CG16</f>
        <v>0</v>
      </c>
      <c r="CH10" s="120">
        <f>'2.2'!CH16</f>
        <v>23268.17352013</v>
      </c>
      <c r="CI10" s="142">
        <f>'2.2'!CI16</f>
        <v>0</v>
      </c>
      <c r="CJ10" s="142">
        <f>'2.2'!CJ16</f>
        <v>0</v>
      </c>
      <c r="CK10" s="142">
        <f>'2.2'!CK16</f>
        <v>0</v>
      </c>
      <c r="CL10" s="120">
        <f>'2.2'!CL16</f>
        <v>23268.17352013</v>
      </c>
    </row>
    <row r="11" spans="1:90" ht="20.100000000000001" customHeight="1" x14ac:dyDescent="0.25">
      <c r="A11" s="21">
        <v>113</v>
      </c>
      <c r="B11" s="22" t="s">
        <v>258</v>
      </c>
      <c r="C11" s="120">
        <f>'2.2'!C19</f>
        <v>527.82469415000003</v>
      </c>
      <c r="D11" s="120">
        <f>'2.2'!D19</f>
        <v>0</v>
      </c>
      <c r="E11" s="120">
        <f>'2.2'!E19</f>
        <v>0</v>
      </c>
      <c r="F11" s="120">
        <f>'2.2'!F19</f>
        <v>527.82469415000003</v>
      </c>
      <c r="G11" s="120">
        <f>'2.2'!G19</f>
        <v>24532.25728749</v>
      </c>
      <c r="H11" s="120">
        <f>'2.2'!H19</f>
        <v>24011.944291288404</v>
      </c>
      <c r="I11" s="120">
        <f>'2.2'!I19</f>
        <v>0</v>
      </c>
      <c r="J11" s="174">
        <f>'2.2'!J19</f>
        <v>49072.0262729284</v>
      </c>
      <c r="K11" s="158">
        <f>'2.2'!K19</f>
        <v>602.34528718000001</v>
      </c>
      <c r="L11" s="120">
        <f>'2.2'!L19</f>
        <v>0</v>
      </c>
      <c r="M11" s="120">
        <f>'2.2'!M19</f>
        <v>0</v>
      </c>
      <c r="N11" s="120">
        <f>'2.2'!N19</f>
        <v>602.34528718000001</v>
      </c>
      <c r="O11" s="120">
        <f>'2.2'!O19</f>
        <v>27591.838566789997</v>
      </c>
      <c r="P11" s="120">
        <f>'2.2'!P19</f>
        <v>27827.540313307451</v>
      </c>
      <c r="Q11" s="120">
        <f>'2.2'!Q19</f>
        <v>0</v>
      </c>
      <c r="R11" s="159">
        <f>'2.2'!R19</f>
        <v>56021.724167277447</v>
      </c>
      <c r="S11" s="183">
        <f>'2.2'!S19</f>
        <v>687.56450962999998</v>
      </c>
      <c r="T11" s="120">
        <f>'2.2'!T19</f>
        <v>0</v>
      </c>
      <c r="U11" s="120">
        <f>'2.2'!U19</f>
        <v>0</v>
      </c>
      <c r="V11" s="120">
        <f>'2.2'!V19</f>
        <v>687.56450962999998</v>
      </c>
      <c r="W11" s="120">
        <f>'2.2'!W19</f>
        <v>31255.36692393</v>
      </c>
      <c r="X11" s="120">
        <f>'2.2'!X19</f>
        <v>30759.583238301377</v>
      </c>
      <c r="Y11" s="120">
        <f>'2.2'!Y19</f>
        <v>0</v>
      </c>
      <c r="Z11" s="174">
        <f>'2.2'!Z19</f>
        <v>62702.514671861376</v>
      </c>
      <c r="AA11" s="158">
        <f>'2.2'!AA19</f>
        <v>782.25335335</v>
      </c>
      <c r="AB11" s="120">
        <f>'2.2'!AB19</f>
        <v>0</v>
      </c>
      <c r="AC11" s="120">
        <f>'2.2'!AC19</f>
        <v>0</v>
      </c>
      <c r="AD11" s="120">
        <f>'2.2'!AD19</f>
        <v>782.25335335</v>
      </c>
      <c r="AE11" s="120">
        <f>'2.2'!AE19</f>
        <v>34325.365311840003</v>
      </c>
      <c r="AF11" s="120">
        <f>'2.2'!AF19</f>
        <v>35037.841457779876</v>
      </c>
      <c r="AG11" s="120">
        <f>'2.2'!AG19</f>
        <v>0</v>
      </c>
      <c r="AH11" s="159">
        <f>'2.2'!AH19</f>
        <v>70145.460122969875</v>
      </c>
      <c r="AI11" s="183">
        <f>'2.2'!AI19</f>
        <v>928.81097771000009</v>
      </c>
      <c r="AJ11" s="120">
        <f>'2.2'!AJ19</f>
        <v>0</v>
      </c>
      <c r="AK11" s="120">
        <f>'2.2'!AK19</f>
        <v>0</v>
      </c>
      <c r="AL11" s="120">
        <f>'2.2'!AL19</f>
        <v>928.81097771000009</v>
      </c>
      <c r="AM11" s="120">
        <f>'2.2'!AM19</f>
        <v>38083.899756660001</v>
      </c>
      <c r="AN11" s="120">
        <f>'2.2'!AN19</f>
        <v>38400.104052150651</v>
      </c>
      <c r="AO11" s="120">
        <f>'2.2'!AO19</f>
        <v>0</v>
      </c>
      <c r="AP11" s="174">
        <f>'2.2'!AP19</f>
        <v>77412.814786520656</v>
      </c>
      <c r="AQ11" s="158">
        <f>'2.2'!AQ19</f>
        <v>1130.60566991</v>
      </c>
      <c r="AR11" s="120">
        <f>'2.2'!AR19</f>
        <v>0</v>
      </c>
      <c r="AS11" s="120">
        <f>'2.2'!AS19</f>
        <v>0</v>
      </c>
      <c r="AT11" s="120">
        <f>'2.2'!AT19</f>
        <v>1130.60566991</v>
      </c>
      <c r="AU11" s="120">
        <f>'2.2'!AU19</f>
        <v>43677.312915319999</v>
      </c>
      <c r="AV11" s="120">
        <f>'2.2'!AV19</f>
        <v>41770.035785929031</v>
      </c>
      <c r="AW11" s="120">
        <f>'2.2'!AW19</f>
        <v>0</v>
      </c>
      <c r="AX11" s="159">
        <f>'2.2'!AX19</f>
        <v>86577.954371159023</v>
      </c>
      <c r="AY11" s="183">
        <f>'2.2'!AY19</f>
        <v>1159.7189124200002</v>
      </c>
      <c r="AZ11" s="120">
        <f>'2.2'!AZ19</f>
        <v>0</v>
      </c>
      <c r="BA11" s="120">
        <f>'2.2'!BA19</f>
        <v>0</v>
      </c>
      <c r="BB11" s="120">
        <f>'2.2'!BB19</f>
        <v>1159.7189124200002</v>
      </c>
      <c r="BC11" s="120">
        <f>'2.2'!BC19</f>
        <v>47477.806618260001</v>
      </c>
      <c r="BD11" s="120">
        <f>'2.2'!BD19</f>
        <v>43993.646687584514</v>
      </c>
      <c r="BE11" s="120">
        <f>'2.2'!BE19</f>
        <v>0</v>
      </c>
      <c r="BF11" s="174">
        <f>'2.2'!BF19</f>
        <v>92631.172218264517</v>
      </c>
      <c r="BG11" s="158">
        <f>'2.2'!BG19</f>
        <v>1313.18884697</v>
      </c>
      <c r="BH11" s="120">
        <f>'2.2'!BH19</f>
        <v>0</v>
      </c>
      <c r="BI11" s="120">
        <f>'2.2'!BI19</f>
        <v>0</v>
      </c>
      <c r="BJ11" s="120">
        <f>'2.2'!BJ19</f>
        <v>1313.18884697</v>
      </c>
      <c r="BK11" s="120">
        <f>'2.2'!BK19</f>
        <v>48780.447392030001</v>
      </c>
      <c r="BL11" s="120">
        <f>'2.2'!BL19</f>
        <v>48711.877333559089</v>
      </c>
      <c r="BM11" s="120">
        <f>'2.2'!BM19</f>
        <v>0</v>
      </c>
      <c r="BN11" s="159">
        <f>'2.2'!BN19</f>
        <v>98805.513572559081</v>
      </c>
      <c r="BO11" s="183">
        <f>'2.2'!BO19</f>
        <v>1444.66980681</v>
      </c>
      <c r="BP11" s="120">
        <f>'2.2'!BP19</f>
        <v>0</v>
      </c>
      <c r="BQ11" s="120">
        <f>'2.2'!BQ19</f>
        <v>0</v>
      </c>
      <c r="BR11" s="120">
        <f>'2.2'!BR19</f>
        <v>1444.66980681</v>
      </c>
      <c r="BS11" s="120">
        <f>'2.2'!BS19</f>
        <v>51790.814237670013</v>
      </c>
      <c r="BT11" s="120">
        <f>'2.2'!BT19</f>
        <v>54852.547047504399</v>
      </c>
      <c r="BU11" s="120">
        <f>'2.2'!BU19</f>
        <v>0</v>
      </c>
      <c r="BV11" s="174">
        <f>'2.2'!BV19</f>
        <v>108088.03109198442</v>
      </c>
      <c r="BW11" s="183">
        <f>'2.2'!BW19</f>
        <v>1656.0802878300001</v>
      </c>
      <c r="BX11" s="120">
        <f>'2.2'!BX19</f>
        <v>0</v>
      </c>
      <c r="BY11" s="120">
        <f>'2.2'!BY19</f>
        <v>0</v>
      </c>
      <c r="BZ11" s="120">
        <f>'2.2'!BZ19</f>
        <v>1656.0802878300001</v>
      </c>
      <c r="CA11" s="120">
        <f>'2.2'!CA19</f>
        <v>56106.772196530022</v>
      </c>
      <c r="CB11" s="120">
        <f>'2.2'!CB19</f>
        <v>60072.708582569598</v>
      </c>
      <c r="CC11" s="120">
        <f>'2.2'!CC19</f>
        <v>0</v>
      </c>
      <c r="CD11" s="191">
        <f>'2.2'!CD19</f>
        <v>117835.56106692963</v>
      </c>
      <c r="CE11" s="158">
        <f>'2.2'!CE19</f>
        <v>1784.9454140899998</v>
      </c>
      <c r="CF11" s="120">
        <f>'2.2'!CF19</f>
        <v>0</v>
      </c>
      <c r="CG11" s="120">
        <f>'2.2'!CG19</f>
        <v>0</v>
      </c>
      <c r="CH11" s="120">
        <f>'2.2'!CH19</f>
        <v>1784.9454140899998</v>
      </c>
      <c r="CI11" s="142">
        <f>'2.2'!CI19</f>
        <v>58334.330940480002</v>
      </c>
      <c r="CJ11" s="142">
        <f>'2.2'!CJ19</f>
        <v>60240.234414999999</v>
      </c>
      <c r="CK11" s="142">
        <f>'2.2'!CK19</f>
        <v>0</v>
      </c>
      <c r="CL11" s="120">
        <f>'2.2'!CL19</f>
        <v>120359.51076957</v>
      </c>
    </row>
    <row r="12" spans="1:90" ht="20.100000000000001" customHeight="1" x14ac:dyDescent="0.25">
      <c r="A12" s="21">
        <v>114</v>
      </c>
      <c r="B12" s="22" t="s">
        <v>264</v>
      </c>
      <c r="C12" s="120">
        <f>'2.2'!C32</f>
        <v>260905.87928610001</v>
      </c>
      <c r="D12" s="120">
        <f>'2.2'!D32</f>
        <v>0</v>
      </c>
      <c r="E12" s="120">
        <f>'2.2'!E32</f>
        <v>0</v>
      </c>
      <c r="F12" s="120">
        <f>'2.2'!F32</f>
        <v>260905.87928610001</v>
      </c>
      <c r="G12" s="120">
        <f>'2.2'!G32</f>
        <v>276959.34707368456</v>
      </c>
      <c r="H12" s="120">
        <f>'2.2'!H32</f>
        <v>36187.02783593718</v>
      </c>
      <c r="I12" s="120">
        <f>'2.2'!I32</f>
        <v>0</v>
      </c>
      <c r="J12" s="174">
        <f>'2.2'!J32</f>
        <v>574052.25419572182</v>
      </c>
      <c r="K12" s="158">
        <f>'2.2'!K32</f>
        <v>293526.72048399004</v>
      </c>
      <c r="L12" s="120">
        <f>'2.2'!L32</f>
        <v>0</v>
      </c>
      <c r="M12" s="120">
        <f>'2.2'!M32</f>
        <v>0</v>
      </c>
      <c r="N12" s="120">
        <f>'2.2'!N32</f>
        <v>293526.72048399004</v>
      </c>
      <c r="O12" s="120">
        <f>'2.2'!O32</f>
        <v>307455.10993434716</v>
      </c>
      <c r="P12" s="120">
        <f>'2.2'!P32</f>
        <v>42085.708861961873</v>
      </c>
      <c r="Q12" s="120">
        <f>'2.2'!Q32</f>
        <v>0</v>
      </c>
      <c r="R12" s="159">
        <f>'2.2'!R32</f>
        <v>643067.53928029898</v>
      </c>
      <c r="S12" s="183">
        <f>'2.2'!S32</f>
        <v>317111.96346302994</v>
      </c>
      <c r="T12" s="120">
        <f>'2.2'!T32</f>
        <v>0</v>
      </c>
      <c r="U12" s="120">
        <f>'2.2'!U32</f>
        <v>0</v>
      </c>
      <c r="V12" s="120">
        <f>'2.2'!V32</f>
        <v>317111.96346302994</v>
      </c>
      <c r="W12" s="120">
        <f>'2.2'!W32</f>
        <v>338160.97810544801</v>
      </c>
      <c r="X12" s="120">
        <f>'2.2'!X32</f>
        <v>48279.874291876506</v>
      </c>
      <c r="Y12" s="120">
        <f>'2.2'!Y32</f>
        <v>0</v>
      </c>
      <c r="Z12" s="174">
        <f>'2.2'!Z32</f>
        <v>703552.81586035457</v>
      </c>
      <c r="AA12" s="158">
        <f>'2.2'!AA32</f>
        <v>335282.24486874999</v>
      </c>
      <c r="AB12" s="120">
        <f>'2.2'!AB32</f>
        <v>0</v>
      </c>
      <c r="AC12" s="120">
        <f>'2.2'!AC32</f>
        <v>0</v>
      </c>
      <c r="AD12" s="120">
        <f>'2.2'!AD32</f>
        <v>335282.24486874999</v>
      </c>
      <c r="AE12" s="120">
        <f>'2.2'!AE32</f>
        <v>376493.82218901801</v>
      </c>
      <c r="AF12" s="120">
        <f>'2.2'!AF32</f>
        <v>52781.512758353725</v>
      </c>
      <c r="AG12" s="120">
        <f>'2.2'!AG32</f>
        <v>0</v>
      </c>
      <c r="AH12" s="159">
        <f>'2.2'!AH32</f>
        <v>764557.57981612172</v>
      </c>
      <c r="AI12" s="183">
        <f>'2.2'!AI32</f>
        <v>339051.81444970443</v>
      </c>
      <c r="AJ12" s="120">
        <f>'2.2'!AJ32</f>
        <v>0</v>
      </c>
      <c r="AK12" s="120">
        <f>'2.2'!AK32</f>
        <v>0</v>
      </c>
      <c r="AL12" s="120">
        <f>'2.2'!AL32</f>
        <v>339051.81444970443</v>
      </c>
      <c r="AM12" s="120">
        <f>'2.2'!AM32</f>
        <v>399427.88231686974</v>
      </c>
      <c r="AN12" s="120">
        <f>'2.2'!AN32</f>
        <v>59373.639908470257</v>
      </c>
      <c r="AO12" s="120">
        <f>'2.2'!AO32</f>
        <v>0</v>
      </c>
      <c r="AP12" s="174">
        <f>'2.2'!AP32</f>
        <v>797853.33667504438</v>
      </c>
      <c r="AQ12" s="158">
        <f>'2.2'!AQ32</f>
        <v>354885.35560161847</v>
      </c>
      <c r="AR12" s="120">
        <f>'2.2'!AR32</f>
        <v>0</v>
      </c>
      <c r="AS12" s="120">
        <f>'2.2'!AS32</f>
        <v>0</v>
      </c>
      <c r="AT12" s="120">
        <f>'2.2'!AT32</f>
        <v>354885.35560161847</v>
      </c>
      <c r="AU12" s="120">
        <f>'2.2'!AU32</f>
        <v>412666.4244846208</v>
      </c>
      <c r="AV12" s="120">
        <f>'2.2'!AV32</f>
        <v>63297.270267818712</v>
      </c>
      <c r="AW12" s="120">
        <f>'2.2'!AW32</f>
        <v>0</v>
      </c>
      <c r="AX12" s="159">
        <f>'2.2'!AX32</f>
        <v>830849.05035405804</v>
      </c>
      <c r="AY12" s="183">
        <f>'2.2'!AY32</f>
        <v>351556.78627638996</v>
      </c>
      <c r="AZ12" s="120">
        <f>'2.2'!AZ32</f>
        <v>0</v>
      </c>
      <c r="BA12" s="120">
        <f>'2.2'!BA32</f>
        <v>0</v>
      </c>
      <c r="BB12" s="120">
        <f>'2.2'!BB32</f>
        <v>351556.78627638996</v>
      </c>
      <c r="BC12" s="120">
        <f>'2.2'!BC32</f>
        <v>430968.61157071998</v>
      </c>
      <c r="BD12" s="120">
        <f>'2.2'!BD32</f>
        <v>63852.689624370229</v>
      </c>
      <c r="BE12" s="120">
        <f>'2.2'!BE32</f>
        <v>0</v>
      </c>
      <c r="BF12" s="174">
        <f>'2.2'!BF32</f>
        <v>846378.08747148013</v>
      </c>
      <c r="BG12" s="158">
        <f>'2.2'!BG32</f>
        <v>380892.37738518999</v>
      </c>
      <c r="BH12" s="120">
        <f>'2.2'!BH32</f>
        <v>0</v>
      </c>
      <c r="BI12" s="120">
        <f>'2.2'!BI32</f>
        <v>0</v>
      </c>
      <c r="BJ12" s="120">
        <f>'2.2'!BJ32</f>
        <v>380892.37738518999</v>
      </c>
      <c r="BK12" s="120">
        <f>'2.2'!BK32</f>
        <v>462738.82816178992</v>
      </c>
      <c r="BL12" s="120">
        <f>'2.2'!BL32</f>
        <v>67283.564047578693</v>
      </c>
      <c r="BM12" s="120">
        <f>'2.2'!BM32</f>
        <v>0</v>
      </c>
      <c r="BN12" s="159">
        <f>'2.2'!BN32</f>
        <v>910914.76959455863</v>
      </c>
      <c r="BO12" s="183">
        <f>'2.2'!BO32</f>
        <v>419090.53686247999</v>
      </c>
      <c r="BP12" s="120">
        <f>'2.2'!BP32</f>
        <v>0</v>
      </c>
      <c r="BQ12" s="120">
        <f>'2.2'!BQ32</f>
        <v>0</v>
      </c>
      <c r="BR12" s="120">
        <f>'2.2'!BR32</f>
        <v>419090.53686247999</v>
      </c>
      <c r="BS12" s="120">
        <f>'2.2'!BS32</f>
        <v>499754.18263279996</v>
      </c>
      <c r="BT12" s="120">
        <f>'2.2'!BT32</f>
        <v>75317.168781666565</v>
      </c>
      <c r="BU12" s="120">
        <f>'2.2'!BU32</f>
        <v>0</v>
      </c>
      <c r="BV12" s="174">
        <f>'2.2'!BV32</f>
        <v>994161.8882769465</v>
      </c>
      <c r="BW12" s="183">
        <f>'2.2'!BW32</f>
        <v>410691.64063576999</v>
      </c>
      <c r="BX12" s="120">
        <f>'2.2'!BX32</f>
        <v>0</v>
      </c>
      <c r="BY12" s="120">
        <f>'2.2'!BY32</f>
        <v>0</v>
      </c>
      <c r="BZ12" s="120">
        <f>'2.2'!BZ32</f>
        <v>410691.64063576999</v>
      </c>
      <c r="CA12" s="120">
        <f>'2.2'!CA32</f>
        <v>531636.20515676436</v>
      </c>
      <c r="CB12" s="120">
        <f>'2.2'!CB32</f>
        <v>85360.942349546443</v>
      </c>
      <c r="CC12" s="120">
        <f>'2.2'!CC32</f>
        <v>0</v>
      </c>
      <c r="CD12" s="191">
        <f>'2.2'!CD32</f>
        <v>1027688.7881420808</v>
      </c>
      <c r="CE12" s="158">
        <f>'2.2'!CE32</f>
        <v>370550.36277401994</v>
      </c>
      <c r="CF12" s="120">
        <f>'2.2'!CF32</f>
        <v>0</v>
      </c>
      <c r="CG12" s="120">
        <f>'2.2'!CG32</f>
        <v>0</v>
      </c>
      <c r="CH12" s="120">
        <f>'2.2'!CH32</f>
        <v>370550.36277401994</v>
      </c>
      <c r="CI12" s="142">
        <f>'2.2'!CI32</f>
        <v>543986.49371564004</v>
      </c>
      <c r="CJ12" s="142">
        <f>'2.2'!CJ32</f>
        <v>82307.328479000003</v>
      </c>
      <c r="CK12" s="142">
        <f>'2.2'!CK32</f>
        <v>0</v>
      </c>
      <c r="CL12" s="120">
        <f>'2.2'!CL32</f>
        <v>996844.18496866</v>
      </c>
    </row>
    <row r="13" spans="1:90" ht="20.100000000000001" customHeight="1" x14ac:dyDescent="0.25">
      <c r="A13" s="21">
        <v>115</v>
      </c>
      <c r="B13" s="22" t="s">
        <v>273</v>
      </c>
      <c r="C13" s="120">
        <f>'2.2'!C56</f>
        <v>21082.992104879999</v>
      </c>
      <c r="D13" s="120">
        <f>'2.2'!D56</f>
        <v>0</v>
      </c>
      <c r="E13" s="120">
        <f>'2.2'!E56</f>
        <v>0</v>
      </c>
      <c r="F13" s="120">
        <f>'2.2'!F56</f>
        <v>21082.992104879999</v>
      </c>
      <c r="G13" s="120">
        <f>'2.2'!G56</f>
        <v>0</v>
      </c>
      <c r="H13" s="120">
        <f>'2.2'!H56</f>
        <v>0</v>
      </c>
      <c r="I13" s="120">
        <f>'2.2'!I56</f>
        <v>0</v>
      </c>
      <c r="J13" s="174">
        <f>'2.2'!J56</f>
        <v>21082.992104879999</v>
      </c>
      <c r="K13" s="158">
        <f>'2.2'!K56</f>
        <v>26653.026353739999</v>
      </c>
      <c r="L13" s="120">
        <f>'2.2'!L56</f>
        <v>0</v>
      </c>
      <c r="M13" s="120">
        <f>'2.2'!M56</f>
        <v>0</v>
      </c>
      <c r="N13" s="120">
        <f>'2.2'!N56</f>
        <v>26653.026353739999</v>
      </c>
      <c r="O13" s="120">
        <f>'2.2'!O56</f>
        <v>0</v>
      </c>
      <c r="P13" s="120">
        <f>'2.2'!P56</f>
        <v>0</v>
      </c>
      <c r="Q13" s="120">
        <f>'2.2'!Q56</f>
        <v>0</v>
      </c>
      <c r="R13" s="159">
        <f>'2.2'!R56</f>
        <v>26653.026353739999</v>
      </c>
      <c r="S13" s="183">
        <f>'2.2'!S56</f>
        <v>31128.93615275</v>
      </c>
      <c r="T13" s="120">
        <f>'2.2'!T56</f>
        <v>0</v>
      </c>
      <c r="U13" s="120">
        <f>'2.2'!U56</f>
        <v>0</v>
      </c>
      <c r="V13" s="120">
        <f>'2.2'!V56</f>
        <v>31128.93615275</v>
      </c>
      <c r="W13" s="120">
        <f>'2.2'!W56</f>
        <v>0</v>
      </c>
      <c r="X13" s="120">
        <f>'2.2'!X56</f>
        <v>0</v>
      </c>
      <c r="Y13" s="120">
        <f>'2.2'!Y56</f>
        <v>0</v>
      </c>
      <c r="Z13" s="174">
        <f>'2.2'!Z56</f>
        <v>31128.93615275</v>
      </c>
      <c r="AA13" s="158">
        <f>'2.2'!AA56</f>
        <v>36978.393835469993</v>
      </c>
      <c r="AB13" s="120">
        <f>'2.2'!AB56</f>
        <v>0</v>
      </c>
      <c r="AC13" s="120">
        <f>'2.2'!AC56</f>
        <v>0</v>
      </c>
      <c r="AD13" s="120">
        <f>'2.2'!AD56</f>
        <v>36978.393835469993</v>
      </c>
      <c r="AE13" s="120">
        <f>'2.2'!AE56</f>
        <v>0</v>
      </c>
      <c r="AF13" s="120">
        <f>'2.2'!AF56</f>
        <v>0</v>
      </c>
      <c r="AG13" s="120">
        <f>'2.2'!AG56</f>
        <v>0</v>
      </c>
      <c r="AH13" s="159">
        <f>'2.2'!AH56</f>
        <v>36978.393835469993</v>
      </c>
      <c r="AI13" s="183">
        <f>'2.2'!AI56</f>
        <v>36773.041650119994</v>
      </c>
      <c r="AJ13" s="120">
        <f>'2.2'!AJ56</f>
        <v>0</v>
      </c>
      <c r="AK13" s="120">
        <f>'2.2'!AK56</f>
        <v>0</v>
      </c>
      <c r="AL13" s="120">
        <f>'2.2'!AL56</f>
        <v>36773.041650119994</v>
      </c>
      <c r="AM13" s="120">
        <f>'2.2'!AM56</f>
        <v>0</v>
      </c>
      <c r="AN13" s="120">
        <f>'2.2'!AN56</f>
        <v>0</v>
      </c>
      <c r="AO13" s="120">
        <f>'2.2'!AO56</f>
        <v>0</v>
      </c>
      <c r="AP13" s="174">
        <f>'2.2'!AP56</f>
        <v>36773.041650119994</v>
      </c>
      <c r="AQ13" s="158">
        <f>'2.2'!AQ56</f>
        <v>38969.359133270002</v>
      </c>
      <c r="AR13" s="120">
        <f>'2.2'!AR56</f>
        <v>0</v>
      </c>
      <c r="AS13" s="120">
        <f>'2.2'!AS56</f>
        <v>0</v>
      </c>
      <c r="AT13" s="120">
        <f>'2.2'!AT56</f>
        <v>38969.359133270002</v>
      </c>
      <c r="AU13" s="120">
        <f>'2.2'!AU56</f>
        <v>0</v>
      </c>
      <c r="AV13" s="120">
        <f>'2.2'!AV56</f>
        <v>0</v>
      </c>
      <c r="AW13" s="120">
        <f>'2.2'!AW56</f>
        <v>0</v>
      </c>
      <c r="AX13" s="159">
        <f>'2.2'!AX56</f>
        <v>38969.359133270002</v>
      </c>
      <c r="AY13" s="183">
        <f>'2.2'!AY56</f>
        <v>31447.614282120001</v>
      </c>
      <c r="AZ13" s="120">
        <f>'2.2'!AZ56</f>
        <v>0</v>
      </c>
      <c r="BA13" s="120">
        <f>'2.2'!BA56</f>
        <v>0</v>
      </c>
      <c r="BB13" s="120">
        <f>'2.2'!BB56</f>
        <v>31447.614282120001</v>
      </c>
      <c r="BC13" s="120">
        <f>'2.2'!BC56</f>
        <v>0</v>
      </c>
      <c r="BD13" s="120">
        <f>'2.2'!BD56</f>
        <v>0</v>
      </c>
      <c r="BE13" s="120">
        <f>'2.2'!BE56</f>
        <v>0</v>
      </c>
      <c r="BF13" s="174">
        <f>'2.2'!BF56</f>
        <v>31447.614282120001</v>
      </c>
      <c r="BG13" s="158">
        <f>'2.2'!BG56</f>
        <v>32350.158855550002</v>
      </c>
      <c r="BH13" s="120">
        <f>'2.2'!BH56</f>
        <v>0</v>
      </c>
      <c r="BI13" s="120">
        <f>'2.2'!BI56</f>
        <v>0</v>
      </c>
      <c r="BJ13" s="120">
        <f>'2.2'!BJ56</f>
        <v>32350.158855550002</v>
      </c>
      <c r="BK13" s="120">
        <f>'2.2'!BK56</f>
        <v>0</v>
      </c>
      <c r="BL13" s="120">
        <f>'2.2'!BL56</f>
        <v>0</v>
      </c>
      <c r="BM13" s="120">
        <f>'2.2'!BM56</f>
        <v>0</v>
      </c>
      <c r="BN13" s="159">
        <f>'2.2'!BN56</f>
        <v>32350.158855550002</v>
      </c>
      <c r="BO13" s="183">
        <f>'2.2'!BO56</f>
        <v>40704.096041889999</v>
      </c>
      <c r="BP13" s="120">
        <f>'2.2'!BP56</f>
        <v>0</v>
      </c>
      <c r="BQ13" s="120">
        <f>'2.2'!BQ56</f>
        <v>0</v>
      </c>
      <c r="BR13" s="120">
        <f>'2.2'!BR56</f>
        <v>40704.096041889999</v>
      </c>
      <c r="BS13" s="120">
        <f>'2.2'!BS56</f>
        <v>0</v>
      </c>
      <c r="BT13" s="120">
        <f>'2.2'!BT56</f>
        <v>0</v>
      </c>
      <c r="BU13" s="120">
        <f>'2.2'!BU56</f>
        <v>0</v>
      </c>
      <c r="BV13" s="174">
        <f>'2.2'!BV56</f>
        <v>40704.096041889999</v>
      </c>
      <c r="BW13" s="183">
        <f>'2.2'!BW56</f>
        <v>42932.793020130004</v>
      </c>
      <c r="BX13" s="120">
        <f>'2.2'!BX56</f>
        <v>0</v>
      </c>
      <c r="BY13" s="120">
        <f>'2.2'!BY56</f>
        <v>0</v>
      </c>
      <c r="BZ13" s="120">
        <f>'2.2'!BZ56</f>
        <v>42932.793020130004</v>
      </c>
      <c r="CA13" s="120">
        <f>'2.2'!CA56</f>
        <v>0</v>
      </c>
      <c r="CB13" s="120">
        <f>'2.2'!CB56</f>
        <v>0</v>
      </c>
      <c r="CC13" s="120">
        <f>'2.2'!CC56</f>
        <v>0</v>
      </c>
      <c r="CD13" s="191">
        <f>'2.2'!CD56</f>
        <v>42932.793020130004</v>
      </c>
      <c r="CE13" s="158">
        <f>'2.2'!CE56</f>
        <v>45721.898153310001</v>
      </c>
      <c r="CF13" s="120">
        <f>'2.2'!CF56</f>
        <v>0</v>
      </c>
      <c r="CG13" s="120">
        <f>'2.2'!CG56</f>
        <v>0</v>
      </c>
      <c r="CH13" s="120">
        <f>'2.2'!CH56</f>
        <v>45721.898153310001</v>
      </c>
      <c r="CI13" s="142">
        <f>'2.2'!CI56</f>
        <v>0</v>
      </c>
      <c r="CJ13" s="142">
        <f>'2.2'!CJ56</f>
        <v>0</v>
      </c>
      <c r="CK13" s="142">
        <f>'2.2'!CK56</f>
        <v>0</v>
      </c>
      <c r="CL13" s="120">
        <f>'2.2'!CL56</f>
        <v>45721.898153310001</v>
      </c>
    </row>
    <row r="14" spans="1:90" ht="20.100000000000001" customHeight="1" x14ac:dyDescent="0.25">
      <c r="A14" s="21">
        <v>116</v>
      </c>
      <c r="B14" s="22" t="s">
        <v>278</v>
      </c>
      <c r="C14" s="120">
        <f>'2.2'!C63</f>
        <v>184.38503387000003</v>
      </c>
      <c r="D14" s="120">
        <f>'2.2'!D63</f>
        <v>0</v>
      </c>
      <c r="E14" s="120">
        <f>'2.2'!E63</f>
        <v>0</v>
      </c>
      <c r="F14" s="120">
        <f>'2.2'!F63</f>
        <v>184.38503387000003</v>
      </c>
      <c r="G14" s="120">
        <f>'2.2'!G63</f>
        <v>0</v>
      </c>
      <c r="H14" s="120">
        <f>'2.2'!H63</f>
        <v>0</v>
      </c>
      <c r="I14" s="120">
        <f>'2.2'!I63</f>
        <v>0</v>
      </c>
      <c r="J14" s="174">
        <f>'2.2'!J63</f>
        <v>184.38503387000003</v>
      </c>
      <c r="K14" s="158">
        <f>'2.2'!K63</f>
        <v>324.7703166099999</v>
      </c>
      <c r="L14" s="120">
        <f>'2.2'!L63</f>
        <v>0</v>
      </c>
      <c r="M14" s="120">
        <f>'2.2'!M63</f>
        <v>0</v>
      </c>
      <c r="N14" s="120">
        <f>'2.2'!N63</f>
        <v>324.7703166099999</v>
      </c>
      <c r="O14" s="120" t="str">
        <f>'2.2'!O63</f>
        <v>0</v>
      </c>
      <c r="P14" s="120">
        <f>'2.2'!P63</f>
        <v>0</v>
      </c>
      <c r="Q14" s="120">
        <f>'2.2'!Q63</f>
        <v>0</v>
      </c>
      <c r="R14" s="159">
        <f>'2.2'!R63</f>
        <v>324.7703166099999</v>
      </c>
      <c r="S14" s="183">
        <f>'2.2'!S63</f>
        <v>-480.31931691</v>
      </c>
      <c r="T14" s="120">
        <f>'2.2'!T63</f>
        <v>0</v>
      </c>
      <c r="U14" s="120">
        <f>'2.2'!U63</f>
        <v>0</v>
      </c>
      <c r="V14" s="120">
        <f>'2.2'!V63</f>
        <v>-480.31931691</v>
      </c>
      <c r="W14" s="120" t="str">
        <f>'2.2'!W63</f>
        <v>0</v>
      </c>
      <c r="X14" s="120">
        <f>'2.2'!X63</f>
        <v>0</v>
      </c>
      <c r="Y14" s="120">
        <f>'2.2'!Y63</f>
        <v>0</v>
      </c>
      <c r="Z14" s="174">
        <f>'2.2'!Z63</f>
        <v>-480.31931691</v>
      </c>
      <c r="AA14" s="158">
        <f>'2.2'!AA63</f>
        <v>579.19084889999999</v>
      </c>
      <c r="AB14" s="120">
        <f>'2.2'!AB63</f>
        <v>0</v>
      </c>
      <c r="AC14" s="120">
        <f>'2.2'!AC63</f>
        <v>0</v>
      </c>
      <c r="AD14" s="120">
        <f>'2.2'!AD63</f>
        <v>579.19084889999999</v>
      </c>
      <c r="AE14" s="120" t="str">
        <f>'2.2'!AE63</f>
        <v>0</v>
      </c>
      <c r="AF14" s="120">
        <f>'2.2'!AF63</f>
        <v>0</v>
      </c>
      <c r="AG14" s="120">
        <f>'2.2'!AG63</f>
        <v>0</v>
      </c>
      <c r="AH14" s="159">
        <f>'2.2'!AH63</f>
        <v>579.19084889999999</v>
      </c>
      <c r="AI14" s="183">
        <f>'2.2'!AI63</f>
        <v>-40.986652819999989</v>
      </c>
      <c r="AJ14" s="120">
        <f>'2.2'!AJ63</f>
        <v>0</v>
      </c>
      <c r="AK14" s="120">
        <f>'2.2'!AK63</f>
        <v>0</v>
      </c>
      <c r="AL14" s="120">
        <f>'2.2'!AL63</f>
        <v>-40.986652819999989</v>
      </c>
      <c r="AM14" s="120" t="str">
        <f>'2.2'!AM63</f>
        <v>0</v>
      </c>
      <c r="AN14" s="120">
        <f>'2.2'!AN63</f>
        <v>0</v>
      </c>
      <c r="AO14" s="120">
        <f>'2.2'!AO63</f>
        <v>0</v>
      </c>
      <c r="AP14" s="174">
        <f>'2.2'!AP63</f>
        <v>-40.986652819999989</v>
      </c>
      <c r="AQ14" s="158">
        <f>'2.2'!AQ63</f>
        <v>-490.40126334000001</v>
      </c>
      <c r="AR14" s="120">
        <f>'2.2'!AR63</f>
        <v>0</v>
      </c>
      <c r="AS14" s="120">
        <f>'2.2'!AS63</f>
        <v>0</v>
      </c>
      <c r="AT14" s="120">
        <f>'2.2'!AT63</f>
        <v>-490.40126334000001</v>
      </c>
      <c r="AU14" s="120" t="str">
        <f>'2.2'!AU63</f>
        <v>0</v>
      </c>
      <c r="AV14" s="120">
        <f>'2.2'!AV63</f>
        <v>0</v>
      </c>
      <c r="AW14" s="120">
        <f>'2.2'!AW63</f>
        <v>0</v>
      </c>
      <c r="AX14" s="159">
        <f>'2.2'!AX63</f>
        <v>-490.40126334000001</v>
      </c>
      <c r="AY14" s="183">
        <f>'2.2'!AY63</f>
        <v>0.93067109999999997</v>
      </c>
      <c r="AZ14" s="120">
        <f>'2.2'!AZ63</f>
        <v>0</v>
      </c>
      <c r="BA14" s="120">
        <f>'2.2'!BA63</f>
        <v>0</v>
      </c>
      <c r="BB14" s="120">
        <f>'2.2'!BB63</f>
        <v>0.93067109999999997</v>
      </c>
      <c r="BC14" s="120" t="str">
        <f>'2.2'!BC63</f>
        <v>0</v>
      </c>
      <c r="BD14" s="120">
        <f>'2.2'!BD63</f>
        <v>0</v>
      </c>
      <c r="BE14" s="120">
        <f>'2.2'!BE63</f>
        <v>0</v>
      </c>
      <c r="BF14" s="174">
        <f>'2.2'!BF63</f>
        <v>0.93067109999999997</v>
      </c>
      <c r="BG14" s="158">
        <f>'2.2'!BG63</f>
        <v>7.3120000000002905E-5</v>
      </c>
      <c r="BH14" s="120">
        <f>'2.2'!BH63</f>
        <v>0</v>
      </c>
      <c r="BI14" s="120">
        <f>'2.2'!BI63</f>
        <v>0</v>
      </c>
      <c r="BJ14" s="120">
        <f>'2.2'!BJ63</f>
        <v>7.3120000000002905E-5</v>
      </c>
      <c r="BK14" s="120" t="str">
        <f>'2.2'!BK63</f>
        <v>0</v>
      </c>
      <c r="BL14" s="120">
        <f>'2.2'!BL63</f>
        <v>0</v>
      </c>
      <c r="BM14" s="120">
        <f>'2.2'!BM63</f>
        <v>0</v>
      </c>
      <c r="BN14" s="159">
        <f>'2.2'!BN63</f>
        <v>7.3120000000002905E-5</v>
      </c>
      <c r="BO14" s="183">
        <f>'2.2'!BO63</f>
        <v>0.37652663000000003</v>
      </c>
      <c r="BP14" s="120">
        <f>'2.2'!BP63</f>
        <v>0</v>
      </c>
      <c r="BQ14" s="120">
        <f>'2.2'!BQ63</f>
        <v>0</v>
      </c>
      <c r="BR14" s="120">
        <f>'2.2'!BR63</f>
        <v>0.37652663000000003</v>
      </c>
      <c r="BS14" s="120" t="str">
        <f>'2.2'!BS63</f>
        <v>0</v>
      </c>
      <c r="BT14" s="120">
        <f>'2.2'!BT63</f>
        <v>0</v>
      </c>
      <c r="BU14" s="120">
        <f>'2.2'!BU63</f>
        <v>0</v>
      </c>
      <c r="BV14" s="174">
        <f>'2.2'!BV63</f>
        <v>0.37652663000000003</v>
      </c>
      <c r="BW14" s="183">
        <f>'2.2'!BW63</f>
        <v>5.045162999999999E-2</v>
      </c>
      <c r="BX14" s="120">
        <f>'2.2'!BX63</f>
        <v>0</v>
      </c>
      <c r="BY14" s="120">
        <f>'2.2'!BY63</f>
        <v>0</v>
      </c>
      <c r="BZ14" s="120">
        <f>'2.2'!BZ63</f>
        <v>5.045162999999999E-2</v>
      </c>
      <c r="CA14" s="120" t="str">
        <f>'2.2'!CA63</f>
        <v>0</v>
      </c>
      <c r="CB14" s="120">
        <f>'2.2'!CB63</f>
        <v>0</v>
      </c>
      <c r="CC14" s="120">
        <f>'2.2'!CC63</f>
        <v>0</v>
      </c>
      <c r="CD14" s="191">
        <f>'2.2'!CD63</f>
        <v>5.045162999999999E-2</v>
      </c>
      <c r="CE14" s="158">
        <f>'2.2'!CE63</f>
        <v>-7.9853253099999995</v>
      </c>
      <c r="CF14" s="120">
        <f>'2.2'!CF63</f>
        <v>0</v>
      </c>
      <c r="CG14" s="120">
        <f>'2.2'!CG63</f>
        <v>0</v>
      </c>
      <c r="CH14" s="120">
        <f>'2.2'!CH63</f>
        <v>-7.9853253099999995</v>
      </c>
      <c r="CI14" s="142" t="str">
        <f>'2.2'!CI63</f>
        <v>0</v>
      </c>
      <c r="CJ14" s="142">
        <f>'2.2'!CJ63</f>
        <v>0</v>
      </c>
      <c r="CK14" s="142">
        <f>'2.2'!CK63</f>
        <v>0</v>
      </c>
      <c r="CL14" s="120">
        <f>'2.2'!CL63</f>
        <v>-7.9853253099999995</v>
      </c>
    </row>
    <row r="15" spans="1:90" ht="20.100000000000001" customHeight="1" x14ac:dyDescent="0.25">
      <c r="A15" s="118">
        <v>12</v>
      </c>
      <c r="B15" s="118" t="s">
        <v>246</v>
      </c>
      <c r="C15" s="119">
        <f>'2.2'!C64</f>
        <v>291574.255323263</v>
      </c>
      <c r="D15" s="119">
        <f>'2.2'!D64</f>
        <v>64179.00971577</v>
      </c>
      <c r="E15" s="119">
        <f>'2.2'!E64</f>
        <v>0</v>
      </c>
      <c r="F15" s="119">
        <f>'2.2'!F64</f>
        <v>355753.26503903302</v>
      </c>
      <c r="G15" s="119">
        <f>'2.2'!G64</f>
        <v>34670.592737625178</v>
      </c>
      <c r="H15" s="119">
        <f>'2.2'!H64</f>
        <v>12096.349539880001</v>
      </c>
      <c r="I15" s="119">
        <f>'2.2'!I64</f>
        <v>0</v>
      </c>
      <c r="J15" s="173">
        <f>'2.2'!J64</f>
        <v>402520.2073165382</v>
      </c>
      <c r="K15" s="156">
        <f>'2.2'!K64</f>
        <v>331207.53617442201</v>
      </c>
      <c r="L15" s="119">
        <f>'2.2'!L64</f>
        <v>75049.35752428</v>
      </c>
      <c r="M15" s="119">
        <f>'2.2'!M64</f>
        <v>0</v>
      </c>
      <c r="N15" s="119">
        <f>'2.2'!N64</f>
        <v>406256.89369870198</v>
      </c>
      <c r="O15" s="119">
        <f>'2.2'!O64</f>
        <v>39740.670289640009</v>
      </c>
      <c r="P15" s="119">
        <f>'2.2'!P64</f>
        <v>15601.697652224542</v>
      </c>
      <c r="Q15" s="119">
        <f>'2.2'!Q64</f>
        <v>0</v>
      </c>
      <c r="R15" s="157">
        <f>'2.2'!R64</f>
        <v>461599.26164056658</v>
      </c>
      <c r="S15" s="182">
        <f>'2.2'!S64</f>
        <v>363107.36462521442</v>
      </c>
      <c r="T15" s="119">
        <f>'2.2'!T64</f>
        <v>86189.138692089997</v>
      </c>
      <c r="U15" s="119">
        <f>'2.2'!U64</f>
        <v>0</v>
      </c>
      <c r="V15" s="119">
        <f>'2.2'!V64</f>
        <v>449296.50331730442</v>
      </c>
      <c r="W15" s="119">
        <f>'2.2'!W64</f>
        <v>44956.138477760003</v>
      </c>
      <c r="X15" s="119">
        <f>'2.2'!X64</f>
        <v>17734.280654494793</v>
      </c>
      <c r="Y15" s="119">
        <f>'2.2'!Y64</f>
        <v>0</v>
      </c>
      <c r="Z15" s="173">
        <f>'2.2'!Z64</f>
        <v>511986.92244955921</v>
      </c>
      <c r="AA15" s="156">
        <f>'2.2'!AA64</f>
        <v>394733.14354193601</v>
      </c>
      <c r="AB15" s="119">
        <f>'2.2'!AB64</f>
        <v>98147.8006341</v>
      </c>
      <c r="AC15" s="119">
        <f>'2.2'!AC64</f>
        <v>0</v>
      </c>
      <c r="AD15" s="119">
        <f>'2.2'!AD64</f>
        <v>492880.94417603599</v>
      </c>
      <c r="AE15" s="119">
        <f>'2.2'!AE64</f>
        <v>53962.393088820005</v>
      </c>
      <c r="AF15" s="119">
        <f>'2.2'!AF64</f>
        <v>20880.930408155022</v>
      </c>
      <c r="AG15" s="119">
        <f>'2.2'!AG64</f>
        <v>0</v>
      </c>
      <c r="AH15" s="157">
        <f>'2.2'!AH64</f>
        <v>567724.26767301094</v>
      </c>
      <c r="AI15" s="182">
        <f>'2.2'!AI64</f>
        <v>425688.04627506959</v>
      </c>
      <c r="AJ15" s="119">
        <f>'2.2'!AJ64</f>
        <v>108858.71170351999</v>
      </c>
      <c r="AK15" s="119">
        <f>'2.2'!AK64</f>
        <v>0</v>
      </c>
      <c r="AL15" s="119">
        <f>'2.2'!AL64</f>
        <v>534546.75797858962</v>
      </c>
      <c r="AM15" s="119">
        <f>'2.2'!AM64</f>
        <v>57981.325713779996</v>
      </c>
      <c r="AN15" s="119">
        <f>'2.2'!AN64</f>
        <v>23246.233058751008</v>
      </c>
      <c r="AO15" s="119">
        <f>'2.2'!AO64</f>
        <v>0</v>
      </c>
      <c r="AP15" s="173">
        <f>'2.2'!AP64</f>
        <v>615774.31675112061</v>
      </c>
      <c r="AQ15" s="156">
        <f>'2.2'!AQ64</f>
        <v>436182.12626072846</v>
      </c>
      <c r="AR15" s="119">
        <f>'2.2'!AR64</f>
        <v>118536.1865464</v>
      </c>
      <c r="AS15" s="119">
        <f>'2.2'!AS64</f>
        <v>0</v>
      </c>
      <c r="AT15" s="119">
        <f>'2.2'!AT64</f>
        <v>554718.31280712842</v>
      </c>
      <c r="AU15" s="119">
        <f>'2.2'!AU64</f>
        <v>65135.489176890012</v>
      </c>
      <c r="AV15" s="119">
        <f>'2.2'!AV64</f>
        <v>26414.624737880698</v>
      </c>
      <c r="AW15" s="119">
        <f>'2.2'!AW64</f>
        <v>0</v>
      </c>
      <c r="AX15" s="157">
        <f>'2.2'!AX64</f>
        <v>646268.42672189907</v>
      </c>
      <c r="AY15" s="182">
        <f>'2.2'!AY64</f>
        <v>457823.1526180121</v>
      </c>
      <c r="AZ15" s="119">
        <f>'2.2'!AZ64</f>
        <v>124242.28511500001</v>
      </c>
      <c r="BA15" s="119">
        <f>'2.2'!BA64</f>
        <v>0</v>
      </c>
      <c r="BB15" s="119">
        <f>'2.2'!BB64</f>
        <v>582065.43773301214</v>
      </c>
      <c r="BC15" s="119">
        <f>'2.2'!BC64</f>
        <v>67903.575619209994</v>
      </c>
      <c r="BD15" s="119">
        <f>'2.2'!BD64</f>
        <v>29658.582675300302</v>
      </c>
      <c r="BE15" s="119">
        <f>'2.2'!BE64</f>
        <v>0</v>
      </c>
      <c r="BF15" s="173">
        <f>'2.2'!BF64</f>
        <v>679627.59602752246</v>
      </c>
      <c r="BG15" s="156">
        <f>'2.2'!BG64</f>
        <v>492385.34639763157</v>
      </c>
      <c r="BH15" s="119">
        <f>'2.2'!BH64</f>
        <v>128732.44968495001</v>
      </c>
      <c r="BI15" s="119">
        <f>'2.2'!BI64</f>
        <v>0</v>
      </c>
      <c r="BJ15" s="119">
        <f>'2.2'!BJ64</f>
        <v>621117.79608258163</v>
      </c>
      <c r="BK15" s="119">
        <f>'2.2'!BK64</f>
        <v>70090.682466009996</v>
      </c>
      <c r="BL15" s="119">
        <f>'2.2'!BL64</f>
        <v>31958.857666966702</v>
      </c>
      <c r="BM15" s="119">
        <f>'2.2'!BM64</f>
        <v>0</v>
      </c>
      <c r="BN15" s="157">
        <f>'2.2'!BN64</f>
        <v>723167.33621555835</v>
      </c>
      <c r="BO15" s="182">
        <f>'2.2'!BO64</f>
        <v>521176.78498773766</v>
      </c>
      <c r="BP15" s="119">
        <f>'2.2'!BP64</f>
        <v>125700.20860794999</v>
      </c>
      <c r="BQ15" s="119">
        <f>'2.2'!BQ64</f>
        <v>0</v>
      </c>
      <c r="BR15" s="119">
        <f>'2.2'!BR64</f>
        <v>646876.99359568767</v>
      </c>
      <c r="BS15" s="119">
        <f>'2.2'!BS64</f>
        <v>77150.717017849995</v>
      </c>
      <c r="BT15" s="119">
        <f>'2.2'!BT64</f>
        <v>34111.088741280801</v>
      </c>
      <c r="BU15" s="119">
        <f>'2.2'!BU64</f>
        <v>0</v>
      </c>
      <c r="BV15" s="173">
        <f>'2.2'!BV64</f>
        <v>758138.79935481853</v>
      </c>
      <c r="BW15" s="182">
        <f>'2.2'!BW64</f>
        <v>551884.8581782236</v>
      </c>
      <c r="BX15" s="119">
        <f>'2.2'!BX64</f>
        <v>134322.17076378001</v>
      </c>
      <c r="BY15" s="119">
        <f>'2.2'!BY64</f>
        <v>0</v>
      </c>
      <c r="BZ15" s="119">
        <f>'2.2'!BZ64</f>
        <v>686207.02894200361</v>
      </c>
      <c r="CA15" s="119">
        <f>'2.2'!CA64</f>
        <v>86227.315327467557</v>
      </c>
      <c r="CB15" s="119">
        <f>'2.2'!CB64</f>
        <v>37929.630025439401</v>
      </c>
      <c r="CC15" s="119">
        <f>'2.2'!CC64</f>
        <v>0</v>
      </c>
      <c r="CD15" s="190">
        <f>'2.2'!CD64</f>
        <v>810363.97429491056</v>
      </c>
      <c r="CE15" s="156">
        <f>'2.2'!CE64</f>
        <v>547869.48859957303</v>
      </c>
      <c r="CF15" s="119">
        <f>'2.2'!CF64</f>
        <v>127503.10097544</v>
      </c>
      <c r="CG15" s="119">
        <f>'2.2'!CG64</f>
        <v>0</v>
      </c>
      <c r="CH15" s="119">
        <f>'2.2'!CH64</f>
        <v>675372.58957501303</v>
      </c>
      <c r="CI15" s="141">
        <f>'2.2'!CI64</f>
        <v>81815.501058919996</v>
      </c>
      <c r="CJ15" s="141">
        <f>'2.2'!CJ64</f>
        <v>39903.129141999998</v>
      </c>
      <c r="CK15" s="141">
        <f>'2.2'!CK64</f>
        <v>0</v>
      </c>
      <c r="CL15" s="119">
        <f>'2.2'!CL64</f>
        <v>797091.21977593296</v>
      </c>
    </row>
    <row r="16" spans="1:90" ht="20.100000000000001" customHeight="1" x14ac:dyDescent="0.25">
      <c r="A16" s="118">
        <v>13</v>
      </c>
      <c r="B16" s="118" t="s">
        <v>243</v>
      </c>
      <c r="C16" s="119">
        <f>'2.2'!C76</f>
        <v>292.64048880000001</v>
      </c>
      <c r="D16" s="119">
        <f>'2.2'!D76</f>
        <v>0</v>
      </c>
      <c r="E16" s="119">
        <f>'2.2'!E76</f>
        <v>0</v>
      </c>
      <c r="F16" s="119">
        <f>'2.2'!F76</f>
        <v>292.64048880000001</v>
      </c>
      <c r="G16" s="119">
        <f>'2.2'!G76</f>
        <v>109711.78110760135</v>
      </c>
      <c r="H16" s="119">
        <f>'2.2'!H76</f>
        <v>219275.32483101368</v>
      </c>
      <c r="I16" s="119">
        <f>'2.2'!I76</f>
        <v>-329209.17372751504</v>
      </c>
      <c r="J16" s="173">
        <f>'2.2'!J76</f>
        <v>70.572699900018051</v>
      </c>
      <c r="K16" s="156">
        <f>'2.2'!K76</f>
        <v>473.53590505</v>
      </c>
      <c r="L16" s="119">
        <f>'2.2'!L76</f>
        <v>0</v>
      </c>
      <c r="M16" s="119">
        <f>'2.2'!M76</f>
        <v>0</v>
      </c>
      <c r="N16" s="119">
        <f>'2.2'!N76</f>
        <v>473.53590505</v>
      </c>
      <c r="O16" s="119">
        <f>'2.2'!O76</f>
        <v>120951.17787909323</v>
      </c>
      <c r="P16" s="119">
        <f>'2.2'!P76</f>
        <v>249994.93301502694</v>
      </c>
      <c r="Q16" s="119">
        <f>'2.2'!Q76</f>
        <v>-371386.98996153014</v>
      </c>
      <c r="R16" s="157">
        <f>'2.2'!R76</f>
        <v>32.656837640039157</v>
      </c>
      <c r="S16" s="182">
        <f>'2.2'!S76</f>
        <v>646.86694855999997</v>
      </c>
      <c r="T16" s="119">
        <f>'2.2'!T76</f>
        <v>0</v>
      </c>
      <c r="U16" s="119">
        <f>'2.2'!U76</f>
        <v>0</v>
      </c>
      <c r="V16" s="119">
        <f>'2.2'!V76</f>
        <v>646.86694855999997</v>
      </c>
      <c r="W16" s="119">
        <f>'2.2'!W76</f>
        <v>130430.95127625574</v>
      </c>
      <c r="X16" s="119">
        <f>'2.2'!X76</f>
        <v>283124.94182488351</v>
      </c>
      <c r="Y16" s="119">
        <f>'2.2'!Y76</f>
        <v>-414164.96336840926</v>
      </c>
      <c r="Z16" s="173">
        <f>'2.2'!Z76</f>
        <v>37.796681289968546</v>
      </c>
      <c r="AA16" s="156">
        <f>'2.2'!AA76</f>
        <v>417.54594571000001</v>
      </c>
      <c r="AB16" s="119">
        <f>'2.2'!AB76</f>
        <v>0</v>
      </c>
      <c r="AC16" s="119">
        <f>'2.2'!AC76</f>
        <v>0</v>
      </c>
      <c r="AD16" s="119">
        <f>'2.2'!AD76</f>
        <v>417.54594571000001</v>
      </c>
      <c r="AE16" s="119">
        <f>'2.2'!AE76</f>
        <v>135647.13984508341</v>
      </c>
      <c r="AF16" s="119">
        <f>'2.2'!AF76</f>
        <v>299097.59425567614</v>
      </c>
      <c r="AG16" s="119">
        <f>'2.2'!AG76</f>
        <v>-435082.61119033949</v>
      </c>
      <c r="AH16" s="157">
        <f>'2.2'!AH76</f>
        <v>79.668856130039785</v>
      </c>
      <c r="AI16" s="182">
        <f>'2.2'!AI76</f>
        <v>512.70628489000001</v>
      </c>
      <c r="AJ16" s="119">
        <f>'2.2'!AJ76</f>
        <v>0</v>
      </c>
      <c r="AK16" s="119">
        <f>'2.2'!AK76</f>
        <v>0</v>
      </c>
      <c r="AL16" s="119">
        <f>'2.2'!AL76</f>
        <v>512.70628489000001</v>
      </c>
      <c r="AM16" s="119">
        <f>'2.2'!AM76</f>
        <v>150474.92630631058</v>
      </c>
      <c r="AN16" s="119">
        <f>'2.2'!AN76</f>
        <v>330184.57402258861</v>
      </c>
      <c r="AO16" s="119">
        <f>'2.2'!AO76</f>
        <v>-481117.63960902917</v>
      </c>
      <c r="AP16" s="173">
        <f>'2.2'!AP76</f>
        <v>54.567004760028794</v>
      </c>
      <c r="AQ16" s="156">
        <f>'2.2'!AQ76</f>
        <v>558.63674392000007</v>
      </c>
      <c r="AR16" s="119">
        <f>'2.2'!AR76</f>
        <v>0</v>
      </c>
      <c r="AS16" s="119">
        <f>'2.2'!AS76</f>
        <v>0</v>
      </c>
      <c r="AT16" s="119">
        <f>'2.2'!AT76</f>
        <v>558.63674392000007</v>
      </c>
      <c r="AU16" s="119">
        <f>'2.2'!AU76</f>
        <v>148182.2488488247</v>
      </c>
      <c r="AV16" s="119">
        <f>'2.2'!AV76</f>
        <v>343707.91603452212</v>
      </c>
      <c r="AW16" s="119">
        <f>'2.2'!AW76</f>
        <v>-492408.50000218686</v>
      </c>
      <c r="AX16" s="157">
        <f>'2.2'!AX76</f>
        <v>40.301625079941005</v>
      </c>
      <c r="AY16" s="182">
        <f>'2.2'!AY76</f>
        <v>641.62508351000008</v>
      </c>
      <c r="AZ16" s="119">
        <f>'2.2'!AZ76</f>
        <v>0</v>
      </c>
      <c r="BA16" s="119">
        <f>'2.2'!BA76</f>
        <v>0</v>
      </c>
      <c r="BB16" s="119">
        <f>'2.2'!BB76</f>
        <v>641.62508351000008</v>
      </c>
      <c r="BC16" s="119">
        <f>'2.2'!BC76</f>
        <v>164459.31767823594</v>
      </c>
      <c r="BD16" s="119">
        <f>'2.2'!BD76</f>
        <v>376938.20053643006</v>
      </c>
      <c r="BE16" s="119">
        <f>'2.2'!BE76</f>
        <v>-542013.39977445605</v>
      </c>
      <c r="BF16" s="173">
        <f>'2.2'!BF76</f>
        <v>25.743523719953373</v>
      </c>
      <c r="BG16" s="156">
        <f>'2.2'!BG76</f>
        <v>1218.5220490699999</v>
      </c>
      <c r="BH16" s="119">
        <f>'2.2'!BH76</f>
        <v>0</v>
      </c>
      <c r="BI16" s="119">
        <f>'2.2'!BI76</f>
        <v>0</v>
      </c>
      <c r="BJ16" s="119">
        <f>'2.2'!BJ76</f>
        <v>1218.5220490699999</v>
      </c>
      <c r="BK16" s="119">
        <f>'2.2'!BK76</f>
        <v>159487.86553864711</v>
      </c>
      <c r="BL16" s="119">
        <f>'2.2'!BL76</f>
        <v>385503.92533053888</v>
      </c>
      <c r="BM16" s="119">
        <f>'2.2'!BM76</f>
        <v>-546168.53628973605</v>
      </c>
      <c r="BN16" s="157">
        <f>'2.2'!BN76</f>
        <v>41.776628519990481</v>
      </c>
      <c r="BO16" s="182">
        <f>'2.2'!BO76</f>
        <v>916.51741507999986</v>
      </c>
      <c r="BP16" s="119">
        <f>'2.2'!BP76</f>
        <v>0</v>
      </c>
      <c r="BQ16" s="119">
        <f>'2.2'!BQ76</f>
        <v>0</v>
      </c>
      <c r="BR16" s="119">
        <f>'2.2'!BR76</f>
        <v>916.51741507999986</v>
      </c>
      <c r="BS16" s="119">
        <f>'2.2'!BS76</f>
        <v>178846.79751215695</v>
      </c>
      <c r="BT16" s="119">
        <f>'2.2'!BT76</f>
        <v>421753.8680258047</v>
      </c>
      <c r="BU16" s="119">
        <f>'2.2'!BU76</f>
        <v>-601431.90073765162</v>
      </c>
      <c r="BV16" s="173">
        <f>'2.2'!BV76</f>
        <v>85.282215390005149</v>
      </c>
      <c r="BW16" s="182">
        <f>'2.2'!BW76</f>
        <v>1054.8906389399999</v>
      </c>
      <c r="BX16" s="119">
        <f>'2.2'!BX76</f>
        <v>0</v>
      </c>
      <c r="BY16" s="119">
        <f>'2.2'!BY76</f>
        <v>0</v>
      </c>
      <c r="BZ16" s="119">
        <f>'2.2'!BZ76</f>
        <v>1054.8906389399999</v>
      </c>
      <c r="CA16" s="119">
        <f>'2.2'!CA76</f>
        <v>185345.03608670106</v>
      </c>
      <c r="CB16" s="119">
        <f>'2.2'!CB76</f>
        <v>460967.85571894061</v>
      </c>
      <c r="CC16" s="119">
        <f>'2.2'!CC76</f>
        <v>-647352.63455093175</v>
      </c>
      <c r="CD16" s="190">
        <f>'2.2'!CD76</f>
        <v>15.147893649875186</v>
      </c>
      <c r="CE16" s="156">
        <f>'2.2'!CE76</f>
        <v>679.88753472999997</v>
      </c>
      <c r="CF16" s="119">
        <f>'2.2'!CF76</f>
        <v>0</v>
      </c>
      <c r="CG16" s="119">
        <f>'2.2'!CG76</f>
        <v>0</v>
      </c>
      <c r="CH16" s="119">
        <f>'2.2'!CH76</f>
        <v>679.88753472999997</v>
      </c>
      <c r="CI16" s="141">
        <f>'2.2'!CI76</f>
        <v>260296.34295233677</v>
      </c>
      <c r="CJ16" s="141">
        <f>'2.2'!CJ76</f>
        <v>495451.97274600982</v>
      </c>
      <c r="CK16" s="141">
        <f>'2.2'!CK76</f>
        <v>-756409.71242460655</v>
      </c>
      <c r="CL16" s="119">
        <f>'2.2'!CL76</f>
        <v>18.490808470058255</v>
      </c>
    </row>
    <row r="17" spans="1:90" ht="20.100000000000001" customHeight="1" x14ac:dyDescent="0.25">
      <c r="A17" s="118">
        <v>14</v>
      </c>
      <c r="B17" s="118" t="s">
        <v>247</v>
      </c>
      <c r="C17" s="119">
        <f>'2.2'!C86</f>
        <v>212044.8922824678</v>
      </c>
      <c r="D17" s="119">
        <f>'2.2'!D86</f>
        <v>23188.034613259999</v>
      </c>
      <c r="E17" s="119">
        <f>'2.2'!E86</f>
        <v>-17810.020974499999</v>
      </c>
      <c r="F17" s="119">
        <f>'2.2'!F86</f>
        <v>217422.90592122782</v>
      </c>
      <c r="G17" s="119">
        <f>'2.2'!G86</f>
        <v>31571.469256144013</v>
      </c>
      <c r="H17" s="119">
        <f>'2.2'!H86</f>
        <v>22495.12574746379</v>
      </c>
      <c r="I17" s="119">
        <f>'2.2'!I86</f>
        <v>-70971.04046263278</v>
      </c>
      <c r="J17" s="173">
        <f>'2.2'!J86</f>
        <v>200518.46046220284</v>
      </c>
      <c r="K17" s="156">
        <f>'2.2'!K86</f>
        <v>211234.21552216832</v>
      </c>
      <c r="L17" s="119">
        <f>'2.2'!L86</f>
        <v>26725.83599539</v>
      </c>
      <c r="M17" s="119">
        <f>'2.2'!M86</f>
        <v>-20599.282354849998</v>
      </c>
      <c r="N17" s="119">
        <f>'2.2'!N86</f>
        <v>217360.76916270831</v>
      </c>
      <c r="O17" s="119">
        <f>'2.2'!O86</f>
        <v>34957.778233780758</v>
      </c>
      <c r="P17" s="119">
        <f>'2.2'!P86</f>
        <v>25770.124713032605</v>
      </c>
      <c r="Q17" s="119">
        <f>'2.2'!Q86</f>
        <v>-55508.535475135417</v>
      </c>
      <c r="R17" s="157">
        <f>'2.2'!R86</f>
        <v>222580.13663438626</v>
      </c>
      <c r="S17" s="182">
        <f>'2.2'!S86</f>
        <v>273766.61896123603</v>
      </c>
      <c r="T17" s="119">
        <f>'2.2'!T86</f>
        <v>32859.032124110003</v>
      </c>
      <c r="U17" s="119">
        <f>'2.2'!U86</f>
        <v>-17642.024293009999</v>
      </c>
      <c r="V17" s="119">
        <f>'2.2'!V86</f>
        <v>288983.626792336</v>
      </c>
      <c r="W17" s="119">
        <f>'2.2'!W86</f>
        <v>34998.831494997634</v>
      </c>
      <c r="X17" s="119">
        <f>'2.2'!X86</f>
        <v>27832.148055431877</v>
      </c>
      <c r="Y17" s="119">
        <f>'2.2'!Y86</f>
        <v>-65013.756215553207</v>
      </c>
      <c r="Z17" s="173">
        <f>'2.2'!Z86</f>
        <v>286800.8501272123</v>
      </c>
      <c r="AA17" s="156">
        <f>'2.2'!AA86</f>
        <v>270967.4974639226</v>
      </c>
      <c r="AB17" s="119">
        <f>'2.2'!AB86</f>
        <v>27976.824391440001</v>
      </c>
      <c r="AC17" s="119">
        <f>'2.2'!AC86</f>
        <v>-17352.77531397</v>
      </c>
      <c r="AD17" s="119">
        <f>'2.2'!AD86</f>
        <v>281591.54654139263</v>
      </c>
      <c r="AE17" s="119">
        <f>'2.2'!AE86</f>
        <v>44818.740170479708</v>
      </c>
      <c r="AF17" s="119">
        <f>'2.2'!AF86</f>
        <v>26179.648327083563</v>
      </c>
      <c r="AG17" s="119">
        <f>'2.2'!AG86</f>
        <v>-60013.905763903</v>
      </c>
      <c r="AH17" s="157">
        <f>'2.2'!AH86</f>
        <v>292576.02927505289</v>
      </c>
      <c r="AI17" s="182">
        <f>'2.2'!AI86</f>
        <v>253767.34236389145</v>
      </c>
      <c r="AJ17" s="119">
        <f>'2.2'!AJ86</f>
        <v>35051.039315069997</v>
      </c>
      <c r="AK17" s="119">
        <f>'2.2'!AK86</f>
        <v>-21154.384428360001</v>
      </c>
      <c r="AL17" s="119">
        <f>'2.2'!AL86</f>
        <v>267663.99725060147</v>
      </c>
      <c r="AM17" s="119">
        <f>'2.2'!AM86</f>
        <v>45383.798479900957</v>
      </c>
      <c r="AN17" s="119">
        <f>'2.2'!AN86</f>
        <v>33266.670190277764</v>
      </c>
      <c r="AO17" s="119">
        <f>'2.2'!AO86</f>
        <v>-55708.664805480614</v>
      </c>
      <c r="AP17" s="173">
        <f>'2.2'!AP86</f>
        <v>290605.80111529958</v>
      </c>
      <c r="AQ17" s="156">
        <f>'2.2'!AQ86</f>
        <v>368074.67681007279</v>
      </c>
      <c r="AR17" s="119">
        <f>'2.2'!AR86</f>
        <v>42355.939310030008</v>
      </c>
      <c r="AS17" s="119">
        <f>'2.2'!AS86</f>
        <v>-28491.658132639997</v>
      </c>
      <c r="AT17" s="119">
        <f>'2.2'!AT86</f>
        <v>381938.95798746281</v>
      </c>
      <c r="AU17" s="119">
        <f>'2.2'!AU86</f>
        <v>62789.415598188731</v>
      </c>
      <c r="AV17" s="119">
        <f>'2.2'!AV86</f>
        <v>40997.982164854315</v>
      </c>
      <c r="AW17" s="119">
        <f>'2.2'!AW86</f>
        <v>-92242.476822825614</v>
      </c>
      <c r="AX17" s="157">
        <f>'2.2'!AX86</f>
        <v>393483.8789276802</v>
      </c>
      <c r="AY17" s="182">
        <f>'2.2'!AY86</f>
        <v>401862.10058660101</v>
      </c>
      <c r="AZ17" s="119">
        <f>'2.2'!AZ86</f>
        <v>48473.526677139998</v>
      </c>
      <c r="BA17" s="119">
        <f>'2.2'!BA86</f>
        <v>-31829.152782199995</v>
      </c>
      <c r="BB17" s="119">
        <f>'2.2'!BB86</f>
        <v>418506.47448154096</v>
      </c>
      <c r="BC17" s="119">
        <f>'2.2'!BC86</f>
        <v>54492.558165672308</v>
      </c>
      <c r="BD17" s="119">
        <f>'2.2'!BD86</f>
        <v>44424.953668293405</v>
      </c>
      <c r="BE17" s="119">
        <f>'2.2'!BE86</f>
        <v>-72751.749867264298</v>
      </c>
      <c r="BF17" s="173">
        <f>'2.2'!BF86</f>
        <v>444672.23644824239</v>
      </c>
      <c r="BG17" s="156">
        <f>'2.2'!BG86</f>
        <v>305301.08936987503</v>
      </c>
      <c r="BH17" s="119">
        <f>'2.2'!BH86</f>
        <v>37621.342154689999</v>
      </c>
      <c r="BI17" s="119">
        <f>'2.2'!BI86</f>
        <v>-27582.35326887</v>
      </c>
      <c r="BJ17" s="119">
        <f>'2.2'!BJ86</f>
        <v>315340.07825569506</v>
      </c>
      <c r="BK17" s="119">
        <f>'2.2'!BK86</f>
        <v>57215.516842567995</v>
      </c>
      <c r="BL17" s="119">
        <f>'2.2'!BL86</f>
        <v>42894.084409143295</v>
      </c>
      <c r="BM17" s="119">
        <f>'2.2'!BM86</f>
        <v>-43925.249042507014</v>
      </c>
      <c r="BN17" s="157">
        <f>'2.2'!BN86</f>
        <v>371524.43046489934</v>
      </c>
      <c r="BO17" s="182">
        <f>'2.2'!BO86</f>
        <v>369421.58836370514</v>
      </c>
      <c r="BP17" s="119">
        <f>'2.2'!BP86</f>
        <v>36715.840079939997</v>
      </c>
      <c r="BQ17" s="119">
        <f>'2.2'!BQ86</f>
        <v>-27359.372113960002</v>
      </c>
      <c r="BR17" s="119">
        <f>'2.2'!BR86</f>
        <v>378778.05632968515</v>
      </c>
      <c r="BS17" s="119">
        <f>'2.2'!BS86</f>
        <v>49992.270099289002</v>
      </c>
      <c r="BT17" s="119">
        <f>'2.2'!BT86</f>
        <v>42389.141930735605</v>
      </c>
      <c r="BU17" s="119">
        <f>'2.2'!BU86</f>
        <v>-50809.210142750424</v>
      </c>
      <c r="BV17" s="173">
        <f>'2.2'!BV86</f>
        <v>420350.25821695937</v>
      </c>
      <c r="BW17" s="182">
        <f>'2.2'!BW86</f>
        <v>426782.51446950622</v>
      </c>
      <c r="BX17" s="119">
        <f>'2.2'!BX86</f>
        <v>53212.845590199999</v>
      </c>
      <c r="BY17" s="119">
        <f>'2.2'!BY86</f>
        <v>-27222.467000000004</v>
      </c>
      <c r="BZ17" s="119">
        <f>'2.2'!BZ86</f>
        <v>452772.8930597062</v>
      </c>
      <c r="CA17" s="119">
        <f>'2.2'!CA86</f>
        <v>55280.782422411168</v>
      </c>
      <c r="CB17" s="119">
        <f>'2.2'!CB86</f>
        <v>43365.006905385868</v>
      </c>
      <c r="CC17" s="119">
        <f>'2.2'!CC86</f>
        <v>-39352.481477199784</v>
      </c>
      <c r="CD17" s="190">
        <f>'2.2'!CD86</f>
        <v>512066.20091030345</v>
      </c>
      <c r="CE17" s="156">
        <f>'2.2'!CE86</f>
        <v>270962.11338308593</v>
      </c>
      <c r="CF17" s="119">
        <f>'2.2'!CF86</f>
        <v>32128.286239649999</v>
      </c>
      <c r="CG17" s="119">
        <f>'2.2'!CG86</f>
        <v>-28035.011583119995</v>
      </c>
      <c r="CH17" s="119">
        <f>'2.2'!CH86</f>
        <v>275055.38803961594</v>
      </c>
      <c r="CI17" s="141">
        <f>'2.2'!CI86</f>
        <v>58336.382642797493</v>
      </c>
      <c r="CJ17" s="141">
        <f>'2.2'!CJ86</f>
        <v>36362.652401110165</v>
      </c>
      <c r="CK17" s="141">
        <f>'2.2'!CK86</f>
        <v>-31206.949466032238</v>
      </c>
      <c r="CL17" s="119">
        <f>'2.2'!CL86</f>
        <v>338547.47361749131</v>
      </c>
    </row>
    <row r="18" spans="1:90" ht="20.100000000000001" customHeight="1" x14ac:dyDescent="0.25">
      <c r="A18" s="121">
        <v>1411</v>
      </c>
      <c r="B18" s="121" t="s">
        <v>812</v>
      </c>
      <c r="C18" s="122">
        <f>'2.2'!C88</f>
        <v>131604.10319229777</v>
      </c>
      <c r="D18" s="122">
        <f>'2.2'!D88</f>
        <v>22295.45665865</v>
      </c>
      <c r="E18" s="122">
        <f>'2.2'!E88</f>
        <v>-17810.020974499999</v>
      </c>
      <c r="F18" s="122">
        <f>'2.2'!F88</f>
        <v>136089.53887644777</v>
      </c>
      <c r="G18" s="122">
        <f>'2.2'!G88</f>
        <v>3998.4569043398683</v>
      </c>
      <c r="H18" s="122">
        <f>'2.2'!H88</f>
        <v>6630</v>
      </c>
      <c r="I18" s="122">
        <f>'2.2'!I88</f>
        <v>-70971.04046263278</v>
      </c>
      <c r="J18" s="175">
        <f>'2.2'!J88</f>
        <v>75746.955318154854</v>
      </c>
      <c r="K18" s="160">
        <f>'2.2'!K88</f>
        <v>131175.85501102832</v>
      </c>
      <c r="L18" s="122">
        <f>'2.2'!L88</f>
        <v>25720.293605430001</v>
      </c>
      <c r="M18" s="122">
        <f>'2.2'!M88</f>
        <v>-20599.282354849998</v>
      </c>
      <c r="N18" s="122">
        <f>'2.2'!N88</f>
        <v>136296.86626160832</v>
      </c>
      <c r="O18" s="122">
        <f>'2.2'!O88</f>
        <v>4947.2319814912453</v>
      </c>
      <c r="P18" s="122">
        <f>'2.2'!P88</f>
        <v>9107</v>
      </c>
      <c r="Q18" s="122">
        <f>'2.2'!Q88</f>
        <v>-55508.535475135417</v>
      </c>
      <c r="R18" s="161">
        <f>'2.2'!R88</f>
        <v>94842.562767964133</v>
      </c>
      <c r="S18" s="184">
        <f>'2.2'!S88</f>
        <v>155854.20329080606</v>
      </c>
      <c r="T18" s="122">
        <f>'2.2'!T88</f>
        <v>24396.831387099999</v>
      </c>
      <c r="U18" s="122">
        <f>'2.2'!U88</f>
        <v>-17642.024293009999</v>
      </c>
      <c r="V18" s="122">
        <f>'2.2'!V88</f>
        <v>162609.01038489607</v>
      </c>
      <c r="W18" s="122">
        <f>'2.2'!W88</f>
        <v>3937.7311585513812</v>
      </c>
      <c r="X18" s="122">
        <f>'2.2'!X88</f>
        <v>12695</v>
      </c>
      <c r="Y18" s="122">
        <f>'2.2'!Y88</f>
        <v>-65013.756215553207</v>
      </c>
      <c r="Z18" s="175">
        <f>'2.2'!Z88</f>
        <v>114227.98532789425</v>
      </c>
      <c r="AA18" s="160">
        <f>'2.2'!AA88</f>
        <v>148389.46566836257</v>
      </c>
      <c r="AB18" s="122">
        <f>'2.2'!AB88</f>
        <v>25419.97682919</v>
      </c>
      <c r="AC18" s="122">
        <f>'2.2'!AC88</f>
        <v>-17352.77531397</v>
      </c>
      <c r="AD18" s="122">
        <f>'2.2'!AD88</f>
        <v>156456.66718358258</v>
      </c>
      <c r="AE18" s="122">
        <f>'2.2'!AE88</f>
        <v>4593.2474025261381</v>
      </c>
      <c r="AF18" s="122">
        <f>'2.2'!AF88</f>
        <v>6630</v>
      </c>
      <c r="AG18" s="122">
        <f>'2.2'!AG88</f>
        <v>-60013.905763903</v>
      </c>
      <c r="AH18" s="161">
        <f>'2.2'!AH88</f>
        <v>107666.00882220574</v>
      </c>
      <c r="AI18" s="184">
        <f>'2.2'!AI88</f>
        <v>152292.68954766146</v>
      </c>
      <c r="AJ18" s="122">
        <f>'2.2'!AJ88</f>
        <v>29970.920459599998</v>
      </c>
      <c r="AK18" s="122">
        <f>'2.2'!AK88</f>
        <v>-21154.384428360001</v>
      </c>
      <c r="AL18" s="122">
        <f>'2.2'!AL88</f>
        <v>161109.22557890145</v>
      </c>
      <c r="AM18" s="122">
        <f>'2.2'!AM88</f>
        <v>6534.9848673888027</v>
      </c>
      <c r="AN18" s="122">
        <f>'2.2'!AN88</f>
        <v>11663.745177599994</v>
      </c>
      <c r="AO18" s="122">
        <f>'2.2'!AO88</f>
        <v>-55708.664805480614</v>
      </c>
      <c r="AP18" s="175">
        <f>'2.2'!AP88</f>
        <v>123599.2908184096</v>
      </c>
      <c r="AQ18" s="160">
        <f>'2.2'!AQ88</f>
        <v>272239.0957731228</v>
      </c>
      <c r="AR18" s="122">
        <f>'2.2'!AR88</f>
        <v>36889.103027309997</v>
      </c>
      <c r="AS18" s="122">
        <f>'2.2'!AS88</f>
        <v>-28491.658132639997</v>
      </c>
      <c r="AT18" s="122">
        <f>'2.2'!AT88</f>
        <v>280636.54066779278</v>
      </c>
      <c r="AU18" s="122">
        <f>'2.2'!AU88</f>
        <v>7296.6946474641618</v>
      </c>
      <c r="AV18" s="122">
        <f>'2.2'!AV88</f>
        <v>13902.438940210031</v>
      </c>
      <c r="AW18" s="122">
        <f>'2.2'!AW88</f>
        <v>-92242.476822825614</v>
      </c>
      <c r="AX18" s="161">
        <f>'2.2'!AX88</f>
        <v>209593.19743264135</v>
      </c>
      <c r="AY18" s="184">
        <f>'2.2'!AY88</f>
        <v>283729.98743756104</v>
      </c>
      <c r="AZ18" s="122">
        <f>'2.2'!AZ88</f>
        <v>45966.662681199989</v>
      </c>
      <c r="BA18" s="122">
        <f>'2.2'!BA88</f>
        <v>-31829.152782199995</v>
      </c>
      <c r="BB18" s="122">
        <f>'2.2'!BB88</f>
        <v>297867.49733656098</v>
      </c>
      <c r="BC18" s="122">
        <f>'2.2'!BC88</f>
        <v>6151.1655200082587</v>
      </c>
      <c r="BD18" s="122">
        <f>'2.2'!BD88</f>
        <v>17623.389260929987</v>
      </c>
      <c r="BE18" s="122">
        <f>'2.2'!BE88</f>
        <v>-72751.749867264298</v>
      </c>
      <c r="BF18" s="175">
        <f>'2.2'!BF88</f>
        <v>248890.30225023493</v>
      </c>
      <c r="BG18" s="160">
        <f>'2.2'!BG88</f>
        <v>190647.22366702501</v>
      </c>
      <c r="BH18" s="122">
        <f>'2.2'!BH88</f>
        <v>35351.002154690002</v>
      </c>
      <c r="BI18" s="122">
        <f>'2.2'!BI88</f>
        <v>-27582.35326887</v>
      </c>
      <c r="BJ18" s="122">
        <f>'2.2'!BJ88</f>
        <v>198415.87255284502</v>
      </c>
      <c r="BK18" s="122">
        <f>'2.2'!BK88</f>
        <v>4804.8864236446389</v>
      </c>
      <c r="BL18" s="122">
        <f>'2.2'!BL88</f>
        <v>15236</v>
      </c>
      <c r="BM18" s="122">
        <f>'2.2'!BM88</f>
        <v>-43925.249042507014</v>
      </c>
      <c r="BN18" s="161">
        <f>'2.2'!BN88</f>
        <v>174531.50993398263</v>
      </c>
      <c r="BO18" s="184">
        <f>'2.2'!BO88</f>
        <v>217683.44361536513</v>
      </c>
      <c r="BP18" s="122">
        <f>'2.2'!BP88</f>
        <v>33966.224068490003</v>
      </c>
      <c r="BQ18" s="122">
        <f>'2.2'!BQ88</f>
        <v>-27359.372113960002</v>
      </c>
      <c r="BR18" s="122">
        <f>'2.2'!BR88</f>
        <v>224290.29556989513</v>
      </c>
      <c r="BS18" s="122">
        <f>'2.2'!BS88</f>
        <v>3084.2063972159754</v>
      </c>
      <c r="BT18" s="122">
        <f>'2.2'!BT88</f>
        <v>12945.417129340014</v>
      </c>
      <c r="BU18" s="122">
        <f>'2.2'!BU88</f>
        <v>-50809.210142750424</v>
      </c>
      <c r="BV18" s="175">
        <f>'2.2'!BV88</f>
        <v>189510.70895370073</v>
      </c>
      <c r="BW18" s="184">
        <f>'2.2'!BW88</f>
        <v>192829.6698626462</v>
      </c>
      <c r="BX18" s="122">
        <f>'2.2'!BX88</f>
        <v>34294.302590200001</v>
      </c>
      <c r="BY18" s="122">
        <f>'2.2'!BY88</f>
        <v>-27222.467000000004</v>
      </c>
      <c r="BZ18" s="122">
        <f>'2.2'!BZ88</f>
        <v>199901.50545284621</v>
      </c>
      <c r="CA18" s="122">
        <f>'2.2'!CA88</f>
        <v>2516.7268806502716</v>
      </c>
      <c r="CB18" s="122">
        <f>'2.2'!CB88</f>
        <v>16206.892190459994</v>
      </c>
      <c r="CC18" s="122">
        <f>'2.2'!CC88</f>
        <v>-39352.481477199784</v>
      </c>
      <c r="CD18" s="192">
        <f>'2.2'!CD88</f>
        <v>179272.64304675668</v>
      </c>
      <c r="CE18" s="160">
        <f>'2.2'!CE88</f>
        <v>145469.3665563059</v>
      </c>
      <c r="CF18" s="122">
        <f>'2.2'!CF88</f>
        <v>29602.178660159996</v>
      </c>
      <c r="CG18" s="122">
        <f>'2.2'!CG88</f>
        <v>-28035.011583119995</v>
      </c>
      <c r="CH18" s="122">
        <f>'2.2'!CH88</f>
        <v>147036.53363334591</v>
      </c>
      <c r="CI18" s="143">
        <f>'2.2'!CI88</f>
        <v>1308.2574181008365</v>
      </c>
      <c r="CJ18" s="143">
        <f>'2.2'!CJ88</f>
        <v>9019.9052641200087</v>
      </c>
      <c r="CK18" s="143">
        <f>'2.2'!CK88</f>
        <v>-31206.949466032238</v>
      </c>
      <c r="CL18" s="122">
        <f>'2.2'!CL88</f>
        <v>126157.74684953451</v>
      </c>
    </row>
    <row r="19" spans="1:90" ht="20.100000000000001" customHeight="1" x14ac:dyDescent="0.25">
      <c r="A19" s="123" t="s">
        <v>394</v>
      </c>
      <c r="B19" s="121" t="s">
        <v>395</v>
      </c>
      <c r="C19" s="122">
        <f t="shared" ref="C19:F19" si="0">C17-C18</f>
        <v>80440.78909017003</v>
      </c>
      <c r="D19" s="122">
        <f t="shared" si="0"/>
        <v>892.57795460999841</v>
      </c>
      <c r="E19" s="122">
        <f t="shared" si="0"/>
        <v>0</v>
      </c>
      <c r="F19" s="122">
        <f t="shared" si="0"/>
        <v>81333.367044780054</v>
      </c>
      <c r="G19" s="122">
        <f>G17-G18</f>
        <v>27573.012351804144</v>
      </c>
      <c r="H19" s="122">
        <f>H17-H18</f>
        <v>15865.12574746379</v>
      </c>
      <c r="I19" s="122">
        <f>I17-I18</f>
        <v>0</v>
      </c>
      <c r="J19" s="175">
        <f>J17-J18</f>
        <v>124771.50514404799</v>
      </c>
      <c r="K19" s="160">
        <f t="shared" ref="K19:R19" si="1">K17-K18</f>
        <v>80058.360511139996</v>
      </c>
      <c r="L19" s="122">
        <f t="shared" si="1"/>
        <v>1005.5423899599991</v>
      </c>
      <c r="M19" s="122">
        <f t="shared" si="1"/>
        <v>0</v>
      </c>
      <c r="N19" s="122">
        <f t="shared" si="1"/>
        <v>81063.902901099995</v>
      </c>
      <c r="O19" s="122">
        <f t="shared" si="1"/>
        <v>30010.546252289514</v>
      </c>
      <c r="P19" s="122">
        <f t="shared" si="1"/>
        <v>16663.124713032605</v>
      </c>
      <c r="Q19" s="122">
        <f t="shared" si="1"/>
        <v>0</v>
      </c>
      <c r="R19" s="161">
        <f t="shared" si="1"/>
        <v>127737.57386642213</v>
      </c>
      <c r="S19" s="184">
        <f t="shared" ref="S19" si="2">S17-S18</f>
        <v>117912.41567042997</v>
      </c>
      <c r="T19" s="122">
        <f t="shared" ref="T19" si="3">T17-T18</f>
        <v>8462.2007370100036</v>
      </c>
      <c r="U19" s="122">
        <f t="shared" ref="U19" si="4">U17-U18</f>
        <v>0</v>
      </c>
      <c r="V19" s="122">
        <f t="shared" ref="V19" si="5">V17-V18</f>
        <v>126374.61640743993</v>
      </c>
      <c r="W19" s="122">
        <f t="shared" ref="W19" si="6">W17-W18</f>
        <v>31061.100336446252</v>
      </c>
      <c r="X19" s="122">
        <f t="shared" ref="X19" si="7">X17-X18</f>
        <v>15137.148055431877</v>
      </c>
      <c r="Y19" s="122">
        <f t="shared" ref="Y19" si="8">Y17-Y18</f>
        <v>0</v>
      </c>
      <c r="Z19" s="175">
        <f t="shared" ref="Z19" si="9">Z17-Z18</f>
        <v>172572.86479931805</v>
      </c>
      <c r="AA19" s="160">
        <f t="shared" ref="AA19" si="10">AA17-AA18</f>
        <v>122578.03179556003</v>
      </c>
      <c r="AB19" s="122">
        <f t="shared" ref="AB19" si="11">AB17-AB18</f>
        <v>2556.8475622500009</v>
      </c>
      <c r="AC19" s="122">
        <f t="shared" ref="AC19" si="12">AC17-AC18</f>
        <v>0</v>
      </c>
      <c r="AD19" s="122">
        <f t="shared" ref="AD19" si="13">AD17-AD18</f>
        <v>125134.87935781004</v>
      </c>
      <c r="AE19" s="122">
        <f t="shared" ref="AE19" si="14">AE17-AE18</f>
        <v>40225.492767953569</v>
      </c>
      <c r="AF19" s="122">
        <f t="shared" ref="AF19" si="15">AF17-AF18</f>
        <v>19549.648327083563</v>
      </c>
      <c r="AG19" s="122">
        <f t="shared" ref="AG19" si="16">AG17-AG18</f>
        <v>0</v>
      </c>
      <c r="AH19" s="161">
        <f t="shared" ref="AH19" si="17">AH17-AH18</f>
        <v>184910.02045284715</v>
      </c>
      <c r="AI19" s="184">
        <f t="shared" ref="AI19" si="18">AI17-AI18</f>
        <v>101474.65281622999</v>
      </c>
      <c r="AJ19" s="122">
        <f t="shared" ref="AJ19" si="19">AJ17-AJ18</f>
        <v>5080.1188554699984</v>
      </c>
      <c r="AK19" s="122">
        <f t="shared" ref="AK19" si="20">AK17-AK18</f>
        <v>0</v>
      </c>
      <c r="AL19" s="122">
        <f t="shared" ref="AL19" si="21">AL17-AL18</f>
        <v>106554.77167170003</v>
      </c>
      <c r="AM19" s="122">
        <f t="shared" ref="AM19" si="22">AM17-AM18</f>
        <v>38848.813612512153</v>
      </c>
      <c r="AN19" s="122">
        <f t="shared" ref="AN19" si="23">AN17-AN18</f>
        <v>21602.92501267777</v>
      </c>
      <c r="AO19" s="122">
        <f t="shared" ref="AO19" si="24">AO17-AO18</f>
        <v>0</v>
      </c>
      <c r="AP19" s="175">
        <f t="shared" ref="AP19" si="25">AP17-AP18</f>
        <v>167006.51029688999</v>
      </c>
      <c r="AQ19" s="160">
        <f t="shared" ref="AQ19" si="26">AQ17-AQ18</f>
        <v>95835.581036949996</v>
      </c>
      <c r="AR19" s="122">
        <f t="shared" ref="AR19" si="27">AR17-AR18</f>
        <v>5466.8362827200108</v>
      </c>
      <c r="AS19" s="122">
        <f t="shared" ref="AS19" si="28">AS17-AS18</f>
        <v>0</v>
      </c>
      <c r="AT19" s="122">
        <f t="shared" ref="AT19" si="29">AT17-AT18</f>
        <v>101302.41731967003</v>
      </c>
      <c r="AU19" s="122">
        <f t="shared" ref="AU19" si="30">AU17-AU18</f>
        <v>55492.720950724572</v>
      </c>
      <c r="AV19" s="122">
        <f t="shared" ref="AV19" si="31">AV17-AV18</f>
        <v>27095.543224644283</v>
      </c>
      <c r="AW19" s="122">
        <f t="shared" ref="AW19" si="32">AW17-AW18</f>
        <v>0</v>
      </c>
      <c r="AX19" s="161">
        <f t="shared" ref="AX19" si="33">AX17-AX18</f>
        <v>183890.68149503885</v>
      </c>
      <c r="AY19" s="184">
        <f t="shared" ref="AY19" si="34">AY17-AY18</f>
        <v>118132.11314903997</v>
      </c>
      <c r="AZ19" s="122">
        <f t="shared" ref="AZ19" si="35">AZ17-AZ18</f>
        <v>2506.8639959400098</v>
      </c>
      <c r="BA19" s="122">
        <f t="shared" ref="BA19" si="36">BA17-BA18</f>
        <v>0</v>
      </c>
      <c r="BB19" s="122">
        <f t="shared" ref="BB19" si="37">BB17-BB18</f>
        <v>120638.97714497999</v>
      </c>
      <c r="BC19" s="122">
        <f t="shared" ref="BC19" si="38">BC17-BC18</f>
        <v>48341.392645664047</v>
      </c>
      <c r="BD19" s="122">
        <f t="shared" ref="BD19" si="39">BD17-BD18</f>
        <v>26801.564407363418</v>
      </c>
      <c r="BE19" s="122">
        <f t="shared" ref="BE19" si="40">BE17-BE18</f>
        <v>0</v>
      </c>
      <c r="BF19" s="175">
        <f t="shared" ref="BF19" si="41">BF17-BF18</f>
        <v>195781.93419800745</v>
      </c>
      <c r="BG19" s="160">
        <f t="shared" ref="BG19" si="42">BG17-BG18</f>
        <v>114653.86570285002</v>
      </c>
      <c r="BH19" s="122">
        <f t="shared" ref="BH19" si="43">BH17-BH18</f>
        <v>2270.3399999999965</v>
      </c>
      <c r="BI19" s="122">
        <f t="shared" ref="BI19" si="44">BI17-BI18</f>
        <v>0</v>
      </c>
      <c r="BJ19" s="122">
        <f t="shared" ref="BJ19" si="45">BJ17-BJ18</f>
        <v>116924.20570285004</v>
      </c>
      <c r="BK19" s="122">
        <f t="shared" ref="BK19" si="46">BK17-BK18</f>
        <v>52410.630418923356</v>
      </c>
      <c r="BL19" s="122">
        <f t="shared" ref="BL19" si="47">BL17-BL18</f>
        <v>27658.084409143295</v>
      </c>
      <c r="BM19" s="122">
        <f t="shared" ref="BM19" si="48">BM17-BM18</f>
        <v>0</v>
      </c>
      <c r="BN19" s="161">
        <f t="shared" ref="BN19" si="49">BN17-BN18</f>
        <v>196992.92053091672</v>
      </c>
      <c r="BO19" s="184">
        <f t="shared" ref="BO19" si="50">BO17-BO18</f>
        <v>151738.14474834001</v>
      </c>
      <c r="BP19" s="122">
        <f t="shared" ref="BP19" si="51">BP17-BP18</f>
        <v>2749.6160114499944</v>
      </c>
      <c r="BQ19" s="122">
        <f t="shared" ref="BQ19" si="52">BQ17-BQ18</f>
        <v>0</v>
      </c>
      <c r="BR19" s="122">
        <f t="shared" ref="BR19" si="53">BR17-BR18</f>
        <v>154487.76075979002</v>
      </c>
      <c r="BS19" s="122">
        <f t="shared" ref="BS19" si="54">BS17-BS18</f>
        <v>46908.063702073028</v>
      </c>
      <c r="BT19" s="122">
        <f t="shared" ref="BT19" si="55">BT17-BT18</f>
        <v>29443.72480139559</v>
      </c>
      <c r="BU19" s="122">
        <f t="shared" ref="BU19" si="56">BU17-BU18</f>
        <v>0</v>
      </c>
      <c r="BV19" s="175">
        <f t="shared" ref="BV19" si="57">BV17-BV18</f>
        <v>230839.54926325864</v>
      </c>
      <c r="BW19" s="184">
        <f t="shared" ref="BW19" si="58">BW17-BW18</f>
        <v>233952.84460686002</v>
      </c>
      <c r="BX19" s="122">
        <f t="shared" ref="BX19" si="59">BX17-BX18</f>
        <v>18918.542999999998</v>
      </c>
      <c r="BY19" s="122">
        <f t="shared" ref="BY19" si="60">BY17-BY18</f>
        <v>0</v>
      </c>
      <c r="BZ19" s="122">
        <f t="shared" ref="BZ19" si="61">BZ17-BZ18</f>
        <v>252871.38760685999</v>
      </c>
      <c r="CA19" s="122">
        <f t="shared" ref="CA19" si="62">CA17-CA18</f>
        <v>52764.055541760899</v>
      </c>
      <c r="CB19" s="122">
        <f t="shared" ref="CB19" si="63">CB17-CB18</f>
        <v>27158.114714925876</v>
      </c>
      <c r="CC19" s="122">
        <f t="shared" ref="CC19" si="64">CC17-CC18</f>
        <v>0</v>
      </c>
      <c r="CD19" s="192">
        <f t="shared" ref="CD19" si="65">CD17-CD18</f>
        <v>332793.55786354677</v>
      </c>
      <c r="CE19" s="160">
        <f t="shared" ref="CE19" si="66">CE17-CE18</f>
        <v>125492.74682678003</v>
      </c>
      <c r="CF19" s="122">
        <f t="shared" ref="CF19" si="67">CF17-CF18</f>
        <v>2526.1075794900025</v>
      </c>
      <c r="CG19" s="122">
        <f t="shared" ref="CG19" si="68">CG17-CG18</f>
        <v>0</v>
      </c>
      <c r="CH19" s="122">
        <f t="shared" ref="CH19" si="69">CH17-CH18</f>
        <v>128018.85440627002</v>
      </c>
      <c r="CI19" s="143">
        <f t="shared" ref="CI19" si="70">CI17-CI18</f>
        <v>57028.125224696654</v>
      </c>
      <c r="CJ19" s="143">
        <f t="shared" ref="CJ19" si="71">CJ17-CJ18</f>
        <v>27342.747136990154</v>
      </c>
      <c r="CK19" s="143">
        <f t="shared" ref="CK19" si="72">CK17-CK18</f>
        <v>0</v>
      </c>
      <c r="CL19" s="122">
        <f t="shared" ref="CL19" si="73">CL17-CL18</f>
        <v>212389.7267679568</v>
      </c>
    </row>
    <row r="20" spans="1:90" ht="20.100000000000001" customHeight="1" x14ac:dyDescent="0.25">
      <c r="A20" s="18" t="s">
        <v>396</v>
      </c>
      <c r="B20" s="19" t="s">
        <v>813</v>
      </c>
      <c r="C20" s="20">
        <f>'2.3'!C7</f>
        <v>1153929.9505182432</v>
      </c>
      <c r="D20" s="20">
        <f>'2.3'!D7</f>
        <v>69761.510152350005</v>
      </c>
      <c r="E20" s="20">
        <f>'2.3'!E7</f>
        <v>-17810.020974499999</v>
      </c>
      <c r="F20" s="20">
        <f>'2.3'!F7</f>
        <v>1205881.4396960931</v>
      </c>
      <c r="G20" s="20">
        <f>'2.3'!G7</f>
        <v>519028.588220637</v>
      </c>
      <c r="H20" s="20">
        <f>'2.3'!H7</f>
        <v>314127.52215950587</v>
      </c>
      <c r="I20" s="20">
        <f>'2.3'!I7</f>
        <v>-400180.21419014782</v>
      </c>
      <c r="J20" s="172">
        <f>'2.3'!J7</f>
        <v>1638857.3358860882</v>
      </c>
      <c r="K20" s="26">
        <f>'2.3'!K7</f>
        <v>1311764.7109460696</v>
      </c>
      <c r="L20" s="20">
        <f>'2.3'!L7</f>
        <v>81669.711867980004</v>
      </c>
      <c r="M20" s="20">
        <f>'2.3'!M7</f>
        <v>-20599.282354849998</v>
      </c>
      <c r="N20" s="20">
        <f>'2.3'!N7</f>
        <v>1372835.1404591994</v>
      </c>
      <c r="O20" s="20">
        <f>'2.3'!O7</f>
        <v>540926.63885601272</v>
      </c>
      <c r="P20" s="20">
        <f>'2.3'!P7</f>
        <v>352299.87467490719</v>
      </c>
      <c r="Q20" s="20">
        <f>'2.3'!Q7</f>
        <v>-426895.52543666557</v>
      </c>
      <c r="R20" s="30">
        <f>'2.3'!R7</f>
        <v>1839166.1285534541</v>
      </c>
      <c r="S20" s="181">
        <f>'2.3'!S7</f>
        <v>1416342.2209209942</v>
      </c>
      <c r="T20" s="20">
        <f>'2.3'!T7</f>
        <v>86521.386863510008</v>
      </c>
      <c r="U20" s="20">
        <f>'2.3'!U7</f>
        <v>-17642.024293009999</v>
      </c>
      <c r="V20" s="20">
        <f>'2.3'!V7</f>
        <v>1485221.5834914942</v>
      </c>
      <c r="W20" s="20">
        <f>'2.3'!W7</f>
        <v>608843.00988777285</v>
      </c>
      <c r="X20" s="20">
        <f>'2.3'!X7</f>
        <v>403849.63663959876</v>
      </c>
      <c r="Y20" s="20">
        <f>'2.3'!Y7</f>
        <v>-479178.71958396246</v>
      </c>
      <c r="Z20" s="172">
        <f>'2.3'!Z7</f>
        <v>2018735.5104349032</v>
      </c>
      <c r="AA20" s="26">
        <f>'2.3'!AA7</f>
        <v>1571163.4480878068</v>
      </c>
      <c r="AB20" s="20">
        <f>'2.3'!AB7</f>
        <v>98157.129724400002</v>
      </c>
      <c r="AC20" s="20">
        <f>'2.3'!AC7</f>
        <v>-17352.77531397</v>
      </c>
      <c r="AD20" s="20">
        <f>'2.3'!AD7</f>
        <v>1651967.802498237</v>
      </c>
      <c r="AE20" s="20">
        <f>'2.3'!AE7</f>
        <v>686166.46204634616</v>
      </c>
      <c r="AF20" s="20">
        <f>'2.3'!AF7</f>
        <v>423862.3997003953</v>
      </c>
      <c r="AG20" s="20">
        <f>'2.3'!AG7</f>
        <v>-495096.51695424248</v>
      </c>
      <c r="AH20" s="30">
        <f>'2.3'!AH7</f>
        <v>2266900.1472907355</v>
      </c>
      <c r="AI20" s="181">
        <f>'2.3'!AI7</f>
        <v>1769942.1012758338</v>
      </c>
      <c r="AJ20" s="20">
        <f>'2.3'!AJ7</f>
        <v>112513.24965483</v>
      </c>
      <c r="AK20" s="20">
        <f>'2.3'!AK7</f>
        <v>-21154.384428360001</v>
      </c>
      <c r="AL20" s="20">
        <f>'2.3'!AL7</f>
        <v>1861300.9665023037</v>
      </c>
      <c r="AM20" s="20">
        <f>'2.3'!AM7</f>
        <v>744696.08139488799</v>
      </c>
      <c r="AN20" s="20">
        <f>'2.3'!AN7</f>
        <v>484648.50579123304</v>
      </c>
      <c r="AO20" s="20">
        <f>'2.3'!AO7</f>
        <v>-536826.3044145098</v>
      </c>
      <c r="AP20" s="172">
        <f>'2.3'!AP7</f>
        <v>2553819.2492739148</v>
      </c>
      <c r="AQ20" s="26">
        <f>'2.3'!AQ7</f>
        <v>2103490.0721402331</v>
      </c>
      <c r="AR20" s="20">
        <f>'2.3'!AR7</f>
        <v>133079.74649990001</v>
      </c>
      <c r="AS20" s="20">
        <f>'2.3'!AS7</f>
        <v>-28491.658132639997</v>
      </c>
      <c r="AT20" s="20">
        <f>'2.3'!AT7</f>
        <v>2208078.1605074932</v>
      </c>
      <c r="AU20" s="20">
        <f>'2.3'!AU7</f>
        <v>802880.36404136836</v>
      </c>
      <c r="AV20" s="20">
        <f>'2.3'!AV7</f>
        <v>521426.99414789863</v>
      </c>
      <c r="AW20" s="20">
        <f>'2.3'!AW7</f>
        <v>-584650.97682501248</v>
      </c>
      <c r="AX20" s="30">
        <f>'2.3'!AX7</f>
        <v>2947734.5418717479</v>
      </c>
      <c r="AY20" s="181">
        <f>'2.3'!AY7</f>
        <v>2162506.3924507257</v>
      </c>
      <c r="AZ20" s="20">
        <f>'2.3'!AZ7</f>
        <v>146983.55019133</v>
      </c>
      <c r="BA20" s="20">
        <f>'2.3'!BA7</f>
        <v>-31829.152782199995</v>
      </c>
      <c r="BB20" s="20">
        <f>'2.3'!BB7</f>
        <v>2277660.7898598555</v>
      </c>
      <c r="BC20" s="20">
        <f>'2.3'!BC7</f>
        <v>829998.64013666043</v>
      </c>
      <c r="BD20" s="20">
        <f>'2.3'!BD7</f>
        <v>552345.27357074176</v>
      </c>
      <c r="BE20" s="20">
        <f>'2.3'!BE7</f>
        <v>-614765.14964172035</v>
      </c>
      <c r="BF20" s="172">
        <f>'2.3'!BF7</f>
        <v>3045239.5539255375</v>
      </c>
      <c r="BG20" s="26">
        <f>'2.3'!BG7</f>
        <v>2202998.2312727249</v>
      </c>
      <c r="BH20" s="20">
        <f>'2.3'!BH7</f>
        <v>194201.48360527004</v>
      </c>
      <c r="BI20" s="20">
        <f>'2.3'!BI7</f>
        <v>-27582.35326887</v>
      </c>
      <c r="BJ20" s="20">
        <f>'2.3'!BJ7</f>
        <v>2369617.3616091246</v>
      </c>
      <c r="BK20" s="20">
        <f>'2.3'!BK7</f>
        <v>842976.42294737464</v>
      </c>
      <c r="BL20" s="20">
        <f>'2.3'!BL7</f>
        <v>548185.63307793369</v>
      </c>
      <c r="BM20" s="20">
        <f>'2.3'!BM7</f>
        <v>-590093.78533224307</v>
      </c>
      <c r="BN20" s="30">
        <f>'2.3'!BN7</f>
        <v>3170685.6323021902</v>
      </c>
      <c r="BO20" s="181">
        <f>'2.3'!BO7</f>
        <v>2343237.7684864048</v>
      </c>
      <c r="BP20" s="20">
        <f>'2.3'!BP7</f>
        <v>156270.27023749001</v>
      </c>
      <c r="BQ20" s="20">
        <f>'2.3'!BQ7</f>
        <v>-27359.372113960002</v>
      </c>
      <c r="BR20" s="20">
        <f>'2.3'!BR7</f>
        <v>2472148.666609935</v>
      </c>
      <c r="BS20" s="20">
        <f>'2.3'!BS7</f>
        <v>896794.18608327303</v>
      </c>
      <c r="BT20" s="20">
        <f>'2.3'!BT7</f>
        <v>603414.17546867649</v>
      </c>
      <c r="BU20" s="20">
        <f>'2.3'!BU7</f>
        <v>-652241.11088040203</v>
      </c>
      <c r="BV20" s="172">
        <f>'2.3'!BV7</f>
        <v>3320115.9172814824</v>
      </c>
      <c r="BW20" s="181">
        <f>'2.3'!BW7</f>
        <v>2389291.380179856</v>
      </c>
      <c r="BX20" s="20">
        <f>'2.3'!BX7</f>
        <v>191928.67351408</v>
      </c>
      <c r="BY20" s="20">
        <f>'2.3'!BY7</f>
        <v>-27222.467000000004</v>
      </c>
      <c r="BZ20" s="20">
        <f>'2.3'!BZ7</f>
        <v>2553997.586693936</v>
      </c>
      <c r="CA20" s="20">
        <f>'2.3'!CA7</f>
        <v>921218.75883250753</v>
      </c>
      <c r="CB20" s="20">
        <f>'2.3'!CB7</f>
        <v>660365.62154190126</v>
      </c>
      <c r="CC20" s="20">
        <f>'2.3'!CC7</f>
        <v>-686705.11602813145</v>
      </c>
      <c r="CD20" s="189">
        <f>'2.3'!CD7</f>
        <v>3448876.8510402138</v>
      </c>
      <c r="CE20" s="26">
        <f>'2.3'!CE7</f>
        <v>2732811.8535605907</v>
      </c>
      <c r="CF20" s="20">
        <f>'2.3'!CF7</f>
        <v>154040.2397871</v>
      </c>
      <c r="CG20" s="20">
        <f>'2.3'!CG7</f>
        <v>-28035.011583119995</v>
      </c>
      <c r="CH20" s="20">
        <f>'2.3'!CH7</f>
        <v>2858817.0817645704</v>
      </c>
      <c r="CI20" s="91">
        <f>'2.3'!CI7</f>
        <v>947222.61252608616</v>
      </c>
      <c r="CJ20" s="91">
        <f>'2.3'!CJ7</f>
        <v>698230.54367175396</v>
      </c>
      <c r="CK20" s="91">
        <f>'2.3'!CK7</f>
        <v>-787616.66189063888</v>
      </c>
      <c r="CL20" s="20">
        <f>'2.3'!CL7</f>
        <v>3716653.5760717718</v>
      </c>
    </row>
    <row r="21" spans="1:90" ht="20.100000000000001" customHeight="1" x14ac:dyDescent="0.25">
      <c r="A21" s="118">
        <v>2</v>
      </c>
      <c r="B21" s="118" t="s">
        <v>588</v>
      </c>
      <c r="C21" s="119">
        <f>'2.3'!C8</f>
        <v>1141058.650684922</v>
      </c>
      <c r="D21" s="119">
        <f>'2.3'!D8</f>
        <v>69761.510152350005</v>
      </c>
      <c r="E21" s="119">
        <f>'2.3'!E8</f>
        <v>-17810.020974499999</v>
      </c>
      <c r="F21" s="119">
        <f>'2.3'!F8</f>
        <v>1193010.1398627718</v>
      </c>
      <c r="G21" s="119">
        <f>'2.3'!G8</f>
        <v>494112.49580504448</v>
      </c>
      <c r="H21" s="119">
        <f>'2.3'!H8</f>
        <v>294412.71277987392</v>
      </c>
      <c r="I21" s="119">
        <f>'2.3'!I8</f>
        <v>-400180.21419014782</v>
      </c>
      <c r="J21" s="173">
        <f>'2.3'!J8</f>
        <v>1581355.1342575424</v>
      </c>
      <c r="K21" s="156">
        <f>'2.3'!K8</f>
        <v>1309021.5229066976</v>
      </c>
      <c r="L21" s="119">
        <f>'2.3'!L8</f>
        <v>81669.711867980004</v>
      </c>
      <c r="M21" s="119">
        <f>'2.3'!M8</f>
        <v>-20599.282354849998</v>
      </c>
      <c r="N21" s="119">
        <f>'2.3'!N8</f>
        <v>1370091.9524198275</v>
      </c>
      <c r="O21" s="119">
        <f>'2.3'!O8</f>
        <v>527150.28473540267</v>
      </c>
      <c r="P21" s="119">
        <f>'2.3'!P8</f>
        <v>332688.97696310561</v>
      </c>
      <c r="Q21" s="119">
        <f>'2.3'!Q8</f>
        <v>-426895.52543666557</v>
      </c>
      <c r="R21" s="157">
        <f>'2.3'!R8</f>
        <v>1803035.6886816702</v>
      </c>
      <c r="S21" s="182">
        <f>'2.3'!S8</f>
        <v>1413780.378259555</v>
      </c>
      <c r="T21" s="119">
        <f>'2.3'!T8</f>
        <v>86521.386863510008</v>
      </c>
      <c r="U21" s="119">
        <f>'2.3'!U8</f>
        <v>-17642.024293009999</v>
      </c>
      <c r="V21" s="119">
        <f>'2.3'!V8</f>
        <v>1482659.7408300552</v>
      </c>
      <c r="W21" s="119">
        <f>'2.3'!W8</f>
        <v>596409.20508810203</v>
      </c>
      <c r="X21" s="119">
        <f>'2.3'!X8</f>
        <v>379328.40979992651</v>
      </c>
      <c r="Y21" s="119">
        <f>'2.3'!Y8</f>
        <v>-479178.71958396246</v>
      </c>
      <c r="Z21" s="173">
        <f>'2.3'!Z8</f>
        <v>1979218.6361341211</v>
      </c>
      <c r="AA21" s="156">
        <f>'2.3'!AA8</f>
        <v>1563282.7566003427</v>
      </c>
      <c r="AB21" s="119">
        <f>'2.3'!AB8</f>
        <v>98157.129724400002</v>
      </c>
      <c r="AC21" s="119">
        <f>'2.3'!AC8</f>
        <v>-17352.77531397</v>
      </c>
      <c r="AD21" s="119">
        <f>'2.3'!AD8</f>
        <v>1644087.1110107729</v>
      </c>
      <c r="AE21" s="119">
        <f>'2.3'!AE8</f>
        <v>662299.31706205616</v>
      </c>
      <c r="AF21" s="119">
        <f>'2.3'!AF8</f>
        <v>412897.32225633168</v>
      </c>
      <c r="AG21" s="119">
        <f>'2.3'!AG8</f>
        <v>-495096.51695424248</v>
      </c>
      <c r="AH21" s="157">
        <f>'2.3'!AH8</f>
        <v>2224187.2333749179</v>
      </c>
      <c r="AI21" s="182">
        <f>'2.3'!AI8</f>
        <v>1761919.5893122517</v>
      </c>
      <c r="AJ21" s="119">
        <f>'2.3'!AJ8</f>
        <v>112513.24965483</v>
      </c>
      <c r="AK21" s="119">
        <f>'2.3'!AK8</f>
        <v>-21154.384428360001</v>
      </c>
      <c r="AL21" s="119">
        <f>'2.3'!AL8</f>
        <v>1853278.4545387216</v>
      </c>
      <c r="AM21" s="119">
        <f>'2.3'!AM8</f>
        <v>716307.21932203742</v>
      </c>
      <c r="AN21" s="119">
        <f>'2.3'!AN8</f>
        <v>467499.99896318495</v>
      </c>
      <c r="AO21" s="119">
        <f>'2.3'!AO8</f>
        <v>-536826.3044145098</v>
      </c>
      <c r="AP21" s="173">
        <f>'2.3'!AP8</f>
        <v>2500259.3684094343</v>
      </c>
      <c r="AQ21" s="156">
        <f>'2.3'!AQ8</f>
        <v>2109326.7172237071</v>
      </c>
      <c r="AR21" s="119">
        <f>'2.3'!AR8</f>
        <v>133079.74649990001</v>
      </c>
      <c r="AS21" s="119">
        <f>'2.3'!AS8</f>
        <v>-28491.658132639997</v>
      </c>
      <c r="AT21" s="119">
        <f>'2.3'!AT8</f>
        <v>2213914.8055909672</v>
      </c>
      <c r="AU21" s="119">
        <f>'2.3'!AU8</f>
        <v>800552.21677933831</v>
      </c>
      <c r="AV21" s="119">
        <f>'2.3'!AV8</f>
        <v>509776.50500673405</v>
      </c>
      <c r="AW21" s="119">
        <f>'2.3'!AW8</f>
        <v>-584650.97682501248</v>
      </c>
      <c r="AX21" s="157">
        <f>'2.3'!AX8</f>
        <v>2939592.5505520268</v>
      </c>
      <c r="AY21" s="182">
        <f>'2.3'!AY8</f>
        <v>2172627.0055410136</v>
      </c>
      <c r="AZ21" s="119">
        <f>'2.3'!AZ8</f>
        <v>146983.55019133</v>
      </c>
      <c r="BA21" s="119">
        <f>'2.3'!BA8</f>
        <v>-31829.152782199995</v>
      </c>
      <c r="BB21" s="119">
        <f>'2.3'!BB8</f>
        <v>2287781.4029501434</v>
      </c>
      <c r="BC21" s="119">
        <f>'2.3'!BC8</f>
        <v>835166.23993629206</v>
      </c>
      <c r="BD21" s="119">
        <f>'2.3'!BD8</f>
        <v>543079.9076344159</v>
      </c>
      <c r="BE21" s="119">
        <f>'2.3'!BE8</f>
        <v>-614765.14964172035</v>
      </c>
      <c r="BF21" s="173">
        <f>'2.3'!BF8</f>
        <v>3051262.4008791307</v>
      </c>
      <c r="BG21" s="156">
        <f>'2.3'!BG8</f>
        <v>2220466.4914492848</v>
      </c>
      <c r="BH21" s="119">
        <f>'2.3'!BH8</f>
        <v>194201.48360527004</v>
      </c>
      <c r="BI21" s="119">
        <f>'2.3'!BI8</f>
        <v>-27582.35326887</v>
      </c>
      <c r="BJ21" s="119">
        <f>'2.3'!BJ8</f>
        <v>2387085.6217856845</v>
      </c>
      <c r="BK21" s="119">
        <f>'2.3'!BK8</f>
        <v>846087.27102101315</v>
      </c>
      <c r="BL21" s="119">
        <f>'2.3'!BL8</f>
        <v>556731.77722058841</v>
      </c>
      <c r="BM21" s="119">
        <f>'2.3'!BM8</f>
        <v>-590093.78533224307</v>
      </c>
      <c r="BN21" s="157">
        <f>'2.3'!BN8</f>
        <v>3199810.8846950429</v>
      </c>
      <c r="BO21" s="182">
        <f>'2.3'!BO8</f>
        <v>2354354.1448091418</v>
      </c>
      <c r="BP21" s="119">
        <f>'2.3'!BP8</f>
        <v>156270.27023749001</v>
      </c>
      <c r="BQ21" s="119">
        <f>'2.3'!BQ8</f>
        <v>-27359.372113960002</v>
      </c>
      <c r="BR21" s="119">
        <f>'2.3'!BR8</f>
        <v>2483265.042932672</v>
      </c>
      <c r="BS21" s="119">
        <f>'2.3'!BS8</f>
        <v>899642.99664137512</v>
      </c>
      <c r="BT21" s="119">
        <f>'2.3'!BT8</f>
        <v>605135.20805239445</v>
      </c>
      <c r="BU21" s="119">
        <f>'2.3'!BU8</f>
        <v>-652241.11088040203</v>
      </c>
      <c r="BV21" s="173">
        <f>'2.3'!BV8</f>
        <v>3335802.1367460396</v>
      </c>
      <c r="BW21" s="182">
        <f>'2.3'!BW8</f>
        <v>2408128.8663708502</v>
      </c>
      <c r="BX21" s="119">
        <f>'2.3'!BX8</f>
        <v>191928.67351408</v>
      </c>
      <c r="BY21" s="119">
        <f>'2.3'!BY8</f>
        <v>-27222.467000000004</v>
      </c>
      <c r="BZ21" s="119">
        <f>'2.3'!BZ8</f>
        <v>2572835.0728849303</v>
      </c>
      <c r="CA21" s="119">
        <f>'2.3'!CA8</f>
        <v>934479.77962032054</v>
      </c>
      <c r="CB21" s="119">
        <f>'2.3'!CB8</f>
        <v>656969.16235660203</v>
      </c>
      <c r="CC21" s="119">
        <f>'2.3'!CC8</f>
        <v>-686705.11602813145</v>
      </c>
      <c r="CD21" s="190">
        <f>'2.3'!CD8</f>
        <v>3477578.8988337214</v>
      </c>
      <c r="CE21" s="156">
        <f>'2.3'!CE8</f>
        <v>2754539.2968833763</v>
      </c>
      <c r="CF21" s="119">
        <f>'2.3'!CF8</f>
        <v>154040.2397871</v>
      </c>
      <c r="CG21" s="119">
        <f>'2.3'!CG8</f>
        <v>-28035.011583119995</v>
      </c>
      <c r="CH21" s="119">
        <f>'2.3'!CH8</f>
        <v>2880544.5250873561</v>
      </c>
      <c r="CI21" s="141">
        <f>'2.3'!CI8</f>
        <v>956165.22243030812</v>
      </c>
      <c r="CJ21" s="141">
        <f>'2.3'!CJ8</f>
        <v>682823.45318836276</v>
      </c>
      <c r="CK21" s="141">
        <f>'2.3'!CK8</f>
        <v>-787616.66189063888</v>
      </c>
      <c r="CL21" s="119">
        <f>'2.3'!CL8</f>
        <v>3731916.5388153875</v>
      </c>
    </row>
    <row r="22" spans="1:90" ht="20.100000000000001" customHeight="1" x14ac:dyDescent="0.25">
      <c r="A22" s="124">
        <v>21</v>
      </c>
      <c r="B22" s="124" t="s">
        <v>244</v>
      </c>
      <c r="C22" s="120">
        <f>'2.3'!C9</f>
        <v>162710.584553875</v>
      </c>
      <c r="D22" s="120">
        <f>'2.3'!D9</f>
        <v>0</v>
      </c>
      <c r="E22" s="120">
        <f>'2.3'!E9</f>
        <v>0</v>
      </c>
      <c r="F22" s="120">
        <f>'2.3'!F9</f>
        <v>162710.584553875</v>
      </c>
      <c r="G22" s="120">
        <f>'2.3'!G9</f>
        <v>169477.01708099933</v>
      </c>
      <c r="H22" s="120">
        <f>'2.3'!H9</f>
        <v>134500.23541804421</v>
      </c>
      <c r="I22" s="120">
        <f>'2.3'!I9</f>
        <v>0</v>
      </c>
      <c r="J22" s="174">
        <f>'2.3'!J9</f>
        <v>466687.83705291856</v>
      </c>
      <c r="K22" s="158">
        <f>'2.3'!K9</f>
        <v>175125.553756301</v>
      </c>
      <c r="L22" s="120">
        <f>'2.3'!L9</f>
        <v>0</v>
      </c>
      <c r="M22" s="120">
        <f>'2.3'!M9</f>
        <v>0</v>
      </c>
      <c r="N22" s="120">
        <f>'2.3'!N9</f>
        <v>175125.553756301</v>
      </c>
      <c r="O22" s="120">
        <f>'2.3'!O9</f>
        <v>190565.44036725</v>
      </c>
      <c r="P22" s="120">
        <f>'2.3'!P9</f>
        <v>154556.7284607192</v>
      </c>
      <c r="Q22" s="120">
        <f>'2.3'!Q9</f>
        <v>0</v>
      </c>
      <c r="R22" s="159">
        <f>'2.3'!R9</f>
        <v>520247.72258427017</v>
      </c>
      <c r="S22" s="183">
        <f>'2.3'!S9</f>
        <v>182426.86901794991</v>
      </c>
      <c r="T22" s="120">
        <f>'2.3'!T9</f>
        <v>0</v>
      </c>
      <c r="U22" s="120">
        <f>'2.3'!U9</f>
        <v>0</v>
      </c>
      <c r="V22" s="120">
        <f>'2.3'!V9</f>
        <v>182426.86901794991</v>
      </c>
      <c r="W22" s="120">
        <f>'2.3'!W9</f>
        <v>213640.21962678613</v>
      </c>
      <c r="X22" s="120">
        <f>'2.3'!X9</f>
        <v>177377.79377692571</v>
      </c>
      <c r="Y22" s="120">
        <f>'2.3'!Y9</f>
        <v>0</v>
      </c>
      <c r="Z22" s="174">
        <f>'2.3'!Z9</f>
        <v>573444.88242166175</v>
      </c>
      <c r="AA22" s="158">
        <f>'2.3'!AA9</f>
        <v>200711.498969176</v>
      </c>
      <c r="AB22" s="120">
        <f>'2.3'!AB9</f>
        <v>0</v>
      </c>
      <c r="AC22" s="120">
        <f>'2.3'!AC9</f>
        <v>0</v>
      </c>
      <c r="AD22" s="120">
        <f>'2.3'!AD9</f>
        <v>200711.498969176</v>
      </c>
      <c r="AE22" s="120">
        <f>'2.3'!AE9</f>
        <v>245588.50485835003</v>
      </c>
      <c r="AF22" s="120">
        <f>'2.3'!AF9</f>
        <v>201313.57477606958</v>
      </c>
      <c r="AG22" s="120">
        <f>'2.3'!AG9</f>
        <v>0</v>
      </c>
      <c r="AH22" s="159">
        <f>'2.3'!AH9</f>
        <v>647613.57860359561</v>
      </c>
      <c r="AI22" s="183">
        <f>'2.3'!AI9</f>
        <v>219310.07798870298</v>
      </c>
      <c r="AJ22" s="120">
        <f>'2.3'!AJ9</f>
        <v>0</v>
      </c>
      <c r="AK22" s="120">
        <f>'2.3'!AK9</f>
        <v>0</v>
      </c>
      <c r="AL22" s="120">
        <f>'2.3'!AL9</f>
        <v>219310.07798870298</v>
      </c>
      <c r="AM22" s="120">
        <f>'2.3'!AM9</f>
        <v>264995.67155838996</v>
      </c>
      <c r="AN22" s="120">
        <f>'2.3'!AN9</f>
        <v>223068.16834613431</v>
      </c>
      <c r="AO22" s="120">
        <f>'2.3'!AO9</f>
        <v>0</v>
      </c>
      <c r="AP22" s="174">
        <f>'2.3'!AP9</f>
        <v>707373.91789322719</v>
      </c>
      <c r="AQ22" s="158">
        <f>'2.3'!AQ9</f>
        <v>241689.57248271594</v>
      </c>
      <c r="AR22" s="120">
        <f>'2.3'!AR9</f>
        <v>0</v>
      </c>
      <c r="AS22" s="120">
        <f>'2.3'!AS9</f>
        <v>0</v>
      </c>
      <c r="AT22" s="120">
        <f>'2.3'!AT9</f>
        <v>241689.57248271594</v>
      </c>
      <c r="AU22" s="120">
        <f>'2.3'!AU9</f>
        <v>290702.62074727</v>
      </c>
      <c r="AV22" s="120">
        <f>'2.3'!AV9</f>
        <v>242145.08467116149</v>
      </c>
      <c r="AW22" s="120">
        <f>'2.3'!AW9</f>
        <v>0</v>
      </c>
      <c r="AX22" s="159">
        <f>'2.3'!AX9</f>
        <v>774537.27790114738</v>
      </c>
      <c r="AY22" s="183">
        <f>'2.3'!AY9</f>
        <v>252084.17505839202</v>
      </c>
      <c r="AZ22" s="120">
        <f>'2.3'!AZ9</f>
        <v>0</v>
      </c>
      <c r="BA22" s="120">
        <f>'2.3'!BA9</f>
        <v>0</v>
      </c>
      <c r="BB22" s="120">
        <f>'2.3'!BB9</f>
        <v>252084.17505839202</v>
      </c>
      <c r="BC22" s="120">
        <f>'2.3'!BC9</f>
        <v>299959.95524760999</v>
      </c>
      <c r="BD22" s="120">
        <f>'2.3'!BD9</f>
        <v>262039.5233264475</v>
      </c>
      <c r="BE22" s="120">
        <f>'2.3'!BE9</f>
        <v>0</v>
      </c>
      <c r="BF22" s="174">
        <f>'2.3'!BF9</f>
        <v>814083.65363244945</v>
      </c>
      <c r="BG22" s="158">
        <f>'2.3'!BG9</f>
        <v>277318.01023760292</v>
      </c>
      <c r="BH22" s="120">
        <f>'2.3'!BH9</f>
        <v>0</v>
      </c>
      <c r="BI22" s="120">
        <f>'2.3'!BI9</f>
        <v>0</v>
      </c>
      <c r="BJ22" s="120">
        <f>'2.3'!BJ9</f>
        <v>277318.01023760292</v>
      </c>
      <c r="BK22" s="120">
        <f>'2.3'!BK9</f>
        <v>312806.14811149001</v>
      </c>
      <c r="BL22" s="120">
        <f>'2.3'!BL9</f>
        <v>275518.77935371408</v>
      </c>
      <c r="BM22" s="120">
        <f>'2.3'!BM9</f>
        <v>0</v>
      </c>
      <c r="BN22" s="159">
        <f>'2.3'!BN9</f>
        <v>865642.93770280702</v>
      </c>
      <c r="BO22" s="183">
        <f>'2.3'!BO9</f>
        <v>290953.16428965301</v>
      </c>
      <c r="BP22" s="120">
        <f>'2.3'!BP9</f>
        <v>0</v>
      </c>
      <c r="BQ22" s="120">
        <f>'2.3'!BQ9</f>
        <v>0</v>
      </c>
      <c r="BR22" s="120">
        <f>'2.3'!BR9</f>
        <v>290953.16428965301</v>
      </c>
      <c r="BS22" s="120">
        <f>'2.3'!BS9</f>
        <v>327545.82998933998</v>
      </c>
      <c r="BT22" s="120">
        <f>'2.3'!BT9</f>
        <v>291914.03024887893</v>
      </c>
      <c r="BU22" s="120">
        <f>'2.3'!BU9</f>
        <v>0</v>
      </c>
      <c r="BV22" s="174">
        <f>'2.3'!BV9</f>
        <v>910413.02452787198</v>
      </c>
      <c r="BW22" s="183">
        <f>'2.3'!BW9</f>
        <v>305740.33009716298</v>
      </c>
      <c r="BX22" s="120">
        <f>'2.3'!BX9</f>
        <v>0</v>
      </c>
      <c r="BY22" s="120">
        <f>'2.3'!BY9</f>
        <v>0</v>
      </c>
      <c r="BZ22" s="120">
        <f>'2.3'!BZ9</f>
        <v>305740.33009716298</v>
      </c>
      <c r="CA22" s="120">
        <f>'2.3'!CA9</f>
        <v>338028.53261077451</v>
      </c>
      <c r="CB22" s="120">
        <f>'2.3'!CB9</f>
        <v>313274.82353145391</v>
      </c>
      <c r="CC22" s="120">
        <f>'2.3'!CC9</f>
        <v>0</v>
      </c>
      <c r="CD22" s="191">
        <f>'2.3'!CD9</f>
        <v>957043.68623939133</v>
      </c>
      <c r="CE22" s="158">
        <f>'2.3'!CE9</f>
        <v>302044.79726499005</v>
      </c>
      <c r="CF22" s="120">
        <f>'2.3'!CF9</f>
        <v>0</v>
      </c>
      <c r="CG22" s="120">
        <f>'2.3'!CG9</f>
        <v>0</v>
      </c>
      <c r="CH22" s="120">
        <f>'2.3'!CH9</f>
        <v>302044.79726499005</v>
      </c>
      <c r="CI22" s="142">
        <f>'2.3'!CI9</f>
        <v>334531.73518529208</v>
      </c>
      <c r="CJ22" s="142">
        <f>'2.3'!CJ9</f>
        <v>323273.54826899996</v>
      </c>
      <c r="CK22" s="142">
        <f>'2.3'!CK9</f>
        <v>0</v>
      </c>
      <c r="CL22" s="120">
        <f>'2.3'!CL9</f>
        <v>959850.08071928215</v>
      </c>
    </row>
    <row r="23" spans="1:90" ht="20.100000000000001" customHeight="1" x14ac:dyDescent="0.25">
      <c r="A23" s="124">
        <v>22</v>
      </c>
      <c r="B23" s="124" t="s">
        <v>245</v>
      </c>
      <c r="C23" s="120">
        <f>'2.3'!C21</f>
        <v>36457.360456195005</v>
      </c>
      <c r="D23" s="120">
        <f>'2.3'!D21</f>
        <v>2748.6046735700002</v>
      </c>
      <c r="E23" s="120">
        <f>'2.3'!E21</f>
        <v>0</v>
      </c>
      <c r="F23" s="120">
        <f>'2.3'!F21</f>
        <v>39205.965129765005</v>
      </c>
      <c r="G23" s="120">
        <f>'2.3'!G21</f>
        <v>67388.933364975528</v>
      </c>
      <c r="H23" s="120">
        <f>'2.3'!H21</f>
        <v>102419.06780812399</v>
      </c>
      <c r="I23" s="120">
        <f>'2.3'!I21</f>
        <v>0</v>
      </c>
      <c r="J23" s="174">
        <f>'2.3'!J21</f>
        <v>209013.96630286454</v>
      </c>
      <c r="K23" s="158">
        <f>'2.3'!K21</f>
        <v>38167.59109401</v>
      </c>
      <c r="L23" s="120">
        <f>'2.3'!L21</f>
        <v>3464.3281367999998</v>
      </c>
      <c r="M23" s="120">
        <f>'2.3'!M21</f>
        <v>0</v>
      </c>
      <c r="N23" s="120">
        <f>'2.3'!N21</f>
        <v>41631.919230810003</v>
      </c>
      <c r="O23" s="120">
        <f>'2.3'!O21</f>
        <v>71707.614360570005</v>
      </c>
      <c r="P23" s="120">
        <f>'2.3'!P21</f>
        <v>115737.09672104</v>
      </c>
      <c r="Q23" s="120">
        <f>'2.3'!Q21</f>
        <v>0</v>
      </c>
      <c r="R23" s="159">
        <f>'2.3'!R21</f>
        <v>229076.63031242002</v>
      </c>
      <c r="S23" s="183">
        <f>'2.3'!S21</f>
        <v>41166.246517932304</v>
      </c>
      <c r="T23" s="120">
        <f>'2.3'!T21</f>
        <v>3456.5557030999998</v>
      </c>
      <c r="U23" s="120">
        <f>'2.3'!U21</f>
        <v>0</v>
      </c>
      <c r="V23" s="120">
        <f>'2.3'!V21</f>
        <v>44622.802221032303</v>
      </c>
      <c r="W23" s="120">
        <f>'2.3'!W21</f>
        <v>81271.325546860302</v>
      </c>
      <c r="X23" s="120">
        <f>'2.3'!X21</f>
        <v>128017.67910944701</v>
      </c>
      <c r="Y23" s="120">
        <f>'2.3'!Y21</f>
        <v>0</v>
      </c>
      <c r="Z23" s="174">
        <f>'2.3'!Z21</f>
        <v>253911.80687733961</v>
      </c>
      <c r="AA23" s="158">
        <f>'2.3'!AA21</f>
        <v>46334.967187463</v>
      </c>
      <c r="AB23" s="120">
        <f>'2.3'!AB21</f>
        <v>3799.32844798</v>
      </c>
      <c r="AC23" s="120">
        <f>'2.3'!AC21</f>
        <v>0</v>
      </c>
      <c r="AD23" s="120">
        <f>'2.3'!AD21</f>
        <v>50134.295635442999</v>
      </c>
      <c r="AE23" s="120">
        <f>'2.3'!AE21</f>
        <v>91803.44197941001</v>
      </c>
      <c r="AF23" s="120">
        <f>'2.3'!AF21</f>
        <v>131341.698041778</v>
      </c>
      <c r="AG23" s="120">
        <f>'2.3'!AG21</f>
        <v>0</v>
      </c>
      <c r="AH23" s="159">
        <f>'2.3'!AH21</f>
        <v>273279.43565663102</v>
      </c>
      <c r="AI23" s="183">
        <f>'2.3'!AI21</f>
        <v>50449.171765881008</v>
      </c>
      <c r="AJ23" s="120">
        <f>'2.3'!AJ21</f>
        <v>4230.9526005200005</v>
      </c>
      <c r="AK23" s="120">
        <f>'2.3'!AK21</f>
        <v>0</v>
      </c>
      <c r="AL23" s="120">
        <f>'2.3'!AL21</f>
        <v>54680.124366401011</v>
      </c>
      <c r="AM23" s="120">
        <f>'2.3'!AM21</f>
        <v>96746.139563239994</v>
      </c>
      <c r="AN23" s="120">
        <f>'2.3'!AN21</f>
        <v>152713.026442734</v>
      </c>
      <c r="AO23" s="120">
        <f>'2.3'!AO21</f>
        <v>0</v>
      </c>
      <c r="AP23" s="174">
        <f>'2.3'!AP21</f>
        <v>304139.29037237499</v>
      </c>
      <c r="AQ23" s="158">
        <f>'2.3'!AQ21</f>
        <v>53117.455520017997</v>
      </c>
      <c r="AR23" s="120">
        <f>'2.3'!AR21</f>
        <v>4578.7752242500001</v>
      </c>
      <c r="AS23" s="120">
        <f>'2.3'!AS21</f>
        <v>0</v>
      </c>
      <c r="AT23" s="120">
        <f>'2.3'!AT21</f>
        <v>57696.230744267996</v>
      </c>
      <c r="AU23" s="120">
        <f>'2.3'!AU21</f>
        <v>93121.418392209991</v>
      </c>
      <c r="AV23" s="120">
        <f>'2.3'!AV21</f>
        <v>152952.68291774602</v>
      </c>
      <c r="AW23" s="120">
        <f>'2.3'!AW21</f>
        <v>0</v>
      </c>
      <c r="AX23" s="159">
        <f>'2.3'!AX21</f>
        <v>303770.33205422398</v>
      </c>
      <c r="AY23" s="183">
        <f>'2.3'!AY21</f>
        <v>56419.753580008008</v>
      </c>
      <c r="AZ23" s="120">
        <f>'2.3'!AZ21</f>
        <v>5004.54706601</v>
      </c>
      <c r="BA23" s="120">
        <f>'2.3'!BA21</f>
        <v>0</v>
      </c>
      <c r="BB23" s="120">
        <f>'2.3'!BB21</f>
        <v>61424.300646018004</v>
      </c>
      <c r="BC23" s="120">
        <f>'2.3'!BC21</f>
        <v>97827.826421050006</v>
      </c>
      <c r="BD23" s="120">
        <f>'2.3'!BD21</f>
        <v>165631.269122606</v>
      </c>
      <c r="BE23" s="120">
        <f>'2.3'!BE21</f>
        <v>0</v>
      </c>
      <c r="BF23" s="174">
        <f>'2.3'!BF21</f>
        <v>324883.39618967404</v>
      </c>
      <c r="BG23" s="158">
        <f>'2.3'!BG21</f>
        <v>53512.752876463317</v>
      </c>
      <c r="BH23" s="120">
        <f>'2.3'!BH21</f>
        <v>5186.7504822299998</v>
      </c>
      <c r="BI23" s="120">
        <f>'2.3'!BI21</f>
        <v>0</v>
      </c>
      <c r="BJ23" s="120">
        <f>'2.3'!BJ21</f>
        <v>58699.503358693313</v>
      </c>
      <c r="BK23" s="120">
        <f>'2.3'!BK21</f>
        <v>105306.10641061001</v>
      </c>
      <c r="BL23" s="120">
        <f>'2.3'!BL21</f>
        <v>162053.23737975699</v>
      </c>
      <c r="BM23" s="120">
        <f>'2.3'!BM21</f>
        <v>0</v>
      </c>
      <c r="BN23" s="159">
        <f>'2.3'!BN21</f>
        <v>326058.84714906034</v>
      </c>
      <c r="BO23" s="183">
        <f>'2.3'!BO21</f>
        <v>57452.709894808999</v>
      </c>
      <c r="BP23" s="120">
        <f>'2.3'!BP21</f>
        <v>5894.9937443299996</v>
      </c>
      <c r="BQ23" s="120">
        <f>'2.3'!BQ21</f>
        <v>0</v>
      </c>
      <c r="BR23" s="120">
        <f>'2.3'!BR21</f>
        <v>63347.703639138999</v>
      </c>
      <c r="BS23" s="120">
        <f>'2.3'!BS21</f>
        <v>110382.42344392999</v>
      </c>
      <c r="BT23" s="120">
        <f>'2.3'!BT21</f>
        <v>182901.352374126</v>
      </c>
      <c r="BU23" s="120">
        <f>'2.3'!BU21</f>
        <v>0</v>
      </c>
      <c r="BV23" s="174">
        <f>'2.3'!BV21</f>
        <v>356631.47945719503</v>
      </c>
      <c r="BW23" s="183">
        <f>'2.3'!BW21</f>
        <v>56993.039876144008</v>
      </c>
      <c r="BX23" s="120">
        <f>'2.3'!BX21</f>
        <v>6047.2900610599991</v>
      </c>
      <c r="BY23" s="120">
        <f>'2.3'!BY21</f>
        <v>0</v>
      </c>
      <c r="BZ23" s="120">
        <f>'2.3'!BZ21</f>
        <v>63040.329937204006</v>
      </c>
      <c r="CA23" s="120">
        <f>'2.3'!CA21</f>
        <v>116643.39559484723</v>
      </c>
      <c r="CB23" s="120">
        <f>'2.3'!CB21</f>
        <v>203438.38054678001</v>
      </c>
      <c r="CC23" s="120">
        <f>'2.3'!CC21</f>
        <v>0</v>
      </c>
      <c r="CD23" s="191">
        <f>'2.3'!CD21</f>
        <v>383122.10607883125</v>
      </c>
      <c r="CE23" s="158">
        <f>'2.3'!CE21</f>
        <v>58872.894359097998</v>
      </c>
      <c r="CF23" s="120">
        <f>'2.3'!CF21</f>
        <v>2728.7632339499996</v>
      </c>
      <c r="CG23" s="120">
        <f>'2.3'!CG21</f>
        <v>0</v>
      </c>
      <c r="CH23" s="120">
        <f>'2.3'!CH21</f>
        <v>61601.657593047996</v>
      </c>
      <c r="CI23" s="142">
        <f>'2.3'!CI21</f>
        <v>118345.2119257696</v>
      </c>
      <c r="CJ23" s="142">
        <f>'2.3'!CJ21</f>
        <v>212079.274554</v>
      </c>
      <c r="CK23" s="142">
        <f>'2.3'!CK21</f>
        <v>0</v>
      </c>
      <c r="CL23" s="120">
        <f>'2.3'!CL21</f>
        <v>392026.14407281764</v>
      </c>
    </row>
    <row r="24" spans="1:90" ht="20.100000000000001" customHeight="1" x14ac:dyDescent="0.25">
      <c r="A24" s="124">
        <v>23</v>
      </c>
      <c r="B24" s="124" t="s">
        <v>814</v>
      </c>
      <c r="C24" s="120">
        <f>'2.3'!C22</f>
        <v>18173</v>
      </c>
      <c r="D24" s="120">
        <f>'2.3'!D22</f>
        <v>0</v>
      </c>
      <c r="E24" s="120">
        <f>'2.3'!E22</f>
        <v>0</v>
      </c>
      <c r="F24" s="120">
        <f>'2.3'!F22</f>
        <v>18173</v>
      </c>
      <c r="G24" s="120">
        <f>'2.3'!G22</f>
        <v>17958</v>
      </c>
      <c r="H24" s="120">
        <f>'2.3'!H22</f>
        <v>14528</v>
      </c>
      <c r="I24" s="120">
        <f>'2.3'!I22</f>
        <v>0</v>
      </c>
      <c r="J24" s="174">
        <f>'2.3'!J22</f>
        <v>50659</v>
      </c>
      <c r="K24" s="158">
        <f>'2.3'!K22</f>
        <v>19754</v>
      </c>
      <c r="L24" s="120">
        <f>'2.3'!L22</f>
        <v>0</v>
      </c>
      <c r="M24" s="120">
        <f>'2.3'!M22</f>
        <v>0</v>
      </c>
      <c r="N24" s="120">
        <f>'2.3'!N22</f>
        <v>19754</v>
      </c>
      <c r="O24" s="120">
        <f>'2.3'!O22</f>
        <v>20040</v>
      </c>
      <c r="P24" s="120">
        <f>'2.3'!P22</f>
        <v>17051.573219527221</v>
      </c>
      <c r="Q24" s="120">
        <f>'2.3'!Q22</f>
        <v>0</v>
      </c>
      <c r="R24" s="159">
        <f>'2.3'!R22</f>
        <v>56845.573219527221</v>
      </c>
      <c r="S24" s="183">
        <f>'2.3'!S22</f>
        <v>20931</v>
      </c>
      <c r="T24" s="120">
        <f>'2.3'!T22</f>
        <v>0</v>
      </c>
      <c r="U24" s="120">
        <f>'2.3'!U22</f>
        <v>0</v>
      </c>
      <c r="V24" s="120">
        <f>'2.3'!V22</f>
        <v>20931</v>
      </c>
      <c r="W24" s="120">
        <f>'2.3'!W22</f>
        <v>21833</v>
      </c>
      <c r="X24" s="120">
        <f>'2.3'!X22</f>
        <v>20173</v>
      </c>
      <c r="Y24" s="120">
        <f>'2.3'!Y22</f>
        <v>0</v>
      </c>
      <c r="Z24" s="174">
        <f>'2.3'!Z22</f>
        <v>62937</v>
      </c>
      <c r="AA24" s="158">
        <f>'2.3'!AA22</f>
        <v>22237</v>
      </c>
      <c r="AB24" s="120">
        <f>'2.3'!AB22</f>
        <v>0</v>
      </c>
      <c r="AC24" s="120">
        <f>'2.3'!AC22</f>
        <v>0</v>
      </c>
      <c r="AD24" s="120">
        <f>'2.3'!AD22</f>
        <v>22237</v>
      </c>
      <c r="AE24" s="120">
        <f>'2.3'!AE22</f>
        <v>25551</v>
      </c>
      <c r="AF24" s="120">
        <f>'2.3'!AF22</f>
        <v>22305</v>
      </c>
      <c r="AG24" s="120">
        <f>'2.3'!AG22</f>
        <v>0</v>
      </c>
      <c r="AH24" s="159">
        <f>'2.3'!AH22</f>
        <v>70093</v>
      </c>
      <c r="AI24" s="183">
        <f>'2.3'!AI22</f>
        <v>24962.639596219655</v>
      </c>
      <c r="AJ24" s="120">
        <f>'2.3'!AJ22</f>
        <v>0</v>
      </c>
      <c r="AK24" s="120">
        <f>'2.3'!AK22</f>
        <v>0</v>
      </c>
      <c r="AL24" s="120">
        <f>'2.3'!AL22</f>
        <v>24962.639596219655</v>
      </c>
      <c r="AM24" s="120">
        <f>'2.3'!AM22</f>
        <v>28330.349966189475</v>
      </c>
      <c r="AN24" s="120">
        <f>'2.3'!AN22</f>
        <v>24786.01043759087</v>
      </c>
      <c r="AO24" s="120">
        <f>'2.3'!AO22</f>
        <v>0</v>
      </c>
      <c r="AP24" s="174">
        <f>'2.3'!AP22</f>
        <v>78079</v>
      </c>
      <c r="AQ24" s="158">
        <f>'2.3'!AQ22</f>
        <v>27854</v>
      </c>
      <c r="AR24" s="120">
        <f>'2.3'!AR22</f>
        <v>0</v>
      </c>
      <c r="AS24" s="120">
        <f>'2.3'!AS22</f>
        <v>0</v>
      </c>
      <c r="AT24" s="120">
        <f>'2.3'!AT22</f>
        <v>27854</v>
      </c>
      <c r="AU24" s="120">
        <f>'2.3'!AU22</f>
        <v>32201</v>
      </c>
      <c r="AV24" s="120">
        <f>'2.3'!AV22</f>
        <v>27534</v>
      </c>
      <c r="AW24" s="120">
        <f>'2.3'!AW22</f>
        <v>0</v>
      </c>
      <c r="AX24" s="159">
        <f>'2.3'!AX22</f>
        <v>87589</v>
      </c>
      <c r="AY24" s="183">
        <f>'2.3'!AY22</f>
        <v>30232.028117264708</v>
      </c>
      <c r="AZ24" s="120">
        <f>'2.3'!AZ22</f>
        <v>0</v>
      </c>
      <c r="BA24" s="120">
        <f>'2.3'!BA22</f>
        <v>0</v>
      </c>
      <c r="BB24" s="120">
        <f>'2.3'!BB22</f>
        <v>30232.028117264708</v>
      </c>
      <c r="BC24" s="120">
        <f>'2.3'!BC22</f>
        <v>35125.577060561685</v>
      </c>
      <c r="BD24" s="120">
        <f>'2.3'!BD22</f>
        <v>30840.39482217361</v>
      </c>
      <c r="BE24" s="120">
        <f>'2.3'!BE22</f>
        <v>0</v>
      </c>
      <c r="BF24" s="174">
        <f>'2.3'!BF22</f>
        <v>96198</v>
      </c>
      <c r="BG24" s="158">
        <f>'2.3'!BG22</f>
        <v>33202.763582790314</v>
      </c>
      <c r="BH24" s="120">
        <f>'2.3'!BH22</f>
        <v>0</v>
      </c>
      <c r="BI24" s="120">
        <f>'2.3'!BI22</f>
        <v>0</v>
      </c>
      <c r="BJ24" s="120">
        <f>'2.3'!BJ22</f>
        <v>33202.763582790314</v>
      </c>
      <c r="BK24" s="120">
        <f>'2.3'!BK22</f>
        <v>35661.626222298502</v>
      </c>
      <c r="BL24" s="120">
        <f>'2.3'!BL22</f>
        <v>32538.610194911183</v>
      </c>
      <c r="BM24" s="120">
        <f>'2.3'!BM22</f>
        <v>0</v>
      </c>
      <c r="BN24" s="159">
        <f>'2.3'!BN22</f>
        <v>101403</v>
      </c>
      <c r="BO24" s="183">
        <f>'2.3'!BO22</f>
        <v>34102.515277262872</v>
      </c>
      <c r="BP24" s="120">
        <f>'2.3'!BP22</f>
        <v>0</v>
      </c>
      <c r="BQ24" s="120">
        <f>'2.3'!BQ22</f>
        <v>0</v>
      </c>
      <c r="BR24" s="120">
        <f>'2.3'!BR22</f>
        <v>34102.515277262872</v>
      </c>
      <c r="BS24" s="120">
        <f>'2.3'!BS22</f>
        <v>38304.810987162091</v>
      </c>
      <c r="BT24" s="120">
        <f>'2.3'!BT22</f>
        <v>34303.67373557503</v>
      </c>
      <c r="BU24" s="120">
        <f>'2.3'!BU22</f>
        <v>0</v>
      </c>
      <c r="BV24" s="174">
        <f>'2.3'!BV22</f>
        <v>106711</v>
      </c>
      <c r="BW24" s="183">
        <f>'2.3'!BW22</f>
        <v>36873</v>
      </c>
      <c r="BX24" s="120">
        <f>'2.3'!BX22</f>
        <v>0</v>
      </c>
      <c r="BY24" s="120">
        <f>'2.3'!BY22</f>
        <v>0</v>
      </c>
      <c r="BZ24" s="120">
        <f>'2.3'!BZ22</f>
        <v>36873</v>
      </c>
      <c r="CA24" s="120">
        <f>'2.3'!CA22</f>
        <v>40535</v>
      </c>
      <c r="CB24" s="120">
        <f>'2.3'!CB22</f>
        <v>37632</v>
      </c>
      <c r="CC24" s="120">
        <f>'2.3'!CC22</f>
        <v>0</v>
      </c>
      <c r="CD24" s="191">
        <f>'2.3'!CD22</f>
        <v>115040</v>
      </c>
      <c r="CE24" s="158">
        <f>'2.3'!CE22</f>
        <v>38781.967430689358</v>
      </c>
      <c r="CF24" s="120">
        <f>'2.3'!CF22</f>
        <v>0</v>
      </c>
      <c r="CG24" s="120">
        <f>'2.3'!CG22</f>
        <v>0</v>
      </c>
      <c r="CH24" s="120">
        <f>'2.3'!CH22</f>
        <v>38781.967430689358</v>
      </c>
      <c r="CI24" s="142">
        <f>'2.3'!CI22</f>
        <v>42633.554356927649</v>
      </c>
      <c r="CJ24" s="142">
        <f>'2.3'!CJ22</f>
        <v>39580.261935608767</v>
      </c>
      <c r="CK24" s="142">
        <f>'2.3'!CK22</f>
        <v>0</v>
      </c>
      <c r="CL24" s="120">
        <f>'2.3'!CL22</f>
        <v>120995.78372322577</v>
      </c>
    </row>
    <row r="25" spans="1:90" ht="20.100000000000001" customHeight="1" x14ac:dyDescent="0.25">
      <c r="A25" s="124">
        <v>24</v>
      </c>
      <c r="B25" s="124" t="s">
        <v>815</v>
      </c>
      <c r="C25" s="120">
        <f>'2.3'!C23</f>
        <v>273807.33218452171</v>
      </c>
      <c r="D25" s="120">
        <f>'2.3'!D23</f>
        <v>16275.05034193</v>
      </c>
      <c r="E25" s="120">
        <f>'2.3'!E23</f>
        <v>-17810.020974499999</v>
      </c>
      <c r="F25" s="120">
        <f>'2.3'!F23</f>
        <v>272272.36155195173</v>
      </c>
      <c r="G25" s="120">
        <f>'2.3'!G23</f>
        <v>61401.309036107785</v>
      </c>
      <c r="H25" s="120">
        <f>'2.3'!H23</f>
        <v>10982.948527658276</v>
      </c>
      <c r="I25" s="120">
        <f>'2.3'!I23</f>
        <v>-70971.04046263278</v>
      </c>
      <c r="J25" s="174">
        <f>'2.3'!J23</f>
        <v>273685.57865308505</v>
      </c>
      <c r="K25" s="158">
        <f>'2.3'!K23</f>
        <v>332233.35549302504</v>
      </c>
      <c r="L25" s="120">
        <f>'2.3'!L23</f>
        <v>19691.418973189997</v>
      </c>
      <c r="M25" s="120">
        <f>'2.3'!M23</f>
        <v>-20599.282354849998</v>
      </c>
      <c r="N25" s="120">
        <f>'2.3'!N23</f>
        <v>331325.49211136508</v>
      </c>
      <c r="O25" s="120">
        <f>'2.3'!O23</f>
        <v>48604.097855697612</v>
      </c>
      <c r="P25" s="120">
        <f>'2.3'!P23</f>
        <v>9273.2862153880233</v>
      </c>
      <c r="Q25" s="120">
        <f>'2.3'!Q23</f>
        <v>-55508.535475135417</v>
      </c>
      <c r="R25" s="159">
        <f>'2.3'!R23</f>
        <v>333694.34070731531</v>
      </c>
      <c r="S25" s="183">
        <f>'2.3'!S23</f>
        <v>331572.55396520178</v>
      </c>
      <c r="T25" s="120">
        <f>'2.3'!T23</f>
        <v>17133.95530016</v>
      </c>
      <c r="U25" s="120">
        <f>'2.3'!U23</f>
        <v>-17642.024293009999</v>
      </c>
      <c r="V25" s="120">
        <f>'2.3'!V23</f>
        <v>331064.48497235175</v>
      </c>
      <c r="W25" s="120">
        <f>'2.3'!W23</f>
        <v>56992.837396333169</v>
      </c>
      <c r="X25" s="120">
        <f>'2.3'!X23</f>
        <v>10809.659102890484</v>
      </c>
      <c r="Y25" s="120">
        <f>'2.3'!Y23</f>
        <v>-65013.756215553207</v>
      </c>
      <c r="Z25" s="174">
        <f>'2.3'!Z23</f>
        <v>333853.22525602218</v>
      </c>
      <c r="AA25" s="158">
        <f>'2.3'!AA23</f>
        <v>366255.61368030426</v>
      </c>
      <c r="AB25" s="120">
        <f>'2.3'!AB23</f>
        <v>17815.69674254</v>
      </c>
      <c r="AC25" s="120">
        <f>'2.3'!AC23</f>
        <v>-17352.77531397</v>
      </c>
      <c r="AD25" s="120">
        <f>'2.3'!AD23</f>
        <v>366718.53510887426</v>
      </c>
      <c r="AE25" s="120">
        <f>'2.3'!AE23</f>
        <v>54110.981012221091</v>
      </c>
      <c r="AF25" s="120">
        <f>'2.3'!AF23</f>
        <v>10796.035806707858</v>
      </c>
      <c r="AG25" s="120">
        <f>'2.3'!AG23</f>
        <v>-60013.905763903</v>
      </c>
      <c r="AH25" s="159">
        <f>'2.3'!AH23</f>
        <v>371611.64616390021</v>
      </c>
      <c r="AI25" s="183">
        <f>'2.3'!AI23</f>
        <v>426152.30200848321</v>
      </c>
      <c r="AJ25" s="120">
        <f>'2.3'!AJ23</f>
        <v>21056.105042769999</v>
      </c>
      <c r="AK25" s="120">
        <f>'2.3'!AK23</f>
        <v>-21154.384428360001</v>
      </c>
      <c r="AL25" s="120">
        <f>'2.3'!AL23</f>
        <v>426054.02262289322</v>
      </c>
      <c r="AM25" s="120">
        <f>'2.3'!AM23</f>
        <v>53003.24955875556</v>
      </c>
      <c r="AN25" s="120">
        <f>'2.3'!AN23</f>
        <v>10765.437957342263</v>
      </c>
      <c r="AO25" s="120">
        <f>'2.3'!AO23</f>
        <v>-55708.664805480621</v>
      </c>
      <c r="AP25" s="174">
        <f>'2.3'!AP23</f>
        <v>434114.04533351038</v>
      </c>
      <c r="AQ25" s="158">
        <f>'2.3'!AQ23</f>
        <v>700466.92167925206</v>
      </c>
      <c r="AR25" s="120">
        <f>'2.3'!AR23</f>
        <v>28239.32873651</v>
      </c>
      <c r="AS25" s="120">
        <f>'2.3'!AS23</f>
        <v>-28491.658132639997</v>
      </c>
      <c r="AT25" s="120">
        <f>'2.3'!AT23</f>
        <v>700214.59228312213</v>
      </c>
      <c r="AU25" s="120">
        <f>'2.3'!AU23</f>
        <v>89632.034141468379</v>
      </c>
      <c r="AV25" s="120">
        <f>'2.3'!AV23</f>
        <v>17100.437351353623</v>
      </c>
      <c r="AW25" s="120">
        <f>'2.3'!AW23</f>
        <v>-92242.476822825629</v>
      </c>
      <c r="AX25" s="159">
        <f>'2.3'!AX23</f>
        <v>714704.58695311844</v>
      </c>
      <c r="AY25" s="183">
        <f>'2.3'!AY23</f>
        <v>606953.20366744243</v>
      </c>
      <c r="AZ25" s="120">
        <f>'2.3'!AZ23</f>
        <v>31791.943828839998</v>
      </c>
      <c r="BA25" s="120">
        <f>'2.3'!BA23</f>
        <v>-31829.152782199995</v>
      </c>
      <c r="BB25" s="120">
        <f>'2.3'!BB23</f>
        <v>606915.99471408245</v>
      </c>
      <c r="BC25" s="120">
        <f>'2.3'!BC23</f>
        <v>80342.760845617682</v>
      </c>
      <c r="BD25" s="120">
        <f>'2.3'!BD23</f>
        <v>9441.5876859509226</v>
      </c>
      <c r="BE25" s="120">
        <f>'2.3'!BE23</f>
        <v>-72751.749867264312</v>
      </c>
      <c r="BF25" s="174">
        <f>'2.3'!BF23</f>
        <v>623948.59337838669</v>
      </c>
      <c r="BG25" s="158">
        <f>'2.3'!BG23</f>
        <v>576824.51475755894</v>
      </c>
      <c r="BH25" s="120">
        <f>'2.3'!BH23</f>
        <v>24392.267588410003</v>
      </c>
      <c r="BI25" s="120">
        <f>'2.3'!BI23</f>
        <v>-27582.35326887</v>
      </c>
      <c r="BJ25" s="120">
        <f>'2.3'!BJ23</f>
        <v>573634.42907709896</v>
      </c>
      <c r="BK25" s="120">
        <f>'2.3'!BK23</f>
        <v>54313.135840214476</v>
      </c>
      <c r="BL25" s="120">
        <f>'2.3'!BL23</f>
        <v>5174.601273929452</v>
      </c>
      <c r="BM25" s="120">
        <f>'2.3'!BM23</f>
        <v>-43925.249042507014</v>
      </c>
      <c r="BN25" s="159">
        <f>'2.3'!BN23</f>
        <v>589196.91714873584</v>
      </c>
      <c r="BO25" s="183">
        <f>'2.3'!BO23</f>
        <v>603109.17108211922</v>
      </c>
      <c r="BP25" s="120">
        <f>'2.3'!BP23</f>
        <v>22377.186578090004</v>
      </c>
      <c r="BQ25" s="120">
        <f>'2.3'!BQ23</f>
        <v>-27359.372113960002</v>
      </c>
      <c r="BR25" s="120">
        <f>'2.3'!BR23</f>
        <v>598126.9855462492</v>
      </c>
      <c r="BS25" s="120">
        <f>'2.3'!BS23</f>
        <v>60738.703145935426</v>
      </c>
      <c r="BT25" s="120">
        <f>'2.3'!BT23</f>
        <v>5351.7259352631854</v>
      </c>
      <c r="BU25" s="120">
        <f>'2.3'!BU23</f>
        <v>-50809.210142750424</v>
      </c>
      <c r="BV25" s="174">
        <f>'2.3'!BV23</f>
        <v>613408.20448469743</v>
      </c>
      <c r="BW25" s="183">
        <f>'2.3'!BW23</f>
        <v>517545.24278403382</v>
      </c>
      <c r="BX25" s="120">
        <f>'2.3'!BX23</f>
        <v>21363.773178960004</v>
      </c>
      <c r="BY25" s="120">
        <f>'2.3'!BY23</f>
        <v>-27222.467000000004</v>
      </c>
      <c r="BZ25" s="120">
        <f>'2.3'!BZ23</f>
        <v>511686.54896299384</v>
      </c>
      <c r="CA25" s="120">
        <f>'2.3'!CA23</f>
        <v>49107.514649932826</v>
      </c>
      <c r="CB25" s="120">
        <f>'2.3'!CB23</f>
        <v>4858.8583803130996</v>
      </c>
      <c r="CC25" s="120">
        <f>'2.3'!CC23</f>
        <v>-39352.481477199784</v>
      </c>
      <c r="CD25" s="191">
        <f>'2.3'!CD23</f>
        <v>526300.44051603996</v>
      </c>
      <c r="CE25" s="158">
        <f>'2.3'!CE23</f>
        <v>430625.7618398004</v>
      </c>
      <c r="CF25" s="120">
        <f>'2.3'!CF23</f>
        <v>21642.61874084</v>
      </c>
      <c r="CG25" s="120">
        <f>'2.3'!CG23</f>
        <v>-28035.011583119995</v>
      </c>
      <c r="CH25" s="120">
        <f>'2.3'!CH23</f>
        <v>424233.36899752042</v>
      </c>
      <c r="CI25" s="142">
        <f>'2.3'!CI23</f>
        <v>36344.869447309218</v>
      </c>
      <c r="CJ25" s="142">
        <f>'2.3'!CJ23</f>
        <v>5006.1788007540272</v>
      </c>
      <c r="CK25" s="142">
        <f>'2.3'!CK23</f>
        <v>-31206.949466032238</v>
      </c>
      <c r="CL25" s="120">
        <f>'2.3'!CL23</f>
        <v>434377.4677795514</v>
      </c>
    </row>
    <row r="26" spans="1:90" ht="20.100000000000001" customHeight="1" x14ac:dyDescent="0.25">
      <c r="A26" s="124">
        <v>25</v>
      </c>
      <c r="B26" s="124" t="s">
        <v>248</v>
      </c>
      <c r="C26" s="120">
        <f>'2.3'!C27</f>
        <v>6154.8543834105531</v>
      </c>
      <c r="D26" s="120">
        <f>'2.3'!D27</f>
        <v>0</v>
      </c>
      <c r="E26" s="120">
        <f>'2.3'!E27</f>
        <v>0</v>
      </c>
      <c r="F26" s="120">
        <f>'2.3'!F27</f>
        <v>6154.8543834105531</v>
      </c>
      <c r="G26" s="120">
        <f>'2.3'!G27</f>
        <v>171.42830873258276</v>
      </c>
      <c r="H26" s="120">
        <f>'2.3'!H27</f>
        <v>143.12630871000002</v>
      </c>
      <c r="I26" s="120">
        <f>'2.3'!I27</f>
        <v>0</v>
      </c>
      <c r="J26" s="174">
        <f>'2.3'!J27</f>
        <v>6469.4090008531357</v>
      </c>
      <c r="K26" s="158">
        <f>'2.3'!K27</f>
        <v>11891.813177599519</v>
      </c>
      <c r="L26" s="120">
        <f>'2.3'!L27</f>
        <v>0</v>
      </c>
      <c r="M26" s="120">
        <f>'2.3'!M27</f>
        <v>0</v>
      </c>
      <c r="N26" s="120">
        <f>'2.3'!N27</f>
        <v>11891.813177599519</v>
      </c>
      <c r="O26" s="120">
        <f>'2.3'!O27</f>
        <v>155.04188624000005</v>
      </c>
      <c r="P26" s="120">
        <f>'2.3'!P27</f>
        <v>169.47010046</v>
      </c>
      <c r="Q26" s="120">
        <f>'2.3'!Q27</f>
        <v>0</v>
      </c>
      <c r="R26" s="159">
        <f>'2.3'!R27</f>
        <v>12216.325164299518</v>
      </c>
      <c r="S26" s="183">
        <f>'2.3'!S27</f>
        <v>14418.922136570298</v>
      </c>
      <c r="T26" s="120">
        <f>'2.3'!T27</f>
        <v>0</v>
      </c>
      <c r="U26" s="120">
        <f>'2.3'!U27</f>
        <v>0</v>
      </c>
      <c r="V26" s="120">
        <f>'2.3'!V27</f>
        <v>14418.922136570298</v>
      </c>
      <c r="W26" s="120">
        <f>'2.3'!W27</f>
        <v>164.95416308999998</v>
      </c>
      <c r="X26" s="120">
        <f>'2.3'!X27</f>
        <v>158.10780433000002</v>
      </c>
      <c r="Y26" s="120">
        <f>'2.3'!Y27</f>
        <v>0</v>
      </c>
      <c r="Z26" s="174">
        <f>'2.3'!Z27</f>
        <v>14741.984103990299</v>
      </c>
      <c r="AA26" s="158">
        <f>'2.3'!AA27</f>
        <v>25017.518299863899</v>
      </c>
      <c r="AB26" s="120">
        <f>'2.3'!AB27</f>
        <v>0</v>
      </c>
      <c r="AC26" s="120">
        <f>'2.3'!AC27</f>
        <v>0</v>
      </c>
      <c r="AD26" s="120">
        <f>'2.3'!AD27</f>
        <v>25017.518299863899</v>
      </c>
      <c r="AE26" s="120">
        <f>'2.3'!AE27</f>
        <v>404.49994511</v>
      </c>
      <c r="AF26" s="120">
        <f>'2.3'!AF27</f>
        <v>249.36270463</v>
      </c>
      <c r="AG26" s="120">
        <f>'2.3'!AG27</f>
        <v>0</v>
      </c>
      <c r="AH26" s="159">
        <f>'2.3'!AH27</f>
        <v>25671.380949603899</v>
      </c>
      <c r="AI26" s="183">
        <f>'2.3'!AI27</f>
        <v>29775.225716592737</v>
      </c>
      <c r="AJ26" s="120">
        <f>'2.3'!AJ27</f>
        <v>0</v>
      </c>
      <c r="AK26" s="120">
        <f>'2.3'!AK27</f>
        <v>0</v>
      </c>
      <c r="AL26" s="120">
        <f>'2.3'!AL27</f>
        <v>29775.225716592737</v>
      </c>
      <c r="AM26" s="120">
        <f>'2.3'!AM27</f>
        <v>331.81069516000002</v>
      </c>
      <c r="AN26" s="120">
        <f>'2.3'!AN27</f>
        <v>264.05577391999998</v>
      </c>
      <c r="AO26" s="120">
        <f>'2.3'!AO27</f>
        <v>0</v>
      </c>
      <c r="AP26" s="174">
        <f>'2.3'!AP27</f>
        <v>30371.092185672736</v>
      </c>
      <c r="AQ26" s="158">
        <f>'2.3'!AQ27</f>
        <v>24649.053042339998</v>
      </c>
      <c r="AR26" s="120">
        <f>'2.3'!AR27</f>
        <v>0</v>
      </c>
      <c r="AS26" s="120">
        <f>'2.3'!AS27</f>
        <v>0</v>
      </c>
      <c r="AT26" s="120">
        <f>'2.3'!AT27</f>
        <v>24649.053042339998</v>
      </c>
      <c r="AU26" s="120">
        <f>'2.3'!AU27</f>
        <v>319.07529677000002</v>
      </c>
      <c r="AV26" s="120">
        <f>'2.3'!AV27</f>
        <v>240.79317621999999</v>
      </c>
      <c r="AW26" s="120">
        <f>'2.3'!AW27</f>
        <v>0</v>
      </c>
      <c r="AX26" s="159">
        <f>'2.3'!AX27</f>
        <v>25208.921515329996</v>
      </c>
      <c r="AY26" s="183">
        <f>'2.3'!AY27</f>
        <v>27187.651005809999</v>
      </c>
      <c r="AZ26" s="120">
        <f>'2.3'!AZ27</f>
        <v>0</v>
      </c>
      <c r="BA26" s="120">
        <f>'2.3'!BA27</f>
        <v>0</v>
      </c>
      <c r="BB26" s="120">
        <f>'2.3'!BB27</f>
        <v>27187.651005809999</v>
      </c>
      <c r="BC26" s="120">
        <f>'2.3'!BC27</f>
        <v>865.67603124999994</v>
      </c>
      <c r="BD26" s="120">
        <f>'2.3'!BD27</f>
        <v>335.19274765</v>
      </c>
      <c r="BE26" s="120">
        <f>'2.3'!BE27</f>
        <v>0</v>
      </c>
      <c r="BF26" s="174">
        <f>'2.3'!BF27</f>
        <v>28388.519784709999</v>
      </c>
      <c r="BG26" s="158">
        <f>'2.3'!BG27</f>
        <v>21951.57566848</v>
      </c>
      <c r="BH26" s="120">
        <f>'2.3'!BH27</f>
        <v>0</v>
      </c>
      <c r="BI26" s="120">
        <f>'2.3'!BI27</f>
        <v>0</v>
      </c>
      <c r="BJ26" s="120">
        <f>'2.3'!BJ27</f>
        <v>21951.57566848</v>
      </c>
      <c r="BK26" s="120">
        <f>'2.3'!BK27</f>
        <v>819.28330091000009</v>
      </c>
      <c r="BL26" s="120">
        <f>'2.3'!BL27</f>
        <v>339.58712033</v>
      </c>
      <c r="BM26" s="120">
        <f>'2.3'!BM27</f>
        <v>0</v>
      </c>
      <c r="BN26" s="159">
        <f>'2.3'!BN27</f>
        <v>23110.446089720001</v>
      </c>
      <c r="BO26" s="183">
        <f>'2.3'!BO27</f>
        <v>23700.684161969999</v>
      </c>
      <c r="BP26" s="120">
        <f>'2.3'!BP27</f>
        <v>0</v>
      </c>
      <c r="BQ26" s="120">
        <f>'2.3'!BQ27</f>
        <v>0</v>
      </c>
      <c r="BR26" s="120">
        <f>'2.3'!BR27</f>
        <v>23700.684161969999</v>
      </c>
      <c r="BS26" s="120">
        <f>'2.3'!BS27</f>
        <v>754.75837276000004</v>
      </c>
      <c r="BT26" s="120">
        <f>'2.3'!BT27</f>
        <v>366.76400351999996</v>
      </c>
      <c r="BU26" s="120">
        <f>'2.3'!BU27</f>
        <v>0</v>
      </c>
      <c r="BV26" s="174">
        <f>'2.3'!BV27</f>
        <v>24822.206538249997</v>
      </c>
      <c r="BW26" s="183">
        <f>'2.3'!BW27</f>
        <v>16433.471633449997</v>
      </c>
      <c r="BX26" s="120">
        <f>'2.3'!BX27</f>
        <v>0</v>
      </c>
      <c r="BY26" s="120">
        <f>'2.3'!BY27</f>
        <v>0</v>
      </c>
      <c r="BZ26" s="120">
        <f>'2.3'!BZ27</f>
        <v>16433.471633449997</v>
      </c>
      <c r="CA26" s="120">
        <f>'2.3'!CA27</f>
        <v>641.12777938216971</v>
      </c>
      <c r="CB26" s="120">
        <f>'2.3'!CB27</f>
        <v>367.95217797000004</v>
      </c>
      <c r="CC26" s="120">
        <f>'2.3'!CC27</f>
        <v>0</v>
      </c>
      <c r="CD26" s="191">
        <f>'2.3'!CD27</f>
        <v>17442.551590802166</v>
      </c>
      <c r="CE26" s="158">
        <f>'2.3'!CE27</f>
        <v>11285.748110263999</v>
      </c>
      <c r="CF26" s="120">
        <f>'2.3'!CF27</f>
        <v>0</v>
      </c>
      <c r="CG26" s="120">
        <f>'2.3'!CG27</f>
        <v>0</v>
      </c>
      <c r="CH26" s="120">
        <f>'2.3'!CH27</f>
        <v>11285.748110263999</v>
      </c>
      <c r="CI26" s="142">
        <f>'2.3'!CI27</f>
        <v>638.95474270274985</v>
      </c>
      <c r="CJ26" s="142">
        <f>'2.3'!CJ27</f>
        <v>383.30531300000001</v>
      </c>
      <c r="CK26" s="142">
        <f>'2.3'!CK27</f>
        <v>0</v>
      </c>
      <c r="CL26" s="120">
        <f>'2.3'!CL27</f>
        <v>12308.00816596675</v>
      </c>
    </row>
    <row r="27" spans="1:90" ht="20.100000000000001" customHeight="1" x14ac:dyDescent="0.25">
      <c r="A27" s="124">
        <v>26</v>
      </c>
      <c r="B27" s="124" t="s">
        <v>243</v>
      </c>
      <c r="C27" s="120">
        <f>'2.3'!C31</f>
        <v>240554.10105531669</v>
      </c>
      <c r="D27" s="120">
        <f>'2.3'!D31</f>
        <v>0</v>
      </c>
      <c r="E27" s="120">
        <f>'2.3'!E31</f>
        <v>0</v>
      </c>
      <c r="F27" s="120">
        <f>'2.3'!F31</f>
        <v>240554.10105531669</v>
      </c>
      <c r="G27" s="120">
        <f>'2.3'!G31</f>
        <v>87917.832708838818</v>
      </c>
      <c r="H27" s="120">
        <f>'2.3'!H31</f>
        <v>1954.3032321615799</v>
      </c>
      <c r="I27" s="120">
        <f>'2.3'!I31</f>
        <v>-329209.17372751504</v>
      </c>
      <c r="J27" s="174">
        <f>'2.3'!J31</f>
        <v>1217.0632688020123</v>
      </c>
      <c r="K27" s="158">
        <f>'2.3'!K31</f>
        <v>276206.3752575008</v>
      </c>
      <c r="L27" s="120">
        <f>'2.3'!L31</f>
        <v>0</v>
      </c>
      <c r="M27" s="120">
        <f>'2.3'!M31</f>
        <v>0</v>
      </c>
      <c r="N27" s="120">
        <f>'2.3'!N31</f>
        <v>276206.3752575008</v>
      </c>
      <c r="O27" s="120">
        <f>'2.3'!O31</f>
        <v>94698.453221737509</v>
      </c>
      <c r="P27" s="120">
        <f>'2.3'!P31</f>
        <v>1597.5736556039201</v>
      </c>
      <c r="Q27" s="120">
        <f>'2.3'!Q31</f>
        <v>-371386.98996153014</v>
      </c>
      <c r="R27" s="159">
        <f>'2.3'!R31</f>
        <v>1115.4121733120992</v>
      </c>
      <c r="S27" s="183">
        <f>'2.3'!S31</f>
        <v>306986.01870188338</v>
      </c>
      <c r="T27" s="120">
        <f>'2.3'!T31</f>
        <v>0</v>
      </c>
      <c r="U27" s="120">
        <f>'2.3'!U31</f>
        <v>0</v>
      </c>
      <c r="V27" s="120">
        <f>'2.3'!V31</f>
        <v>306986.01870188338</v>
      </c>
      <c r="W27" s="120">
        <f>'2.3'!W31</f>
        <v>106793.27248841879</v>
      </c>
      <c r="X27" s="120">
        <f>'2.3'!X31</f>
        <v>1706.1939640284402</v>
      </c>
      <c r="Y27" s="120">
        <f>'2.3'!Y31</f>
        <v>-414164.96336840926</v>
      </c>
      <c r="Z27" s="174">
        <f>'2.3'!Z31</f>
        <v>1320.521785921359</v>
      </c>
      <c r="AA27" s="158">
        <f>'2.3'!AA31</f>
        <v>319049.46992224094</v>
      </c>
      <c r="AB27" s="120">
        <f>'2.3'!AB31</f>
        <v>0</v>
      </c>
      <c r="AC27" s="120">
        <f>'2.3'!AC31</f>
        <v>0</v>
      </c>
      <c r="AD27" s="120">
        <f>'2.3'!AD31</f>
        <v>319049.46992224094</v>
      </c>
      <c r="AE27" s="120">
        <f>'2.3'!AE31</f>
        <v>114918.19568975753</v>
      </c>
      <c r="AF27" s="120">
        <f>'2.3'!AF31</f>
        <v>3013.76413086108</v>
      </c>
      <c r="AG27" s="120">
        <f>'2.3'!AG31</f>
        <v>-435082.61119033949</v>
      </c>
      <c r="AH27" s="159">
        <f>'2.3'!AH31</f>
        <v>1898.8185525200679</v>
      </c>
      <c r="AI27" s="183">
        <f>'2.3'!AI31</f>
        <v>353969.76653181296</v>
      </c>
      <c r="AJ27" s="120">
        <f>'2.3'!AJ31</f>
        <v>0</v>
      </c>
      <c r="AK27" s="120">
        <f>'2.3'!AK31</f>
        <v>0</v>
      </c>
      <c r="AL27" s="120">
        <f>'2.3'!AL31</f>
        <v>353969.76653181296</v>
      </c>
      <c r="AM27" s="120">
        <f>'2.3'!AM31</f>
        <v>126881.56092917999</v>
      </c>
      <c r="AN27" s="120">
        <f>'2.3'!AN31</f>
        <v>3369.9765196072899</v>
      </c>
      <c r="AO27" s="120">
        <f>'2.3'!AO31</f>
        <v>-481117.63960902917</v>
      </c>
      <c r="AP27" s="174">
        <f>'2.3'!AP31</f>
        <v>3103.6643715710961</v>
      </c>
      <c r="AQ27" s="158">
        <f>'2.3'!AQ31</f>
        <v>361210.79716482549</v>
      </c>
      <c r="AR27" s="120">
        <f>'2.3'!AR31</f>
        <v>0</v>
      </c>
      <c r="AS27" s="120">
        <f>'2.3'!AS31</f>
        <v>0</v>
      </c>
      <c r="AT27" s="120">
        <f>'2.3'!AT31</f>
        <v>361210.79716482549</v>
      </c>
      <c r="AU27" s="120">
        <f>'2.3'!AU31</f>
        <v>129486.06649543</v>
      </c>
      <c r="AV27" s="120">
        <f>'2.3'!AV31</f>
        <v>4434.0646085253402</v>
      </c>
      <c r="AW27" s="120">
        <f>'2.3'!AW31</f>
        <v>-492408.5000021868</v>
      </c>
      <c r="AX27" s="159">
        <f>'2.3'!AX31</f>
        <v>2722.42826659407</v>
      </c>
      <c r="AY27" s="183">
        <f>'2.3'!AY31</f>
        <v>405535.88051036553</v>
      </c>
      <c r="AZ27" s="120">
        <f>'2.3'!AZ31</f>
        <v>0</v>
      </c>
      <c r="BA27" s="120">
        <f>'2.3'!BA31</f>
        <v>0</v>
      </c>
      <c r="BB27" s="120">
        <f>'2.3'!BB31</f>
        <v>405535.88051036553</v>
      </c>
      <c r="BC27" s="120">
        <f>'2.3'!BC31</f>
        <v>135798.92219209255</v>
      </c>
      <c r="BD27" s="120">
        <f>'2.3'!BD31</f>
        <v>5281.0145399070398</v>
      </c>
      <c r="BE27" s="120">
        <f>'2.3'!BE31</f>
        <v>-542013.39977445605</v>
      </c>
      <c r="BF27" s="174">
        <f>'2.3'!BF31</f>
        <v>4602.4174679090502</v>
      </c>
      <c r="BG27" s="158">
        <f>'2.3'!BG31</f>
        <v>403201.10831315245</v>
      </c>
      <c r="BH27" s="120">
        <f>'2.3'!BH31</f>
        <v>0</v>
      </c>
      <c r="BI27" s="120">
        <f>'2.3'!BI31</f>
        <v>0</v>
      </c>
      <c r="BJ27" s="120">
        <f>'2.3'!BJ31</f>
        <v>403201.10831315245</v>
      </c>
      <c r="BK27" s="120">
        <f>'2.3'!BK31</f>
        <v>141581.10447334003</v>
      </c>
      <c r="BL27" s="120">
        <f>'2.3'!BL31</f>
        <v>5002.8789898492096</v>
      </c>
      <c r="BM27" s="120">
        <f>'2.3'!BM31</f>
        <v>-546168.53628973605</v>
      </c>
      <c r="BN27" s="159">
        <f>'2.3'!BN31</f>
        <v>3616.5554866056191</v>
      </c>
      <c r="BO27" s="183">
        <f>'2.3'!BO31</f>
        <v>447589.66599002795</v>
      </c>
      <c r="BP27" s="120">
        <f>'2.3'!BP31</f>
        <v>0</v>
      </c>
      <c r="BQ27" s="120">
        <f>'2.3'!BQ31</f>
        <v>0</v>
      </c>
      <c r="BR27" s="120">
        <f>'2.3'!BR31</f>
        <v>447589.66599002795</v>
      </c>
      <c r="BS27" s="120">
        <f>'2.3'!BS31</f>
        <v>151974.44538508749</v>
      </c>
      <c r="BT27" s="120">
        <f>'2.3'!BT31</f>
        <v>5521.8709290361994</v>
      </c>
      <c r="BU27" s="120">
        <f>'2.3'!BU31</f>
        <v>-601431.90073765162</v>
      </c>
      <c r="BV27" s="174">
        <f>'2.3'!BV31</f>
        <v>3654.0815665000118</v>
      </c>
      <c r="BW27" s="183">
        <f>'2.3'!BW31</f>
        <v>484081.69633557479</v>
      </c>
      <c r="BX27" s="120">
        <f>'2.3'!BX31</f>
        <v>0</v>
      </c>
      <c r="BY27" s="120">
        <f>'2.3'!BY31</f>
        <v>0</v>
      </c>
      <c r="BZ27" s="120">
        <f>'2.3'!BZ31</f>
        <v>484081.69633557479</v>
      </c>
      <c r="CA27" s="120">
        <f>'2.3'!CA31</f>
        <v>162389.32916671774</v>
      </c>
      <c r="CB27" s="120">
        <f>'2.3'!CB31</f>
        <v>3341.2429259541805</v>
      </c>
      <c r="CC27" s="120">
        <f>'2.3'!CC31</f>
        <v>-647352.63455093163</v>
      </c>
      <c r="CD27" s="191">
        <f>'2.3'!CD31</f>
        <v>2459.6338773150928</v>
      </c>
      <c r="CE27" s="158">
        <f>'2.3'!CE31</f>
        <v>585440.97336100903</v>
      </c>
      <c r="CF27" s="120">
        <f>'2.3'!CF31</f>
        <v>0</v>
      </c>
      <c r="CG27" s="120">
        <f>'2.3'!CG31</f>
        <v>0</v>
      </c>
      <c r="CH27" s="120">
        <f>'2.3'!CH31</f>
        <v>585440.97336100903</v>
      </c>
      <c r="CI27" s="142">
        <f>'2.3'!CI31</f>
        <v>171448.83305776349</v>
      </c>
      <c r="CJ27" s="142">
        <f>'2.3'!CJ31</f>
        <v>3547.6815139999999</v>
      </c>
      <c r="CK27" s="142">
        <f>'2.3'!CK31</f>
        <v>-756409.71242460667</v>
      </c>
      <c r="CL27" s="120">
        <f>'2.3'!CL31</f>
        <v>4027.7755081659416</v>
      </c>
    </row>
    <row r="28" spans="1:90" ht="20.100000000000001" customHeight="1" x14ac:dyDescent="0.25">
      <c r="A28" s="124">
        <v>27</v>
      </c>
      <c r="B28" s="124" t="s">
        <v>580</v>
      </c>
      <c r="C28" s="120">
        <f>'2.3'!C41</f>
        <v>392675.01943926699</v>
      </c>
      <c r="D28" s="120">
        <f>'2.3'!D41</f>
        <v>50737.855136850005</v>
      </c>
      <c r="E28" s="120">
        <f>'2.3'!E41</f>
        <v>0</v>
      </c>
      <c r="F28" s="120">
        <f>'2.3'!F41</f>
        <v>443412.87457611703</v>
      </c>
      <c r="G28" s="120">
        <f>'2.3'!G41</f>
        <v>70036.147365795201</v>
      </c>
      <c r="H28" s="120">
        <f>'2.3'!H41</f>
        <v>16101.395495050871</v>
      </c>
      <c r="I28" s="120">
        <f>'2.3'!I41</f>
        <v>0</v>
      </c>
      <c r="J28" s="174">
        <f>'2.3'!J41</f>
        <v>529550.41743696306</v>
      </c>
      <c r="K28" s="158">
        <f>'2.3'!K41</f>
        <v>435673.06507667003</v>
      </c>
      <c r="L28" s="120">
        <f>'2.3'!L41</f>
        <v>58513.964757990005</v>
      </c>
      <c r="M28" s="120">
        <f>'2.3'!M41</f>
        <v>0</v>
      </c>
      <c r="N28" s="120">
        <f>'2.3'!N41</f>
        <v>494187.02983466</v>
      </c>
      <c r="O28" s="120">
        <f>'2.3'!O41</f>
        <v>79740.289079989976</v>
      </c>
      <c r="P28" s="120">
        <f>'2.3'!P41</f>
        <v>18349.076639750809</v>
      </c>
      <c r="Q28" s="120">
        <f>'2.3'!Q41</f>
        <v>0</v>
      </c>
      <c r="R28" s="159">
        <f>'2.3'!R41</f>
        <v>592276.39555440086</v>
      </c>
      <c r="S28" s="183">
        <f>'2.3'!S41</f>
        <v>490491.92871766957</v>
      </c>
      <c r="T28" s="120">
        <f>'2.3'!T41</f>
        <v>65930.875860250002</v>
      </c>
      <c r="U28" s="120">
        <f>'2.3'!U41</f>
        <v>0</v>
      </c>
      <c r="V28" s="120">
        <f>'2.3'!V41</f>
        <v>556422.80457791954</v>
      </c>
      <c r="W28" s="120">
        <f>'2.3'!W41</f>
        <v>92301.627832767714</v>
      </c>
      <c r="X28" s="120">
        <f>'2.3'!X41</f>
        <v>21535.171659052958</v>
      </c>
      <c r="Y28" s="120">
        <f>'2.3'!Y41</f>
        <v>0</v>
      </c>
      <c r="Z28" s="174">
        <f>'2.3'!Z41</f>
        <v>670259.60406974016</v>
      </c>
      <c r="AA28" s="158">
        <f>'2.3'!AA41</f>
        <v>551846.60736259096</v>
      </c>
      <c r="AB28" s="120">
        <f>'2.3'!AB41</f>
        <v>76542.104533879989</v>
      </c>
      <c r="AC28" s="120">
        <f>'2.3'!AC41</f>
        <v>0</v>
      </c>
      <c r="AD28" s="120">
        <f>'2.3'!AD41</f>
        <v>628388.71189647098</v>
      </c>
      <c r="AE28" s="120">
        <f>'2.3'!AE41</f>
        <v>104026.84019196</v>
      </c>
      <c r="AF28" s="120">
        <f>'2.3'!AF41</f>
        <v>23825.148595448081</v>
      </c>
      <c r="AG28" s="120">
        <f>'2.3'!AG41</f>
        <v>0</v>
      </c>
      <c r="AH28" s="159">
        <f>'2.3'!AH41</f>
        <v>756240.70068387908</v>
      </c>
      <c r="AI28" s="183">
        <f>'2.3'!AI41</f>
        <v>619785.00932206796</v>
      </c>
      <c r="AJ28" s="120">
        <f>'2.3'!AJ41</f>
        <v>87226.192011539999</v>
      </c>
      <c r="AK28" s="120">
        <f>'2.3'!AK41</f>
        <v>0</v>
      </c>
      <c r="AL28" s="120">
        <f>'2.3'!AL41</f>
        <v>707011.20133360801</v>
      </c>
      <c r="AM28" s="120">
        <f>'2.3'!AM41</f>
        <v>117291.33451885996</v>
      </c>
      <c r="AN28" s="120">
        <f>'2.3'!AN41</f>
        <v>29471.900264954293</v>
      </c>
      <c r="AO28" s="120">
        <f>'2.3'!AO41</f>
        <v>0</v>
      </c>
      <c r="AP28" s="174">
        <f>'2.3'!AP41</f>
        <v>853774.4361174223</v>
      </c>
      <c r="AQ28" s="158">
        <f>'2.3'!AQ41</f>
        <v>667437.81786716694</v>
      </c>
      <c r="AR28" s="120">
        <f>'2.3'!AR41</f>
        <v>100261.64253914</v>
      </c>
      <c r="AS28" s="120">
        <f>'2.3'!AS41</f>
        <v>0</v>
      </c>
      <c r="AT28" s="120">
        <f>'2.3'!AT41</f>
        <v>767699.4604063069</v>
      </c>
      <c r="AU28" s="120">
        <f>'2.3'!AU41</f>
        <v>131966.86263749999</v>
      </c>
      <c r="AV28" s="120">
        <f>'2.3'!AV41</f>
        <v>33320.549371188521</v>
      </c>
      <c r="AW28" s="120">
        <f>'2.3'!AW41</f>
        <v>0</v>
      </c>
      <c r="AX28" s="159">
        <f>'2.3'!AX41</f>
        <v>932986.87241499545</v>
      </c>
      <c r="AY28" s="183">
        <f>'2.3'!AY41</f>
        <v>760735.88865863695</v>
      </c>
      <c r="AZ28" s="120">
        <f>'2.3'!AZ41</f>
        <v>110187.05929648</v>
      </c>
      <c r="BA28" s="120">
        <f>'2.3'!BA41</f>
        <v>0</v>
      </c>
      <c r="BB28" s="120">
        <f>'2.3'!BB41</f>
        <v>870922.94795511698</v>
      </c>
      <c r="BC28" s="120">
        <f>'2.3'!BC41</f>
        <v>144794.67016118002</v>
      </c>
      <c r="BD28" s="120">
        <f>'2.3'!BD41</f>
        <v>38777.330398378886</v>
      </c>
      <c r="BE28" s="120">
        <f>'2.3'!BE41</f>
        <v>0</v>
      </c>
      <c r="BF28" s="174">
        <f>'2.3'!BF41</f>
        <v>1054494.948514676</v>
      </c>
      <c r="BG28" s="158">
        <f>'2.3'!BG41</f>
        <v>828294.49306431226</v>
      </c>
      <c r="BH28" s="120">
        <f>'2.3'!BH41</f>
        <v>164622.46553463006</v>
      </c>
      <c r="BI28" s="120">
        <f>'2.3'!BI41</f>
        <v>0</v>
      </c>
      <c r="BJ28" s="120">
        <f>'2.3'!BJ41</f>
        <v>992916.95859894226</v>
      </c>
      <c r="BK28" s="120">
        <f>'2.3'!BK41</f>
        <v>159574.19258060999</v>
      </c>
      <c r="BL28" s="120">
        <f>'2.3'!BL41</f>
        <v>44180.024226437665</v>
      </c>
      <c r="BM28" s="120">
        <f>'2.3'!BM41</f>
        <v>0</v>
      </c>
      <c r="BN28" s="159">
        <f>'2.3'!BN41</f>
        <v>1196671.1754059899</v>
      </c>
      <c r="BO28" s="183">
        <f>'2.3'!BO41</f>
        <v>864691.14484827907</v>
      </c>
      <c r="BP28" s="120">
        <f>'2.3'!BP41</f>
        <v>127998.08991506998</v>
      </c>
      <c r="BQ28" s="120">
        <f>'2.3'!BQ41</f>
        <v>0</v>
      </c>
      <c r="BR28" s="120">
        <f>'2.3'!BR41</f>
        <v>992689.23476334906</v>
      </c>
      <c r="BS28" s="120">
        <f>'2.3'!BS41</f>
        <v>172930.86707599001</v>
      </c>
      <c r="BT28" s="120">
        <f>'2.3'!BT41</f>
        <v>49606.092578820047</v>
      </c>
      <c r="BU28" s="120">
        <f>'2.3'!BU41</f>
        <v>0</v>
      </c>
      <c r="BV28" s="174">
        <f>'2.3'!BV41</f>
        <v>1215226.1944181591</v>
      </c>
      <c r="BW28" s="183">
        <f>'2.3'!BW41</f>
        <v>922168.2281849971</v>
      </c>
      <c r="BX28" s="120">
        <f>'2.3'!BX41</f>
        <v>164517.61027405999</v>
      </c>
      <c r="BY28" s="120">
        <f>'2.3'!BY41</f>
        <v>0</v>
      </c>
      <c r="BZ28" s="120">
        <f>'2.3'!BZ41</f>
        <v>1086685.838459057</v>
      </c>
      <c r="CA28" s="120">
        <f>'2.3'!CA41</f>
        <v>191388.30871823465</v>
      </c>
      <c r="CB28" s="120">
        <f>'2.3'!CB41</f>
        <v>55779.955242757802</v>
      </c>
      <c r="CC28" s="120">
        <f>'2.3'!CC41</f>
        <v>0</v>
      </c>
      <c r="CD28" s="191">
        <f>'2.3'!CD41</f>
        <v>1333854.1024200493</v>
      </c>
      <c r="CE28" s="158">
        <f>'2.3'!CE41</f>
        <v>1293359.992524785</v>
      </c>
      <c r="CF28" s="120">
        <f>'2.3'!CF41</f>
        <v>129668.85781230999</v>
      </c>
      <c r="CG28" s="120">
        <f>'2.3'!CG41</f>
        <v>0</v>
      </c>
      <c r="CH28" s="120">
        <f>'2.3'!CH41</f>
        <v>1423028.8503370951</v>
      </c>
      <c r="CI28" s="142">
        <f>'2.3'!CI41</f>
        <v>208793.20432373506</v>
      </c>
      <c r="CJ28" s="142">
        <f>'2.3'!CJ41</f>
        <v>57563.855601000003</v>
      </c>
      <c r="CK28" s="142">
        <f>'2.3'!CK41</f>
        <v>0</v>
      </c>
      <c r="CL28" s="120">
        <f>'2.3'!CL41</f>
        <v>1689385.9102618301</v>
      </c>
    </row>
    <row r="29" spans="1:90" ht="20.100000000000001" customHeight="1" x14ac:dyDescent="0.25">
      <c r="A29" s="124">
        <v>28</v>
      </c>
      <c r="B29" s="124" t="s">
        <v>398</v>
      </c>
      <c r="C29" s="120">
        <f>'2.3'!C55</f>
        <v>10526.398612336268</v>
      </c>
      <c r="D29" s="120">
        <f>'2.3'!D55</f>
        <v>0</v>
      </c>
      <c r="E29" s="120">
        <f>'2.3'!E55</f>
        <v>0</v>
      </c>
      <c r="F29" s="120">
        <f>'2.3'!F55</f>
        <v>10526.398612336268</v>
      </c>
      <c r="G29" s="120">
        <f>'2.3'!G55</f>
        <v>19761.827939595234</v>
      </c>
      <c r="H29" s="120">
        <f>'2.3'!H55</f>
        <v>13783.63599012502</v>
      </c>
      <c r="I29" s="120">
        <f>'2.3'!I55</f>
        <v>0</v>
      </c>
      <c r="J29" s="174">
        <f>'2.3'!J55</f>
        <v>44071.862542056522</v>
      </c>
      <c r="K29" s="158">
        <f>'2.3'!K55</f>
        <v>19969.769051591433</v>
      </c>
      <c r="L29" s="120">
        <f>'2.3'!L55</f>
        <v>0</v>
      </c>
      <c r="M29" s="120">
        <f>'2.3'!M55</f>
        <v>0</v>
      </c>
      <c r="N29" s="120">
        <f>'2.3'!N55</f>
        <v>19969.769051591433</v>
      </c>
      <c r="O29" s="120">
        <f>'2.3'!O55</f>
        <v>21639.347963917502</v>
      </c>
      <c r="P29" s="120">
        <f>'2.3'!P55</f>
        <v>15954.17195061649</v>
      </c>
      <c r="Q29" s="120">
        <f>'2.3'!Q55</f>
        <v>0</v>
      </c>
      <c r="R29" s="159">
        <f>'2.3'!R55</f>
        <v>57563.288966125423</v>
      </c>
      <c r="S29" s="183">
        <f>'2.3'!S55</f>
        <v>25786.839202347772</v>
      </c>
      <c r="T29" s="120">
        <f>'2.3'!T55</f>
        <v>0</v>
      </c>
      <c r="U29" s="120">
        <f>'2.3'!U55</f>
        <v>0</v>
      </c>
      <c r="V29" s="120">
        <f>'2.3'!V55</f>
        <v>25786.839202347772</v>
      </c>
      <c r="W29" s="120">
        <f>'2.3'!W55</f>
        <v>23411.968033845944</v>
      </c>
      <c r="X29" s="120">
        <f>'2.3'!X55</f>
        <v>19550.80438325186</v>
      </c>
      <c r="Y29" s="120">
        <f>'2.3'!Y55</f>
        <v>0</v>
      </c>
      <c r="Z29" s="174">
        <f>'2.3'!Z55</f>
        <v>68749.611619445583</v>
      </c>
      <c r="AA29" s="158">
        <f>'2.3'!AA55</f>
        <v>31830.081178703702</v>
      </c>
      <c r="AB29" s="120">
        <f>'2.3'!AB55</f>
        <v>0</v>
      </c>
      <c r="AC29" s="120">
        <f>'2.3'!AC55</f>
        <v>0</v>
      </c>
      <c r="AD29" s="120">
        <f>'2.3'!AD55</f>
        <v>31830.081178703702</v>
      </c>
      <c r="AE29" s="120">
        <f>'2.3'!AE55</f>
        <v>25895.85338524749</v>
      </c>
      <c r="AF29" s="120">
        <f>'2.3'!AF55</f>
        <v>20052.738200837066</v>
      </c>
      <c r="AG29" s="120">
        <f>'2.3'!AG55</f>
        <v>0</v>
      </c>
      <c r="AH29" s="159">
        <f>'2.3'!AH55</f>
        <v>77778.672764788251</v>
      </c>
      <c r="AI29" s="183">
        <f>'2.3'!AI55</f>
        <v>37515.396382490828</v>
      </c>
      <c r="AJ29" s="120">
        <f>'2.3'!AJ55</f>
        <v>0</v>
      </c>
      <c r="AK29" s="120">
        <f>'2.3'!AK55</f>
        <v>0</v>
      </c>
      <c r="AL29" s="120">
        <f>'2.3'!AL55</f>
        <v>37515.396382490828</v>
      </c>
      <c r="AM29" s="120">
        <f>'2.3'!AM55</f>
        <v>28727.102532262488</v>
      </c>
      <c r="AN29" s="120">
        <f>'2.3'!AN55</f>
        <v>23061.423220901932</v>
      </c>
      <c r="AO29" s="120">
        <f>'2.3'!AO55</f>
        <v>0</v>
      </c>
      <c r="AP29" s="174">
        <f>'2.3'!AP55</f>
        <v>89303.922135655244</v>
      </c>
      <c r="AQ29" s="158">
        <f>'2.3'!AQ55</f>
        <v>32901.099467388645</v>
      </c>
      <c r="AR29" s="120">
        <f>'2.3'!AR55</f>
        <v>0</v>
      </c>
      <c r="AS29" s="120">
        <f>'2.3'!AS55</f>
        <v>0</v>
      </c>
      <c r="AT29" s="120">
        <f>'2.3'!AT55</f>
        <v>32901.099467388645</v>
      </c>
      <c r="AU29" s="120">
        <f>'2.3'!AU55</f>
        <v>33123.139068690005</v>
      </c>
      <c r="AV29" s="120">
        <f>'2.3'!AV55</f>
        <v>32048.89291053914</v>
      </c>
      <c r="AW29" s="120">
        <f>'2.3'!AW55</f>
        <v>0</v>
      </c>
      <c r="AX29" s="159">
        <f>'2.3'!AX55</f>
        <v>98073.131446617801</v>
      </c>
      <c r="AY29" s="183">
        <f>'2.3'!AY55</f>
        <v>33478.424943093574</v>
      </c>
      <c r="AZ29" s="120">
        <f>'2.3'!AZ55</f>
        <v>0</v>
      </c>
      <c r="BA29" s="120">
        <f>'2.3'!BA55</f>
        <v>0</v>
      </c>
      <c r="BB29" s="120">
        <f>'2.3'!BB55</f>
        <v>33478.424943093574</v>
      </c>
      <c r="BC29" s="120">
        <f>'2.3'!BC55</f>
        <v>40450.851976929996</v>
      </c>
      <c r="BD29" s="120">
        <f>'2.3'!BD55</f>
        <v>30733.594991301841</v>
      </c>
      <c r="BE29" s="120">
        <f>'2.3'!BE55</f>
        <v>0</v>
      </c>
      <c r="BF29" s="174">
        <f>'2.3'!BF55</f>
        <v>104662.87191132542</v>
      </c>
      <c r="BG29" s="158">
        <f>'2.3'!BG55</f>
        <v>26161.272948924372</v>
      </c>
      <c r="BH29" s="120">
        <f>'2.3'!BH55</f>
        <v>0</v>
      </c>
      <c r="BI29" s="120">
        <f>'2.3'!BI55</f>
        <v>0</v>
      </c>
      <c r="BJ29" s="120">
        <f>'2.3'!BJ55</f>
        <v>26161.272948924372</v>
      </c>
      <c r="BK29" s="120">
        <f>'2.3'!BK55</f>
        <v>36025.674081539997</v>
      </c>
      <c r="BL29" s="120">
        <f>'2.3'!BL55</f>
        <v>31924.058681659859</v>
      </c>
      <c r="BM29" s="120">
        <f>'2.3'!BM55</f>
        <v>0</v>
      </c>
      <c r="BN29" s="159">
        <f>'2.3'!BN55</f>
        <v>94111.005712124228</v>
      </c>
      <c r="BO29" s="183">
        <f>'2.3'!BO55</f>
        <v>32755.089265020797</v>
      </c>
      <c r="BP29" s="120">
        <f>'2.3'!BP55</f>
        <v>0</v>
      </c>
      <c r="BQ29" s="120">
        <f>'2.3'!BQ55</f>
        <v>0</v>
      </c>
      <c r="BR29" s="120">
        <f>'2.3'!BR55</f>
        <v>32755.089265020797</v>
      </c>
      <c r="BS29" s="120">
        <f>'2.3'!BS55</f>
        <v>37011.158241169993</v>
      </c>
      <c r="BT29" s="120">
        <f>'2.3'!BT55</f>
        <v>35169.698247175038</v>
      </c>
      <c r="BU29" s="120">
        <f>'2.3'!BU55</f>
        <v>0</v>
      </c>
      <c r="BV29" s="174">
        <f>'2.3'!BV55</f>
        <v>104935.94575336583</v>
      </c>
      <c r="BW29" s="183">
        <f>'2.3'!BW55</f>
        <v>68293.857459487655</v>
      </c>
      <c r="BX29" s="120">
        <f>'2.3'!BX55</f>
        <v>0</v>
      </c>
      <c r="BY29" s="120">
        <f>'2.3'!BY55</f>
        <v>0</v>
      </c>
      <c r="BZ29" s="120">
        <f>'2.3'!BZ55</f>
        <v>68293.857459487655</v>
      </c>
      <c r="CA29" s="120">
        <f>'2.3'!CA55</f>
        <v>35746.571100431545</v>
      </c>
      <c r="CB29" s="120">
        <f>'2.3'!CB55</f>
        <v>38275.949551373007</v>
      </c>
      <c r="CC29" s="120">
        <f>'2.3'!CC55</f>
        <v>0</v>
      </c>
      <c r="CD29" s="191">
        <f>'2.3'!CD55</f>
        <v>142316.3781112922</v>
      </c>
      <c r="CE29" s="158">
        <f>'2.3'!CE55</f>
        <v>34127.161992740366</v>
      </c>
      <c r="CF29" s="120">
        <f>'2.3'!CF55</f>
        <v>0</v>
      </c>
      <c r="CG29" s="120">
        <f>'2.3'!CG55</f>
        <v>0</v>
      </c>
      <c r="CH29" s="120">
        <f>'2.3'!CH55</f>
        <v>34127.161992740366</v>
      </c>
      <c r="CI29" s="142">
        <f>'2.3'!CI55</f>
        <v>43428.859390808204</v>
      </c>
      <c r="CJ29" s="142">
        <f>'2.3'!CJ55</f>
        <v>41389.347200999997</v>
      </c>
      <c r="CK29" s="142">
        <f>'2.3'!CK55</f>
        <v>0</v>
      </c>
      <c r="CL29" s="120">
        <f>'2.3'!CL55</f>
        <v>118945.36858454856</v>
      </c>
    </row>
    <row r="30" spans="1:90" ht="20.100000000000001" customHeight="1" x14ac:dyDescent="0.25">
      <c r="A30" s="118">
        <v>31</v>
      </c>
      <c r="B30" s="118" t="s">
        <v>612</v>
      </c>
      <c r="C30" s="119">
        <f>'2.3'!C64</f>
        <v>12871.299833321</v>
      </c>
      <c r="D30" s="119">
        <f>'2.3'!D64</f>
        <v>0</v>
      </c>
      <c r="E30" s="119">
        <f>'2.3'!E64</f>
        <v>0</v>
      </c>
      <c r="F30" s="119">
        <f>'2.3'!F64</f>
        <v>12871.299833321</v>
      </c>
      <c r="G30" s="119">
        <f>'2.3'!G64</f>
        <v>24916.092415592495</v>
      </c>
      <c r="H30" s="119">
        <f>'2.3'!H64</f>
        <v>19714.809379631959</v>
      </c>
      <c r="I30" s="119">
        <f>'2.3'!I64</f>
        <v>0</v>
      </c>
      <c r="J30" s="173">
        <f>'2.3'!J64</f>
        <v>57502.201628545452</v>
      </c>
      <c r="K30" s="156">
        <f>'2.3'!K64</f>
        <v>2743.1880393719994</v>
      </c>
      <c r="L30" s="119">
        <f>'2.3'!L64</f>
        <v>0</v>
      </c>
      <c r="M30" s="119">
        <f>'2.3'!M64</f>
        <v>0</v>
      </c>
      <c r="N30" s="119">
        <f>'2.3'!N64</f>
        <v>2743.1880393719994</v>
      </c>
      <c r="O30" s="119">
        <f>'2.3'!O64</f>
        <v>13776.354120610002</v>
      </c>
      <c r="P30" s="119">
        <f>'2.3'!P64</f>
        <v>19610.897711801583</v>
      </c>
      <c r="Q30" s="119">
        <f>'2.3'!Q64</f>
        <v>0</v>
      </c>
      <c r="R30" s="157">
        <f>'2.3'!R64</f>
        <v>36130.439871783587</v>
      </c>
      <c r="S30" s="182">
        <f>'2.3'!S64</f>
        <v>2561.8426614392051</v>
      </c>
      <c r="T30" s="119">
        <f>'2.3'!T64</f>
        <v>0</v>
      </c>
      <c r="U30" s="119">
        <f>'2.3'!U64</f>
        <v>0</v>
      </c>
      <c r="V30" s="119">
        <f>'2.3'!V64</f>
        <v>2561.8426614392051</v>
      </c>
      <c r="W30" s="119">
        <f>'2.3'!W64</f>
        <v>12433.804799670805</v>
      </c>
      <c r="X30" s="119">
        <f>'2.3'!X64</f>
        <v>24521.226839672257</v>
      </c>
      <c r="Y30" s="119">
        <f>'2.3'!Y64</f>
        <v>0</v>
      </c>
      <c r="Z30" s="173">
        <f>'2.3'!Z64</f>
        <v>39516.874300782263</v>
      </c>
      <c r="AA30" s="156">
        <f>'2.3'!AA64</f>
        <v>7880.6914874640015</v>
      </c>
      <c r="AB30" s="119">
        <f>'2.3'!AB64</f>
        <v>0</v>
      </c>
      <c r="AC30" s="119">
        <f>'2.3'!AC64</f>
        <v>0</v>
      </c>
      <c r="AD30" s="119">
        <f>'2.3'!AD64</f>
        <v>7880.6914874640015</v>
      </c>
      <c r="AE30" s="119">
        <f>'2.3'!AE64</f>
        <v>23867.144984289993</v>
      </c>
      <c r="AF30" s="119">
        <f>'2.3'!AF64</f>
        <v>10965.077444063645</v>
      </c>
      <c r="AG30" s="119">
        <f>'2.3'!AG64</f>
        <v>0</v>
      </c>
      <c r="AH30" s="157">
        <f>'2.3'!AH64</f>
        <v>42712.91391581764</v>
      </c>
      <c r="AI30" s="182">
        <f>'2.3'!AI64</f>
        <v>8022.5119635823476</v>
      </c>
      <c r="AJ30" s="119">
        <f>'2.3'!AJ64</f>
        <v>0</v>
      </c>
      <c r="AK30" s="119">
        <f>'2.3'!AK64</f>
        <v>0</v>
      </c>
      <c r="AL30" s="119">
        <f>'2.3'!AL64</f>
        <v>8022.5119635823476</v>
      </c>
      <c r="AM30" s="119">
        <f>'2.3'!AM64</f>
        <v>28388.862072850527</v>
      </c>
      <c r="AN30" s="119">
        <f>'2.3'!AN64</f>
        <v>17148.506828048085</v>
      </c>
      <c r="AO30" s="119">
        <f>'2.3'!AO64</f>
        <v>0</v>
      </c>
      <c r="AP30" s="173">
        <f>'2.3'!AP64</f>
        <v>53559.880864480961</v>
      </c>
      <c r="AQ30" s="156">
        <f>'2.3'!AQ64</f>
        <v>-5836.6450834740017</v>
      </c>
      <c r="AR30" s="119">
        <f>'2.3'!AR64</f>
        <v>0</v>
      </c>
      <c r="AS30" s="119">
        <f>'2.3'!AS64</f>
        <v>0</v>
      </c>
      <c r="AT30" s="119">
        <f>'2.3'!AT64</f>
        <v>-5836.6450834740017</v>
      </c>
      <c r="AU30" s="119">
        <f>'2.3'!AU64</f>
        <v>2328.1472620299974</v>
      </c>
      <c r="AV30" s="119">
        <f>'2.3'!AV64</f>
        <v>11650.48914116458</v>
      </c>
      <c r="AW30" s="119">
        <f>'2.3'!AW64</f>
        <v>0</v>
      </c>
      <c r="AX30" s="157">
        <f>'2.3'!AX64</f>
        <v>8141.991319720576</v>
      </c>
      <c r="AY30" s="182">
        <f>'2.3'!AY64</f>
        <v>-10120.61309028771</v>
      </c>
      <c r="AZ30" s="119">
        <f>'2.3'!AZ64</f>
        <v>0</v>
      </c>
      <c r="BA30" s="119">
        <f>'2.3'!BA64</f>
        <v>0</v>
      </c>
      <c r="BB30" s="119">
        <f>'2.3'!BB64</f>
        <v>-10120.61309028771</v>
      </c>
      <c r="BC30" s="119">
        <f>'2.3'!BC64</f>
        <v>-5167.5997996316846</v>
      </c>
      <c r="BD30" s="119">
        <f>'2.3'!BD64</f>
        <v>9265.3659363258812</v>
      </c>
      <c r="BE30" s="119">
        <f>'2.3'!BE64</f>
        <v>0</v>
      </c>
      <c r="BF30" s="173">
        <f>'2.3'!BF64</f>
        <v>-6022.8469535935146</v>
      </c>
      <c r="BG30" s="156">
        <f>'2.3'!BG64</f>
        <v>-17468.260176559594</v>
      </c>
      <c r="BH30" s="119">
        <f>'2.3'!BH64</f>
        <v>0</v>
      </c>
      <c r="BI30" s="119">
        <f>'2.3'!BI64</f>
        <v>0</v>
      </c>
      <c r="BJ30" s="119">
        <f>'2.3'!BJ64</f>
        <v>-17468.260176559594</v>
      </c>
      <c r="BK30" s="119">
        <f>'2.3'!BK64</f>
        <v>-3110.8480736385054</v>
      </c>
      <c r="BL30" s="119">
        <f>'2.3'!BL64</f>
        <v>-8546.1441426546662</v>
      </c>
      <c r="BM30" s="119">
        <f>'2.3'!BM64</f>
        <v>0</v>
      </c>
      <c r="BN30" s="157">
        <f>'2.3'!BN64</f>
        <v>-29125.252392852766</v>
      </c>
      <c r="BO30" s="182">
        <f>'2.3'!BO64</f>
        <v>-11116.376322736869</v>
      </c>
      <c r="BP30" s="119">
        <f>'2.3'!BP64</f>
        <v>0</v>
      </c>
      <c r="BQ30" s="119">
        <f>'2.3'!BQ64</f>
        <v>0</v>
      </c>
      <c r="BR30" s="119">
        <f>'2.3'!BR64</f>
        <v>-11116.376322736869</v>
      </c>
      <c r="BS30" s="119">
        <f>'2.3'!BS64</f>
        <v>-2848.810558102085</v>
      </c>
      <c r="BT30" s="119">
        <f>'2.3'!BT64</f>
        <v>-1721.0325837179007</v>
      </c>
      <c r="BU30" s="119">
        <f>'2.3'!BU64</f>
        <v>0</v>
      </c>
      <c r="BV30" s="173">
        <f>'2.3'!BV64</f>
        <v>-15686.219464556854</v>
      </c>
      <c r="BW30" s="182">
        <f>'2.3'!BW64</f>
        <v>-18837.486190994001</v>
      </c>
      <c r="BX30" s="119">
        <f>'2.3'!BX64</f>
        <v>0</v>
      </c>
      <c r="BY30" s="119">
        <f>'2.3'!BY64</f>
        <v>0</v>
      </c>
      <c r="BZ30" s="119">
        <f>'2.3'!BZ64</f>
        <v>-18837.486190994001</v>
      </c>
      <c r="CA30" s="119">
        <f>'2.3'!CA64</f>
        <v>-13261.020787813013</v>
      </c>
      <c r="CB30" s="119">
        <f>'2.3'!CB64</f>
        <v>3396.4591852992016</v>
      </c>
      <c r="CC30" s="119">
        <f>'2.3'!CC64</f>
        <v>0</v>
      </c>
      <c r="CD30" s="190">
        <f>'2.3'!CD64</f>
        <v>-28702.047793507812</v>
      </c>
      <c r="CE30" s="156">
        <f>'2.3'!CE64</f>
        <v>-21727.443322785359</v>
      </c>
      <c r="CF30" s="119">
        <f>'2.3'!CF64</f>
        <v>0</v>
      </c>
      <c r="CG30" s="119">
        <f>'2.3'!CG64</f>
        <v>0</v>
      </c>
      <c r="CH30" s="119">
        <f>'2.3'!CH64</f>
        <v>-21727.443322785359</v>
      </c>
      <c r="CI30" s="141">
        <f>'2.3'!CI64</f>
        <v>-8942.6099042219321</v>
      </c>
      <c r="CJ30" s="141">
        <f>'2.3'!CJ64</f>
        <v>15407.090483391235</v>
      </c>
      <c r="CK30" s="141">
        <f>'2.3'!CK64</f>
        <v>0</v>
      </c>
      <c r="CL30" s="119">
        <f>'2.3'!CL64</f>
        <v>-15262.962743616055</v>
      </c>
    </row>
    <row r="31" spans="1:90" ht="20.100000000000001" customHeight="1" x14ac:dyDescent="0.25">
      <c r="A31" s="125">
        <v>311</v>
      </c>
      <c r="B31" s="124" t="s">
        <v>832</v>
      </c>
      <c r="C31" s="120">
        <f>'2.3'!C65</f>
        <v>11895.659376342001</v>
      </c>
      <c r="D31" s="120">
        <f>'2.3'!D65</f>
        <v>0</v>
      </c>
      <c r="E31" s="120">
        <f>'2.3'!E65</f>
        <v>0</v>
      </c>
      <c r="F31" s="120">
        <f>'2.3'!F65</f>
        <v>11895.659376342001</v>
      </c>
      <c r="G31" s="120">
        <f>'2.3'!G65</f>
        <v>24809.740853351279</v>
      </c>
      <c r="H31" s="120">
        <f>'2.3'!H65</f>
        <v>19453.13688467196</v>
      </c>
      <c r="I31" s="120">
        <f>'2.3'!I65</f>
        <v>0</v>
      </c>
      <c r="J31" s="174">
        <f>'2.3'!J65</f>
        <v>56158.537114365245</v>
      </c>
      <c r="K31" s="158">
        <f>'2.3'!K65</f>
        <v>5743.2606370719996</v>
      </c>
      <c r="L31" s="120">
        <f>'2.3'!L65</f>
        <v>0</v>
      </c>
      <c r="M31" s="120">
        <f>'2.3'!M65</f>
        <v>0</v>
      </c>
      <c r="N31" s="120">
        <f>'2.3'!N65</f>
        <v>5743.2606370719996</v>
      </c>
      <c r="O31" s="120">
        <f>'2.3'!O65</f>
        <v>13662.559239080001</v>
      </c>
      <c r="P31" s="120">
        <f>'2.3'!P65</f>
        <v>19342.037295561582</v>
      </c>
      <c r="Q31" s="120">
        <f>'2.3'!Q65</f>
        <v>0</v>
      </c>
      <c r="R31" s="159">
        <f>'2.3'!R65</f>
        <v>38747.857171713578</v>
      </c>
      <c r="S31" s="183">
        <f>'2.3'!S65</f>
        <v>4253.8898826131899</v>
      </c>
      <c r="T31" s="120">
        <f>'2.3'!T65</f>
        <v>0</v>
      </c>
      <c r="U31" s="120">
        <f>'2.3'!U65</f>
        <v>0</v>
      </c>
      <c r="V31" s="120">
        <f>'2.3'!V65</f>
        <v>4253.8898826131899</v>
      </c>
      <c r="W31" s="120">
        <f>'2.3'!W65</f>
        <v>12309.498846350805</v>
      </c>
      <c r="X31" s="120">
        <f>'2.3'!X65</f>
        <v>24295.997747122259</v>
      </c>
      <c r="Y31" s="120">
        <f>'2.3'!Y65</f>
        <v>0</v>
      </c>
      <c r="Z31" s="174">
        <f>'2.3'!Z65</f>
        <v>40859.386476086256</v>
      </c>
      <c r="AA31" s="158">
        <f>'2.3'!AA65</f>
        <v>10567.626783728001</v>
      </c>
      <c r="AB31" s="120">
        <f>'2.3'!AB65</f>
        <v>0</v>
      </c>
      <c r="AC31" s="120">
        <f>'2.3'!AC65</f>
        <v>0</v>
      </c>
      <c r="AD31" s="120">
        <f>'2.3'!AD65</f>
        <v>10567.626783728001</v>
      </c>
      <c r="AE31" s="120">
        <f>'2.3'!AE65</f>
        <v>23730.657411569991</v>
      </c>
      <c r="AF31" s="120">
        <f>'2.3'!AF65</f>
        <v>10695.332406413645</v>
      </c>
      <c r="AG31" s="120">
        <f>'2.3'!AG65</f>
        <v>0</v>
      </c>
      <c r="AH31" s="159">
        <f>'2.3'!AH65</f>
        <v>44993.616601711641</v>
      </c>
      <c r="AI31" s="183">
        <f>'2.3'!AI65</f>
        <v>14254.372875896348</v>
      </c>
      <c r="AJ31" s="120">
        <f>'2.3'!AJ65</f>
        <v>0</v>
      </c>
      <c r="AK31" s="120">
        <f>'2.3'!AK65</f>
        <v>0</v>
      </c>
      <c r="AL31" s="120">
        <f>'2.3'!AL65</f>
        <v>14254.372875896348</v>
      </c>
      <c r="AM31" s="120">
        <f>'2.3'!AM65</f>
        <v>28167.631665510526</v>
      </c>
      <c r="AN31" s="120">
        <f>'2.3'!AN65</f>
        <v>16878.484383858085</v>
      </c>
      <c r="AO31" s="120">
        <f>'2.3'!AO65</f>
        <v>0</v>
      </c>
      <c r="AP31" s="174">
        <f>'2.3'!AP65</f>
        <v>59300.488925264959</v>
      </c>
      <c r="AQ31" s="158">
        <f>'2.3'!AQ65</f>
        <v>-2641.1980937960016</v>
      </c>
      <c r="AR31" s="120">
        <f>'2.3'!AR65</f>
        <v>0</v>
      </c>
      <c r="AS31" s="120">
        <f>'2.3'!AS65</f>
        <v>0</v>
      </c>
      <c r="AT31" s="120">
        <f>'2.3'!AT65</f>
        <v>-2641.1980937960016</v>
      </c>
      <c r="AU31" s="120">
        <f>'2.3'!AU65</f>
        <v>2276.2198806399974</v>
      </c>
      <c r="AV31" s="120">
        <f>'2.3'!AV65</f>
        <v>11386.07337592458</v>
      </c>
      <c r="AW31" s="120">
        <f>'2.3'!AW65</f>
        <v>0</v>
      </c>
      <c r="AX31" s="159">
        <f>'2.3'!AX65</f>
        <v>11021.095162768575</v>
      </c>
      <c r="AY31" s="183">
        <f>'2.3'!AY65</f>
        <v>-6863.4611583997103</v>
      </c>
      <c r="AZ31" s="120">
        <f>'2.3'!AZ65</f>
        <v>0</v>
      </c>
      <c r="BA31" s="120">
        <f>'2.3'!BA65</f>
        <v>0</v>
      </c>
      <c r="BB31" s="120">
        <f>'2.3'!BB65</f>
        <v>-6863.4611583997103</v>
      </c>
      <c r="BC31" s="120">
        <f>'2.3'!BC65</f>
        <v>-5224.0893593916844</v>
      </c>
      <c r="BD31" s="120">
        <f>'2.3'!BD65</f>
        <v>8958.5476906758813</v>
      </c>
      <c r="BE31" s="120">
        <f>'2.3'!BE65</f>
        <v>0</v>
      </c>
      <c r="BF31" s="174">
        <f>'2.3'!BF65</f>
        <v>-3129.0028271155134</v>
      </c>
      <c r="BG31" s="158">
        <f>'2.3'!BG65</f>
        <v>-9869.4467981345551</v>
      </c>
      <c r="BH31" s="120">
        <f>'2.3'!BH65</f>
        <v>0</v>
      </c>
      <c r="BI31" s="120">
        <f>'2.3'!BI65</f>
        <v>0</v>
      </c>
      <c r="BJ31" s="120">
        <f>'2.3'!BJ65</f>
        <v>-9869.4467981345551</v>
      </c>
      <c r="BK31" s="120">
        <f>'2.3'!BK65</f>
        <v>-3193.8723241885054</v>
      </c>
      <c r="BL31" s="120">
        <f>'2.3'!BL65</f>
        <v>-8742.1113656046655</v>
      </c>
      <c r="BM31" s="120">
        <f>'2.3'!BM65</f>
        <v>0</v>
      </c>
      <c r="BN31" s="159">
        <f>'2.3'!BN65</f>
        <v>-21805.430487927726</v>
      </c>
      <c r="BO31" s="183">
        <f>'2.3'!BO65</f>
        <v>-8812.939646339868</v>
      </c>
      <c r="BP31" s="120">
        <f>'2.3'!BP65</f>
        <v>0</v>
      </c>
      <c r="BQ31" s="120">
        <f>'2.3'!BQ65</f>
        <v>0</v>
      </c>
      <c r="BR31" s="120">
        <f>'2.3'!BR65</f>
        <v>-8812.939646339868</v>
      </c>
      <c r="BS31" s="120">
        <f>'2.3'!BS65</f>
        <v>-3000.5570577520848</v>
      </c>
      <c r="BT31" s="120">
        <f>'2.3'!BT65</f>
        <v>-1982.6144249679007</v>
      </c>
      <c r="BU31" s="120">
        <f>'2.3'!BU65</f>
        <v>0</v>
      </c>
      <c r="BV31" s="174">
        <f>'2.3'!BV65</f>
        <v>-13796.111129059853</v>
      </c>
      <c r="BW31" s="183">
        <f>'2.3'!BW65</f>
        <v>-12697.536738524999</v>
      </c>
      <c r="BX31" s="120">
        <f>'2.3'!BX65</f>
        <v>0</v>
      </c>
      <c r="BY31" s="120">
        <f>'2.3'!BY65</f>
        <v>0</v>
      </c>
      <c r="BZ31" s="120">
        <f>'2.3'!BZ65</f>
        <v>-12697.536738524999</v>
      </c>
      <c r="CA31" s="120">
        <f>'2.3'!CA65</f>
        <v>-13267.732062181891</v>
      </c>
      <c r="CB31" s="120">
        <f>'2.3'!CB65</f>
        <v>2939.2924260492018</v>
      </c>
      <c r="CC31" s="120">
        <f>'2.3'!CC65</f>
        <v>0</v>
      </c>
      <c r="CD31" s="191">
        <f>'2.3'!CD65</f>
        <v>-23025.976374657686</v>
      </c>
      <c r="CE31" s="158">
        <f>'2.3'!CE65</f>
        <v>-15633.271545059359</v>
      </c>
      <c r="CF31" s="120">
        <f>'2.3'!CF65</f>
        <v>0</v>
      </c>
      <c r="CG31" s="120">
        <f>'2.3'!CG65</f>
        <v>0</v>
      </c>
      <c r="CH31" s="120">
        <f>'2.3'!CH65</f>
        <v>-15633.271545059359</v>
      </c>
      <c r="CI31" s="142">
        <f>'2.3'!CI65</f>
        <v>-9030.6157138426133</v>
      </c>
      <c r="CJ31" s="142" t="str">
        <f>'2.3'!CJ65</f>
        <v>n.d.</v>
      </c>
      <c r="CK31" s="142">
        <f>'2.3'!CK65</f>
        <v>0</v>
      </c>
      <c r="CL31" s="142" t="str">
        <f>'2.3'!CL65</f>
        <v>n.d.</v>
      </c>
    </row>
    <row r="32" spans="1:90" ht="20.100000000000001" customHeight="1" x14ac:dyDescent="0.25">
      <c r="A32" s="125">
        <v>312</v>
      </c>
      <c r="B32" s="124" t="s">
        <v>252</v>
      </c>
      <c r="C32" s="120">
        <f>'2.3'!C70</f>
        <v>1598.9244523199998</v>
      </c>
      <c r="D32" s="120">
        <f>'2.3'!D70</f>
        <v>0</v>
      </c>
      <c r="E32" s="120">
        <f>'2.3'!E70</f>
        <v>0</v>
      </c>
      <c r="F32" s="120">
        <f>'2.3'!F70</f>
        <v>1598.9244523199998</v>
      </c>
      <c r="G32" s="120">
        <f>'2.3'!G70</f>
        <v>106.34244924121698</v>
      </c>
      <c r="H32" s="120">
        <f>'2.3'!H70</f>
        <v>261.67249495999999</v>
      </c>
      <c r="I32" s="120">
        <f>'2.3'!I70</f>
        <v>0</v>
      </c>
      <c r="J32" s="174">
        <f>'2.3'!J70</f>
        <v>1966.9393965212168</v>
      </c>
      <c r="K32" s="158">
        <f>'2.3'!K70</f>
        <v>116.00402778499989</v>
      </c>
      <c r="L32" s="120">
        <f>'2.3'!L70</f>
        <v>0</v>
      </c>
      <c r="M32" s="120">
        <f>'2.3'!M70</f>
        <v>0</v>
      </c>
      <c r="N32" s="120">
        <f>'2.3'!N70</f>
        <v>116.00402778499989</v>
      </c>
      <c r="O32" s="120">
        <f>'2.3'!O70</f>
        <v>113.79326643000002</v>
      </c>
      <c r="P32" s="120">
        <f>'2.3'!P70</f>
        <v>268.86041624000001</v>
      </c>
      <c r="Q32" s="120">
        <f>'2.3'!Q70</f>
        <v>0</v>
      </c>
      <c r="R32" s="159">
        <f>'2.3'!R70</f>
        <v>498.65771045499991</v>
      </c>
      <c r="S32" s="183">
        <f>'2.3'!S70</f>
        <v>-215.86287179053494</v>
      </c>
      <c r="T32" s="120">
        <f>'2.3'!T70</f>
        <v>0</v>
      </c>
      <c r="U32" s="120">
        <f>'2.3'!U70</f>
        <v>0</v>
      </c>
      <c r="V32" s="120">
        <f>'2.3'!V70</f>
        <v>-215.86287179053494</v>
      </c>
      <c r="W32" s="120">
        <f>'2.3'!W70</f>
        <v>124.30595332000001</v>
      </c>
      <c r="X32" s="120">
        <f>'2.3'!X70</f>
        <v>225.22909255000002</v>
      </c>
      <c r="Y32" s="120">
        <f>'2.3'!Y70</f>
        <v>0</v>
      </c>
      <c r="Z32" s="174">
        <f>'2.3'!Z70</f>
        <v>133.67217407946509</v>
      </c>
      <c r="AA32" s="158">
        <f>'2.3'!AA70</f>
        <v>373.55546032100006</v>
      </c>
      <c r="AB32" s="120">
        <f>'2.3'!AB70</f>
        <v>0</v>
      </c>
      <c r="AC32" s="120">
        <f>'2.3'!AC70</f>
        <v>0</v>
      </c>
      <c r="AD32" s="120">
        <f>'2.3'!AD70</f>
        <v>373.55546032100006</v>
      </c>
      <c r="AE32" s="120">
        <f>'2.3'!AE70</f>
        <v>136.33375008000002</v>
      </c>
      <c r="AF32" s="120">
        <f>'2.3'!AF70</f>
        <v>269.74503764999997</v>
      </c>
      <c r="AG32" s="120">
        <f>'2.3'!AG70</f>
        <v>0</v>
      </c>
      <c r="AH32" s="159">
        <f>'2.3'!AH70</f>
        <v>779.63424805099999</v>
      </c>
      <c r="AI32" s="183">
        <f>'2.3'!AI70</f>
        <v>892.83642937699994</v>
      </c>
      <c r="AJ32" s="120">
        <f>'2.3'!AJ70</f>
        <v>0</v>
      </c>
      <c r="AK32" s="120">
        <f>'2.3'!AK70</f>
        <v>0</v>
      </c>
      <c r="AL32" s="120">
        <f>'2.3'!AL70</f>
        <v>892.83642937699994</v>
      </c>
      <c r="AM32" s="120">
        <f>'2.3'!AM70</f>
        <v>221.23040733999997</v>
      </c>
      <c r="AN32" s="120">
        <f>'2.3'!AN70</f>
        <v>270.02244418999999</v>
      </c>
      <c r="AO32" s="120">
        <f>'2.3'!AO70</f>
        <v>0</v>
      </c>
      <c r="AP32" s="174">
        <f>'2.3'!AP70</f>
        <v>1384.0892809069999</v>
      </c>
      <c r="AQ32" s="158">
        <f>'2.3'!AQ70</f>
        <v>1481.6682832629999</v>
      </c>
      <c r="AR32" s="120">
        <f>'2.3'!AR70</f>
        <v>0</v>
      </c>
      <c r="AS32" s="120">
        <f>'2.3'!AS70</f>
        <v>0</v>
      </c>
      <c r="AT32" s="120">
        <f>'2.3'!AT70</f>
        <v>1481.6682832629999</v>
      </c>
      <c r="AU32" s="120">
        <f>'2.3'!AU70</f>
        <v>51.927381390000001</v>
      </c>
      <c r="AV32" s="120">
        <f>'2.3'!AV70</f>
        <v>264.41576523999998</v>
      </c>
      <c r="AW32" s="120">
        <f>'2.3'!AW70</f>
        <v>0</v>
      </c>
      <c r="AX32" s="159">
        <f>'2.3'!AX70</f>
        <v>1798.0114298929998</v>
      </c>
      <c r="AY32" s="183">
        <f>'2.3'!AY70</f>
        <v>57.739035622000003</v>
      </c>
      <c r="AZ32" s="120">
        <f>'2.3'!AZ70</f>
        <v>0</v>
      </c>
      <c r="BA32" s="120">
        <f>'2.3'!BA70</f>
        <v>0</v>
      </c>
      <c r="BB32" s="120">
        <f>'2.3'!BB70</f>
        <v>57.739035622000003</v>
      </c>
      <c r="BC32" s="120">
        <f>'2.3'!BC70</f>
        <v>56.482478889999996</v>
      </c>
      <c r="BD32" s="120">
        <f>'2.3'!BD70</f>
        <v>306.81824564999999</v>
      </c>
      <c r="BE32" s="120">
        <f>'2.3'!BE70</f>
        <v>0</v>
      </c>
      <c r="BF32" s="174">
        <f>'2.3'!BF70</f>
        <v>421.03976016199999</v>
      </c>
      <c r="BG32" s="158">
        <f>'2.3'!BG70</f>
        <v>1080.80839256644</v>
      </c>
      <c r="BH32" s="120">
        <f>'2.3'!BH70</f>
        <v>0</v>
      </c>
      <c r="BI32" s="120">
        <f>'2.3'!BI70</f>
        <v>0</v>
      </c>
      <c r="BJ32" s="120">
        <f>'2.3'!BJ70</f>
        <v>1080.80839256644</v>
      </c>
      <c r="BK32" s="120">
        <f>'2.3'!BK70</f>
        <v>83.024250549999977</v>
      </c>
      <c r="BL32" s="120">
        <f>'2.3'!BL70</f>
        <v>195.96722294999998</v>
      </c>
      <c r="BM32" s="120">
        <f>'2.3'!BM70</f>
        <v>0</v>
      </c>
      <c r="BN32" s="159">
        <f>'2.3'!BN70</f>
        <v>1359.79986606644</v>
      </c>
      <c r="BO32" s="183">
        <f>'2.3'!BO70</f>
        <v>169.26911087600001</v>
      </c>
      <c r="BP32" s="120">
        <f>'2.3'!BP70</f>
        <v>0</v>
      </c>
      <c r="BQ32" s="120">
        <f>'2.3'!BQ70</f>
        <v>0</v>
      </c>
      <c r="BR32" s="120">
        <f>'2.3'!BR70</f>
        <v>169.26911087600001</v>
      </c>
      <c r="BS32" s="120">
        <f>'2.3'!BS70</f>
        <v>151.74649965</v>
      </c>
      <c r="BT32" s="120">
        <f>'2.3'!BT70</f>
        <v>261.58184125000002</v>
      </c>
      <c r="BU32" s="120">
        <f>'2.3'!BU70</f>
        <v>0</v>
      </c>
      <c r="BV32" s="174">
        <f>'2.3'!BV70</f>
        <v>582.59745177600007</v>
      </c>
      <c r="BW32" s="183">
        <f>'2.3'!BW70</f>
        <v>372.93666168300001</v>
      </c>
      <c r="BX32" s="120">
        <f>'2.3'!BX70</f>
        <v>0</v>
      </c>
      <c r="BY32" s="120">
        <f>'2.3'!BY70</f>
        <v>0</v>
      </c>
      <c r="BZ32" s="120">
        <f>'2.3'!BZ70</f>
        <v>372.93666168300001</v>
      </c>
      <c r="CA32" s="120">
        <f>'2.3'!CA70</f>
        <v>52.707494218877777</v>
      </c>
      <c r="CB32" s="120">
        <f>'2.3'!CB70</f>
        <v>457.16675924999998</v>
      </c>
      <c r="CC32" s="120">
        <f>'2.3'!CC70</f>
        <v>0</v>
      </c>
      <c r="CD32" s="191">
        <f>'2.3'!CD70</f>
        <v>882.81091515187779</v>
      </c>
      <c r="CE32" s="158">
        <f>'2.3'!CE70</f>
        <v>467.48759099699998</v>
      </c>
      <c r="CF32" s="120">
        <f>'2.3'!CF70</f>
        <v>0</v>
      </c>
      <c r="CG32" s="120">
        <f>'2.3'!CG70</f>
        <v>0</v>
      </c>
      <c r="CH32" s="120">
        <f>'2.3'!CH70</f>
        <v>467.48759099699998</v>
      </c>
      <c r="CI32" s="142">
        <f>'2.3'!CI70</f>
        <v>76.567974180000007</v>
      </c>
      <c r="CJ32" s="142" t="str">
        <f>'2.3'!CJ70</f>
        <v>n.d.</v>
      </c>
      <c r="CK32" s="142">
        <f>'2.3'!CK70</f>
        <v>0</v>
      </c>
      <c r="CL32" s="142" t="str">
        <f>'2.3'!CL70</f>
        <v>n.d.</v>
      </c>
    </row>
    <row r="33" spans="1:90" ht="20.100000000000001" customHeight="1" x14ac:dyDescent="0.25">
      <c r="A33" s="125">
        <v>313</v>
      </c>
      <c r="B33" s="124" t="s">
        <v>253</v>
      </c>
      <c r="C33" s="120">
        <f>'2.3'!C71</f>
        <v>21.889799389</v>
      </c>
      <c r="D33" s="120">
        <f>'2.3'!D71</f>
        <v>0</v>
      </c>
      <c r="E33" s="120">
        <f>'2.3'!E71</f>
        <v>0</v>
      </c>
      <c r="F33" s="120">
        <f>'2.3'!F71</f>
        <v>21.889799389</v>
      </c>
      <c r="G33" s="120">
        <f>'2.3'!G71</f>
        <v>9.1129999999999996E-3</v>
      </c>
      <c r="H33" s="120">
        <f>'2.3'!H71</f>
        <v>0</v>
      </c>
      <c r="I33" s="120">
        <f>'2.3'!I71</f>
        <v>0</v>
      </c>
      <c r="J33" s="174">
        <f>'2.3'!J71</f>
        <v>21.898912388999999</v>
      </c>
      <c r="K33" s="158">
        <f>'2.3'!K71</f>
        <v>29.190576645</v>
      </c>
      <c r="L33" s="120">
        <f>'2.3'!L71</f>
        <v>0</v>
      </c>
      <c r="M33" s="120">
        <f>'2.3'!M71</f>
        <v>0</v>
      </c>
      <c r="N33" s="120">
        <f>'2.3'!N71</f>
        <v>29.190576645</v>
      </c>
      <c r="O33" s="120">
        <f>'2.3'!O71</f>
        <v>1.6151E-3</v>
      </c>
      <c r="P33" s="120">
        <f>'2.3'!P71</f>
        <v>0</v>
      </c>
      <c r="Q33" s="120">
        <f>'2.3'!Q71</f>
        <v>0</v>
      </c>
      <c r="R33" s="159">
        <f>'2.3'!R71</f>
        <v>29.192191744999999</v>
      </c>
      <c r="S33" s="183">
        <f>'2.3'!S71</f>
        <v>33.73809040655</v>
      </c>
      <c r="T33" s="120">
        <f>'2.3'!T71</f>
        <v>0</v>
      </c>
      <c r="U33" s="120">
        <f>'2.3'!U71</f>
        <v>0</v>
      </c>
      <c r="V33" s="120">
        <f>'2.3'!V71</f>
        <v>33.73809040655</v>
      </c>
      <c r="W33" s="120">
        <f>'2.3'!W71</f>
        <v>0</v>
      </c>
      <c r="X33" s="120">
        <f>'2.3'!X71</f>
        <v>0</v>
      </c>
      <c r="Y33" s="120">
        <f>'2.3'!Y71</f>
        <v>0</v>
      </c>
      <c r="Z33" s="174">
        <f>'2.3'!Z71</f>
        <v>33.73809040655</v>
      </c>
      <c r="AA33" s="158">
        <f>'2.3'!AA71</f>
        <v>70.263652704999998</v>
      </c>
      <c r="AB33" s="120">
        <f>'2.3'!AB71</f>
        <v>0</v>
      </c>
      <c r="AC33" s="120">
        <f>'2.3'!AC71</f>
        <v>0</v>
      </c>
      <c r="AD33" s="120">
        <f>'2.3'!AD71</f>
        <v>70.263652704999998</v>
      </c>
      <c r="AE33" s="120">
        <f>'2.3'!AE71</f>
        <v>0.15382264000000001</v>
      </c>
      <c r="AF33" s="120">
        <f>'2.3'!AF71</f>
        <v>0</v>
      </c>
      <c r="AG33" s="120">
        <f>'2.3'!AG71</f>
        <v>0</v>
      </c>
      <c r="AH33" s="159">
        <f>'2.3'!AH71</f>
        <v>70.417475345</v>
      </c>
      <c r="AI33" s="183">
        <f>'2.3'!AI71</f>
        <v>84.787343828999994</v>
      </c>
      <c r="AJ33" s="120">
        <f>'2.3'!AJ71</f>
        <v>0</v>
      </c>
      <c r="AK33" s="120">
        <f>'2.3'!AK71</f>
        <v>0</v>
      </c>
      <c r="AL33" s="120">
        <f>'2.3'!AL71</f>
        <v>84.787343828999994</v>
      </c>
      <c r="AM33" s="120">
        <f>'2.3'!AM71</f>
        <v>0</v>
      </c>
      <c r="AN33" s="120">
        <f>'2.3'!AN71</f>
        <v>0</v>
      </c>
      <c r="AO33" s="120">
        <f>'2.3'!AO71</f>
        <v>0</v>
      </c>
      <c r="AP33" s="174">
        <f>'2.3'!AP71</f>
        <v>84.787343828999994</v>
      </c>
      <c r="AQ33" s="158">
        <f>'2.3'!AQ71</f>
        <v>67.103654409000001</v>
      </c>
      <c r="AR33" s="120">
        <f>'2.3'!AR71</f>
        <v>0</v>
      </c>
      <c r="AS33" s="120">
        <f>'2.3'!AS71</f>
        <v>0</v>
      </c>
      <c r="AT33" s="120">
        <f>'2.3'!AT71</f>
        <v>67.103654409000001</v>
      </c>
      <c r="AU33" s="120">
        <f>'2.3'!AU71</f>
        <v>0</v>
      </c>
      <c r="AV33" s="120">
        <f>'2.3'!AV71</f>
        <v>0</v>
      </c>
      <c r="AW33" s="120">
        <f>'2.3'!AW71</f>
        <v>0</v>
      </c>
      <c r="AX33" s="159">
        <f>'2.3'!AX71</f>
        <v>67.103654409000001</v>
      </c>
      <c r="AY33" s="183">
        <f>'2.3'!AY71</f>
        <v>48.239731489999997</v>
      </c>
      <c r="AZ33" s="120">
        <f>'2.3'!AZ71</f>
        <v>0</v>
      </c>
      <c r="BA33" s="120">
        <f>'2.3'!BA71</f>
        <v>0</v>
      </c>
      <c r="BB33" s="120">
        <f>'2.3'!BB71</f>
        <v>48.239731489999997</v>
      </c>
      <c r="BC33" s="120">
        <f>'2.3'!BC71</f>
        <v>7.0808700000000004E-3</v>
      </c>
      <c r="BD33" s="120">
        <f>'2.3'!BD71</f>
        <v>0</v>
      </c>
      <c r="BE33" s="120">
        <f>'2.3'!BE71</f>
        <v>0</v>
      </c>
      <c r="BF33" s="174">
        <f>'2.3'!BF71</f>
        <v>48.24681236</v>
      </c>
      <c r="BG33" s="158">
        <f>'2.3'!BG71</f>
        <v>50.866947638520003</v>
      </c>
      <c r="BH33" s="120">
        <f>'2.3'!BH71</f>
        <v>0</v>
      </c>
      <c r="BI33" s="120">
        <f>'2.3'!BI71</f>
        <v>0</v>
      </c>
      <c r="BJ33" s="120">
        <f>'2.3'!BJ71</f>
        <v>50.866947638520003</v>
      </c>
      <c r="BK33" s="120">
        <f>'2.3'!BK71</f>
        <v>0</v>
      </c>
      <c r="BL33" s="120">
        <f>'2.3'!BL71</f>
        <v>0</v>
      </c>
      <c r="BM33" s="120">
        <f>'2.3'!BM71</f>
        <v>0</v>
      </c>
      <c r="BN33" s="159">
        <f>'2.3'!BN71</f>
        <v>50.866947638520003</v>
      </c>
      <c r="BO33" s="183">
        <f>'2.3'!BO71</f>
        <v>52.023758947000005</v>
      </c>
      <c r="BP33" s="120">
        <f>'2.3'!BP71</f>
        <v>0</v>
      </c>
      <c r="BQ33" s="120">
        <f>'2.3'!BQ71</f>
        <v>0</v>
      </c>
      <c r="BR33" s="120">
        <f>'2.3'!BR71</f>
        <v>52.023758947000005</v>
      </c>
      <c r="BS33" s="120">
        <f>'2.3'!BS71</f>
        <v>0</v>
      </c>
      <c r="BT33" s="120">
        <f>'2.3'!BT71</f>
        <v>0</v>
      </c>
      <c r="BU33" s="120">
        <f>'2.3'!BU71</f>
        <v>0</v>
      </c>
      <c r="BV33" s="174">
        <f>'2.3'!BV71</f>
        <v>52.023758947000005</v>
      </c>
      <c r="BW33" s="183">
        <f>'2.3'!BW71</f>
        <v>43.792118318000007</v>
      </c>
      <c r="BX33" s="120">
        <f>'2.3'!BX71</f>
        <v>0</v>
      </c>
      <c r="BY33" s="120">
        <f>'2.3'!BY71</f>
        <v>0</v>
      </c>
      <c r="BZ33" s="120">
        <f>'2.3'!BZ71</f>
        <v>43.792118318000007</v>
      </c>
      <c r="CA33" s="120">
        <f>'2.3'!CA71</f>
        <v>3.7801499999999999E-3</v>
      </c>
      <c r="CB33" s="120">
        <f>'2.3'!CB71</f>
        <v>0</v>
      </c>
      <c r="CC33" s="120">
        <f>'2.3'!CC71</f>
        <v>0</v>
      </c>
      <c r="CD33" s="191">
        <f>'2.3'!CD71</f>
        <v>43.795898468000004</v>
      </c>
      <c r="CE33" s="158">
        <f>'2.3'!CE71</f>
        <v>31.323777777000004</v>
      </c>
      <c r="CF33" s="120">
        <f>'2.3'!CF71</f>
        <v>0</v>
      </c>
      <c r="CG33" s="120">
        <f>'2.3'!CG71</f>
        <v>0</v>
      </c>
      <c r="CH33" s="120">
        <f>'2.3'!CH71</f>
        <v>31.323777777000004</v>
      </c>
      <c r="CI33" s="142">
        <f>'2.3'!CI71</f>
        <v>11.437835440681297</v>
      </c>
      <c r="CJ33" s="142" t="str">
        <f>'2.3'!CJ71</f>
        <v>n.d.</v>
      </c>
      <c r="CK33" s="142">
        <f>'2.3'!CK71</f>
        <v>0</v>
      </c>
      <c r="CL33" s="142" t="str">
        <f>'2.3'!CL71</f>
        <v>n.d.</v>
      </c>
    </row>
    <row r="34" spans="1:90" ht="20.100000000000001" customHeight="1" x14ac:dyDescent="0.25">
      <c r="A34" s="125">
        <v>314</v>
      </c>
      <c r="B34" s="124" t="s">
        <v>254</v>
      </c>
      <c r="C34" s="120">
        <f>'2.3'!C72</f>
        <v>-645.17379472999994</v>
      </c>
      <c r="D34" s="120">
        <f>'2.3'!D72</f>
        <v>0</v>
      </c>
      <c r="E34" s="120">
        <f>'2.3'!E72</f>
        <v>0</v>
      </c>
      <c r="F34" s="120">
        <f>'2.3'!F72</f>
        <v>-645.17379472999994</v>
      </c>
      <c r="G34" s="120">
        <f>'2.3'!G72</f>
        <v>0</v>
      </c>
      <c r="H34" s="120">
        <f>'2.3'!H72</f>
        <v>0</v>
      </c>
      <c r="I34" s="120">
        <f>'2.3'!I72</f>
        <v>0</v>
      </c>
      <c r="J34" s="174">
        <f>'2.3'!J72</f>
        <v>-645.17379472999994</v>
      </c>
      <c r="K34" s="158">
        <f>'2.3'!K72</f>
        <v>-3145.26720213</v>
      </c>
      <c r="L34" s="120">
        <f>'2.3'!L72</f>
        <v>0</v>
      </c>
      <c r="M34" s="120">
        <f>'2.3'!M72</f>
        <v>0</v>
      </c>
      <c r="N34" s="120">
        <f>'2.3'!N72</f>
        <v>-3145.26720213</v>
      </c>
      <c r="O34" s="120">
        <f>'2.3'!O72</f>
        <v>0</v>
      </c>
      <c r="P34" s="120">
        <f>'2.3'!P72</f>
        <v>0</v>
      </c>
      <c r="Q34" s="120">
        <f>'2.3'!Q72</f>
        <v>0</v>
      </c>
      <c r="R34" s="159">
        <f>'2.3'!R72</f>
        <v>-3145.26720213</v>
      </c>
      <c r="S34" s="183">
        <f>'2.3'!S72</f>
        <v>-1509.92243979</v>
      </c>
      <c r="T34" s="120">
        <f>'2.3'!T72</f>
        <v>0</v>
      </c>
      <c r="U34" s="120">
        <f>'2.3'!U72</f>
        <v>0</v>
      </c>
      <c r="V34" s="120">
        <f>'2.3'!V72</f>
        <v>-1509.92243979</v>
      </c>
      <c r="W34" s="120">
        <f>'2.3'!W72</f>
        <v>0</v>
      </c>
      <c r="X34" s="120">
        <f>'2.3'!X72</f>
        <v>0</v>
      </c>
      <c r="Y34" s="120">
        <f>'2.3'!Y72</f>
        <v>0</v>
      </c>
      <c r="Z34" s="174">
        <f>'2.3'!Z72</f>
        <v>-1509.92243979</v>
      </c>
      <c r="AA34" s="158">
        <f>'2.3'!AA72</f>
        <v>-3130.7544092899998</v>
      </c>
      <c r="AB34" s="120">
        <f>'2.3'!AB72</f>
        <v>0</v>
      </c>
      <c r="AC34" s="120">
        <f>'2.3'!AC72</f>
        <v>0</v>
      </c>
      <c r="AD34" s="120">
        <f>'2.3'!AD72</f>
        <v>-3130.7544092899998</v>
      </c>
      <c r="AE34" s="120">
        <f>'2.3'!AE72</f>
        <v>0</v>
      </c>
      <c r="AF34" s="120">
        <f>'2.3'!AF72</f>
        <v>0</v>
      </c>
      <c r="AG34" s="120">
        <f>'2.3'!AG72</f>
        <v>0</v>
      </c>
      <c r="AH34" s="159">
        <f>'2.3'!AH72</f>
        <v>-3130.7544092899998</v>
      </c>
      <c r="AI34" s="183">
        <f>'2.3'!AI72</f>
        <v>-7209.4846855200012</v>
      </c>
      <c r="AJ34" s="120">
        <f>'2.3'!AJ72</f>
        <v>0</v>
      </c>
      <c r="AK34" s="120">
        <f>'2.3'!AK72</f>
        <v>0</v>
      </c>
      <c r="AL34" s="120">
        <f>'2.3'!AL72</f>
        <v>-7209.4846855200012</v>
      </c>
      <c r="AM34" s="120">
        <f>'2.3'!AM72</f>
        <v>0</v>
      </c>
      <c r="AN34" s="120">
        <f>'2.3'!AN72</f>
        <v>0</v>
      </c>
      <c r="AO34" s="120">
        <f>'2.3'!AO72</f>
        <v>0</v>
      </c>
      <c r="AP34" s="174">
        <f>'2.3'!AP72</f>
        <v>-7209.4846855200012</v>
      </c>
      <c r="AQ34" s="158">
        <f>'2.3'!AQ72</f>
        <v>-4744.2189273499998</v>
      </c>
      <c r="AR34" s="120">
        <f>'2.3'!AR72</f>
        <v>0</v>
      </c>
      <c r="AS34" s="120">
        <f>'2.3'!AS72</f>
        <v>0</v>
      </c>
      <c r="AT34" s="120">
        <f>'2.3'!AT72</f>
        <v>-4744.2189273499998</v>
      </c>
      <c r="AU34" s="120">
        <f>'2.3'!AU72</f>
        <v>0</v>
      </c>
      <c r="AV34" s="120">
        <f>'2.3'!AV72</f>
        <v>0</v>
      </c>
      <c r="AW34" s="120">
        <f>'2.3'!AW72</f>
        <v>0</v>
      </c>
      <c r="AX34" s="159">
        <f>'2.3'!AX72</f>
        <v>-4744.2189273499998</v>
      </c>
      <c r="AY34" s="183">
        <f>'2.3'!AY72</f>
        <v>-3363.1306990000003</v>
      </c>
      <c r="AZ34" s="120">
        <f>'2.3'!AZ72</f>
        <v>0</v>
      </c>
      <c r="BA34" s="120">
        <f>'2.3'!BA72</f>
        <v>0</v>
      </c>
      <c r="BB34" s="120">
        <f>'2.3'!BB72</f>
        <v>-3363.1306990000003</v>
      </c>
      <c r="BC34" s="120">
        <f>'2.3'!BC72</f>
        <v>0</v>
      </c>
      <c r="BD34" s="120">
        <f>'2.3'!BD72</f>
        <v>0</v>
      </c>
      <c r="BE34" s="120">
        <f>'2.3'!BE72</f>
        <v>0</v>
      </c>
      <c r="BF34" s="174">
        <f>'2.3'!BF72</f>
        <v>-3363.1306990000003</v>
      </c>
      <c r="BG34" s="158">
        <f>'2.3'!BG72</f>
        <v>-8730.4887186300002</v>
      </c>
      <c r="BH34" s="120">
        <f>'2.3'!BH72</f>
        <v>0</v>
      </c>
      <c r="BI34" s="120">
        <f>'2.3'!BI72</f>
        <v>0</v>
      </c>
      <c r="BJ34" s="120">
        <f>'2.3'!BJ72</f>
        <v>-8730.4887186300002</v>
      </c>
      <c r="BK34" s="120">
        <f>'2.3'!BK72</f>
        <v>0</v>
      </c>
      <c r="BL34" s="120">
        <f>'2.3'!BL72</f>
        <v>0</v>
      </c>
      <c r="BM34" s="120">
        <f>'2.3'!BM72</f>
        <v>0</v>
      </c>
      <c r="BN34" s="159">
        <f>'2.3'!BN72</f>
        <v>-8730.4887186300002</v>
      </c>
      <c r="BO34" s="183">
        <f>'2.3'!BO72</f>
        <v>-2524.7295462200004</v>
      </c>
      <c r="BP34" s="120">
        <f>'2.3'!BP72</f>
        <v>0</v>
      </c>
      <c r="BQ34" s="120">
        <f>'2.3'!BQ72</f>
        <v>0</v>
      </c>
      <c r="BR34" s="120">
        <f>'2.3'!BR72</f>
        <v>-2524.7295462200004</v>
      </c>
      <c r="BS34" s="120">
        <f>'2.3'!BS72</f>
        <v>0</v>
      </c>
      <c r="BT34" s="120">
        <f>'2.3'!BT72</f>
        <v>0</v>
      </c>
      <c r="BU34" s="120">
        <f>'2.3'!BU72</f>
        <v>0</v>
      </c>
      <c r="BV34" s="174">
        <f>'2.3'!BV72</f>
        <v>-2524.7295462200004</v>
      </c>
      <c r="BW34" s="183">
        <f>'2.3'!BW72</f>
        <v>-6556.6782324699998</v>
      </c>
      <c r="BX34" s="120">
        <f>'2.3'!BX72</f>
        <v>0</v>
      </c>
      <c r="BY34" s="120">
        <f>'2.3'!BY72</f>
        <v>0</v>
      </c>
      <c r="BZ34" s="120">
        <f>'2.3'!BZ72</f>
        <v>-6556.6782324699998</v>
      </c>
      <c r="CA34" s="120">
        <f>'2.3'!CA72</f>
        <v>-46</v>
      </c>
      <c r="CB34" s="120">
        <f>'2.3'!CB72</f>
        <v>0</v>
      </c>
      <c r="CC34" s="120">
        <f>'2.3'!CC72</f>
        <v>0</v>
      </c>
      <c r="CD34" s="191">
        <f>'2.3'!CD72</f>
        <v>-6602.6782324699998</v>
      </c>
      <c r="CE34" s="158">
        <f>'2.3'!CE72</f>
        <v>-6592.9831465000034</v>
      </c>
      <c r="CF34" s="120">
        <f>'2.3'!CF72</f>
        <v>0</v>
      </c>
      <c r="CG34" s="120">
        <f>'2.3'!CG72</f>
        <v>0</v>
      </c>
      <c r="CH34" s="120">
        <f>'2.3'!CH72</f>
        <v>-6592.9831465000034</v>
      </c>
      <c r="CI34" s="142">
        <f>'2.3'!CI72</f>
        <v>0</v>
      </c>
      <c r="CJ34" s="142" t="str">
        <f>'2.3'!CJ72</f>
        <v>n.d.</v>
      </c>
      <c r="CK34" s="142">
        <f>'2.3'!CK72</f>
        <v>0</v>
      </c>
      <c r="CL34" s="142" t="str">
        <f>'2.3'!CL72</f>
        <v>n.d.</v>
      </c>
    </row>
    <row r="35" spans="1:90" ht="20.100000000000001" customHeight="1" x14ac:dyDescent="0.25">
      <c r="A35" s="126"/>
      <c r="B35" s="126" t="s">
        <v>399</v>
      </c>
      <c r="C35" s="127">
        <f>C7-C20</f>
        <v>-96302.796362647787</v>
      </c>
      <c r="D35" s="127">
        <f t="shared" ref="D35:I35" si="74">D7-D20</f>
        <v>17605.534176679997</v>
      </c>
      <c r="E35" s="127">
        <f t="shared" si="74"/>
        <v>0</v>
      </c>
      <c r="F35" s="127">
        <f t="shared" si="74"/>
        <v>-78697.26218596776</v>
      </c>
      <c r="G35" s="127">
        <f t="shared" si="74"/>
        <v>-41583.140758091875</v>
      </c>
      <c r="H35" s="127">
        <f t="shared" si="74"/>
        <v>-61.749913922802079</v>
      </c>
      <c r="I35" s="127">
        <f t="shared" si="74"/>
        <v>0</v>
      </c>
      <c r="J35" s="176">
        <f t="shared" ref="J35:R35" si="75">J7-J20</f>
        <v>-120342.15285798255</v>
      </c>
      <c r="K35" s="162">
        <f t="shared" si="75"/>
        <v>-118898.77314058063</v>
      </c>
      <c r="L35" s="127">
        <f t="shared" si="75"/>
        <v>20105.481651689988</v>
      </c>
      <c r="M35" s="127">
        <f t="shared" si="75"/>
        <v>0</v>
      </c>
      <c r="N35" s="127">
        <f t="shared" si="75"/>
        <v>-98793.291488890536</v>
      </c>
      <c r="O35" s="127">
        <f t="shared" si="75"/>
        <v>-10230.063952361583</v>
      </c>
      <c r="P35" s="127">
        <f t="shared" si="75"/>
        <v>8980.1298806462437</v>
      </c>
      <c r="Q35" s="127">
        <f t="shared" si="75"/>
        <v>0</v>
      </c>
      <c r="R35" s="163">
        <f t="shared" si="75"/>
        <v>-100043.22556060646</v>
      </c>
      <c r="S35" s="185">
        <f t="shared" ref="S35:CD35" si="76">S7-S20</f>
        <v>-88752.392499331618</v>
      </c>
      <c r="T35" s="127">
        <f t="shared" si="76"/>
        <v>32526.783952689992</v>
      </c>
      <c r="U35" s="127">
        <f t="shared" si="76"/>
        <v>0</v>
      </c>
      <c r="V35" s="127">
        <f t="shared" si="76"/>
        <v>-56225.608546641422</v>
      </c>
      <c r="W35" s="127">
        <f t="shared" si="76"/>
        <v>-29040.74360938149</v>
      </c>
      <c r="X35" s="127">
        <f t="shared" si="76"/>
        <v>3881.1914253893192</v>
      </c>
      <c r="Y35" s="127">
        <f t="shared" si="76"/>
        <v>0</v>
      </c>
      <c r="Z35" s="176">
        <f t="shared" si="76"/>
        <v>-81385.160730633885</v>
      </c>
      <c r="AA35" s="162">
        <f t="shared" si="76"/>
        <v>-151926.70230211737</v>
      </c>
      <c r="AB35" s="127">
        <f t="shared" si="76"/>
        <v>27967.495301139992</v>
      </c>
      <c r="AC35" s="127">
        <f t="shared" si="76"/>
        <v>0</v>
      </c>
      <c r="AD35" s="127">
        <f t="shared" si="76"/>
        <v>-123959.20700097759</v>
      </c>
      <c r="AE35" s="127">
        <f t="shared" si="76"/>
        <v>-40919.001441105036</v>
      </c>
      <c r="AF35" s="127">
        <f t="shared" si="76"/>
        <v>10115.127506653022</v>
      </c>
      <c r="AG35" s="127">
        <f t="shared" si="76"/>
        <v>0</v>
      </c>
      <c r="AH35" s="163">
        <f t="shared" si="76"/>
        <v>-154763.08093542978</v>
      </c>
      <c r="AI35" s="185">
        <f t="shared" si="76"/>
        <v>-310386.00709345657</v>
      </c>
      <c r="AJ35" s="127">
        <f t="shared" si="76"/>
        <v>31396.501363760006</v>
      </c>
      <c r="AK35" s="127">
        <f t="shared" si="76"/>
        <v>0</v>
      </c>
      <c r="AL35" s="127">
        <f t="shared" si="76"/>
        <v>-278989.50572969648</v>
      </c>
      <c r="AM35" s="127">
        <f t="shared" si="76"/>
        <v>-53344.248821366811</v>
      </c>
      <c r="AN35" s="127">
        <f t="shared" si="76"/>
        <v>-177.28455899475375</v>
      </c>
      <c r="AO35" s="127">
        <f t="shared" si="76"/>
        <v>0</v>
      </c>
      <c r="AP35" s="176">
        <f t="shared" si="76"/>
        <v>-332511.03911005799</v>
      </c>
      <c r="AQ35" s="162">
        <f t="shared" si="76"/>
        <v>-481465.8448209418</v>
      </c>
      <c r="AR35" s="127">
        <f t="shared" si="76"/>
        <v>27812.37935653</v>
      </c>
      <c r="AS35" s="127">
        <f t="shared" si="76"/>
        <v>0</v>
      </c>
      <c r="AT35" s="127">
        <f t="shared" si="76"/>
        <v>-453653.46546441177</v>
      </c>
      <c r="AU35" s="127">
        <f t="shared" si="76"/>
        <v>-70429.473017524113</v>
      </c>
      <c r="AV35" s="127">
        <f t="shared" si="76"/>
        <v>-5239.1651568937814</v>
      </c>
      <c r="AW35" s="127">
        <f t="shared" si="76"/>
        <v>0</v>
      </c>
      <c r="AX35" s="163">
        <f t="shared" si="76"/>
        <v>-529322.10363882966</v>
      </c>
      <c r="AY35" s="185">
        <f t="shared" si="76"/>
        <v>-442624.39001133596</v>
      </c>
      <c r="AZ35" s="127">
        <f t="shared" si="76"/>
        <v>25732.261600810016</v>
      </c>
      <c r="BA35" s="127">
        <f t="shared" si="76"/>
        <v>0</v>
      </c>
      <c r="BB35" s="127">
        <f t="shared" si="76"/>
        <v>-416892.12841052562</v>
      </c>
      <c r="BC35" s="127">
        <f t="shared" si="76"/>
        <v>-64696.770484562148</v>
      </c>
      <c r="BD35" s="127">
        <f t="shared" si="76"/>
        <v>6522.7996212367434</v>
      </c>
      <c r="BE35" s="127">
        <f t="shared" si="76"/>
        <v>0</v>
      </c>
      <c r="BF35" s="176">
        <f t="shared" si="76"/>
        <v>-475066.09927385114</v>
      </c>
      <c r="BG35" s="162">
        <f t="shared" si="76"/>
        <v>-508119.81867460161</v>
      </c>
      <c r="BH35" s="127">
        <f t="shared" si="76"/>
        <v>-27847.691765630036</v>
      </c>
      <c r="BI35" s="127">
        <f t="shared" si="76"/>
        <v>0</v>
      </c>
      <c r="BJ35" s="127">
        <f t="shared" si="76"/>
        <v>-535967.51044023107</v>
      </c>
      <c r="BK35" s="127">
        <f t="shared" si="76"/>
        <v>-44663.082546329708</v>
      </c>
      <c r="BL35" s="127">
        <f t="shared" si="76"/>
        <v>28166.675709852949</v>
      </c>
      <c r="BM35" s="127">
        <f t="shared" si="76"/>
        <v>0</v>
      </c>
      <c r="BN35" s="163">
        <f t="shared" si="76"/>
        <v>-552463.91727670841</v>
      </c>
      <c r="BO35" s="185">
        <f t="shared" si="76"/>
        <v>-475321.15806742408</v>
      </c>
      <c r="BP35" s="127">
        <f t="shared" si="76"/>
        <v>6145.7784503999865</v>
      </c>
      <c r="BQ35" s="127">
        <f t="shared" si="76"/>
        <v>0</v>
      </c>
      <c r="BR35" s="127">
        <f t="shared" si="76"/>
        <v>-469175.37961702445</v>
      </c>
      <c r="BS35" s="127">
        <f t="shared" si="76"/>
        <v>-39259.404583506985</v>
      </c>
      <c r="BT35" s="127">
        <f t="shared" si="76"/>
        <v>25009.639058315544</v>
      </c>
      <c r="BU35" s="127">
        <f t="shared" si="76"/>
        <v>0</v>
      </c>
      <c r="BV35" s="176">
        <f t="shared" si="76"/>
        <v>-483425.14514221577</v>
      </c>
      <c r="BW35" s="185">
        <f t="shared" si="76"/>
        <v>-392128.23791268631</v>
      </c>
      <c r="BX35" s="127">
        <f t="shared" si="76"/>
        <v>-4393.6571601000032</v>
      </c>
      <c r="BY35" s="127">
        <f t="shared" si="76"/>
        <v>0</v>
      </c>
      <c r="BZ35" s="127">
        <f t="shared" si="76"/>
        <v>-396521.8950727866</v>
      </c>
      <c r="CA35" s="127">
        <f t="shared" si="76"/>
        <v>-6622.647642633412</v>
      </c>
      <c r="CB35" s="127">
        <f t="shared" si="76"/>
        <v>27330.522039980628</v>
      </c>
      <c r="CC35" s="127">
        <f t="shared" si="76"/>
        <v>0</v>
      </c>
      <c r="CD35" s="193">
        <f t="shared" si="76"/>
        <v>-375814.02067543939</v>
      </c>
      <c r="CE35" s="162">
        <f t="shared" ref="CE35:CL35" si="77">CE7-CE20</f>
        <v>-946335.65857792157</v>
      </c>
      <c r="CF35" s="127">
        <f t="shared" si="77"/>
        <v>5591.1474279899849</v>
      </c>
      <c r="CG35" s="127">
        <f t="shared" si="77"/>
        <v>0</v>
      </c>
      <c r="CH35" s="127">
        <f t="shared" si="77"/>
        <v>-940744.51114993147</v>
      </c>
      <c r="CI35" s="144">
        <f t="shared" si="77"/>
        <v>55546.438784088241</v>
      </c>
      <c r="CJ35" s="144">
        <f t="shared" si="77"/>
        <v>16034.773511365987</v>
      </c>
      <c r="CK35" s="144">
        <f t="shared" si="77"/>
        <v>0</v>
      </c>
      <c r="CL35" s="127">
        <f t="shared" si="77"/>
        <v>-869163.2988544777</v>
      </c>
    </row>
    <row r="36" spans="1:90" ht="20.100000000000001" customHeight="1" x14ac:dyDescent="0.25">
      <c r="A36" s="126"/>
      <c r="B36" s="126" t="s">
        <v>400</v>
      </c>
      <c r="C36" s="127">
        <f>(C7-C18)-(C20-C25)</f>
        <v>45900.432629576186</v>
      </c>
      <c r="D36" s="127">
        <f t="shared" ref="D36:I36" si="78">(D7-D18)-(D20-D25)</f>
        <v>11585.127859959997</v>
      </c>
      <c r="E36" s="127">
        <f t="shared" si="78"/>
        <v>0</v>
      </c>
      <c r="F36" s="127">
        <f t="shared" si="78"/>
        <v>57485.560489536147</v>
      </c>
      <c r="G36" s="127">
        <f t="shared" si="78"/>
        <v>15819.711373676022</v>
      </c>
      <c r="H36" s="127">
        <f t="shared" si="78"/>
        <v>4291.1986137354979</v>
      </c>
      <c r="I36" s="127">
        <f t="shared" si="78"/>
        <v>0</v>
      </c>
      <c r="J36" s="176">
        <f t="shared" ref="J36:R36" si="79">(J7-J18)-(J20-J25)</f>
        <v>77596.470476947725</v>
      </c>
      <c r="K36" s="162">
        <f t="shared" si="79"/>
        <v>82158.727341416175</v>
      </c>
      <c r="L36" s="127">
        <f t="shared" si="79"/>
        <v>14076.607019449992</v>
      </c>
      <c r="M36" s="127">
        <f t="shared" si="79"/>
        <v>0</v>
      </c>
      <c r="N36" s="127">
        <f t="shared" si="79"/>
        <v>96235.334360866109</v>
      </c>
      <c r="O36" s="127">
        <f t="shared" si="79"/>
        <v>33426.801921844832</v>
      </c>
      <c r="P36" s="127">
        <f t="shared" si="79"/>
        <v>9146.4160960342851</v>
      </c>
      <c r="Q36" s="127">
        <f t="shared" si="79"/>
        <v>0</v>
      </c>
      <c r="R36" s="163">
        <f t="shared" si="79"/>
        <v>138808.55237874482</v>
      </c>
      <c r="S36" s="185">
        <f t="shared" ref="S36:CD36" si="80">(S7-S18)-(S20-S25)</f>
        <v>86965.958175064065</v>
      </c>
      <c r="T36" s="127">
        <f t="shared" si="80"/>
        <v>25263.907865749992</v>
      </c>
      <c r="U36" s="127">
        <f t="shared" si="80"/>
        <v>0</v>
      </c>
      <c r="V36" s="127">
        <f t="shared" si="80"/>
        <v>112229.8660408142</v>
      </c>
      <c r="W36" s="127">
        <f t="shared" si="80"/>
        <v>24014.362628400326</v>
      </c>
      <c r="X36" s="127">
        <f t="shared" si="80"/>
        <v>1995.8505282797851</v>
      </c>
      <c r="Y36" s="127">
        <f t="shared" si="80"/>
        <v>0</v>
      </c>
      <c r="Z36" s="176">
        <f t="shared" si="80"/>
        <v>138240.07919749385</v>
      </c>
      <c r="AA36" s="162">
        <f t="shared" si="80"/>
        <v>65939.445709824329</v>
      </c>
      <c r="AB36" s="127">
        <f t="shared" si="80"/>
        <v>20363.215214489988</v>
      </c>
      <c r="AC36" s="127">
        <f t="shared" si="80"/>
        <v>0</v>
      </c>
      <c r="AD36" s="127">
        <f t="shared" si="80"/>
        <v>86302.660924314056</v>
      </c>
      <c r="AE36" s="127">
        <f t="shared" si="80"/>
        <v>8598.7321685899515</v>
      </c>
      <c r="AF36" s="127">
        <f t="shared" si="80"/>
        <v>14281.163313360885</v>
      </c>
      <c r="AG36" s="127">
        <f t="shared" si="80"/>
        <v>0</v>
      </c>
      <c r="AH36" s="163">
        <f t="shared" si="80"/>
        <v>109182.55640626466</v>
      </c>
      <c r="AI36" s="185">
        <f t="shared" si="80"/>
        <v>-36526.39463263494</v>
      </c>
      <c r="AJ36" s="127">
        <f t="shared" si="80"/>
        <v>22481.685946930011</v>
      </c>
      <c r="AK36" s="127">
        <f t="shared" si="80"/>
        <v>0</v>
      </c>
      <c r="AL36" s="127">
        <f t="shared" si="80"/>
        <v>-14044.70868570474</v>
      </c>
      <c r="AM36" s="127">
        <f t="shared" si="80"/>
        <v>-6875.9841300001135</v>
      </c>
      <c r="AN36" s="127">
        <f t="shared" si="80"/>
        <v>-1075.5917792525142</v>
      </c>
      <c r="AO36" s="127">
        <f t="shared" si="80"/>
        <v>0</v>
      </c>
      <c r="AP36" s="176">
        <f t="shared" si="80"/>
        <v>-21996.284594957251</v>
      </c>
      <c r="AQ36" s="162">
        <f t="shared" si="80"/>
        <v>-53238.018914812477</v>
      </c>
      <c r="AR36" s="127">
        <f t="shared" si="80"/>
        <v>19162.605065730007</v>
      </c>
      <c r="AS36" s="127">
        <f t="shared" si="80"/>
        <v>0</v>
      </c>
      <c r="AT36" s="127">
        <f t="shared" si="80"/>
        <v>-34075.41384908231</v>
      </c>
      <c r="AU36" s="127">
        <f t="shared" si="80"/>
        <v>11905.866476480034</v>
      </c>
      <c r="AV36" s="127">
        <f t="shared" si="80"/>
        <v>-2041.1667457501753</v>
      </c>
      <c r="AW36" s="127">
        <f t="shared" si="80"/>
        <v>0</v>
      </c>
      <c r="AX36" s="163">
        <f t="shared" si="80"/>
        <v>-24210.714118352626</v>
      </c>
      <c r="AY36" s="185">
        <f t="shared" si="80"/>
        <v>-119401.17378145456</v>
      </c>
      <c r="AZ36" s="127">
        <f t="shared" si="80"/>
        <v>11557.542748450025</v>
      </c>
      <c r="BA36" s="127">
        <f t="shared" si="80"/>
        <v>0</v>
      </c>
      <c r="BB36" s="127">
        <f t="shared" si="80"/>
        <v>-107843.63103300403</v>
      </c>
      <c r="BC36" s="127">
        <f t="shared" si="80"/>
        <v>9494.8248410472879</v>
      </c>
      <c r="BD36" s="127">
        <f t="shared" si="80"/>
        <v>-1659.0019537423505</v>
      </c>
      <c r="BE36" s="127">
        <f t="shared" si="80"/>
        <v>0</v>
      </c>
      <c r="BF36" s="176">
        <f t="shared" si="80"/>
        <v>-100007.80814569956</v>
      </c>
      <c r="BG36" s="162">
        <f t="shared" si="80"/>
        <v>-121942.52758406778</v>
      </c>
      <c r="BH36" s="127">
        <f t="shared" si="80"/>
        <v>-38806.426331910043</v>
      </c>
      <c r="BI36" s="127">
        <f t="shared" si="80"/>
        <v>0</v>
      </c>
      <c r="BJ36" s="127">
        <f t="shared" si="80"/>
        <v>-160748.95391597692</v>
      </c>
      <c r="BK36" s="127">
        <f t="shared" si="80"/>
        <v>4845.1668702401221</v>
      </c>
      <c r="BL36" s="127">
        <f t="shared" si="80"/>
        <v>18105.276983782416</v>
      </c>
      <c r="BM36" s="127">
        <f t="shared" si="80"/>
        <v>0</v>
      </c>
      <c r="BN36" s="163">
        <f t="shared" si="80"/>
        <v>-137798.51006195508</v>
      </c>
      <c r="BO36" s="185">
        <f t="shared" si="80"/>
        <v>-89895.430600669933</v>
      </c>
      <c r="BP36" s="127">
        <f t="shared" si="80"/>
        <v>-5443.2590400000045</v>
      </c>
      <c r="BQ36" s="127">
        <f t="shared" si="80"/>
        <v>0</v>
      </c>
      <c r="BR36" s="127">
        <f t="shared" si="80"/>
        <v>-95338.689640670316</v>
      </c>
      <c r="BS36" s="127">
        <f t="shared" si="80"/>
        <v>18395.092165212496</v>
      </c>
      <c r="BT36" s="127">
        <f t="shared" si="80"/>
        <v>17415.947864238755</v>
      </c>
      <c r="BU36" s="127">
        <f t="shared" si="80"/>
        <v>0</v>
      </c>
      <c r="BV36" s="176">
        <f t="shared" si="80"/>
        <v>-59527.649611218832</v>
      </c>
      <c r="BW36" s="185">
        <f t="shared" si="80"/>
        <v>-67412.66499129869</v>
      </c>
      <c r="BX36" s="127">
        <f t="shared" si="80"/>
        <v>-17324.186571340018</v>
      </c>
      <c r="BY36" s="127">
        <f t="shared" si="80"/>
        <v>0</v>
      </c>
      <c r="BZ36" s="127">
        <f t="shared" si="80"/>
        <v>-84736.851562639</v>
      </c>
      <c r="CA36" s="127">
        <f t="shared" si="80"/>
        <v>39968.140126649174</v>
      </c>
      <c r="CB36" s="127">
        <f t="shared" si="80"/>
        <v>15982.488229833776</v>
      </c>
      <c r="CC36" s="127">
        <f t="shared" si="80"/>
        <v>0</v>
      </c>
      <c r="CD36" s="193">
        <f t="shared" si="80"/>
        <v>-28786.223206155933</v>
      </c>
      <c r="CE36" s="162">
        <f t="shared" ref="CE36:CL36" si="81">(CE7-CE18)-(CE20-CE25)</f>
        <v>-661179.26329442696</v>
      </c>
      <c r="CF36" s="127">
        <f t="shared" si="81"/>
        <v>-2368.4124913300038</v>
      </c>
      <c r="CG36" s="127">
        <f t="shared" si="81"/>
        <v>0</v>
      </c>
      <c r="CH36" s="127">
        <f t="shared" si="81"/>
        <v>-663547.67578575714</v>
      </c>
      <c r="CI36" s="144">
        <f t="shared" si="81"/>
        <v>90583.050813296577</v>
      </c>
      <c r="CJ36" s="144">
        <f t="shared" si="81"/>
        <v>12021.047048000037</v>
      </c>
      <c r="CK36" s="144">
        <f t="shared" si="81"/>
        <v>0</v>
      </c>
      <c r="CL36" s="127">
        <f t="shared" si="81"/>
        <v>-560943.57792446064</v>
      </c>
    </row>
    <row r="37" spans="1:90" ht="20.100000000000001" customHeight="1" x14ac:dyDescent="0.25">
      <c r="A37" s="128" t="s">
        <v>255</v>
      </c>
      <c r="B37" s="129"/>
      <c r="C37" s="129"/>
      <c r="D37" s="129"/>
      <c r="E37" s="129"/>
      <c r="F37" s="129"/>
      <c r="G37" s="129"/>
      <c r="H37" s="129"/>
      <c r="I37" s="129"/>
      <c r="J37" s="177"/>
      <c r="K37" s="129"/>
      <c r="L37" s="129"/>
      <c r="M37" s="129"/>
      <c r="N37" s="129"/>
      <c r="O37" s="129"/>
      <c r="P37" s="129"/>
      <c r="Q37" s="129"/>
      <c r="R37" s="129"/>
      <c r="S37" s="186"/>
      <c r="T37" s="129"/>
      <c r="U37" s="129"/>
      <c r="V37" s="129"/>
      <c r="W37" s="129"/>
      <c r="X37" s="129"/>
      <c r="Y37" s="129"/>
      <c r="Z37" s="177"/>
      <c r="AA37" s="129"/>
      <c r="AB37" s="129"/>
      <c r="AC37" s="129"/>
      <c r="AD37" s="129"/>
      <c r="AE37" s="129"/>
      <c r="AF37" s="129"/>
      <c r="AG37" s="129"/>
      <c r="AH37" s="129"/>
      <c r="AI37" s="186"/>
      <c r="AJ37" s="129"/>
      <c r="AK37" s="129"/>
      <c r="AL37" s="129"/>
      <c r="AM37" s="129"/>
      <c r="AN37" s="129"/>
      <c r="AO37" s="129"/>
      <c r="AP37" s="177"/>
      <c r="AQ37" s="129"/>
      <c r="AR37" s="129"/>
      <c r="AS37" s="129"/>
      <c r="AT37" s="129"/>
      <c r="AU37" s="129"/>
      <c r="AV37" s="129"/>
      <c r="AW37" s="129"/>
      <c r="AX37" s="129"/>
      <c r="AY37" s="186"/>
      <c r="AZ37" s="129"/>
      <c r="BA37" s="129"/>
      <c r="BB37" s="129"/>
      <c r="BC37" s="129"/>
      <c r="BD37" s="129"/>
      <c r="BE37" s="129"/>
      <c r="BF37" s="177"/>
      <c r="BG37" s="129"/>
      <c r="BH37" s="129"/>
      <c r="BI37" s="129"/>
      <c r="BJ37" s="129"/>
      <c r="BK37" s="129"/>
      <c r="BL37" s="129"/>
      <c r="BM37" s="129"/>
      <c r="BN37" s="129"/>
      <c r="BO37" s="186"/>
      <c r="BP37" s="129"/>
      <c r="BQ37" s="129"/>
      <c r="BR37" s="129"/>
      <c r="BS37" s="129"/>
      <c r="BT37" s="129"/>
      <c r="BU37" s="129"/>
      <c r="BV37" s="177"/>
      <c r="BW37" s="186"/>
      <c r="BX37" s="129"/>
      <c r="BY37" s="129"/>
      <c r="BZ37" s="129"/>
      <c r="CA37" s="129"/>
      <c r="CB37" s="129"/>
      <c r="CC37" s="129"/>
      <c r="CD37" s="194"/>
      <c r="CE37" s="129"/>
      <c r="CF37" s="129"/>
      <c r="CG37" s="129"/>
      <c r="CH37" s="129"/>
      <c r="CI37" s="129"/>
      <c r="CJ37" s="129"/>
      <c r="CK37" s="129"/>
      <c r="CL37" s="129"/>
    </row>
    <row r="38" spans="1:90" ht="20.100000000000001" customHeight="1" x14ac:dyDescent="0.25">
      <c r="A38" s="130" t="s">
        <v>238</v>
      </c>
      <c r="B38" s="131" t="s">
        <v>390</v>
      </c>
      <c r="C38" s="132">
        <f>C31+C24</f>
        <v>30068.659376342002</v>
      </c>
      <c r="D38" s="132">
        <f t="shared" ref="D38:J38" si="82">D31+D24</f>
        <v>0</v>
      </c>
      <c r="E38" s="132">
        <f t="shared" si="82"/>
        <v>0</v>
      </c>
      <c r="F38" s="132">
        <f t="shared" si="82"/>
        <v>30068.659376342002</v>
      </c>
      <c r="G38" s="132">
        <f t="shared" si="82"/>
        <v>42767.740853351279</v>
      </c>
      <c r="H38" s="132">
        <f t="shared" si="82"/>
        <v>33981.136884671956</v>
      </c>
      <c r="I38" s="132">
        <f t="shared" si="82"/>
        <v>0</v>
      </c>
      <c r="J38" s="178">
        <f t="shared" si="82"/>
        <v>106817.53711436524</v>
      </c>
      <c r="K38" s="164">
        <f>K31+K24</f>
        <v>25497.260637071999</v>
      </c>
      <c r="L38" s="132">
        <f t="shared" ref="L38:R38" si="83">L31+L24</f>
        <v>0</v>
      </c>
      <c r="M38" s="132">
        <f t="shared" si="83"/>
        <v>0</v>
      </c>
      <c r="N38" s="132">
        <f t="shared" si="83"/>
        <v>25497.260637071999</v>
      </c>
      <c r="O38" s="132">
        <f t="shared" si="83"/>
        <v>33702.559239080001</v>
      </c>
      <c r="P38" s="132">
        <f t="shared" si="83"/>
        <v>36393.610515088803</v>
      </c>
      <c r="Q38" s="132">
        <f t="shared" si="83"/>
        <v>0</v>
      </c>
      <c r="R38" s="165">
        <f t="shared" si="83"/>
        <v>95593.430391240807</v>
      </c>
      <c r="S38" s="187">
        <f t="shared" ref="S38:CD38" si="84">S31+S24</f>
        <v>25184.889882613192</v>
      </c>
      <c r="T38" s="132">
        <f t="shared" si="84"/>
        <v>0</v>
      </c>
      <c r="U38" s="132">
        <f t="shared" si="84"/>
        <v>0</v>
      </c>
      <c r="V38" s="132">
        <f t="shared" si="84"/>
        <v>25184.889882613192</v>
      </c>
      <c r="W38" s="132">
        <f t="shared" si="84"/>
        <v>34142.498846350805</v>
      </c>
      <c r="X38" s="132">
        <f t="shared" si="84"/>
        <v>44468.997747122259</v>
      </c>
      <c r="Y38" s="132">
        <f t="shared" si="84"/>
        <v>0</v>
      </c>
      <c r="Z38" s="178">
        <f t="shared" si="84"/>
        <v>103796.38647608625</v>
      </c>
      <c r="AA38" s="164">
        <f t="shared" si="84"/>
        <v>32804.626783728003</v>
      </c>
      <c r="AB38" s="132">
        <f t="shared" si="84"/>
        <v>0</v>
      </c>
      <c r="AC38" s="132">
        <f t="shared" si="84"/>
        <v>0</v>
      </c>
      <c r="AD38" s="132">
        <f t="shared" si="84"/>
        <v>32804.626783728003</v>
      </c>
      <c r="AE38" s="132">
        <f t="shared" si="84"/>
        <v>49281.657411569991</v>
      </c>
      <c r="AF38" s="132">
        <f t="shared" si="84"/>
        <v>33000.332406413647</v>
      </c>
      <c r="AG38" s="132">
        <f t="shared" si="84"/>
        <v>0</v>
      </c>
      <c r="AH38" s="165">
        <f t="shared" si="84"/>
        <v>115086.61660171163</v>
      </c>
      <c r="AI38" s="187">
        <f t="shared" si="84"/>
        <v>39217.012472116003</v>
      </c>
      <c r="AJ38" s="132">
        <f t="shared" si="84"/>
        <v>0</v>
      </c>
      <c r="AK38" s="132">
        <f t="shared" si="84"/>
        <v>0</v>
      </c>
      <c r="AL38" s="132">
        <f t="shared" si="84"/>
        <v>39217.012472116003</v>
      </c>
      <c r="AM38" s="132">
        <f t="shared" si="84"/>
        <v>56497.9816317</v>
      </c>
      <c r="AN38" s="132">
        <f t="shared" si="84"/>
        <v>41664.494821448956</v>
      </c>
      <c r="AO38" s="132">
        <f t="shared" si="84"/>
        <v>0</v>
      </c>
      <c r="AP38" s="178">
        <f t="shared" si="84"/>
        <v>137379.48892526497</v>
      </c>
      <c r="AQ38" s="164">
        <f t="shared" si="84"/>
        <v>25212.801906203997</v>
      </c>
      <c r="AR38" s="132">
        <f t="shared" si="84"/>
        <v>0</v>
      </c>
      <c r="AS38" s="132">
        <f t="shared" si="84"/>
        <v>0</v>
      </c>
      <c r="AT38" s="132">
        <f t="shared" si="84"/>
        <v>25212.801906203997</v>
      </c>
      <c r="AU38" s="132">
        <f t="shared" si="84"/>
        <v>34477.219880639997</v>
      </c>
      <c r="AV38" s="132">
        <f t="shared" si="84"/>
        <v>38920.073375924578</v>
      </c>
      <c r="AW38" s="132">
        <f t="shared" si="84"/>
        <v>0</v>
      </c>
      <c r="AX38" s="165">
        <f t="shared" si="84"/>
        <v>98610.095162768572</v>
      </c>
      <c r="AY38" s="187">
        <f t="shared" si="84"/>
        <v>23368.566958864998</v>
      </c>
      <c r="AZ38" s="132">
        <f t="shared" si="84"/>
        <v>0</v>
      </c>
      <c r="BA38" s="132">
        <f t="shared" si="84"/>
        <v>0</v>
      </c>
      <c r="BB38" s="132">
        <f t="shared" si="84"/>
        <v>23368.566958864998</v>
      </c>
      <c r="BC38" s="132">
        <f t="shared" si="84"/>
        <v>29901.487701170001</v>
      </c>
      <c r="BD38" s="132">
        <f t="shared" si="84"/>
        <v>39798.942512849491</v>
      </c>
      <c r="BE38" s="132">
        <f t="shared" si="84"/>
        <v>0</v>
      </c>
      <c r="BF38" s="178">
        <f t="shared" si="84"/>
        <v>93068.997172884483</v>
      </c>
      <c r="BG38" s="164">
        <f t="shared" si="84"/>
        <v>23333.316784655759</v>
      </c>
      <c r="BH38" s="132">
        <f t="shared" si="84"/>
        <v>0</v>
      </c>
      <c r="BI38" s="132">
        <f t="shared" si="84"/>
        <v>0</v>
      </c>
      <c r="BJ38" s="132">
        <f t="shared" si="84"/>
        <v>23333.316784655759</v>
      </c>
      <c r="BK38" s="132">
        <f t="shared" si="84"/>
        <v>32467.753898109997</v>
      </c>
      <c r="BL38" s="132">
        <f t="shared" si="84"/>
        <v>23796.498829306518</v>
      </c>
      <c r="BM38" s="132">
        <f t="shared" si="84"/>
        <v>0</v>
      </c>
      <c r="BN38" s="165">
        <f t="shared" si="84"/>
        <v>79597.569512072281</v>
      </c>
      <c r="BO38" s="187">
        <f t="shared" si="84"/>
        <v>25289.575630923006</v>
      </c>
      <c r="BP38" s="132">
        <f t="shared" si="84"/>
        <v>0</v>
      </c>
      <c r="BQ38" s="132">
        <f t="shared" si="84"/>
        <v>0</v>
      </c>
      <c r="BR38" s="132">
        <f t="shared" si="84"/>
        <v>25289.575630923006</v>
      </c>
      <c r="BS38" s="132">
        <f t="shared" si="84"/>
        <v>35304.253929410006</v>
      </c>
      <c r="BT38" s="132">
        <f t="shared" si="84"/>
        <v>32321.059310607128</v>
      </c>
      <c r="BU38" s="132">
        <f t="shared" si="84"/>
        <v>0</v>
      </c>
      <c r="BV38" s="178">
        <f t="shared" si="84"/>
        <v>92914.888870940151</v>
      </c>
      <c r="BW38" s="187">
        <f t="shared" si="84"/>
        <v>24175.463261475001</v>
      </c>
      <c r="BX38" s="132">
        <f t="shared" si="84"/>
        <v>0</v>
      </c>
      <c r="BY38" s="132">
        <f t="shared" si="84"/>
        <v>0</v>
      </c>
      <c r="BZ38" s="132">
        <f t="shared" si="84"/>
        <v>24175.463261475001</v>
      </c>
      <c r="CA38" s="132">
        <f t="shared" si="84"/>
        <v>27267.267937818109</v>
      </c>
      <c r="CB38" s="132">
        <f t="shared" si="84"/>
        <v>40571.2924260492</v>
      </c>
      <c r="CC38" s="132">
        <f t="shared" si="84"/>
        <v>0</v>
      </c>
      <c r="CD38" s="195">
        <f t="shared" si="84"/>
        <v>92014.023625342321</v>
      </c>
      <c r="CE38" s="164">
        <f t="shared" ref="CE38:CK38" si="85">CE31+CE24</f>
        <v>23148.695885629997</v>
      </c>
      <c r="CF38" s="132">
        <f t="shared" si="85"/>
        <v>0</v>
      </c>
      <c r="CG38" s="132">
        <f t="shared" si="85"/>
        <v>0</v>
      </c>
      <c r="CH38" s="132">
        <f t="shared" si="85"/>
        <v>23148.695885629997</v>
      </c>
      <c r="CI38" s="132">
        <f t="shared" si="85"/>
        <v>33602.938643085035</v>
      </c>
      <c r="CJ38" s="145" t="s">
        <v>833</v>
      </c>
      <c r="CK38" s="132">
        <f t="shared" si="85"/>
        <v>0</v>
      </c>
      <c r="CL38" s="145" t="s">
        <v>833</v>
      </c>
    </row>
    <row r="39" spans="1:90" ht="20.100000000000001" customHeight="1" x14ac:dyDescent="0.25">
      <c r="A39" s="130" t="s">
        <v>239</v>
      </c>
      <c r="B39" s="131" t="s">
        <v>250</v>
      </c>
      <c r="C39" s="132">
        <f>C7-C21+C24</f>
        <v>-65258.496529326541</v>
      </c>
      <c r="D39" s="132">
        <f t="shared" ref="D39:J39" si="86">D7-D21+D24</f>
        <v>17605.534176679997</v>
      </c>
      <c r="E39" s="132">
        <f t="shared" si="86"/>
        <v>0</v>
      </c>
      <c r="F39" s="132">
        <f t="shared" si="86"/>
        <v>-47652.962352646515</v>
      </c>
      <c r="G39" s="132">
        <f t="shared" si="86"/>
        <v>1290.9516575006419</v>
      </c>
      <c r="H39" s="132">
        <f t="shared" si="86"/>
        <v>34181.059465709142</v>
      </c>
      <c r="I39" s="132">
        <f t="shared" si="86"/>
        <v>0</v>
      </c>
      <c r="J39" s="178">
        <f t="shared" si="86"/>
        <v>-12180.951229436789</v>
      </c>
      <c r="K39" s="164">
        <f>K7-K21+K24</f>
        <v>-96401.58510120865</v>
      </c>
      <c r="L39" s="132">
        <f t="shared" ref="L39:R39" si="87">L7-L21+L24</f>
        <v>20105.481651689988</v>
      </c>
      <c r="M39" s="132">
        <f t="shared" si="87"/>
        <v>0</v>
      </c>
      <c r="N39" s="132">
        <f t="shared" si="87"/>
        <v>-76296.10344951856</v>
      </c>
      <c r="O39" s="132">
        <f t="shared" si="87"/>
        <v>23586.290168248466</v>
      </c>
      <c r="P39" s="132">
        <f t="shared" si="87"/>
        <v>45642.60081197504</v>
      </c>
      <c r="Q39" s="132">
        <f t="shared" si="87"/>
        <v>0</v>
      </c>
      <c r="R39" s="165">
        <f t="shared" si="87"/>
        <v>-7067.2124692954021</v>
      </c>
      <c r="S39" s="187">
        <f t="shared" ref="S39:CD39" si="88">S7-S21+S24</f>
        <v>-65259.549837892409</v>
      </c>
      <c r="T39" s="132">
        <f t="shared" si="88"/>
        <v>32526.783952689992</v>
      </c>
      <c r="U39" s="132">
        <f t="shared" si="88"/>
        <v>0</v>
      </c>
      <c r="V39" s="132">
        <f t="shared" si="88"/>
        <v>-32732.765885202447</v>
      </c>
      <c r="W39" s="132">
        <f t="shared" si="88"/>
        <v>5226.0611902893288</v>
      </c>
      <c r="X39" s="132">
        <f t="shared" si="88"/>
        <v>48575.418265061569</v>
      </c>
      <c r="Y39" s="132">
        <f t="shared" si="88"/>
        <v>0</v>
      </c>
      <c r="Z39" s="178">
        <f t="shared" si="88"/>
        <v>21068.713570148218</v>
      </c>
      <c r="AA39" s="164">
        <f t="shared" si="88"/>
        <v>-121809.01081465324</v>
      </c>
      <c r="AB39" s="132">
        <f t="shared" si="88"/>
        <v>27967.495301139992</v>
      </c>
      <c r="AC39" s="132">
        <f t="shared" si="88"/>
        <v>0</v>
      </c>
      <c r="AD39" s="132">
        <f t="shared" si="88"/>
        <v>-93841.51551351347</v>
      </c>
      <c r="AE39" s="132">
        <f t="shared" si="88"/>
        <v>8499.1435431849677</v>
      </c>
      <c r="AF39" s="132">
        <f t="shared" si="88"/>
        <v>43385.204950716638</v>
      </c>
      <c r="AG39" s="132">
        <f t="shared" si="88"/>
        <v>0</v>
      </c>
      <c r="AH39" s="165">
        <f t="shared" si="88"/>
        <v>-41957.167019612156</v>
      </c>
      <c r="AI39" s="187">
        <f t="shared" si="88"/>
        <v>-277400.8555336548</v>
      </c>
      <c r="AJ39" s="132">
        <f t="shared" si="88"/>
        <v>31396.501363760006</v>
      </c>
      <c r="AK39" s="132">
        <f t="shared" si="88"/>
        <v>0</v>
      </c>
      <c r="AL39" s="132">
        <f t="shared" si="88"/>
        <v>-246004.35416989471</v>
      </c>
      <c r="AM39" s="132">
        <f t="shared" si="88"/>
        <v>3374.9632176732412</v>
      </c>
      <c r="AN39" s="132">
        <f t="shared" si="88"/>
        <v>41757.232706644209</v>
      </c>
      <c r="AO39" s="132">
        <f t="shared" si="88"/>
        <v>0</v>
      </c>
      <c r="AP39" s="178">
        <f t="shared" si="88"/>
        <v>-200872.15824557748</v>
      </c>
      <c r="AQ39" s="164">
        <f t="shared" si="88"/>
        <v>-459448.48990441579</v>
      </c>
      <c r="AR39" s="132">
        <f t="shared" si="88"/>
        <v>27812.37935653</v>
      </c>
      <c r="AS39" s="132">
        <f t="shared" si="88"/>
        <v>0</v>
      </c>
      <c r="AT39" s="132">
        <f t="shared" si="88"/>
        <v>-431636.11054788576</v>
      </c>
      <c r="AU39" s="132">
        <f t="shared" si="88"/>
        <v>-35900.325755494065</v>
      </c>
      <c r="AV39" s="132">
        <f t="shared" si="88"/>
        <v>33945.323984270799</v>
      </c>
      <c r="AW39" s="132">
        <f t="shared" si="88"/>
        <v>0</v>
      </c>
      <c r="AX39" s="165">
        <f t="shared" si="88"/>
        <v>-433591.11231910856</v>
      </c>
      <c r="AY39" s="187">
        <f t="shared" si="88"/>
        <v>-422512.97498435911</v>
      </c>
      <c r="AZ39" s="132">
        <f t="shared" si="88"/>
        <v>25732.261600810016</v>
      </c>
      <c r="BA39" s="132">
        <f t="shared" si="88"/>
        <v>0</v>
      </c>
      <c r="BB39" s="132">
        <f t="shared" si="88"/>
        <v>-396780.71338354878</v>
      </c>
      <c r="BC39" s="132">
        <f t="shared" si="88"/>
        <v>-34738.793223632092</v>
      </c>
      <c r="BD39" s="132">
        <f t="shared" si="88"/>
        <v>46628.560379736213</v>
      </c>
      <c r="BE39" s="132">
        <f t="shared" si="88"/>
        <v>0</v>
      </c>
      <c r="BF39" s="178">
        <f t="shared" si="88"/>
        <v>-384890.94622744434</v>
      </c>
      <c r="BG39" s="164">
        <f t="shared" si="88"/>
        <v>-492385.3152683712</v>
      </c>
      <c r="BH39" s="132">
        <f t="shared" si="88"/>
        <v>-27847.691765630036</v>
      </c>
      <c r="BI39" s="132">
        <f t="shared" si="88"/>
        <v>0</v>
      </c>
      <c r="BJ39" s="132">
        <f t="shared" si="88"/>
        <v>-520233.00703400065</v>
      </c>
      <c r="BK39" s="132">
        <f t="shared" si="88"/>
        <v>-12112.304397669715</v>
      </c>
      <c r="BL39" s="132">
        <f t="shared" si="88"/>
        <v>52159.141762109408</v>
      </c>
      <c r="BM39" s="132">
        <f t="shared" si="88"/>
        <v>0</v>
      </c>
      <c r="BN39" s="165">
        <f t="shared" si="88"/>
        <v>-480186.16966956109</v>
      </c>
      <c r="BO39" s="187">
        <f t="shared" si="88"/>
        <v>-452335.01911289815</v>
      </c>
      <c r="BP39" s="132">
        <f t="shared" si="88"/>
        <v>6145.7784503999865</v>
      </c>
      <c r="BQ39" s="132">
        <f t="shared" si="88"/>
        <v>0</v>
      </c>
      <c r="BR39" s="132">
        <f t="shared" si="88"/>
        <v>-446189.24066249852</v>
      </c>
      <c r="BS39" s="132">
        <f t="shared" si="88"/>
        <v>-3803.4041544469874</v>
      </c>
      <c r="BT39" s="132">
        <f t="shared" si="88"/>
        <v>57592.280210172619</v>
      </c>
      <c r="BU39" s="132">
        <f t="shared" si="88"/>
        <v>0</v>
      </c>
      <c r="BV39" s="178">
        <f t="shared" si="88"/>
        <v>-392400.36460677302</v>
      </c>
      <c r="BW39" s="187">
        <f t="shared" si="88"/>
        <v>-374092.72410368058</v>
      </c>
      <c r="BX39" s="132">
        <f t="shared" si="88"/>
        <v>-4393.6571601000032</v>
      </c>
      <c r="BY39" s="132">
        <f t="shared" si="88"/>
        <v>0</v>
      </c>
      <c r="BZ39" s="132">
        <f t="shared" si="88"/>
        <v>-378486.38126378087</v>
      </c>
      <c r="CA39" s="132">
        <f t="shared" si="88"/>
        <v>20651.331569553586</v>
      </c>
      <c r="CB39" s="132">
        <f t="shared" si="88"/>
        <v>68358.981225279858</v>
      </c>
      <c r="CC39" s="132">
        <f t="shared" si="88"/>
        <v>-1.1641532182693481E-10</v>
      </c>
      <c r="CD39" s="195">
        <f t="shared" si="88"/>
        <v>-289476.06846894696</v>
      </c>
      <c r="CE39" s="164">
        <f t="shared" ref="CE39:CL39" si="89">CE7-CE21+CE24</f>
        <v>-929281.13447001786</v>
      </c>
      <c r="CF39" s="132">
        <f t="shared" si="89"/>
        <v>5591.1474279899849</v>
      </c>
      <c r="CG39" s="132">
        <f t="shared" si="89"/>
        <v>0</v>
      </c>
      <c r="CH39" s="132">
        <f t="shared" si="89"/>
        <v>-923689.98704202776</v>
      </c>
      <c r="CI39" s="132">
        <f t="shared" si="89"/>
        <v>89237.383236793932</v>
      </c>
      <c r="CJ39" s="132">
        <f t="shared" si="89"/>
        <v>71022.125930365946</v>
      </c>
      <c r="CK39" s="132">
        <f t="shared" si="89"/>
        <v>1.1641532182693481E-10</v>
      </c>
      <c r="CL39" s="132">
        <f t="shared" si="89"/>
        <v>-763430.47787486762</v>
      </c>
    </row>
    <row r="40" spans="1:90" ht="20.100000000000001" customHeight="1" x14ac:dyDescent="0.25">
      <c r="A40" s="133" t="s">
        <v>240</v>
      </c>
      <c r="B40" s="134" t="s">
        <v>251</v>
      </c>
      <c r="C40" s="135">
        <f>C7-C21</f>
        <v>-83431.496529326541</v>
      </c>
      <c r="D40" s="135">
        <f t="shared" ref="D40:J40" si="90">D7-D21</f>
        <v>17605.534176679997</v>
      </c>
      <c r="E40" s="135">
        <f t="shared" si="90"/>
        <v>0</v>
      </c>
      <c r="F40" s="135">
        <f t="shared" si="90"/>
        <v>-65825.962352646515</v>
      </c>
      <c r="G40" s="135">
        <f t="shared" si="90"/>
        <v>-16667.048342499358</v>
      </c>
      <c r="H40" s="135">
        <f t="shared" si="90"/>
        <v>19653.059465709142</v>
      </c>
      <c r="I40" s="135">
        <f t="shared" si="90"/>
        <v>0</v>
      </c>
      <c r="J40" s="179">
        <f t="shared" si="90"/>
        <v>-62839.951229436789</v>
      </c>
      <c r="K40" s="166">
        <f>K7-K21</f>
        <v>-116155.58510120865</v>
      </c>
      <c r="L40" s="135">
        <f t="shared" ref="L40:R40" si="91">L7-L21</f>
        <v>20105.481651689988</v>
      </c>
      <c r="M40" s="135">
        <f t="shared" si="91"/>
        <v>0</v>
      </c>
      <c r="N40" s="135">
        <f t="shared" si="91"/>
        <v>-96050.10344951856</v>
      </c>
      <c r="O40" s="135">
        <f t="shared" si="91"/>
        <v>3546.2901682484662</v>
      </c>
      <c r="P40" s="135">
        <f t="shared" si="91"/>
        <v>28591.027592447819</v>
      </c>
      <c r="Q40" s="135">
        <f t="shared" si="91"/>
        <v>0</v>
      </c>
      <c r="R40" s="167">
        <f t="shared" si="91"/>
        <v>-63912.785688822623</v>
      </c>
      <c r="S40" s="188">
        <f t="shared" ref="S40:CD40" si="92">S7-S21</f>
        <v>-86190.549837892409</v>
      </c>
      <c r="T40" s="135">
        <f t="shared" si="92"/>
        <v>32526.783952689992</v>
      </c>
      <c r="U40" s="135">
        <f t="shared" si="92"/>
        <v>0</v>
      </c>
      <c r="V40" s="135">
        <f t="shared" si="92"/>
        <v>-53663.765885202447</v>
      </c>
      <c r="W40" s="135">
        <f t="shared" si="92"/>
        <v>-16606.938809710671</v>
      </c>
      <c r="X40" s="135">
        <f t="shared" si="92"/>
        <v>28402.418265061569</v>
      </c>
      <c r="Y40" s="135">
        <f t="shared" si="92"/>
        <v>0</v>
      </c>
      <c r="Z40" s="179">
        <f t="shared" si="92"/>
        <v>-41868.286429851782</v>
      </c>
      <c r="AA40" s="166">
        <f t="shared" si="92"/>
        <v>-144046.01081465324</v>
      </c>
      <c r="AB40" s="135">
        <f t="shared" si="92"/>
        <v>27967.495301139992</v>
      </c>
      <c r="AC40" s="135">
        <f t="shared" si="92"/>
        <v>0</v>
      </c>
      <c r="AD40" s="135">
        <f t="shared" si="92"/>
        <v>-116078.51551351347</v>
      </c>
      <c r="AE40" s="135">
        <f t="shared" si="92"/>
        <v>-17051.856456815032</v>
      </c>
      <c r="AF40" s="135">
        <f t="shared" si="92"/>
        <v>21080.204950716638</v>
      </c>
      <c r="AG40" s="135">
        <f t="shared" si="92"/>
        <v>0</v>
      </c>
      <c r="AH40" s="167">
        <f t="shared" si="92"/>
        <v>-112050.16701961216</v>
      </c>
      <c r="AI40" s="188">
        <f t="shared" si="92"/>
        <v>-302363.49512987444</v>
      </c>
      <c r="AJ40" s="135">
        <f t="shared" si="92"/>
        <v>31396.501363760006</v>
      </c>
      <c r="AK40" s="135">
        <f t="shared" si="92"/>
        <v>0</v>
      </c>
      <c r="AL40" s="135">
        <f t="shared" si="92"/>
        <v>-270966.99376611435</v>
      </c>
      <c r="AM40" s="135">
        <f t="shared" si="92"/>
        <v>-24955.386748516234</v>
      </c>
      <c r="AN40" s="135">
        <f t="shared" si="92"/>
        <v>16971.222269053338</v>
      </c>
      <c r="AO40" s="135">
        <f t="shared" si="92"/>
        <v>0</v>
      </c>
      <c r="AP40" s="179">
        <f t="shared" si="92"/>
        <v>-278951.15824557748</v>
      </c>
      <c r="AQ40" s="166">
        <f t="shared" si="92"/>
        <v>-487302.48990441579</v>
      </c>
      <c r="AR40" s="135">
        <f t="shared" si="92"/>
        <v>27812.37935653</v>
      </c>
      <c r="AS40" s="135">
        <f t="shared" si="92"/>
        <v>0</v>
      </c>
      <c r="AT40" s="135">
        <f t="shared" si="92"/>
        <v>-459490.11054788576</v>
      </c>
      <c r="AU40" s="135">
        <f t="shared" si="92"/>
        <v>-68101.325755494065</v>
      </c>
      <c r="AV40" s="135">
        <f t="shared" si="92"/>
        <v>6411.323984270799</v>
      </c>
      <c r="AW40" s="135">
        <f t="shared" si="92"/>
        <v>0</v>
      </c>
      <c r="AX40" s="167">
        <f t="shared" si="92"/>
        <v>-521180.11231910856</v>
      </c>
      <c r="AY40" s="188">
        <f t="shared" si="92"/>
        <v>-452745.00310162385</v>
      </c>
      <c r="AZ40" s="135">
        <f t="shared" si="92"/>
        <v>25732.261600810016</v>
      </c>
      <c r="BA40" s="135">
        <f t="shared" si="92"/>
        <v>0</v>
      </c>
      <c r="BB40" s="135">
        <f t="shared" si="92"/>
        <v>-427012.74150081351</v>
      </c>
      <c r="BC40" s="135">
        <f t="shared" si="92"/>
        <v>-69864.370284193777</v>
      </c>
      <c r="BD40" s="135">
        <f t="shared" si="92"/>
        <v>15788.165557562606</v>
      </c>
      <c r="BE40" s="135">
        <f t="shared" si="92"/>
        <v>0</v>
      </c>
      <c r="BF40" s="179">
        <f t="shared" si="92"/>
        <v>-481088.94622744434</v>
      </c>
      <c r="BG40" s="166">
        <f t="shared" si="92"/>
        <v>-525588.07885116152</v>
      </c>
      <c r="BH40" s="135">
        <f t="shared" si="92"/>
        <v>-27847.691765630036</v>
      </c>
      <c r="BI40" s="135">
        <f t="shared" si="92"/>
        <v>0</v>
      </c>
      <c r="BJ40" s="135">
        <f t="shared" si="92"/>
        <v>-553435.77061679098</v>
      </c>
      <c r="BK40" s="135">
        <f t="shared" si="92"/>
        <v>-47773.930619968218</v>
      </c>
      <c r="BL40" s="135">
        <f t="shared" si="92"/>
        <v>19620.531567198224</v>
      </c>
      <c r="BM40" s="135">
        <f t="shared" si="92"/>
        <v>0</v>
      </c>
      <c r="BN40" s="167">
        <f t="shared" si="92"/>
        <v>-581589.16966956109</v>
      </c>
      <c r="BO40" s="188">
        <f t="shared" si="92"/>
        <v>-486437.53439016105</v>
      </c>
      <c r="BP40" s="135">
        <f t="shared" si="92"/>
        <v>6145.7784503999865</v>
      </c>
      <c r="BQ40" s="135">
        <f t="shared" si="92"/>
        <v>0</v>
      </c>
      <c r="BR40" s="135">
        <f t="shared" si="92"/>
        <v>-480291.75593976141</v>
      </c>
      <c r="BS40" s="135">
        <f t="shared" si="92"/>
        <v>-42108.215141609078</v>
      </c>
      <c r="BT40" s="135">
        <f t="shared" si="92"/>
        <v>23288.606474597589</v>
      </c>
      <c r="BU40" s="135">
        <f t="shared" si="92"/>
        <v>0</v>
      </c>
      <c r="BV40" s="179">
        <f t="shared" si="92"/>
        <v>-499111.36460677302</v>
      </c>
      <c r="BW40" s="188">
        <f t="shared" si="92"/>
        <v>-410965.72410368058</v>
      </c>
      <c r="BX40" s="135">
        <f t="shared" si="92"/>
        <v>-4393.6571601000032</v>
      </c>
      <c r="BY40" s="135">
        <f t="shared" si="92"/>
        <v>0</v>
      </c>
      <c r="BZ40" s="135">
        <f t="shared" si="92"/>
        <v>-415359.38126378087</v>
      </c>
      <c r="CA40" s="135">
        <f t="shared" si="92"/>
        <v>-19883.668430446414</v>
      </c>
      <c r="CB40" s="135">
        <f t="shared" si="92"/>
        <v>30726.981225279858</v>
      </c>
      <c r="CC40" s="135">
        <f t="shared" si="92"/>
        <v>0</v>
      </c>
      <c r="CD40" s="196">
        <f t="shared" si="92"/>
        <v>-404516.06846894696</v>
      </c>
      <c r="CE40" s="166">
        <f t="shared" ref="CE40:CL40" si="93">CE7-CE21</f>
        <v>-968063.10190070723</v>
      </c>
      <c r="CF40" s="135">
        <f t="shared" si="93"/>
        <v>5591.1474279899849</v>
      </c>
      <c r="CG40" s="135">
        <f t="shared" si="93"/>
        <v>0</v>
      </c>
      <c r="CH40" s="135">
        <f t="shared" si="93"/>
        <v>-962471.95447271713</v>
      </c>
      <c r="CI40" s="135">
        <f t="shared" si="93"/>
        <v>46603.828879866283</v>
      </c>
      <c r="CJ40" s="135">
        <f t="shared" si="93"/>
        <v>31441.863994757179</v>
      </c>
      <c r="CK40" s="135">
        <f t="shared" si="93"/>
        <v>0</v>
      </c>
      <c r="CL40" s="135">
        <f t="shared" si="93"/>
        <v>-884426.26159809344</v>
      </c>
    </row>
    <row r="41" spans="1:90" ht="20.100000000000001" customHeight="1" x14ac:dyDescent="0.25">
      <c r="A41" s="105" t="s">
        <v>589</v>
      </c>
    </row>
    <row r="42" spans="1:90" ht="20.100000000000001" customHeight="1" x14ac:dyDescent="0.25">
      <c r="A42" s="105" t="s">
        <v>853</v>
      </c>
    </row>
    <row r="43" spans="1:90" ht="20.100000000000001" customHeight="1" x14ac:dyDescent="0.25">
      <c r="A43" s="105" t="s">
        <v>590</v>
      </c>
    </row>
    <row r="44" spans="1:90" ht="20.100000000000001" customHeight="1" x14ac:dyDescent="0.25">
      <c r="A44" s="105" t="s">
        <v>804</v>
      </c>
    </row>
    <row r="45" spans="1:90" ht="20.100000000000001" customHeight="1" x14ac:dyDescent="0.25">
      <c r="A45" s="105" t="s">
        <v>592</v>
      </c>
    </row>
    <row r="46" spans="1:90" ht="20.100000000000001" customHeight="1" x14ac:dyDescent="0.25">
      <c r="A46" s="105" t="s">
        <v>851</v>
      </c>
    </row>
    <row r="47" spans="1:90" ht="20.100000000000001" customHeight="1" x14ac:dyDescent="0.25">
      <c r="A47" s="105" t="s">
        <v>593</v>
      </c>
    </row>
    <row r="48" spans="1:90" ht="20.100000000000001" customHeight="1" x14ac:dyDescent="0.25">
      <c r="A48" s="105" t="s">
        <v>620</v>
      </c>
    </row>
    <row r="49" spans="1:1" ht="20.100000000000001" customHeight="1" x14ac:dyDescent="0.25">
      <c r="A49" s="105" t="s">
        <v>594</v>
      </c>
    </row>
    <row r="50" spans="1:1" ht="20.100000000000001" customHeight="1" x14ac:dyDescent="0.25">
      <c r="A50" s="105" t="s">
        <v>595</v>
      </c>
    </row>
    <row r="51" spans="1:1" ht="20.100000000000001" customHeight="1" x14ac:dyDescent="0.25">
      <c r="A51" s="105" t="s">
        <v>596</v>
      </c>
    </row>
    <row r="52" spans="1:1" ht="20.100000000000001" customHeight="1" x14ac:dyDescent="0.25">
      <c r="A52" s="105" t="s">
        <v>597</v>
      </c>
    </row>
    <row r="53" spans="1:1" ht="20.100000000000001" customHeight="1" x14ac:dyDescent="0.25">
      <c r="A53" s="105" t="s">
        <v>598</v>
      </c>
    </row>
    <row r="54" spans="1:1" ht="20.100000000000001" customHeight="1" x14ac:dyDescent="0.25">
      <c r="A54" s="105" t="s">
        <v>599</v>
      </c>
    </row>
    <row r="55" spans="1:1" ht="20.100000000000001" customHeight="1" x14ac:dyDescent="0.25">
      <c r="A55" s="105" t="s">
        <v>600</v>
      </c>
    </row>
  </sheetData>
  <mergeCells count="67">
    <mergeCell ref="CE4:CL4"/>
    <mergeCell ref="CE5:CH5"/>
    <mergeCell ref="CI5:CI6"/>
    <mergeCell ref="CJ5:CJ6"/>
    <mergeCell ref="CK5:CK6"/>
    <mergeCell ref="CL5:CL6"/>
    <mergeCell ref="A4:B6"/>
    <mergeCell ref="C4:J4"/>
    <mergeCell ref="C5:F5"/>
    <mergeCell ref="G5:G6"/>
    <mergeCell ref="H5:H6"/>
    <mergeCell ref="I5:I6"/>
    <mergeCell ref="J5:J6"/>
    <mergeCell ref="K4:R4"/>
    <mergeCell ref="K5:N5"/>
    <mergeCell ref="O5:O6"/>
    <mergeCell ref="P5:P6"/>
    <mergeCell ref="Q5:Q6"/>
    <mergeCell ref="R5:R6"/>
    <mergeCell ref="S4:Z4"/>
    <mergeCell ref="S5:V5"/>
    <mergeCell ref="W5:W6"/>
    <mergeCell ref="X5:X6"/>
    <mergeCell ref="Y5:Y6"/>
    <mergeCell ref="Z5:Z6"/>
    <mergeCell ref="AA4:AH4"/>
    <mergeCell ref="AA5:AD5"/>
    <mergeCell ref="AE5:AE6"/>
    <mergeCell ref="AF5:AF6"/>
    <mergeCell ref="AG5:AG6"/>
    <mergeCell ref="AH5:AH6"/>
    <mergeCell ref="AI4:AP4"/>
    <mergeCell ref="AI5:AL5"/>
    <mergeCell ref="AM5:AM6"/>
    <mergeCell ref="AN5:AN6"/>
    <mergeCell ref="AO5:AO6"/>
    <mergeCell ref="AP5:AP6"/>
    <mergeCell ref="AQ4:AX4"/>
    <mergeCell ref="AQ5:AT5"/>
    <mergeCell ref="AU5:AU6"/>
    <mergeCell ref="AV5:AV6"/>
    <mergeCell ref="AW5:AW6"/>
    <mergeCell ref="AX5:AX6"/>
    <mergeCell ref="AY4:BF4"/>
    <mergeCell ref="AY5:BB5"/>
    <mergeCell ref="BC5:BC6"/>
    <mergeCell ref="BD5:BD6"/>
    <mergeCell ref="BE5:BE6"/>
    <mergeCell ref="BF5:BF6"/>
    <mergeCell ref="BG4:BN4"/>
    <mergeCell ref="BG5:BJ5"/>
    <mergeCell ref="BK5:BK6"/>
    <mergeCell ref="BL5:BL6"/>
    <mergeCell ref="BM5:BM6"/>
    <mergeCell ref="BN5:BN6"/>
    <mergeCell ref="BO4:BV4"/>
    <mergeCell ref="BO5:BR5"/>
    <mergeCell ref="BS5:BS6"/>
    <mergeCell ref="BT5:BT6"/>
    <mergeCell ref="BU5:BU6"/>
    <mergeCell ref="BV5:BV6"/>
    <mergeCell ref="BW4:CD4"/>
    <mergeCell ref="BW5:BZ5"/>
    <mergeCell ref="CA5:CA6"/>
    <mergeCell ref="CB5:CB6"/>
    <mergeCell ref="CC5:CC6"/>
    <mergeCell ref="CD5:CD6"/>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9732B-4C1D-4976-9A18-6ABD2EC0FBC5}">
  <sheetPr codeName="Planilha10"/>
  <dimension ref="A1:CL119"/>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BU16" sqref="BU16"/>
    </sheetView>
  </sheetViews>
  <sheetFormatPr defaultRowHeight="20.100000000000001" customHeight="1" x14ac:dyDescent="0.25"/>
  <cols>
    <col min="1" max="1" width="10.140625" style="31" customWidth="1"/>
    <col min="2" max="2" width="95.28515625" style="31" bestFit="1" customWidth="1"/>
    <col min="3" max="3" width="15.7109375" style="31" customWidth="1"/>
    <col min="4" max="4" width="14.85546875" style="31" customWidth="1"/>
    <col min="5" max="11" width="15.7109375" style="31" customWidth="1"/>
    <col min="12" max="12" width="14.85546875" style="31" customWidth="1"/>
    <col min="13" max="19" width="15.7109375" style="31" customWidth="1"/>
    <col min="20" max="20" width="14.85546875" style="31" customWidth="1"/>
    <col min="21" max="27" width="15.7109375" style="31" customWidth="1"/>
    <col min="28" max="28" width="14.85546875" style="31" customWidth="1"/>
    <col min="29" max="35" width="15.7109375" style="31" customWidth="1"/>
    <col min="36" max="36" width="14.85546875" style="31" customWidth="1"/>
    <col min="37" max="43" width="15.7109375" style="31" customWidth="1"/>
    <col min="44" max="44" width="14.85546875" style="31" customWidth="1"/>
    <col min="45" max="51" width="15.7109375" style="31" customWidth="1"/>
    <col min="52" max="52" width="14.85546875" style="31" customWidth="1"/>
    <col min="53" max="59" width="15.7109375" style="31" customWidth="1"/>
    <col min="60" max="60" width="14.85546875" style="31" customWidth="1"/>
    <col min="61" max="67" width="15.7109375" style="31" customWidth="1"/>
    <col min="68" max="68" width="14.85546875" style="31" customWidth="1"/>
    <col min="69" max="75" width="15.7109375" style="31" customWidth="1"/>
    <col min="76" max="76" width="14.85546875" style="31" customWidth="1"/>
    <col min="77" max="83" width="15.7109375" style="31" customWidth="1"/>
    <col min="84" max="84" width="14.85546875" style="31" customWidth="1"/>
    <col min="85" max="90" width="15.7109375" style="31" customWidth="1"/>
    <col min="91" max="16384" width="9.140625" style="31"/>
  </cols>
  <sheetData>
    <row r="1" spans="1:90" ht="20.100000000000001" customHeight="1" x14ac:dyDescent="0.25">
      <c r="A1" s="99" t="s">
        <v>765</v>
      </c>
    </row>
    <row r="2" spans="1:90" ht="20.100000000000001" customHeight="1" x14ac:dyDescent="0.25">
      <c r="A2" s="99" t="s">
        <v>333</v>
      </c>
    </row>
    <row r="4" spans="1:90" s="106" customFormat="1" ht="20.100000000000001" customHeight="1" x14ac:dyDescent="0.25">
      <c r="A4" s="308" t="s">
        <v>469</v>
      </c>
      <c r="B4" s="309"/>
      <c r="C4" s="314">
        <v>2010</v>
      </c>
      <c r="D4" s="315"/>
      <c r="E4" s="315"/>
      <c r="F4" s="315"/>
      <c r="G4" s="315"/>
      <c r="H4" s="315"/>
      <c r="I4" s="315"/>
      <c r="J4" s="315"/>
      <c r="K4" s="330">
        <v>2011</v>
      </c>
      <c r="L4" s="315"/>
      <c r="M4" s="315"/>
      <c r="N4" s="315"/>
      <c r="O4" s="315"/>
      <c r="P4" s="315"/>
      <c r="Q4" s="315"/>
      <c r="R4" s="316"/>
      <c r="S4" s="330">
        <v>2012</v>
      </c>
      <c r="T4" s="315"/>
      <c r="U4" s="315"/>
      <c r="V4" s="315"/>
      <c r="W4" s="315"/>
      <c r="X4" s="315"/>
      <c r="Y4" s="315"/>
      <c r="Z4" s="316"/>
      <c r="AA4" s="330">
        <v>2013</v>
      </c>
      <c r="AB4" s="315"/>
      <c r="AC4" s="315"/>
      <c r="AD4" s="315"/>
      <c r="AE4" s="315"/>
      <c r="AF4" s="315"/>
      <c r="AG4" s="315"/>
      <c r="AH4" s="316"/>
      <c r="AI4" s="330">
        <v>2014</v>
      </c>
      <c r="AJ4" s="315"/>
      <c r="AK4" s="315"/>
      <c r="AL4" s="315"/>
      <c r="AM4" s="315"/>
      <c r="AN4" s="315"/>
      <c r="AO4" s="315"/>
      <c r="AP4" s="316"/>
      <c r="AQ4" s="330">
        <v>2015</v>
      </c>
      <c r="AR4" s="315"/>
      <c r="AS4" s="315"/>
      <c r="AT4" s="315"/>
      <c r="AU4" s="315"/>
      <c r="AV4" s="315"/>
      <c r="AW4" s="315"/>
      <c r="AX4" s="316"/>
      <c r="AY4" s="330">
        <v>2016</v>
      </c>
      <c r="AZ4" s="315"/>
      <c r="BA4" s="315"/>
      <c r="BB4" s="315"/>
      <c r="BC4" s="315"/>
      <c r="BD4" s="315"/>
      <c r="BE4" s="315"/>
      <c r="BF4" s="316"/>
      <c r="BG4" s="330">
        <v>2017</v>
      </c>
      <c r="BH4" s="315"/>
      <c r="BI4" s="315"/>
      <c r="BJ4" s="315"/>
      <c r="BK4" s="315"/>
      <c r="BL4" s="315"/>
      <c r="BM4" s="315"/>
      <c r="BN4" s="316"/>
      <c r="BO4" s="330">
        <v>2018</v>
      </c>
      <c r="BP4" s="315"/>
      <c r="BQ4" s="315"/>
      <c r="BR4" s="315"/>
      <c r="BS4" s="315"/>
      <c r="BT4" s="315"/>
      <c r="BU4" s="315"/>
      <c r="BV4" s="316"/>
      <c r="BW4" s="330">
        <v>2019</v>
      </c>
      <c r="BX4" s="315"/>
      <c r="BY4" s="315"/>
      <c r="BZ4" s="315"/>
      <c r="CA4" s="315"/>
      <c r="CB4" s="315"/>
      <c r="CC4" s="315"/>
      <c r="CD4" s="316"/>
      <c r="CE4" s="330">
        <v>2020</v>
      </c>
      <c r="CF4" s="315"/>
      <c r="CG4" s="315"/>
      <c r="CH4" s="315"/>
      <c r="CI4" s="315"/>
      <c r="CJ4" s="315"/>
      <c r="CK4" s="315"/>
      <c r="CL4" s="316"/>
    </row>
    <row r="5" spans="1:90" s="10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30" t="s">
        <v>241</v>
      </c>
      <c r="T5" s="315"/>
      <c r="U5" s="315"/>
      <c r="V5" s="317"/>
      <c r="W5" s="318" t="s">
        <v>582</v>
      </c>
      <c r="X5" s="318" t="s">
        <v>583</v>
      </c>
      <c r="Y5" s="318" t="s">
        <v>584</v>
      </c>
      <c r="Z5" s="331" t="s">
        <v>585</v>
      </c>
      <c r="AA5" s="330" t="s">
        <v>241</v>
      </c>
      <c r="AB5" s="315"/>
      <c r="AC5" s="315"/>
      <c r="AD5" s="317"/>
      <c r="AE5" s="318" t="s">
        <v>582</v>
      </c>
      <c r="AF5" s="318" t="s">
        <v>583</v>
      </c>
      <c r="AG5" s="318" t="s">
        <v>584</v>
      </c>
      <c r="AH5" s="331" t="s">
        <v>585</v>
      </c>
      <c r="AI5" s="330" t="s">
        <v>241</v>
      </c>
      <c r="AJ5" s="315"/>
      <c r="AK5" s="315"/>
      <c r="AL5" s="317"/>
      <c r="AM5" s="318" t="s">
        <v>582</v>
      </c>
      <c r="AN5" s="318" t="s">
        <v>583</v>
      </c>
      <c r="AO5" s="318" t="s">
        <v>584</v>
      </c>
      <c r="AP5" s="331" t="s">
        <v>585</v>
      </c>
      <c r="AQ5" s="330" t="s">
        <v>241</v>
      </c>
      <c r="AR5" s="315"/>
      <c r="AS5" s="315"/>
      <c r="AT5" s="317"/>
      <c r="AU5" s="318" t="s">
        <v>582</v>
      </c>
      <c r="AV5" s="318" t="s">
        <v>583</v>
      </c>
      <c r="AW5" s="318" t="s">
        <v>584</v>
      </c>
      <c r="AX5" s="331" t="s">
        <v>585</v>
      </c>
      <c r="AY5" s="330" t="s">
        <v>241</v>
      </c>
      <c r="AZ5" s="315"/>
      <c r="BA5" s="315"/>
      <c r="BB5" s="317"/>
      <c r="BC5" s="318" t="s">
        <v>582</v>
      </c>
      <c r="BD5" s="318" t="s">
        <v>583</v>
      </c>
      <c r="BE5" s="318" t="s">
        <v>584</v>
      </c>
      <c r="BF5" s="331" t="s">
        <v>585</v>
      </c>
      <c r="BG5" s="330" t="s">
        <v>241</v>
      </c>
      <c r="BH5" s="315"/>
      <c r="BI5" s="315"/>
      <c r="BJ5" s="317"/>
      <c r="BK5" s="318" t="s">
        <v>582</v>
      </c>
      <c r="BL5" s="318" t="s">
        <v>583</v>
      </c>
      <c r="BM5" s="318" t="s">
        <v>584</v>
      </c>
      <c r="BN5" s="331" t="s">
        <v>585</v>
      </c>
      <c r="BO5" s="330" t="s">
        <v>241</v>
      </c>
      <c r="BP5" s="315"/>
      <c r="BQ5" s="315"/>
      <c r="BR5" s="317"/>
      <c r="BS5" s="318" t="s">
        <v>582</v>
      </c>
      <c r="BT5" s="318" t="s">
        <v>583</v>
      </c>
      <c r="BU5" s="318" t="s">
        <v>584</v>
      </c>
      <c r="BV5" s="331"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row>
    <row r="6" spans="1:90" s="106" customFormat="1" ht="30" customHeight="1"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28" t="s">
        <v>586</v>
      </c>
      <c r="T6" s="25" t="s">
        <v>587</v>
      </c>
      <c r="U6" s="25" t="s">
        <v>584</v>
      </c>
      <c r="V6" s="25" t="s">
        <v>241</v>
      </c>
      <c r="W6" s="319"/>
      <c r="X6" s="319"/>
      <c r="Y6" s="319"/>
      <c r="Z6" s="332"/>
      <c r="AA6" s="28" t="s">
        <v>586</v>
      </c>
      <c r="AB6" s="25" t="s">
        <v>587</v>
      </c>
      <c r="AC6" s="25" t="s">
        <v>584</v>
      </c>
      <c r="AD6" s="25" t="s">
        <v>241</v>
      </c>
      <c r="AE6" s="319"/>
      <c r="AF6" s="319"/>
      <c r="AG6" s="319"/>
      <c r="AH6" s="332"/>
      <c r="AI6" s="28" t="s">
        <v>586</v>
      </c>
      <c r="AJ6" s="25" t="s">
        <v>587</v>
      </c>
      <c r="AK6" s="25" t="s">
        <v>584</v>
      </c>
      <c r="AL6" s="25" t="s">
        <v>241</v>
      </c>
      <c r="AM6" s="319"/>
      <c r="AN6" s="319"/>
      <c r="AO6" s="319"/>
      <c r="AP6" s="332"/>
      <c r="AQ6" s="28" t="s">
        <v>586</v>
      </c>
      <c r="AR6" s="25" t="s">
        <v>587</v>
      </c>
      <c r="AS6" s="25" t="s">
        <v>584</v>
      </c>
      <c r="AT6" s="25" t="s">
        <v>241</v>
      </c>
      <c r="AU6" s="319"/>
      <c r="AV6" s="319"/>
      <c r="AW6" s="319"/>
      <c r="AX6" s="332"/>
      <c r="AY6" s="28" t="s">
        <v>586</v>
      </c>
      <c r="AZ6" s="25" t="s">
        <v>587</v>
      </c>
      <c r="BA6" s="25" t="s">
        <v>584</v>
      </c>
      <c r="BB6" s="25" t="s">
        <v>241</v>
      </c>
      <c r="BC6" s="319"/>
      <c r="BD6" s="319"/>
      <c r="BE6" s="319"/>
      <c r="BF6" s="332"/>
      <c r="BG6" s="28" t="s">
        <v>586</v>
      </c>
      <c r="BH6" s="25" t="s">
        <v>587</v>
      </c>
      <c r="BI6" s="25" t="s">
        <v>584</v>
      </c>
      <c r="BJ6" s="25" t="s">
        <v>241</v>
      </c>
      <c r="BK6" s="319"/>
      <c r="BL6" s="319"/>
      <c r="BM6" s="319"/>
      <c r="BN6" s="332"/>
      <c r="BO6" s="28" t="s">
        <v>586</v>
      </c>
      <c r="BP6" s="25" t="s">
        <v>587</v>
      </c>
      <c r="BQ6" s="25" t="s">
        <v>584</v>
      </c>
      <c r="BR6" s="25" t="s">
        <v>241</v>
      </c>
      <c r="BS6" s="319"/>
      <c r="BT6" s="319"/>
      <c r="BU6" s="319"/>
      <c r="BV6" s="332"/>
      <c r="BW6" s="28" t="s">
        <v>586</v>
      </c>
      <c r="BX6" s="25" t="s">
        <v>587</v>
      </c>
      <c r="BY6" s="25" t="s">
        <v>584</v>
      </c>
      <c r="BZ6" s="25" t="s">
        <v>241</v>
      </c>
      <c r="CA6" s="319"/>
      <c r="CB6" s="319"/>
      <c r="CC6" s="319"/>
      <c r="CD6" s="321"/>
      <c r="CE6" s="28" t="s">
        <v>586</v>
      </c>
      <c r="CF6" s="25" t="s">
        <v>587</v>
      </c>
      <c r="CG6" s="25" t="s">
        <v>584</v>
      </c>
      <c r="CH6" s="25" t="s">
        <v>241</v>
      </c>
      <c r="CI6" s="319"/>
      <c r="CJ6" s="319"/>
      <c r="CK6" s="319"/>
      <c r="CL6" s="321"/>
    </row>
    <row r="7" spans="1:90" ht="20.100000000000001" customHeight="1" x14ac:dyDescent="0.25">
      <c r="A7" s="18">
        <v>1</v>
      </c>
      <c r="B7" s="19" t="s">
        <v>801</v>
      </c>
      <c r="C7" s="91">
        <v>1057627.1541555955</v>
      </c>
      <c r="D7" s="91">
        <v>87367.044329030003</v>
      </c>
      <c r="E7" s="91">
        <v>-17810.020974499999</v>
      </c>
      <c r="F7" s="91">
        <v>1127184.1775101253</v>
      </c>
      <c r="G7" s="91">
        <v>477445.44746254513</v>
      </c>
      <c r="H7" s="91">
        <v>314065.77224558307</v>
      </c>
      <c r="I7" s="20">
        <f>SUM(I8,I64,I76,I86)</f>
        <v>-400180.21419014782</v>
      </c>
      <c r="J7" s="91">
        <f>SUM(F7:I7)</f>
        <v>1518515.1830281056</v>
      </c>
      <c r="K7" s="91">
        <v>1192865.9378054889</v>
      </c>
      <c r="L7" s="91">
        <v>101775.19351966999</v>
      </c>
      <c r="M7" s="91">
        <v>-20599.282354849998</v>
      </c>
      <c r="N7" s="91">
        <v>1274041.8489703089</v>
      </c>
      <c r="O7" s="91">
        <v>530696.57490365114</v>
      </c>
      <c r="P7" s="91">
        <v>361280.00455555343</v>
      </c>
      <c r="Q7" s="20">
        <f>SUM(Q8,Q64,Q76,Q86)</f>
        <v>-426895.52543666557</v>
      </c>
      <c r="R7" s="91">
        <f>SUM(N7:Q7)</f>
        <v>1739122.9029928476</v>
      </c>
      <c r="S7" s="91">
        <v>1327589.8284216626</v>
      </c>
      <c r="T7" s="91">
        <v>119048.1708162</v>
      </c>
      <c r="U7" s="91">
        <v>-17642.024293009999</v>
      </c>
      <c r="V7" s="91">
        <v>1428995.9749448528</v>
      </c>
      <c r="W7" s="91">
        <v>579802.26627839135</v>
      </c>
      <c r="X7" s="91">
        <v>407730.82806498808</v>
      </c>
      <c r="Y7" s="20">
        <f>SUM(Y8,Y64,Y76,Y86)</f>
        <v>-479178.71958396246</v>
      </c>
      <c r="Z7" s="91">
        <f>SUM(V7:Y7)</f>
        <v>1937350.3497042693</v>
      </c>
      <c r="AA7" s="91">
        <v>1419236.7457856894</v>
      </c>
      <c r="AB7" s="91">
        <v>126124.62502553999</v>
      </c>
      <c r="AC7" s="91">
        <v>-17352.77531397</v>
      </c>
      <c r="AD7" s="91">
        <v>1528008.5954972594</v>
      </c>
      <c r="AE7" s="91">
        <v>645247.46060524113</v>
      </c>
      <c r="AF7" s="91">
        <v>433977.52720704832</v>
      </c>
      <c r="AG7" s="20">
        <f>SUM(AG8,AG64,AG76,AG86)</f>
        <v>-495096.51695424248</v>
      </c>
      <c r="AH7" s="91">
        <f>SUM(AD7:AG7)</f>
        <v>2112137.0663553057</v>
      </c>
      <c r="AI7" s="91">
        <v>1459556.0941823772</v>
      </c>
      <c r="AJ7" s="91">
        <v>143909.75101859</v>
      </c>
      <c r="AK7" s="91">
        <v>-21154.384428360001</v>
      </c>
      <c r="AL7" s="91">
        <v>1582311.4607726072</v>
      </c>
      <c r="AM7" s="91">
        <v>691351.83257352118</v>
      </c>
      <c r="AN7" s="91">
        <v>484471.22123223828</v>
      </c>
      <c r="AO7" s="20">
        <f>SUM(AO8,AO64,AO76,AO86)</f>
        <v>-536826.3044145098</v>
      </c>
      <c r="AP7" s="91">
        <f>SUM(AL7:AO7)</f>
        <v>2221308.2101638569</v>
      </c>
      <c r="AQ7" s="91">
        <v>1622024.2273192913</v>
      </c>
      <c r="AR7" s="91">
        <v>160892.12585643001</v>
      </c>
      <c r="AS7" s="91">
        <v>-28491.658132639997</v>
      </c>
      <c r="AT7" s="91">
        <v>1754424.6950430814</v>
      </c>
      <c r="AU7" s="91">
        <v>732450.89102384425</v>
      </c>
      <c r="AV7" s="91">
        <v>516187.82899100485</v>
      </c>
      <c r="AW7" s="20">
        <f>SUM(AW8,AW64,AW76,AW86)</f>
        <v>-584650.97682501248</v>
      </c>
      <c r="AX7" s="91">
        <f>SUM(AT7:AW7)</f>
        <v>2418412.4382329183</v>
      </c>
      <c r="AY7" s="91">
        <v>1719882.0024393897</v>
      </c>
      <c r="AZ7" s="91">
        <v>172715.81179214001</v>
      </c>
      <c r="BA7" s="91">
        <v>-31829.152782199995</v>
      </c>
      <c r="BB7" s="91">
        <v>1860768.6614493299</v>
      </c>
      <c r="BC7" s="91">
        <v>765301.86965209828</v>
      </c>
      <c r="BD7" s="91">
        <v>558868.0731919785</v>
      </c>
      <c r="BE7" s="20">
        <f>SUM(BE8,BE64,BE76,BE86)</f>
        <v>-614765.14964172035</v>
      </c>
      <c r="BF7" s="91">
        <f>SUM(BB7:BE7)</f>
        <v>2570173.4546516864</v>
      </c>
      <c r="BG7" s="91">
        <v>1694878.4125981233</v>
      </c>
      <c r="BH7" s="91">
        <v>166353.79183964001</v>
      </c>
      <c r="BI7" s="91">
        <v>-27582.35326887</v>
      </c>
      <c r="BJ7" s="91">
        <v>1833649.8511688935</v>
      </c>
      <c r="BK7" s="91">
        <v>798313.34040104493</v>
      </c>
      <c r="BL7" s="91">
        <v>576352.30878778663</v>
      </c>
      <c r="BM7" s="20">
        <f>SUM(BM8,BM64,BM76,BM86)</f>
        <v>-590093.78533224307</v>
      </c>
      <c r="BN7" s="91">
        <f>SUM(BJ7:BM7)</f>
        <v>2618221.7150254818</v>
      </c>
      <c r="BO7" s="91">
        <v>1867916.6104189807</v>
      </c>
      <c r="BP7" s="91">
        <v>162416.04868789</v>
      </c>
      <c r="BQ7" s="91">
        <v>-27359.372113960002</v>
      </c>
      <c r="BR7" s="91">
        <v>2002973.2869929106</v>
      </c>
      <c r="BS7" s="91">
        <v>857534.78149976605</v>
      </c>
      <c r="BT7" s="91">
        <v>628423.81452699204</v>
      </c>
      <c r="BU7" s="20">
        <f>SUM(BU8,BU64,BU76,BU86)</f>
        <v>-652241.11088040203</v>
      </c>
      <c r="BV7" s="91">
        <f>SUM(BR7:BU7)</f>
        <v>2836690.7721392666</v>
      </c>
      <c r="BW7" s="91">
        <v>1997163.1422671697</v>
      </c>
      <c r="BX7" s="91">
        <v>187535.01635398</v>
      </c>
      <c r="BY7" s="91">
        <v>-27222.467000000004</v>
      </c>
      <c r="BZ7" s="91">
        <v>2157475.6916211494</v>
      </c>
      <c r="CA7" s="91">
        <v>914596.11118987412</v>
      </c>
      <c r="CB7" s="91">
        <v>687696.14358188189</v>
      </c>
      <c r="CC7" s="20">
        <f>SUM(CC8,CC64,CC76,CC86)</f>
        <v>-686705.11602813157</v>
      </c>
      <c r="CD7" s="91">
        <f>SUM(BZ7:CC7)</f>
        <v>3073062.8303647744</v>
      </c>
      <c r="CE7" s="91">
        <v>1786476.1949826691</v>
      </c>
      <c r="CF7" s="91">
        <v>159631.38721508998</v>
      </c>
      <c r="CG7" s="91">
        <v>-28035.011583119995</v>
      </c>
      <c r="CH7" s="91">
        <v>1918072.570614639</v>
      </c>
      <c r="CI7" s="91">
        <v>1002769.0513101744</v>
      </c>
      <c r="CJ7" s="91">
        <v>714265.31718311994</v>
      </c>
      <c r="CK7" s="20">
        <f>SUM(CK8,CK64,CK76,CK86)</f>
        <v>-787616.66189063876</v>
      </c>
      <c r="CL7" s="91">
        <f>SUM(CH7:CK7)</f>
        <v>2847490.2772172941</v>
      </c>
    </row>
    <row r="8" spans="1:90" ht="20.100000000000001" customHeight="1" x14ac:dyDescent="0.25">
      <c r="A8" s="32">
        <v>11</v>
      </c>
      <c r="B8" s="33" t="s">
        <v>242</v>
      </c>
      <c r="C8" s="92">
        <v>553715.36606106465</v>
      </c>
      <c r="D8" s="92">
        <v>0</v>
      </c>
      <c r="E8" s="92">
        <v>0</v>
      </c>
      <c r="F8" s="92">
        <v>553715.36606106465</v>
      </c>
      <c r="G8" s="92">
        <v>301491.60436117457</v>
      </c>
      <c r="H8" s="92">
        <v>60198.972127225585</v>
      </c>
      <c r="I8" s="34">
        <f>SUM(I9,I16,I19,I32,I56,I63)</f>
        <v>0</v>
      </c>
      <c r="J8" s="92">
        <f t="shared" ref="J8:J71" si="0">SUM(F8:I8)</f>
        <v>915405.94254946487</v>
      </c>
      <c r="K8" s="92">
        <v>649950.65020384872</v>
      </c>
      <c r="L8" s="92">
        <v>0</v>
      </c>
      <c r="M8" s="92">
        <v>0</v>
      </c>
      <c r="N8" s="92">
        <v>649950.65020384872</v>
      </c>
      <c r="O8" s="92">
        <v>335046.94850113714</v>
      </c>
      <c r="P8" s="92">
        <v>69913.249175269331</v>
      </c>
      <c r="Q8" s="34">
        <f>SUM(Q9,Q16,Q19,Q32,Q56,Q63)</f>
        <v>0</v>
      </c>
      <c r="R8" s="92">
        <f t="shared" ref="R8:R71" si="1">SUM(N8:Q8)</f>
        <v>1054910.8478802552</v>
      </c>
      <c r="S8" s="92">
        <v>690068.97788665188</v>
      </c>
      <c r="T8" s="92">
        <v>0</v>
      </c>
      <c r="U8" s="92">
        <v>0</v>
      </c>
      <c r="V8" s="92">
        <v>690068.97788665188</v>
      </c>
      <c r="W8" s="92">
        <v>369416.34502937802</v>
      </c>
      <c r="X8" s="92">
        <v>79039.457530177882</v>
      </c>
      <c r="Y8" s="34">
        <f>SUM(Y9,Y16,Y19,Y32,Y56,Y63)</f>
        <v>0</v>
      </c>
      <c r="Z8" s="92">
        <f t="shared" ref="Z8:Z71" si="2">SUM(V8:Y8)</f>
        <v>1138524.7804462078</v>
      </c>
      <c r="AA8" s="92">
        <v>753118.55883412098</v>
      </c>
      <c r="AB8" s="92">
        <v>0</v>
      </c>
      <c r="AC8" s="92">
        <v>0</v>
      </c>
      <c r="AD8" s="92">
        <v>753118.55883412098</v>
      </c>
      <c r="AE8" s="92">
        <v>410819.18750085804</v>
      </c>
      <c r="AF8" s="92">
        <v>87819.354216133594</v>
      </c>
      <c r="AG8" s="34">
        <f>SUM(AG9,AG16,AG19,AG32,AG56,AG63)</f>
        <v>0</v>
      </c>
      <c r="AH8" s="92">
        <f t="shared" ref="AH8:AH71" si="3">SUM(AD8:AG8)</f>
        <v>1251757.1005511126</v>
      </c>
      <c r="AI8" s="92">
        <v>779587.99925852637</v>
      </c>
      <c r="AJ8" s="92">
        <v>0</v>
      </c>
      <c r="AK8" s="92">
        <v>0</v>
      </c>
      <c r="AL8" s="92">
        <v>779587.99925852637</v>
      </c>
      <c r="AM8" s="92">
        <v>437511.78207352973</v>
      </c>
      <c r="AN8" s="92">
        <v>97773.743960620908</v>
      </c>
      <c r="AO8" s="34">
        <f>SUM(AO9,AO16,AO19,AO32,AO56,AO63)</f>
        <v>0</v>
      </c>
      <c r="AP8" s="92">
        <f t="shared" ref="AP8:AP71" si="4">SUM(AL8:AO8)</f>
        <v>1314873.5252926769</v>
      </c>
      <c r="AQ8" s="92">
        <v>817208.78750456998</v>
      </c>
      <c r="AR8" s="92">
        <v>0</v>
      </c>
      <c r="AS8" s="92">
        <v>0</v>
      </c>
      <c r="AT8" s="92">
        <v>817208.78750456998</v>
      </c>
      <c r="AU8" s="92">
        <v>456343.73739994079</v>
      </c>
      <c r="AV8" s="92">
        <v>105067.30605374774</v>
      </c>
      <c r="AW8" s="34">
        <f>SUM(AW9,AW16,AW19,AW32,AW56,AW63)</f>
        <v>0</v>
      </c>
      <c r="AX8" s="92">
        <f t="shared" ref="AX8:AX71" si="5">SUM(AT8:AW8)</f>
        <v>1378619.8309582584</v>
      </c>
      <c r="AY8" s="92">
        <v>859555.12415126665</v>
      </c>
      <c r="AZ8" s="92">
        <v>0</v>
      </c>
      <c r="BA8" s="92">
        <v>0</v>
      </c>
      <c r="BB8" s="92">
        <v>859555.12415126665</v>
      </c>
      <c r="BC8" s="92">
        <v>478446.41818897997</v>
      </c>
      <c r="BD8" s="92">
        <v>107846.33631195474</v>
      </c>
      <c r="BE8" s="34">
        <f>SUM(BE9,BE16,BE19,BE32,BE56,BE63)</f>
        <v>0</v>
      </c>
      <c r="BF8" s="92">
        <f t="shared" ref="BF8:BF71" si="6">SUM(BB8:BE8)</f>
        <v>1445847.8786522013</v>
      </c>
      <c r="BG8" s="92">
        <v>895973.45478154696</v>
      </c>
      <c r="BH8" s="92">
        <v>0</v>
      </c>
      <c r="BI8" s="92">
        <v>0</v>
      </c>
      <c r="BJ8" s="92">
        <v>895973.45478154696</v>
      </c>
      <c r="BK8" s="92">
        <v>511519.2755538199</v>
      </c>
      <c r="BL8" s="92">
        <v>115995.44138113779</v>
      </c>
      <c r="BM8" s="34">
        <f>SUM(BM9,BM16,BM19,BM32,BM56,BM63)</f>
        <v>0</v>
      </c>
      <c r="BN8" s="92">
        <f t="shared" ref="BN8:BN71" si="7">SUM(BJ8:BM8)</f>
        <v>1523488.1717165047</v>
      </c>
      <c r="BO8" s="92">
        <v>976401.71965245786</v>
      </c>
      <c r="BP8" s="92">
        <v>0</v>
      </c>
      <c r="BQ8" s="92">
        <v>0</v>
      </c>
      <c r="BR8" s="92">
        <v>976401.71965245786</v>
      </c>
      <c r="BS8" s="92">
        <v>551544.99687047</v>
      </c>
      <c r="BT8" s="92">
        <v>130169.71582917096</v>
      </c>
      <c r="BU8" s="34">
        <f>SUM(BU9,BU16,BU19,BU32,BU56,BU63)</f>
        <v>0</v>
      </c>
      <c r="BV8" s="92">
        <f t="shared" ref="BV8:BV71" si="8">SUM(BR8:BU8)</f>
        <v>1658116.4323520989</v>
      </c>
      <c r="BW8" s="92">
        <v>1017440.8789804998</v>
      </c>
      <c r="BX8" s="92">
        <v>0</v>
      </c>
      <c r="BY8" s="92">
        <v>0</v>
      </c>
      <c r="BZ8" s="92">
        <v>1017440.8789804998</v>
      </c>
      <c r="CA8" s="92">
        <v>587742.97735329438</v>
      </c>
      <c r="CB8" s="92">
        <v>145433.65093211603</v>
      </c>
      <c r="CC8" s="34">
        <f>SUM(CC9,CC16,CC19,CC32,CC56,CC63)</f>
        <v>0</v>
      </c>
      <c r="CD8" s="92">
        <f t="shared" ref="CD8:CD71" si="9">SUM(BZ8:CC8)</f>
        <v>1750617.50726591</v>
      </c>
      <c r="CE8" s="92">
        <v>966964.70546527999</v>
      </c>
      <c r="CF8" s="92">
        <v>0</v>
      </c>
      <c r="CG8" s="92">
        <v>0</v>
      </c>
      <c r="CH8" s="92">
        <v>966964.70546527999</v>
      </c>
      <c r="CI8" s="92">
        <v>602320.82465612004</v>
      </c>
      <c r="CJ8" s="92">
        <v>142547.562894</v>
      </c>
      <c r="CK8" s="34">
        <f>SUM(CK9,CK16,CK19,CK32,CK56,CK63)</f>
        <v>0</v>
      </c>
      <c r="CL8" s="92">
        <f>SUM(CH8:CK8)</f>
        <v>1711833.0930154</v>
      </c>
    </row>
    <row r="9" spans="1:90" ht="20.100000000000001" customHeight="1" x14ac:dyDescent="0.25">
      <c r="A9" s="35">
        <v>111</v>
      </c>
      <c r="B9" s="36" t="s">
        <v>256</v>
      </c>
      <c r="C9" s="93">
        <v>258483.2526695047</v>
      </c>
      <c r="D9" s="93">
        <v>0</v>
      </c>
      <c r="E9" s="93">
        <v>0</v>
      </c>
      <c r="F9" s="93">
        <v>258483.2526695047</v>
      </c>
      <c r="G9" s="93">
        <v>0</v>
      </c>
      <c r="H9" s="93">
        <v>0</v>
      </c>
      <c r="I9" s="37">
        <f>SUM(I10,I11,I15)</f>
        <v>0</v>
      </c>
      <c r="J9" s="93">
        <f t="shared" si="0"/>
        <v>258483.2526695047</v>
      </c>
      <c r="K9" s="93">
        <v>313999.18123889877</v>
      </c>
      <c r="L9" s="93">
        <v>0</v>
      </c>
      <c r="M9" s="93">
        <v>0</v>
      </c>
      <c r="N9" s="93">
        <v>313999.18123889877</v>
      </c>
      <c r="O9" s="93">
        <v>0</v>
      </c>
      <c r="P9" s="93">
        <v>0</v>
      </c>
      <c r="Q9" s="37">
        <f>SUM(Q10,Q11,Q15)</f>
        <v>0</v>
      </c>
      <c r="R9" s="93">
        <f t="shared" si="1"/>
        <v>313999.18123889877</v>
      </c>
      <c r="S9" s="93">
        <v>324933.23643125198</v>
      </c>
      <c r="T9" s="93">
        <v>0</v>
      </c>
      <c r="U9" s="93">
        <v>0</v>
      </c>
      <c r="V9" s="93">
        <v>324933.23643125198</v>
      </c>
      <c r="W9" s="93">
        <v>0</v>
      </c>
      <c r="X9" s="93">
        <v>0</v>
      </c>
      <c r="Y9" s="37">
        <f>SUM(Y10,Y11,Y15)</f>
        <v>0</v>
      </c>
      <c r="Z9" s="93">
        <f t="shared" si="2"/>
        <v>324933.23643125198</v>
      </c>
      <c r="AA9" s="93">
        <v>360771.12003212102</v>
      </c>
      <c r="AB9" s="93">
        <v>0</v>
      </c>
      <c r="AC9" s="93">
        <v>0</v>
      </c>
      <c r="AD9" s="93">
        <v>360771.12003212102</v>
      </c>
      <c r="AE9" s="93">
        <v>0</v>
      </c>
      <c r="AF9" s="93">
        <v>0</v>
      </c>
      <c r="AG9" s="37">
        <f>SUM(AG10,AG11,AG15)</f>
        <v>0</v>
      </c>
      <c r="AH9" s="93">
        <f t="shared" si="3"/>
        <v>360771.12003212102</v>
      </c>
      <c r="AI9" s="93">
        <v>382156.00166004198</v>
      </c>
      <c r="AJ9" s="93">
        <v>0</v>
      </c>
      <c r="AK9" s="93">
        <v>0</v>
      </c>
      <c r="AL9" s="93">
        <v>382156.00166004198</v>
      </c>
      <c r="AM9" s="93">
        <v>0</v>
      </c>
      <c r="AN9" s="93">
        <v>0</v>
      </c>
      <c r="AO9" s="37">
        <f>SUM(AO10,AO11,AO15)</f>
        <v>0</v>
      </c>
      <c r="AP9" s="93">
        <f t="shared" si="4"/>
        <v>382156.00166004198</v>
      </c>
      <c r="AQ9" s="93">
        <v>401126.72789934149</v>
      </c>
      <c r="AR9" s="93">
        <v>0</v>
      </c>
      <c r="AS9" s="93">
        <v>0</v>
      </c>
      <c r="AT9" s="93">
        <v>401126.72789934149</v>
      </c>
      <c r="AU9" s="93">
        <v>0</v>
      </c>
      <c r="AV9" s="93">
        <v>0</v>
      </c>
      <c r="AW9" s="37">
        <f>SUM(AW10,AW11,AW15)</f>
        <v>0</v>
      </c>
      <c r="AX9" s="93">
        <f t="shared" si="5"/>
        <v>401126.72789934149</v>
      </c>
      <c r="AY9" s="93">
        <v>453199.91484120657</v>
      </c>
      <c r="AZ9" s="93">
        <v>0</v>
      </c>
      <c r="BA9" s="93">
        <v>0</v>
      </c>
      <c r="BB9" s="93">
        <v>453199.91484120657</v>
      </c>
      <c r="BC9" s="93">
        <v>0</v>
      </c>
      <c r="BD9" s="93">
        <v>0</v>
      </c>
      <c r="BE9" s="37">
        <f>SUM(BE10,BE11,BE15)</f>
        <v>0</v>
      </c>
      <c r="BF9" s="93">
        <f t="shared" si="6"/>
        <v>453199.91484120657</v>
      </c>
      <c r="BG9" s="93">
        <v>458685.46524577675</v>
      </c>
      <c r="BH9" s="93">
        <v>0</v>
      </c>
      <c r="BI9" s="93">
        <v>0</v>
      </c>
      <c r="BJ9" s="93">
        <v>458685.46524577675</v>
      </c>
      <c r="BK9" s="93">
        <v>0</v>
      </c>
      <c r="BL9" s="93">
        <v>0</v>
      </c>
      <c r="BM9" s="37">
        <f>SUM(BM10,BM11,BM15)</f>
        <v>0</v>
      </c>
      <c r="BN9" s="93">
        <f t="shared" si="7"/>
        <v>458685.46524577675</v>
      </c>
      <c r="BO9" s="93">
        <v>490756.76350703789</v>
      </c>
      <c r="BP9" s="93">
        <v>0</v>
      </c>
      <c r="BQ9" s="93">
        <v>0</v>
      </c>
      <c r="BR9" s="93">
        <v>490756.76350703789</v>
      </c>
      <c r="BS9" s="93">
        <v>0</v>
      </c>
      <c r="BT9" s="93">
        <v>0</v>
      </c>
      <c r="BU9" s="37">
        <f>SUM(BU10,BU11,BU15)</f>
        <v>0</v>
      </c>
      <c r="BV9" s="93">
        <f t="shared" si="8"/>
        <v>490756.76350703789</v>
      </c>
      <c r="BW9" s="93">
        <v>537921.72948100977</v>
      </c>
      <c r="BX9" s="93">
        <v>0</v>
      </c>
      <c r="BY9" s="93">
        <v>0</v>
      </c>
      <c r="BZ9" s="93">
        <v>537921.72948100977</v>
      </c>
      <c r="CA9" s="93">
        <v>0</v>
      </c>
      <c r="CB9" s="93">
        <v>0</v>
      </c>
      <c r="CC9" s="37">
        <f>SUM(CC10,CC11,CC15)</f>
        <v>0</v>
      </c>
      <c r="CD9" s="93">
        <f t="shared" si="9"/>
        <v>537921.72948100977</v>
      </c>
      <c r="CE9" s="93">
        <v>525647.31092903996</v>
      </c>
      <c r="CF9" s="93">
        <v>0</v>
      </c>
      <c r="CG9" s="93">
        <v>0</v>
      </c>
      <c r="CH9" s="93">
        <v>525647.31092903996</v>
      </c>
      <c r="CI9" s="93">
        <v>0</v>
      </c>
      <c r="CJ9" s="93">
        <v>0</v>
      </c>
      <c r="CK9" s="37">
        <f>SUM(CK10,CK11,CK15)</f>
        <v>0</v>
      </c>
      <c r="CL9" s="93">
        <f t="shared" ref="CL9:CL70" si="10">SUM(CH9:CK9)</f>
        <v>525647.31092903996</v>
      </c>
    </row>
    <row r="10" spans="1:90" s="41" customFormat="1" ht="20.100000000000001" customHeight="1" x14ac:dyDescent="0.25">
      <c r="A10" s="38">
        <v>1111</v>
      </c>
      <c r="B10" s="39" t="s">
        <v>432</v>
      </c>
      <c r="C10" s="94">
        <v>87935.516405834671</v>
      </c>
      <c r="D10" s="94">
        <v>0</v>
      </c>
      <c r="E10" s="94">
        <v>0</v>
      </c>
      <c r="F10" s="94">
        <v>87935.516405834671</v>
      </c>
      <c r="G10" s="94">
        <v>0</v>
      </c>
      <c r="H10" s="94">
        <v>0</v>
      </c>
      <c r="I10" s="40">
        <v>0</v>
      </c>
      <c r="J10" s="94">
        <f t="shared" si="0"/>
        <v>87935.516405834671</v>
      </c>
      <c r="K10" s="94">
        <v>104461.09032740878</v>
      </c>
      <c r="L10" s="94">
        <v>0</v>
      </c>
      <c r="M10" s="94">
        <v>0</v>
      </c>
      <c r="N10" s="94">
        <v>104461.09032740878</v>
      </c>
      <c r="O10" s="94">
        <v>0</v>
      </c>
      <c r="P10" s="94">
        <v>0</v>
      </c>
      <c r="Q10" s="40">
        <v>0</v>
      </c>
      <c r="R10" s="94">
        <f t="shared" si="1"/>
        <v>104461.09032740878</v>
      </c>
      <c r="S10" s="94">
        <v>118297.674647562</v>
      </c>
      <c r="T10" s="94">
        <v>0</v>
      </c>
      <c r="U10" s="94">
        <v>0</v>
      </c>
      <c r="V10" s="94">
        <v>118297.674647562</v>
      </c>
      <c r="W10" s="94">
        <v>0</v>
      </c>
      <c r="X10" s="94">
        <v>0</v>
      </c>
      <c r="Y10" s="40">
        <v>0</v>
      </c>
      <c r="Z10" s="94">
        <f t="shared" si="2"/>
        <v>118297.674647562</v>
      </c>
      <c r="AA10" s="94">
        <v>126691.88973305099</v>
      </c>
      <c r="AB10" s="94">
        <v>0</v>
      </c>
      <c r="AC10" s="94">
        <v>0</v>
      </c>
      <c r="AD10" s="94">
        <v>126691.88973305099</v>
      </c>
      <c r="AE10" s="94">
        <v>0</v>
      </c>
      <c r="AF10" s="94">
        <v>0</v>
      </c>
      <c r="AG10" s="40">
        <v>0</v>
      </c>
      <c r="AH10" s="94">
        <f t="shared" si="3"/>
        <v>126691.88973305099</v>
      </c>
      <c r="AI10" s="94">
        <v>140630.19062592194</v>
      </c>
      <c r="AJ10" s="94">
        <v>0</v>
      </c>
      <c r="AK10" s="94">
        <v>0</v>
      </c>
      <c r="AL10" s="94">
        <v>140630.19062592194</v>
      </c>
      <c r="AM10" s="94">
        <v>0</v>
      </c>
      <c r="AN10" s="94">
        <v>0</v>
      </c>
      <c r="AO10" s="40">
        <v>0</v>
      </c>
      <c r="AP10" s="94">
        <f t="shared" si="4"/>
        <v>140630.19062592194</v>
      </c>
      <c r="AQ10" s="94">
        <v>148917.79220705151</v>
      </c>
      <c r="AR10" s="94">
        <v>0</v>
      </c>
      <c r="AS10" s="94">
        <v>0</v>
      </c>
      <c r="AT10" s="94">
        <v>148917.79220705151</v>
      </c>
      <c r="AU10" s="94">
        <v>0</v>
      </c>
      <c r="AV10" s="94">
        <v>0</v>
      </c>
      <c r="AW10" s="40">
        <v>0</v>
      </c>
      <c r="AX10" s="94">
        <f t="shared" si="5"/>
        <v>148917.79220705151</v>
      </c>
      <c r="AY10" s="94">
        <v>161874.72200634662</v>
      </c>
      <c r="AZ10" s="94">
        <v>0</v>
      </c>
      <c r="BA10" s="94">
        <v>0</v>
      </c>
      <c r="BB10" s="94">
        <v>161874.72200634662</v>
      </c>
      <c r="BC10" s="94">
        <v>0</v>
      </c>
      <c r="BD10" s="94">
        <v>0</v>
      </c>
      <c r="BE10" s="40">
        <v>0</v>
      </c>
      <c r="BF10" s="94">
        <f t="shared" si="6"/>
        <v>161874.72200634662</v>
      </c>
      <c r="BG10" s="94">
        <v>177709.88706598681</v>
      </c>
      <c r="BH10" s="94">
        <v>0</v>
      </c>
      <c r="BI10" s="94">
        <v>0</v>
      </c>
      <c r="BJ10" s="94">
        <v>177709.88706598681</v>
      </c>
      <c r="BK10" s="94">
        <v>0</v>
      </c>
      <c r="BL10" s="94">
        <v>0</v>
      </c>
      <c r="BM10" s="40">
        <v>0</v>
      </c>
      <c r="BN10" s="94">
        <f t="shared" si="7"/>
        <v>177709.88706598681</v>
      </c>
      <c r="BO10" s="94">
        <v>196254.8666302879</v>
      </c>
      <c r="BP10" s="94">
        <v>0</v>
      </c>
      <c r="BQ10" s="94">
        <v>0</v>
      </c>
      <c r="BR10" s="94">
        <v>196254.8666302879</v>
      </c>
      <c r="BS10" s="94">
        <v>0</v>
      </c>
      <c r="BT10" s="94">
        <v>0</v>
      </c>
      <c r="BU10" s="40">
        <v>0</v>
      </c>
      <c r="BV10" s="94">
        <f t="shared" si="8"/>
        <v>196254.8666302879</v>
      </c>
      <c r="BW10" s="94">
        <v>221730.14843381979</v>
      </c>
      <c r="BX10" s="94">
        <v>0</v>
      </c>
      <c r="BY10" s="94">
        <v>0</v>
      </c>
      <c r="BZ10" s="94">
        <v>221730.14843381979</v>
      </c>
      <c r="CA10" s="94">
        <v>0</v>
      </c>
      <c r="CB10" s="94">
        <v>0</v>
      </c>
      <c r="CC10" s="40">
        <v>0</v>
      </c>
      <c r="CD10" s="94">
        <f t="shared" si="9"/>
        <v>221730.14843381979</v>
      </c>
      <c r="CE10" s="94">
        <v>225912.01588772002</v>
      </c>
      <c r="CF10" s="94">
        <v>0</v>
      </c>
      <c r="CG10" s="94">
        <v>0</v>
      </c>
      <c r="CH10" s="94">
        <v>225912.01588772002</v>
      </c>
      <c r="CI10" s="94">
        <v>0</v>
      </c>
      <c r="CJ10" s="94">
        <v>0</v>
      </c>
      <c r="CK10" s="40">
        <v>0</v>
      </c>
      <c r="CL10" s="94">
        <f t="shared" si="10"/>
        <v>225912.01588772002</v>
      </c>
    </row>
    <row r="11" spans="1:90" ht="20.100000000000001" customHeight="1" x14ac:dyDescent="0.25">
      <c r="A11" s="38">
        <v>1112</v>
      </c>
      <c r="B11" s="39" t="s">
        <v>433</v>
      </c>
      <c r="C11" s="94">
        <v>128079.98540178998</v>
      </c>
      <c r="D11" s="94">
        <v>0</v>
      </c>
      <c r="E11" s="94">
        <v>0</v>
      </c>
      <c r="F11" s="94">
        <v>128079.98540178998</v>
      </c>
      <c r="G11" s="94">
        <v>0</v>
      </c>
      <c r="H11" s="94">
        <v>0</v>
      </c>
      <c r="I11" s="40">
        <f>SUM(I12:I14)</f>
        <v>0</v>
      </c>
      <c r="J11" s="94">
        <f t="shared" si="0"/>
        <v>128079.98540178998</v>
      </c>
      <c r="K11" s="94">
        <v>153765.62043635</v>
      </c>
      <c r="L11" s="94">
        <v>0</v>
      </c>
      <c r="M11" s="94">
        <v>0</v>
      </c>
      <c r="N11" s="94">
        <v>153765.62043635</v>
      </c>
      <c r="O11" s="94">
        <v>0</v>
      </c>
      <c r="P11" s="94">
        <v>0</v>
      </c>
      <c r="Q11" s="40">
        <f>SUM(Q12:Q14)</f>
        <v>0</v>
      </c>
      <c r="R11" s="94">
        <f t="shared" si="1"/>
        <v>153765.62043635</v>
      </c>
      <c r="S11" s="94">
        <v>150594.32777147001</v>
      </c>
      <c r="T11" s="94">
        <v>0</v>
      </c>
      <c r="U11" s="94">
        <v>0</v>
      </c>
      <c r="V11" s="94">
        <v>150594.32777147001</v>
      </c>
      <c r="W11" s="94">
        <v>0</v>
      </c>
      <c r="X11" s="94">
        <v>0</v>
      </c>
      <c r="Y11" s="40">
        <f>SUM(Y12:Y14)</f>
        <v>0</v>
      </c>
      <c r="Z11" s="94">
        <f t="shared" si="2"/>
        <v>150594.32777147001</v>
      </c>
      <c r="AA11" s="94">
        <v>171077.95779039001</v>
      </c>
      <c r="AB11" s="94">
        <v>0</v>
      </c>
      <c r="AC11" s="94">
        <v>0</v>
      </c>
      <c r="AD11" s="94">
        <v>171077.95779039001</v>
      </c>
      <c r="AE11" s="94">
        <v>0</v>
      </c>
      <c r="AF11" s="94">
        <v>0</v>
      </c>
      <c r="AG11" s="40">
        <f>SUM(AG12:AG14)</f>
        <v>0</v>
      </c>
      <c r="AH11" s="94">
        <f t="shared" si="3"/>
        <v>171077.95779039001</v>
      </c>
      <c r="AI11" s="94">
        <v>171583.54935245001</v>
      </c>
      <c r="AJ11" s="94">
        <v>0</v>
      </c>
      <c r="AK11" s="94">
        <v>0</v>
      </c>
      <c r="AL11" s="94">
        <v>171583.54935245001</v>
      </c>
      <c r="AM11" s="94">
        <v>0</v>
      </c>
      <c r="AN11" s="94">
        <v>0</v>
      </c>
      <c r="AO11" s="40">
        <f>SUM(AO12:AO14)</f>
        <v>0</v>
      </c>
      <c r="AP11" s="94">
        <f t="shared" si="4"/>
        <v>171583.54935245001</v>
      </c>
      <c r="AQ11" s="94">
        <v>164083.85335058</v>
      </c>
      <c r="AR11" s="94">
        <v>0</v>
      </c>
      <c r="AS11" s="94">
        <v>0</v>
      </c>
      <c r="AT11" s="94">
        <v>164083.85335058</v>
      </c>
      <c r="AU11" s="94">
        <v>0</v>
      </c>
      <c r="AV11" s="94">
        <v>0</v>
      </c>
      <c r="AW11" s="40">
        <f>SUM(AW12:AW14)</f>
        <v>0</v>
      </c>
      <c r="AX11" s="94">
        <f t="shared" si="5"/>
        <v>164083.85335058</v>
      </c>
      <c r="AY11" s="94">
        <v>197971.79015103</v>
      </c>
      <c r="AZ11" s="94">
        <v>0</v>
      </c>
      <c r="BA11" s="94">
        <v>0</v>
      </c>
      <c r="BB11" s="94">
        <v>197971.79015103</v>
      </c>
      <c r="BC11" s="94">
        <v>0</v>
      </c>
      <c r="BD11" s="94">
        <v>0</v>
      </c>
      <c r="BE11" s="40">
        <f>SUM(BE12:BE14)</f>
        <v>0</v>
      </c>
      <c r="BF11" s="94">
        <f t="shared" si="6"/>
        <v>197971.79015103</v>
      </c>
      <c r="BG11" s="94">
        <v>184541.11284371998</v>
      </c>
      <c r="BH11" s="94">
        <v>0</v>
      </c>
      <c r="BI11" s="94">
        <v>0</v>
      </c>
      <c r="BJ11" s="94">
        <v>184541.11284371998</v>
      </c>
      <c r="BK11" s="94">
        <v>0</v>
      </c>
      <c r="BL11" s="94">
        <v>0</v>
      </c>
      <c r="BM11" s="40">
        <f>SUM(BM12:BM14)</f>
        <v>0</v>
      </c>
      <c r="BN11" s="94">
        <f t="shared" si="7"/>
        <v>184541.11284371998</v>
      </c>
      <c r="BO11" s="94">
        <v>194836.27807781001</v>
      </c>
      <c r="BP11" s="94">
        <v>0</v>
      </c>
      <c r="BQ11" s="94">
        <v>0</v>
      </c>
      <c r="BR11" s="94">
        <v>194836.27807781001</v>
      </c>
      <c r="BS11" s="94">
        <v>0</v>
      </c>
      <c r="BT11" s="94">
        <v>0</v>
      </c>
      <c r="BU11" s="40">
        <f>SUM(BU12:BU14)</f>
        <v>0</v>
      </c>
      <c r="BV11" s="94">
        <f t="shared" si="8"/>
        <v>194836.27807781001</v>
      </c>
      <c r="BW11" s="94">
        <v>207532.14067200001</v>
      </c>
      <c r="BX11" s="94">
        <v>0</v>
      </c>
      <c r="BY11" s="94">
        <v>0</v>
      </c>
      <c r="BZ11" s="94">
        <v>207532.14067200001</v>
      </c>
      <c r="CA11" s="94">
        <v>0</v>
      </c>
      <c r="CB11" s="94">
        <v>0</v>
      </c>
      <c r="CC11" s="40">
        <f>SUM(CC12:CC14)</f>
        <v>0</v>
      </c>
      <c r="CD11" s="94">
        <f t="shared" si="9"/>
        <v>207532.14067200001</v>
      </c>
      <c r="CE11" s="94">
        <v>200051.47238862002</v>
      </c>
      <c r="CF11" s="94">
        <v>0</v>
      </c>
      <c r="CG11" s="94">
        <v>0</v>
      </c>
      <c r="CH11" s="94">
        <v>200051.47238862002</v>
      </c>
      <c r="CI11" s="94">
        <v>0</v>
      </c>
      <c r="CJ11" s="94">
        <v>0</v>
      </c>
      <c r="CK11" s="40">
        <f>SUM(CK12:CK14)</f>
        <v>0</v>
      </c>
      <c r="CL11" s="94">
        <f t="shared" si="10"/>
        <v>200051.47238862002</v>
      </c>
    </row>
    <row r="12" spans="1:90" s="48" customFormat="1" ht="20.100000000000001" customHeight="1" x14ac:dyDescent="0.25">
      <c r="A12" s="45" t="s">
        <v>434</v>
      </c>
      <c r="B12" s="56" t="s">
        <v>435</v>
      </c>
      <c r="C12" s="95">
        <v>82594.34329741</v>
      </c>
      <c r="D12" s="95">
        <v>0</v>
      </c>
      <c r="E12" s="95">
        <v>0</v>
      </c>
      <c r="F12" s="95">
        <v>82594.34329741</v>
      </c>
      <c r="G12" s="95" t="s">
        <v>902</v>
      </c>
      <c r="H12" s="95" t="s">
        <v>902</v>
      </c>
      <c r="I12" s="47">
        <v>0</v>
      </c>
      <c r="J12" s="95">
        <f t="shared" si="0"/>
        <v>82594.34329741</v>
      </c>
      <c r="K12" s="95">
        <v>96500.795419499991</v>
      </c>
      <c r="L12" s="95">
        <v>0</v>
      </c>
      <c r="M12" s="95">
        <v>0</v>
      </c>
      <c r="N12" s="95">
        <v>96500.795419499991</v>
      </c>
      <c r="O12" s="95" t="s">
        <v>902</v>
      </c>
      <c r="P12" s="95" t="s">
        <v>902</v>
      </c>
      <c r="Q12" s="47">
        <v>0</v>
      </c>
      <c r="R12" s="95">
        <f t="shared" si="1"/>
        <v>96500.795419499991</v>
      </c>
      <c r="S12" s="95">
        <v>93733.75719027</v>
      </c>
      <c r="T12" s="95">
        <v>0</v>
      </c>
      <c r="U12" s="95">
        <v>0</v>
      </c>
      <c r="V12" s="95">
        <v>93733.75719027</v>
      </c>
      <c r="W12" s="95" t="s">
        <v>902</v>
      </c>
      <c r="X12" s="95" t="s">
        <v>902</v>
      </c>
      <c r="Y12" s="47">
        <v>0</v>
      </c>
      <c r="Z12" s="95">
        <f t="shared" si="2"/>
        <v>93733.75719027</v>
      </c>
      <c r="AA12" s="95">
        <v>109055.70047481</v>
      </c>
      <c r="AB12" s="95">
        <v>0</v>
      </c>
      <c r="AC12" s="95">
        <v>0</v>
      </c>
      <c r="AD12" s="95">
        <v>109055.70047481</v>
      </c>
      <c r="AE12" s="95" t="s">
        <v>902</v>
      </c>
      <c r="AF12" s="95" t="s">
        <v>902</v>
      </c>
      <c r="AG12" s="47">
        <v>0</v>
      </c>
      <c r="AH12" s="95">
        <f t="shared" si="3"/>
        <v>109055.70047481</v>
      </c>
      <c r="AI12" s="95">
        <v>109002.34396828999</v>
      </c>
      <c r="AJ12" s="95">
        <v>0</v>
      </c>
      <c r="AK12" s="95">
        <v>0</v>
      </c>
      <c r="AL12" s="95">
        <v>109002.34396828999</v>
      </c>
      <c r="AM12" s="95" t="s">
        <v>902</v>
      </c>
      <c r="AN12" s="95" t="s">
        <v>902</v>
      </c>
      <c r="AO12" s="47">
        <v>0</v>
      </c>
      <c r="AP12" s="95">
        <f t="shared" si="4"/>
        <v>109002.34396828999</v>
      </c>
      <c r="AQ12" s="95">
        <v>104910.23244902998</v>
      </c>
      <c r="AR12" s="95">
        <v>0</v>
      </c>
      <c r="AS12" s="95">
        <v>0</v>
      </c>
      <c r="AT12" s="95">
        <v>104910.23244902998</v>
      </c>
      <c r="AU12" s="95" t="s">
        <v>902</v>
      </c>
      <c r="AV12" s="95" t="s">
        <v>902</v>
      </c>
      <c r="AW12" s="47">
        <v>0</v>
      </c>
      <c r="AX12" s="95">
        <f t="shared" si="5"/>
        <v>104910.23244902998</v>
      </c>
      <c r="AY12" s="95">
        <v>131180.66790398001</v>
      </c>
      <c r="AZ12" s="95">
        <v>0</v>
      </c>
      <c r="BA12" s="95">
        <v>0</v>
      </c>
      <c r="BB12" s="95">
        <v>131180.66790398001</v>
      </c>
      <c r="BC12" s="95" t="s">
        <v>902</v>
      </c>
      <c r="BD12" s="95" t="s">
        <v>902</v>
      </c>
      <c r="BE12" s="47">
        <v>0</v>
      </c>
      <c r="BF12" s="95">
        <f t="shared" si="6"/>
        <v>131180.66790398001</v>
      </c>
      <c r="BG12" s="95">
        <v>113815.15032757999</v>
      </c>
      <c r="BH12" s="95">
        <v>0</v>
      </c>
      <c r="BI12" s="95">
        <v>0</v>
      </c>
      <c r="BJ12" s="95">
        <v>113815.15032757999</v>
      </c>
      <c r="BK12" s="95" t="s">
        <v>902</v>
      </c>
      <c r="BL12" s="95" t="s">
        <v>902</v>
      </c>
      <c r="BM12" s="47">
        <v>0</v>
      </c>
      <c r="BN12" s="95">
        <f t="shared" si="7"/>
        <v>113815.15032757999</v>
      </c>
      <c r="BO12" s="95">
        <v>119062.91241566</v>
      </c>
      <c r="BP12" s="95">
        <v>0</v>
      </c>
      <c r="BQ12" s="95">
        <v>0</v>
      </c>
      <c r="BR12" s="95">
        <v>119062.91241566</v>
      </c>
      <c r="BS12" s="95" t="s">
        <v>902</v>
      </c>
      <c r="BT12" s="95" t="s">
        <v>902</v>
      </c>
      <c r="BU12" s="47">
        <v>0</v>
      </c>
      <c r="BV12" s="95">
        <f t="shared" si="8"/>
        <v>119062.91241566</v>
      </c>
      <c r="BW12" s="95">
        <v>127130.33763975999</v>
      </c>
      <c r="BX12" s="95">
        <v>0</v>
      </c>
      <c r="BY12" s="95">
        <v>0</v>
      </c>
      <c r="BZ12" s="95">
        <v>127130.33763975999</v>
      </c>
      <c r="CA12" s="95" t="s">
        <v>902</v>
      </c>
      <c r="CB12" s="95" t="s">
        <v>902</v>
      </c>
      <c r="CC12" s="47">
        <v>0</v>
      </c>
      <c r="CD12" s="95">
        <f t="shared" si="9"/>
        <v>127130.33763975999</v>
      </c>
      <c r="CE12" s="95">
        <v>122679.48283423</v>
      </c>
      <c r="CF12" s="95">
        <v>0</v>
      </c>
      <c r="CG12" s="95">
        <v>0</v>
      </c>
      <c r="CH12" s="95">
        <v>122679.48283423</v>
      </c>
      <c r="CI12" s="95" t="s">
        <v>902</v>
      </c>
      <c r="CJ12" s="95" t="s">
        <v>902</v>
      </c>
      <c r="CK12" s="47">
        <v>0</v>
      </c>
      <c r="CL12" s="95">
        <f t="shared" si="10"/>
        <v>122679.48283423</v>
      </c>
    </row>
    <row r="13" spans="1:90" s="48" customFormat="1" ht="20.100000000000001" customHeight="1" x14ac:dyDescent="0.25">
      <c r="A13" s="45" t="s">
        <v>436</v>
      </c>
      <c r="B13" s="56" t="s">
        <v>437</v>
      </c>
      <c r="C13" s="95">
        <v>45353.401469639997</v>
      </c>
      <c r="D13" s="95">
        <v>0</v>
      </c>
      <c r="E13" s="95">
        <v>0</v>
      </c>
      <c r="F13" s="95">
        <v>45353.401469639997</v>
      </c>
      <c r="G13" s="95" t="s">
        <v>902</v>
      </c>
      <c r="H13" s="95" t="s">
        <v>902</v>
      </c>
      <c r="I13" s="47">
        <v>0</v>
      </c>
      <c r="J13" s="95">
        <f t="shared" si="0"/>
        <v>45353.401469639997</v>
      </c>
      <c r="K13" s="95">
        <v>57108.56280580999</v>
      </c>
      <c r="L13" s="95">
        <v>0</v>
      </c>
      <c r="M13" s="95">
        <v>0</v>
      </c>
      <c r="N13" s="95">
        <v>57108.56280580999</v>
      </c>
      <c r="O13" s="95" t="s">
        <v>902</v>
      </c>
      <c r="P13" s="95" t="s">
        <v>902</v>
      </c>
      <c r="Q13" s="47">
        <v>0</v>
      </c>
      <c r="R13" s="95">
        <f t="shared" si="1"/>
        <v>57108.56280580999</v>
      </c>
      <c r="S13" s="95">
        <v>56640.638097150004</v>
      </c>
      <c r="T13" s="95">
        <v>0</v>
      </c>
      <c r="U13" s="95">
        <v>0</v>
      </c>
      <c r="V13" s="95">
        <v>56640.638097150004</v>
      </c>
      <c r="W13" s="95" t="s">
        <v>902</v>
      </c>
      <c r="X13" s="95" t="s">
        <v>902</v>
      </c>
      <c r="Y13" s="47">
        <v>0</v>
      </c>
      <c r="Z13" s="95">
        <f t="shared" si="2"/>
        <v>56640.638097150004</v>
      </c>
      <c r="AA13" s="95">
        <v>61815.293669769999</v>
      </c>
      <c r="AB13" s="95">
        <v>0</v>
      </c>
      <c r="AC13" s="95">
        <v>0</v>
      </c>
      <c r="AD13" s="95">
        <v>61815.293669769999</v>
      </c>
      <c r="AE13" s="95" t="s">
        <v>902</v>
      </c>
      <c r="AF13" s="95" t="s">
        <v>902</v>
      </c>
      <c r="AG13" s="47">
        <v>0</v>
      </c>
      <c r="AH13" s="95">
        <f t="shared" si="3"/>
        <v>61815.293669769999</v>
      </c>
      <c r="AI13" s="95">
        <v>62581.065140039995</v>
      </c>
      <c r="AJ13" s="95">
        <v>0</v>
      </c>
      <c r="AK13" s="95">
        <v>0</v>
      </c>
      <c r="AL13" s="95">
        <v>62581.065140039995</v>
      </c>
      <c r="AM13" s="95" t="s">
        <v>902</v>
      </c>
      <c r="AN13" s="95" t="s">
        <v>902</v>
      </c>
      <c r="AO13" s="47">
        <v>0</v>
      </c>
      <c r="AP13" s="95">
        <f t="shared" si="4"/>
        <v>62581.065140039995</v>
      </c>
      <c r="AQ13" s="95">
        <v>59146.889511419999</v>
      </c>
      <c r="AR13" s="95">
        <v>0</v>
      </c>
      <c r="AS13" s="95">
        <v>0</v>
      </c>
      <c r="AT13" s="95">
        <v>59146.889511419999</v>
      </c>
      <c r="AU13" s="95" t="s">
        <v>902</v>
      </c>
      <c r="AV13" s="95" t="s">
        <v>902</v>
      </c>
      <c r="AW13" s="47">
        <v>0</v>
      </c>
      <c r="AX13" s="95">
        <f t="shared" si="5"/>
        <v>59146.889511419999</v>
      </c>
      <c r="AY13" s="95">
        <v>66759.990914000009</v>
      </c>
      <c r="AZ13" s="95">
        <v>0</v>
      </c>
      <c r="BA13" s="95">
        <v>0</v>
      </c>
      <c r="BB13" s="95">
        <v>66759.990914000009</v>
      </c>
      <c r="BC13" s="95" t="s">
        <v>902</v>
      </c>
      <c r="BD13" s="95" t="s">
        <v>902</v>
      </c>
      <c r="BE13" s="47">
        <v>0</v>
      </c>
      <c r="BF13" s="95">
        <f t="shared" si="6"/>
        <v>66759.990914000009</v>
      </c>
      <c r="BG13" s="95">
        <v>70686.226449740003</v>
      </c>
      <c r="BH13" s="95">
        <v>0</v>
      </c>
      <c r="BI13" s="95">
        <v>0</v>
      </c>
      <c r="BJ13" s="95">
        <v>70686.226449740003</v>
      </c>
      <c r="BK13" s="95" t="s">
        <v>902</v>
      </c>
      <c r="BL13" s="95" t="s">
        <v>902</v>
      </c>
      <c r="BM13" s="47">
        <v>0</v>
      </c>
      <c r="BN13" s="95">
        <f t="shared" si="7"/>
        <v>70686.226449740003</v>
      </c>
      <c r="BO13" s="95">
        <v>75750.738838910009</v>
      </c>
      <c r="BP13" s="95">
        <v>0</v>
      </c>
      <c r="BQ13" s="95">
        <v>0</v>
      </c>
      <c r="BR13" s="95">
        <v>75750.738838910009</v>
      </c>
      <c r="BS13" s="95" t="s">
        <v>902</v>
      </c>
      <c r="BT13" s="95" t="s">
        <v>902</v>
      </c>
      <c r="BU13" s="47">
        <v>0</v>
      </c>
      <c r="BV13" s="95">
        <f t="shared" si="8"/>
        <v>75750.738838910009</v>
      </c>
      <c r="BW13" s="95">
        <v>80374.308856740012</v>
      </c>
      <c r="BX13" s="95">
        <v>0</v>
      </c>
      <c r="BY13" s="95">
        <v>0</v>
      </c>
      <c r="BZ13" s="95">
        <v>80374.308856740012</v>
      </c>
      <c r="CA13" s="95" t="s">
        <v>902</v>
      </c>
      <c r="CB13" s="95" t="s">
        <v>902</v>
      </c>
      <c r="CC13" s="47">
        <v>0</v>
      </c>
      <c r="CD13" s="95">
        <f t="shared" si="9"/>
        <v>80374.308856740012</v>
      </c>
      <c r="CE13" s="95">
        <v>77352.134387459999</v>
      </c>
      <c r="CF13" s="95">
        <v>0</v>
      </c>
      <c r="CG13" s="95">
        <v>0</v>
      </c>
      <c r="CH13" s="95">
        <v>77352.134387459999</v>
      </c>
      <c r="CI13" s="95" t="s">
        <v>902</v>
      </c>
      <c r="CJ13" s="95" t="s">
        <v>902</v>
      </c>
      <c r="CK13" s="47">
        <v>0</v>
      </c>
      <c r="CL13" s="95">
        <f t="shared" si="10"/>
        <v>77352.134387459999</v>
      </c>
    </row>
    <row r="14" spans="1:90" s="48" customFormat="1" ht="20.100000000000001" customHeight="1" x14ac:dyDescent="0.25">
      <c r="A14" s="45" t="s">
        <v>438</v>
      </c>
      <c r="B14" s="56" t="s">
        <v>476</v>
      </c>
      <c r="C14" s="95">
        <v>132.24063473999999</v>
      </c>
      <c r="D14" s="95">
        <v>0</v>
      </c>
      <c r="E14" s="95">
        <v>0</v>
      </c>
      <c r="F14" s="95">
        <v>132.24063473999999</v>
      </c>
      <c r="G14" s="95" t="s">
        <v>902</v>
      </c>
      <c r="H14" s="95" t="s">
        <v>902</v>
      </c>
      <c r="I14" s="47">
        <v>0</v>
      </c>
      <c r="J14" s="95">
        <f t="shared" si="0"/>
        <v>132.24063473999999</v>
      </c>
      <c r="K14" s="95">
        <v>156.26221104000001</v>
      </c>
      <c r="L14" s="95">
        <v>0</v>
      </c>
      <c r="M14" s="95">
        <v>0</v>
      </c>
      <c r="N14" s="95">
        <v>156.26221104000001</v>
      </c>
      <c r="O14" s="95" t="s">
        <v>902</v>
      </c>
      <c r="P14" s="95" t="s">
        <v>902</v>
      </c>
      <c r="Q14" s="47">
        <v>0</v>
      </c>
      <c r="R14" s="95">
        <f t="shared" si="1"/>
        <v>156.26221104000001</v>
      </c>
      <c r="S14" s="95">
        <v>219.93248405</v>
      </c>
      <c r="T14" s="95">
        <v>0</v>
      </c>
      <c r="U14" s="95">
        <v>0</v>
      </c>
      <c r="V14" s="95">
        <v>219.93248405</v>
      </c>
      <c r="W14" s="95" t="s">
        <v>902</v>
      </c>
      <c r="X14" s="95" t="s">
        <v>902</v>
      </c>
      <c r="Y14" s="47">
        <v>0</v>
      </c>
      <c r="Z14" s="95">
        <f t="shared" si="2"/>
        <v>219.93248405</v>
      </c>
      <c r="AA14" s="95">
        <v>206.96364581</v>
      </c>
      <c r="AB14" s="95">
        <v>0</v>
      </c>
      <c r="AC14" s="95">
        <v>0</v>
      </c>
      <c r="AD14" s="95">
        <v>206.96364581</v>
      </c>
      <c r="AE14" s="95" t="s">
        <v>902</v>
      </c>
      <c r="AF14" s="95" t="s">
        <v>902</v>
      </c>
      <c r="AG14" s="47">
        <v>0</v>
      </c>
      <c r="AH14" s="95">
        <f t="shared" si="3"/>
        <v>206.96364581</v>
      </c>
      <c r="AI14" s="95">
        <v>0.14024411999999908</v>
      </c>
      <c r="AJ14" s="95">
        <v>0</v>
      </c>
      <c r="AK14" s="95">
        <v>0</v>
      </c>
      <c r="AL14" s="95">
        <v>0.14024411999999908</v>
      </c>
      <c r="AM14" s="95" t="s">
        <v>902</v>
      </c>
      <c r="AN14" s="95" t="s">
        <v>902</v>
      </c>
      <c r="AO14" s="47">
        <v>0</v>
      </c>
      <c r="AP14" s="95">
        <f t="shared" si="4"/>
        <v>0.14024411999999908</v>
      </c>
      <c r="AQ14" s="95">
        <v>26.731390130000001</v>
      </c>
      <c r="AR14" s="95">
        <v>0</v>
      </c>
      <c r="AS14" s="95">
        <v>0</v>
      </c>
      <c r="AT14" s="95">
        <v>26.731390130000001</v>
      </c>
      <c r="AU14" s="95" t="s">
        <v>902</v>
      </c>
      <c r="AV14" s="95" t="s">
        <v>902</v>
      </c>
      <c r="AW14" s="47">
        <v>0</v>
      </c>
      <c r="AX14" s="95">
        <f t="shared" si="5"/>
        <v>26.731390130000001</v>
      </c>
      <c r="AY14" s="95">
        <v>31.131333049999999</v>
      </c>
      <c r="AZ14" s="95">
        <v>0</v>
      </c>
      <c r="BA14" s="95">
        <v>0</v>
      </c>
      <c r="BB14" s="95">
        <v>31.131333049999999</v>
      </c>
      <c r="BC14" s="95" t="s">
        <v>902</v>
      </c>
      <c r="BD14" s="95" t="s">
        <v>902</v>
      </c>
      <c r="BE14" s="47">
        <v>0</v>
      </c>
      <c r="BF14" s="95">
        <f t="shared" si="6"/>
        <v>31.131333049999999</v>
      </c>
      <c r="BG14" s="95">
        <v>39.736066399999999</v>
      </c>
      <c r="BH14" s="95">
        <v>0</v>
      </c>
      <c r="BI14" s="95">
        <v>0</v>
      </c>
      <c r="BJ14" s="95">
        <v>39.736066399999999</v>
      </c>
      <c r="BK14" s="95" t="s">
        <v>902</v>
      </c>
      <c r="BL14" s="95" t="s">
        <v>902</v>
      </c>
      <c r="BM14" s="47">
        <v>0</v>
      </c>
      <c r="BN14" s="95">
        <f t="shared" si="7"/>
        <v>39.736066399999999</v>
      </c>
      <c r="BO14" s="95">
        <v>22.62682324</v>
      </c>
      <c r="BP14" s="95">
        <v>0</v>
      </c>
      <c r="BQ14" s="95">
        <v>0</v>
      </c>
      <c r="BR14" s="95">
        <v>22.62682324</v>
      </c>
      <c r="BS14" s="95" t="s">
        <v>902</v>
      </c>
      <c r="BT14" s="95" t="s">
        <v>902</v>
      </c>
      <c r="BU14" s="47">
        <v>0</v>
      </c>
      <c r="BV14" s="95">
        <f t="shared" si="8"/>
        <v>22.62682324</v>
      </c>
      <c r="BW14" s="95">
        <v>27.494175499999997</v>
      </c>
      <c r="BX14" s="95">
        <v>0</v>
      </c>
      <c r="BY14" s="95">
        <v>0</v>
      </c>
      <c r="BZ14" s="95">
        <v>27.494175499999997</v>
      </c>
      <c r="CA14" s="95" t="s">
        <v>902</v>
      </c>
      <c r="CB14" s="95" t="s">
        <v>902</v>
      </c>
      <c r="CC14" s="47">
        <v>0</v>
      </c>
      <c r="CD14" s="95">
        <f t="shared" si="9"/>
        <v>27.494175499999997</v>
      </c>
      <c r="CE14" s="95">
        <v>19.855166929999999</v>
      </c>
      <c r="CF14" s="95">
        <v>0</v>
      </c>
      <c r="CG14" s="95">
        <v>0</v>
      </c>
      <c r="CH14" s="95">
        <v>19.855166929999999</v>
      </c>
      <c r="CI14" s="95" t="s">
        <v>902</v>
      </c>
      <c r="CJ14" s="95" t="s">
        <v>902</v>
      </c>
      <c r="CK14" s="47">
        <v>0</v>
      </c>
      <c r="CL14" s="95">
        <f t="shared" si="10"/>
        <v>19.855166929999999</v>
      </c>
    </row>
    <row r="15" spans="1:90" ht="20.100000000000001" customHeight="1" x14ac:dyDescent="0.25">
      <c r="A15" s="38">
        <v>1113</v>
      </c>
      <c r="B15" s="39" t="s">
        <v>439</v>
      </c>
      <c r="C15" s="94">
        <v>42467.750861879998</v>
      </c>
      <c r="D15" s="94">
        <v>0</v>
      </c>
      <c r="E15" s="94">
        <v>0</v>
      </c>
      <c r="F15" s="94">
        <v>42467.750861879998</v>
      </c>
      <c r="G15" s="94">
        <v>0</v>
      </c>
      <c r="H15" s="94">
        <v>0</v>
      </c>
      <c r="I15" s="40">
        <v>0</v>
      </c>
      <c r="J15" s="94">
        <f t="shared" si="0"/>
        <v>42467.750861879998</v>
      </c>
      <c r="K15" s="94">
        <v>55772.470475139999</v>
      </c>
      <c r="L15" s="94">
        <v>0</v>
      </c>
      <c r="M15" s="94">
        <v>0</v>
      </c>
      <c r="N15" s="94">
        <v>55772.470475139999</v>
      </c>
      <c r="O15" s="94">
        <v>0</v>
      </c>
      <c r="P15" s="94">
        <v>0</v>
      </c>
      <c r="Q15" s="40">
        <v>0</v>
      </c>
      <c r="R15" s="94">
        <f t="shared" si="1"/>
        <v>55772.470475139999</v>
      </c>
      <c r="S15" s="94">
        <v>56041.234012219997</v>
      </c>
      <c r="T15" s="94">
        <v>0</v>
      </c>
      <c r="U15" s="94">
        <v>0</v>
      </c>
      <c r="V15" s="94">
        <v>56041.234012219997</v>
      </c>
      <c r="W15" s="94">
        <v>0</v>
      </c>
      <c r="X15" s="94">
        <v>0</v>
      </c>
      <c r="Y15" s="40">
        <v>0</v>
      </c>
      <c r="Z15" s="94">
        <f t="shared" si="2"/>
        <v>56041.234012219997</v>
      </c>
      <c r="AA15" s="94">
        <v>63001.272508679998</v>
      </c>
      <c r="AB15" s="94">
        <v>0</v>
      </c>
      <c r="AC15" s="94">
        <v>0</v>
      </c>
      <c r="AD15" s="94">
        <v>63001.272508679998</v>
      </c>
      <c r="AE15" s="94">
        <v>0</v>
      </c>
      <c r="AF15" s="94">
        <v>0</v>
      </c>
      <c r="AG15" s="40">
        <v>0</v>
      </c>
      <c r="AH15" s="94">
        <f t="shared" si="3"/>
        <v>63001.272508679998</v>
      </c>
      <c r="AI15" s="94">
        <v>69942.261681670003</v>
      </c>
      <c r="AJ15" s="94">
        <v>0</v>
      </c>
      <c r="AK15" s="94">
        <v>0</v>
      </c>
      <c r="AL15" s="94">
        <v>69942.261681670003</v>
      </c>
      <c r="AM15" s="94">
        <v>0</v>
      </c>
      <c r="AN15" s="94">
        <v>0</v>
      </c>
      <c r="AO15" s="40">
        <v>0</v>
      </c>
      <c r="AP15" s="94">
        <f t="shared" si="4"/>
        <v>69942.261681670003</v>
      </c>
      <c r="AQ15" s="94">
        <v>88125.082341710004</v>
      </c>
      <c r="AR15" s="94">
        <v>0</v>
      </c>
      <c r="AS15" s="94">
        <v>0</v>
      </c>
      <c r="AT15" s="94">
        <v>88125.082341710004</v>
      </c>
      <c r="AU15" s="94">
        <v>0</v>
      </c>
      <c r="AV15" s="94">
        <v>0</v>
      </c>
      <c r="AW15" s="40">
        <v>0</v>
      </c>
      <c r="AX15" s="94">
        <f t="shared" si="5"/>
        <v>88125.082341710004</v>
      </c>
      <c r="AY15" s="94">
        <v>93353.402683830005</v>
      </c>
      <c r="AZ15" s="94">
        <v>0</v>
      </c>
      <c r="BA15" s="94">
        <v>0</v>
      </c>
      <c r="BB15" s="94">
        <v>93353.402683830005</v>
      </c>
      <c r="BC15" s="94">
        <v>0</v>
      </c>
      <c r="BD15" s="94">
        <v>0</v>
      </c>
      <c r="BE15" s="40">
        <v>0</v>
      </c>
      <c r="BF15" s="94">
        <f t="shared" si="6"/>
        <v>93353.402683830005</v>
      </c>
      <c r="BG15" s="94">
        <v>96434.465336069989</v>
      </c>
      <c r="BH15" s="94">
        <v>0</v>
      </c>
      <c r="BI15" s="94">
        <v>0</v>
      </c>
      <c r="BJ15" s="94">
        <v>96434.465336069989</v>
      </c>
      <c r="BK15" s="94">
        <v>0</v>
      </c>
      <c r="BL15" s="94">
        <v>0</v>
      </c>
      <c r="BM15" s="40">
        <v>0</v>
      </c>
      <c r="BN15" s="94">
        <f t="shared" si="7"/>
        <v>96434.465336069989</v>
      </c>
      <c r="BO15" s="94">
        <v>99665.618798940006</v>
      </c>
      <c r="BP15" s="94">
        <v>0</v>
      </c>
      <c r="BQ15" s="94">
        <v>0</v>
      </c>
      <c r="BR15" s="94">
        <v>99665.618798940006</v>
      </c>
      <c r="BS15" s="94">
        <v>0</v>
      </c>
      <c r="BT15" s="94">
        <v>0</v>
      </c>
      <c r="BU15" s="40">
        <v>0</v>
      </c>
      <c r="BV15" s="94">
        <f t="shared" si="8"/>
        <v>99665.618798940006</v>
      </c>
      <c r="BW15" s="94">
        <v>108659.44037519001</v>
      </c>
      <c r="BX15" s="94">
        <v>0</v>
      </c>
      <c r="BY15" s="94">
        <v>0</v>
      </c>
      <c r="BZ15" s="94">
        <v>108659.44037519001</v>
      </c>
      <c r="CA15" s="94">
        <v>0</v>
      </c>
      <c r="CB15" s="94">
        <v>0</v>
      </c>
      <c r="CC15" s="40">
        <v>0</v>
      </c>
      <c r="CD15" s="94">
        <f t="shared" si="9"/>
        <v>108659.44037519001</v>
      </c>
      <c r="CE15" s="94">
        <v>99683.822652700008</v>
      </c>
      <c r="CF15" s="94">
        <v>0</v>
      </c>
      <c r="CG15" s="94">
        <v>0</v>
      </c>
      <c r="CH15" s="94">
        <v>99683.822652700008</v>
      </c>
      <c r="CI15" s="94">
        <v>0</v>
      </c>
      <c r="CJ15" s="94">
        <v>0</v>
      </c>
      <c r="CK15" s="40">
        <v>0</v>
      </c>
      <c r="CL15" s="94">
        <f t="shared" si="10"/>
        <v>99683.822652700008</v>
      </c>
    </row>
    <row r="16" spans="1:90" ht="20.100000000000001" customHeight="1" x14ac:dyDescent="0.25">
      <c r="A16" s="35">
        <v>112</v>
      </c>
      <c r="B16" s="36" t="s">
        <v>257</v>
      </c>
      <c r="C16" s="93">
        <v>12531.03227256</v>
      </c>
      <c r="D16" s="93">
        <v>0</v>
      </c>
      <c r="E16" s="93">
        <v>0</v>
      </c>
      <c r="F16" s="93">
        <v>12531.03227256</v>
      </c>
      <c r="G16" s="93">
        <v>0</v>
      </c>
      <c r="H16" s="93">
        <v>0</v>
      </c>
      <c r="I16" s="37">
        <f>SUM(I17:I18)</f>
        <v>0</v>
      </c>
      <c r="J16" s="93">
        <f t="shared" si="0"/>
        <v>12531.03227256</v>
      </c>
      <c r="K16" s="93">
        <v>14844.60652343</v>
      </c>
      <c r="L16" s="93">
        <v>0</v>
      </c>
      <c r="M16" s="93">
        <v>0</v>
      </c>
      <c r="N16" s="93">
        <v>14844.60652343</v>
      </c>
      <c r="O16" s="93">
        <v>0</v>
      </c>
      <c r="P16" s="93">
        <v>0</v>
      </c>
      <c r="Q16" s="37">
        <f>SUM(Q17:Q18)</f>
        <v>0</v>
      </c>
      <c r="R16" s="93">
        <f t="shared" si="1"/>
        <v>14844.60652343</v>
      </c>
      <c r="S16" s="93">
        <v>16687.596646900001</v>
      </c>
      <c r="T16" s="93">
        <v>0</v>
      </c>
      <c r="U16" s="93">
        <v>0</v>
      </c>
      <c r="V16" s="93">
        <v>16687.596646900001</v>
      </c>
      <c r="W16" s="93">
        <v>0</v>
      </c>
      <c r="X16" s="93">
        <v>0</v>
      </c>
      <c r="Y16" s="37">
        <f>SUM(Y17:Y18)</f>
        <v>0</v>
      </c>
      <c r="Z16" s="93">
        <f t="shared" si="2"/>
        <v>16687.596646900001</v>
      </c>
      <c r="AA16" s="93">
        <v>18725.35589553</v>
      </c>
      <c r="AB16" s="93">
        <v>0</v>
      </c>
      <c r="AC16" s="93">
        <v>0</v>
      </c>
      <c r="AD16" s="93">
        <v>18725.35589553</v>
      </c>
      <c r="AE16" s="93">
        <v>0</v>
      </c>
      <c r="AF16" s="93">
        <v>0</v>
      </c>
      <c r="AG16" s="37">
        <f>SUM(AG17:AG18)</f>
        <v>0</v>
      </c>
      <c r="AH16" s="93">
        <f t="shared" si="3"/>
        <v>18725.35589553</v>
      </c>
      <c r="AI16" s="93">
        <v>20719.317173770003</v>
      </c>
      <c r="AJ16" s="93">
        <v>0</v>
      </c>
      <c r="AK16" s="93">
        <v>0</v>
      </c>
      <c r="AL16" s="93">
        <v>20719.317173770003</v>
      </c>
      <c r="AM16" s="93">
        <v>0</v>
      </c>
      <c r="AN16" s="93">
        <v>0</v>
      </c>
      <c r="AO16" s="37">
        <f>SUM(AO17:AO18)</f>
        <v>0</v>
      </c>
      <c r="AP16" s="93">
        <f t="shared" si="4"/>
        <v>20719.317173770003</v>
      </c>
      <c r="AQ16" s="93">
        <v>21587.140463770003</v>
      </c>
      <c r="AR16" s="93">
        <v>0</v>
      </c>
      <c r="AS16" s="93">
        <v>0</v>
      </c>
      <c r="AT16" s="93">
        <v>21587.140463770003</v>
      </c>
      <c r="AU16" s="93">
        <v>0</v>
      </c>
      <c r="AV16" s="93">
        <v>0</v>
      </c>
      <c r="AW16" s="37">
        <f>SUM(AW17:AW18)</f>
        <v>0</v>
      </c>
      <c r="AX16" s="93">
        <f t="shared" si="5"/>
        <v>21587.140463770003</v>
      </c>
      <c r="AY16" s="93">
        <v>22190.159168029997</v>
      </c>
      <c r="AZ16" s="93">
        <v>0</v>
      </c>
      <c r="BA16" s="93">
        <v>0</v>
      </c>
      <c r="BB16" s="93">
        <v>22190.159168029997</v>
      </c>
      <c r="BC16" s="93">
        <v>0</v>
      </c>
      <c r="BD16" s="93">
        <v>0</v>
      </c>
      <c r="BE16" s="37">
        <f>SUM(BE17:BE18)</f>
        <v>0</v>
      </c>
      <c r="BF16" s="93">
        <f t="shared" si="6"/>
        <v>22190.159168029997</v>
      </c>
      <c r="BG16" s="93">
        <v>22732.264374940001</v>
      </c>
      <c r="BH16" s="93">
        <v>0</v>
      </c>
      <c r="BI16" s="93">
        <v>0</v>
      </c>
      <c r="BJ16" s="93">
        <v>22732.264374940001</v>
      </c>
      <c r="BK16" s="93">
        <v>0</v>
      </c>
      <c r="BL16" s="93">
        <v>0</v>
      </c>
      <c r="BM16" s="37">
        <f>SUM(BM17:BM18)</f>
        <v>0</v>
      </c>
      <c r="BN16" s="93">
        <f t="shared" si="7"/>
        <v>22732.264374940001</v>
      </c>
      <c r="BO16" s="93">
        <v>24405.276907609998</v>
      </c>
      <c r="BP16" s="93">
        <v>0</v>
      </c>
      <c r="BQ16" s="93">
        <v>0</v>
      </c>
      <c r="BR16" s="93">
        <v>24405.276907609998</v>
      </c>
      <c r="BS16" s="93">
        <v>0</v>
      </c>
      <c r="BT16" s="93">
        <v>0</v>
      </c>
      <c r="BU16" s="37">
        <f>SUM(BU17:BU18)</f>
        <v>0</v>
      </c>
      <c r="BV16" s="93">
        <f t="shared" si="8"/>
        <v>24405.276907609998</v>
      </c>
      <c r="BW16" s="93">
        <v>24238.585104130001</v>
      </c>
      <c r="BX16" s="93">
        <v>0</v>
      </c>
      <c r="BY16" s="93">
        <v>0</v>
      </c>
      <c r="BZ16" s="93">
        <v>24238.585104130001</v>
      </c>
      <c r="CA16" s="93">
        <v>0</v>
      </c>
      <c r="CB16" s="93">
        <v>0</v>
      </c>
      <c r="CC16" s="37">
        <f>SUM(CC17:CC18)</f>
        <v>0</v>
      </c>
      <c r="CD16" s="93">
        <f t="shared" si="9"/>
        <v>24238.585104130001</v>
      </c>
      <c r="CE16" s="93">
        <v>23268.17352013</v>
      </c>
      <c r="CF16" s="93">
        <v>0</v>
      </c>
      <c r="CG16" s="93">
        <v>0</v>
      </c>
      <c r="CH16" s="93">
        <v>23268.17352013</v>
      </c>
      <c r="CI16" s="93">
        <v>0</v>
      </c>
      <c r="CJ16" s="93">
        <v>0</v>
      </c>
      <c r="CK16" s="37">
        <f>SUM(CK17:CK18)</f>
        <v>0</v>
      </c>
      <c r="CL16" s="93">
        <f t="shared" si="10"/>
        <v>23268.17352013</v>
      </c>
    </row>
    <row r="17" spans="1:90" s="104" customFormat="1" ht="20.100000000000001" customHeight="1" x14ac:dyDescent="0.25">
      <c r="A17" s="100" t="s">
        <v>440</v>
      </c>
      <c r="B17" s="101" t="s">
        <v>441</v>
      </c>
      <c r="C17" s="102">
        <v>11049.199077039999</v>
      </c>
      <c r="D17" s="102">
        <v>0</v>
      </c>
      <c r="E17" s="102">
        <v>0</v>
      </c>
      <c r="F17" s="102">
        <v>11049.199077039999</v>
      </c>
      <c r="G17" s="102" t="s">
        <v>902</v>
      </c>
      <c r="H17" s="102" t="s">
        <v>902</v>
      </c>
      <c r="I17" s="103">
        <v>0</v>
      </c>
      <c r="J17" s="102">
        <f t="shared" si="0"/>
        <v>11049.199077039999</v>
      </c>
      <c r="K17" s="102">
        <v>13115.381982620002</v>
      </c>
      <c r="L17" s="102">
        <v>0</v>
      </c>
      <c r="M17" s="102">
        <v>0</v>
      </c>
      <c r="N17" s="102">
        <v>13115.381982620002</v>
      </c>
      <c r="O17" s="102" t="s">
        <v>902</v>
      </c>
      <c r="P17" s="102" t="s">
        <v>902</v>
      </c>
      <c r="Q17" s="103">
        <v>0</v>
      </c>
      <c r="R17" s="102">
        <f t="shared" si="1"/>
        <v>13115.381982620002</v>
      </c>
      <c r="S17" s="102">
        <v>14774.508960040001</v>
      </c>
      <c r="T17" s="102">
        <v>0</v>
      </c>
      <c r="U17" s="102">
        <v>0</v>
      </c>
      <c r="V17" s="102">
        <v>14774.508960040001</v>
      </c>
      <c r="W17" s="102" t="s">
        <v>902</v>
      </c>
      <c r="X17" s="102" t="s">
        <v>902</v>
      </c>
      <c r="Y17" s="103">
        <v>0</v>
      </c>
      <c r="Z17" s="102">
        <f t="shared" si="2"/>
        <v>14774.508960040001</v>
      </c>
      <c r="AA17" s="102">
        <v>16560.529686530001</v>
      </c>
      <c r="AB17" s="102">
        <v>0</v>
      </c>
      <c r="AC17" s="102">
        <v>0</v>
      </c>
      <c r="AD17" s="102">
        <v>16560.529686530001</v>
      </c>
      <c r="AE17" s="102" t="s">
        <v>902</v>
      </c>
      <c r="AF17" s="102" t="s">
        <v>902</v>
      </c>
      <c r="AG17" s="103">
        <v>0</v>
      </c>
      <c r="AH17" s="102">
        <f t="shared" si="3"/>
        <v>16560.529686530001</v>
      </c>
      <c r="AI17" s="102">
        <v>18275.022057030001</v>
      </c>
      <c r="AJ17" s="102">
        <v>0</v>
      </c>
      <c r="AK17" s="102">
        <v>0</v>
      </c>
      <c r="AL17" s="102">
        <v>18275.022057030001</v>
      </c>
      <c r="AM17" s="102" t="s">
        <v>902</v>
      </c>
      <c r="AN17" s="102" t="s">
        <v>902</v>
      </c>
      <c r="AO17" s="103">
        <v>0</v>
      </c>
      <c r="AP17" s="102">
        <f t="shared" si="4"/>
        <v>18275.022057030001</v>
      </c>
      <c r="AQ17" s="102">
        <v>19038.91452382</v>
      </c>
      <c r="AR17" s="102">
        <v>0</v>
      </c>
      <c r="AS17" s="102">
        <v>0</v>
      </c>
      <c r="AT17" s="102">
        <v>19038.91452382</v>
      </c>
      <c r="AU17" s="102" t="s">
        <v>902</v>
      </c>
      <c r="AV17" s="102" t="s">
        <v>902</v>
      </c>
      <c r="AW17" s="103">
        <v>0</v>
      </c>
      <c r="AX17" s="102">
        <f t="shared" si="5"/>
        <v>19038.91452382</v>
      </c>
      <c r="AY17" s="102">
        <v>19473.105854289999</v>
      </c>
      <c r="AZ17" s="102">
        <v>0</v>
      </c>
      <c r="BA17" s="102">
        <v>0</v>
      </c>
      <c r="BB17" s="102">
        <v>19473.105854289999</v>
      </c>
      <c r="BC17" s="102" t="s">
        <v>902</v>
      </c>
      <c r="BD17" s="102" t="s">
        <v>902</v>
      </c>
      <c r="BE17" s="103">
        <v>0</v>
      </c>
      <c r="BF17" s="102">
        <f t="shared" si="6"/>
        <v>19473.105854289999</v>
      </c>
      <c r="BG17" s="102">
        <v>20010.14989072</v>
      </c>
      <c r="BH17" s="102">
        <v>0</v>
      </c>
      <c r="BI17" s="102">
        <v>0</v>
      </c>
      <c r="BJ17" s="102">
        <v>20010.14989072</v>
      </c>
      <c r="BK17" s="102" t="s">
        <v>902</v>
      </c>
      <c r="BL17" s="102" t="s">
        <v>902</v>
      </c>
      <c r="BM17" s="103">
        <v>0</v>
      </c>
      <c r="BN17" s="102">
        <f t="shared" si="7"/>
        <v>20010.14989072</v>
      </c>
      <c r="BO17" s="102">
        <v>21979.371867449998</v>
      </c>
      <c r="BP17" s="102">
        <v>0</v>
      </c>
      <c r="BQ17" s="102">
        <v>0</v>
      </c>
      <c r="BR17" s="102">
        <v>21979.371867449998</v>
      </c>
      <c r="BS17" s="102" t="s">
        <v>902</v>
      </c>
      <c r="BT17" s="102" t="s">
        <v>902</v>
      </c>
      <c r="BU17" s="103">
        <v>0</v>
      </c>
      <c r="BV17" s="102">
        <f t="shared" si="8"/>
        <v>21979.371867449998</v>
      </c>
      <c r="BW17" s="102">
        <v>21977.49567882</v>
      </c>
      <c r="BX17" s="102">
        <v>0</v>
      </c>
      <c r="BY17" s="102">
        <v>0</v>
      </c>
      <c r="BZ17" s="102">
        <v>21977.49567882</v>
      </c>
      <c r="CA17" s="102" t="s">
        <v>902</v>
      </c>
      <c r="CB17" s="102" t="s">
        <v>902</v>
      </c>
      <c r="CC17" s="103">
        <v>0</v>
      </c>
      <c r="CD17" s="102">
        <f t="shared" si="9"/>
        <v>21977.49567882</v>
      </c>
      <c r="CE17" s="102">
        <v>21085.809558219997</v>
      </c>
      <c r="CF17" s="102">
        <v>0</v>
      </c>
      <c r="CG17" s="102">
        <v>0</v>
      </c>
      <c r="CH17" s="102">
        <v>21085.809558219997</v>
      </c>
      <c r="CI17" s="102" t="s">
        <v>902</v>
      </c>
      <c r="CJ17" s="102" t="s">
        <v>902</v>
      </c>
      <c r="CK17" s="103">
        <v>0</v>
      </c>
      <c r="CL17" s="102">
        <f t="shared" si="10"/>
        <v>21085.809558219997</v>
      </c>
    </row>
    <row r="18" spans="1:90" s="104" customFormat="1" ht="20.100000000000001" customHeight="1" x14ac:dyDescent="0.25">
      <c r="A18" s="100" t="s">
        <v>442</v>
      </c>
      <c r="B18" s="101" t="s">
        <v>443</v>
      </c>
      <c r="C18" s="102">
        <v>1481.8331955200001</v>
      </c>
      <c r="D18" s="102">
        <v>0</v>
      </c>
      <c r="E18" s="102">
        <v>0</v>
      </c>
      <c r="F18" s="102">
        <v>1481.8331955200001</v>
      </c>
      <c r="G18" s="102" t="s">
        <v>902</v>
      </c>
      <c r="H18" s="102" t="s">
        <v>902</v>
      </c>
      <c r="I18" s="103">
        <v>0</v>
      </c>
      <c r="J18" s="102">
        <f t="shared" si="0"/>
        <v>1481.8331955200001</v>
      </c>
      <c r="K18" s="102">
        <v>1729.22454081</v>
      </c>
      <c r="L18" s="102">
        <v>0</v>
      </c>
      <c r="M18" s="102">
        <v>0</v>
      </c>
      <c r="N18" s="102">
        <v>1729.22454081</v>
      </c>
      <c r="O18" s="102" t="s">
        <v>902</v>
      </c>
      <c r="P18" s="102" t="s">
        <v>902</v>
      </c>
      <c r="Q18" s="103">
        <v>0</v>
      </c>
      <c r="R18" s="102">
        <f t="shared" si="1"/>
        <v>1729.22454081</v>
      </c>
      <c r="S18" s="102">
        <v>1913.0876868599998</v>
      </c>
      <c r="T18" s="102">
        <v>0</v>
      </c>
      <c r="U18" s="102">
        <v>0</v>
      </c>
      <c r="V18" s="102">
        <v>1913.0876868599998</v>
      </c>
      <c r="W18" s="102" t="s">
        <v>902</v>
      </c>
      <c r="X18" s="102" t="s">
        <v>902</v>
      </c>
      <c r="Y18" s="103">
        <v>0</v>
      </c>
      <c r="Z18" s="102">
        <f t="shared" si="2"/>
        <v>1913.0876868599998</v>
      </c>
      <c r="AA18" s="102">
        <v>2164.8262090000003</v>
      </c>
      <c r="AB18" s="102">
        <v>0</v>
      </c>
      <c r="AC18" s="102">
        <v>0</v>
      </c>
      <c r="AD18" s="102">
        <v>2164.8262090000003</v>
      </c>
      <c r="AE18" s="102" t="s">
        <v>902</v>
      </c>
      <c r="AF18" s="102" t="s">
        <v>902</v>
      </c>
      <c r="AG18" s="103">
        <v>0</v>
      </c>
      <c r="AH18" s="102">
        <f t="shared" si="3"/>
        <v>2164.8262090000003</v>
      </c>
      <c r="AI18" s="102">
        <v>2444.2951167400001</v>
      </c>
      <c r="AJ18" s="102">
        <v>0</v>
      </c>
      <c r="AK18" s="102">
        <v>0</v>
      </c>
      <c r="AL18" s="102">
        <v>2444.2951167400001</v>
      </c>
      <c r="AM18" s="102" t="s">
        <v>902</v>
      </c>
      <c r="AN18" s="102" t="s">
        <v>902</v>
      </c>
      <c r="AO18" s="103">
        <v>0</v>
      </c>
      <c r="AP18" s="102">
        <f t="shared" si="4"/>
        <v>2444.2951167400001</v>
      </c>
      <c r="AQ18" s="102">
        <v>2548.2259399499999</v>
      </c>
      <c r="AR18" s="102">
        <v>0</v>
      </c>
      <c r="AS18" s="102">
        <v>0</v>
      </c>
      <c r="AT18" s="102">
        <v>2548.2259399499999</v>
      </c>
      <c r="AU18" s="102" t="s">
        <v>902</v>
      </c>
      <c r="AV18" s="102" t="s">
        <v>902</v>
      </c>
      <c r="AW18" s="103">
        <v>0</v>
      </c>
      <c r="AX18" s="102">
        <f t="shared" si="5"/>
        <v>2548.2259399499999</v>
      </c>
      <c r="AY18" s="102">
        <v>2717.0533137399998</v>
      </c>
      <c r="AZ18" s="102">
        <v>0</v>
      </c>
      <c r="BA18" s="102">
        <v>0</v>
      </c>
      <c r="BB18" s="102">
        <v>2717.0533137399998</v>
      </c>
      <c r="BC18" s="102" t="s">
        <v>902</v>
      </c>
      <c r="BD18" s="102" t="s">
        <v>902</v>
      </c>
      <c r="BE18" s="103">
        <v>0</v>
      </c>
      <c r="BF18" s="102">
        <f t="shared" si="6"/>
        <v>2717.0533137399998</v>
      </c>
      <c r="BG18" s="102">
        <v>2722.1144842199997</v>
      </c>
      <c r="BH18" s="102">
        <v>0</v>
      </c>
      <c r="BI18" s="102">
        <v>0</v>
      </c>
      <c r="BJ18" s="102">
        <v>2722.1144842199997</v>
      </c>
      <c r="BK18" s="102" t="s">
        <v>902</v>
      </c>
      <c r="BL18" s="102" t="s">
        <v>902</v>
      </c>
      <c r="BM18" s="103">
        <v>0</v>
      </c>
      <c r="BN18" s="102">
        <f t="shared" si="7"/>
        <v>2722.1144842199997</v>
      </c>
      <c r="BO18" s="102">
        <v>2425.9050401599998</v>
      </c>
      <c r="BP18" s="102">
        <v>0</v>
      </c>
      <c r="BQ18" s="102">
        <v>0</v>
      </c>
      <c r="BR18" s="102">
        <v>2425.9050401599998</v>
      </c>
      <c r="BS18" s="102" t="s">
        <v>902</v>
      </c>
      <c r="BT18" s="102" t="s">
        <v>902</v>
      </c>
      <c r="BU18" s="103">
        <v>0</v>
      </c>
      <c r="BV18" s="102">
        <f t="shared" si="8"/>
        <v>2425.9050401599998</v>
      </c>
      <c r="BW18" s="102">
        <v>2261.08942531</v>
      </c>
      <c r="BX18" s="102">
        <v>0</v>
      </c>
      <c r="BY18" s="102">
        <v>0</v>
      </c>
      <c r="BZ18" s="102">
        <v>2261.08942531</v>
      </c>
      <c r="CA18" s="102" t="s">
        <v>902</v>
      </c>
      <c r="CB18" s="102" t="s">
        <v>902</v>
      </c>
      <c r="CC18" s="103">
        <v>0</v>
      </c>
      <c r="CD18" s="102">
        <f t="shared" si="9"/>
        <v>2261.08942531</v>
      </c>
      <c r="CE18" s="102">
        <v>2182.3639619099999</v>
      </c>
      <c r="CF18" s="102">
        <v>0</v>
      </c>
      <c r="CG18" s="102">
        <v>0</v>
      </c>
      <c r="CH18" s="102">
        <v>2182.3639619099999</v>
      </c>
      <c r="CI18" s="102" t="s">
        <v>902</v>
      </c>
      <c r="CJ18" s="102" t="s">
        <v>902</v>
      </c>
      <c r="CK18" s="103">
        <v>0</v>
      </c>
      <c r="CL18" s="102">
        <f t="shared" si="10"/>
        <v>2182.3639619099999</v>
      </c>
    </row>
    <row r="19" spans="1:90" ht="20.100000000000001" customHeight="1" x14ac:dyDescent="0.25">
      <c r="A19" s="35">
        <v>113</v>
      </c>
      <c r="B19" s="36" t="s">
        <v>258</v>
      </c>
      <c r="C19" s="93">
        <v>527.82469415000003</v>
      </c>
      <c r="D19" s="93">
        <v>0</v>
      </c>
      <c r="E19" s="93">
        <v>0</v>
      </c>
      <c r="F19" s="93">
        <v>527.82469415000003</v>
      </c>
      <c r="G19" s="93">
        <v>24532.25728749</v>
      </c>
      <c r="H19" s="93">
        <v>24011.944291288404</v>
      </c>
      <c r="I19" s="37">
        <f>SUM(I20,I25,I26,I28,I29)</f>
        <v>0</v>
      </c>
      <c r="J19" s="93">
        <f t="shared" si="0"/>
        <v>49072.0262729284</v>
      </c>
      <c r="K19" s="93">
        <v>602.34528718000001</v>
      </c>
      <c r="L19" s="93">
        <v>0</v>
      </c>
      <c r="M19" s="93">
        <v>0</v>
      </c>
      <c r="N19" s="93">
        <v>602.34528718000001</v>
      </c>
      <c r="O19" s="93">
        <v>27591.838566789997</v>
      </c>
      <c r="P19" s="93">
        <v>27827.540313307451</v>
      </c>
      <c r="Q19" s="37">
        <f>SUM(Q20,Q25,Q26,Q28,Q29)</f>
        <v>0</v>
      </c>
      <c r="R19" s="93">
        <f t="shared" si="1"/>
        <v>56021.724167277447</v>
      </c>
      <c r="S19" s="93">
        <v>687.56450962999998</v>
      </c>
      <c r="T19" s="93">
        <v>0</v>
      </c>
      <c r="U19" s="93">
        <v>0</v>
      </c>
      <c r="V19" s="93">
        <v>687.56450962999998</v>
      </c>
      <c r="W19" s="93">
        <v>31255.36692393</v>
      </c>
      <c r="X19" s="93">
        <v>30759.583238301377</v>
      </c>
      <c r="Y19" s="37">
        <f>SUM(Y20,Y25,Y26,Y28,Y29)</f>
        <v>0</v>
      </c>
      <c r="Z19" s="93">
        <f t="shared" si="2"/>
        <v>62702.514671861376</v>
      </c>
      <c r="AA19" s="93">
        <v>782.25335335</v>
      </c>
      <c r="AB19" s="93">
        <v>0</v>
      </c>
      <c r="AC19" s="93">
        <v>0</v>
      </c>
      <c r="AD19" s="93">
        <v>782.25335335</v>
      </c>
      <c r="AE19" s="93">
        <v>34325.365311840003</v>
      </c>
      <c r="AF19" s="93">
        <v>35037.841457779876</v>
      </c>
      <c r="AG19" s="37">
        <f>SUM(AG20,AG25,AG26,AG28,AG29)</f>
        <v>0</v>
      </c>
      <c r="AH19" s="93">
        <f t="shared" si="3"/>
        <v>70145.460122969875</v>
      </c>
      <c r="AI19" s="93">
        <v>928.81097771000009</v>
      </c>
      <c r="AJ19" s="93">
        <v>0</v>
      </c>
      <c r="AK19" s="93">
        <v>0</v>
      </c>
      <c r="AL19" s="93">
        <v>928.81097771000009</v>
      </c>
      <c r="AM19" s="93">
        <v>38083.899756660001</v>
      </c>
      <c r="AN19" s="93">
        <v>38400.104052150651</v>
      </c>
      <c r="AO19" s="37">
        <f>SUM(AO20,AO25,AO26,AO28,AO29)</f>
        <v>0</v>
      </c>
      <c r="AP19" s="93">
        <f t="shared" si="4"/>
        <v>77412.814786520656</v>
      </c>
      <c r="AQ19" s="93">
        <v>1130.60566991</v>
      </c>
      <c r="AR19" s="93">
        <v>0</v>
      </c>
      <c r="AS19" s="93">
        <v>0</v>
      </c>
      <c r="AT19" s="93">
        <v>1130.60566991</v>
      </c>
      <c r="AU19" s="93">
        <v>43677.312915319999</v>
      </c>
      <c r="AV19" s="93">
        <v>41770.035785929031</v>
      </c>
      <c r="AW19" s="37">
        <f>SUM(AW20,AW25,AW26,AW28,AW29)</f>
        <v>0</v>
      </c>
      <c r="AX19" s="93">
        <f t="shared" si="5"/>
        <v>86577.954371159023</v>
      </c>
      <c r="AY19" s="93">
        <v>1159.7189124200002</v>
      </c>
      <c r="AZ19" s="93">
        <v>0</v>
      </c>
      <c r="BA19" s="93">
        <v>0</v>
      </c>
      <c r="BB19" s="93">
        <v>1159.7189124200002</v>
      </c>
      <c r="BC19" s="93">
        <v>47477.806618260001</v>
      </c>
      <c r="BD19" s="93">
        <v>43993.646687584514</v>
      </c>
      <c r="BE19" s="37">
        <f>SUM(BE20,BE25,BE26,BE28,BE29)</f>
        <v>0</v>
      </c>
      <c r="BF19" s="93">
        <f t="shared" si="6"/>
        <v>92631.172218264517</v>
      </c>
      <c r="BG19" s="93">
        <v>1313.18884697</v>
      </c>
      <c r="BH19" s="93">
        <v>0</v>
      </c>
      <c r="BI19" s="93">
        <v>0</v>
      </c>
      <c r="BJ19" s="93">
        <v>1313.18884697</v>
      </c>
      <c r="BK19" s="93">
        <v>48780.447392030001</v>
      </c>
      <c r="BL19" s="93">
        <v>48711.877333559089</v>
      </c>
      <c r="BM19" s="37">
        <f>SUM(BM20,BM25,BM26,BM28,BM29)</f>
        <v>0</v>
      </c>
      <c r="BN19" s="93">
        <f t="shared" si="7"/>
        <v>98805.513572559081</v>
      </c>
      <c r="BO19" s="93">
        <v>1444.66980681</v>
      </c>
      <c r="BP19" s="93">
        <v>0</v>
      </c>
      <c r="BQ19" s="93">
        <v>0</v>
      </c>
      <c r="BR19" s="93">
        <v>1444.66980681</v>
      </c>
      <c r="BS19" s="93">
        <v>51790.814237670013</v>
      </c>
      <c r="BT19" s="93">
        <v>54852.547047504399</v>
      </c>
      <c r="BU19" s="37">
        <f>SUM(BU20,BU25,BU26,BU28,BU29)</f>
        <v>0</v>
      </c>
      <c r="BV19" s="93">
        <f t="shared" si="8"/>
        <v>108088.03109198442</v>
      </c>
      <c r="BW19" s="93">
        <v>1656.0802878300001</v>
      </c>
      <c r="BX19" s="93">
        <v>0</v>
      </c>
      <c r="BY19" s="93">
        <v>0</v>
      </c>
      <c r="BZ19" s="93">
        <v>1656.0802878300001</v>
      </c>
      <c r="CA19" s="93">
        <v>56106.772196530022</v>
      </c>
      <c r="CB19" s="93">
        <v>60072.708582569598</v>
      </c>
      <c r="CC19" s="37">
        <f>SUM(CC20,CC25,CC26,CC28,CC29)</f>
        <v>0</v>
      </c>
      <c r="CD19" s="93">
        <f t="shared" si="9"/>
        <v>117835.56106692963</v>
      </c>
      <c r="CE19" s="93">
        <v>1784.9454140899998</v>
      </c>
      <c r="CF19" s="93">
        <v>0</v>
      </c>
      <c r="CG19" s="93">
        <v>0</v>
      </c>
      <c r="CH19" s="93">
        <v>1784.9454140899998</v>
      </c>
      <c r="CI19" s="93">
        <v>58334.330940480002</v>
      </c>
      <c r="CJ19" s="93">
        <v>60240.234414999999</v>
      </c>
      <c r="CK19" s="37">
        <f>SUM(CK20,CK25,CK26,CK28,CK29)</f>
        <v>0</v>
      </c>
      <c r="CL19" s="93">
        <f t="shared" si="10"/>
        <v>120359.51076957</v>
      </c>
    </row>
    <row r="20" spans="1:90" s="41" customFormat="1" ht="20.100000000000001" customHeight="1" x14ac:dyDescent="0.25">
      <c r="A20" s="38">
        <v>1131</v>
      </c>
      <c r="B20" s="39" t="s">
        <v>259</v>
      </c>
      <c r="C20" s="94">
        <v>479.67226278000004</v>
      </c>
      <c r="D20" s="94">
        <v>0</v>
      </c>
      <c r="E20" s="94">
        <v>0</v>
      </c>
      <c r="F20" s="94">
        <v>479.67226278000004</v>
      </c>
      <c r="G20" s="94">
        <v>647.31841510999993</v>
      </c>
      <c r="H20" s="94">
        <v>24011.944291288404</v>
      </c>
      <c r="I20" s="40">
        <f>SUM(I21:I24)</f>
        <v>0</v>
      </c>
      <c r="J20" s="94">
        <f t="shared" si="0"/>
        <v>25138.934969178405</v>
      </c>
      <c r="K20" s="94">
        <v>550.77511578000008</v>
      </c>
      <c r="L20" s="94">
        <v>0</v>
      </c>
      <c r="M20" s="94">
        <v>0</v>
      </c>
      <c r="N20" s="94">
        <v>550.77511578000008</v>
      </c>
      <c r="O20" s="94">
        <v>711.58052395000004</v>
      </c>
      <c r="P20" s="94">
        <v>27827.540313307451</v>
      </c>
      <c r="Q20" s="40">
        <f>SUM(Q21:Q24)</f>
        <v>0</v>
      </c>
      <c r="R20" s="94">
        <f t="shared" si="1"/>
        <v>29089.895953037452</v>
      </c>
      <c r="S20" s="94">
        <v>619.05981111999995</v>
      </c>
      <c r="T20" s="94">
        <v>0</v>
      </c>
      <c r="U20" s="94">
        <v>0</v>
      </c>
      <c r="V20" s="94">
        <v>619.05981111999995</v>
      </c>
      <c r="W20" s="94">
        <v>817.03044547000002</v>
      </c>
      <c r="X20" s="94">
        <v>30759.583238301377</v>
      </c>
      <c r="Y20" s="40">
        <f>SUM(Y21:Y24)</f>
        <v>0</v>
      </c>
      <c r="Z20" s="94">
        <f t="shared" si="2"/>
        <v>32195.673494891376</v>
      </c>
      <c r="AA20" s="94">
        <v>764.27227157000004</v>
      </c>
      <c r="AB20" s="94">
        <v>0</v>
      </c>
      <c r="AC20" s="94">
        <v>0</v>
      </c>
      <c r="AD20" s="94">
        <v>764.27227157000004</v>
      </c>
      <c r="AE20" s="94">
        <v>951.10331512999994</v>
      </c>
      <c r="AF20" s="94">
        <v>35037.841457779876</v>
      </c>
      <c r="AG20" s="40">
        <f>SUM(AG21:AG24)</f>
        <v>0</v>
      </c>
      <c r="AH20" s="94">
        <f t="shared" si="3"/>
        <v>36753.217044479876</v>
      </c>
      <c r="AI20" s="94">
        <v>900.82291753999993</v>
      </c>
      <c r="AJ20" s="94">
        <v>0</v>
      </c>
      <c r="AK20" s="94">
        <v>0</v>
      </c>
      <c r="AL20" s="94">
        <v>900.82291753999993</v>
      </c>
      <c r="AM20" s="94">
        <v>932.96729151999989</v>
      </c>
      <c r="AN20" s="94">
        <v>38400.104052150651</v>
      </c>
      <c r="AO20" s="40">
        <f>SUM(AO21:AO24)</f>
        <v>0</v>
      </c>
      <c r="AP20" s="94">
        <f t="shared" si="4"/>
        <v>40233.894261210648</v>
      </c>
      <c r="AQ20" s="94">
        <v>1104.9717588399999</v>
      </c>
      <c r="AR20" s="94">
        <v>0</v>
      </c>
      <c r="AS20" s="94">
        <v>0</v>
      </c>
      <c r="AT20" s="94">
        <v>1104.9717588399999</v>
      </c>
      <c r="AU20" s="94">
        <v>997.91900368999995</v>
      </c>
      <c r="AV20" s="94">
        <v>41770.035785929031</v>
      </c>
      <c r="AW20" s="40">
        <f>SUM(AW21:AW24)</f>
        <v>0</v>
      </c>
      <c r="AX20" s="94">
        <f t="shared" si="5"/>
        <v>43872.926548459029</v>
      </c>
      <c r="AY20" s="94">
        <v>1126.4160551</v>
      </c>
      <c r="AZ20" s="94">
        <v>0</v>
      </c>
      <c r="BA20" s="94">
        <v>0</v>
      </c>
      <c r="BB20" s="94">
        <v>1126.4160551</v>
      </c>
      <c r="BC20" s="94">
        <v>1116.7029113400001</v>
      </c>
      <c r="BD20" s="94">
        <v>43993.646687584514</v>
      </c>
      <c r="BE20" s="40">
        <f>SUM(BE21:BE24)</f>
        <v>0</v>
      </c>
      <c r="BF20" s="94">
        <f t="shared" si="6"/>
        <v>46236.765654024515</v>
      </c>
      <c r="BG20" s="94">
        <v>1273.1981281200001</v>
      </c>
      <c r="BH20" s="94">
        <v>0</v>
      </c>
      <c r="BI20" s="94">
        <v>0</v>
      </c>
      <c r="BJ20" s="94">
        <v>1273.1981281200001</v>
      </c>
      <c r="BK20" s="94">
        <v>1166.93965521</v>
      </c>
      <c r="BL20" s="94">
        <v>48711.877333559089</v>
      </c>
      <c r="BM20" s="40">
        <f>SUM(BM21:BM24)</f>
        <v>0</v>
      </c>
      <c r="BN20" s="94">
        <f t="shared" si="7"/>
        <v>51152.015116889088</v>
      </c>
      <c r="BO20" s="94">
        <v>1418.8227624199999</v>
      </c>
      <c r="BP20" s="94">
        <v>0</v>
      </c>
      <c r="BQ20" s="94">
        <v>0</v>
      </c>
      <c r="BR20" s="94">
        <v>1418.8227624199999</v>
      </c>
      <c r="BS20" s="94">
        <v>1340.5804088099999</v>
      </c>
      <c r="BT20" s="94">
        <v>54852.547047504399</v>
      </c>
      <c r="BU20" s="40">
        <f>SUM(BU21:BU24)</f>
        <v>0</v>
      </c>
      <c r="BV20" s="94">
        <f t="shared" si="8"/>
        <v>57611.950218734397</v>
      </c>
      <c r="BW20" s="94">
        <v>1629.7386058500001</v>
      </c>
      <c r="BX20" s="94">
        <v>0</v>
      </c>
      <c r="BY20" s="94">
        <v>0</v>
      </c>
      <c r="BZ20" s="94">
        <v>1629.7386058500001</v>
      </c>
      <c r="CA20" s="94">
        <v>1383.02594269</v>
      </c>
      <c r="CB20" s="94">
        <v>60072.708582569598</v>
      </c>
      <c r="CC20" s="40">
        <f>SUM(CC21:CC24)</f>
        <v>0</v>
      </c>
      <c r="CD20" s="94">
        <f t="shared" si="9"/>
        <v>63085.473131109597</v>
      </c>
      <c r="CE20" s="94">
        <v>1760.94230892</v>
      </c>
      <c r="CF20" s="94">
        <v>0</v>
      </c>
      <c r="CG20" s="94">
        <v>0</v>
      </c>
      <c r="CH20" s="94">
        <v>1760.94230892</v>
      </c>
      <c r="CI20" s="94">
        <v>1635.2591689299998</v>
      </c>
      <c r="CJ20" s="94">
        <v>60240.234414999999</v>
      </c>
      <c r="CK20" s="40">
        <f>SUM(CK21:CK24)</f>
        <v>0</v>
      </c>
      <c r="CL20" s="94">
        <f t="shared" si="10"/>
        <v>63636.435892850001</v>
      </c>
    </row>
    <row r="21" spans="1:90" s="98" customFormat="1" ht="20.100000000000001" customHeight="1" x14ac:dyDescent="0.25">
      <c r="A21" s="45" t="s">
        <v>470</v>
      </c>
      <c r="B21" s="56" t="s">
        <v>471</v>
      </c>
      <c r="C21" s="95" t="s">
        <v>902</v>
      </c>
      <c r="D21" s="95">
        <v>0</v>
      </c>
      <c r="E21" s="95">
        <v>0</v>
      </c>
      <c r="F21" s="95">
        <v>0</v>
      </c>
      <c r="G21" s="95">
        <v>437.25663827999995</v>
      </c>
      <c r="H21" s="95">
        <v>18614.649244227101</v>
      </c>
      <c r="I21" s="47">
        <v>0</v>
      </c>
      <c r="J21" s="95">
        <f t="shared" si="0"/>
        <v>19051.905882507101</v>
      </c>
      <c r="K21" s="95" t="s">
        <v>902</v>
      </c>
      <c r="L21" s="95">
        <v>0</v>
      </c>
      <c r="M21" s="95">
        <v>0</v>
      </c>
      <c r="N21" s="95">
        <v>0</v>
      </c>
      <c r="O21" s="95">
        <v>502.61393780999998</v>
      </c>
      <c r="P21" s="95">
        <v>21110.005656543937</v>
      </c>
      <c r="Q21" s="47">
        <v>0</v>
      </c>
      <c r="R21" s="95">
        <f t="shared" si="1"/>
        <v>21612.619594353939</v>
      </c>
      <c r="S21" s="95" t="s">
        <v>902</v>
      </c>
      <c r="T21" s="95">
        <v>0</v>
      </c>
      <c r="U21" s="95">
        <v>0</v>
      </c>
      <c r="V21" s="95">
        <v>0</v>
      </c>
      <c r="W21" s="95">
        <v>539.87252544</v>
      </c>
      <c r="X21" s="95">
        <v>23038.107144969712</v>
      </c>
      <c r="Y21" s="47">
        <v>0</v>
      </c>
      <c r="Z21" s="95">
        <f t="shared" si="2"/>
        <v>23577.979670409713</v>
      </c>
      <c r="AA21" s="95" t="s">
        <v>902</v>
      </c>
      <c r="AB21" s="95">
        <v>0</v>
      </c>
      <c r="AC21" s="95">
        <v>0</v>
      </c>
      <c r="AD21" s="95">
        <v>0</v>
      </c>
      <c r="AE21" s="95">
        <v>620.32219739999994</v>
      </c>
      <c r="AF21" s="95">
        <v>25949.1704243235</v>
      </c>
      <c r="AG21" s="47">
        <v>0</v>
      </c>
      <c r="AH21" s="95">
        <f t="shared" si="3"/>
        <v>26569.492621723501</v>
      </c>
      <c r="AI21" s="95" t="s">
        <v>902</v>
      </c>
      <c r="AJ21" s="95">
        <v>0</v>
      </c>
      <c r="AK21" s="95">
        <v>0</v>
      </c>
      <c r="AL21" s="95">
        <v>0</v>
      </c>
      <c r="AM21" s="95">
        <v>614.4033810599999</v>
      </c>
      <c r="AN21" s="95">
        <v>28575.012495846007</v>
      </c>
      <c r="AO21" s="47">
        <v>0</v>
      </c>
      <c r="AP21" s="95">
        <f t="shared" si="4"/>
        <v>29189.415876906009</v>
      </c>
      <c r="AQ21" s="95" t="s">
        <v>902</v>
      </c>
      <c r="AR21" s="95">
        <v>0</v>
      </c>
      <c r="AS21" s="95">
        <v>0</v>
      </c>
      <c r="AT21" s="95">
        <v>0</v>
      </c>
      <c r="AU21" s="95">
        <v>687.04074344999992</v>
      </c>
      <c r="AV21" s="95">
        <v>31829.148064255569</v>
      </c>
      <c r="AW21" s="47">
        <v>0</v>
      </c>
      <c r="AX21" s="95">
        <f t="shared" si="5"/>
        <v>32516.18880770557</v>
      </c>
      <c r="AY21" s="95" t="s">
        <v>902</v>
      </c>
      <c r="AZ21" s="95">
        <v>0</v>
      </c>
      <c r="BA21" s="95">
        <v>0</v>
      </c>
      <c r="BB21" s="95">
        <v>0</v>
      </c>
      <c r="BC21" s="95">
        <v>790.07629436000013</v>
      </c>
      <c r="BD21" s="95">
        <v>34550.010440381273</v>
      </c>
      <c r="BE21" s="47">
        <v>0</v>
      </c>
      <c r="BF21" s="95">
        <f t="shared" si="6"/>
        <v>35340.086734741271</v>
      </c>
      <c r="BG21" s="95" t="s">
        <v>902</v>
      </c>
      <c r="BH21" s="95">
        <v>0</v>
      </c>
      <c r="BI21" s="95">
        <v>0</v>
      </c>
      <c r="BJ21" s="95">
        <v>0</v>
      </c>
      <c r="BK21" s="95">
        <v>794.93289795999988</v>
      </c>
      <c r="BL21" s="95">
        <v>38796.096474004051</v>
      </c>
      <c r="BM21" s="47">
        <v>0</v>
      </c>
      <c r="BN21" s="95">
        <f t="shared" si="7"/>
        <v>39591.029371964054</v>
      </c>
      <c r="BO21" s="95" t="s">
        <v>902</v>
      </c>
      <c r="BP21" s="95">
        <v>0</v>
      </c>
      <c r="BQ21" s="95">
        <v>0</v>
      </c>
      <c r="BR21" s="95">
        <v>0</v>
      </c>
      <c r="BS21" s="95">
        <v>928.10928062000005</v>
      </c>
      <c r="BT21" s="95">
        <v>43840.560919251897</v>
      </c>
      <c r="BU21" s="47">
        <v>0</v>
      </c>
      <c r="BV21" s="95">
        <f t="shared" si="8"/>
        <v>44768.6701998719</v>
      </c>
      <c r="BW21" s="95" t="s">
        <v>902</v>
      </c>
      <c r="BX21" s="95">
        <v>0</v>
      </c>
      <c r="BY21" s="95">
        <v>0</v>
      </c>
      <c r="BZ21" s="95">
        <v>0</v>
      </c>
      <c r="CA21" s="95">
        <v>997.20206417000009</v>
      </c>
      <c r="CB21" s="95">
        <v>47728.822526871001</v>
      </c>
      <c r="CC21" s="47">
        <v>0</v>
      </c>
      <c r="CD21" s="95">
        <f t="shared" si="9"/>
        <v>48726.024591041001</v>
      </c>
      <c r="CE21" s="95" t="s">
        <v>902</v>
      </c>
      <c r="CF21" s="95">
        <v>0</v>
      </c>
      <c r="CG21" s="95">
        <v>0</v>
      </c>
      <c r="CH21" s="95">
        <v>0</v>
      </c>
      <c r="CI21" s="95">
        <v>1105.4753920799999</v>
      </c>
      <c r="CJ21" s="95">
        <v>46841.744877999998</v>
      </c>
      <c r="CK21" s="47">
        <v>0</v>
      </c>
      <c r="CL21" s="95">
        <f t="shared" si="10"/>
        <v>47947.220270079997</v>
      </c>
    </row>
    <row r="22" spans="1:90" s="98" customFormat="1" ht="20.100000000000001" customHeight="1" x14ac:dyDescent="0.25">
      <c r="A22" s="45" t="s">
        <v>472</v>
      </c>
      <c r="B22" s="56" t="s">
        <v>473</v>
      </c>
      <c r="C22" s="95" t="s">
        <v>902</v>
      </c>
      <c r="D22" s="95">
        <v>0</v>
      </c>
      <c r="E22" s="95">
        <v>0</v>
      </c>
      <c r="F22" s="95">
        <v>0</v>
      </c>
      <c r="G22" s="95">
        <v>210.06177670999998</v>
      </c>
      <c r="H22" s="95">
        <v>5397.2950470613014</v>
      </c>
      <c r="I22" s="47">
        <v>0</v>
      </c>
      <c r="J22" s="95">
        <f t="shared" si="0"/>
        <v>5607.3568237713016</v>
      </c>
      <c r="K22" s="95" t="s">
        <v>902</v>
      </c>
      <c r="L22" s="95">
        <v>0</v>
      </c>
      <c r="M22" s="95">
        <v>0</v>
      </c>
      <c r="N22" s="95">
        <v>0</v>
      </c>
      <c r="O22" s="95">
        <v>208.96658672000001</v>
      </c>
      <c r="P22" s="95">
        <v>6717.5346567635124</v>
      </c>
      <c r="Q22" s="47">
        <v>0</v>
      </c>
      <c r="R22" s="95">
        <f t="shared" si="1"/>
        <v>6926.5012434835126</v>
      </c>
      <c r="S22" s="95" t="s">
        <v>902</v>
      </c>
      <c r="T22" s="95">
        <v>0</v>
      </c>
      <c r="U22" s="95">
        <v>0</v>
      </c>
      <c r="V22" s="95">
        <v>0</v>
      </c>
      <c r="W22" s="95">
        <v>277.15792025999997</v>
      </c>
      <c r="X22" s="95">
        <v>7721.4760933316638</v>
      </c>
      <c r="Y22" s="47">
        <v>0</v>
      </c>
      <c r="Z22" s="95">
        <f t="shared" si="2"/>
        <v>7998.6340135916635</v>
      </c>
      <c r="AA22" s="95" t="s">
        <v>902</v>
      </c>
      <c r="AB22" s="95">
        <v>0</v>
      </c>
      <c r="AC22" s="95">
        <v>0</v>
      </c>
      <c r="AD22" s="95">
        <v>0</v>
      </c>
      <c r="AE22" s="95">
        <v>330.78111773000001</v>
      </c>
      <c r="AF22" s="95">
        <v>9088.6710334563759</v>
      </c>
      <c r="AG22" s="47">
        <v>0</v>
      </c>
      <c r="AH22" s="95">
        <f t="shared" si="3"/>
        <v>9419.452151186375</v>
      </c>
      <c r="AI22" s="95" t="s">
        <v>902</v>
      </c>
      <c r="AJ22" s="95">
        <v>0</v>
      </c>
      <c r="AK22" s="95">
        <v>0</v>
      </c>
      <c r="AL22" s="95">
        <v>0</v>
      </c>
      <c r="AM22" s="95">
        <v>318.56391045999999</v>
      </c>
      <c r="AN22" s="95">
        <v>9825.0915563046456</v>
      </c>
      <c r="AO22" s="47">
        <v>0</v>
      </c>
      <c r="AP22" s="95">
        <f t="shared" si="4"/>
        <v>10143.655466764645</v>
      </c>
      <c r="AQ22" s="95" t="s">
        <v>902</v>
      </c>
      <c r="AR22" s="95">
        <v>0</v>
      </c>
      <c r="AS22" s="95">
        <v>0</v>
      </c>
      <c r="AT22" s="95">
        <v>0</v>
      </c>
      <c r="AU22" s="95">
        <v>310.87826023999997</v>
      </c>
      <c r="AV22" s="95">
        <v>9940.88772167346</v>
      </c>
      <c r="AW22" s="47">
        <v>0</v>
      </c>
      <c r="AX22" s="95">
        <f t="shared" si="5"/>
        <v>10251.765981913461</v>
      </c>
      <c r="AY22" s="95" t="s">
        <v>902</v>
      </c>
      <c r="AZ22" s="95">
        <v>0</v>
      </c>
      <c r="BA22" s="95">
        <v>0</v>
      </c>
      <c r="BB22" s="95">
        <v>0</v>
      </c>
      <c r="BC22" s="95">
        <v>326.62638382</v>
      </c>
      <c r="BD22" s="95">
        <v>9443.6362472032397</v>
      </c>
      <c r="BE22" s="47">
        <v>0</v>
      </c>
      <c r="BF22" s="95">
        <f t="shared" si="6"/>
        <v>9770.262631023239</v>
      </c>
      <c r="BG22" s="95" t="s">
        <v>902</v>
      </c>
      <c r="BH22" s="95">
        <v>0</v>
      </c>
      <c r="BI22" s="95">
        <v>0</v>
      </c>
      <c r="BJ22" s="95">
        <v>0</v>
      </c>
      <c r="BK22" s="95">
        <v>372.00658355999997</v>
      </c>
      <c r="BL22" s="95">
        <v>9915.7808595550396</v>
      </c>
      <c r="BM22" s="47">
        <v>0</v>
      </c>
      <c r="BN22" s="95">
        <f t="shared" si="7"/>
        <v>10287.787443115039</v>
      </c>
      <c r="BO22" s="95" t="s">
        <v>902</v>
      </c>
      <c r="BP22" s="95">
        <v>0</v>
      </c>
      <c r="BQ22" s="95">
        <v>0</v>
      </c>
      <c r="BR22" s="95">
        <v>0</v>
      </c>
      <c r="BS22" s="95">
        <v>412.46633971</v>
      </c>
      <c r="BT22" s="95">
        <v>11011.9861282525</v>
      </c>
      <c r="BU22" s="47">
        <v>0</v>
      </c>
      <c r="BV22" s="95">
        <f t="shared" si="8"/>
        <v>11424.452467962499</v>
      </c>
      <c r="BW22" s="95" t="s">
        <v>902</v>
      </c>
      <c r="BX22" s="95">
        <v>0</v>
      </c>
      <c r="BY22" s="95">
        <v>0</v>
      </c>
      <c r="BZ22" s="95">
        <v>0</v>
      </c>
      <c r="CA22" s="95">
        <v>385.82361767000003</v>
      </c>
      <c r="CB22" s="95">
        <v>12343.8860556986</v>
      </c>
      <c r="CC22" s="47">
        <v>0</v>
      </c>
      <c r="CD22" s="95">
        <f t="shared" si="9"/>
        <v>12729.709673368599</v>
      </c>
      <c r="CE22" s="95" t="s">
        <v>902</v>
      </c>
      <c r="CF22" s="95">
        <v>0</v>
      </c>
      <c r="CG22" s="95">
        <v>0</v>
      </c>
      <c r="CH22" s="95">
        <v>0</v>
      </c>
      <c r="CI22" s="95">
        <v>529.75693319000004</v>
      </c>
      <c r="CJ22" s="95">
        <v>13398.489536999999</v>
      </c>
      <c r="CK22" s="47">
        <v>0</v>
      </c>
      <c r="CL22" s="95">
        <f t="shared" si="10"/>
        <v>13928.246470189999</v>
      </c>
    </row>
    <row r="23" spans="1:90" s="98" customFormat="1" ht="20.100000000000001" customHeight="1" x14ac:dyDescent="0.25">
      <c r="A23" s="45" t="s">
        <v>474</v>
      </c>
      <c r="B23" s="56" t="s">
        <v>475</v>
      </c>
      <c r="C23" s="95">
        <v>479.67226278000004</v>
      </c>
      <c r="D23" s="95">
        <v>0</v>
      </c>
      <c r="E23" s="95">
        <v>0</v>
      </c>
      <c r="F23" s="95">
        <v>479.67226278000004</v>
      </c>
      <c r="G23" s="95">
        <v>0</v>
      </c>
      <c r="H23" s="95" t="s">
        <v>902</v>
      </c>
      <c r="I23" s="47">
        <v>0</v>
      </c>
      <c r="J23" s="95">
        <f t="shared" si="0"/>
        <v>479.67226278000004</v>
      </c>
      <c r="K23" s="95">
        <v>550.77511578000008</v>
      </c>
      <c r="L23" s="95">
        <v>0</v>
      </c>
      <c r="M23" s="95">
        <v>0</v>
      </c>
      <c r="N23" s="95">
        <v>550.77511578000008</v>
      </c>
      <c r="O23" s="95">
        <v>0</v>
      </c>
      <c r="P23" s="95" t="s">
        <v>902</v>
      </c>
      <c r="Q23" s="47">
        <v>0</v>
      </c>
      <c r="R23" s="95">
        <f t="shared" si="1"/>
        <v>550.77511578000008</v>
      </c>
      <c r="S23" s="95">
        <v>619.05981111999995</v>
      </c>
      <c r="T23" s="95">
        <v>0</v>
      </c>
      <c r="U23" s="95">
        <v>0</v>
      </c>
      <c r="V23" s="95">
        <v>619.05981111999995</v>
      </c>
      <c r="W23" s="95">
        <v>0</v>
      </c>
      <c r="X23" s="95" t="s">
        <v>902</v>
      </c>
      <c r="Y23" s="47">
        <v>0</v>
      </c>
      <c r="Z23" s="95">
        <f t="shared" si="2"/>
        <v>619.05981111999995</v>
      </c>
      <c r="AA23" s="95">
        <v>764.27227157000004</v>
      </c>
      <c r="AB23" s="95">
        <v>0</v>
      </c>
      <c r="AC23" s="95">
        <v>0</v>
      </c>
      <c r="AD23" s="95">
        <v>764.27227157000004</v>
      </c>
      <c r="AE23" s="95">
        <v>0</v>
      </c>
      <c r="AF23" s="95" t="s">
        <v>902</v>
      </c>
      <c r="AG23" s="47">
        <v>0</v>
      </c>
      <c r="AH23" s="95">
        <f t="shared" si="3"/>
        <v>764.27227157000004</v>
      </c>
      <c r="AI23" s="95">
        <v>900.82291753999993</v>
      </c>
      <c r="AJ23" s="95">
        <v>0</v>
      </c>
      <c r="AK23" s="95">
        <v>0</v>
      </c>
      <c r="AL23" s="95">
        <v>900.82291753999993</v>
      </c>
      <c r="AM23" s="95">
        <v>0</v>
      </c>
      <c r="AN23" s="95" t="s">
        <v>902</v>
      </c>
      <c r="AO23" s="47">
        <v>0</v>
      </c>
      <c r="AP23" s="95">
        <f t="shared" si="4"/>
        <v>900.82291753999993</v>
      </c>
      <c r="AQ23" s="95">
        <v>1104.9717588399999</v>
      </c>
      <c r="AR23" s="95">
        <v>0</v>
      </c>
      <c r="AS23" s="95">
        <v>0</v>
      </c>
      <c r="AT23" s="95">
        <v>1104.9717588399999</v>
      </c>
      <c r="AU23" s="95">
        <v>0</v>
      </c>
      <c r="AV23" s="95" t="s">
        <v>902</v>
      </c>
      <c r="AW23" s="47">
        <v>0</v>
      </c>
      <c r="AX23" s="95">
        <f t="shared" si="5"/>
        <v>1104.9717588399999</v>
      </c>
      <c r="AY23" s="95">
        <v>1126.4160551</v>
      </c>
      <c r="AZ23" s="95">
        <v>0</v>
      </c>
      <c r="BA23" s="95">
        <v>0</v>
      </c>
      <c r="BB23" s="95">
        <v>1126.4160551</v>
      </c>
      <c r="BC23" s="95">
        <v>0</v>
      </c>
      <c r="BD23" s="95" t="s">
        <v>902</v>
      </c>
      <c r="BE23" s="47">
        <v>0</v>
      </c>
      <c r="BF23" s="95">
        <f t="shared" si="6"/>
        <v>1126.4160551</v>
      </c>
      <c r="BG23" s="95">
        <v>1273.1981281200001</v>
      </c>
      <c r="BH23" s="95">
        <v>0</v>
      </c>
      <c r="BI23" s="95">
        <v>0</v>
      </c>
      <c r="BJ23" s="95">
        <v>1273.1981281200001</v>
      </c>
      <c r="BK23" s="95">
        <v>0</v>
      </c>
      <c r="BL23" s="95" t="s">
        <v>902</v>
      </c>
      <c r="BM23" s="47">
        <v>0</v>
      </c>
      <c r="BN23" s="95">
        <f t="shared" si="7"/>
        <v>1273.1981281200001</v>
      </c>
      <c r="BO23" s="95">
        <v>1418.8227624199999</v>
      </c>
      <c r="BP23" s="95">
        <v>0</v>
      </c>
      <c r="BQ23" s="95">
        <v>0</v>
      </c>
      <c r="BR23" s="95">
        <v>1418.8227624199999</v>
      </c>
      <c r="BS23" s="95">
        <v>0</v>
      </c>
      <c r="BT23" s="95" t="s">
        <v>902</v>
      </c>
      <c r="BU23" s="47">
        <v>0</v>
      </c>
      <c r="BV23" s="95">
        <f t="shared" si="8"/>
        <v>1418.8227624199999</v>
      </c>
      <c r="BW23" s="95">
        <v>1629.7386058500001</v>
      </c>
      <c r="BX23" s="95">
        <v>0</v>
      </c>
      <c r="BY23" s="95">
        <v>0</v>
      </c>
      <c r="BZ23" s="95">
        <v>1629.7386058500001</v>
      </c>
      <c r="CA23" s="95">
        <v>0</v>
      </c>
      <c r="CB23" s="95" t="s">
        <v>902</v>
      </c>
      <c r="CC23" s="47">
        <v>0</v>
      </c>
      <c r="CD23" s="95">
        <f t="shared" si="9"/>
        <v>1629.7386058500001</v>
      </c>
      <c r="CE23" s="95">
        <v>1760.94230892</v>
      </c>
      <c r="CF23" s="95">
        <v>0</v>
      </c>
      <c r="CG23" s="95">
        <v>0</v>
      </c>
      <c r="CH23" s="95">
        <v>1760.94230892</v>
      </c>
      <c r="CI23" s="95">
        <v>0</v>
      </c>
      <c r="CJ23" s="95" t="s">
        <v>902</v>
      </c>
      <c r="CK23" s="47">
        <v>0</v>
      </c>
      <c r="CL23" s="95">
        <f t="shared" si="10"/>
        <v>1760.94230892</v>
      </c>
    </row>
    <row r="24" spans="1:90" s="98" customFormat="1" ht="20.100000000000001" customHeight="1" x14ac:dyDescent="0.25">
      <c r="A24" s="45" t="s">
        <v>477</v>
      </c>
      <c r="B24" s="56" t="s">
        <v>478</v>
      </c>
      <c r="C24" s="95" t="s">
        <v>902</v>
      </c>
      <c r="D24" s="95">
        <v>0</v>
      </c>
      <c r="E24" s="95">
        <v>0</v>
      </c>
      <c r="F24" s="95">
        <v>0</v>
      </c>
      <c r="G24" s="95">
        <v>1.2000000000007204E-7</v>
      </c>
      <c r="H24" s="95" t="s">
        <v>902</v>
      </c>
      <c r="I24" s="47">
        <v>0</v>
      </c>
      <c r="J24" s="95">
        <f t="shared" si="0"/>
        <v>1.2000000000007204E-7</v>
      </c>
      <c r="K24" s="95" t="s">
        <v>902</v>
      </c>
      <c r="L24" s="95">
        <v>0</v>
      </c>
      <c r="M24" s="95">
        <v>0</v>
      </c>
      <c r="N24" s="95">
        <v>0</v>
      </c>
      <c r="O24" s="95">
        <v>-5.8000000000011557E-7</v>
      </c>
      <c r="P24" s="95" t="s">
        <v>902</v>
      </c>
      <c r="Q24" s="47">
        <v>0</v>
      </c>
      <c r="R24" s="95">
        <f t="shared" si="1"/>
        <v>-5.8000000000011557E-7</v>
      </c>
      <c r="S24" s="95" t="s">
        <v>902</v>
      </c>
      <c r="T24" s="95">
        <v>0</v>
      </c>
      <c r="U24" s="95">
        <v>0</v>
      </c>
      <c r="V24" s="95">
        <v>0</v>
      </c>
      <c r="W24" s="95">
        <v>-2.3000000000052979E-7</v>
      </c>
      <c r="X24" s="95" t="s">
        <v>902</v>
      </c>
      <c r="Y24" s="47">
        <v>0</v>
      </c>
      <c r="Z24" s="95">
        <f t="shared" si="2"/>
        <v>-2.3000000000052979E-7</v>
      </c>
      <c r="AA24" s="95" t="s">
        <v>902</v>
      </c>
      <c r="AB24" s="95">
        <v>0</v>
      </c>
      <c r="AC24" s="95">
        <v>0</v>
      </c>
      <c r="AD24" s="95">
        <v>0</v>
      </c>
      <c r="AE24" s="95">
        <v>0</v>
      </c>
      <c r="AF24" s="95" t="s">
        <v>902</v>
      </c>
      <c r="AG24" s="47">
        <v>0</v>
      </c>
      <c r="AH24" s="95">
        <f t="shared" si="3"/>
        <v>0</v>
      </c>
      <c r="AI24" s="95" t="s">
        <v>902</v>
      </c>
      <c r="AJ24" s="95">
        <v>0</v>
      </c>
      <c r="AK24" s="95">
        <v>0</v>
      </c>
      <c r="AL24" s="95">
        <v>0</v>
      </c>
      <c r="AM24" s="95">
        <v>0</v>
      </c>
      <c r="AN24" s="95" t="s">
        <v>902</v>
      </c>
      <c r="AO24" s="47">
        <v>0</v>
      </c>
      <c r="AP24" s="95">
        <f t="shared" si="4"/>
        <v>0</v>
      </c>
      <c r="AQ24" s="95" t="s">
        <v>902</v>
      </c>
      <c r="AR24" s="95">
        <v>0</v>
      </c>
      <c r="AS24" s="95">
        <v>0</v>
      </c>
      <c r="AT24" s="95">
        <v>0</v>
      </c>
      <c r="AU24" s="95">
        <v>0</v>
      </c>
      <c r="AV24" s="95" t="s">
        <v>902</v>
      </c>
      <c r="AW24" s="47">
        <v>0</v>
      </c>
      <c r="AX24" s="95">
        <f t="shared" si="5"/>
        <v>0</v>
      </c>
      <c r="AY24" s="95" t="s">
        <v>902</v>
      </c>
      <c r="AZ24" s="95">
        <v>0</v>
      </c>
      <c r="BA24" s="95">
        <v>0</v>
      </c>
      <c r="BB24" s="95">
        <v>0</v>
      </c>
      <c r="BC24" s="95">
        <v>2.3316E-4</v>
      </c>
      <c r="BD24" s="95" t="s">
        <v>902</v>
      </c>
      <c r="BE24" s="47">
        <v>0</v>
      </c>
      <c r="BF24" s="95">
        <f t="shared" si="6"/>
        <v>2.3316E-4</v>
      </c>
      <c r="BG24" s="95" t="s">
        <v>902</v>
      </c>
      <c r="BH24" s="95">
        <v>0</v>
      </c>
      <c r="BI24" s="95">
        <v>0</v>
      </c>
      <c r="BJ24" s="95">
        <v>0</v>
      </c>
      <c r="BK24" s="95">
        <v>1.7369E-4</v>
      </c>
      <c r="BL24" s="95" t="s">
        <v>902</v>
      </c>
      <c r="BM24" s="47">
        <v>0</v>
      </c>
      <c r="BN24" s="95">
        <f t="shared" si="7"/>
        <v>1.7369E-4</v>
      </c>
      <c r="BO24" s="95" t="s">
        <v>902</v>
      </c>
      <c r="BP24" s="95">
        <v>0</v>
      </c>
      <c r="BQ24" s="95">
        <v>0</v>
      </c>
      <c r="BR24" s="95">
        <v>0</v>
      </c>
      <c r="BS24" s="95">
        <v>4.7884799999999995E-3</v>
      </c>
      <c r="BT24" s="95" t="s">
        <v>902</v>
      </c>
      <c r="BU24" s="47">
        <v>0</v>
      </c>
      <c r="BV24" s="95">
        <f t="shared" si="8"/>
        <v>4.7884799999999995E-3</v>
      </c>
      <c r="BW24" s="95" t="s">
        <v>902</v>
      </c>
      <c r="BX24" s="95">
        <v>0</v>
      </c>
      <c r="BY24" s="95">
        <v>0</v>
      </c>
      <c r="BZ24" s="95">
        <v>0</v>
      </c>
      <c r="CA24" s="95">
        <v>2.6085000000000002E-4</v>
      </c>
      <c r="CB24" s="95" t="s">
        <v>902</v>
      </c>
      <c r="CC24" s="47">
        <v>0</v>
      </c>
      <c r="CD24" s="95">
        <f t="shared" si="9"/>
        <v>2.6085000000000002E-4</v>
      </c>
      <c r="CE24" s="95" t="s">
        <v>902</v>
      </c>
      <c r="CF24" s="95">
        <v>0</v>
      </c>
      <c r="CG24" s="95">
        <v>0</v>
      </c>
      <c r="CH24" s="95">
        <v>0</v>
      </c>
      <c r="CI24" s="95">
        <v>2.6843659999999998E-2</v>
      </c>
      <c r="CJ24" s="95" t="s">
        <v>902</v>
      </c>
      <c r="CK24" s="47">
        <v>0</v>
      </c>
      <c r="CL24" s="95">
        <f t="shared" si="10"/>
        <v>2.6843659999999998E-2</v>
      </c>
    </row>
    <row r="25" spans="1:90" s="41" customFormat="1" ht="20.100000000000001" customHeight="1" x14ac:dyDescent="0.25">
      <c r="A25" s="38">
        <v>1132</v>
      </c>
      <c r="B25" s="39" t="s">
        <v>260</v>
      </c>
      <c r="C25" s="94">
        <v>0</v>
      </c>
      <c r="D25" s="94">
        <v>0</v>
      </c>
      <c r="E25" s="94">
        <v>0</v>
      </c>
      <c r="F25" s="94">
        <v>0</v>
      </c>
      <c r="G25" s="94">
        <v>0</v>
      </c>
      <c r="H25" s="94">
        <v>0</v>
      </c>
      <c r="I25" s="40">
        <v>0</v>
      </c>
      <c r="J25" s="94">
        <f t="shared" si="0"/>
        <v>0</v>
      </c>
      <c r="K25" s="94">
        <v>0</v>
      </c>
      <c r="L25" s="94">
        <v>0</v>
      </c>
      <c r="M25" s="94">
        <v>0</v>
      </c>
      <c r="N25" s="94">
        <v>0</v>
      </c>
      <c r="O25" s="94">
        <v>0</v>
      </c>
      <c r="P25" s="94">
        <v>0</v>
      </c>
      <c r="Q25" s="40">
        <v>0</v>
      </c>
      <c r="R25" s="94">
        <f t="shared" si="1"/>
        <v>0</v>
      </c>
      <c r="S25" s="94">
        <v>0</v>
      </c>
      <c r="T25" s="94">
        <v>0</v>
      </c>
      <c r="U25" s="94">
        <v>0</v>
      </c>
      <c r="V25" s="94">
        <v>0</v>
      </c>
      <c r="W25" s="94">
        <v>0</v>
      </c>
      <c r="X25" s="94">
        <v>0</v>
      </c>
      <c r="Y25" s="40">
        <v>0</v>
      </c>
      <c r="Z25" s="94">
        <f t="shared" si="2"/>
        <v>0</v>
      </c>
      <c r="AA25" s="94">
        <v>0</v>
      </c>
      <c r="AB25" s="94">
        <v>0</v>
      </c>
      <c r="AC25" s="94">
        <v>0</v>
      </c>
      <c r="AD25" s="94">
        <v>0</v>
      </c>
      <c r="AE25" s="94">
        <v>0</v>
      </c>
      <c r="AF25" s="94">
        <v>0</v>
      </c>
      <c r="AG25" s="40">
        <v>0</v>
      </c>
      <c r="AH25" s="94">
        <f t="shared" si="3"/>
        <v>0</v>
      </c>
      <c r="AI25" s="94">
        <v>0</v>
      </c>
      <c r="AJ25" s="94">
        <v>0</v>
      </c>
      <c r="AK25" s="94">
        <v>0</v>
      </c>
      <c r="AL25" s="94">
        <v>0</v>
      </c>
      <c r="AM25" s="94">
        <v>0</v>
      </c>
      <c r="AN25" s="94">
        <v>0</v>
      </c>
      <c r="AO25" s="40">
        <v>0</v>
      </c>
      <c r="AP25" s="94">
        <f t="shared" si="4"/>
        <v>0</v>
      </c>
      <c r="AQ25" s="94">
        <v>0</v>
      </c>
      <c r="AR25" s="94">
        <v>0</v>
      </c>
      <c r="AS25" s="94">
        <v>0</v>
      </c>
      <c r="AT25" s="94">
        <v>0</v>
      </c>
      <c r="AU25" s="94">
        <v>0</v>
      </c>
      <c r="AV25" s="94">
        <v>0</v>
      </c>
      <c r="AW25" s="40">
        <v>0</v>
      </c>
      <c r="AX25" s="94">
        <f t="shared" si="5"/>
        <v>0</v>
      </c>
      <c r="AY25" s="94">
        <v>0</v>
      </c>
      <c r="AZ25" s="94">
        <v>0</v>
      </c>
      <c r="BA25" s="94">
        <v>0</v>
      </c>
      <c r="BB25" s="94">
        <v>0</v>
      </c>
      <c r="BC25" s="94">
        <v>0</v>
      </c>
      <c r="BD25" s="94">
        <v>0</v>
      </c>
      <c r="BE25" s="40">
        <v>0</v>
      </c>
      <c r="BF25" s="94">
        <f t="shared" si="6"/>
        <v>0</v>
      </c>
      <c r="BG25" s="94">
        <v>0</v>
      </c>
      <c r="BH25" s="94">
        <v>0</v>
      </c>
      <c r="BI25" s="94">
        <v>0</v>
      </c>
      <c r="BJ25" s="94">
        <v>0</v>
      </c>
      <c r="BK25" s="94">
        <v>0</v>
      </c>
      <c r="BL25" s="94">
        <v>0</v>
      </c>
      <c r="BM25" s="40">
        <v>0</v>
      </c>
      <c r="BN25" s="94">
        <f t="shared" si="7"/>
        <v>0</v>
      </c>
      <c r="BO25" s="94">
        <v>0</v>
      </c>
      <c r="BP25" s="94">
        <v>0</v>
      </c>
      <c r="BQ25" s="94">
        <v>0</v>
      </c>
      <c r="BR25" s="94">
        <v>0</v>
      </c>
      <c r="BS25" s="94">
        <v>0</v>
      </c>
      <c r="BT25" s="94">
        <v>0</v>
      </c>
      <c r="BU25" s="40">
        <v>0</v>
      </c>
      <c r="BV25" s="94">
        <f t="shared" si="8"/>
        <v>0</v>
      </c>
      <c r="BW25" s="94">
        <v>0</v>
      </c>
      <c r="BX25" s="94">
        <v>0</v>
      </c>
      <c r="BY25" s="94">
        <v>0</v>
      </c>
      <c r="BZ25" s="94">
        <v>0</v>
      </c>
      <c r="CA25" s="94">
        <v>0</v>
      </c>
      <c r="CB25" s="94">
        <v>0</v>
      </c>
      <c r="CC25" s="40">
        <v>0</v>
      </c>
      <c r="CD25" s="94">
        <f t="shared" si="9"/>
        <v>0</v>
      </c>
      <c r="CE25" s="94">
        <v>0</v>
      </c>
      <c r="CF25" s="94">
        <v>0</v>
      </c>
      <c r="CG25" s="94">
        <v>0</v>
      </c>
      <c r="CH25" s="94">
        <v>0</v>
      </c>
      <c r="CI25" s="94">
        <v>0</v>
      </c>
      <c r="CJ25" s="94">
        <v>0</v>
      </c>
      <c r="CK25" s="40">
        <v>0</v>
      </c>
      <c r="CL25" s="94">
        <f t="shared" si="10"/>
        <v>0</v>
      </c>
    </row>
    <row r="26" spans="1:90" s="41" customFormat="1" ht="20.100000000000001" customHeight="1" x14ac:dyDescent="0.25">
      <c r="A26" s="38">
        <v>1133</v>
      </c>
      <c r="B26" s="39" t="s">
        <v>261</v>
      </c>
      <c r="C26" s="94">
        <v>0</v>
      </c>
      <c r="D26" s="94">
        <v>0</v>
      </c>
      <c r="E26" s="94">
        <v>0</v>
      </c>
      <c r="F26" s="94">
        <v>0</v>
      </c>
      <c r="G26" s="94">
        <v>2518.3785830299998</v>
      </c>
      <c r="H26" s="94">
        <v>0</v>
      </c>
      <c r="I26" s="40">
        <f>I27</f>
        <v>0</v>
      </c>
      <c r="J26" s="94">
        <f t="shared" si="0"/>
        <v>2518.3785830299998</v>
      </c>
      <c r="K26" s="94">
        <v>0</v>
      </c>
      <c r="L26" s="94">
        <v>0</v>
      </c>
      <c r="M26" s="94">
        <v>0</v>
      </c>
      <c r="N26" s="94">
        <v>0</v>
      </c>
      <c r="O26" s="94">
        <v>2768.2246944300005</v>
      </c>
      <c r="P26" s="94">
        <v>0</v>
      </c>
      <c r="Q26" s="40">
        <f>Q27</f>
        <v>0</v>
      </c>
      <c r="R26" s="94">
        <f t="shared" si="1"/>
        <v>2768.2246944300005</v>
      </c>
      <c r="S26" s="94">
        <v>0</v>
      </c>
      <c r="T26" s="94">
        <v>0</v>
      </c>
      <c r="U26" s="94">
        <v>0</v>
      </c>
      <c r="V26" s="94">
        <v>0</v>
      </c>
      <c r="W26" s="94">
        <v>3408.6838663399999</v>
      </c>
      <c r="X26" s="94">
        <v>0</v>
      </c>
      <c r="Y26" s="40">
        <f>Y27</f>
        <v>0</v>
      </c>
      <c r="Z26" s="94">
        <f t="shared" si="2"/>
        <v>3408.6838663399999</v>
      </c>
      <c r="AA26" s="94">
        <v>0</v>
      </c>
      <c r="AB26" s="94">
        <v>0</v>
      </c>
      <c r="AC26" s="94">
        <v>0</v>
      </c>
      <c r="AD26" s="94">
        <v>0</v>
      </c>
      <c r="AE26" s="94">
        <v>4142.1810590200002</v>
      </c>
      <c r="AF26" s="94">
        <v>0</v>
      </c>
      <c r="AG26" s="40">
        <f>AG27</f>
        <v>0</v>
      </c>
      <c r="AH26" s="94">
        <f t="shared" si="3"/>
        <v>4142.1810590200002</v>
      </c>
      <c r="AI26" s="94">
        <v>0</v>
      </c>
      <c r="AJ26" s="94">
        <v>0</v>
      </c>
      <c r="AK26" s="94">
        <v>0</v>
      </c>
      <c r="AL26" s="94">
        <v>0</v>
      </c>
      <c r="AM26" s="94">
        <v>4698.1595309100012</v>
      </c>
      <c r="AN26" s="94">
        <v>0</v>
      </c>
      <c r="AO26" s="40">
        <f>AO27</f>
        <v>0</v>
      </c>
      <c r="AP26" s="94">
        <f t="shared" si="4"/>
        <v>4698.1595309100012</v>
      </c>
      <c r="AQ26" s="94">
        <v>0</v>
      </c>
      <c r="AR26" s="94">
        <v>0</v>
      </c>
      <c r="AS26" s="94">
        <v>0</v>
      </c>
      <c r="AT26" s="94">
        <v>0</v>
      </c>
      <c r="AU26" s="94">
        <v>6460.6792089300006</v>
      </c>
      <c r="AV26" s="94">
        <v>0</v>
      </c>
      <c r="AW26" s="40">
        <f>AW27</f>
        <v>0</v>
      </c>
      <c r="AX26" s="94">
        <f t="shared" si="5"/>
        <v>6460.6792089300006</v>
      </c>
      <c r="AY26" s="94">
        <v>0</v>
      </c>
      <c r="AZ26" s="94">
        <v>0</v>
      </c>
      <c r="BA26" s="94">
        <v>0</v>
      </c>
      <c r="BB26" s="94">
        <v>0</v>
      </c>
      <c r="BC26" s="94">
        <v>7344.9531916500018</v>
      </c>
      <c r="BD26" s="94">
        <v>0</v>
      </c>
      <c r="BE26" s="40">
        <f>BE27</f>
        <v>0</v>
      </c>
      <c r="BF26" s="94">
        <f t="shared" si="6"/>
        <v>7344.9531916500018</v>
      </c>
      <c r="BG26" s="94">
        <v>0</v>
      </c>
      <c r="BH26" s="94">
        <v>0</v>
      </c>
      <c r="BI26" s="94">
        <v>0</v>
      </c>
      <c r="BJ26" s="94">
        <v>0</v>
      </c>
      <c r="BK26" s="94">
        <v>7177.6793561800005</v>
      </c>
      <c r="BL26" s="94">
        <v>0</v>
      </c>
      <c r="BM26" s="40">
        <f>BM27</f>
        <v>0</v>
      </c>
      <c r="BN26" s="94">
        <f t="shared" si="7"/>
        <v>7177.6793561800005</v>
      </c>
      <c r="BO26" s="94">
        <v>0</v>
      </c>
      <c r="BP26" s="94">
        <v>0</v>
      </c>
      <c r="BQ26" s="94">
        <v>0</v>
      </c>
      <c r="BR26" s="94">
        <v>0</v>
      </c>
      <c r="BS26" s="94">
        <v>7330.0328019000008</v>
      </c>
      <c r="BT26" s="94">
        <v>0</v>
      </c>
      <c r="BU26" s="40">
        <f>BU27</f>
        <v>0</v>
      </c>
      <c r="BV26" s="94">
        <f t="shared" si="8"/>
        <v>7330.0328019000008</v>
      </c>
      <c r="BW26" s="94">
        <v>0</v>
      </c>
      <c r="BX26" s="94">
        <v>0</v>
      </c>
      <c r="BY26" s="94">
        <v>0</v>
      </c>
      <c r="BZ26" s="94">
        <v>0</v>
      </c>
      <c r="CA26" s="94">
        <v>8582.4082399661856</v>
      </c>
      <c r="CB26" s="94">
        <v>0</v>
      </c>
      <c r="CC26" s="40">
        <f>CC27</f>
        <v>0</v>
      </c>
      <c r="CD26" s="94">
        <f t="shared" si="9"/>
        <v>8582.4082399661856</v>
      </c>
      <c r="CE26" s="94">
        <v>0</v>
      </c>
      <c r="CF26" s="94">
        <v>0</v>
      </c>
      <c r="CG26" s="94">
        <v>0</v>
      </c>
      <c r="CH26" s="94">
        <v>0</v>
      </c>
      <c r="CI26" s="94">
        <v>8521.2251408899992</v>
      </c>
      <c r="CJ26" s="94">
        <v>0</v>
      </c>
      <c r="CK26" s="40">
        <f>CK27</f>
        <v>0</v>
      </c>
      <c r="CL26" s="94">
        <f t="shared" si="10"/>
        <v>8521.2251408899992</v>
      </c>
    </row>
    <row r="27" spans="1:90" s="48" customFormat="1" ht="20.100000000000001" customHeight="1" x14ac:dyDescent="0.25">
      <c r="A27" s="45" t="s">
        <v>479</v>
      </c>
      <c r="B27" s="56" t="s">
        <v>480</v>
      </c>
      <c r="C27" s="95" t="s">
        <v>902</v>
      </c>
      <c r="D27" s="95">
        <v>0</v>
      </c>
      <c r="E27" s="95">
        <v>0</v>
      </c>
      <c r="F27" s="95">
        <v>0</v>
      </c>
      <c r="G27" s="95">
        <v>2518.3785830299998</v>
      </c>
      <c r="H27" s="95" t="s">
        <v>902</v>
      </c>
      <c r="I27" s="47">
        <v>0</v>
      </c>
      <c r="J27" s="95">
        <f t="shared" si="0"/>
        <v>2518.3785830299998</v>
      </c>
      <c r="K27" s="95" t="s">
        <v>902</v>
      </c>
      <c r="L27" s="95">
        <v>0</v>
      </c>
      <c r="M27" s="95">
        <v>0</v>
      </c>
      <c r="N27" s="95">
        <v>0</v>
      </c>
      <c r="O27" s="95">
        <v>2768.2246944300005</v>
      </c>
      <c r="P27" s="95" t="s">
        <v>902</v>
      </c>
      <c r="Q27" s="47">
        <v>0</v>
      </c>
      <c r="R27" s="95">
        <f t="shared" si="1"/>
        <v>2768.2246944300005</v>
      </c>
      <c r="S27" s="95" t="s">
        <v>902</v>
      </c>
      <c r="T27" s="95">
        <v>0</v>
      </c>
      <c r="U27" s="95">
        <v>0</v>
      </c>
      <c r="V27" s="95">
        <v>0</v>
      </c>
      <c r="W27" s="95">
        <v>3408.6838663399999</v>
      </c>
      <c r="X27" s="95" t="s">
        <v>902</v>
      </c>
      <c r="Y27" s="47">
        <v>0</v>
      </c>
      <c r="Z27" s="95">
        <f t="shared" si="2"/>
        <v>3408.6838663399999</v>
      </c>
      <c r="AA27" s="95" t="s">
        <v>902</v>
      </c>
      <c r="AB27" s="95">
        <v>0</v>
      </c>
      <c r="AC27" s="95">
        <v>0</v>
      </c>
      <c r="AD27" s="95">
        <v>0</v>
      </c>
      <c r="AE27" s="95">
        <v>4142.1810590200002</v>
      </c>
      <c r="AF27" s="95" t="s">
        <v>902</v>
      </c>
      <c r="AG27" s="47">
        <v>0</v>
      </c>
      <c r="AH27" s="95">
        <f t="shared" si="3"/>
        <v>4142.1810590200002</v>
      </c>
      <c r="AI27" s="95" t="s">
        <v>902</v>
      </c>
      <c r="AJ27" s="95">
        <v>0</v>
      </c>
      <c r="AK27" s="95">
        <v>0</v>
      </c>
      <c r="AL27" s="95">
        <v>0</v>
      </c>
      <c r="AM27" s="95">
        <v>4698.1595309100012</v>
      </c>
      <c r="AN27" s="95" t="s">
        <v>902</v>
      </c>
      <c r="AO27" s="47">
        <v>0</v>
      </c>
      <c r="AP27" s="95">
        <f t="shared" si="4"/>
        <v>4698.1595309100012</v>
      </c>
      <c r="AQ27" s="95" t="s">
        <v>902</v>
      </c>
      <c r="AR27" s="95">
        <v>0</v>
      </c>
      <c r="AS27" s="95">
        <v>0</v>
      </c>
      <c r="AT27" s="95">
        <v>0</v>
      </c>
      <c r="AU27" s="95">
        <v>6460.6792089300006</v>
      </c>
      <c r="AV27" s="95" t="s">
        <v>902</v>
      </c>
      <c r="AW27" s="47">
        <v>0</v>
      </c>
      <c r="AX27" s="95">
        <f t="shared" si="5"/>
        <v>6460.6792089300006</v>
      </c>
      <c r="AY27" s="95" t="s">
        <v>902</v>
      </c>
      <c r="AZ27" s="95">
        <v>0</v>
      </c>
      <c r="BA27" s="95">
        <v>0</v>
      </c>
      <c r="BB27" s="95">
        <v>0</v>
      </c>
      <c r="BC27" s="95">
        <v>7344.9531916500018</v>
      </c>
      <c r="BD27" s="95" t="s">
        <v>902</v>
      </c>
      <c r="BE27" s="47">
        <v>0</v>
      </c>
      <c r="BF27" s="95">
        <f t="shared" si="6"/>
        <v>7344.9531916500018</v>
      </c>
      <c r="BG27" s="95" t="s">
        <v>902</v>
      </c>
      <c r="BH27" s="95">
        <v>0</v>
      </c>
      <c r="BI27" s="95">
        <v>0</v>
      </c>
      <c r="BJ27" s="95">
        <v>0</v>
      </c>
      <c r="BK27" s="95">
        <v>7177.6793561800005</v>
      </c>
      <c r="BL27" s="95" t="s">
        <v>902</v>
      </c>
      <c r="BM27" s="47">
        <v>0</v>
      </c>
      <c r="BN27" s="95">
        <f t="shared" si="7"/>
        <v>7177.6793561800005</v>
      </c>
      <c r="BO27" s="95" t="s">
        <v>902</v>
      </c>
      <c r="BP27" s="95">
        <v>0</v>
      </c>
      <c r="BQ27" s="95">
        <v>0</v>
      </c>
      <c r="BR27" s="95">
        <v>0</v>
      </c>
      <c r="BS27" s="95">
        <v>7330.0328019000008</v>
      </c>
      <c r="BT27" s="95" t="s">
        <v>902</v>
      </c>
      <c r="BU27" s="47">
        <v>0</v>
      </c>
      <c r="BV27" s="95">
        <f t="shared" si="8"/>
        <v>7330.0328019000008</v>
      </c>
      <c r="BW27" s="95" t="s">
        <v>902</v>
      </c>
      <c r="BX27" s="95">
        <v>0</v>
      </c>
      <c r="BY27" s="95">
        <v>0</v>
      </c>
      <c r="BZ27" s="95">
        <v>0</v>
      </c>
      <c r="CA27" s="95">
        <v>8582.4082399661856</v>
      </c>
      <c r="CB27" s="95" t="s">
        <v>902</v>
      </c>
      <c r="CC27" s="47">
        <v>0</v>
      </c>
      <c r="CD27" s="95">
        <f t="shared" si="9"/>
        <v>8582.4082399661856</v>
      </c>
      <c r="CE27" s="95" t="s">
        <v>902</v>
      </c>
      <c r="CF27" s="95">
        <v>0</v>
      </c>
      <c r="CG27" s="95">
        <v>0</v>
      </c>
      <c r="CH27" s="95">
        <v>0</v>
      </c>
      <c r="CI27" s="95">
        <v>8521.2251408899992</v>
      </c>
      <c r="CJ27" s="95" t="s">
        <v>902</v>
      </c>
      <c r="CK27" s="47">
        <v>0</v>
      </c>
      <c r="CL27" s="95">
        <f t="shared" si="10"/>
        <v>8521.2251408899992</v>
      </c>
    </row>
    <row r="28" spans="1:90" s="41" customFormat="1" ht="20.100000000000001" customHeight="1" x14ac:dyDescent="0.25">
      <c r="A28" s="38">
        <v>1135</v>
      </c>
      <c r="B28" s="39" t="s">
        <v>262</v>
      </c>
      <c r="C28" s="94">
        <v>48.152431369999995</v>
      </c>
      <c r="D28" s="94">
        <v>0</v>
      </c>
      <c r="E28" s="94">
        <v>0</v>
      </c>
      <c r="F28" s="94">
        <v>48.152431369999995</v>
      </c>
      <c r="G28" s="94">
        <v>0</v>
      </c>
      <c r="H28" s="94">
        <v>0</v>
      </c>
      <c r="I28" s="40">
        <v>0</v>
      </c>
      <c r="J28" s="94">
        <f t="shared" si="0"/>
        <v>48.152431369999995</v>
      </c>
      <c r="K28" s="94">
        <v>51.5701714</v>
      </c>
      <c r="L28" s="94">
        <v>0</v>
      </c>
      <c r="M28" s="94">
        <v>0</v>
      </c>
      <c r="N28" s="94">
        <v>51.5701714</v>
      </c>
      <c r="O28" s="94">
        <v>0</v>
      </c>
      <c r="P28" s="94">
        <v>0</v>
      </c>
      <c r="Q28" s="40">
        <v>0</v>
      </c>
      <c r="R28" s="94">
        <f t="shared" si="1"/>
        <v>51.5701714</v>
      </c>
      <c r="S28" s="94">
        <v>68.504698509999997</v>
      </c>
      <c r="T28" s="94">
        <v>0</v>
      </c>
      <c r="U28" s="94">
        <v>0</v>
      </c>
      <c r="V28" s="94">
        <v>68.504698509999997</v>
      </c>
      <c r="W28" s="94">
        <v>0</v>
      </c>
      <c r="X28" s="94">
        <v>0</v>
      </c>
      <c r="Y28" s="40">
        <v>0</v>
      </c>
      <c r="Z28" s="94">
        <f t="shared" si="2"/>
        <v>68.504698509999997</v>
      </c>
      <c r="AA28" s="94">
        <v>17.981081779999997</v>
      </c>
      <c r="AB28" s="94">
        <v>0</v>
      </c>
      <c r="AC28" s="94">
        <v>0</v>
      </c>
      <c r="AD28" s="94">
        <v>17.981081779999997</v>
      </c>
      <c r="AE28" s="94">
        <v>0</v>
      </c>
      <c r="AF28" s="94">
        <v>0</v>
      </c>
      <c r="AG28" s="40">
        <v>0</v>
      </c>
      <c r="AH28" s="94">
        <f t="shared" si="3"/>
        <v>17.981081779999997</v>
      </c>
      <c r="AI28" s="94">
        <v>27.988060170000001</v>
      </c>
      <c r="AJ28" s="94">
        <v>0</v>
      </c>
      <c r="AK28" s="94">
        <v>0</v>
      </c>
      <c r="AL28" s="94">
        <v>27.988060170000001</v>
      </c>
      <c r="AM28" s="94">
        <v>0</v>
      </c>
      <c r="AN28" s="94">
        <v>0</v>
      </c>
      <c r="AO28" s="40">
        <v>0</v>
      </c>
      <c r="AP28" s="94">
        <f t="shared" si="4"/>
        <v>27.988060170000001</v>
      </c>
      <c r="AQ28" s="94">
        <v>25.633911069999996</v>
      </c>
      <c r="AR28" s="94">
        <v>0</v>
      </c>
      <c r="AS28" s="94">
        <v>0</v>
      </c>
      <c r="AT28" s="94">
        <v>25.633911069999996</v>
      </c>
      <c r="AU28" s="94">
        <v>0</v>
      </c>
      <c r="AV28" s="94">
        <v>0</v>
      </c>
      <c r="AW28" s="40">
        <v>0</v>
      </c>
      <c r="AX28" s="94">
        <f t="shared" si="5"/>
        <v>25.633911069999996</v>
      </c>
      <c r="AY28" s="94">
        <v>33.302857320000001</v>
      </c>
      <c r="AZ28" s="94">
        <v>0</v>
      </c>
      <c r="BA28" s="94">
        <v>0</v>
      </c>
      <c r="BB28" s="94">
        <v>33.302857320000001</v>
      </c>
      <c r="BC28" s="94">
        <v>0</v>
      </c>
      <c r="BD28" s="94">
        <v>0</v>
      </c>
      <c r="BE28" s="40">
        <v>0</v>
      </c>
      <c r="BF28" s="94">
        <f t="shared" si="6"/>
        <v>33.302857320000001</v>
      </c>
      <c r="BG28" s="94">
        <v>39.990718849999993</v>
      </c>
      <c r="BH28" s="94">
        <v>0</v>
      </c>
      <c r="BI28" s="94">
        <v>0</v>
      </c>
      <c r="BJ28" s="94">
        <v>39.990718849999993</v>
      </c>
      <c r="BK28" s="94">
        <v>0</v>
      </c>
      <c r="BL28" s="94">
        <v>0</v>
      </c>
      <c r="BM28" s="40">
        <v>0</v>
      </c>
      <c r="BN28" s="94">
        <f t="shared" si="7"/>
        <v>39.990718849999993</v>
      </c>
      <c r="BO28" s="94">
        <v>25.847044390000001</v>
      </c>
      <c r="BP28" s="94">
        <v>0</v>
      </c>
      <c r="BQ28" s="94">
        <v>0</v>
      </c>
      <c r="BR28" s="94">
        <v>25.847044390000001</v>
      </c>
      <c r="BS28" s="94">
        <v>0</v>
      </c>
      <c r="BT28" s="94">
        <v>0</v>
      </c>
      <c r="BU28" s="40">
        <v>0</v>
      </c>
      <c r="BV28" s="94">
        <f t="shared" si="8"/>
        <v>25.847044390000001</v>
      </c>
      <c r="BW28" s="94">
        <v>26.341681979999997</v>
      </c>
      <c r="BX28" s="94">
        <v>0</v>
      </c>
      <c r="BY28" s="94">
        <v>0</v>
      </c>
      <c r="BZ28" s="94">
        <v>26.341681979999997</v>
      </c>
      <c r="CA28" s="94">
        <v>0</v>
      </c>
      <c r="CB28" s="94">
        <v>0</v>
      </c>
      <c r="CC28" s="40">
        <v>0</v>
      </c>
      <c r="CD28" s="94">
        <f t="shared" si="9"/>
        <v>26.341681979999997</v>
      </c>
      <c r="CE28" s="94">
        <v>24.003105170000001</v>
      </c>
      <c r="CF28" s="94">
        <v>0</v>
      </c>
      <c r="CG28" s="94">
        <v>0</v>
      </c>
      <c r="CH28" s="94">
        <v>24.003105170000001</v>
      </c>
      <c r="CI28" s="94">
        <v>0</v>
      </c>
      <c r="CJ28" s="94">
        <v>0</v>
      </c>
      <c r="CK28" s="40">
        <v>0</v>
      </c>
      <c r="CL28" s="94">
        <f t="shared" si="10"/>
        <v>24.003105170000001</v>
      </c>
    </row>
    <row r="29" spans="1:90" s="41" customFormat="1" ht="20.100000000000001" customHeight="1" x14ac:dyDescent="0.25">
      <c r="A29" s="38">
        <v>1136</v>
      </c>
      <c r="B29" s="39" t="s">
        <v>263</v>
      </c>
      <c r="C29" s="94">
        <v>0</v>
      </c>
      <c r="D29" s="94">
        <v>0</v>
      </c>
      <c r="E29" s="94">
        <v>0</v>
      </c>
      <c r="F29" s="94">
        <v>0</v>
      </c>
      <c r="G29" s="94">
        <v>21366.56028935</v>
      </c>
      <c r="H29" s="94">
        <v>0</v>
      </c>
      <c r="I29" s="40">
        <f>SUM(I30:I31)</f>
        <v>0</v>
      </c>
      <c r="J29" s="94">
        <f t="shared" si="0"/>
        <v>21366.56028935</v>
      </c>
      <c r="K29" s="94">
        <v>0</v>
      </c>
      <c r="L29" s="94">
        <v>0</v>
      </c>
      <c r="M29" s="94">
        <v>0</v>
      </c>
      <c r="N29" s="94">
        <v>0</v>
      </c>
      <c r="O29" s="94">
        <v>24112.033348409997</v>
      </c>
      <c r="P29" s="94">
        <v>0</v>
      </c>
      <c r="Q29" s="40">
        <f>SUM(Q30:Q31)</f>
        <v>0</v>
      </c>
      <c r="R29" s="94">
        <f t="shared" si="1"/>
        <v>24112.033348409997</v>
      </c>
      <c r="S29" s="94">
        <v>0</v>
      </c>
      <c r="T29" s="94">
        <v>0</v>
      </c>
      <c r="U29" s="94">
        <v>0</v>
      </c>
      <c r="V29" s="94">
        <v>0</v>
      </c>
      <c r="W29" s="94">
        <v>27029.65261212</v>
      </c>
      <c r="X29" s="94">
        <v>0</v>
      </c>
      <c r="Y29" s="40">
        <f>SUM(Y30:Y31)</f>
        <v>0</v>
      </c>
      <c r="Z29" s="94">
        <f t="shared" si="2"/>
        <v>27029.65261212</v>
      </c>
      <c r="AA29" s="94">
        <v>0</v>
      </c>
      <c r="AB29" s="94">
        <v>0</v>
      </c>
      <c r="AC29" s="94">
        <v>0</v>
      </c>
      <c r="AD29" s="94">
        <v>0</v>
      </c>
      <c r="AE29" s="94">
        <v>29232.080937690003</v>
      </c>
      <c r="AF29" s="94">
        <v>0</v>
      </c>
      <c r="AG29" s="40">
        <f>SUM(AG30:AG31)</f>
        <v>0</v>
      </c>
      <c r="AH29" s="94">
        <f t="shared" si="3"/>
        <v>29232.080937690003</v>
      </c>
      <c r="AI29" s="94">
        <v>0</v>
      </c>
      <c r="AJ29" s="94">
        <v>0</v>
      </c>
      <c r="AK29" s="94">
        <v>0</v>
      </c>
      <c r="AL29" s="94">
        <v>0</v>
      </c>
      <c r="AM29" s="94">
        <v>32452.772934229997</v>
      </c>
      <c r="AN29" s="94">
        <v>0</v>
      </c>
      <c r="AO29" s="40">
        <f>SUM(AO30:AO31)</f>
        <v>0</v>
      </c>
      <c r="AP29" s="94">
        <f t="shared" si="4"/>
        <v>32452.772934229997</v>
      </c>
      <c r="AQ29" s="94">
        <v>0</v>
      </c>
      <c r="AR29" s="94">
        <v>0</v>
      </c>
      <c r="AS29" s="94">
        <v>0</v>
      </c>
      <c r="AT29" s="94">
        <v>0</v>
      </c>
      <c r="AU29" s="94">
        <v>36218.714702699996</v>
      </c>
      <c r="AV29" s="94">
        <v>0</v>
      </c>
      <c r="AW29" s="40">
        <f>SUM(AW30:AW31)</f>
        <v>0</v>
      </c>
      <c r="AX29" s="94">
        <f t="shared" si="5"/>
        <v>36218.714702699996</v>
      </c>
      <c r="AY29" s="94">
        <v>0</v>
      </c>
      <c r="AZ29" s="94">
        <v>0</v>
      </c>
      <c r="BA29" s="94">
        <v>0</v>
      </c>
      <c r="BB29" s="94">
        <v>0</v>
      </c>
      <c r="BC29" s="94">
        <v>39016.150515269997</v>
      </c>
      <c r="BD29" s="94">
        <v>0</v>
      </c>
      <c r="BE29" s="40">
        <f>SUM(BE30:BE31)</f>
        <v>0</v>
      </c>
      <c r="BF29" s="94">
        <f t="shared" si="6"/>
        <v>39016.150515269997</v>
      </c>
      <c r="BG29" s="94">
        <v>0</v>
      </c>
      <c r="BH29" s="94">
        <v>0</v>
      </c>
      <c r="BI29" s="94">
        <v>0</v>
      </c>
      <c r="BJ29" s="94">
        <v>0</v>
      </c>
      <c r="BK29" s="94">
        <v>40435.82838064</v>
      </c>
      <c r="BL29" s="94">
        <v>0</v>
      </c>
      <c r="BM29" s="40">
        <f>SUM(BM30:BM31)</f>
        <v>0</v>
      </c>
      <c r="BN29" s="94">
        <f t="shared" si="7"/>
        <v>40435.82838064</v>
      </c>
      <c r="BO29" s="94">
        <v>0</v>
      </c>
      <c r="BP29" s="94">
        <v>0</v>
      </c>
      <c r="BQ29" s="94">
        <v>0</v>
      </c>
      <c r="BR29" s="94">
        <v>0</v>
      </c>
      <c r="BS29" s="94">
        <v>43120.201026960014</v>
      </c>
      <c r="BT29" s="94">
        <v>0</v>
      </c>
      <c r="BU29" s="40">
        <f>SUM(BU30:BU31)</f>
        <v>0</v>
      </c>
      <c r="BV29" s="94">
        <f t="shared" si="8"/>
        <v>43120.201026960014</v>
      </c>
      <c r="BW29" s="94">
        <v>0</v>
      </c>
      <c r="BX29" s="94">
        <v>0</v>
      </c>
      <c r="BY29" s="94">
        <v>0</v>
      </c>
      <c r="BZ29" s="94">
        <v>0</v>
      </c>
      <c r="CA29" s="94">
        <v>46141.338013873836</v>
      </c>
      <c r="CB29" s="94">
        <v>0</v>
      </c>
      <c r="CC29" s="40">
        <f>SUM(CC30:CC31)</f>
        <v>0</v>
      </c>
      <c r="CD29" s="94">
        <f t="shared" si="9"/>
        <v>46141.338013873836</v>
      </c>
      <c r="CE29" s="94">
        <v>0</v>
      </c>
      <c r="CF29" s="94">
        <v>0</v>
      </c>
      <c r="CG29" s="94">
        <v>0</v>
      </c>
      <c r="CH29" s="94">
        <v>0</v>
      </c>
      <c r="CI29" s="94">
        <v>48177.846630660002</v>
      </c>
      <c r="CJ29" s="94">
        <v>0</v>
      </c>
      <c r="CK29" s="40">
        <f>SUM(CK30:CK31)</f>
        <v>0</v>
      </c>
      <c r="CL29" s="94">
        <f t="shared" si="10"/>
        <v>48177.846630660002</v>
      </c>
    </row>
    <row r="30" spans="1:90" s="48" customFormat="1" ht="20.100000000000001" customHeight="1" x14ac:dyDescent="0.25">
      <c r="A30" s="45" t="s">
        <v>481</v>
      </c>
      <c r="B30" s="56" t="s">
        <v>482</v>
      </c>
      <c r="C30" s="95" t="s">
        <v>902</v>
      </c>
      <c r="D30" s="95">
        <v>0</v>
      </c>
      <c r="E30" s="95">
        <v>0</v>
      </c>
      <c r="F30" s="95">
        <v>0</v>
      </c>
      <c r="G30" s="95">
        <v>21366.56028935</v>
      </c>
      <c r="H30" s="95" t="s">
        <v>902</v>
      </c>
      <c r="I30" s="47">
        <v>0</v>
      </c>
      <c r="J30" s="95">
        <f t="shared" si="0"/>
        <v>21366.56028935</v>
      </c>
      <c r="K30" s="95" t="s">
        <v>902</v>
      </c>
      <c r="L30" s="95">
        <v>0</v>
      </c>
      <c r="M30" s="95">
        <v>0</v>
      </c>
      <c r="N30" s="95">
        <v>0</v>
      </c>
      <c r="O30" s="95">
        <v>24112.033348409997</v>
      </c>
      <c r="P30" s="95" t="s">
        <v>902</v>
      </c>
      <c r="Q30" s="47">
        <v>0</v>
      </c>
      <c r="R30" s="95">
        <f t="shared" si="1"/>
        <v>24112.033348409997</v>
      </c>
      <c r="S30" s="95" t="s">
        <v>902</v>
      </c>
      <c r="T30" s="95">
        <v>0</v>
      </c>
      <c r="U30" s="95">
        <v>0</v>
      </c>
      <c r="V30" s="95">
        <v>0</v>
      </c>
      <c r="W30" s="95">
        <v>27029.65261212</v>
      </c>
      <c r="X30" s="95" t="s">
        <v>902</v>
      </c>
      <c r="Y30" s="47">
        <v>0</v>
      </c>
      <c r="Z30" s="95">
        <f t="shared" si="2"/>
        <v>27029.65261212</v>
      </c>
      <c r="AA30" s="95" t="s">
        <v>902</v>
      </c>
      <c r="AB30" s="95">
        <v>0</v>
      </c>
      <c r="AC30" s="95">
        <v>0</v>
      </c>
      <c r="AD30" s="95">
        <v>0</v>
      </c>
      <c r="AE30" s="95">
        <v>29232.080937690003</v>
      </c>
      <c r="AF30" s="95" t="s">
        <v>902</v>
      </c>
      <c r="AG30" s="47">
        <v>0</v>
      </c>
      <c r="AH30" s="95">
        <f t="shared" si="3"/>
        <v>29232.080937690003</v>
      </c>
      <c r="AI30" s="95" t="s">
        <v>902</v>
      </c>
      <c r="AJ30" s="95">
        <v>0</v>
      </c>
      <c r="AK30" s="95">
        <v>0</v>
      </c>
      <c r="AL30" s="95">
        <v>0</v>
      </c>
      <c r="AM30" s="95">
        <v>32452.772934229997</v>
      </c>
      <c r="AN30" s="95" t="s">
        <v>902</v>
      </c>
      <c r="AO30" s="47">
        <v>0</v>
      </c>
      <c r="AP30" s="95">
        <f t="shared" si="4"/>
        <v>32452.772934229997</v>
      </c>
      <c r="AQ30" s="95" t="s">
        <v>902</v>
      </c>
      <c r="AR30" s="95">
        <v>0</v>
      </c>
      <c r="AS30" s="95">
        <v>0</v>
      </c>
      <c r="AT30" s="95">
        <v>0</v>
      </c>
      <c r="AU30" s="95">
        <v>36218.714702699996</v>
      </c>
      <c r="AV30" s="95" t="s">
        <v>902</v>
      </c>
      <c r="AW30" s="47">
        <v>0</v>
      </c>
      <c r="AX30" s="95">
        <f t="shared" si="5"/>
        <v>36218.714702699996</v>
      </c>
      <c r="AY30" s="95" t="s">
        <v>902</v>
      </c>
      <c r="AZ30" s="95">
        <v>0</v>
      </c>
      <c r="BA30" s="95">
        <v>0</v>
      </c>
      <c r="BB30" s="95">
        <v>0</v>
      </c>
      <c r="BC30" s="95">
        <v>39016.150515269997</v>
      </c>
      <c r="BD30" s="95" t="s">
        <v>902</v>
      </c>
      <c r="BE30" s="47">
        <v>0</v>
      </c>
      <c r="BF30" s="95">
        <f t="shared" si="6"/>
        <v>39016.150515269997</v>
      </c>
      <c r="BG30" s="95" t="s">
        <v>902</v>
      </c>
      <c r="BH30" s="95">
        <v>0</v>
      </c>
      <c r="BI30" s="95">
        <v>0</v>
      </c>
      <c r="BJ30" s="95">
        <v>0</v>
      </c>
      <c r="BK30" s="95">
        <v>40435.82838064</v>
      </c>
      <c r="BL30" s="95" t="s">
        <v>902</v>
      </c>
      <c r="BM30" s="47">
        <v>0</v>
      </c>
      <c r="BN30" s="95">
        <f t="shared" si="7"/>
        <v>40435.82838064</v>
      </c>
      <c r="BO30" s="95" t="s">
        <v>902</v>
      </c>
      <c r="BP30" s="95">
        <v>0</v>
      </c>
      <c r="BQ30" s="95">
        <v>0</v>
      </c>
      <c r="BR30" s="95">
        <v>0</v>
      </c>
      <c r="BS30" s="95">
        <v>43120.201026960014</v>
      </c>
      <c r="BT30" s="95" t="s">
        <v>902</v>
      </c>
      <c r="BU30" s="47">
        <v>0</v>
      </c>
      <c r="BV30" s="95">
        <f t="shared" si="8"/>
        <v>43120.201026960014</v>
      </c>
      <c r="BW30" s="95" t="s">
        <v>902</v>
      </c>
      <c r="BX30" s="95">
        <v>0</v>
      </c>
      <c r="BY30" s="95">
        <v>0</v>
      </c>
      <c r="BZ30" s="95">
        <v>0</v>
      </c>
      <c r="CA30" s="95">
        <v>46141.338013873836</v>
      </c>
      <c r="CB30" s="95" t="s">
        <v>902</v>
      </c>
      <c r="CC30" s="47">
        <v>0</v>
      </c>
      <c r="CD30" s="95">
        <f t="shared" si="9"/>
        <v>46141.338013873836</v>
      </c>
      <c r="CE30" s="95" t="s">
        <v>902</v>
      </c>
      <c r="CF30" s="95">
        <v>0</v>
      </c>
      <c r="CG30" s="95">
        <v>0</v>
      </c>
      <c r="CH30" s="95">
        <v>0</v>
      </c>
      <c r="CI30" s="95">
        <v>48177.846630660002</v>
      </c>
      <c r="CJ30" s="95" t="s">
        <v>902</v>
      </c>
      <c r="CK30" s="47">
        <v>0</v>
      </c>
      <c r="CL30" s="95">
        <f t="shared" si="10"/>
        <v>48177.846630660002</v>
      </c>
    </row>
    <row r="31" spans="1:90" s="48" customFormat="1" ht="20.100000000000001" customHeight="1" x14ac:dyDescent="0.25">
      <c r="A31" s="45" t="s">
        <v>483</v>
      </c>
      <c r="B31" s="56" t="s">
        <v>484</v>
      </c>
      <c r="C31" s="95" t="s">
        <v>902</v>
      </c>
      <c r="D31" s="95">
        <v>0</v>
      </c>
      <c r="E31" s="95">
        <v>0</v>
      </c>
      <c r="F31" s="95">
        <v>0</v>
      </c>
      <c r="G31" s="95">
        <v>0</v>
      </c>
      <c r="H31" s="95" t="s">
        <v>902</v>
      </c>
      <c r="I31" s="47">
        <v>0</v>
      </c>
      <c r="J31" s="95">
        <f t="shared" si="0"/>
        <v>0</v>
      </c>
      <c r="K31" s="95" t="s">
        <v>902</v>
      </c>
      <c r="L31" s="95">
        <v>0</v>
      </c>
      <c r="M31" s="95">
        <v>0</v>
      </c>
      <c r="N31" s="95">
        <v>0</v>
      </c>
      <c r="O31" s="95">
        <v>0</v>
      </c>
      <c r="P31" s="95" t="s">
        <v>902</v>
      </c>
      <c r="Q31" s="47">
        <v>0</v>
      </c>
      <c r="R31" s="95">
        <f t="shared" si="1"/>
        <v>0</v>
      </c>
      <c r="S31" s="95" t="s">
        <v>902</v>
      </c>
      <c r="T31" s="95">
        <v>0</v>
      </c>
      <c r="U31" s="95">
        <v>0</v>
      </c>
      <c r="V31" s="95">
        <v>0</v>
      </c>
      <c r="W31" s="95">
        <v>0</v>
      </c>
      <c r="X31" s="95" t="s">
        <v>902</v>
      </c>
      <c r="Y31" s="47">
        <v>0</v>
      </c>
      <c r="Z31" s="95">
        <f t="shared" si="2"/>
        <v>0</v>
      </c>
      <c r="AA31" s="95" t="s">
        <v>902</v>
      </c>
      <c r="AB31" s="95">
        <v>0</v>
      </c>
      <c r="AC31" s="95">
        <v>0</v>
      </c>
      <c r="AD31" s="95">
        <v>0</v>
      </c>
      <c r="AE31" s="95">
        <v>0</v>
      </c>
      <c r="AF31" s="95" t="s">
        <v>902</v>
      </c>
      <c r="AG31" s="47">
        <v>0</v>
      </c>
      <c r="AH31" s="95">
        <f t="shared" si="3"/>
        <v>0</v>
      </c>
      <c r="AI31" s="95" t="s">
        <v>902</v>
      </c>
      <c r="AJ31" s="95">
        <v>0</v>
      </c>
      <c r="AK31" s="95">
        <v>0</v>
      </c>
      <c r="AL31" s="95">
        <v>0</v>
      </c>
      <c r="AM31" s="95">
        <v>0</v>
      </c>
      <c r="AN31" s="95" t="s">
        <v>902</v>
      </c>
      <c r="AO31" s="47">
        <v>0</v>
      </c>
      <c r="AP31" s="95">
        <f t="shared" si="4"/>
        <v>0</v>
      </c>
      <c r="AQ31" s="95" t="s">
        <v>902</v>
      </c>
      <c r="AR31" s="95">
        <v>0</v>
      </c>
      <c r="AS31" s="95">
        <v>0</v>
      </c>
      <c r="AT31" s="95">
        <v>0</v>
      </c>
      <c r="AU31" s="95">
        <v>0</v>
      </c>
      <c r="AV31" s="95" t="s">
        <v>902</v>
      </c>
      <c r="AW31" s="47">
        <v>0</v>
      </c>
      <c r="AX31" s="95">
        <f t="shared" si="5"/>
        <v>0</v>
      </c>
      <c r="AY31" s="95" t="s">
        <v>902</v>
      </c>
      <c r="AZ31" s="95">
        <v>0</v>
      </c>
      <c r="BA31" s="95">
        <v>0</v>
      </c>
      <c r="BB31" s="95">
        <v>0</v>
      </c>
      <c r="BC31" s="95">
        <v>0</v>
      </c>
      <c r="BD31" s="95" t="s">
        <v>902</v>
      </c>
      <c r="BE31" s="47">
        <v>0</v>
      </c>
      <c r="BF31" s="95">
        <f t="shared" si="6"/>
        <v>0</v>
      </c>
      <c r="BG31" s="95" t="s">
        <v>902</v>
      </c>
      <c r="BH31" s="95">
        <v>0</v>
      </c>
      <c r="BI31" s="95">
        <v>0</v>
      </c>
      <c r="BJ31" s="95">
        <v>0</v>
      </c>
      <c r="BK31" s="95">
        <v>0</v>
      </c>
      <c r="BL31" s="95" t="s">
        <v>902</v>
      </c>
      <c r="BM31" s="47">
        <v>0</v>
      </c>
      <c r="BN31" s="95">
        <f t="shared" si="7"/>
        <v>0</v>
      </c>
      <c r="BO31" s="95" t="s">
        <v>902</v>
      </c>
      <c r="BP31" s="95">
        <v>0</v>
      </c>
      <c r="BQ31" s="95">
        <v>0</v>
      </c>
      <c r="BR31" s="95">
        <v>0</v>
      </c>
      <c r="BS31" s="95">
        <v>0</v>
      </c>
      <c r="BT31" s="95" t="s">
        <v>902</v>
      </c>
      <c r="BU31" s="47">
        <v>0</v>
      </c>
      <c r="BV31" s="95">
        <f t="shared" si="8"/>
        <v>0</v>
      </c>
      <c r="BW31" s="95" t="s">
        <v>902</v>
      </c>
      <c r="BX31" s="95">
        <v>0</v>
      </c>
      <c r="BY31" s="95">
        <v>0</v>
      </c>
      <c r="BZ31" s="95">
        <v>0</v>
      </c>
      <c r="CA31" s="95">
        <v>0</v>
      </c>
      <c r="CB31" s="95" t="s">
        <v>902</v>
      </c>
      <c r="CC31" s="47">
        <v>0</v>
      </c>
      <c r="CD31" s="95">
        <f t="shared" si="9"/>
        <v>0</v>
      </c>
      <c r="CE31" s="95" t="s">
        <v>902</v>
      </c>
      <c r="CF31" s="95">
        <v>0</v>
      </c>
      <c r="CG31" s="95">
        <v>0</v>
      </c>
      <c r="CH31" s="95">
        <v>0</v>
      </c>
      <c r="CI31" s="95">
        <v>0</v>
      </c>
      <c r="CJ31" s="95" t="s">
        <v>902</v>
      </c>
      <c r="CK31" s="47">
        <v>0</v>
      </c>
      <c r="CL31" s="95">
        <f t="shared" si="10"/>
        <v>0</v>
      </c>
    </row>
    <row r="32" spans="1:90" ht="20.100000000000001" customHeight="1" x14ac:dyDescent="0.25">
      <c r="A32" s="35">
        <v>114</v>
      </c>
      <c r="B32" s="36" t="s">
        <v>264</v>
      </c>
      <c r="C32" s="93">
        <v>260905.87928610001</v>
      </c>
      <c r="D32" s="93">
        <v>0</v>
      </c>
      <c r="E32" s="93">
        <v>0</v>
      </c>
      <c r="F32" s="93">
        <v>260905.87928610001</v>
      </c>
      <c r="G32" s="93">
        <v>276959.34707368456</v>
      </c>
      <c r="H32" s="93">
        <v>36187.02783593718</v>
      </c>
      <c r="I32" s="37">
        <f>SUM(I33,I44,I45,I46,I52,I55)</f>
        <v>0</v>
      </c>
      <c r="J32" s="93">
        <f t="shared" si="0"/>
        <v>574052.25419572182</v>
      </c>
      <c r="K32" s="93">
        <v>293526.72048399004</v>
      </c>
      <c r="L32" s="93">
        <v>0</v>
      </c>
      <c r="M32" s="93">
        <v>0</v>
      </c>
      <c r="N32" s="93">
        <v>293526.72048399004</v>
      </c>
      <c r="O32" s="93">
        <v>307455.10993434716</v>
      </c>
      <c r="P32" s="93">
        <v>42085.708861961873</v>
      </c>
      <c r="Q32" s="37">
        <f>SUM(Q33,Q44,Q45,Q46,Q52,Q55)</f>
        <v>0</v>
      </c>
      <c r="R32" s="93">
        <f t="shared" si="1"/>
        <v>643067.53928029898</v>
      </c>
      <c r="S32" s="93">
        <v>317111.96346302994</v>
      </c>
      <c r="T32" s="93">
        <v>0</v>
      </c>
      <c r="U32" s="93">
        <v>0</v>
      </c>
      <c r="V32" s="93">
        <v>317111.96346302994</v>
      </c>
      <c r="W32" s="93">
        <v>338160.97810544801</v>
      </c>
      <c r="X32" s="93">
        <v>48279.874291876506</v>
      </c>
      <c r="Y32" s="37">
        <f>SUM(Y33,Y44,Y45,Y46,Y52,Y55)</f>
        <v>0</v>
      </c>
      <c r="Z32" s="93">
        <f t="shared" si="2"/>
        <v>703552.81586035457</v>
      </c>
      <c r="AA32" s="93">
        <v>335282.24486874999</v>
      </c>
      <c r="AB32" s="93">
        <v>0</v>
      </c>
      <c r="AC32" s="93">
        <v>0</v>
      </c>
      <c r="AD32" s="93">
        <v>335282.24486874999</v>
      </c>
      <c r="AE32" s="93">
        <v>376493.82218901801</v>
      </c>
      <c r="AF32" s="93">
        <v>52781.512758353725</v>
      </c>
      <c r="AG32" s="37">
        <f>SUM(AG33,AG44,AG45,AG46,AG52,AG55)</f>
        <v>0</v>
      </c>
      <c r="AH32" s="93">
        <f t="shared" si="3"/>
        <v>764557.57981612172</v>
      </c>
      <c r="AI32" s="93">
        <v>339051.81444970443</v>
      </c>
      <c r="AJ32" s="93">
        <v>0</v>
      </c>
      <c r="AK32" s="93">
        <v>0</v>
      </c>
      <c r="AL32" s="93">
        <v>339051.81444970443</v>
      </c>
      <c r="AM32" s="93">
        <v>399427.88231686974</v>
      </c>
      <c r="AN32" s="93">
        <v>59373.639908470257</v>
      </c>
      <c r="AO32" s="37">
        <f>SUM(AO33,AO44,AO45,AO46,AO52,AO55)</f>
        <v>0</v>
      </c>
      <c r="AP32" s="93">
        <f t="shared" si="4"/>
        <v>797853.33667504438</v>
      </c>
      <c r="AQ32" s="93">
        <v>354885.35560161847</v>
      </c>
      <c r="AR32" s="93">
        <v>0</v>
      </c>
      <c r="AS32" s="93">
        <v>0</v>
      </c>
      <c r="AT32" s="93">
        <v>354885.35560161847</v>
      </c>
      <c r="AU32" s="93">
        <v>412666.4244846208</v>
      </c>
      <c r="AV32" s="93">
        <v>63297.270267818712</v>
      </c>
      <c r="AW32" s="37">
        <f>SUM(AW33,AW44,AW45,AW46,AW52,AW55)</f>
        <v>0</v>
      </c>
      <c r="AX32" s="93">
        <f t="shared" si="5"/>
        <v>830849.05035405804</v>
      </c>
      <c r="AY32" s="93">
        <v>351556.78627638996</v>
      </c>
      <c r="AZ32" s="93">
        <v>0</v>
      </c>
      <c r="BA32" s="93">
        <v>0</v>
      </c>
      <c r="BB32" s="93">
        <v>351556.78627638996</v>
      </c>
      <c r="BC32" s="93">
        <v>430968.61157071998</v>
      </c>
      <c r="BD32" s="93">
        <v>63852.689624370229</v>
      </c>
      <c r="BE32" s="37">
        <f>SUM(BE33,BE44,BE45,BE46,BE52,BE55)</f>
        <v>0</v>
      </c>
      <c r="BF32" s="93">
        <f t="shared" si="6"/>
        <v>846378.08747148013</v>
      </c>
      <c r="BG32" s="93">
        <v>380892.37738518999</v>
      </c>
      <c r="BH32" s="93">
        <v>0</v>
      </c>
      <c r="BI32" s="93">
        <v>0</v>
      </c>
      <c r="BJ32" s="93">
        <v>380892.37738518999</v>
      </c>
      <c r="BK32" s="93">
        <v>462738.82816178992</v>
      </c>
      <c r="BL32" s="93">
        <v>67283.564047578693</v>
      </c>
      <c r="BM32" s="37">
        <f>SUM(BM33,BM44,BM45,BM46,BM52,BM55)</f>
        <v>0</v>
      </c>
      <c r="BN32" s="93">
        <f t="shared" si="7"/>
        <v>910914.76959455863</v>
      </c>
      <c r="BO32" s="93">
        <v>419090.53686247999</v>
      </c>
      <c r="BP32" s="93">
        <v>0</v>
      </c>
      <c r="BQ32" s="93">
        <v>0</v>
      </c>
      <c r="BR32" s="93">
        <v>419090.53686247999</v>
      </c>
      <c r="BS32" s="93">
        <v>499754.18263279996</v>
      </c>
      <c r="BT32" s="93">
        <v>75317.168781666565</v>
      </c>
      <c r="BU32" s="37">
        <f>SUM(BU33,BU44,BU45,BU46,BU52,BU55)</f>
        <v>0</v>
      </c>
      <c r="BV32" s="93">
        <f t="shared" si="8"/>
        <v>994161.8882769465</v>
      </c>
      <c r="BW32" s="93">
        <v>410691.64063576999</v>
      </c>
      <c r="BX32" s="93">
        <v>0</v>
      </c>
      <c r="BY32" s="93">
        <v>0</v>
      </c>
      <c r="BZ32" s="93">
        <v>410691.64063576999</v>
      </c>
      <c r="CA32" s="93">
        <v>531636.20515676436</v>
      </c>
      <c r="CB32" s="93">
        <v>85360.942349546443</v>
      </c>
      <c r="CC32" s="37">
        <f>SUM(CC33,CC44,CC45,CC46,CC52,CC55)</f>
        <v>0</v>
      </c>
      <c r="CD32" s="93">
        <f t="shared" si="9"/>
        <v>1027688.7881420808</v>
      </c>
      <c r="CE32" s="93">
        <v>370550.36277401994</v>
      </c>
      <c r="CF32" s="93">
        <v>0</v>
      </c>
      <c r="CG32" s="93">
        <v>0</v>
      </c>
      <c r="CH32" s="93">
        <v>370550.36277401994</v>
      </c>
      <c r="CI32" s="93">
        <v>543986.49371564004</v>
      </c>
      <c r="CJ32" s="93">
        <v>82307.328479000003</v>
      </c>
      <c r="CK32" s="37">
        <f>SUM(CK33,CK44,CK45,CK46,CK52,CK55)</f>
        <v>0</v>
      </c>
      <c r="CL32" s="93">
        <f t="shared" si="10"/>
        <v>996844.18496866</v>
      </c>
    </row>
    <row r="33" spans="1:90" ht="20.100000000000001" customHeight="1" x14ac:dyDescent="0.25">
      <c r="A33" s="38">
        <v>1141</v>
      </c>
      <c r="B33" s="39" t="s">
        <v>265</v>
      </c>
      <c r="C33" s="94">
        <v>237883.20544801003</v>
      </c>
      <c r="D33" s="94">
        <v>0</v>
      </c>
      <c r="E33" s="94">
        <v>0</v>
      </c>
      <c r="F33" s="94">
        <v>237883.20544801003</v>
      </c>
      <c r="G33" s="94">
        <v>269073.00370624004</v>
      </c>
      <c r="H33" s="94">
        <v>31379.326409687121</v>
      </c>
      <c r="I33" s="40">
        <f>SUM(I34,I37,I38,I43)</f>
        <v>0</v>
      </c>
      <c r="J33" s="94">
        <f t="shared" si="0"/>
        <v>538335.53556393727</v>
      </c>
      <c r="K33" s="94">
        <v>267051.05707245995</v>
      </c>
      <c r="L33" s="94">
        <v>0</v>
      </c>
      <c r="M33" s="94">
        <v>0</v>
      </c>
      <c r="N33" s="94">
        <v>267051.05707245995</v>
      </c>
      <c r="O33" s="94">
        <v>298473.17236175993</v>
      </c>
      <c r="P33" s="94">
        <v>36771.606808165729</v>
      </c>
      <c r="Q33" s="40">
        <f>SUM(Q34,Q37,Q38,Q43)</f>
        <v>0</v>
      </c>
      <c r="R33" s="94">
        <f t="shared" si="1"/>
        <v>602295.83624238567</v>
      </c>
      <c r="S33" s="94">
        <v>294845.49408348999</v>
      </c>
      <c r="T33" s="94">
        <v>0</v>
      </c>
      <c r="U33" s="94">
        <v>0</v>
      </c>
      <c r="V33" s="94">
        <v>294845.49408348999</v>
      </c>
      <c r="W33" s="94">
        <v>327421.18855974003</v>
      </c>
      <c r="X33" s="94">
        <v>42651.227263544351</v>
      </c>
      <c r="Y33" s="40">
        <f>SUM(Y34,Y37,Y38,Y43)</f>
        <v>0</v>
      </c>
      <c r="Z33" s="94">
        <f t="shared" si="2"/>
        <v>664917.90990677441</v>
      </c>
      <c r="AA33" s="94">
        <v>313826.16786759003</v>
      </c>
      <c r="AB33" s="94">
        <v>0</v>
      </c>
      <c r="AC33" s="94">
        <v>0</v>
      </c>
      <c r="AD33" s="94">
        <v>313826.16786759003</v>
      </c>
      <c r="AE33" s="94">
        <v>364417.16322719998</v>
      </c>
      <c r="AF33" s="94">
        <v>46219.498013300581</v>
      </c>
      <c r="AG33" s="40">
        <f>SUM(AG34,AG37,AG38,AG43)</f>
        <v>0</v>
      </c>
      <c r="AH33" s="94">
        <f t="shared" si="3"/>
        <v>724462.82910809061</v>
      </c>
      <c r="AI33" s="94">
        <v>316833.32002185436</v>
      </c>
      <c r="AJ33" s="94">
        <v>0</v>
      </c>
      <c r="AK33" s="94">
        <v>0</v>
      </c>
      <c r="AL33" s="94">
        <v>316833.32002185436</v>
      </c>
      <c r="AM33" s="94">
        <v>386247.26866125001</v>
      </c>
      <c r="AN33" s="94">
        <v>51950.078131198054</v>
      </c>
      <c r="AO33" s="40">
        <f>SUM(AO34,AO37,AO38,AO43)</f>
        <v>0</v>
      </c>
      <c r="AP33" s="94">
        <f t="shared" si="4"/>
        <v>755030.66681430244</v>
      </c>
      <c r="AQ33" s="94">
        <v>328247.85248334846</v>
      </c>
      <c r="AR33" s="94">
        <v>0</v>
      </c>
      <c r="AS33" s="94">
        <v>0</v>
      </c>
      <c r="AT33" s="94">
        <v>328247.85248334846</v>
      </c>
      <c r="AU33" s="94">
        <v>398611.05081785005</v>
      </c>
      <c r="AV33" s="94">
        <v>54386.611515886121</v>
      </c>
      <c r="AW33" s="40">
        <f>SUM(AW34,AW37,AW38,AW43)</f>
        <v>0</v>
      </c>
      <c r="AX33" s="94">
        <f t="shared" si="5"/>
        <v>781245.51481708465</v>
      </c>
      <c r="AY33" s="94">
        <v>321771.87599249999</v>
      </c>
      <c r="AZ33" s="94">
        <v>0</v>
      </c>
      <c r="BA33" s="94">
        <v>0</v>
      </c>
      <c r="BB33" s="94">
        <v>321771.87599249999</v>
      </c>
      <c r="BC33" s="94">
        <v>415331.46001770999</v>
      </c>
      <c r="BD33" s="94">
        <v>53543.808723124028</v>
      </c>
      <c r="BE33" s="40">
        <f>SUM(BE34,BE37,BE38,BE43)</f>
        <v>0</v>
      </c>
      <c r="BF33" s="94">
        <f t="shared" si="6"/>
        <v>790647.14473333396</v>
      </c>
      <c r="BG33" s="94">
        <v>352252.40103186003</v>
      </c>
      <c r="BH33" s="94">
        <v>0</v>
      </c>
      <c r="BI33" s="94">
        <v>0</v>
      </c>
      <c r="BJ33" s="94">
        <v>352252.40103186003</v>
      </c>
      <c r="BK33" s="94">
        <v>445445.17511313991</v>
      </c>
      <c r="BL33" s="94">
        <v>56391.469923282246</v>
      </c>
      <c r="BM33" s="40">
        <f>SUM(BM34,BM37,BM38,BM43)</f>
        <v>0</v>
      </c>
      <c r="BN33" s="94">
        <f t="shared" si="7"/>
        <v>854089.04606828222</v>
      </c>
      <c r="BO33" s="94">
        <v>388190.01244667999</v>
      </c>
      <c r="BP33" s="94">
        <v>0</v>
      </c>
      <c r="BQ33" s="94">
        <v>0</v>
      </c>
      <c r="BR33" s="94">
        <v>388190.01244667999</v>
      </c>
      <c r="BS33" s="94">
        <v>481022.06029927998</v>
      </c>
      <c r="BT33" s="94">
        <v>62080.704193132799</v>
      </c>
      <c r="BU33" s="40">
        <f>SUM(BU34,BU37,BU38,BU43)</f>
        <v>0</v>
      </c>
      <c r="BV33" s="94">
        <f t="shared" si="8"/>
        <v>931292.77693909279</v>
      </c>
      <c r="BW33" s="94">
        <v>383673.03201811999</v>
      </c>
      <c r="BX33" s="94">
        <v>0</v>
      </c>
      <c r="BY33" s="94">
        <v>0</v>
      </c>
      <c r="BZ33" s="94">
        <v>383673.03201811999</v>
      </c>
      <c r="CA33" s="94">
        <v>509043.78420483437</v>
      </c>
      <c r="CB33" s="94">
        <v>70418.875619120401</v>
      </c>
      <c r="CC33" s="40">
        <f>SUM(CC34,CC37,CC38,CC43)</f>
        <v>0</v>
      </c>
      <c r="CD33" s="94">
        <f t="shared" si="9"/>
        <v>963135.69184207474</v>
      </c>
      <c r="CE33" s="94">
        <v>344636.29103899002</v>
      </c>
      <c r="CF33" s="94">
        <v>0</v>
      </c>
      <c r="CG33" s="94">
        <v>0</v>
      </c>
      <c r="CH33" s="94">
        <v>344636.29103899002</v>
      </c>
      <c r="CI33" s="94">
        <v>524582.15715599002</v>
      </c>
      <c r="CJ33" s="94">
        <v>68373.939402999997</v>
      </c>
      <c r="CK33" s="40">
        <f>SUM(CK34,CK37,CK38,CK43)</f>
        <v>0</v>
      </c>
      <c r="CL33" s="94">
        <f t="shared" si="10"/>
        <v>937592.38759797998</v>
      </c>
    </row>
    <row r="34" spans="1:90" ht="20.100000000000001" customHeight="1" x14ac:dyDescent="0.25">
      <c r="A34" s="21">
        <v>11411</v>
      </c>
      <c r="B34" s="22" t="s">
        <v>266</v>
      </c>
      <c r="C34" s="23">
        <v>37284.240293230003</v>
      </c>
      <c r="D34" s="23">
        <v>0</v>
      </c>
      <c r="E34" s="23">
        <v>0</v>
      </c>
      <c r="F34" s="23">
        <v>37284.240293230003</v>
      </c>
      <c r="G34" s="23">
        <v>268133.51486058004</v>
      </c>
      <c r="H34" s="23">
        <v>0</v>
      </c>
      <c r="I34" s="52">
        <f>SUM(I35:I36)</f>
        <v>0</v>
      </c>
      <c r="J34" s="23">
        <f t="shared" si="0"/>
        <v>305417.75515381002</v>
      </c>
      <c r="K34" s="23">
        <v>41180.348566069995</v>
      </c>
      <c r="L34" s="23">
        <v>0</v>
      </c>
      <c r="M34" s="23">
        <v>0</v>
      </c>
      <c r="N34" s="23">
        <v>41180.348566069995</v>
      </c>
      <c r="O34" s="23">
        <v>297438.02395868994</v>
      </c>
      <c r="P34" s="23">
        <v>0</v>
      </c>
      <c r="Q34" s="52">
        <f>SUM(Q35:Q36)</f>
        <v>0</v>
      </c>
      <c r="R34" s="23">
        <f t="shared" si="1"/>
        <v>338618.37252475997</v>
      </c>
      <c r="S34" s="23">
        <v>43303.882938130002</v>
      </c>
      <c r="T34" s="23">
        <v>0</v>
      </c>
      <c r="U34" s="23">
        <v>0</v>
      </c>
      <c r="V34" s="23">
        <v>43303.882938130002</v>
      </c>
      <c r="W34" s="23">
        <v>326247.76024980005</v>
      </c>
      <c r="X34" s="23">
        <v>0</v>
      </c>
      <c r="Y34" s="52">
        <f>SUM(Y35:Y36)</f>
        <v>0</v>
      </c>
      <c r="Z34" s="23">
        <f t="shared" si="2"/>
        <v>369551.64318793005</v>
      </c>
      <c r="AA34" s="23">
        <v>43188.323630309998</v>
      </c>
      <c r="AB34" s="23">
        <v>0</v>
      </c>
      <c r="AC34" s="23">
        <v>0</v>
      </c>
      <c r="AD34" s="23">
        <v>43188.323630309998</v>
      </c>
      <c r="AE34" s="23">
        <v>362998.83808556997</v>
      </c>
      <c r="AF34" s="23">
        <v>0</v>
      </c>
      <c r="AG34" s="52">
        <f>SUM(AG35:AG36)</f>
        <v>0</v>
      </c>
      <c r="AH34" s="23">
        <f t="shared" si="3"/>
        <v>406187.16171587998</v>
      </c>
      <c r="AI34" s="23">
        <v>49204.169772090005</v>
      </c>
      <c r="AJ34" s="23">
        <v>0</v>
      </c>
      <c r="AK34" s="23">
        <v>0</v>
      </c>
      <c r="AL34" s="23">
        <v>49204.169772090005</v>
      </c>
      <c r="AM34" s="23">
        <v>384737.86852203001</v>
      </c>
      <c r="AN34" s="23">
        <v>0</v>
      </c>
      <c r="AO34" s="52">
        <f>SUM(AO35:AO36)</f>
        <v>0</v>
      </c>
      <c r="AP34" s="23">
        <f t="shared" si="4"/>
        <v>433942.03829411999</v>
      </c>
      <c r="AQ34" s="23">
        <v>48048.708224779999</v>
      </c>
      <c r="AR34" s="23">
        <v>0</v>
      </c>
      <c r="AS34" s="23">
        <v>0</v>
      </c>
      <c r="AT34" s="23">
        <v>48048.708224779999</v>
      </c>
      <c r="AU34" s="23">
        <v>396971.76109643007</v>
      </c>
      <c r="AV34" s="23">
        <v>0</v>
      </c>
      <c r="AW34" s="52">
        <f>SUM(AW35:AW36)</f>
        <v>0</v>
      </c>
      <c r="AX34" s="23">
        <f t="shared" si="5"/>
        <v>445020.46932121005</v>
      </c>
      <c r="AY34" s="23">
        <v>41851.411653000003</v>
      </c>
      <c r="AZ34" s="23">
        <v>0</v>
      </c>
      <c r="BA34" s="23">
        <v>0</v>
      </c>
      <c r="BB34" s="23">
        <v>41851.411653000003</v>
      </c>
      <c r="BC34" s="23">
        <v>413787.16321959998</v>
      </c>
      <c r="BD34" s="23">
        <v>0</v>
      </c>
      <c r="BE34" s="52">
        <f>SUM(BE35:BE36)</f>
        <v>0</v>
      </c>
      <c r="BF34" s="23">
        <f t="shared" si="6"/>
        <v>455638.57487259997</v>
      </c>
      <c r="BG34" s="23">
        <v>47041.4235109</v>
      </c>
      <c r="BH34" s="23">
        <v>0</v>
      </c>
      <c r="BI34" s="23">
        <v>0</v>
      </c>
      <c r="BJ34" s="23">
        <v>47041.4235109</v>
      </c>
      <c r="BK34" s="23">
        <v>443774.9824663499</v>
      </c>
      <c r="BL34" s="23">
        <v>0</v>
      </c>
      <c r="BM34" s="52">
        <f>SUM(BM35:BM36)</f>
        <v>0</v>
      </c>
      <c r="BN34" s="23">
        <f t="shared" si="7"/>
        <v>490816.4059772499</v>
      </c>
      <c r="BO34" s="23">
        <v>53985.349807509992</v>
      </c>
      <c r="BP34" s="23">
        <v>0</v>
      </c>
      <c r="BQ34" s="23">
        <v>0</v>
      </c>
      <c r="BR34" s="23">
        <v>53985.349807509992</v>
      </c>
      <c r="BS34" s="23">
        <v>479310.46509755001</v>
      </c>
      <c r="BT34" s="23">
        <v>0</v>
      </c>
      <c r="BU34" s="52">
        <f>SUM(BU35:BU36)</f>
        <v>0</v>
      </c>
      <c r="BV34" s="23">
        <f t="shared" si="8"/>
        <v>533295.81490505999</v>
      </c>
      <c r="BW34" s="23">
        <v>52439.901666630001</v>
      </c>
      <c r="BX34" s="23">
        <v>0</v>
      </c>
      <c r="BY34" s="23">
        <v>0</v>
      </c>
      <c r="BZ34" s="23">
        <v>52439.901666630001</v>
      </c>
      <c r="CA34" s="23">
        <v>507053.0610982544</v>
      </c>
      <c r="CB34" s="23">
        <v>0</v>
      </c>
      <c r="CC34" s="52">
        <f>SUM(CC35:CC36)</f>
        <v>0</v>
      </c>
      <c r="CD34" s="23">
        <f t="shared" si="9"/>
        <v>559492.96276488435</v>
      </c>
      <c r="CE34" s="23">
        <v>55894.353524590006</v>
      </c>
      <c r="CF34" s="23">
        <v>0</v>
      </c>
      <c r="CG34" s="23">
        <v>0</v>
      </c>
      <c r="CH34" s="23">
        <v>55894.353524590006</v>
      </c>
      <c r="CI34" s="23">
        <v>522690.36917389004</v>
      </c>
      <c r="CJ34" s="23">
        <v>0</v>
      </c>
      <c r="CK34" s="52">
        <f>SUM(CK35:CK36)</f>
        <v>0</v>
      </c>
      <c r="CL34" s="23">
        <f t="shared" si="10"/>
        <v>578584.72269848001</v>
      </c>
    </row>
    <row r="35" spans="1:90" s="48" customFormat="1" ht="20.100000000000001" customHeight="1" x14ac:dyDescent="0.25">
      <c r="A35" s="45" t="s">
        <v>601</v>
      </c>
      <c r="B35" s="56" t="s">
        <v>603</v>
      </c>
      <c r="C35" s="95">
        <v>37284.240293230003</v>
      </c>
      <c r="D35" s="95">
        <v>0</v>
      </c>
      <c r="E35" s="95">
        <v>0</v>
      </c>
      <c r="F35" s="95">
        <v>37284.240293230003</v>
      </c>
      <c r="G35" s="95">
        <v>0</v>
      </c>
      <c r="H35" s="95" t="s">
        <v>902</v>
      </c>
      <c r="I35" s="47">
        <v>0</v>
      </c>
      <c r="J35" s="95">
        <f t="shared" si="0"/>
        <v>37284.240293230003</v>
      </c>
      <c r="K35" s="95">
        <v>41180.348566069995</v>
      </c>
      <c r="L35" s="95">
        <v>0</v>
      </c>
      <c r="M35" s="95">
        <v>0</v>
      </c>
      <c r="N35" s="95">
        <v>41180.348566069995</v>
      </c>
      <c r="O35" s="95">
        <v>0</v>
      </c>
      <c r="P35" s="95" t="s">
        <v>902</v>
      </c>
      <c r="Q35" s="47">
        <v>0</v>
      </c>
      <c r="R35" s="95">
        <f t="shared" si="1"/>
        <v>41180.348566069995</v>
      </c>
      <c r="S35" s="95">
        <v>43303.882938130002</v>
      </c>
      <c r="T35" s="95">
        <v>0</v>
      </c>
      <c r="U35" s="95">
        <v>0</v>
      </c>
      <c r="V35" s="95">
        <v>43303.882938130002</v>
      </c>
      <c r="W35" s="95">
        <v>0</v>
      </c>
      <c r="X35" s="95" t="s">
        <v>902</v>
      </c>
      <c r="Y35" s="47">
        <v>0</v>
      </c>
      <c r="Z35" s="95">
        <f t="shared" si="2"/>
        <v>43303.882938130002</v>
      </c>
      <c r="AA35" s="95">
        <v>43188.323630309998</v>
      </c>
      <c r="AB35" s="95">
        <v>0</v>
      </c>
      <c r="AC35" s="95">
        <v>0</v>
      </c>
      <c r="AD35" s="95">
        <v>43188.323630309998</v>
      </c>
      <c r="AE35" s="95">
        <v>0</v>
      </c>
      <c r="AF35" s="95" t="s">
        <v>902</v>
      </c>
      <c r="AG35" s="47">
        <v>0</v>
      </c>
      <c r="AH35" s="95">
        <f t="shared" si="3"/>
        <v>43188.323630309998</v>
      </c>
      <c r="AI35" s="95">
        <v>49204.169772090005</v>
      </c>
      <c r="AJ35" s="95">
        <v>0</v>
      </c>
      <c r="AK35" s="95">
        <v>0</v>
      </c>
      <c r="AL35" s="95">
        <v>49204.169772090005</v>
      </c>
      <c r="AM35" s="95">
        <v>0</v>
      </c>
      <c r="AN35" s="95" t="s">
        <v>902</v>
      </c>
      <c r="AO35" s="47">
        <v>0</v>
      </c>
      <c r="AP35" s="95">
        <f t="shared" si="4"/>
        <v>49204.169772090005</v>
      </c>
      <c r="AQ35" s="95">
        <v>48048.708224779999</v>
      </c>
      <c r="AR35" s="95">
        <v>0</v>
      </c>
      <c r="AS35" s="95">
        <v>0</v>
      </c>
      <c r="AT35" s="95">
        <v>48048.708224779999</v>
      </c>
      <c r="AU35" s="95">
        <v>0</v>
      </c>
      <c r="AV35" s="95" t="s">
        <v>902</v>
      </c>
      <c r="AW35" s="47">
        <v>0</v>
      </c>
      <c r="AX35" s="95">
        <f t="shared" si="5"/>
        <v>48048.708224779999</v>
      </c>
      <c r="AY35" s="95">
        <v>41851.411653000003</v>
      </c>
      <c r="AZ35" s="95">
        <v>0</v>
      </c>
      <c r="BA35" s="95">
        <v>0</v>
      </c>
      <c r="BB35" s="95">
        <v>41851.411653000003</v>
      </c>
      <c r="BC35" s="95">
        <v>0</v>
      </c>
      <c r="BD35" s="95" t="s">
        <v>902</v>
      </c>
      <c r="BE35" s="47">
        <v>0</v>
      </c>
      <c r="BF35" s="95">
        <f t="shared" si="6"/>
        <v>41851.411653000003</v>
      </c>
      <c r="BG35" s="95">
        <v>47041.4235109</v>
      </c>
      <c r="BH35" s="95">
        <v>0</v>
      </c>
      <c r="BI35" s="95">
        <v>0</v>
      </c>
      <c r="BJ35" s="95">
        <v>47041.4235109</v>
      </c>
      <c r="BK35" s="95">
        <v>0</v>
      </c>
      <c r="BL35" s="95" t="s">
        <v>902</v>
      </c>
      <c r="BM35" s="47">
        <v>0</v>
      </c>
      <c r="BN35" s="95">
        <f t="shared" si="7"/>
        <v>47041.4235109</v>
      </c>
      <c r="BO35" s="95">
        <v>53985.349807509992</v>
      </c>
      <c r="BP35" s="95">
        <v>0</v>
      </c>
      <c r="BQ35" s="95">
        <v>0</v>
      </c>
      <c r="BR35" s="95">
        <v>53985.349807509992</v>
      </c>
      <c r="BS35" s="95">
        <v>0</v>
      </c>
      <c r="BT35" s="95" t="s">
        <v>902</v>
      </c>
      <c r="BU35" s="47">
        <v>0</v>
      </c>
      <c r="BV35" s="95">
        <f t="shared" si="8"/>
        <v>53985.349807509992</v>
      </c>
      <c r="BW35" s="95">
        <v>52439.901666630001</v>
      </c>
      <c r="BX35" s="95">
        <v>0</v>
      </c>
      <c r="BY35" s="95">
        <v>0</v>
      </c>
      <c r="BZ35" s="95">
        <v>52439.901666630001</v>
      </c>
      <c r="CA35" s="95">
        <v>0</v>
      </c>
      <c r="CB35" s="95" t="s">
        <v>902</v>
      </c>
      <c r="CC35" s="47">
        <v>0</v>
      </c>
      <c r="CD35" s="95">
        <f t="shared" si="9"/>
        <v>52439.901666630001</v>
      </c>
      <c r="CE35" s="95">
        <v>55894.353524590006</v>
      </c>
      <c r="CF35" s="95">
        <v>0</v>
      </c>
      <c r="CG35" s="95">
        <v>0</v>
      </c>
      <c r="CH35" s="95">
        <v>55894.353524590006</v>
      </c>
      <c r="CI35" s="95">
        <v>0</v>
      </c>
      <c r="CJ35" s="95" t="s">
        <v>902</v>
      </c>
      <c r="CK35" s="47">
        <v>0</v>
      </c>
      <c r="CL35" s="95">
        <f t="shared" si="10"/>
        <v>55894.353524590006</v>
      </c>
    </row>
    <row r="36" spans="1:90" s="48" customFormat="1" ht="20.100000000000001" customHeight="1" x14ac:dyDescent="0.25">
      <c r="A36" s="45" t="s">
        <v>602</v>
      </c>
      <c r="B36" s="56" t="s">
        <v>485</v>
      </c>
      <c r="C36" s="95" t="s">
        <v>902</v>
      </c>
      <c r="D36" s="95">
        <v>0</v>
      </c>
      <c r="E36" s="95">
        <v>0</v>
      </c>
      <c r="F36" s="95">
        <v>0</v>
      </c>
      <c r="G36" s="95">
        <v>268133.51486058004</v>
      </c>
      <c r="H36" s="95" t="s">
        <v>902</v>
      </c>
      <c r="I36" s="47">
        <v>0</v>
      </c>
      <c r="J36" s="95">
        <f t="shared" si="0"/>
        <v>268133.51486058004</v>
      </c>
      <c r="K36" s="95" t="s">
        <v>902</v>
      </c>
      <c r="L36" s="95">
        <v>0</v>
      </c>
      <c r="M36" s="95">
        <v>0</v>
      </c>
      <c r="N36" s="95">
        <v>0</v>
      </c>
      <c r="O36" s="95">
        <v>297438.02395868994</v>
      </c>
      <c r="P36" s="95" t="s">
        <v>902</v>
      </c>
      <c r="Q36" s="47">
        <v>0</v>
      </c>
      <c r="R36" s="95">
        <f t="shared" si="1"/>
        <v>297438.02395868994</v>
      </c>
      <c r="S36" s="95" t="s">
        <v>902</v>
      </c>
      <c r="T36" s="95">
        <v>0</v>
      </c>
      <c r="U36" s="95">
        <v>0</v>
      </c>
      <c r="V36" s="95">
        <v>0</v>
      </c>
      <c r="W36" s="95">
        <v>326247.76024980005</v>
      </c>
      <c r="X36" s="95" t="s">
        <v>902</v>
      </c>
      <c r="Y36" s="47">
        <v>0</v>
      </c>
      <c r="Z36" s="95">
        <f t="shared" si="2"/>
        <v>326247.76024980005</v>
      </c>
      <c r="AA36" s="95" t="s">
        <v>902</v>
      </c>
      <c r="AB36" s="95">
        <v>0</v>
      </c>
      <c r="AC36" s="95">
        <v>0</v>
      </c>
      <c r="AD36" s="95">
        <v>0</v>
      </c>
      <c r="AE36" s="95">
        <v>362998.83808556997</v>
      </c>
      <c r="AF36" s="95" t="s">
        <v>902</v>
      </c>
      <c r="AG36" s="47">
        <v>0</v>
      </c>
      <c r="AH36" s="95">
        <f t="shared" si="3"/>
        <v>362998.83808556997</v>
      </c>
      <c r="AI36" s="95" t="s">
        <v>902</v>
      </c>
      <c r="AJ36" s="95">
        <v>0</v>
      </c>
      <c r="AK36" s="95">
        <v>0</v>
      </c>
      <c r="AL36" s="95">
        <v>0</v>
      </c>
      <c r="AM36" s="95">
        <v>384737.86852203001</v>
      </c>
      <c r="AN36" s="95" t="s">
        <v>902</v>
      </c>
      <c r="AO36" s="47">
        <v>0</v>
      </c>
      <c r="AP36" s="95">
        <f t="shared" si="4"/>
        <v>384737.86852203001</v>
      </c>
      <c r="AQ36" s="95" t="s">
        <v>902</v>
      </c>
      <c r="AR36" s="95">
        <v>0</v>
      </c>
      <c r="AS36" s="95">
        <v>0</v>
      </c>
      <c r="AT36" s="95">
        <v>0</v>
      </c>
      <c r="AU36" s="95">
        <v>396971.76109643007</v>
      </c>
      <c r="AV36" s="95" t="s">
        <v>902</v>
      </c>
      <c r="AW36" s="47">
        <v>0</v>
      </c>
      <c r="AX36" s="95">
        <f t="shared" si="5"/>
        <v>396971.76109643007</v>
      </c>
      <c r="AY36" s="95" t="s">
        <v>902</v>
      </c>
      <c r="AZ36" s="95">
        <v>0</v>
      </c>
      <c r="BA36" s="95">
        <v>0</v>
      </c>
      <c r="BB36" s="95">
        <v>0</v>
      </c>
      <c r="BC36" s="95">
        <v>413787.16321959998</v>
      </c>
      <c r="BD36" s="95" t="s">
        <v>902</v>
      </c>
      <c r="BE36" s="47">
        <v>0</v>
      </c>
      <c r="BF36" s="95">
        <f t="shared" si="6"/>
        <v>413787.16321959998</v>
      </c>
      <c r="BG36" s="95" t="s">
        <v>902</v>
      </c>
      <c r="BH36" s="95">
        <v>0</v>
      </c>
      <c r="BI36" s="95">
        <v>0</v>
      </c>
      <c r="BJ36" s="95">
        <v>0</v>
      </c>
      <c r="BK36" s="95">
        <v>443774.9824663499</v>
      </c>
      <c r="BL36" s="95" t="s">
        <v>902</v>
      </c>
      <c r="BM36" s="47">
        <v>0</v>
      </c>
      <c r="BN36" s="95">
        <f t="shared" si="7"/>
        <v>443774.9824663499</v>
      </c>
      <c r="BO36" s="95" t="s">
        <v>902</v>
      </c>
      <c r="BP36" s="95">
        <v>0</v>
      </c>
      <c r="BQ36" s="95">
        <v>0</v>
      </c>
      <c r="BR36" s="95">
        <v>0</v>
      </c>
      <c r="BS36" s="95">
        <v>479310.46509755001</v>
      </c>
      <c r="BT36" s="95" t="s">
        <v>902</v>
      </c>
      <c r="BU36" s="47">
        <v>0</v>
      </c>
      <c r="BV36" s="95">
        <f t="shared" si="8"/>
        <v>479310.46509755001</v>
      </c>
      <c r="BW36" s="95" t="s">
        <v>902</v>
      </c>
      <c r="BX36" s="95">
        <v>0</v>
      </c>
      <c r="BY36" s="95">
        <v>0</v>
      </c>
      <c r="BZ36" s="95">
        <v>0</v>
      </c>
      <c r="CA36" s="95">
        <v>507053.0610982544</v>
      </c>
      <c r="CB36" s="95" t="s">
        <v>902</v>
      </c>
      <c r="CC36" s="47">
        <v>0</v>
      </c>
      <c r="CD36" s="95">
        <f t="shared" si="9"/>
        <v>507053.0610982544</v>
      </c>
      <c r="CE36" s="95" t="s">
        <v>902</v>
      </c>
      <c r="CF36" s="95">
        <v>0</v>
      </c>
      <c r="CG36" s="95">
        <v>0</v>
      </c>
      <c r="CH36" s="95">
        <v>0</v>
      </c>
      <c r="CI36" s="95">
        <v>522690.36917389004</v>
      </c>
      <c r="CJ36" s="95" t="s">
        <v>902</v>
      </c>
      <c r="CK36" s="47">
        <v>0</v>
      </c>
      <c r="CL36" s="95">
        <f t="shared" si="10"/>
        <v>522690.36917389004</v>
      </c>
    </row>
    <row r="37" spans="1:90" ht="20.100000000000001" customHeight="1" x14ac:dyDescent="0.25">
      <c r="A37" s="21">
        <v>11412</v>
      </c>
      <c r="B37" s="22" t="s">
        <v>604</v>
      </c>
      <c r="C37" s="23">
        <v>0</v>
      </c>
      <c r="D37" s="23">
        <v>0</v>
      </c>
      <c r="E37" s="23">
        <v>0</v>
      </c>
      <c r="F37" s="23">
        <v>0</v>
      </c>
      <c r="G37" s="23">
        <v>0</v>
      </c>
      <c r="H37" s="23">
        <v>0</v>
      </c>
      <c r="I37" s="52">
        <v>0</v>
      </c>
      <c r="J37" s="23">
        <f t="shared" si="0"/>
        <v>0</v>
      </c>
      <c r="K37" s="23">
        <v>0</v>
      </c>
      <c r="L37" s="23">
        <v>0</v>
      </c>
      <c r="M37" s="23">
        <v>0</v>
      </c>
      <c r="N37" s="23">
        <v>0</v>
      </c>
      <c r="O37" s="23">
        <v>0</v>
      </c>
      <c r="P37" s="23">
        <v>0</v>
      </c>
      <c r="Q37" s="52">
        <v>0</v>
      </c>
      <c r="R37" s="23">
        <f t="shared" si="1"/>
        <v>0</v>
      </c>
      <c r="S37" s="23">
        <v>0</v>
      </c>
      <c r="T37" s="23">
        <v>0</v>
      </c>
      <c r="U37" s="23">
        <v>0</v>
      </c>
      <c r="V37" s="23">
        <v>0</v>
      </c>
      <c r="W37" s="23">
        <v>0</v>
      </c>
      <c r="X37" s="23">
        <v>0</v>
      </c>
      <c r="Y37" s="52">
        <v>0</v>
      </c>
      <c r="Z37" s="23">
        <f t="shared" si="2"/>
        <v>0</v>
      </c>
      <c r="AA37" s="23">
        <v>0</v>
      </c>
      <c r="AB37" s="23">
        <v>0</v>
      </c>
      <c r="AC37" s="23">
        <v>0</v>
      </c>
      <c r="AD37" s="23">
        <v>0</v>
      </c>
      <c r="AE37" s="23">
        <v>0</v>
      </c>
      <c r="AF37" s="23">
        <v>0</v>
      </c>
      <c r="AG37" s="52">
        <v>0</v>
      </c>
      <c r="AH37" s="23">
        <f t="shared" si="3"/>
        <v>0</v>
      </c>
      <c r="AI37" s="23">
        <v>0</v>
      </c>
      <c r="AJ37" s="23">
        <v>0</v>
      </c>
      <c r="AK37" s="23">
        <v>0</v>
      </c>
      <c r="AL37" s="23">
        <v>0</v>
      </c>
      <c r="AM37" s="23">
        <v>0</v>
      </c>
      <c r="AN37" s="23">
        <v>0</v>
      </c>
      <c r="AO37" s="52">
        <v>0</v>
      </c>
      <c r="AP37" s="23">
        <f t="shared" si="4"/>
        <v>0</v>
      </c>
      <c r="AQ37" s="23">
        <v>0</v>
      </c>
      <c r="AR37" s="23">
        <v>0</v>
      </c>
      <c r="AS37" s="23">
        <v>0</v>
      </c>
      <c r="AT37" s="23">
        <v>0</v>
      </c>
      <c r="AU37" s="23">
        <v>0</v>
      </c>
      <c r="AV37" s="23">
        <v>0</v>
      </c>
      <c r="AW37" s="52">
        <v>0</v>
      </c>
      <c r="AX37" s="23">
        <f t="shared" si="5"/>
        <v>0</v>
      </c>
      <c r="AY37" s="23">
        <v>0</v>
      </c>
      <c r="AZ37" s="23">
        <v>0</v>
      </c>
      <c r="BA37" s="23">
        <v>0</v>
      </c>
      <c r="BB37" s="23">
        <v>0</v>
      </c>
      <c r="BC37" s="23">
        <v>0</v>
      </c>
      <c r="BD37" s="23">
        <v>0</v>
      </c>
      <c r="BE37" s="52">
        <v>0</v>
      </c>
      <c r="BF37" s="23">
        <f t="shared" si="6"/>
        <v>0</v>
      </c>
      <c r="BG37" s="23">
        <v>0</v>
      </c>
      <c r="BH37" s="23">
        <v>0</v>
      </c>
      <c r="BI37" s="23">
        <v>0</v>
      </c>
      <c r="BJ37" s="23">
        <v>0</v>
      </c>
      <c r="BK37" s="23">
        <v>0</v>
      </c>
      <c r="BL37" s="23">
        <v>0</v>
      </c>
      <c r="BM37" s="52">
        <v>0</v>
      </c>
      <c r="BN37" s="23">
        <f t="shared" si="7"/>
        <v>0</v>
      </c>
      <c r="BO37" s="23">
        <v>0</v>
      </c>
      <c r="BP37" s="23">
        <v>0</v>
      </c>
      <c r="BQ37" s="23">
        <v>0</v>
      </c>
      <c r="BR37" s="23">
        <v>0</v>
      </c>
      <c r="BS37" s="23">
        <v>0</v>
      </c>
      <c r="BT37" s="23">
        <v>0</v>
      </c>
      <c r="BU37" s="52">
        <v>0</v>
      </c>
      <c r="BV37" s="23">
        <f t="shared" si="8"/>
        <v>0</v>
      </c>
      <c r="BW37" s="23">
        <v>0</v>
      </c>
      <c r="BX37" s="23">
        <v>0</v>
      </c>
      <c r="BY37" s="23">
        <v>0</v>
      </c>
      <c r="BZ37" s="23">
        <v>0</v>
      </c>
      <c r="CA37" s="23">
        <v>0</v>
      </c>
      <c r="CB37" s="23">
        <v>0</v>
      </c>
      <c r="CC37" s="52">
        <v>0</v>
      </c>
      <c r="CD37" s="23">
        <f t="shared" si="9"/>
        <v>0</v>
      </c>
      <c r="CE37" s="23">
        <v>0</v>
      </c>
      <c r="CF37" s="23">
        <v>0</v>
      </c>
      <c r="CG37" s="23">
        <v>0</v>
      </c>
      <c r="CH37" s="23">
        <v>0</v>
      </c>
      <c r="CI37" s="23">
        <v>0</v>
      </c>
      <c r="CJ37" s="23">
        <v>0</v>
      </c>
      <c r="CK37" s="52">
        <v>0</v>
      </c>
      <c r="CL37" s="23">
        <f t="shared" si="10"/>
        <v>0</v>
      </c>
    </row>
    <row r="38" spans="1:90" ht="20.100000000000001" customHeight="1" x14ac:dyDescent="0.25">
      <c r="A38" s="21">
        <v>11413</v>
      </c>
      <c r="B38" s="22" t="s">
        <v>267</v>
      </c>
      <c r="C38" s="23">
        <v>174106.62186186999</v>
      </c>
      <c r="D38" s="23">
        <v>0</v>
      </c>
      <c r="E38" s="23">
        <v>0</v>
      </c>
      <c r="F38" s="23">
        <v>174106.62186186999</v>
      </c>
      <c r="G38" s="23">
        <v>939.48884565999992</v>
      </c>
      <c r="H38" s="23">
        <v>31379.326409687121</v>
      </c>
      <c r="I38" s="52">
        <f>SUM(I39:I42)</f>
        <v>0</v>
      </c>
      <c r="J38" s="23">
        <f t="shared" si="0"/>
        <v>206425.43711721711</v>
      </c>
      <c r="K38" s="23">
        <v>193993.98785199999</v>
      </c>
      <c r="L38" s="23">
        <v>0</v>
      </c>
      <c r="M38" s="23">
        <v>0</v>
      </c>
      <c r="N38" s="23">
        <v>193993.98785199999</v>
      </c>
      <c r="O38" s="23">
        <v>1035.1484030699999</v>
      </c>
      <c r="P38" s="23">
        <v>36771.606808165729</v>
      </c>
      <c r="Q38" s="52">
        <f>SUM(Q39:Q42)</f>
        <v>0</v>
      </c>
      <c r="R38" s="23">
        <f t="shared" si="1"/>
        <v>231800.74306323571</v>
      </c>
      <c r="S38" s="23">
        <v>220668.61753711998</v>
      </c>
      <c r="T38" s="23">
        <v>0</v>
      </c>
      <c r="U38" s="23">
        <v>0</v>
      </c>
      <c r="V38" s="23">
        <v>220668.61753711998</v>
      </c>
      <c r="W38" s="23">
        <v>1173.4283099399997</v>
      </c>
      <c r="X38" s="23">
        <v>42651.227263544351</v>
      </c>
      <c r="Y38" s="52">
        <f>SUM(Y39:Y42)</f>
        <v>0</v>
      </c>
      <c r="Z38" s="23">
        <f t="shared" si="2"/>
        <v>264493.27311060432</v>
      </c>
      <c r="AA38" s="23">
        <v>241474.20467312998</v>
      </c>
      <c r="AB38" s="23">
        <v>0</v>
      </c>
      <c r="AC38" s="23">
        <v>0</v>
      </c>
      <c r="AD38" s="23">
        <v>241474.20467312998</v>
      </c>
      <c r="AE38" s="23">
        <v>1418.3251416300002</v>
      </c>
      <c r="AF38" s="23">
        <v>46219.498013300581</v>
      </c>
      <c r="AG38" s="52">
        <f>SUM(AG39:AG42)</f>
        <v>0</v>
      </c>
      <c r="AH38" s="23">
        <f t="shared" si="3"/>
        <v>289112.02782806056</v>
      </c>
      <c r="AI38" s="23">
        <v>237876.89916042439</v>
      </c>
      <c r="AJ38" s="23">
        <v>0</v>
      </c>
      <c r="AK38" s="23">
        <v>0</v>
      </c>
      <c r="AL38" s="23">
        <v>237876.89916042439</v>
      </c>
      <c r="AM38" s="23">
        <v>1509.40013922</v>
      </c>
      <c r="AN38" s="23">
        <v>51950.078131198054</v>
      </c>
      <c r="AO38" s="52">
        <f>SUM(AO39:AO42)</f>
        <v>0</v>
      </c>
      <c r="AP38" s="23">
        <f t="shared" si="4"/>
        <v>291336.37743084243</v>
      </c>
      <c r="AQ38" s="23">
        <v>245512.8471267985</v>
      </c>
      <c r="AR38" s="23">
        <v>0</v>
      </c>
      <c r="AS38" s="23">
        <v>0</v>
      </c>
      <c r="AT38" s="23">
        <v>245512.8471267985</v>
      </c>
      <c r="AU38" s="23">
        <v>1639.28972142</v>
      </c>
      <c r="AV38" s="23">
        <v>54386.611515886121</v>
      </c>
      <c r="AW38" s="52">
        <f>SUM(AW39:AW42)</f>
        <v>0</v>
      </c>
      <c r="AX38" s="23">
        <f t="shared" si="5"/>
        <v>301538.74836410466</v>
      </c>
      <c r="AY38" s="23">
        <v>246275.55164989998</v>
      </c>
      <c r="AZ38" s="23">
        <v>0</v>
      </c>
      <c r="BA38" s="23">
        <v>0</v>
      </c>
      <c r="BB38" s="23">
        <v>246275.55164989998</v>
      </c>
      <c r="BC38" s="23">
        <v>1544.2967981100001</v>
      </c>
      <c r="BD38" s="23">
        <v>53543.808723124028</v>
      </c>
      <c r="BE38" s="52">
        <f>SUM(BE39:BE42)</f>
        <v>0</v>
      </c>
      <c r="BF38" s="23">
        <f t="shared" si="6"/>
        <v>301363.65717113402</v>
      </c>
      <c r="BG38" s="23">
        <v>270527.86923641997</v>
      </c>
      <c r="BH38" s="23">
        <v>0</v>
      </c>
      <c r="BI38" s="23">
        <v>0</v>
      </c>
      <c r="BJ38" s="23">
        <v>270527.86923641997</v>
      </c>
      <c r="BK38" s="23">
        <v>1670.19264679</v>
      </c>
      <c r="BL38" s="23">
        <v>56391.469923282246</v>
      </c>
      <c r="BM38" s="52">
        <f>SUM(BM39:BM42)</f>
        <v>0</v>
      </c>
      <c r="BN38" s="23">
        <f t="shared" si="7"/>
        <v>328589.53180649225</v>
      </c>
      <c r="BO38" s="23">
        <v>297587.35276624002</v>
      </c>
      <c r="BP38" s="23">
        <v>0</v>
      </c>
      <c r="BQ38" s="23">
        <v>0</v>
      </c>
      <c r="BR38" s="23">
        <v>297587.35276624002</v>
      </c>
      <c r="BS38" s="23">
        <v>1711.5952017300001</v>
      </c>
      <c r="BT38" s="23">
        <v>62080.704193132799</v>
      </c>
      <c r="BU38" s="52">
        <f>SUM(BU39:BU42)</f>
        <v>0</v>
      </c>
      <c r="BV38" s="23">
        <f t="shared" si="8"/>
        <v>361379.6521611028</v>
      </c>
      <c r="BW38" s="23">
        <v>290322.07402825</v>
      </c>
      <c r="BX38" s="23">
        <v>0</v>
      </c>
      <c r="BY38" s="23">
        <v>0</v>
      </c>
      <c r="BZ38" s="23">
        <v>290322.07402825</v>
      </c>
      <c r="CA38" s="23">
        <v>1990.7231065800001</v>
      </c>
      <c r="CB38" s="23">
        <v>70418.875619120401</v>
      </c>
      <c r="CC38" s="52">
        <f>SUM(CC39:CC42)</f>
        <v>0</v>
      </c>
      <c r="CD38" s="23">
        <f t="shared" si="9"/>
        <v>362731.67275395035</v>
      </c>
      <c r="CE38" s="23">
        <v>266793.59387619002</v>
      </c>
      <c r="CF38" s="23">
        <v>0</v>
      </c>
      <c r="CG38" s="23">
        <v>0</v>
      </c>
      <c r="CH38" s="23">
        <v>266793.59387619002</v>
      </c>
      <c r="CI38" s="23">
        <v>1891.7879820999997</v>
      </c>
      <c r="CJ38" s="23">
        <v>68373.939402999997</v>
      </c>
      <c r="CK38" s="52">
        <f>SUM(CK39:CK42)</f>
        <v>0</v>
      </c>
      <c r="CL38" s="23">
        <f t="shared" si="10"/>
        <v>337059.32126129</v>
      </c>
    </row>
    <row r="39" spans="1:90" s="48" customFormat="1" ht="20.100000000000001" customHeight="1" x14ac:dyDescent="0.25">
      <c r="A39" s="45" t="s">
        <v>444</v>
      </c>
      <c r="B39" s="56" t="s">
        <v>445</v>
      </c>
      <c r="C39" s="95">
        <v>139035.29265037001</v>
      </c>
      <c r="D39" s="95">
        <v>0</v>
      </c>
      <c r="E39" s="95">
        <v>0</v>
      </c>
      <c r="F39" s="95">
        <v>139035.29265037001</v>
      </c>
      <c r="G39" s="95">
        <v>0</v>
      </c>
      <c r="H39" s="95" t="s">
        <v>902</v>
      </c>
      <c r="I39" s="47">
        <v>0</v>
      </c>
      <c r="J39" s="95">
        <f t="shared" si="0"/>
        <v>139035.29265037001</v>
      </c>
      <c r="K39" s="95">
        <v>158650.75915076002</v>
      </c>
      <c r="L39" s="95">
        <v>0</v>
      </c>
      <c r="M39" s="95">
        <v>0</v>
      </c>
      <c r="N39" s="95">
        <v>158650.75915076002</v>
      </c>
      <c r="O39" s="95">
        <v>0</v>
      </c>
      <c r="P39" s="95" t="s">
        <v>902</v>
      </c>
      <c r="Q39" s="47">
        <v>0</v>
      </c>
      <c r="R39" s="95">
        <f t="shared" si="1"/>
        <v>158650.75915076002</v>
      </c>
      <c r="S39" s="95">
        <v>180030.01899126999</v>
      </c>
      <c r="T39" s="95">
        <v>0</v>
      </c>
      <c r="U39" s="95">
        <v>0</v>
      </c>
      <c r="V39" s="95">
        <v>180030.01899126999</v>
      </c>
      <c r="W39" s="95">
        <v>0</v>
      </c>
      <c r="X39" s="95" t="s">
        <v>902</v>
      </c>
      <c r="Y39" s="47">
        <v>0</v>
      </c>
      <c r="Z39" s="95">
        <f t="shared" si="2"/>
        <v>180030.01899126999</v>
      </c>
      <c r="AA39" s="95">
        <v>198238.50228478998</v>
      </c>
      <c r="AB39" s="95">
        <v>0</v>
      </c>
      <c r="AC39" s="95">
        <v>0</v>
      </c>
      <c r="AD39" s="95">
        <v>198238.50228478998</v>
      </c>
      <c r="AE39" s="95">
        <v>0</v>
      </c>
      <c r="AF39" s="95" t="s">
        <v>902</v>
      </c>
      <c r="AG39" s="47">
        <v>0</v>
      </c>
      <c r="AH39" s="95">
        <f t="shared" si="3"/>
        <v>198238.50228478998</v>
      </c>
      <c r="AI39" s="95">
        <v>194816.05995378003</v>
      </c>
      <c r="AJ39" s="95">
        <v>0</v>
      </c>
      <c r="AK39" s="95">
        <v>0</v>
      </c>
      <c r="AL39" s="95">
        <v>194816.05995378003</v>
      </c>
      <c r="AM39" s="95">
        <v>0</v>
      </c>
      <c r="AN39" s="95" t="s">
        <v>902</v>
      </c>
      <c r="AO39" s="47">
        <v>0</v>
      </c>
      <c r="AP39" s="95">
        <f t="shared" si="4"/>
        <v>194816.05995378003</v>
      </c>
      <c r="AQ39" s="95">
        <v>199876.00025541999</v>
      </c>
      <c r="AR39" s="95">
        <v>0</v>
      </c>
      <c r="AS39" s="95">
        <v>0</v>
      </c>
      <c r="AT39" s="95">
        <v>199876.00025541999</v>
      </c>
      <c r="AU39" s="95">
        <v>0</v>
      </c>
      <c r="AV39" s="95" t="s">
        <v>902</v>
      </c>
      <c r="AW39" s="47">
        <v>0</v>
      </c>
      <c r="AX39" s="95">
        <f t="shared" si="5"/>
        <v>199876.00025541999</v>
      </c>
      <c r="AY39" s="95">
        <v>201517.27768100996</v>
      </c>
      <c r="AZ39" s="95">
        <v>0</v>
      </c>
      <c r="BA39" s="95">
        <v>0</v>
      </c>
      <c r="BB39" s="95">
        <v>201517.27768100996</v>
      </c>
      <c r="BC39" s="95">
        <v>0</v>
      </c>
      <c r="BD39" s="95" t="s">
        <v>902</v>
      </c>
      <c r="BE39" s="47">
        <v>0</v>
      </c>
      <c r="BF39" s="95">
        <f t="shared" si="6"/>
        <v>201517.27768100996</v>
      </c>
      <c r="BG39" s="95">
        <v>221669.85452379001</v>
      </c>
      <c r="BH39" s="95">
        <v>0</v>
      </c>
      <c r="BI39" s="95">
        <v>0</v>
      </c>
      <c r="BJ39" s="95">
        <v>221669.85452379001</v>
      </c>
      <c r="BK39" s="95">
        <v>0</v>
      </c>
      <c r="BL39" s="95" t="s">
        <v>902</v>
      </c>
      <c r="BM39" s="47">
        <v>0</v>
      </c>
      <c r="BN39" s="95">
        <f t="shared" si="7"/>
        <v>221669.85452379001</v>
      </c>
      <c r="BO39" s="95">
        <v>244286.93334846001</v>
      </c>
      <c r="BP39" s="95">
        <v>0</v>
      </c>
      <c r="BQ39" s="95">
        <v>0</v>
      </c>
      <c r="BR39" s="95">
        <v>244286.93334846001</v>
      </c>
      <c r="BS39" s="95">
        <v>0</v>
      </c>
      <c r="BT39" s="95" t="s">
        <v>902</v>
      </c>
      <c r="BU39" s="47">
        <v>0</v>
      </c>
      <c r="BV39" s="95">
        <f t="shared" si="8"/>
        <v>244286.93334846001</v>
      </c>
      <c r="BW39" s="95">
        <v>237371.88993586999</v>
      </c>
      <c r="BX39" s="95">
        <v>0</v>
      </c>
      <c r="BY39" s="95">
        <v>0</v>
      </c>
      <c r="BZ39" s="95">
        <v>237371.88993586999</v>
      </c>
      <c r="CA39" s="95">
        <v>0</v>
      </c>
      <c r="CB39" s="95" t="s">
        <v>902</v>
      </c>
      <c r="CC39" s="47">
        <v>0</v>
      </c>
      <c r="CD39" s="95">
        <f t="shared" si="9"/>
        <v>237371.88993586999</v>
      </c>
      <c r="CE39" s="95">
        <v>218602.47692680999</v>
      </c>
      <c r="CF39" s="95">
        <v>0</v>
      </c>
      <c r="CG39" s="95">
        <v>0</v>
      </c>
      <c r="CH39" s="95">
        <v>218602.47692680999</v>
      </c>
      <c r="CI39" s="95">
        <v>0</v>
      </c>
      <c r="CJ39" s="95" t="s">
        <v>902</v>
      </c>
      <c r="CK39" s="47">
        <v>0</v>
      </c>
      <c r="CL39" s="95">
        <f t="shared" si="10"/>
        <v>218602.47692680999</v>
      </c>
    </row>
    <row r="40" spans="1:90" s="48" customFormat="1" ht="20.100000000000001" customHeight="1" x14ac:dyDescent="0.25">
      <c r="A40" s="45" t="s">
        <v>446</v>
      </c>
      <c r="B40" s="56" t="s">
        <v>447</v>
      </c>
      <c r="C40" s="95">
        <v>33786.068577080005</v>
      </c>
      <c r="D40" s="95">
        <v>0</v>
      </c>
      <c r="E40" s="95">
        <v>0</v>
      </c>
      <c r="F40" s="95">
        <v>33786.068577080005</v>
      </c>
      <c r="G40" s="95">
        <v>0</v>
      </c>
      <c r="H40" s="95" t="s">
        <v>902</v>
      </c>
      <c r="I40" s="47">
        <v>0</v>
      </c>
      <c r="J40" s="95">
        <f t="shared" si="0"/>
        <v>33786.068577080005</v>
      </c>
      <c r="K40" s="95">
        <v>33790.262047500008</v>
      </c>
      <c r="L40" s="95">
        <v>0</v>
      </c>
      <c r="M40" s="95">
        <v>0</v>
      </c>
      <c r="N40" s="95">
        <v>33790.262047500008</v>
      </c>
      <c r="O40" s="95">
        <v>0</v>
      </c>
      <c r="P40" s="95" t="s">
        <v>902</v>
      </c>
      <c r="Q40" s="47">
        <v>0</v>
      </c>
      <c r="R40" s="95">
        <f t="shared" si="1"/>
        <v>33790.262047500008</v>
      </c>
      <c r="S40" s="95">
        <v>38949.388142440002</v>
      </c>
      <c r="T40" s="95">
        <v>0</v>
      </c>
      <c r="U40" s="95">
        <v>0</v>
      </c>
      <c r="V40" s="95">
        <v>38949.388142440002</v>
      </c>
      <c r="W40" s="95">
        <v>0</v>
      </c>
      <c r="X40" s="95" t="s">
        <v>902</v>
      </c>
      <c r="Y40" s="47">
        <v>0</v>
      </c>
      <c r="Z40" s="95">
        <f t="shared" si="2"/>
        <v>38949.388142440002</v>
      </c>
      <c r="AA40" s="95">
        <v>41453.936255199995</v>
      </c>
      <c r="AB40" s="95">
        <v>0</v>
      </c>
      <c r="AC40" s="95">
        <v>0</v>
      </c>
      <c r="AD40" s="95">
        <v>41453.936255199995</v>
      </c>
      <c r="AE40" s="95">
        <v>0</v>
      </c>
      <c r="AF40" s="95" t="s">
        <v>902</v>
      </c>
      <c r="AG40" s="47">
        <v>0</v>
      </c>
      <c r="AH40" s="95">
        <f t="shared" si="3"/>
        <v>41453.936255199995</v>
      </c>
      <c r="AI40" s="95">
        <v>41171.0403063544</v>
      </c>
      <c r="AJ40" s="95">
        <v>0</v>
      </c>
      <c r="AK40" s="95">
        <v>0</v>
      </c>
      <c r="AL40" s="95">
        <v>41171.0403063544</v>
      </c>
      <c r="AM40" s="95">
        <v>0</v>
      </c>
      <c r="AN40" s="95" t="s">
        <v>902</v>
      </c>
      <c r="AO40" s="47">
        <v>0</v>
      </c>
      <c r="AP40" s="95">
        <f t="shared" si="4"/>
        <v>41171.0403063544</v>
      </c>
      <c r="AQ40" s="95">
        <v>43774.063248358507</v>
      </c>
      <c r="AR40" s="95">
        <v>0</v>
      </c>
      <c r="AS40" s="95">
        <v>0</v>
      </c>
      <c r="AT40" s="95">
        <v>43774.063248358507</v>
      </c>
      <c r="AU40" s="95">
        <v>0</v>
      </c>
      <c r="AV40" s="95" t="s">
        <v>902</v>
      </c>
      <c r="AW40" s="47">
        <v>0</v>
      </c>
      <c r="AX40" s="95">
        <f t="shared" si="5"/>
        <v>43774.063248358507</v>
      </c>
      <c r="AY40" s="95">
        <v>42950.091293360005</v>
      </c>
      <c r="AZ40" s="95">
        <v>0</v>
      </c>
      <c r="BA40" s="95">
        <v>0</v>
      </c>
      <c r="BB40" s="95">
        <v>42950.091293360005</v>
      </c>
      <c r="BC40" s="95">
        <v>0</v>
      </c>
      <c r="BD40" s="95" t="s">
        <v>902</v>
      </c>
      <c r="BE40" s="47">
        <v>0</v>
      </c>
      <c r="BF40" s="95">
        <f t="shared" si="6"/>
        <v>42950.091293360005</v>
      </c>
      <c r="BG40" s="95">
        <v>47051.489412260002</v>
      </c>
      <c r="BH40" s="95">
        <v>0</v>
      </c>
      <c r="BI40" s="95">
        <v>0</v>
      </c>
      <c r="BJ40" s="95">
        <v>47051.489412260002</v>
      </c>
      <c r="BK40" s="95">
        <v>0</v>
      </c>
      <c r="BL40" s="95" t="s">
        <v>902</v>
      </c>
      <c r="BM40" s="47">
        <v>0</v>
      </c>
      <c r="BN40" s="95">
        <f t="shared" si="7"/>
        <v>47051.489412260002</v>
      </c>
      <c r="BO40" s="95">
        <v>51677.900357189996</v>
      </c>
      <c r="BP40" s="95">
        <v>0</v>
      </c>
      <c r="BQ40" s="95">
        <v>0</v>
      </c>
      <c r="BR40" s="95">
        <v>51677.900357189996</v>
      </c>
      <c r="BS40" s="95">
        <v>0</v>
      </c>
      <c r="BT40" s="95" t="s">
        <v>902</v>
      </c>
      <c r="BU40" s="47">
        <v>0</v>
      </c>
      <c r="BV40" s="95">
        <f t="shared" si="8"/>
        <v>51677.900357189996</v>
      </c>
      <c r="BW40" s="95">
        <v>51390.317098200001</v>
      </c>
      <c r="BX40" s="95">
        <v>0</v>
      </c>
      <c r="BY40" s="95">
        <v>0</v>
      </c>
      <c r="BZ40" s="95">
        <v>51390.317098200001</v>
      </c>
      <c r="CA40" s="95">
        <v>0</v>
      </c>
      <c r="CB40" s="95" t="s">
        <v>902</v>
      </c>
      <c r="CC40" s="47">
        <v>0</v>
      </c>
      <c r="CD40" s="95">
        <f t="shared" si="9"/>
        <v>51390.317098200001</v>
      </c>
      <c r="CE40" s="95">
        <v>46626.132717839995</v>
      </c>
      <c r="CF40" s="95">
        <v>0</v>
      </c>
      <c r="CG40" s="95">
        <v>0</v>
      </c>
      <c r="CH40" s="95">
        <v>46626.132717839995</v>
      </c>
      <c r="CI40" s="95">
        <v>0</v>
      </c>
      <c r="CJ40" s="95" t="s">
        <v>902</v>
      </c>
      <c r="CK40" s="47">
        <v>0</v>
      </c>
      <c r="CL40" s="95">
        <f t="shared" si="10"/>
        <v>46626.132717839995</v>
      </c>
    </row>
    <row r="41" spans="1:90" s="48" customFormat="1" ht="20.100000000000001" customHeight="1" x14ac:dyDescent="0.25">
      <c r="A41" s="45" t="s">
        <v>448</v>
      </c>
      <c r="B41" s="56" t="s">
        <v>487</v>
      </c>
      <c r="C41" s="95" t="s">
        <v>902</v>
      </c>
      <c r="D41" s="95">
        <v>0</v>
      </c>
      <c r="E41" s="95">
        <v>0</v>
      </c>
      <c r="F41" s="95">
        <v>0</v>
      </c>
      <c r="G41" s="95">
        <v>939.48884565999992</v>
      </c>
      <c r="H41" s="95">
        <v>31379.326409687121</v>
      </c>
      <c r="I41" s="47">
        <v>0</v>
      </c>
      <c r="J41" s="95">
        <f t="shared" si="0"/>
        <v>32318.815255347119</v>
      </c>
      <c r="K41" s="95" t="s">
        <v>902</v>
      </c>
      <c r="L41" s="95">
        <v>0</v>
      </c>
      <c r="M41" s="95">
        <v>0</v>
      </c>
      <c r="N41" s="95">
        <v>0</v>
      </c>
      <c r="O41" s="95">
        <v>1035.1484030699999</v>
      </c>
      <c r="P41" s="95">
        <v>36771.606808165729</v>
      </c>
      <c r="Q41" s="47">
        <v>0</v>
      </c>
      <c r="R41" s="95">
        <f t="shared" si="1"/>
        <v>37806.75521123573</v>
      </c>
      <c r="S41" s="95" t="s">
        <v>902</v>
      </c>
      <c r="T41" s="95">
        <v>0</v>
      </c>
      <c r="U41" s="95">
        <v>0</v>
      </c>
      <c r="V41" s="95">
        <v>0</v>
      </c>
      <c r="W41" s="95">
        <v>1173.4283099399997</v>
      </c>
      <c r="X41" s="95">
        <v>42651.227263544351</v>
      </c>
      <c r="Y41" s="47">
        <v>0</v>
      </c>
      <c r="Z41" s="95">
        <f t="shared" si="2"/>
        <v>43824.65557348435</v>
      </c>
      <c r="AA41" s="95" t="s">
        <v>902</v>
      </c>
      <c r="AB41" s="95">
        <v>0</v>
      </c>
      <c r="AC41" s="95">
        <v>0</v>
      </c>
      <c r="AD41" s="95">
        <v>0</v>
      </c>
      <c r="AE41" s="95">
        <v>1418.3251416300002</v>
      </c>
      <c r="AF41" s="95">
        <v>46219.498013300581</v>
      </c>
      <c r="AG41" s="47">
        <v>0</v>
      </c>
      <c r="AH41" s="95">
        <f t="shared" si="3"/>
        <v>47637.823154930578</v>
      </c>
      <c r="AI41" s="95" t="s">
        <v>902</v>
      </c>
      <c r="AJ41" s="95">
        <v>0</v>
      </c>
      <c r="AK41" s="95">
        <v>0</v>
      </c>
      <c r="AL41" s="95">
        <v>0</v>
      </c>
      <c r="AM41" s="95">
        <v>1509.40013922</v>
      </c>
      <c r="AN41" s="95">
        <v>51950.078131198054</v>
      </c>
      <c r="AO41" s="47">
        <v>0</v>
      </c>
      <c r="AP41" s="95">
        <f t="shared" si="4"/>
        <v>53459.478270418054</v>
      </c>
      <c r="AQ41" s="95" t="s">
        <v>902</v>
      </c>
      <c r="AR41" s="95">
        <v>0</v>
      </c>
      <c r="AS41" s="95">
        <v>0</v>
      </c>
      <c r="AT41" s="95">
        <v>0</v>
      </c>
      <c r="AU41" s="95">
        <v>1639.28972142</v>
      </c>
      <c r="AV41" s="95">
        <v>54386.611515886121</v>
      </c>
      <c r="AW41" s="47">
        <v>0</v>
      </c>
      <c r="AX41" s="95">
        <f t="shared" si="5"/>
        <v>56025.90123730612</v>
      </c>
      <c r="AY41" s="95" t="s">
        <v>902</v>
      </c>
      <c r="AZ41" s="95">
        <v>0</v>
      </c>
      <c r="BA41" s="95">
        <v>0</v>
      </c>
      <c r="BB41" s="95">
        <v>0</v>
      </c>
      <c r="BC41" s="95">
        <v>1544.2967981100001</v>
      </c>
      <c r="BD41" s="95">
        <v>53543.808723124028</v>
      </c>
      <c r="BE41" s="47">
        <v>0</v>
      </c>
      <c r="BF41" s="95">
        <f t="shared" si="6"/>
        <v>55088.105521234029</v>
      </c>
      <c r="BG41" s="95" t="s">
        <v>902</v>
      </c>
      <c r="BH41" s="95">
        <v>0</v>
      </c>
      <c r="BI41" s="95">
        <v>0</v>
      </c>
      <c r="BJ41" s="95">
        <v>0</v>
      </c>
      <c r="BK41" s="95">
        <v>1670.19264679</v>
      </c>
      <c r="BL41" s="95">
        <v>56391.469923282246</v>
      </c>
      <c r="BM41" s="47">
        <v>0</v>
      </c>
      <c r="BN41" s="95">
        <f t="shared" si="7"/>
        <v>58061.662570072243</v>
      </c>
      <c r="BO41" s="95" t="s">
        <v>902</v>
      </c>
      <c r="BP41" s="95">
        <v>0</v>
      </c>
      <c r="BQ41" s="95">
        <v>0</v>
      </c>
      <c r="BR41" s="95">
        <v>0</v>
      </c>
      <c r="BS41" s="95">
        <v>1711.5952017300001</v>
      </c>
      <c r="BT41" s="95">
        <v>62080.704193132799</v>
      </c>
      <c r="BU41" s="47">
        <v>0</v>
      </c>
      <c r="BV41" s="95">
        <f t="shared" si="8"/>
        <v>63792.299394862799</v>
      </c>
      <c r="BW41" s="95" t="s">
        <v>902</v>
      </c>
      <c r="BX41" s="95">
        <v>0</v>
      </c>
      <c r="BY41" s="95">
        <v>0</v>
      </c>
      <c r="BZ41" s="95">
        <v>0</v>
      </c>
      <c r="CA41" s="95">
        <v>1990.7231065800001</v>
      </c>
      <c r="CB41" s="95">
        <v>70418.875619120401</v>
      </c>
      <c r="CC41" s="47">
        <v>0</v>
      </c>
      <c r="CD41" s="95">
        <f t="shared" si="9"/>
        <v>72409.598725700402</v>
      </c>
      <c r="CE41" s="95" t="s">
        <v>902</v>
      </c>
      <c r="CF41" s="95">
        <v>0</v>
      </c>
      <c r="CG41" s="95">
        <v>0</v>
      </c>
      <c r="CH41" s="95">
        <v>0</v>
      </c>
      <c r="CI41" s="95">
        <v>1891.7879820999997</v>
      </c>
      <c r="CJ41" s="95">
        <v>68373.939402999997</v>
      </c>
      <c r="CK41" s="47">
        <v>0</v>
      </c>
      <c r="CL41" s="95">
        <f t="shared" si="10"/>
        <v>70265.727385099992</v>
      </c>
    </row>
    <row r="42" spans="1:90" s="48" customFormat="1" ht="20.100000000000001" customHeight="1" x14ac:dyDescent="0.25">
      <c r="A42" s="45" t="s">
        <v>486</v>
      </c>
      <c r="B42" s="56" t="s">
        <v>449</v>
      </c>
      <c r="C42" s="95">
        <v>1285.2606344199999</v>
      </c>
      <c r="D42" s="95">
        <v>0</v>
      </c>
      <c r="E42" s="95">
        <v>0</v>
      </c>
      <c r="F42" s="95">
        <v>1285.2606344199999</v>
      </c>
      <c r="G42" s="95">
        <v>0</v>
      </c>
      <c r="H42" s="95" t="s">
        <v>902</v>
      </c>
      <c r="I42" s="47">
        <v>0</v>
      </c>
      <c r="J42" s="95">
        <f t="shared" si="0"/>
        <v>1285.2606344199999</v>
      </c>
      <c r="K42" s="95">
        <v>1552.9666537399999</v>
      </c>
      <c r="L42" s="95">
        <v>0</v>
      </c>
      <c r="M42" s="95">
        <v>0</v>
      </c>
      <c r="N42" s="95">
        <v>1552.9666537399999</v>
      </c>
      <c r="O42" s="95">
        <v>0</v>
      </c>
      <c r="P42" s="95" t="s">
        <v>902</v>
      </c>
      <c r="Q42" s="47">
        <v>0</v>
      </c>
      <c r="R42" s="95">
        <f t="shared" si="1"/>
        <v>1552.9666537399999</v>
      </c>
      <c r="S42" s="95">
        <v>1689.21040341</v>
      </c>
      <c r="T42" s="95">
        <v>0</v>
      </c>
      <c r="U42" s="95">
        <v>0</v>
      </c>
      <c r="V42" s="95">
        <v>1689.21040341</v>
      </c>
      <c r="W42" s="95">
        <v>0</v>
      </c>
      <c r="X42" s="95" t="s">
        <v>902</v>
      </c>
      <c r="Y42" s="47">
        <v>0</v>
      </c>
      <c r="Z42" s="95">
        <f t="shared" si="2"/>
        <v>1689.21040341</v>
      </c>
      <c r="AA42" s="95">
        <v>1781.76613314</v>
      </c>
      <c r="AB42" s="95">
        <v>0</v>
      </c>
      <c r="AC42" s="95">
        <v>0</v>
      </c>
      <c r="AD42" s="95">
        <v>1781.76613314</v>
      </c>
      <c r="AE42" s="95">
        <v>0</v>
      </c>
      <c r="AF42" s="95" t="s">
        <v>902</v>
      </c>
      <c r="AG42" s="47">
        <v>0</v>
      </c>
      <c r="AH42" s="95">
        <f t="shared" si="3"/>
        <v>1781.76613314</v>
      </c>
      <c r="AI42" s="95">
        <v>1889.7989002899999</v>
      </c>
      <c r="AJ42" s="95">
        <v>0</v>
      </c>
      <c r="AK42" s="95">
        <v>0</v>
      </c>
      <c r="AL42" s="95">
        <v>1889.7989002899999</v>
      </c>
      <c r="AM42" s="95">
        <v>0</v>
      </c>
      <c r="AN42" s="95" t="s">
        <v>902</v>
      </c>
      <c r="AO42" s="47">
        <v>0</v>
      </c>
      <c r="AP42" s="95">
        <f t="shared" si="4"/>
        <v>1889.7989002899999</v>
      </c>
      <c r="AQ42" s="95">
        <v>1862.7836230199998</v>
      </c>
      <c r="AR42" s="95">
        <v>0</v>
      </c>
      <c r="AS42" s="95">
        <v>0</v>
      </c>
      <c r="AT42" s="95">
        <v>1862.7836230199998</v>
      </c>
      <c r="AU42" s="95">
        <v>0</v>
      </c>
      <c r="AV42" s="95" t="s">
        <v>902</v>
      </c>
      <c r="AW42" s="47">
        <v>0</v>
      </c>
      <c r="AX42" s="95">
        <f t="shared" si="5"/>
        <v>1862.7836230199998</v>
      </c>
      <c r="AY42" s="95">
        <v>1808.1826755299999</v>
      </c>
      <c r="AZ42" s="95">
        <v>0</v>
      </c>
      <c r="BA42" s="95">
        <v>0</v>
      </c>
      <c r="BB42" s="95">
        <v>1808.1826755299999</v>
      </c>
      <c r="BC42" s="95">
        <v>0</v>
      </c>
      <c r="BD42" s="95" t="s">
        <v>902</v>
      </c>
      <c r="BE42" s="47">
        <v>0</v>
      </c>
      <c r="BF42" s="95">
        <f t="shared" si="6"/>
        <v>1808.1826755299999</v>
      </c>
      <c r="BG42" s="95">
        <v>1806.52530037</v>
      </c>
      <c r="BH42" s="95">
        <v>0</v>
      </c>
      <c r="BI42" s="95">
        <v>0</v>
      </c>
      <c r="BJ42" s="95">
        <v>1806.52530037</v>
      </c>
      <c r="BK42" s="95">
        <v>0</v>
      </c>
      <c r="BL42" s="95" t="s">
        <v>902</v>
      </c>
      <c r="BM42" s="47">
        <v>0</v>
      </c>
      <c r="BN42" s="95">
        <f t="shared" si="7"/>
        <v>1806.52530037</v>
      </c>
      <c r="BO42" s="95">
        <v>1622.51906059</v>
      </c>
      <c r="BP42" s="95">
        <v>0</v>
      </c>
      <c r="BQ42" s="95">
        <v>0</v>
      </c>
      <c r="BR42" s="95">
        <v>1622.51906059</v>
      </c>
      <c r="BS42" s="95">
        <v>0</v>
      </c>
      <c r="BT42" s="95" t="s">
        <v>902</v>
      </c>
      <c r="BU42" s="47">
        <v>0</v>
      </c>
      <c r="BV42" s="95">
        <f t="shared" si="8"/>
        <v>1622.51906059</v>
      </c>
      <c r="BW42" s="95">
        <v>1559.8669941799999</v>
      </c>
      <c r="BX42" s="95">
        <v>0</v>
      </c>
      <c r="BY42" s="95">
        <v>0</v>
      </c>
      <c r="BZ42" s="95">
        <v>1559.8669941799999</v>
      </c>
      <c r="CA42" s="95">
        <v>0</v>
      </c>
      <c r="CB42" s="95" t="s">
        <v>902</v>
      </c>
      <c r="CC42" s="47">
        <v>0</v>
      </c>
      <c r="CD42" s="95">
        <f t="shared" si="9"/>
        <v>1559.8669941799999</v>
      </c>
      <c r="CE42" s="95">
        <v>1564.9842315399999</v>
      </c>
      <c r="CF42" s="95">
        <v>0</v>
      </c>
      <c r="CG42" s="95">
        <v>0</v>
      </c>
      <c r="CH42" s="95">
        <v>1564.9842315399999</v>
      </c>
      <c r="CI42" s="95">
        <v>0</v>
      </c>
      <c r="CJ42" s="95" t="s">
        <v>902</v>
      </c>
      <c r="CK42" s="47">
        <v>0</v>
      </c>
      <c r="CL42" s="95">
        <f t="shared" si="10"/>
        <v>1564.9842315399999</v>
      </c>
    </row>
    <row r="43" spans="1:90" ht="20.100000000000001" customHeight="1" x14ac:dyDescent="0.25">
      <c r="A43" s="21">
        <v>11414</v>
      </c>
      <c r="B43" s="22" t="s">
        <v>450</v>
      </c>
      <c r="C43" s="23">
        <v>26492.343292910002</v>
      </c>
      <c r="D43" s="23">
        <v>0</v>
      </c>
      <c r="E43" s="23">
        <v>0</v>
      </c>
      <c r="F43" s="23">
        <v>26492.343292910002</v>
      </c>
      <c r="G43" s="23">
        <v>0</v>
      </c>
      <c r="H43" s="23">
        <v>0</v>
      </c>
      <c r="I43" s="52">
        <v>0</v>
      </c>
      <c r="J43" s="23">
        <f t="shared" si="0"/>
        <v>26492.343292910002</v>
      </c>
      <c r="K43" s="23">
        <v>31876.720654389999</v>
      </c>
      <c r="L43" s="23">
        <v>0</v>
      </c>
      <c r="M43" s="23">
        <v>0</v>
      </c>
      <c r="N43" s="23">
        <v>31876.720654389999</v>
      </c>
      <c r="O43" s="23">
        <v>0</v>
      </c>
      <c r="P43" s="23">
        <v>0</v>
      </c>
      <c r="Q43" s="52">
        <v>0</v>
      </c>
      <c r="R43" s="23">
        <f t="shared" si="1"/>
        <v>31876.720654389999</v>
      </c>
      <c r="S43" s="23">
        <v>30872.993608239998</v>
      </c>
      <c r="T43" s="23">
        <v>0</v>
      </c>
      <c r="U43" s="23">
        <v>0</v>
      </c>
      <c r="V43" s="23">
        <v>30872.993608239998</v>
      </c>
      <c r="W43" s="23">
        <v>0</v>
      </c>
      <c r="X43" s="23">
        <v>0</v>
      </c>
      <c r="Y43" s="52">
        <v>0</v>
      </c>
      <c r="Z43" s="23">
        <f t="shared" si="2"/>
        <v>30872.993608239998</v>
      </c>
      <c r="AA43" s="23">
        <v>29163.639564149998</v>
      </c>
      <c r="AB43" s="23">
        <v>0</v>
      </c>
      <c r="AC43" s="23">
        <v>0</v>
      </c>
      <c r="AD43" s="23">
        <v>29163.639564149998</v>
      </c>
      <c r="AE43" s="23">
        <v>0</v>
      </c>
      <c r="AF43" s="23">
        <v>0</v>
      </c>
      <c r="AG43" s="52">
        <v>0</v>
      </c>
      <c r="AH43" s="23">
        <f t="shared" si="3"/>
        <v>29163.639564149998</v>
      </c>
      <c r="AI43" s="23">
        <v>29752.251089339999</v>
      </c>
      <c r="AJ43" s="23">
        <v>0</v>
      </c>
      <c r="AK43" s="23">
        <v>0</v>
      </c>
      <c r="AL43" s="23">
        <v>29752.251089339999</v>
      </c>
      <c r="AM43" s="23">
        <v>0</v>
      </c>
      <c r="AN43" s="23">
        <v>0</v>
      </c>
      <c r="AO43" s="52">
        <v>0</v>
      </c>
      <c r="AP43" s="23">
        <f t="shared" si="4"/>
        <v>29752.251089339999</v>
      </c>
      <c r="AQ43" s="23">
        <v>34686.297131769999</v>
      </c>
      <c r="AR43" s="23">
        <v>0</v>
      </c>
      <c r="AS43" s="23">
        <v>0</v>
      </c>
      <c r="AT43" s="23">
        <v>34686.297131769999</v>
      </c>
      <c r="AU43" s="23">
        <v>0</v>
      </c>
      <c r="AV43" s="23">
        <v>0</v>
      </c>
      <c r="AW43" s="52">
        <v>0</v>
      </c>
      <c r="AX43" s="23">
        <f t="shared" si="5"/>
        <v>34686.297131769999</v>
      </c>
      <c r="AY43" s="23">
        <v>33644.912689599994</v>
      </c>
      <c r="AZ43" s="23">
        <v>0</v>
      </c>
      <c r="BA43" s="23">
        <v>0</v>
      </c>
      <c r="BB43" s="23">
        <v>33644.912689599994</v>
      </c>
      <c r="BC43" s="23">
        <v>0</v>
      </c>
      <c r="BD43" s="23">
        <v>0</v>
      </c>
      <c r="BE43" s="52">
        <v>0</v>
      </c>
      <c r="BF43" s="23">
        <f t="shared" si="6"/>
        <v>33644.912689599994</v>
      </c>
      <c r="BG43" s="23">
        <v>34683.108284540001</v>
      </c>
      <c r="BH43" s="23">
        <v>0</v>
      </c>
      <c r="BI43" s="23">
        <v>0</v>
      </c>
      <c r="BJ43" s="23">
        <v>34683.108284540001</v>
      </c>
      <c r="BK43" s="23">
        <v>0</v>
      </c>
      <c r="BL43" s="23">
        <v>0</v>
      </c>
      <c r="BM43" s="52">
        <v>0</v>
      </c>
      <c r="BN43" s="23">
        <f t="shared" si="7"/>
        <v>34683.108284540001</v>
      </c>
      <c r="BO43" s="23">
        <v>36617.309872930004</v>
      </c>
      <c r="BP43" s="23">
        <v>0</v>
      </c>
      <c r="BQ43" s="23">
        <v>0</v>
      </c>
      <c r="BR43" s="23">
        <v>36617.309872930004</v>
      </c>
      <c r="BS43" s="23">
        <v>0</v>
      </c>
      <c r="BT43" s="23">
        <v>0</v>
      </c>
      <c r="BU43" s="52">
        <v>0</v>
      </c>
      <c r="BV43" s="23">
        <f t="shared" si="8"/>
        <v>36617.309872930004</v>
      </c>
      <c r="BW43" s="23">
        <v>40911.056323240002</v>
      </c>
      <c r="BX43" s="23">
        <v>0</v>
      </c>
      <c r="BY43" s="23">
        <v>0</v>
      </c>
      <c r="BZ43" s="23">
        <v>40911.056323240002</v>
      </c>
      <c r="CA43" s="23">
        <v>0</v>
      </c>
      <c r="CB43" s="23">
        <v>0</v>
      </c>
      <c r="CC43" s="52">
        <v>0</v>
      </c>
      <c r="CD43" s="23">
        <f t="shared" si="9"/>
        <v>40911.056323240002</v>
      </c>
      <c r="CE43" s="23">
        <v>21948.343638210001</v>
      </c>
      <c r="CF43" s="23">
        <v>0</v>
      </c>
      <c r="CG43" s="23">
        <v>0</v>
      </c>
      <c r="CH43" s="23">
        <v>21948.343638210001</v>
      </c>
      <c r="CI43" s="23">
        <v>0</v>
      </c>
      <c r="CJ43" s="23">
        <v>0</v>
      </c>
      <c r="CK43" s="52">
        <v>0</v>
      </c>
      <c r="CL43" s="23">
        <f t="shared" si="10"/>
        <v>21948.343638210001</v>
      </c>
    </row>
    <row r="44" spans="1:90" ht="20.100000000000001" customHeight="1" x14ac:dyDescent="0.25">
      <c r="A44" s="38">
        <v>1142</v>
      </c>
      <c r="B44" s="39" t="s">
        <v>451</v>
      </c>
      <c r="C44" s="94">
        <v>7758.15145304</v>
      </c>
      <c r="D44" s="94">
        <v>0</v>
      </c>
      <c r="E44" s="94">
        <v>0</v>
      </c>
      <c r="F44" s="94">
        <v>7758.15145304</v>
      </c>
      <c r="G44" s="94">
        <v>0</v>
      </c>
      <c r="H44" s="94">
        <v>0</v>
      </c>
      <c r="I44" s="40">
        <v>0</v>
      </c>
      <c r="J44" s="94">
        <f t="shared" si="0"/>
        <v>7758.15145304</v>
      </c>
      <c r="K44" s="94">
        <v>8958.5306436200008</v>
      </c>
      <c r="L44" s="94">
        <v>0</v>
      </c>
      <c r="M44" s="94">
        <v>0</v>
      </c>
      <c r="N44" s="94">
        <v>8958.5306436200008</v>
      </c>
      <c r="O44" s="94">
        <v>0</v>
      </c>
      <c r="P44" s="94">
        <v>0</v>
      </c>
      <c r="Q44" s="40">
        <v>0</v>
      </c>
      <c r="R44" s="94">
        <f t="shared" si="1"/>
        <v>8958.5306436200008</v>
      </c>
      <c r="S44" s="94">
        <v>2885.38746068</v>
      </c>
      <c r="T44" s="94">
        <v>0</v>
      </c>
      <c r="U44" s="94">
        <v>0</v>
      </c>
      <c r="V44" s="94">
        <v>2885.38746068</v>
      </c>
      <c r="W44" s="94">
        <v>0</v>
      </c>
      <c r="X44" s="94">
        <v>0</v>
      </c>
      <c r="Y44" s="40">
        <v>0</v>
      </c>
      <c r="Z44" s="94">
        <f t="shared" si="2"/>
        <v>2885.38746068</v>
      </c>
      <c r="AA44" s="94">
        <v>734.43951809000009</v>
      </c>
      <c r="AB44" s="94">
        <v>0</v>
      </c>
      <c r="AC44" s="94">
        <v>0</v>
      </c>
      <c r="AD44" s="94">
        <v>734.43951809000009</v>
      </c>
      <c r="AE44" s="94">
        <v>0</v>
      </c>
      <c r="AF44" s="94">
        <v>0</v>
      </c>
      <c r="AG44" s="40">
        <v>0</v>
      </c>
      <c r="AH44" s="94">
        <f t="shared" si="3"/>
        <v>734.43951809000009</v>
      </c>
      <c r="AI44" s="94">
        <v>24.509379380000002</v>
      </c>
      <c r="AJ44" s="94">
        <v>0</v>
      </c>
      <c r="AK44" s="94">
        <v>0</v>
      </c>
      <c r="AL44" s="94">
        <v>24.509379380000002</v>
      </c>
      <c r="AM44" s="94">
        <v>0</v>
      </c>
      <c r="AN44" s="94">
        <v>0</v>
      </c>
      <c r="AO44" s="40">
        <v>0</v>
      </c>
      <c r="AP44" s="94">
        <f t="shared" si="4"/>
        <v>24.509379380000002</v>
      </c>
      <c r="AQ44" s="94">
        <v>3271.1820444699997</v>
      </c>
      <c r="AR44" s="94">
        <v>0</v>
      </c>
      <c r="AS44" s="94">
        <v>0</v>
      </c>
      <c r="AT44" s="94">
        <v>3271.1820444699997</v>
      </c>
      <c r="AU44" s="94">
        <v>0</v>
      </c>
      <c r="AV44" s="94">
        <v>0</v>
      </c>
      <c r="AW44" s="40">
        <v>0</v>
      </c>
      <c r="AX44" s="94">
        <f t="shared" si="5"/>
        <v>3271.1820444699997</v>
      </c>
      <c r="AY44" s="94">
        <v>6001.2390032499998</v>
      </c>
      <c r="AZ44" s="94">
        <v>0</v>
      </c>
      <c r="BA44" s="94">
        <v>0</v>
      </c>
      <c r="BB44" s="94">
        <v>6001.2390032499998</v>
      </c>
      <c r="BC44" s="94">
        <v>0</v>
      </c>
      <c r="BD44" s="94">
        <v>0</v>
      </c>
      <c r="BE44" s="40">
        <v>0</v>
      </c>
      <c r="BF44" s="94">
        <f t="shared" si="6"/>
        <v>6001.2390032499998</v>
      </c>
      <c r="BG44" s="94">
        <v>5821.3677786700009</v>
      </c>
      <c r="BH44" s="94">
        <v>0</v>
      </c>
      <c r="BI44" s="94">
        <v>0</v>
      </c>
      <c r="BJ44" s="94">
        <v>5821.3677786700009</v>
      </c>
      <c r="BK44" s="94">
        <v>0</v>
      </c>
      <c r="BL44" s="94">
        <v>0</v>
      </c>
      <c r="BM44" s="40">
        <v>0</v>
      </c>
      <c r="BN44" s="94">
        <f t="shared" si="7"/>
        <v>5821.3677786700009</v>
      </c>
      <c r="BO44" s="94">
        <v>3928.1305891700003</v>
      </c>
      <c r="BP44" s="94">
        <v>0</v>
      </c>
      <c r="BQ44" s="94">
        <v>0</v>
      </c>
      <c r="BR44" s="94">
        <v>3928.1305891700003</v>
      </c>
      <c r="BS44" s="94">
        <v>0</v>
      </c>
      <c r="BT44" s="94">
        <v>0</v>
      </c>
      <c r="BU44" s="40">
        <v>0</v>
      </c>
      <c r="BV44" s="94">
        <f t="shared" si="8"/>
        <v>3928.1305891700003</v>
      </c>
      <c r="BW44" s="94">
        <v>2775.674653</v>
      </c>
      <c r="BX44" s="94">
        <v>0</v>
      </c>
      <c r="BY44" s="94">
        <v>0</v>
      </c>
      <c r="BZ44" s="94">
        <v>2775.674653</v>
      </c>
      <c r="CA44" s="94">
        <v>0</v>
      </c>
      <c r="CB44" s="94">
        <v>0</v>
      </c>
      <c r="CC44" s="40">
        <v>0</v>
      </c>
      <c r="CD44" s="94">
        <f t="shared" si="9"/>
        <v>2775.674653</v>
      </c>
      <c r="CE44" s="94">
        <v>1985.5919123899998</v>
      </c>
      <c r="CF44" s="94">
        <v>0</v>
      </c>
      <c r="CG44" s="94">
        <v>0</v>
      </c>
      <c r="CH44" s="94">
        <v>1985.5919123899998</v>
      </c>
      <c r="CI44" s="94">
        <v>0</v>
      </c>
      <c r="CJ44" s="94">
        <v>0</v>
      </c>
      <c r="CK44" s="40">
        <v>0</v>
      </c>
      <c r="CL44" s="94">
        <f t="shared" si="10"/>
        <v>1985.5919123899998</v>
      </c>
    </row>
    <row r="45" spans="1:90" ht="20.100000000000001" customHeight="1" x14ac:dyDescent="0.25">
      <c r="A45" s="38">
        <v>1143</v>
      </c>
      <c r="B45" s="39" t="s">
        <v>268</v>
      </c>
      <c r="C45" s="94">
        <v>0</v>
      </c>
      <c r="D45" s="94">
        <v>0</v>
      </c>
      <c r="E45" s="94">
        <v>0</v>
      </c>
      <c r="F45" s="94">
        <v>0</v>
      </c>
      <c r="G45" s="94">
        <v>0</v>
      </c>
      <c r="H45" s="94">
        <v>0</v>
      </c>
      <c r="I45" s="40">
        <v>0</v>
      </c>
      <c r="J45" s="94">
        <f t="shared" si="0"/>
        <v>0</v>
      </c>
      <c r="K45" s="94">
        <v>0</v>
      </c>
      <c r="L45" s="94">
        <v>0</v>
      </c>
      <c r="M45" s="94">
        <v>0</v>
      </c>
      <c r="N45" s="94">
        <v>0</v>
      </c>
      <c r="O45" s="94">
        <v>0</v>
      </c>
      <c r="P45" s="94">
        <v>0</v>
      </c>
      <c r="Q45" s="40">
        <v>0</v>
      </c>
      <c r="R45" s="94">
        <f t="shared" si="1"/>
        <v>0</v>
      </c>
      <c r="S45" s="94">
        <v>0</v>
      </c>
      <c r="T45" s="94">
        <v>0</v>
      </c>
      <c r="U45" s="94">
        <v>0</v>
      </c>
      <c r="V45" s="94">
        <v>0</v>
      </c>
      <c r="W45" s="94">
        <v>0</v>
      </c>
      <c r="X45" s="94">
        <v>0</v>
      </c>
      <c r="Y45" s="40">
        <v>0</v>
      </c>
      <c r="Z45" s="94">
        <f t="shared" si="2"/>
        <v>0</v>
      </c>
      <c r="AA45" s="94">
        <v>0</v>
      </c>
      <c r="AB45" s="94">
        <v>0</v>
      </c>
      <c r="AC45" s="94">
        <v>0</v>
      </c>
      <c r="AD45" s="94">
        <v>0</v>
      </c>
      <c r="AE45" s="94">
        <v>0</v>
      </c>
      <c r="AF45" s="94">
        <v>0</v>
      </c>
      <c r="AG45" s="40">
        <v>0</v>
      </c>
      <c r="AH45" s="94">
        <f t="shared" si="3"/>
        <v>0</v>
      </c>
      <c r="AI45" s="94">
        <v>0</v>
      </c>
      <c r="AJ45" s="94">
        <v>0</v>
      </c>
      <c r="AK45" s="94">
        <v>0</v>
      </c>
      <c r="AL45" s="94">
        <v>0</v>
      </c>
      <c r="AM45" s="94">
        <v>0</v>
      </c>
      <c r="AN45" s="94">
        <v>0</v>
      </c>
      <c r="AO45" s="40">
        <v>0</v>
      </c>
      <c r="AP45" s="94">
        <f t="shared" si="4"/>
        <v>0</v>
      </c>
      <c r="AQ45" s="94">
        <v>0</v>
      </c>
      <c r="AR45" s="94">
        <v>0</v>
      </c>
      <c r="AS45" s="94">
        <v>0</v>
      </c>
      <c r="AT45" s="94">
        <v>0</v>
      </c>
      <c r="AU45" s="94">
        <v>0</v>
      </c>
      <c r="AV45" s="94">
        <v>0</v>
      </c>
      <c r="AW45" s="40">
        <v>0</v>
      </c>
      <c r="AX45" s="94">
        <f t="shared" si="5"/>
        <v>0</v>
      </c>
      <c r="AY45" s="94">
        <v>0</v>
      </c>
      <c r="AZ45" s="94">
        <v>0</v>
      </c>
      <c r="BA45" s="94">
        <v>0</v>
      </c>
      <c r="BB45" s="94">
        <v>0</v>
      </c>
      <c r="BC45" s="94">
        <v>0</v>
      </c>
      <c r="BD45" s="94">
        <v>0</v>
      </c>
      <c r="BE45" s="40">
        <v>0</v>
      </c>
      <c r="BF45" s="94">
        <f t="shared" si="6"/>
        <v>0</v>
      </c>
      <c r="BG45" s="94">
        <v>0</v>
      </c>
      <c r="BH45" s="94">
        <v>0</v>
      </c>
      <c r="BI45" s="94">
        <v>0</v>
      </c>
      <c r="BJ45" s="94">
        <v>0</v>
      </c>
      <c r="BK45" s="94">
        <v>0</v>
      </c>
      <c r="BL45" s="94">
        <v>0</v>
      </c>
      <c r="BM45" s="40">
        <v>0</v>
      </c>
      <c r="BN45" s="94">
        <f t="shared" si="7"/>
        <v>0</v>
      </c>
      <c r="BO45" s="94">
        <v>0</v>
      </c>
      <c r="BP45" s="94">
        <v>0</v>
      </c>
      <c r="BQ45" s="94">
        <v>0</v>
      </c>
      <c r="BR45" s="94">
        <v>0</v>
      </c>
      <c r="BS45" s="94">
        <v>0</v>
      </c>
      <c r="BT45" s="94">
        <v>0</v>
      </c>
      <c r="BU45" s="40">
        <v>0</v>
      </c>
      <c r="BV45" s="94">
        <f t="shared" si="8"/>
        <v>0</v>
      </c>
      <c r="BW45" s="94">
        <v>0</v>
      </c>
      <c r="BX45" s="94">
        <v>0</v>
      </c>
      <c r="BY45" s="94">
        <v>0</v>
      </c>
      <c r="BZ45" s="94">
        <v>0</v>
      </c>
      <c r="CA45" s="94">
        <v>0</v>
      </c>
      <c r="CB45" s="94">
        <v>0</v>
      </c>
      <c r="CC45" s="40">
        <v>0</v>
      </c>
      <c r="CD45" s="94">
        <f t="shared" si="9"/>
        <v>0</v>
      </c>
      <c r="CE45" s="94">
        <v>0</v>
      </c>
      <c r="CF45" s="94">
        <v>0</v>
      </c>
      <c r="CG45" s="94">
        <v>0</v>
      </c>
      <c r="CH45" s="94">
        <v>0</v>
      </c>
      <c r="CI45" s="94">
        <v>0</v>
      </c>
      <c r="CJ45" s="94">
        <v>0</v>
      </c>
      <c r="CK45" s="40">
        <v>0</v>
      </c>
      <c r="CL45" s="94">
        <f t="shared" si="10"/>
        <v>0</v>
      </c>
    </row>
    <row r="46" spans="1:90" ht="20.100000000000001" customHeight="1" x14ac:dyDescent="0.25">
      <c r="A46" s="38">
        <v>1144</v>
      </c>
      <c r="B46" s="39" t="s">
        <v>269</v>
      </c>
      <c r="C46" s="94">
        <v>9539.5928958200002</v>
      </c>
      <c r="D46" s="94">
        <v>0</v>
      </c>
      <c r="E46" s="94">
        <v>0</v>
      </c>
      <c r="F46" s="94">
        <v>9539.5928958200002</v>
      </c>
      <c r="G46" s="94">
        <v>83.564671100000041</v>
      </c>
      <c r="H46" s="94">
        <v>3116.9093923438099</v>
      </c>
      <c r="I46" s="40">
        <f>SUM(I47:I51)</f>
        <v>0</v>
      </c>
      <c r="J46" s="94">
        <f t="shared" si="0"/>
        <v>12740.066959263811</v>
      </c>
      <c r="K46" s="94">
        <v>10647.231830000001</v>
      </c>
      <c r="L46" s="94">
        <v>0</v>
      </c>
      <c r="M46" s="94">
        <v>0</v>
      </c>
      <c r="N46" s="94">
        <v>10647.231830000001</v>
      </c>
      <c r="O46" s="94">
        <v>114.15596599999994</v>
      </c>
      <c r="P46" s="94">
        <v>3386.0396445408201</v>
      </c>
      <c r="Q46" s="40">
        <f>SUM(Q47:Q51)</f>
        <v>0</v>
      </c>
      <c r="R46" s="94">
        <f t="shared" si="1"/>
        <v>14147.427440540821</v>
      </c>
      <c r="S46" s="94">
        <v>12127.969817630001</v>
      </c>
      <c r="T46" s="94">
        <v>0</v>
      </c>
      <c r="U46" s="94">
        <v>0</v>
      </c>
      <c r="V46" s="94">
        <v>12127.969817630001</v>
      </c>
      <c r="W46" s="94">
        <v>148.67164907000003</v>
      </c>
      <c r="X46" s="94">
        <v>3467.8289699750198</v>
      </c>
      <c r="Y46" s="40">
        <f>SUM(Y47:Y51)</f>
        <v>0</v>
      </c>
      <c r="Z46" s="94">
        <f t="shared" si="2"/>
        <v>15744.470436675021</v>
      </c>
      <c r="AA46" s="94">
        <v>13638.31711434</v>
      </c>
      <c r="AB46" s="94">
        <v>0</v>
      </c>
      <c r="AC46" s="94">
        <v>0</v>
      </c>
      <c r="AD46" s="94">
        <v>13638.31711434</v>
      </c>
      <c r="AE46" s="94">
        <v>86.229319329999996</v>
      </c>
      <c r="AF46" s="94">
        <v>4147.2628055575196</v>
      </c>
      <c r="AG46" s="40">
        <f>SUM(AG47:AG51)</f>
        <v>0</v>
      </c>
      <c r="AH46" s="94">
        <f t="shared" si="3"/>
        <v>17871.809239227518</v>
      </c>
      <c r="AI46" s="94">
        <v>14611.0984565</v>
      </c>
      <c r="AJ46" s="94">
        <v>0</v>
      </c>
      <c r="AK46" s="94">
        <v>0</v>
      </c>
      <c r="AL46" s="94">
        <v>14611.0984565</v>
      </c>
      <c r="AM46" s="94">
        <v>88.479135120000009</v>
      </c>
      <c r="AN46" s="94">
        <v>4769.5057112494696</v>
      </c>
      <c r="AO46" s="40">
        <f>SUM(AO47:AO51)</f>
        <v>0</v>
      </c>
      <c r="AP46" s="94">
        <f t="shared" si="4"/>
        <v>19469.083302869469</v>
      </c>
      <c r="AQ46" s="94">
        <v>15652.734905600002</v>
      </c>
      <c r="AR46" s="94">
        <v>0</v>
      </c>
      <c r="AS46" s="94">
        <v>0</v>
      </c>
      <c r="AT46" s="94">
        <v>15652.734905600002</v>
      </c>
      <c r="AU46" s="94">
        <v>235.70647415000002</v>
      </c>
      <c r="AV46" s="94">
        <v>6117.5098561453697</v>
      </c>
      <c r="AW46" s="40">
        <f>SUM(AW47:AW51)</f>
        <v>0</v>
      </c>
      <c r="AX46" s="94">
        <f t="shared" si="5"/>
        <v>22005.951235895373</v>
      </c>
      <c r="AY46" s="94">
        <v>14523.43879249</v>
      </c>
      <c r="AZ46" s="94">
        <v>0</v>
      </c>
      <c r="BA46" s="94">
        <v>0</v>
      </c>
      <c r="BB46" s="94">
        <v>14523.43879249</v>
      </c>
      <c r="BC46" s="94">
        <v>207.60395097</v>
      </c>
      <c r="BD46" s="94">
        <v>7426.7575381720599</v>
      </c>
      <c r="BE46" s="40">
        <f>SUM(BE47:BE51)</f>
        <v>0</v>
      </c>
      <c r="BF46" s="94">
        <f t="shared" si="6"/>
        <v>22157.800281632059</v>
      </c>
      <c r="BG46" s="94">
        <v>14080.786199439999</v>
      </c>
      <c r="BH46" s="94">
        <v>0</v>
      </c>
      <c r="BI46" s="94">
        <v>0</v>
      </c>
      <c r="BJ46" s="94">
        <v>14080.786199439999</v>
      </c>
      <c r="BK46" s="94">
        <v>298.24712662999997</v>
      </c>
      <c r="BL46" s="94">
        <v>7707.5415542905102</v>
      </c>
      <c r="BM46" s="40">
        <f>SUM(BM47:BM51)</f>
        <v>0</v>
      </c>
      <c r="BN46" s="94">
        <f t="shared" si="7"/>
        <v>22086.574880360509</v>
      </c>
      <c r="BO46" s="94">
        <v>15047.148304130002</v>
      </c>
      <c r="BP46" s="94">
        <v>0</v>
      </c>
      <c r="BQ46" s="94">
        <v>0</v>
      </c>
      <c r="BR46" s="94">
        <v>15047.148304130002</v>
      </c>
      <c r="BS46" s="94">
        <v>258.07968911000012</v>
      </c>
      <c r="BT46" s="94">
        <v>8956.8929904016604</v>
      </c>
      <c r="BU46" s="40">
        <f>SUM(BU47:BU51)</f>
        <v>0</v>
      </c>
      <c r="BV46" s="94">
        <f t="shared" si="8"/>
        <v>24262.12098364166</v>
      </c>
      <c r="BW46" s="94">
        <v>15101.747569410001</v>
      </c>
      <c r="BX46" s="94">
        <v>0</v>
      </c>
      <c r="BY46" s="94">
        <v>0</v>
      </c>
      <c r="BZ46" s="94">
        <v>15101.747569410001</v>
      </c>
      <c r="CA46" s="94">
        <v>253.54558171999997</v>
      </c>
      <c r="CB46" s="94">
        <v>10061.4822774849</v>
      </c>
      <c r="CC46" s="40">
        <f>SUM(CC47:CC51)</f>
        <v>0</v>
      </c>
      <c r="CD46" s="94">
        <f t="shared" si="9"/>
        <v>25416.775428614899</v>
      </c>
      <c r="CE46" s="94">
        <v>17142.471255230001</v>
      </c>
      <c r="CF46" s="94">
        <v>0</v>
      </c>
      <c r="CG46" s="94">
        <v>0</v>
      </c>
      <c r="CH46" s="94">
        <v>17142.471255230001</v>
      </c>
      <c r="CI46" s="94">
        <v>232.09311219999998</v>
      </c>
      <c r="CJ46" s="94">
        <v>9537.1868869999998</v>
      </c>
      <c r="CK46" s="40">
        <f>SUM(CK47:CK51)</f>
        <v>0</v>
      </c>
      <c r="CL46" s="94">
        <f t="shared" si="10"/>
        <v>26911.751254430001</v>
      </c>
    </row>
    <row r="47" spans="1:90" s="48" customFormat="1" ht="20.100000000000001" customHeight="1" x14ac:dyDescent="0.25">
      <c r="A47" s="45" t="s">
        <v>452</v>
      </c>
      <c r="B47" s="56" t="s">
        <v>453</v>
      </c>
      <c r="C47" s="95">
        <v>2979.3540740599997</v>
      </c>
      <c r="D47" s="95">
        <v>0</v>
      </c>
      <c r="E47" s="95">
        <v>0</v>
      </c>
      <c r="F47" s="95">
        <v>2979.3540740599997</v>
      </c>
      <c r="G47" s="95">
        <v>0</v>
      </c>
      <c r="H47" s="95" t="s">
        <v>902</v>
      </c>
      <c r="I47" s="47">
        <v>0</v>
      </c>
      <c r="J47" s="95">
        <f t="shared" si="0"/>
        <v>2979.3540740599997</v>
      </c>
      <c r="K47" s="95">
        <v>3231.2995630200003</v>
      </c>
      <c r="L47" s="95">
        <v>0</v>
      </c>
      <c r="M47" s="95">
        <v>0</v>
      </c>
      <c r="N47" s="95">
        <v>3231.2995630200003</v>
      </c>
      <c r="O47" s="95" t="s">
        <v>902</v>
      </c>
      <c r="P47" s="95" t="s">
        <v>902</v>
      </c>
      <c r="Q47" s="47">
        <v>0</v>
      </c>
      <c r="R47" s="95">
        <f t="shared" si="1"/>
        <v>3231.2995630200003</v>
      </c>
      <c r="S47" s="95">
        <v>3566.2051752500001</v>
      </c>
      <c r="T47" s="95">
        <v>0</v>
      </c>
      <c r="U47" s="95">
        <v>0</v>
      </c>
      <c r="V47" s="95">
        <v>3566.2051752500001</v>
      </c>
      <c r="W47" s="95" t="s">
        <v>902</v>
      </c>
      <c r="X47" s="95" t="s">
        <v>902</v>
      </c>
      <c r="Y47" s="47">
        <v>0</v>
      </c>
      <c r="Z47" s="95">
        <f t="shared" si="2"/>
        <v>3566.2051752500001</v>
      </c>
      <c r="AA47" s="95">
        <v>3788.3780852700002</v>
      </c>
      <c r="AB47" s="95">
        <v>0</v>
      </c>
      <c r="AC47" s="95">
        <v>0</v>
      </c>
      <c r="AD47" s="95">
        <v>3788.3780852700002</v>
      </c>
      <c r="AE47" s="95" t="s">
        <v>902</v>
      </c>
      <c r="AF47" s="95" t="s">
        <v>902</v>
      </c>
      <c r="AG47" s="47">
        <v>0</v>
      </c>
      <c r="AH47" s="95">
        <f t="shared" si="3"/>
        <v>3788.3780852700002</v>
      </c>
      <c r="AI47" s="95">
        <v>4488.7702146499996</v>
      </c>
      <c r="AJ47" s="95">
        <v>0</v>
      </c>
      <c r="AK47" s="95">
        <v>0</v>
      </c>
      <c r="AL47" s="95">
        <v>4488.7702146499996</v>
      </c>
      <c r="AM47" s="95" t="s">
        <v>902</v>
      </c>
      <c r="AN47" s="95" t="s">
        <v>902</v>
      </c>
      <c r="AO47" s="47">
        <v>0</v>
      </c>
      <c r="AP47" s="95">
        <f t="shared" si="4"/>
        <v>4488.7702146499996</v>
      </c>
      <c r="AQ47" s="95">
        <v>5085.9176322700005</v>
      </c>
      <c r="AR47" s="95">
        <v>0</v>
      </c>
      <c r="AS47" s="95">
        <v>0</v>
      </c>
      <c r="AT47" s="95">
        <v>5085.9176322700005</v>
      </c>
      <c r="AU47" s="95" t="s">
        <v>902</v>
      </c>
      <c r="AV47" s="95" t="s">
        <v>902</v>
      </c>
      <c r="AW47" s="47">
        <v>0</v>
      </c>
      <c r="AX47" s="95">
        <f t="shared" si="5"/>
        <v>5085.9176322700005</v>
      </c>
      <c r="AY47" s="95">
        <v>4254.2693331800001</v>
      </c>
      <c r="AZ47" s="95">
        <v>0</v>
      </c>
      <c r="BA47" s="95">
        <v>0</v>
      </c>
      <c r="BB47" s="95">
        <v>4254.2693331800001</v>
      </c>
      <c r="BC47" s="95" t="s">
        <v>902</v>
      </c>
      <c r="BD47" s="95" t="s">
        <v>902</v>
      </c>
      <c r="BE47" s="47">
        <v>0</v>
      </c>
      <c r="BF47" s="95">
        <f t="shared" si="6"/>
        <v>4254.2693331800001</v>
      </c>
      <c r="BG47" s="95">
        <v>4573.9082169399999</v>
      </c>
      <c r="BH47" s="95">
        <v>0</v>
      </c>
      <c r="BI47" s="95">
        <v>0</v>
      </c>
      <c r="BJ47" s="95">
        <v>4573.9082169399999</v>
      </c>
      <c r="BK47" s="95" t="s">
        <v>902</v>
      </c>
      <c r="BL47" s="95" t="s">
        <v>902</v>
      </c>
      <c r="BM47" s="47">
        <v>0</v>
      </c>
      <c r="BN47" s="95">
        <f t="shared" si="7"/>
        <v>4573.9082169399999</v>
      </c>
      <c r="BO47" s="95">
        <v>4568.7626060599996</v>
      </c>
      <c r="BP47" s="95">
        <v>0</v>
      </c>
      <c r="BQ47" s="95">
        <v>0</v>
      </c>
      <c r="BR47" s="95">
        <v>4568.7626060599996</v>
      </c>
      <c r="BS47" s="95" t="s">
        <v>902</v>
      </c>
      <c r="BT47" s="95" t="s">
        <v>902</v>
      </c>
      <c r="BU47" s="47">
        <v>0</v>
      </c>
      <c r="BV47" s="95">
        <f t="shared" si="8"/>
        <v>4568.7626060599996</v>
      </c>
      <c r="BW47" s="95">
        <v>2801.5941896899994</v>
      </c>
      <c r="BX47" s="95">
        <v>0</v>
      </c>
      <c r="BY47" s="95">
        <v>0</v>
      </c>
      <c r="BZ47" s="95">
        <v>2801.5941896899994</v>
      </c>
      <c r="CA47" s="95" t="s">
        <v>902</v>
      </c>
      <c r="CB47" s="95" t="s">
        <v>902</v>
      </c>
      <c r="CC47" s="47">
        <v>0</v>
      </c>
      <c r="CD47" s="95">
        <f t="shared" si="9"/>
        <v>2801.5941896899994</v>
      </c>
      <c r="CE47" s="95">
        <v>2903.38387543</v>
      </c>
      <c r="CF47" s="95">
        <v>0</v>
      </c>
      <c r="CG47" s="95">
        <v>0</v>
      </c>
      <c r="CH47" s="95">
        <v>2903.38387543</v>
      </c>
      <c r="CI47" s="95" t="s">
        <v>902</v>
      </c>
      <c r="CJ47" s="95" t="s">
        <v>902</v>
      </c>
      <c r="CK47" s="47">
        <v>0</v>
      </c>
      <c r="CL47" s="95">
        <f t="shared" si="10"/>
        <v>2903.38387543</v>
      </c>
    </row>
    <row r="48" spans="1:90" s="48" customFormat="1" ht="20.100000000000001" customHeight="1" x14ac:dyDescent="0.25">
      <c r="A48" s="45" t="s">
        <v>454</v>
      </c>
      <c r="B48" s="56" t="s">
        <v>455</v>
      </c>
      <c r="C48" s="95">
        <v>2830.4272911899998</v>
      </c>
      <c r="D48" s="95">
        <v>0</v>
      </c>
      <c r="E48" s="95">
        <v>0</v>
      </c>
      <c r="F48" s="95">
        <v>2830.4272911899998</v>
      </c>
      <c r="G48" s="95">
        <v>0</v>
      </c>
      <c r="H48" s="95" t="s">
        <v>902</v>
      </c>
      <c r="I48" s="47">
        <v>0</v>
      </c>
      <c r="J48" s="95">
        <f t="shared" si="0"/>
        <v>2830.4272911899998</v>
      </c>
      <c r="K48" s="95">
        <v>3268.8632685100001</v>
      </c>
      <c r="L48" s="95">
        <v>0</v>
      </c>
      <c r="M48" s="95">
        <v>0</v>
      </c>
      <c r="N48" s="95">
        <v>3268.8632685100001</v>
      </c>
      <c r="O48" s="95">
        <v>0</v>
      </c>
      <c r="P48" s="95" t="s">
        <v>902</v>
      </c>
      <c r="Q48" s="47">
        <v>0</v>
      </c>
      <c r="R48" s="95">
        <f t="shared" si="1"/>
        <v>3268.8632685100001</v>
      </c>
      <c r="S48" s="95">
        <v>3518.1787408099999</v>
      </c>
      <c r="T48" s="95">
        <v>0</v>
      </c>
      <c r="U48" s="95">
        <v>0</v>
      </c>
      <c r="V48" s="95">
        <v>3518.1787408099999</v>
      </c>
      <c r="W48" s="95">
        <v>0</v>
      </c>
      <c r="X48" s="95" t="s">
        <v>902</v>
      </c>
      <c r="Y48" s="47">
        <v>0</v>
      </c>
      <c r="Z48" s="95">
        <f t="shared" si="2"/>
        <v>3518.1787408099999</v>
      </c>
      <c r="AA48" s="95">
        <v>3987.89484855</v>
      </c>
      <c r="AB48" s="95">
        <v>0</v>
      </c>
      <c r="AC48" s="95">
        <v>0</v>
      </c>
      <c r="AD48" s="95">
        <v>3987.89484855</v>
      </c>
      <c r="AE48" s="95">
        <v>0</v>
      </c>
      <c r="AF48" s="95" t="s">
        <v>902</v>
      </c>
      <c r="AG48" s="47">
        <v>0</v>
      </c>
      <c r="AH48" s="95">
        <f t="shared" si="3"/>
        <v>3987.89484855</v>
      </c>
      <c r="AI48" s="95">
        <v>4145.1533194699996</v>
      </c>
      <c r="AJ48" s="95">
        <v>0</v>
      </c>
      <c r="AK48" s="95">
        <v>0</v>
      </c>
      <c r="AL48" s="95">
        <v>4145.1533194699996</v>
      </c>
      <c r="AM48" s="95">
        <v>0</v>
      </c>
      <c r="AN48" s="95" t="s">
        <v>902</v>
      </c>
      <c r="AO48" s="47">
        <v>0</v>
      </c>
      <c r="AP48" s="95">
        <f t="shared" si="4"/>
        <v>4145.1533194699996</v>
      </c>
      <c r="AQ48" s="95">
        <v>4241.7013404400004</v>
      </c>
      <c r="AR48" s="95">
        <v>0</v>
      </c>
      <c r="AS48" s="95">
        <v>0</v>
      </c>
      <c r="AT48" s="95">
        <v>4241.7013404400004</v>
      </c>
      <c r="AU48" s="95">
        <v>0</v>
      </c>
      <c r="AV48" s="95" t="s">
        <v>902</v>
      </c>
      <c r="AW48" s="47">
        <v>0</v>
      </c>
      <c r="AX48" s="95">
        <f t="shared" si="5"/>
        <v>4241.7013404400004</v>
      </c>
      <c r="AY48" s="95">
        <v>4242.8251201399999</v>
      </c>
      <c r="AZ48" s="95">
        <v>0</v>
      </c>
      <c r="BA48" s="95">
        <v>0</v>
      </c>
      <c r="BB48" s="95">
        <v>4242.8251201399999</v>
      </c>
      <c r="BC48" s="95">
        <v>0</v>
      </c>
      <c r="BD48" s="95" t="s">
        <v>902</v>
      </c>
      <c r="BE48" s="47">
        <v>0</v>
      </c>
      <c r="BF48" s="95">
        <f t="shared" si="6"/>
        <v>4242.8251201399999</v>
      </c>
      <c r="BG48" s="95">
        <v>3301.5177873600001</v>
      </c>
      <c r="BH48" s="95">
        <v>0</v>
      </c>
      <c r="BI48" s="95">
        <v>0</v>
      </c>
      <c r="BJ48" s="95">
        <v>3301.5177873600001</v>
      </c>
      <c r="BK48" s="95">
        <v>0</v>
      </c>
      <c r="BL48" s="95" t="s">
        <v>902</v>
      </c>
      <c r="BM48" s="47">
        <v>0</v>
      </c>
      <c r="BN48" s="95">
        <f t="shared" si="7"/>
        <v>3301.5177873600001</v>
      </c>
      <c r="BO48" s="95">
        <v>2312.2301149200002</v>
      </c>
      <c r="BP48" s="95">
        <v>0</v>
      </c>
      <c r="BQ48" s="95">
        <v>0</v>
      </c>
      <c r="BR48" s="95">
        <v>2312.2301149200002</v>
      </c>
      <c r="BS48" s="95">
        <v>0</v>
      </c>
      <c r="BT48" s="95" t="s">
        <v>902</v>
      </c>
      <c r="BU48" s="47">
        <v>0</v>
      </c>
      <c r="BV48" s="95">
        <f t="shared" si="8"/>
        <v>2312.2301149200002</v>
      </c>
      <c r="BW48" s="95">
        <v>1027.2310500900001</v>
      </c>
      <c r="BX48" s="95">
        <v>0</v>
      </c>
      <c r="BY48" s="95">
        <v>0</v>
      </c>
      <c r="BZ48" s="95">
        <v>1027.2310500900001</v>
      </c>
      <c r="CA48" s="95">
        <v>0</v>
      </c>
      <c r="CB48" s="95" t="s">
        <v>902</v>
      </c>
      <c r="CC48" s="47">
        <v>0</v>
      </c>
      <c r="CD48" s="95">
        <f t="shared" si="9"/>
        <v>1027.2310500900001</v>
      </c>
      <c r="CE48" s="95">
        <v>173.46849510999999</v>
      </c>
      <c r="CF48" s="95">
        <v>0</v>
      </c>
      <c r="CG48" s="95">
        <v>0</v>
      </c>
      <c r="CH48" s="95">
        <v>173.46849510999999</v>
      </c>
      <c r="CI48" s="95">
        <v>0</v>
      </c>
      <c r="CJ48" s="95" t="s">
        <v>902</v>
      </c>
      <c r="CK48" s="47">
        <v>0</v>
      </c>
      <c r="CL48" s="95">
        <f t="shared" si="10"/>
        <v>173.46849510999999</v>
      </c>
    </row>
    <row r="49" spans="1:90" s="48" customFormat="1" ht="20.100000000000001" customHeight="1" x14ac:dyDescent="0.25">
      <c r="A49" s="45" t="s">
        <v>456</v>
      </c>
      <c r="B49" s="56" t="s">
        <v>457</v>
      </c>
      <c r="C49" s="95">
        <v>1211.4946177300001</v>
      </c>
      <c r="D49" s="95">
        <v>0</v>
      </c>
      <c r="E49" s="95">
        <v>0</v>
      </c>
      <c r="F49" s="95">
        <v>1211.4946177300001</v>
      </c>
      <c r="G49" s="95">
        <v>0</v>
      </c>
      <c r="H49" s="95" t="s">
        <v>902</v>
      </c>
      <c r="I49" s="47">
        <v>0</v>
      </c>
      <c r="J49" s="95">
        <f t="shared" si="0"/>
        <v>1211.4946177300001</v>
      </c>
      <c r="K49" s="95">
        <v>1507.12108687</v>
      </c>
      <c r="L49" s="95">
        <v>0</v>
      </c>
      <c r="M49" s="95">
        <v>0</v>
      </c>
      <c r="N49" s="95">
        <v>1507.12108687</v>
      </c>
      <c r="O49" s="95">
        <v>0</v>
      </c>
      <c r="P49" s="95" t="s">
        <v>902</v>
      </c>
      <c r="Q49" s="47">
        <v>0</v>
      </c>
      <c r="R49" s="95">
        <f t="shared" si="1"/>
        <v>1507.12108687</v>
      </c>
      <c r="S49" s="95">
        <v>1962.4433087299999</v>
      </c>
      <c r="T49" s="95">
        <v>0</v>
      </c>
      <c r="U49" s="95">
        <v>0</v>
      </c>
      <c r="V49" s="95">
        <v>1962.4433087299999</v>
      </c>
      <c r="W49" s="95">
        <v>0</v>
      </c>
      <c r="X49" s="95" t="s">
        <v>902</v>
      </c>
      <c r="Y49" s="47">
        <v>0</v>
      </c>
      <c r="Z49" s="95">
        <f t="shared" si="2"/>
        <v>1962.4433087299999</v>
      </c>
      <c r="AA49" s="95">
        <v>2224.4062963400002</v>
      </c>
      <c r="AB49" s="95">
        <v>0</v>
      </c>
      <c r="AC49" s="95">
        <v>0</v>
      </c>
      <c r="AD49" s="95">
        <v>2224.4062963400002</v>
      </c>
      <c r="AE49" s="95">
        <v>0</v>
      </c>
      <c r="AF49" s="95" t="s">
        <v>902</v>
      </c>
      <c r="AG49" s="47">
        <v>0</v>
      </c>
      <c r="AH49" s="95">
        <f t="shared" si="3"/>
        <v>2224.4062963400002</v>
      </c>
      <c r="AI49" s="95">
        <v>2498.7413802299998</v>
      </c>
      <c r="AJ49" s="95">
        <v>0</v>
      </c>
      <c r="AK49" s="95">
        <v>0</v>
      </c>
      <c r="AL49" s="95">
        <v>2498.7413802299998</v>
      </c>
      <c r="AM49" s="95">
        <v>0</v>
      </c>
      <c r="AN49" s="95" t="s">
        <v>902</v>
      </c>
      <c r="AO49" s="47">
        <v>0</v>
      </c>
      <c r="AP49" s="95">
        <f t="shared" si="4"/>
        <v>2498.7413802299998</v>
      </c>
      <c r="AQ49" s="95">
        <v>2983.4264766800006</v>
      </c>
      <c r="AR49" s="95">
        <v>0</v>
      </c>
      <c r="AS49" s="95">
        <v>0</v>
      </c>
      <c r="AT49" s="95">
        <v>2983.4264766800006</v>
      </c>
      <c r="AU49" s="95">
        <v>0</v>
      </c>
      <c r="AV49" s="95" t="s">
        <v>902</v>
      </c>
      <c r="AW49" s="47">
        <v>0</v>
      </c>
      <c r="AX49" s="95">
        <f t="shared" si="5"/>
        <v>2983.4264766800006</v>
      </c>
      <c r="AY49" s="95">
        <v>2939.9487687999999</v>
      </c>
      <c r="AZ49" s="95">
        <v>0</v>
      </c>
      <c r="BA49" s="95">
        <v>0</v>
      </c>
      <c r="BB49" s="95">
        <v>2939.9487687999999</v>
      </c>
      <c r="BC49" s="95">
        <v>0</v>
      </c>
      <c r="BD49" s="95" t="s">
        <v>902</v>
      </c>
      <c r="BE49" s="47">
        <v>0</v>
      </c>
      <c r="BF49" s="95">
        <f t="shared" si="6"/>
        <v>2939.9487687999999</v>
      </c>
      <c r="BG49" s="95">
        <v>3011.1797351300002</v>
      </c>
      <c r="BH49" s="95">
        <v>0</v>
      </c>
      <c r="BI49" s="95">
        <v>0</v>
      </c>
      <c r="BJ49" s="95">
        <v>3011.1797351300002</v>
      </c>
      <c r="BK49" s="95">
        <v>0</v>
      </c>
      <c r="BL49" s="95" t="s">
        <v>902</v>
      </c>
      <c r="BM49" s="47">
        <v>0</v>
      </c>
      <c r="BN49" s="95">
        <f t="shared" si="7"/>
        <v>3011.1797351300002</v>
      </c>
      <c r="BO49" s="95">
        <v>4096.9853441599998</v>
      </c>
      <c r="BP49" s="95">
        <v>0</v>
      </c>
      <c r="BQ49" s="95">
        <v>0</v>
      </c>
      <c r="BR49" s="95">
        <v>4096.9853441599998</v>
      </c>
      <c r="BS49" s="95">
        <v>0</v>
      </c>
      <c r="BT49" s="95" t="s">
        <v>902</v>
      </c>
      <c r="BU49" s="47">
        <v>0</v>
      </c>
      <c r="BV49" s="95">
        <f t="shared" si="8"/>
        <v>4096.9853441599998</v>
      </c>
      <c r="BW49" s="95">
        <v>5127.1525885300007</v>
      </c>
      <c r="BX49" s="95">
        <v>0</v>
      </c>
      <c r="BY49" s="95">
        <v>0</v>
      </c>
      <c r="BZ49" s="95">
        <v>5127.1525885300007</v>
      </c>
      <c r="CA49" s="95">
        <v>0</v>
      </c>
      <c r="CB49" s="95" t="s">
        <v>902</v>
      </c>
      <c r="CC49" s="47">
        <v>0</v>
      </c>
      <c r="CD49" s="95">
        <f t="shared" si="9"/>
        <v>5127.1525885300007</v>
      </c>
      <c r="CE49" s="95">
        <v>5899.6864005500001</v>
      </c>
      <c r="CF49" s="95">
        <v>0</v>
      </c>
      <c r="CG49" s="95">
        <v>0</v>
      </c>
      <c r="CH49" s="95">
        <v>5899.6864005500001</v>
      </c>
      <c r="CI49" s="95">
        <v>0</v>
      </c>
      <c r="CJ49" s="95" t="s">
        <v>902</v>
      </c>
      <c r="CK49" s="47">
        <v>0</v>
      </c>
      <c r="CL49" s="95">
        <f t="shared" si="10"/>
        <v>5899.6864005500001</v>
      </c>
    </row>
    <row r="50" spans="1:90" s="48" customFormat="1" ht="20.100000000000001" customHeight="1" x14ac:dyDescent="0.25">
      <c r="A50" s="45" t="s">
        <v>458</v>
      </c>
      <c r="B50" s="56" t="s">
        <v>488</v>
      </c>
      <c r="C50" s="95" t="s">
        <v>902</v>
      </c>
      <c r="D50" s="95">
        <v>0</v>
      </c>
      <c r="E50" s="95">
        <v>0</v>
      </c>
      <c r="F50" s="95">
        <v>0</v>
      </c>
      <c r="G50" s="95">
        <v>83.564671430000004</v>
      </c>
      <c r="H50" s="95">
        <v>3116.9093923438099</v>
      </c>
      <c r="I50" s="47">
        <v>0</v>
      </c>
      <c r="J50" s="95">
        <f t="shared" si="0"/>
        <v>3200.47406377381</v>
      </c>
      <c r="K50" s="95" t="s">
        <v>902</v>
      </c>
      <c r="L50" s="95">
        <v>0</v>
      </c>
      <c r="M50" s="95">
        <v>0</v>
      </c>
      <c r="N50" s="95">
        <v>0</v>
      </c>
      <c r="O50" s="95">
        <v>114.15596625000001</v>
      </c>
      <c r="P50" s="95">
        <v>3386.0396445408201</v>
      </c>
      <c r="Q50" s="47">
        <v>0</v>
      </c>
      <c r="R50" s="95">
        <f t="shared" si="1"/>
        <v>3500.19561079082</v>
      </c>
      <c r="S50" s="95" t="s">
        <v>902</v>
      </c>
      <c r="T50" s="95">
        <v>0</v>
      </c>
      <c r="U50" s="95">
        <v>0</v>
      </c>
      <c r="V50" s="95">
        <v>0</v>
      </c>
      <c r="W50" s="95">
        <v>148.67164862000001</v>
      </c>
      <c r="X50" s="95">
        <v>3467.8289699750198</v>
      </c>
      <c r="Y50" s="47">
        <v>0</v>
      </c>
      <c r="Z50" s="95">
        <f t="shared" si="2"/>
        <v>3616.5006185950197</v>
      </c>
      <c r="AA50" s="95" t="s">
        <v>902</v>
      </c>
      <c r="AB50" s="95">
        <v>0</v>
      </c>
      <c r="AC50" s="95">
        <v>0</v>
      </c>
      <c r="AD50" s="95">
        <v>0</v>
      </c>
      <c r="AE50" s="95">
        <v>86.229319329999996</v>
      </c>
      <c r="AF50" s="95">
        <v>4147.2628055575196</v>
      </c>
      <c r="AG50" s="47">
        <v>0</v>
      </c>
      <c r="AH50" s="95">
        <f t="shared" si="3"/>
        <v>4233.4921248875198</v>
      </c>
      <c r="AI50" s="95" t="s">
        <v>902</v>
      </c>
      <c r="AJ50" s="95">
        <v>0</v>
      </c>
      <c r="AK50" s="95">
        <v>0</v>
      </c>
      <c r="AL50" s="95">
        <v>0</v>
      </c>
      <c r="AM50" s="95">
        <v>88.479135120000009</v>
      </c>
      <c r="AN50" s="95">
        <v>4769.5057112494696</v>
      </c>
      <c r="AO50" s="47">
        <v>0</v>
      </c>
      <c r="AP50" s="95">
        <f t="shared" si="4"/>
        <v>4857.9848463694698</v>
      </c>
      <c r="AQ50" s="95" t="s">
        <v>902</v>
      </c>
      <c r="AR50" s="95">
        <v>0</v>
      </c>
      <c r="AS50" s="95">
        <v>0</v>
      </c>
      <c r="AT50" s="95">
        <v>0</v>
      </c>
      <c r="AU50" s="95">
        <v>232.96038797</v>
      </c>
      <c r="AV50" s="95">
        <v>6117.5098561453697</v>
      </c>
      <c r="AW50" s="47">
        <v>0</v>
      </c>
      <c r="AX50" s="95">
        <f t="shared" si="5"/>
        <v>6350.4702441153695</v>
      </c>
      <c r="AY50" s="95" t="s">
        <v>902</v>
      </c>
      <c r="AZ50" s="95">
        <v>0</v>
      </c>
      <c r="BA50" s="95">
        <v>0</v>
      </c>
      <c r="BB50" s="95">
        <v>0</v>
      </c>
      <c r="BC50" s="95">
        <v>205.08756252000001</v>
      </c>
      <c r="BD50" s="95">
        <v>7426.7575381720599</v>
      </c>
      <c r="BE50" s="47">
        <v>0</v>
      </c>
      <c r="BF50" s="95">
        <f t="shared" si="6"/>
        <v>7631.8451006920595</v>
      </c>
      <c r="BG50" s="95" t="s">
        <v>902</v>
      </c>
      <c r="BH50" s="95">
        <v>0</v>
      </c>
      <c r="BI50" s="95">
        <v>0</v>
      </c>
      <c r="BJ50" s="95">
        <v>0</v>
      </c>
      <c r="BK50" s="95">
        <v>295.43846388999998</v>
      </c>
      <c r="BL50" s="95">
        <v>7707.5415542905102</v>
      </c>
      <c r="BM50" s="47">
        <v>0</v>
      </c>
      <c r="BN50" s="95">
        <f t="shared" si="7"/>
        <v>8002.9800181805103</v>
      </c>
      <c r="BO50" s="95" t="s">
        <v>902</v>
      </c>
      <c r="BP50" s="95">
        <v>0</v>
      </c>
      <c r="BQ50" s="95">
        <v>0</v>
      </c>
      <c r="BR50" s="95">
        <v>0</v>
      </c>
      <c r="BS50" s="95">
        <v>255.4292147700001</v>
      </c>
      <c r="BT50" s="95">
        <v>8956.8929904016604</v>
      </c>
      <c r="BU50" s="47">
        <v>0</v>
      </c>
      <c r="BV50" s="95">
        <f t="shared" si="8"/>
        <v>9212.3222051716602</v>
      </c>
      <c r="BW50" s="95" t="s">
        <v>902</v>
      </c>
      <c r="BX50" s="95">
        <v>0</v>
      </c>
      <c r="BY50" s="95">
        <v>0</v>
      </c>
      <c r="BZ50" s="95">
        <v>0</v>
      </c>
      <c r="CA50" s="95">
        <v>251.60542619999998</v>
      </c>
      <c r="CB50" s="95">
        <v>10061.4822774849</v>
      </c>
      <c r="CC50" s="47">
        <v>0</v>
      </c>
      <c r="CD50" s="95">
        <f t="shared" si="9"/>
        <v>10313.0877036849</v>
      </c>
      <c r="CE50" s="95" t="s">
        <v>902</v>
      </c>
      <c r="CF50" s="95">
        <v>0</v>
      </c>
      <c r="CG50" s="95">
        <v>0</v>
      </c>
      <c r="CH50" s="95">
        <v>0</v>
      </c>
      <c r="CI50" s="95">
        <v>229.75335204999999</v>
      </c>
      <c r="CJ50" s="95">
        <v>9537.1868869999998</v>
      </c>
      <c r="CK50" s="47">
        <v>0</v>
      </c>
      <c r="CL50" s="95">
        <f t="shared" si="10"/>
        <v>9766.9402390499999</v>
      </c>
    </row>
    <row r="51" spans="1:90" s="48" customFormat="1" ht="20.100000000000001" customHeight="1" x14ac:dyDescent="0.25">
      <c r="A51" s="45" t="s">
        <v>489</v>
      </c>
      <c r="B51" s="56" t="s">
        <v>459</v>
      </c>
      <c r="C51" s="95">
        <v>2518.3169128400004</v>
      </c>
      <c r="D51" s="95">
        <v>0</v>
      </c>
      <c r="E51" s="95">
        <v>0</v>
      </c>
      <c r="F51" s="95">
        <v>2518.3169128400004</v>
      </c>
      <c r="G51" s="95">
        <v>-3.2999996632338479E-7</v>
      </c>
      <c r="H51" s="95" t="s">
        <v>902</v>
      </c>
      <c r="I51" s="47">
        <v>0</v>
      </c>
      <c r="J51" s="95">
        <f t="shared" si="0"/>
        <v>2518.3169125100003</v>
      </c>
      <c r="K51" s="95">
        <v>2639.9479115999998</v>
      </c>
      <c r="L51" s="95">
        <v>0</v>
      </c>
      <c r="M51" s="95">
        <v>0</v>
      </c>
      <c r="N51" s="95">
        <v>2639.9479115999998</v>
      </c>
      <c r="O51" s="95">
        <v>-2.5000007167454896E-7</v>
      </c>
      <c r="P51" s="95" t="s">
        <v>902</v>
      </c>
      <c r="Q51" s="47">
        <v>0</v>
      </c>
      <c r="R51" s="95">
        <f t="shared" si="1"/>
        <v>2639.9479113499997</v>
      </c>
      <c r="S51" s="95">
        <v>3081.1425928400004</v>
      </c>
      <c r="T51" s="95">
        <v>0</v>
      </c>
      <c r="U51" s="95">
        <v>0</v>
      </c>
      <c r="V51" s="95">
        <v>3081.1425928400004</v>
      </c>
      <c r="W51" s="95">
        <v>4.5000002859160304E-7</v>
      </c>
      <c r="X51" s="95" t="s">
        <v>902</v>
      </c>
      <c r="Y51" s="47">
        <v>0</v>
      </c>
      <c r="Z51" s="95">
        <f t="shared" si="2"/>
        <v>3081.1425932900006</v>
      </c>
      <c r="AA51" s="95">
        <v>3637.6378841800001</v>
      </c>
      <c r="AB51" s="95">
        <v>0</v>
      </c>
      <c r="AC51" s="95">
        <v>0</v>
      </c>
      <c r="AD51" s="95">
        <v>3637.6378841800001</v>
      </c>
      <c r="AE51" s="95">
        <v>0</v>
      </c>
      <c r="AF51" s="95" t="s">
        <v>902</v>
      </c>
      <c r="AG51" s="47">
        <v>0</v>
      </c>
      <c r="AH51" s="95">
        <f t="shared" si="3"/>
        <v>3637.6378841800001</v>
      </c>
      <c r="AI51" s="95">
        <v>3478.4335421500004</v>
      </c>
      <c r="AJ51" s="95">
        <v>0</v>
      </c>
      <c r="AK51" s="95">
        <v>0</v>
      </c>
      <c r="AL51" s="95">
        <v>3478.4335421500004</v>
      </c>
      <c r="AM51" s="95">
        <v>0</v>
      </c>
      <c r="AN51" s="95" t="s">
        <v>902</v>
      </c>
      <c r="AO51" s="47">
        <v>0</v>
      </c>
      <c r="AP51" s="95">
        <f t="shared" si="4"/>
        <v>3478.4335421500004</v>
      </c>
      <c r="AQ51" s="95">
        <v>3341.6894562099997</v>
      </c>
      <c r="AR51" s="95">
        <v>0</v>
      </c>
      <c r="AS51" s="95">
        <v>0</v>
      </c>
      <c r="AT51" s="95">
        <v>3341.6894562099997</v>
      </c>
      <c r="AU51" s="95">
        <v>-1.9999980926513672E-8</v>
      </c>
      <c r="AV51" s="95" t="s">
        <v>902</v>
      </c>
      <c r="AW51" s="47">
        <v>0</v>
      </c>
      <c r="AX51" s="95">
        <f t="shared" si="5"/>
        <v>3341.6894561899999</v>
      </c>
      <c r="AY51" s="95">
        <v>3086.3955703700003</v>
      </c>
      <c r="AZ51" s="95">
        <v>0</v>
      </c>
      <c r="BA51" s="95">
        <v>0</v>
      </c>
      <c r="BB51" s="95">
        <v>3086.3955703700003</v>
      </c>
      <c r="BC51" s="95">
        <v>0</v>
      </c>
      <c r="BD51" s="95" t="s">
        <v>902</v>
      </c>
      <c r="BE51" s="47">
        <v>0</v>
      </c>
      <c r="BF51" s="95">
        <f t="shared" si="6"/>
        <v>3086.3955703700003</v>
      </c>
      <c r="BG51" s="95">
        <v>3194.1804600100004</v>
      </c>
      <c r="BH51" s="95">
        <v>0</v>
      </c>
      <c r="BI51" s="95">
        <v>0</v>
      </c>
      <c r="BJ51" s="95">
        <v>3194.1804600100004</v>
      </c>
      <c r="BK51" s="95">
        <v>0</v>
      </c>
      <c r="BL51" s="95" t="s">
        <v>902</v>
      </c>
      <c r="BM51" s="47">
        <v>0</v>
      </c>
      <c r="BN51" s="95">
        <f t="shared" si="7"/>
        <v>3194.1804600100004</v>
      </c>
      <c r="BO51" s="95">
        <v>4069.1702389900001</v>
      </c>
      <c r="BP51" s="95">
        <v>0</v>
      </c>
      <c r="BQ51" s="95">
        <v>0</v>
      </c>
      <c r="BR51" s="95">
        <v>4069.1702389900001</v>
      </c>
      <c r="BS51" s="95">
        <v>0</v>
      </c>
      <c r="BT51" s="95" t="s">
        <v>902</v>
      </c>
      <c r="BU51" s="47">
        <v>0</v>
      </c>
      <c r="BV51" s="95">
        <f t="shared" si="8"/>
        <v>4069.1702389900001</v>
      </c>
      <c r="BW51" s="95">
        <v>6145.7697410999999</v>
      </c>
      <c r="BX51" s="95">
        <v>0</v>
      </c>
      <c r="BY51" s="95">
        <v>0</v>
      </c>
      <c r="BZ51" s="95">
        <v>6145.7697410999999</v>
      </c>
      <c r="CA51" s="95">
        <v>0</v>
      </c>
      <c r="CB51" s="95" t="s">
        <v>902</v>
      </c>
      <c r="CC51" s="47">
        <v>0</v>
      </c>
      <c r="CD51" s="95">
        <f t="shared" si="9"/>
        <v>6145.7697410999999</v>
      </c>
      <c r="CE51" s="95">
        <v>8165.9324841400003</v>
      </c>
      <c r="CF51" s="95">
        <v>0</v>
      </c>
      <c r="CG51" s="95">
        <v>0</v>
      </c>
      <c r="CH51" s="95">
        <v>8165.9324841400003</v>
      </c>
      <c r="CI51" s="95">
        <v>0</v>
      </c>
      <c r="CJ51" s="95" t="s">
        <v>902</v>
      </c>
      <c r="CK51" s="47">
        <v>0</v>
      </c>
      <c r="CL51" s="95">
        <f t="shared" si="10"/>
        <v>8165.9324841400003</v>
      </c>
    </row>
    <row r="52" spans="1:90" ht="20.100000000000001" customHeight="1" x14ac:dyDescent="0.25">
      <c r="A52" s="38">
        <v>1145</v>
      </c>
      <c r="B52" s="39" t="s">
        <v>270</v>
      </c>
      <c r="C52" s="94">
        <v>5672.78828746</v>
      </c>
      <c r="D52" s="94">
        <v>0</v>
      </c>
      <c r="E52" s="94">
        <v>0</v>
      </c>
      <c r="F52" s="94">
        <v>5672.78828746</v>
      </c>
      <c r="G52" s="94">
        <v>7802.7786963445005</v>
      </c>
      <c r="H52" s="94">
        <v>1690.79203390625</v>
      </c>
      <c r="I52" s="40">
        <f>SUM(I53:I54)</f>
        <v>0</v>
      </c>
      <c r="J52" s="94">
        <f t="shared" si="0"/>
        <v>15166.359017710749</v>
      </c>
      <c r="K52" s="94">
        <v>6814.406764039999</v>
      </c>
      <c r="L52" s="94">
        <v>0</v>
      </c>
      <c r="M52" s="94">
        <v>0</v>
      </c>
      <c r="N52" s="94">
        <v>6814.406764039999</v>
      </c>
      <c r="O52" s="94">
        <v>8867.7816065872521</v>
      </c>
      <c r="P52" s="94">
        <v>1928.0624092553285</v>
      </c>
      <c r="Q52" s="40">
        <f>SUM(Q53:Q54)</f>
        <v>0</v>
      </c>
      <c r="R52" s="94">
        <f t="shared" si="1"/>
        <v>17610.250779882579</v>
      </c>
      <c r="S52" s="94">
        <v>6344.4818870299987</v>
      </c>
      <c r="T52" s="94">
        <v>0</v>
      </c>
      <c r="U52" s="94">
        <v>0</v>
      </c>
      <c r="V52" s="94">
        <v>6344.4818870299987</v>
      </c>
      <c r="W52" s="94">
        <v>10591.117896637999</v>
      </c>
      <c r="X52" s="94">
        <v>2160.8180583571348</v>
      </c>
      <c r="Y52" s="40">
        <f>SUM(Y53:Y54)</f>
        <v>0</v>
      </c>
      <c r="Z52" s="94">
        <f t="shared" si="2"/>
        <v>19096.41784202513</v>
      </c>
      <c r="AA52" s="94">
        <v>6046.4502569000006</v>
      </c>
      <c r="AB52" s="94">
        <v>0</v>
      </c>
      <c r="AC52" s="94">
        <v>0</v>
      </c>
      <c r="AD52" s="94">
        <v>6046.4502569000006</v>
      </c>
      <c r="AE52" s="94">
        <v>11990.429642488005</v>
      </c>
      <c r="AF52" s="94">
        <v>2414.7519394956234</v>
      </c>
      <c r="AG52" s="40">
        <f>SUM(AG53:AG54)</f>
        <v>0</v>
      </c>
      <c r="AH52" s="94">
        <f t="shared" si="3"/>
        <v>20451.63183888363</v>
      </c>
      <c r="AI52" s="94">
        <v>6584.6063325099994</v>
      </c>
      <c r="AJ52" s="94">
        <v>0</v>
      </c>
      <c r="AK52" s="94">
        <v>0</v>
      </c>
      <c r="AL52" s="94">
        <v>6584.6063325099994</v>
      </c>
      <c r="AM52" s="94">
        <v>13092.134520499752</v>
      </c>
      <c r="AN52" s="94">
        <v>2654.0560660227384</v>
      </c>
      <c r="AO52" s="40">
        <f>SUM(AO53:AO54)</f>
        <v>0</v>
      </c>
      <c r="AP52" s="94">
        <f t="shared" si="4"/>
        <v>22330.796919032491</v>
      </c>
      <c r="AQ52" s="94">
        <v>6651.6127331299995</v>
      </c>
      <c r="AR52" s="94">
        <v>0</v>
      </c>
      <c r="AS52" s="94">
        <v>0</v>
      </c>
      <c r="AT52" s="94">
        <v>6651.6127331299995</v>
      </c>
      <c r="AU52" s="94">
        <v>13819.667192620753</v>
      </c>
      <c r="AV52" s="94">
        <v>2793.1488957872202</v>
      </c>
      <c r="AW52" s="40">
        <f>SUM(AW53:AW54)</f>
        <v>0</v>
      </c>
      <c r="AX52" s="94">
        <f t="shared" si="5"/>
        <v>23264.428821537971</v>
      </c>
      <c r="AY52" s="94">
        <v>8035.2608519000005</v>
      </c>
      <c r="AZ52" s="94">
        <v>0</v>
      </c>
      <c r="BA52" s="94">
        <v>0</v>
      </c>
      <c r="BB52" s="94">
        <v>8035.2608519000005</v>
      </c>
      <c r="BC52" s="94">
        <v>15429.547602039998</v>
      </c>
      <c r="BD52" s="94">
        <v>2882.1233630741399</v>
      </c>
      <c r="BE52" s="40">
        <f>SUM(BE53:BE54)</f>
        <v>0</v>
      </c>
      <c r="BF52" s="94">
        <f t="shared" si="6"/>
        <v>26346.931817014141</v>
      </c>
      <c r="BG52" s="94">
        <v>7604.4742188399996</v>
      </c>
      <c r="BH52" s="94">
        <v>0</v>
      </c>
      <c r="BI52" s="94">
        <v>0</v>
      </c>
      <c r="BJ52" s="94">
        <v>7604.4742188399996</v>
      </c>
      <c r="BK52" s="94">
        <v>16995.405922020003</v>
      </c>
      <c r="BL52" s="94">
        <v>3184.5525700059297</v>
      </c>
      <c r="BM52" s="40">
        <f>SUM(BM53:BM54)</f>
        <v>0</v>
      </c>
      <c r="BN52" s="94">
        <f t="shared" si="7"/>
        <v>27784.432710865934</v>
      </c>
      <c r="BO52" s="94">
        <v>10841.112449830001</v>
      </c>
      <c r="BP52" s="94">
        <v>0</v>
      </c>
      <c r="BQ52" s="94">
        <v>0</v>
      </c>
      <c r="BR52" s="94">
        <v>10841.112449830001</v>
      </c>
      <c r="BS52" s="94">
        <v>18474.042644410005</v>
      </c>
      <c r="BT52" s="94">
        <v>4279.57159813211</v>
      </c>
      <c r="BU52" s="40">
        <f>SUM(BU53:BU54)</f>
        <v>0</v>
      </c>
      <c r="BV52" s="94">
        <f t="shared" si="8"/>
        <v>33594.726692372118</v>
      </c>
      <c r="BW52" s="94">
        <v>8079.8510777699985</v>
      </c>
      <c r="BX52" s="94">
        <v>0</v>
      </c>
      <c r="BY52" s="94">
        <v>0</v>
      </c>
      <c r="BZ52" s="94">
        <v>8079.8510777699985</v>
      </c>
      <c r="CA52" s="94">
        <v>22338.875370210004</v>
      </c>
      <c r="CB52" s="94">
        <v>4880.5844529411406</v>
      </c>
      <c r="CC52" s="40">
        <f>SUM(CC53:CC54)</f>
        <v>0</v>
      </c>
      <c r="CD52" s="94">
        <f t="shared" si="9"/>
        <v>35299.310900921148</v>
      </c>
      <c r="CE52" s="94">
        <v>5900.8653236</v>
      </c>
      <c r="CF52" s="94">
        <v>0</v>
      </c>
      <c r="CG52" s="94">
        <v>0</v>
      </c>
      <c r="CH52" s="94">
        <v>5900.8653236</v>
      </c>
      <c r="CI52" s="94">
        <v>19172.243447450001</v>
      </c>
      <c r="CJ52" s="94">
        <v>4396.2021889999996</v>
      </c>
      <c r="CK52" s="40">
        <f>SUM(CK53:CK54)</f>
        <v>0</v>
      </c>
      <c r="CL52" s="94">
        <f t="shared" si="10"/>
        <v>29469.310960049999</v>
      </c>
    </row>
    <row r="53" spans="1:90" ht="20.100000000000001" customHeight="1" x14ac:dyDescent="0.25">
      <c r="A53" s="21">
        <v>11451</v>
      </c>
      <c r="B53" s="22" t="s">
        <v>271</v>
      </c>
      <c r="C53" s="23">
        <v>0</v>
      </c>
      <c r="D53" s="23">
        <v>0</v>
      </c>
      <c r="E53" s="23">
        <v>0</v>
      </c>
      <c r="F53" s="23">
        <v>0</v>
      </c>
      <c r="G53" s="23">
        <v>0</v>
      </c>
      <c r="H53" s="23">
        <v>0</v>
      </c>
      <c r="I53" s="52">
        <v>0</v>
      </c>
      <c r="J53" s="23">
        <f t="shared" si="0"/>
        <v>0</v>
      </c>
      <c r="K53" s="23">
        <v>0</v>
      </c>
      <c r="L53" s="23">
        <v>0</v>
      </c>
      <c r="M53" s="23">
        <v>0</v>
      </c>
      <c r="N53" s="23">
        <v>0</v>
      </c>
      <c r="O53" s="23">
        <v>0</v>
      </c>
      <c r="P53" s="23">
        <v>0</v>
      </c>
      <c r="Q53" s="52">
        <v>0</v>
      </c>
      <c r="R53" s="23">
        <f t="shared" si="1"/>
        <v>0</v>
      </c>
      <c r="S53" s="23">
        <v>0</v>
      </c>
      <c r="T53" s="23">
        <v>0</v>
      </c>
      <c r="U53" s="23">
        <v>0</v>
      </c>
      <c r="V53" s="23">
        <v>0</v>
      </c>
      <c r="W53" s="23">
        <v>0</v>
      </c>
      <c r="X53" s="23">
        <v>0</v>
      </c>
      <c r="Y53" s="52">
        <v>0</v>
      </c>
      <c r="Z53" s="23">
        <f t="shared" si="2"/>
        <v>0</v>
      </c>
      <c r="AA53" s="23">
        <v>0</v>
      </c>
      <c r="AB53" s="23">
        <v>0</v>
      </c>
      <c r="AC53" s="23">
        <v>0</v>
      </c>
      <c r="AD53" s="23">
        <v>0</v>
      </c>
      <c r="AE53" s="23">
        <v>0</v>
      </c>
      <c r="AF53" s="23">
        <v>0</v>
      </c>
      <c r="AG53" s="52">
        <v>0</v>
      </c>
      <c r="AH53" s="23">
        <f t="shared" si="3"/>
        <v>0</v>
      </c>
      <c r="AI53" s="23">
        <v>0</v>
      </c>
      <c r="AJ53" s="23">
        <v>0</v>
      </c>
      <c r="AK53" s="23">
        <v>0</v>
      </c>
      <c r="AL53" s="23">
        <v>0</v>
      </c>
      <c r="AM53" s="23">
        <v>0</v>
      </c>
      <c r="AN53" s="23">
        <v>0</v>
      </c>
      <c r="AO53" s="52">
        <v>0</v>
      </c>
      <c r="AP53" s="23">
        <f t="shared" si="4"/>
        <v>0</v>
      </c>
      <c r="AQ53" s="23">
        <v>0</v>
      </c>
      <c r="AR53" s="23">
        <v>0</v>
      </c>
      <c r="AS53" s="23">
        <v>0</v>
      </c>
      <c r="AT53" s="23">
        <v>0</v>
      </c>
      <c r="AU53" s="23">
        <v>0</v>
      </c>
      <c r="AV53" s="23">
        <v>0</v>
      </c>
      <c r="AW53" s="52">
        <v>0</v>
      </c>
      <c r="AX53" s="23">
        <f t="shared" si="5"/>
        <v>0</v>
      </c>
      <c r="AY53" s="23">
        <v>0</v>
      </c>
      <c r="AZ53" s="23">
        <v>0</v>
      </c>
      <c r="BA53" s="23">
        <v>0</v>
      </c>
      <c r="BB53" s="23">
        <v>0</v>
      </c>
      <c r="BC53" s="23">
        <v>0</v>
      </c>
      <c r="BD53" s="23">
        <v>0</v>
      </c>
      <c r="BE53" s="52">
        <v>0</v>
      </c>
      <c r="BF53" s="23">
        <f t="shared" si="6"/>
        <v>0</v>
      </c>
      <c r="BG53" s="23">
        <v>0</v>
      </c>
      <c r="BH53" s="23">
        <v>0</v>
      </c>
      <c r="BI53" s="23">
        <v>0</v>
      </c>
      <c r="BJ53" s="23">
        <v>0</v>
      </c>
      <c r="BK53" s="23">
        <v>0</v>
      </c>
      <c r="BL53" s="23">
        <v>0</v>
      </c>
      <c r="BM53" s="52">
        <v>0</v>
      </c>
      <c r="BN53" s="23">
        <f t="shared" si="7"/>
        <v>0</v>
      </c>
      <c r="BO53" s="23">
        <v>0</v>
      </c>
      <c r="BP53" s="23">
        <v>0</v>
      </c>
      <c r="BQ53" s="23">
        <v>0</v>
      </c>
      <c r="BR53" s="23">
        <v>0</v>
      </c>
      <c r="BS53" s="23">
        <v>0</v>
      </c>
      <c r="BT53" s="23">
        <v>0</v>
      </c>
      <c r="BU53" s="52">
        <v>0</v>
      </c>
      <c r="BV53" s="23">
        <f t="shared" si="8"/>
        <v>0</v>
      </c>
      <c r="BW53" s="23">
        <v>0</v>
      </c>
      <c r="BX53" s="23">
        <v>0</v>
      </c>
      <c r="BY53" s="23">
        <v>0</v>
      </c>
      <c r="BZ53" s="23">
        <v>0</v>
      </c>
      <c r="CA53" s="23">
        <v>0</v>
      </c>
      <c r="CB53" s="23">
        <v>0</v>
      </c>
      <c r="CC53" s="52">
        <v>0</v>
      </c>
      <c r="CD53" s="23">
        <f t="shared" si="9"/>
        <v>0</v>
      </c>
      <c r="CE53" s="23">
        <v>0</v>
      </c>
      <c r="CF53" s="23">
        <v>0</v>
      </c>
      <c r="CG53" s="23">
        <v>0</v>
      </c>
      <c r="CH53" s="23">
        <v>0</v>
      </c>
      <c r="CI53" s="23">
        <v>0</v>
      </c>
      <c r="CJ53" s="23">
        <v>0</v>
      </c>
      <c r="CK53" s="52">
        <v>0</v>
      </c>
      <c r="CL53" s="23">
        <f t="shared" si="10"/>
        <v>0</v>
      </c>
    </row>
    <row r="54" spans="1:90" ht="20.100000000000001" customHeight="1" x14ac:dyDescent="0.25">
      <c r="A54" s="21">
        <v>11452</v>
      </c>
      <c r="B54" s="22" t="s">
        <v>460</v>
      </c>
      <c r="C54" s="23">
        <v>5672.78828746</v>
      </c>
      <c r="D54" s="23">
        <v>0</v>
      </c>
      <c r="E54" s="23">
        <v>0</v>
      </c>
      <c r="F54" s="23">
        <v>5672.78828746</v>
      </c>
      <c r="G54" s="23">
        <v>7802.7786963445005</v>
      </c>
      <c r="H54" s="23">
        <v>1690.79203390625</v>
      </c>
      <c r="I54" s="52">
        <v>0</v>
      </c>
      <c r="J54" s="23">
        <f t="shared" si="0"/>
        <v>15166.359017710749</v>
      </c>
      <c r="K54" s="23">
        <v>6814.406764039999</v>
      </c>
      <c r="L54" s="23">
        <v>0</v>
      </c>
      <c r="M54" s="23">
        <v>0</v>
      </c>
      <c r="N54" s="23">
        <v>6814.406764039999</v>
      </c>
      <c r="O54" s="23">
        <v>8867.7816065872521</v>
      </c>
      <c r="P54" s="23">
        <v>1928.0624092553285</v>
      </c>
      <c r="Q54" s="52">
        <v>0</v>
      </c>
      <c r="R54" s="23">
        <f t="shared" si="1"/>
        <v>17610.250779882579</v>
      </c>
      <c r="S54" s="23">
        <v>6344.4818870299987</v>
      </c>
      <c r="T54" s="23">
        <v>0</v>
      </c>
      <c r="U54" s="23">
        <v>0</v>
      </c>
      <c r="V54" s="23">
        <v>6344.4818870299987</v>
      </c>
      <c r="W54" s="23">
        <v>10591.117896637999</v>
      </c>
      <c r="X54" s="23">
        <v>2160.8180583571348</v>
      </c>
      <c r="Y54" s="52">
        <v>0</v>
      </c>
      <c r="Z54" s="23">
        <f t="shared" si="2"/>
        <v>19096.41784202513</v>
      </c>
      <c r="AA54" s="23">
        <v>6046.4502569000006</v>
      </c>
      <c r="AB54" s="23">
        <v>0</v>
      </c>
      <c r="AC54" s="23">
        <v>0</v>
      </c>
      <c r="AD54" s="23">
        <v>6046.4502569000006</v>
      </c>
      <c r="AE54" s="23">
        <v>11990.429642488005</v>
      </c>
      <c r="AF54" s="23">
        <v>2414.7519394956234</v>
      </c>
      <c r="AG54" s="52">
        <v>0</v>
      </c>
      <c r="AH54" s="23">
        <f t="shared" si="3"/>
        <v>20451.63183888363</v>
      </c>
      <c r="AI54" s="23">
        <v>6584.6063325099994</v>
      </c>
      <c r="AJ54" s="23">
        <v>0</v>
      </c>
      <c r="AK54" s="23">
        <v>0</v>
      </c>
      <c r="AL54" s="23">
        <v>6584.6063325099994</v>
      </c>
      <c r="AM54" s="23">
        <v>13092.134520499752</v>
      </c>
      <c r="AN54" s="23">
        <v>2654.0560660227384</v>
      </c>
      <c r="AO54" s="52">
        <v>0</v>
      </c>
      <c r="AP54" s="23">
        <f t="shared" si="4"/>
        <v>22330.796919032491</v>
      </c>
      <c r="AQ54" s="23">
        <v>6651.6127331299995</v>
      </c>
      <c r="AR54" s="23">
        <v>0</v>
      </c>
      <c r="AS54" s="23">
        <v>0</v>
      </c>
      <c r="AT54" s="23">
        <v>6651.6127331299995</v>
      </c>
      <c r="AU54" s="23">
        <v>13819.667192620753</v>
      </c>
      <c r="AV54" s="23">
        <v>2793.1488957872202</v>
      </c>
      <c r="AW54" s="52">
        <v>0</v>
      </c>
      <c r="AX54" s="23">
        <f t="shared" si="5"/>
        <v>23264.428821537971</v>
      </c>
      <c r="AY54" s="23">
        <v>8035.2608519000005</v>
      </c>
      <c r="AZ54" s="23">
        <v>0</v>
      </c>
      <c r="BA54" s="23">
        <v>0</v>
      </c>
      <c r="BB54" s="23">
        <v>8035.2608519000005</v>
      </c>
      <c r="BC54" s="23">
        <v>15429.547602039998</v>
      </c>
      <c r="BD54" s="23">
        <v>2882.1233630741399</v>
      </c>
      <c r="BE54" s="52">
        <v>0</v>
      </c>
      <c r="BF54" s="23">
        <f t="shared" si="6"/>
        <v>26346.931817014141</v>
      </c>
      <c r="BG54" s="23">
        <v>7604.4742188399996</v>
      </c>
      <c r="BH54" s="23">
        <v>0</v>
      </c>
      <c r="BI54" s="23">
        <v>0</v>
      </c>
      <c r="BJ54" s="23">
        <v>7604.4742188399996</v>
      </c>
      <c r="BK54" s="23">
        <v>16995.405922020003</v>
      </c>
      <c r="BL54" s="23">
        <v>3184.5525700059297</v>
      </c>
      <c r="BM54" s="52">
        <v>0</v>
      </c>
      <c r="BN54" s="23">
        <f t="shared" si="7"/>
        <v>27784.432710865934</v>
      </c>
      <c r="BO54" s="23">
        <v>10841.112449830001</v>
      </c>
      <c r="BP54" s="23">
        <v>0</v>
      </c>
      <c r="BQ54" s="23">
        <v>0</v>
      </c>
      <c r="BR54" s="23">
        <v>10841.112449830001</v>
      </c>
      <c r="BS54" s="23">
        <v>18474.042644410005</v>
      </c>
      <c r="BT54" s="23">
        <v>4279.57159813211</v>
      </c>
      <c r="BU54" s="52">
        <v>0</v>
      </c>
      <c r="BV54" s="23">
        <f t="shared" si="8"/>
        <v>33594.726692372118</v>
      </c>
      <c r="BW54" s="23">
        <v>8079.8510777699985</v>
      </c>
      <c r="BX54" s="23">
        <v>0</v>
      </c>
      <c r="BY54" s="23">
        <v>0</v>
      </c>
      <c r="BZ54" s="23">
        <v>8079.8510777699985</v>
      </c>
      <c r="CA54" s="23">
        <v>22338.875370210004</v>
      </c>
      <c r="CB54" s="23">
        <v>4880.5844529411406</v>
      </c>
      <c r="CC54" s="52">
        <v>0</v>
      </c>
      <c r="CD54" s="23">
        <f t="shared" si="9"/>
        <v>35299.310900921148</v>
      </c>
      <c r="CE54" s="23">
        <v>5900.8653236</v>
      </c>
      <c r="CF54" s="23">
        <v>0</v>
      </c>
      <c r="CG54" s="23">
        <v>0</v>
      </c>
      <c r="CH54" s="23">
        <v>5900.8653236</v>
      </c>
      <c r="CI54" s="23">
        <v>19172.243447450001</v>
      </c>
      <c r="CJ54" s="23">
        <v>4396.2021889999996</v>
      </c>
      <c r="CK54" s="52">
        <v>0</v>
      </c>
      <c r="CL54" s="23">
        <f t="shared" si="10"/>
        <v>29469.310960049999</v>
      </c>
    </row>
    <row r="55" spans="1:90" s="41" customFormat="1" ht="20.100000000000001" customHeight="1" x14ac:dyDescent="0.25">
      <c r="A55" s="38">
        <v>1146</v>
      </c>
      <c r="B55" s="39" t="s">
        <v>272</v>
      </c>
      <c r="C55" s="94">
        <v>52.141201770000002</v>
      </c>
      <c r="D55" s="94">
        <v>0</v>
      </c>
      <c r="E55" s="94">
        <v>0</v>
      </c>
      <c r="F55" s="94">
        <v>52.141201770000002</v>
      </c>
      <c r="G55" s="94">
        <v>0</v>
      </c>
      <c r="H55" s="94">
        <v>0</v>
      </c>
      <c r="I55" s="40">
        <v>0</v>
      </c>
      <c r="J55" s="94">
        <f t="shared" si="0"/>
        <v>52.141201770000002</v>
      </c>
      <c r="K55" s="94">
        <v>55.494173869999997</v>
      </c>
      <c r="L55" s="94">
        <v>0</v>
      </c>
      <c r="M55" s="94">
        <v>0</v>
      </c>
      <c r="N55" s="94">
        <v>55.494173869999997</v>
      </c>
      <c r="O55" s="94">
        <v>0</v>
      </c>
      <c r="P55" s="94">
        <v>0</v>
      </c>
      <c r="Q55" s="40">
        <v>0</v>
      </c>
      <c r="R55" s="94">
        <f t="shared" si="1"/>
        <v>55.494173869999997</v>
      </c>
      <c r="S55" s="94">
        <v>908.63021419999995</v>
      </c>
      <c r="T55" s="94">
        <v>0</v>
      </c>
      <c r="U55" s="94">
        <v>0</v>
      </c>
      <c r="V55" s="94">
        <v>908.63021419999995</v>
      </c>
      <c r="W55" s="94">
        <v>0</v>
      </c>
      <c r="X55" s="94">
        <v>0</v>
      </c>
      <c r="Y55" s="40">
        <v>0</v>
      </c>
      <c r="Z55" s="94">
        <f t="shared" si="2"/>
        <v>908.63021419999995</v>
      </c>
      <c r="AA55" s="94">
        <v>1036.87011183</v>
      </c>
      <c r="AB55" s="94">
        <v>0</v>
      </c>
      <c r="AC55" s="94">
        <v>0</v>
      </c>
      <c r="AD55" s="94">
        <v>1036.87011183</v>
      </c>
      <c r="AE55" s="94">
        <v>0</v>
      </c>
      <c r="AF55" s="94">
        <v>0</v>
      </c>
      <c r="AG55" s="40">
        <v>0</v>
      </c>
      <c r="AH55" s="94">
        <f t="shared" si="3"/>
        <v>1036.87011183</v>
      </c>
      <c r="AI55" s="94">
        <v>998.28025946000002</v>
      </c>
      <c r="AJ55" s="94">
        <v>0</v>
      </c>
      <c r="AK55" s="94">
        <v>0</v>
      </c>
      <c r="AL55" s="94">
        <v>998.28025946000002</v>
      </c>
      <c r="AM55" s="94">
        <v>0</v>
      </c>
      <c r="AN55" s="94">
        <v>0</v>
      </c>
      <c r="AO55" s="40">
        <v>0</v>
      </c>
      <c r="AP55" s="94">
        <f t="shared" si="4"/>
        <v>998.28025946000002</v>
      </c>
      <c r="AQ55" s="94">
        <v>1061.9734350700001</v>
      </c>
      <c r="AR55" s="94">
        <v>0</v>
      </c>
      <c r="AS55" s="94">
        <v>0</v>
      </c>
      <c r="AT55" s="94">
        <v>1061.9734350700001</v>
      </c>
      <c r="AU55" s="94">
        <v>0</v>
      </c>
      <c r="AV55" s="94">
        <v>0</v>
      </c>
      <c r="AW55" s="40">
        <v>0</v>
      </c>
      <c r="AX55" s="94">
        <f t="shared" si="5"/>
        <v>1061.9734350700001</v>
      </c>
      <c r="AY55" s="94">
        <v>1224.9716362500001</v>
      </c>
      <c r="AZ55" s="94">
        <v>0</v>
      </c>
      <c r="BA55" s="94">
        <v>0</v>
      </c>
      <c r="BB55" s="94">
        <v>1224.9716362500001</v>
      </c>
      <c r="BC55" s="94">
        <v>0</v>
      </c>
      <c r="BD55" s="94">
        <v>0</v>
      </c>
      <c r="BE55" s="40">
        <v>0</v>
      </c>
      <c r="BF55" s="94">
        <f t="shared" si="6"/>
        <v>1224.9716362500001</v>
      </c>
      <c r="BG55" s="94">
        <v>1133.3481563800001</v>
      </c>
      <c r="BH55" s="94">
        <v>0</v>
      </c>
      <c r="BI55" s="94">
        <v>0</v>
      </c>
      <c r="BJ55" s="94">
        <v>1133.3481563800001</v>
      </c>
      <c r="BK55" s="94">
        <v>0</v>
      </c>
      <c r="BL55" s="94">
        <v>0</v>
      </c>
      <c r="BM55" s="40">
        <v>0</v>
      </c>
      <c r="BN55" s="94">
        <f t="shared" si="7"/>
        <v>1133.3481563800001</v>
      </c>
      <c r="BO55" s="94">
        <v>1084.13307267</v>
      </c>
      <c r="BP55" s="94">
        <v>0</v>
      </c>
      <c r="BQ55" s="94">
        <v>0</v>
      </c>
      <c r="BR55" s="94">
        <v>1084.13307267</v>
      </c>
      <c r="BS55" s="94">
        <v>0</v>
      </c>
      <c r="BT55" s="94">
        <v>0</v>
      </c>
      <c r="BU55" s="40">
        <v>0</v>
      </c>
      <c r="BV55" s="94">
        <f t="shared" si="8"/>
        <v>1084.13307267</v>
      </c>
      <c r="BW55" s="94">
        <v>1061.3353174699998</v>
      </c>
      <c r="BX55" s="94">
        <v>0</v>
      </c>
      <c r="BY55" s="94">
        <v>0</v>
      </c>
      <c r="BZ55" s="94">
        <v>1061.3353174699998</v>
      </c>
      <c r="CA55" s="94">
        <v>0</v>
      </c>
      <c r="CB55" s="94">
        <v>0</v>
      </c>
      <c r="CC55" s="40">
        <v>0</v>
      </c>
      <c r="CD55" s="94">
        <f t="shared" si="9"/>
        <v>1061.3353174699998</v>
      </c>
      <c r="CE55" s="94">
        <v>885.14324380999994</v>
      </c>
      <c r="CF55" s="94">
        <v>0</v>
      </c>
      <c r="CG55" s="94">
        <v>0</v>
      </c>
      <c r="CH55" s="94">
        <v>885.14324380999994</v>
      </c>
      <c r="CI55" s="94">
        <v>0</v>
      </c>
      <c r="CJ55" s="94">
        <v>0</v>
      </c>
      <c r="CK55" s="40">
        <v>0</v>
      </c>
      <c r="CL55" s="94">
        <f t="shared" si="10"/>
        <v>885.14324380999994</v>
      </c>
    </row>
    <row r="56" spans="1:90" ht="20.100000000000001" customHeight="1" x14ac:dyDescent="0.25">
      <c r="A56" s="35">
        <v>115</v>
      </c>
      <c r="B56" s="36" t="s">
        <v>273</v>
      </c>
      <c r="C56" s="93">
        <v>21082.992104879999</v>
      </c>
      <c r="D56" s="93">
        <v>0</v>
      </c>
      <c r="E56" s="93">
        <v>0</v>
      </c>
      <c r="F56" s="93">
        <v>21082.992104879999</v>
      </c>
      <c r="G56" s="93">
        <v>0</v>
      </c>
      <c r="H56" s="93">
        <v>0</v>
      </c>
      <c r="I56" s="37">
        <f>SUM(I57:I62)</f>
        <v>0</v>
      </c>
      <c r="J56" s="93">
        <f t="shared" si="0"/>
        <v>21082.992104879999</v>
      </c>
      <c r="K56" s="93">
        <v>26653.026353739999</v>
      </c>
      <c r="L56" s="93">
        <v>0</v>
      </c>
      <c r="M56" s="93">
        <v>0</v>
      </c>
      <c r="N56" s="93">
        <v>26653.026353739999</v>
      </c>
      <c r="O56" s="93">
        <v>0</v>
      </c>
      <c r="P56" s="93">
        <v>0</v>
      </c>
      <c r="Q56" s="37">
        <f>SUM(Q57:Q62)</f>
        <v>0</v>
      </c>
      <c r="R56" s="93">
        <f t="shared" si="1"/>
        <v>26653.026353739999</v>
      </c>
      <c r="S56" s="93">
        <v>31128.93615275</v>
      </c>
      <c r="T56" s="93">
        <v>0</v>
      </c>
      <c r="U56" s="93">
        <v>0</v>
      </c>
      <c r="V56" s="93">
        <v>31128.93615275</v>
      </c>
      <c r="W56" s="93">
        <v>0</v>
      </c>
      <c r="X56" s="93">
        <v>0</v>
      </c>
      <c r="Y56" s="37">
        <f>SUM(Y57:Y62)</f>
        <v>0</v>
      </c>
      <c r="Z56" s="93">
        <f t="shared" si="2"/>
        <v>31128.93615275</v>
      </c>
      <c r="AA56" s="93">
        <v>36978.393835469993</v>
      </c>
      <c r="AB56" s="93">
        <v>0</v>
      </c>
      <c r="AC56" s="93">
        <v>0</v>
      </c>
      <c r="AD56" s="93">
        <v>36978.393835469993</v>
      </c>
      <c r="AE56" s="93">
        <v>0</v>
      </c>
      <c r="AF56" s="93">
        <v>0</v>
      </c>
      <c r="AG56" s="37">
        <f>SUM(AG57:AG62)</f>
        <v>0</v>
      </c>
      <c r="AH56" s="93">
        <f t="shared" si="3"/>
        <v>36978.393835469993</v>
      </c>
      <c r="AI56" s="93">
        <v>36773.041650119994</v>
      </c>
      <c r="AJ56" s="93">
        <v>0</v>
      </c>
      <c r="AK56" s="93">
        <v>0</v>
      </c>
      <c r="AL56" s="93">
        <v>36773.041650119994</v>
      </c>
      <c r="AM56" s="93">
        <v>0</v>
      </c>
      <c r="AN56" s="93">
        <v>0</v>
      </c>
      <c r="AO56" s="37">
        <f>SUM(AO57:AO62)</f>
        <v>0</v>
      </c>
      <c r="AP56" s="93">
        <f t="shared" si="4"/>
        <v>36773.041650119994</v>
      </c>
      <c r="AQ56" s="93">
        <v>38969.359133270002</v>
      </c>
      <c r="AR56" s="93">
        <v>0</v>
      </c>
      <c r="AS56" s="93">
        <v>0</v>
      </c>
      <c r="AT56" s="93">
        <v>38969.359133270002</v>
      </c>
      <c r="AU56" s="93">
        <v>0</v>
      </c>
      <c r="AV56" s="93">
        <v>0</v>
      </c>
      <c r="AW56" s="37">
        <f>SUM(AW57:AW62)</f>
        <v>0</v>
      </c>
      <c r="AX56" s="93">
        <f t="shared" si="5"/>
        <v>38969.359133270002</v>
      </c>
      <c r="AY56" s="93">
        <v>31447.614282120001</v>
      </c>
      <c r="AZ56" s="93">
        <v>0</v>
      </c>
      <c r="BA56" s="93">
        <v>0</v>
      </c>
      <c r="BB56" s="93">
        <v>31447.614282120001</v>
      </c>
      <c r="BC56" s="93">
        <v>0</v>
      </c>
      <c r="BD56" s="93">
        <v>0</v>
      </c>
      <c r="BE56" s="37">
        <f>SUM(BE57:BE62)</f>
        <v>0</v>
      </c>
      <c r="BF56" s="93">
        <f t="shared" si="6"/>
        <v>31447.614282120001</v>
      </c>
      <c r="BG56" s="93">
        <v>32350.158855550002</v>
      </c>
      <c r="BH56" s="93">
        <v>0</v>
      </c>
      <c r="BI56" s="93">
        <v>0</v>
      </c>
      <c r="BJ56" s="93">
        <v>32350.158855550002</v>
      </c>
      <c r="BK56" s="93">
        <v>0</v>
      </c>
      <c r="BL56" s="93">
        <v>0</v>
      </c>
      <c r="BM56" s="37">
        <f>SUM(BM57:BM62)</f>
        <v>0</v>
      </c>
      <c r="BN56" s="93">
        <f t="shared" si="7"/>
        <v>32350.158855550002</v>
      </c>
      <c r="BO56" s="93">
        <v>40704.096041889999</v>
      </c>
      <c r="BP56" s="93">
        <v>0</v>
      </c>
      <c r="BQ56" s="93">
        <v>0</v>
      </c>
      <c r="BR56" s="93">
        <v>40704.096041889999</v>
      </c>
      <c r="BS56" s="93">
        <v>0</v>
      </c>
      <c r="BT56" s="93">
        <v>0</v>
      </c>
      <c r="BU56" s="37">
        <f>SUM(BU57:BU62)</f>
        <v>0</v>
      </c>
      <c r="BV56" s="93">
        <f t="shared" si="8"/>
        <v>40704.096041889999</v>
      </c>
      <c r="BW56" s="93">
        <v>42932.793020130004</v>
      </c>
      <c r="BX56" s="93">
        <v>0</v>
      </c>
      <c r="BY56" s="93">
        <v>0</v>
      </c>
      <c r="BZ56" s="93">
        <v>42932.793020130004</v>
      </c>
      <c r="CA56" s="93">
        <v>0</v>
      </c>
      <c r="CB56" s="93">
        <v>0</v>
      </c>
      <c r="CC56" s="37">
        <f>SUM(CC57:CC62)</f>
        <v>0</v>
      </c>
      <c r="CD56" s="93">
        <f t="shared" si="9"/>
        <v>42932.793020130004</v>
      </c>
      <c r="CE56" s="93">
        <v>45721.898153310001</v>
      </c>
      <c r="CF56" s="93">
        <v>0</v>
      </c>
      <c r="CG56" s="93">
        <v>0</v>
      </c>
      <c r="CH56" s="93">
        <v>45721.898153310001</v>
      </c>
      <c r="CI56" s="93">
        <v>0</v>
      </c>
      <c r="CJ56" s="93">
        <v>0</v>
      </c>
      <c r="CK56" s="37">
        <f>SUM(CK57:CK62)</f>
        <v>0</v>
      </c>
      <c r="CL56" s="93">
        <f t="shared" si="10"/>
        <v>45721.898153310001</v>
      </c>
    </row>
    <row r="57" spans="1:90" ht="20.100000000000001" customHeight="1" x14ac:dyDescent="0.25">
      <c r="A57" s="21">
        <v>1151</v>
      </c>
      <c r="B57" s="22" t="s">
        <v>461</v>
      </c>
      <c r="C57" s="23">
        <v>21039.119675670001</v>
      </c>
      <c r="D57" s="23">
        <v>0</v>
      </c>
      <c r="E57" s="23">
        <v>0</v>
      </c>
      <c r="F57" s="23">
        <v>21039.119675670001</v>
      </c>
      <c r="G57" s="23">
        <v>0</v>
      </c>
      <c r="H57" s="23">
        <v>0</v>
      </c>
      <c r="I57" s="52">
        <v>0</v>
      </c>
      <c r="J57" s="23">
        <f t="shared" si="0"/>
        <v>21039.119675670001</v>
      </c>
      <c r="K57" s="23">
        <v>26611.248115950002</v>
      </c>
      <c r="L57" s="23">
        <v>0</v>
      </c>
      <c r="M57" s="23">
        <v>0</v>
      </c>
      <c r="N57" s="23">
        <v>26611.248115950002</v>
      </c>
      <c r="O57" s="23">
        <v>0</v>
      </c>
      <c r="P57" s="23">
        <v>0</v>
      </c>
      <c r="Q57" s="52">
        <v>0</v>
      </c>
      <c r="R57" s="23">
        <f t="shared" si="1"/>
        <v>26611.248115950002</v>
      </c>
      <c r="S57" s="23">
        <v>31035.353728319998</v>
      </c>
      <c r="T57" s="23">
        <v>0</v>
      </c>
      <c r="U57" s="23">
        <v>0</v>
      </c>
      <c r="V57" s="23">
        <v>31035.353728319998</v>
      </c>
      <c r="W57" s="23">
        <v>0</v>
      </c>
      <c r="X57" s="23">
        <v>0</v>
      </c>
      <c r="Y57" s="52">
        <v>0</v>
      </c>
      <c r="Z57" s="23">
        <f t="shared" si="2"/>
        <v>31035.353728319998</v>
      </c>
      <c r="AA57" s="23">
        <v>36832.294909030003</v>
      </c>
      <c r="AB57" s="23">
        <v>0</v>
      </c>
      <c r="AC57" s="23">
        <v>0</v>
      </c>
      <c r="AD57" s="23">
        <v>36832.294909030003</v>
      </c>
      <c r="AE57" s="23">
        <v>0</v>
      </c>
      <c r="AF57" s="23">
        <v>0</v>
      </c>
      <c r="AG57" s="52">
        <v>0</v>
      </c>
      <c r="AH57" s="23">
        <f t="shared" si="3"/>
        <v>36832.294909030003</v>
      </c>
      <c r="AI57" s="23">
        <v>36610.917483650002</v>
      </c>
      <c r="AJ57" s="23">
        <v>0</v>
      </c>
      <c r="AK57" s="23">
        <v>0</v>
      </c>
      <c r="AL57" s="23">
        <v>36610.917483650002</v>
      </c>
      <c r="AM57" s="23">
        <v>0</v>
      </c>
      <c r="AN57" s="23">
        <v>0</v>
      </c>
      <c r="AO57" s="52">
        <v>0</v>
      </c>
      <c r="AP57" s="23">
        <f t="shared" si="4"/>
        <v>36610.917483650002</v>
      </c>
      <c r="AQ57" s="23">
        <v>38870.019038160004</v>
      </c>
      <c r="AR57" s="23">
        <v>0</v>
      </c>
      <c r="AS57" s="23">
        <v>0</v>
      </c>
      <c r="AT57" s="23">
        <v>38870.019038160004</v>
      </c>
      <c r="AU57" s="23">
        <v>0</v>
      </c>
      <c r="AV57" s="23">
        <v>0</v>
      </c>
      <c r="AW57" s="52">
        <v>0</v>
      </c>
      <c r="AX57" s="23">
        <f t="shared" si="5"/>
        <v>38870.019038160004</v>
      </c>
      <c r="AY57" s="23">
        <v>31308.34529786</v>
      </c>
      <c r="AZ57" s="23">
        <v>0</v>
      </c>
      <c r="BA57" s="23">
        <v>0</v>
      </c>
      <c r="BB57" s="23">
        <v>31308.34529786</v>
      </c>
      <c r="BC57" s="23">
        <v>0</v>
      </c>
      <c r="BD57" s="23">
        <v>0</v>
      </c>
      <c r="BE57" s="52">
        <v>0</v>
      </c>
      <c r="BF57" s="23">
        <f t="shared" si="6"/>
        <v>31308.34529786</v>
      </c>
      <c r="BG57" s="23">
        <v>32284.34971454</v>
      </c>
      <c r="BH57" s="23">
        <v>0</v>
      </c>
      <c r="BI57" s="23">
        <v>0</v>
      </c>
      <c r="BJ57" s="23">
        <v>32284.34971454</v>
      </c>
      <c r="BK57" s="23">
        <v>0</v>
      </c>
      <c r="BL57" s="23">
        <v>0</v>
      </c>
      <c r="BM57" s="52">
        <v>0</v>
      </c>
      <c r="BN57" s="23">
        <f t="shared" si="7"/>
        <v>32284.34971454</v>
      </c>
      <c r="BO57" s="23">
        <v>40575.298790879999</v>
      </c>
      <c r="BP57" s="23">
        <v>0</v>
      </c>
      <c r="BQ57" s="23">
        <v>0</v>
      </c>
      <c r="BR57" s="23">
        <v>40575.298790879999</v>
      </c>
      <c r="BS57" s="23">
        <v>0</v>
      </c>
      <c r="BT57" s="23">
        <v>0</v>
      </c>
      <c r="BU57" s="52">
        <v>0</v>
      </c>
      <c r="BV57" s="23">
        <f t="shared" si="8"/>
        <v>40575.298790879999</v>
      </c>
      <c r="BW57" s="23">
        <v>42841.871125459998</v>
      </c>
      <c r="BX57" s="23">
        <v>0</v>
      </c>
      <c r="BY57" s="23">
        <v>0</v>
      </c>
      <c r="BZ57" s="23">
        <v>42841.871125459998</v>
      </c>
      <c r="CA57" s="23">
        <v>0</v>
      </c>
      <c r="CB57" s="23">
        <v>0</v>
      </c>
      <c r="CC57" s="52">
        <v>0</v>
      </c>
      <c r="CD57" s="23">
        <f t="shared" si="9"/>
        <v>42841.871125459998</v>
      </c>
      <c r="CE57" s="23">
        <v>45671.334344889998</v>
      </c>
      <c r="CF57" s="23">
        <v>0</v>
      </c>
      <c r="CG57" s="23">
        <v>0</v>
      </c>
      <c r="CH57" s="23">
        <v>45671.334344889998</v>
      </c>
      <c r="CI57" s="23">
        <v>0</v>
      </c>
      <c r="CJ57" s="23">
        <v>0</v>
      </c>
      <c r="CK57" s="52">
        <v>0</v>
      </c>
      <c r="CL57" s="23">
        <f t="shared" si="10"/>
        <v>45671.334344889998</v>
      </c>
    </row>
    <row r="58" spans="1:90" ht="20.100000000000001" customHeight="1" x14ac:dyDescent="0.25">
      <c r="A58" s="21">
        <v>1152</v>
      </c>
      <c r="B58" s="22" t="s">
        <v>462</v>
      </c>
      <c r="C58" s="23">
        <v>43.872429210000007</v>
      </c>
      <c r="D58" s="23">
        <v>0</v>
      </c>
      <c r="E58" s="23">
        <v>0</v>
      </c>
      <c r="F58" s="23">
        <v>43.872429210000007</v>
      </c>
      <c r="G58" s="23">
        <v>0</v>
      </c>
      <c r="H58" s="23">
        <v>0</v>
      </c>
      <c r="I58" s="52">
        <v>0</v>
      </c>
      <c r="J58" s="23">
        <f t="shared" si="0"/>
        <v>43.872429210000007</v>
      </c>
      <c r="K58" s="23">
        <v>41.778237789999999</v>
      </c>
      <c r="L58" s="23">
        <v>0</v>
      </c>
      <c r="M58" s="23">
        <v>0</v>
      </c>
      <c r="N58" s="23">
        <v>41.778237789999999</v>
      </c>
      <c r="O58" s="23">
        <v>0</v>
      </c>
      <c r="P58" s="23">
        <v>0</v>
      </c>
      <c r="Q58" s="52">
        <v>0</v>
      </c>
      <c r="R58" s="23">
        <f t="shared" si="1"/>
        <v>41.778237789999999</v>
      </c>
      <c r="S58" s="23">
        <v>93.582424430000003</v>
      </c>
      <c r="T58" s="23">
        <v>0</v>
      </c>
      <c r="U58" s="23">
        <v>0</v>
      </c>
      <c r="V58" s="23">
        <v>93.582424430000003</v>
      </c>
      <c r="W58" s="23">
        <v>0</v>
      </c>
      <c r="X58" s="23">
        <v>0</v>
      </c>
      <c r="Y58" s="52">
        <v>0</v>
      </c>
      <c r="Z58" s="23">
        <f t="shared" si="2"/>
        <v>93.582424430000003</v>
      </c>
      <c r="AA58" s="23">
        <v>146.09892644000001</v>
      </c>
      <c r="AB58" s="23">
        <v>0</v>
      </c>
      <c r="AC58" s="23">
        <v>0</v>
      </c>
      <c r="AD58" s="23">
        <v>146.09892644000001</v>
      </c>
      <c r="AE58" s="23">
        <v>0</v>
      </c>
      <c r="AF58" s="23">
        <v>0</v>
      </c>
      <c r="AG58" s="52">
        <v>0</v>
      </c>
      <c r="AH58" s="23">
        <f t="shared" si="3"/>
        <v>146.09892644000001</v>
      </c>
      <c r="AI58" s="23">
        <v>162.12416647000001</v>
      </c>
      <c r="AJ58" s="23">
        <v>0</v>
      </c>
      <c r="AK58" s="23">
        <v>0</v>
      </c>
      <c r="AL58" s="23">
        <v>162.12416647000001</v>
      </c>
      <c r="AM58" s="23">
        <v>0</v>
      </c>
      <c r="AN58" s="23">
        <v>0</v>
      </c>
      <c r="AO58" s="52">
        <v>0</v>
      </c>
      <c r="AP58" s="23">
        <f t="shared" si="4"/>
        <v>162.12416647000001</v>
      </c>
      <c r="AQ58" s="23">
        <v>99.340095109999993</v>
      </c>
      <c r="AR58" s="23">
        <v>0</v>
      </c>
      <c r="AS58" s="23">
        <v>0</v>
      </c>
      <c r="AT58" s="23">
        <v>99.340095109999993</v>
      </c>
      <c r="AU58" s="23">
        <v>0</v>
      </c>
      <c r="AV58" s="23">
        <v>0</v>
      </c>
      <c r="AW58" s="52">
        <v>0</v>
      </c>
      <c r="AX58" s="23">
        <f t="shared" si="5"/>
        <v>99.340095109999993</v>
      </c>
      <c r="AY58" s="23">
        <v>139.26898426</v>
      </c>
      <c r="AZ58" s="23">
        <v>0</v>
      </c>
      <c r="BA58" s="23">
        <v>0</v>
      </c>
      <c r="BB58" s="23">
        <v>139.26898426</v>
      </c>
      <c r="BC58" s="23">
        <v>0</v>
      </c>
      <c r="BD58" s="23">
        <v>0</v>
      </c>
      <c r="BE58" s="52">
        <v>0</v>
      </c>
      <c r="BF58" s="23">
        <f t="shared" si="6"/>
        <v>139.26898426</v>
      </c>
      <c r="BG58" s="23">
        <v>65.809141009999991</v>
      </c>
      <c r="BH58" s="23">
        <v>0</v>
      </c>
      <c r="BI58" s="23">
        <v>0</v>
      </c>
      <c r="BJ58" s="23">
        <v>65.809141009999991</v>
      </c>
      <c r="BK58" s="23">
        <v>0</v>
      </c>
      <c r="BL58" s="23">
        <v>0</v>
      </c>
      <c r="BM58" s="52">
        <v>0</v>
      </c>
      <c r="BN58" s="23">
        <f t="shared" si="7"/>
        <v>65.809141009999991</v>
      </c>
      <c r="BO58" s="23">
        <v>128.79725101</v>
      </c>
      <c r="BP58" s="23">
        <v>0</v>
      </c>
      <c r="BQ58" s="23">
        <v>0</v>
      </c>
      <c r="BR58" s="23">
        <v>128.79725101</v>
      </c>
      <c r="BS58" s="23">
        <v>0</v>
      </c>
      <c r="BT58" s="23">
        <v>0</v>
      </c>
      <c r="BU58" s="52">
        <v>0</v>
      </c>
      <c r="BV58" s="23">
        <f t="shared" si="8"/>
        <v>128.79725101</v>
      </c>
      <c r="BW58" s="23">
        <v>90.92189467</v>
      </c>
      <c r="BX58" s="23">
        <v>0</v>
      </c>
      <c r="BY58" s="23">
        <v>0</v>
      </c>
      <c r="BZ58" s="23">
        <v>90.92189467</v>
      </c>
      <c r="CA58" s="23">
        <v>0</v>
      </c>
      <c r="CB58" s="23">
        <v>0</v>
      </c>
      <c r="CC58" s="52">
        <v>0</v>
      </c>
      <c r="CD58" s="23">
        <f t="shared" si="9"/>
        <v>90.92189467</v>
      </c>
      <c r="CE58" s="23">
        <v>50.563808420000001</v>
      </c>
      <c r="CF58" s="23">
        <v>0</v>
      </c>
      <c r="CG58" s="23">
        <v>0</v>
      </c>
      <c r="CH58" s="23">
        <v>50.563808420000001</v>
      </c>
      <c r="CI58" s="23">
        <v>0</v>
      </c>
      <c r="CJ58" s="23">
        <v>0</v>
      </c>
      <c r="CK58" s="52">
        <v>0</v>
      </c>
      <c r="CL58" s="23">
        <f t="shared" si="10"/>
        <v>50.563808420000001</v>
      </c>
    </row>
    <row r="59" spans="1:90" ht="20.100000000000001" customHeight="1" x14ac:dyDescent="0.25">
      <c r="A59" s="21">
        <v>1153</v>
      </c>
      <c r="B59" s="22" t="s">
        <v>274</v>
      </c>
      <c r="C59" s="23">
        <v>0</v>
      </c>
      <c r="D59" s="23">
        <v>0</v>
      </c>
      <c r="E59" s="23">
        <v>0</v>
      </c>
      <c r="F59" s="23">
        <v>0</v>
      </c>
      <c r="G59" s="23">
        <v>0</v>
      </c>
      <c r="H59" s="23">
        <v>0</v>
      </c>
      <c r="I59" s="52">
        <v>0</v>
      </c>
      <c r="J59" s="23">
        <f t="shared" si="0"/>
        <v>0</v>
      </c>
      <c r="K59" s="23">
        <v>0</v>
      </c>
      <c r="L59" s="23">
        <v>0</v>
      </c>
      <c r="M59" s="23">
        <v>0</v>
      </c>
      <c r="N59" s="23">
        <v>0</v>
      </c>
      <c r="O59" s="23">
        <v>0</v>
      </c>
      <c r="P59" s="23">
        <v>0</v>
      </c>
      <c r="Q59" s="52">
        <v>0</v>
      </c>
      <c r="R59" s="23">
        <f t="shared" si="1"/>
        <v>0</v>
      </c>
      <c r="S59" s="23">
        <v>0</v>
      </c>
      <c r="T59" s="23">
        <v>0</v>
      </c>
      <c r="U59" s="23">
        <v>0</v>
      </c>
      <c r="V59" s="23">
        <v>0</v>
      </c>
      <c r="W59" s="23">
        <v>0</v>
      </c>
      <c r="X59" s="23">
        <v>0</v>
      </c>
      <c r="Y59" s="52">
        <v>0</v>
      </c>
      <c r="Z59" s="23">
        <f t="shared" si="2"/>
        <v>0</v>
      </c>
      <c r="AA59" s="23">
        <v>0</v>
      </c>
      <c r="AB59" s="23">
        <v>0</v>
      </c>
      <c r="AC59" s="23">
        <v>0</v>
      </c>
      <c r="AD59" s="23">
        <v>0</v>
      </c>
      <c r="AE59" s="23">
        <v>0</v>
      </c>
      <c r="AF59" s="23">
        <v>0</v>
      </c>
      <c r="AG59" s="52">
        <v>0</v>
      </c>
      <c r="AH59" s="23">
        <f t="shared" si="3"/>
        <v>0</v>
      </c>
      <c r="AI59" s="23">
        <v>0</v>
      </c>
      <c r="AJ59" s="23">
        <v>0</v>
      </c>
      <c r="AK59" s="23">
        <v>0</v>
      </c>
      <c r="AL59" s="23">
        <v>0</v>
      </c>
      <c r="AM59" s="23">
        <v>0</v>
      </c>
      <c r="AN59" s="23">
        <v>0</v>
      </c>
      <c r="AO59" s="52">
        <v>0</v>
      </c>
      <c r="AP59" s="23">
        <f t="shared" si="4"/>
        <v>0</v>
      </c>
      <c r="AQ59" s="23">
        <v>0</v>
      </c>
      <c r="AR59" s="23">
        <v>0</v>
      </c>
      <c r="AS59" s="23">
        <v>0</v>
      </c>
      <c r="AT59" s="23">
        <v>0</v>
      </c>
      <c r="AU59" s="23">
        <v>0</v>
      </c>
      <c r="AV59" s="23">
        <v>0</v>
      </c>
      <c r="AW59" s="52">
        <v>0</v>
      </c>
      <c r="AX59" s="23">
        <f t="shared" si="5"/>
        <v>0</v>
      </c>
      <c r="AY59" s="23">
        <v>0</v>
      </c>
      <c r="AZ59" s="23">
        <v>0</v>
      </c>
      <c r="BA59" s="23">
        <v>0</v>
      </c>
      <c r="BB59" s="23">
        <v>0</v>
      </c>
      <c r="BC59" s="23">
        <v>0</v>
      </c>
      <c r="BD59" s="23">
        <v>0</v>
      </c>
      <c r="BE59" s="52">
        <v>0</v>
      </c>
      <c r="BF59" s="23">
        <f t="shared" si="6"/>
        <v>0</v>
      </c>
      <c r="BG59" s="23">
        <v>0</v>
      </c>
      <c r="BH59" s="23">
        <v>0</v>
      </c>
      <c r="BI59" s="23">
        <v>0</v>
      </c>
      <c r="BJ59" s="23">
        <v>0</v>
      </c>
      <c r="BK59" s="23">
        <v>0</v>
      </c>
      <c r="BL59" s="23">
        <v>0</v>
      </c>
      <c r="BM59" s="52">
        <v>0</v>
      </c>
      <c r="BN59" s="23">
        <f t="shared" si="7"/>
        <v>0</v>
      </c>
      <c r="BO59" s="23">
        <v>0</v>
      </c>
      <c r="BP59" s="23">
        <v>0</v>
      </c>
      <c r="BQ59" s="23">
        <v>0</v>
      </c>
      <c r="BR59" s="23">
        <v>0</v>
      </c>
      <c r="BS59" s="23">
        <v>0</v>
      </c>
      <c r="BT59" s="23">
        <v>0</v>
      </c>
      <c r="BU59" s="52">
        <v>0</v>
      </c>
      <c r="BV59" s="23">
        <f t="shared" si="8"/>
        <v>0</v>
      </c>
      <c r="BW59" s="23">
        <v>0</v>
      </c>
      <c r="BX59" s="23">
        <v>0</v>
      </c>
      <c r="BY59" s="23">
        <v>0</v>
      </c>
      <c r="BZ59" s="23">
        <v>0</v>
      </c>
      <c r="CA59" s="23">
        <v>0</v>
      </c>
      <c r="CB59" s="23">
        <v>0</v>
      </c>
      <c r="CC59" s="52">
        <v>0</v>
      </c>
      <c r="CD59" s="23">
        <f t="shared" si="9"/>
        <v>0</v>
      </c>
      <c r="CE59" s="23">
        <v>0</v>
      </c>
      <c r="CF59" s="23">
        <v>0</v>
      </c>
      <c r="CG59" s="23">
        <v>0</v>
      </c>
      <c r="CH59" s="23">
        <v>0</v>
      </c>
      <c r="CI59" s="23">
        <v>0</v>
      </c>
      <c r="CJ59" s="23">
        <v>0</v>
      </c>
      <c r="CK59" s="52">
        <v>0</v>
      </c>
      <c r="CL59" s="23">
        <f t="shared" si="10"/>
        <v>0</v>
      </c>
    </row>
    <row r="60" spans="1:90" ht="20.100000000000001" customHeight="1" x14ac:dyDescent="0.25">
      <c r="A60" s="21">
        <v>1154</v>
      </c>
      <c r="B60" s="22" t="s">
        <v>275</v>
      </c>
      <c r="C60" s="23">
        <v>0</v>
      </c>
      <c r="D60" s="23">
        <v>0</v>
      </c>
      <c r="E60" s="23">
        <v>0</v>
      </c>
      <c r="F60" s="23">
        <v>0</v>
      </c>
      <c r="G60" s="23">
        <v>0</v>
      </c>
      <c r="H60" s="23">
        <v>0</v>
      </c>
      <c r="I60" s="52">
        <v>0</v>
      </c>
      <c r="J60" s="23">
        <f t="shared" si="0"/>
        <v>0</v>
      </c>
      <c r="K60" s="23">
        <v>0</v>
      </c>
      <c r="L60" s="23">
        <v>0</v>
      </c>
      <c r="M60" s="23">
        <v>0</v>
      </c>
      <c r="N60" s="23">
        <v>0</v>
      </c>
      <c r="O60" s="23">
        <v>0</v>
      </c>
      <c r="P60" s="23">
        <v>0</v>
      </c>
      <c r="Q60" s="52">
        <v>0</v>
      </c>
      <c r="R60" s="23">
        <f t="shared" si="1"/>
        <v>0</v>
      </c>
      <c r="S60" s="23">
        <v>0</v>
      </c>
      <c r="T60" s="23">
        <v>0</v>
      </c>
      <c r="U60" s="23">
        <v>0</v>
      </c>
      <c r="V60" s="23">
        <v>0</v>
      </c>
      <c r="W60" s="23">
        <v>0</v>
      </c>
      <c r="X60" s="23">
        <v>0</v>
      </c>
      <c r="Y60" s="52">
        <v>0</v>
      </c>
      <c r="Z60" s="23">
        <f t="shared" si="2"/>
        <v>0</v>
      </c>
      <c r="AA60" s="23">
        <v>0</v>
      </c>
      <c r="AB60" s="23">
        <v>0</v>
      </c>
      <c r="AC60" s="23">
        <v>0</v>
      </c>
      <c r="AD60" s="23">
        <v>0</v>
      </c>
      <c r="AE60" s="23">
        <v>0</v>
      </c>
      <c r="AF60" s="23">
        <v>0</v>
      </c>
      <c r="AG60" s="52">
        <v>0</v>
      </c>
      <c r="AH60" s="23">
        <f t="shared" si="3"/>
        <v>0</v>
      </c>
      <c r="AI60" s="23">
        <v>0</v>
      </c>
      <c r="AJ60" s="23">
        <v>0</v>
      </c>
      <c r="AK60" s="23">
        <v>0</v>
      </c>
      <c r="AL60" s="23">
        <v>0</v>
      </c>
      <c r="AM60" s="23">
        <v>0</v>
      </c>
      <c r="AN60" s="23">
        <v>0</v>
      </c>
      <c r="AO60" s="52">
        <v>0</v>
      </c>
      <c r="AP60" s="23">
        <f t="shared" si="4"/>
        <v>0</v>
      </c>
      <c r="AQ60" s="23">
        <v>0</v>
      </c>
      <c r="AR60" s="23">
        <v>0</v>
      </c>
      <c r="AS60" s="23">
        <v>0</v>
      </c>
      <c r="AT60" s="23">
        <v>0</v>
      </c>
      <c r="AU60" s="23">
        <v>0</v>
      </c>
      <c r="AV60" s="23">
        <v>0</v>
      </c>
      <c r="AW60" s="52">
        <v>0</v>
      </c>
      <c r="AX60" s="23">
        <f t="shared" si="5"/>
        <v>0</v>
      </c>
      <c r="AY60" s="23">
        <v>0</v>
      </c>
      <c r="AZ60" s="23">
        <v>0</v>
      </c>
      <c r="BA60" s="23">
        <v>0</v>
      </c>
      <c r="BB60" s="23">
        <v>0</v>
      </c>
      <c r="BC60" s="23">
        <v>0</v>
      </c>
      <c r="BD60" s="23">
        <v>0</v>
      </c>
      <c r="BE60" s="52">
        <v>0</v>
      </c>
      <c r="BF60" s="23">
        <f t="shared" si="6"/>
        <v>0</v>
      </c>
      <c r="BG60" s="23">
        <v>0</v>
      </c>
      <c r="BH60" s="23">
        <v>0</v>
      </c>
      <c r="BI60" s="23">
        <v>0</v>
      </c>
      <c r="BJ60" s="23">
        <v>0</v>
      </c>
      <c r="BK60" s="23">
        <v>0</v>
      </c>
      <c r="BL60" s="23">
        <v>0</v>
      </c>
      <c r="BM60" s="52">
        <v>0</v>
      </c>
      <c r="BN60" s="23">
        <f t="shared" si="7"/>
        <v>0</v>
      </c>
      <c r="BO60" s="23">
        <v>0</v>
      </c>
      <c r="BP60" s="23">
        <v>0</v>
      </c>
      <c r="BQ60" s="23">
        <v>0</v>
      </c>
      <c r="BR60" s="23">
        <v>0</v>
      </c>
      <c r="BS60" s="23">
        <v>0</v>
      </c>
      <c r="BT60" s="23">
        <v>0</v>
      </c>
      <c r="BU60" s="52">
        <v>0</v>
      </c>
      <c r="BV60" s="23">
        <f t="shared" si="8"/>
        <v>0</v>
      </c>
      <c r="BW60" s="23">
        <v>0</v>
      </c>
      <c r="BX60" s="23">
        <v>0</v>
      </c>
      <c r="BY60" s="23">
        <v>0</v>
      </c>
      <c r="BZ60" s="23">
        <v>0</v>
      </c>
      <c r="CA60" s="23">
        <v>0</v>
      </c>
      <c r="CB60" s="23">
        <v>0</v>
      </c>
      <c r="CC60" s="52">
        <v>0</v>
      </c>
      <c r="CD60" s="23">
        <f t="shared" si="9"/>
        <v>0</v>
      </c>
      <c r="CE60" s="23">
        <v>0</v>
      </c>
      <c r="CF60" s="23">
        <v>0</v>
      </c>
      <c r="CG60" s="23">
        <v>0</v>
      </c>
      <c r="CH60" s="23">
        <v>0</v>
      </c>
      <c r="CI60" s="23">
        <v>0</v>
      </c>
      <c r="CJ60" s="23">
        <v>0</v>
      </c>
      <c r="CK60" s="52">
        <v>0</v>
      </c>
      <c r="CL60" s="23">
        <f t="shared" si="10"/>
        <v>0</v>
      </c>
    </row>
    <row r="61" spans="1:90" ht="20.100000000000001" customHeight="1" x14ac:dyDescent="0.25">
      <c r="A61" s="21">
        <v>1155</v>
      </c>
      <c r="B61" s="22" t="s">
        <v>276</v>
      </c>
      <c r="C61" s="23">
        <v>0</v>
      </c>
      <c r="D61" s="23">
        <v>0</v>
      </c>
      <c r="E61" s="23">
        <v>0</v>
      </c>
      <c r="F61" s="23">
        <v>0</v>
      </c>
      <c r="G61" s="23">
        <v>0</v>
      </c>
      <c r="H61" s="23">
        <v>0</v>
      </c>
      <c r="I61" s="52">
        <v>0</v>
      </c>
      <c r="J61" s="23">
        <f t="shared" si="0"/>
        <v>0</v>
      </c>
      <c r="K61" s="23">
        <v>0</v>
      </c>
      <c r="L61" s="23">
        <v>0</v>
      </c>
      <c r="M61" s="23">
        <v>0</v>
      </c>
      <c r="N61" s="23">
        <v>0</v>
      </c>
      <c r="O61" s="23">
        <v>0</v>
      </c>
      <c r="P61" s="23">
        <v>0</v>
      </c>
      <c r="Q61" s="52">
        <v>0</v>
      </c>
      <c r="R61" s="23">
        <f t="shared" si="1"/>
        <v>0</v>
      </c>
      <c r="S61" s="23">
        <v>0</v>
      </c>
      <c r="T61" s="23">
        <v>0</v>
      </c>
      <c r="U61" s="23">
        <v>0</v>
      </c>
      <c r="V61" s="23">
        <v>0</v>
      </c>
      <c r="W61" s="23">
        <v>0</v>
      </c>
      <c r="X61" s="23">
        <v>0</v>
      </c>
      <c r="Y61" s="52">
        <v>0</v>
      </c>
      <c r="Z61" s="23">
        <f t="shared" si="2"/>
        <v>0</v>
      </c>
      <c r="AA61" s="23">
        <v>0</v>
      </c>
      <c r="AB61" s="23">
        <v>0</v>
      </c>
      <c r="AC61" s="23">
        <v>0</v>
      </c>
      <c r="AD61" s="23">
        <v>0</v>
      </c>
      <c r="AE61" s="23">
        <v>0</v>
      </c>
      <c r="AF61" s="23">
        <v>0</v>
      </c>
      <c r="AG61" s="52">
        <v>0</v>
      </c>
      <c r="AH61" s="23">
        <f t="shared" si="3"/>
        <v>0</v>
      </c>
      <c r="AI61" s="23">
        <v>0</v>
      </c>
      <c r="AJ61" s="23">
        <v>0</v>
      </c>
      <c r="AK61" s="23">
        <v>0</v>
      </c>
      <c r="AL61" s="23">
        <v>0</v>
      </c>
      <c r="AM61" s="23">
        <v>0</v>
      </c>
      <c r="AN61" s="23">
        <v>0</v>
      </c>
      <c r="AO61" s="52">
        <v>0</v>
      </c>
      <c r="AP61" s="23">
        <f t="shared" si="4"/>
        <v>0</v>
      </c>
      <c r="AQ61" s="23">
        <v>0</v>
      </c>
      <c r="AR61" s="23">
        <v>0</v>
      </c>
      <c r="AS61" s="23">
        <v>0</v>
      </c>
      <c r="AT61" s="23">
        <v>0</v>
      </c>
      <c r="AU61" s="23">
        <v>0</v>
      </c>
      <c r="AV61" s="23">
        <v>0</v>
      </c>
      <c r="AW61" s="52">
        <v>0</v>
      </c>
      <c r="AX61" s="23">
        <f t="shared" si="5"/>
        <v>0</v>
      </c>
      <c r="AY61" s="23">
        <v>0</v>
      </c>
      <c r="AZ61" s="23">
        <v>0</v>
      </c>
      <c r="BA61" s="23">
        <v>0</v>
      </c>
      <c r="BB61" s="23">
        <v>0</v>
      </c>
      <c r="BC61" s="23">
        <v>0</v>
      </c>
      <c r="BD61" s="23">
        <v>0</v>
      </c>
      <c r="BE61" s="52">
        <v>0</v>
      </c>
      <c r="BF61" s="23">
        <f t="shared" si="6"/>
        <v>0</v>
      </c>
      <c r="BG61" s="23">
        <v>0</v>
      </c>
      <c r="BH61" s="23">
        <v>0</v>
      </c>
      <c r="BI61" s="23">
        <v>0</v>
      </c>
      <c r="BJ61" s="23">
        <v>0</v>
      </c>
      <c r="BK61" s="23">
        <v>0</v>
      </c>
      <c r="BL61" s="23">
        <v>0</v>
      </c>
      <c r="BM61" s="52">
        <v>0</v>
      </c>
      <c r="BN61" s="23">
        <f t="shared" si="7"/>
        <v>0</v>
      </c>
      <c r="BO61" s="23">
        <v>0</v>
      </c>
      <c r="BP61" s="23">
        <v>0</v>
      </c>
      <c r="BQ61" s="23">
        <v>0</v>
      </c>
      <c r="BR61" s="23">
        <v>0</v>
      </c>
      <c r="BS61" s="23">
        <v>0</v>
      </c>
      <c r="BT61" s="23">
        <v>0</v>
      </c>
      <c r="BU61" s="52">
        <v>0</v>
      </c>
      <c r="BV61" s="23">
        <f t="shared" si="8"/>
        <v>0</v>
      </c>
      <c r="BW61" s="23">
        <v>0</v>
      </c>
      <c r="BX61" s="23">
        <v>0</v>
      </c>
      <c r="BY61" s="23">
        <v>0</v>
      </c>
      <c r="BZ61" s="23">
        <v>0</v>
      </c>
      <c r="CA61" s="23">
        <v>0</v>
      </c>
      <c r="CB61" s="23">
        <v>0</v>
      </c>
      <c r="CC61" s="52">
        <v>0</v>
      </c>
      <c r="CD61" s="23">
        <f t="shared" si="9"/>
        <v>0</v>
      </c>
      <c r="CE61" s="23">
        <v>0</v>
      </c>
      <c r="CF61" s="23">
        <v>0</v>
      </c>
      <c r="CG61" s="23">
        <v>0</v>
      </c>
      <c r="CH61" s="23">
        <v>0</v>
      </c>
      <c r="CI61" s="23">
        <v>0</v>
      </c>
      <c r="CJ61" s="23">
        <v>0</v>
      </c>
      <c r="CK61" s="52">
        <v>0</v>
      </c>
      <c r="CL61" s="23">
        <f t="shared" si="10"/>
        <v>0</v>
      </c>
    </row>
    <row r="62" spans="1:90" ht="20.100000000000001" customHeight="1" x14ac:dyDescent="0.25">
      <c r="A62" s="21">
        <v>1156</v>
      </c>
      <c r="B62" s="22" t="s">
        <v>277</v>
      </c>
      <c r="C62" s="23">
        <v>0</v>
      </c>
      <c r="D62" s="23">
        <v>0</v>
      </c>
      <c r="E62" s="23">
        <v>0</v>
      </c>
      <c r="F62" s="23">
        <v>0</v>
      </c>
      <c r="G62" s="23">
        <v>0</v>
      </c>
      <c r="H62" s="23">
        <v>0</v>
      </c>
      <c r="I62" s="52">
        <v>0</v>
      </c>
      <c r="J62" s="23">
        <f t="shared" si="0"/>
        <v>0</v>
      </c>
      <c r="K62" s="23">
        <v>0</v>
      </c>
      <c r="L62" s="23">
        <v>0</v>
      </c>
      <c r="M62" s="23">
        <v>0</v>
      </c>
      <c r="N62" s="23">
        <v>0</v>
      </c>
      <c r="O62" s="23">
        <v>0</v>
      </c>
      <c r="P62" s="23">
        <v>0</v>
      </c>
      <c r="Q62" s="52">
        <v>0</v>
      </c>
      <c r="R62" s="23">
        <f t="shared" si="1"/>
        <v>0</v>
      </c>
      <c r="S62" s="23">
        <v>0</v>
      </c>
      <c r="T62" s="23">
        <v>0</v>
      </c>
      <c r="U62" s="23">
        <v>0</v>
      </c>
      <c r="V62" s="23">
        <v>0</v>
      </c>
      <c r="W62" s="23">
        <v>0</v>
      </c>
      <c r="X62" s="23">
        <v>0</v>
      </c>
      <c r="Y62" s="52">
        <v>0</v>
      </c>
      <c r="Z62" s="23">
        <f t="shared" si="2"/>
        <v>0</v>
      </c>
      <c r="AA62" s="23">
        <v>0</v>
      </c>
      <c r="AB62" s="23">
        <v>0</v>
      </c>
      <c r="AC62" s="23">
        <v>0</v>
      </c>
      <c r="AD62" s="23">
        <v>0</v>
      </c>
      <c r="AE62" s="23">
        <v>0</v>
      </c>
      <c r="AF62" s="23">
        <v>0</v>
      </c>
      <c r="AG62" s="52">
        <v>0</v>
      </c>
      <c r="AH62" s="23">
        <f t="shared" si="3"/>
        <v>0</v>
      </c>
      <c r="AI62" s="23">
        <v>0</v>
      </c>
      <c r="AJ62" s="23">
        <v>0</v>
      </c>
      <c r="AK62" s="23">
        <v>0</v>
      </c>
      <c r="AL62" s="23">
        <v>0</v>
      </c>
      <c r="AM62" s="23">
        <v>0</v>
      </c>
      <c r="AN62" s="23">
        <v>0</v>
      </c>
      <c r="AO62" s="52">
        <v>0</v>
      </c>
      <c r="AP62" s="23">
        <f t="shared" si="4"/>
        <v>0</v>
      </c>
      <c r="AQ62" s="23">
        <v>0</v>
      </c>
      <c r="AR62" s="23">
        <v>0</v>
      </c>
      <c r="AS62" s="23">
        <v>0</v>
      </c>
      <c r="AT62" s="23">
        <v>0</v>
      </c>
      <c r="AU62" s="23">
        <v>0</v>
      </c>
      <c r="AV62" s="23">
        <v>0</v>
      </c>
      <c r="AW62" s="52">
        <v>0</v>
      </c>
      <c r="AX62" s="23">
        <f t="shared" si="5"/>
        <v>0</v>
      </c>
      <c r="AY62" s="23">
        <v>0</v>
      </c>
      <c r="AZ62" s="23">
        <v>0</v>
      </c>
      <c r="BA62" s="23">
        <v>0</v>
      </c>
      <c r="BB62" s="23">
        <v>0</v>
      </c>
      <c r="BC62" s="23">
        <v>0</v>
      </c>
      <c r="BD62" s="23">
        <v>0</v>
      </c>
      <c r="BE62" s="52">
        <v>0</v>
      </c>
      <c r="BF62" s="23">
        <f t="shared" si="6"/>
        <v>0</v>
      </c>
      <c r="BG62" s="23">
        <v>0</v>
      </c>
      <c r="BH62" s="23">
        <v>0</v>
      </c>
      <c r="BI62" s="23">
        <v>0</v>
      </c>
      <c r="BJ62" s="23">
        <v>0</v>
      </c>
      <c r="BK62" s="23">
        <v>0</v>
      </c>
      <c r="BL62" s="23">
        <v>0</v>
      </c>
      <c r="BM62" s="52">
        <v>0</v>
      </c>
      <c r="BN62" s="23">
        <f t="shared" si="7"/>
        <v>0</v>
      </c>
      <c r="BO62" s="23">
        <v>0</v>
      </c>
      <c r="BP62" s="23">
        <v>0</v>
      </c>
      <c r="BQ62" s="23">
        <v>0</v>
      </c>
      <c r="BR62" s="23">
        <v>0</v>
      </c>
      <c r="BS62" s="23">
        <v>0</v>
      </c>
      <c r="BT62" s="23">
        <v>0</v>
      </c>
      <c r="BU62" s="52">
        <v>0</v>
      </c>
      <c r="BV62" s="23">
        <f t="shared" si="8"/>
        <v>0</v>
      </c>
      <c r="BW62" s="23">
        <v>0</v>
      </c>
      <c r="BX62" s="23">
        <v>0</v>
      </c>
      <c r="BY62" s="23">
        <v>0</v>
      </c>
      <c r="BZ62" s="23">
        <v>0</v>
      </c>
      <c r="CA62" s="23">
        <v>0</v>
      </c>
      <c r="CB62" s="23">
        <v>0</v>
      </c>
      <c r="CC62" s="52">
        <v>0</v>
      </c>
      <c r="CD62" s="23">
        <f t="shared" si="9"/>
        <v>0</v>
      </c>
      <c r="CE62" s="23">
        <v>0</v>
      </c>
      <c r="CF62" s="23">
        <v>0</v>
      </c>
      <c r="CG62" s="23">
        <v>0</v>
      </c>
      <c r="CH62" s="23">
        <v>0</v>
      </c>
      <c r="CI62" s="23">
        <v>0</v>
      </c>
      <c r="CJ62" s="23">
        <v>0</v>
      </c>
      <c r="CK62" s="52">
        <v>0</v>
      </c>
      <c r="CL62" s="23">
        <f t="shared" si="10"/>
        <v>0</v>
      </c>
    </row>
    <row r="63" spans="1:90" ht="20.100000000000001" customHeight="1" x14ac:dyDescent="0.25">
      <c r="A63" s="35">
        <v>116</v>
      </c>
      <c r="B63" s="36" t="s">
        <v>278</v>
      </c>
      <c r="C63" s="93">
        <v>184.38503387000003</v>
      </c>
      <c r="D63" s="93">
        <v>0</v>
      </c>
      <c r="E63" s="93">
        <v>0</v>
      </c>
      <c r="F63" s="93">
        <v>184.38503387000003</v>
      </c>
      <c r="G63" s="93">
        <v>0</v>
      </c>
      <c r="H63" s="93">
        <v>0</v>
      </c>
      <c r="I63" s="37">
        <v>0</v>
      </c>
      <c r="J63" s="93">
        <f t="shared" si="0"/>
        <v>184.38503387000003</v>
      </c>
      <c r="K63" s="93">
        <v>324.7703166099999</v>
      </c>
      <c r="L63" s="93">
        <v>0</v>
      </c>
      <c r="M63" s="93">
        <v>0</v>
      </c>
      <c r="N63" s="93">
        <v>324.7703166099999</v>
      </c>
      <c r="O63" s="93" t="s">
        <v>902</v>
      </c>
      <c r="P63" s="93">
        <v>0</v>
      </c>
      <c r="Q63" s="37">
        <v>0</v>
      </c>
      <c r="R63" s="93">
        <f t="shared" si="1"/>
        <v>324.7703166099999</v>
      </c>
      <c r="S63" s="93">
        <v>-480.31931691</v>
      </c>
      <c r="T63" s="93">
        <v>0</v>
      </c>
      <c r="U63" s="93">
        <v>0</v>
      </c>
      <c r="V63" s="93">
        <v>-480.31931691</v>
      </c>
      <c r="W63" s="93" t="s">
        <v>902</v>
      </c>
      <c r="X63" s="93">
        <v>0</v>
      </c>
      <c r="Y63" s="37">
        <v>0</v>
      </c>
      <c r="Z63" s="93">
        <f t="shared" si="2"/>
        <v>-480.31931691</v>
      </c>
      <c r="AA63" s="93">
        <v>579.19084889999999</v>
      </c>
      <c r="AB63" s="93">
        <v>0</v>
      </c>
      <c r="AC63" s="93">
        <v>0</v>
      </c>
      <c r="AD63" s="93">
        <v>579.19084889999999</v>
      </c>
      <c r="AE63" s="93" t="s">
        <v>902</v>
      </c>
      <c r="AF63" s="93">
        <v>0</v>
      </c>
      <c r="AG63" s="37">
        <v>0</v>
      </c>
      <c r="AH63" s="93">
        <f t="shared" si="3"/>
        <v>579.19084889999999</v>
      </c>
      <c r="AI63" s="93">
        <v>-40.986652819999989</v>
      </c>
      <c r="AJ63" s="93">
        <v>0</v>
      </c>
      <c r="AK63" s="93">
        <v>0</v>
      </c>
      <c r="AL63" s="93">
        <v>-40.986652819999989</v>
      </c>
      <c r="AM63" s="93" t="s">
        <v>902</v>
      </c>
      <c r="AN63" s="93">
        <v>0</v>
      </c>
      <c r="AO63" s="37">
        <v>0</v>
      </c>
      <c r="AP63" s="93">
        <f t="shared" si="4"/>
        <v>-40.986652819999989</v>
      </c>
      <c r="AQ63" s="93">
        <v>-490.40126334000001</v>
      </c>
      <c r="AR63" s="93">
        <v>0</v>
      </c>
      <c r="AS63" s="93">
        <v>0</v>
      </c>
      <c r="AT63" s="93">
        <v>-490.40126334000001</v>
      </c>
      <c r="AU63" s="93" t="s">
        <v>902</v>
      </c>
      <c r="AV63" s="93">
        <v>0</v>
      </c>
      <c r="AW63" s="37">
        <v>0</v>
      </c>
      <c r="AX63" s="93">
        <f t="shared" si="5"/>
        <v>-490.40126334000001</v>
      </c>
      <c r="AY63" s="93">
        <v>0.93067109999999997</v>
      </c>
      <c r="AZ63" s="93">
        <v>0</v>
      </c>
      <c r="BA63" s="93">
        <v>0</v>
      </c>
      <c r="BB63" s="93">
        <v>0.93067109999999997</v>
      </c>
      <c r="BC63" s="93" t="s">
        <v>902</v>
      </c>
      <c r="BD63" s="93">
        <v>0</v>
      </c>
      <c r="BE63" s="37">
        <v>0</v>
      </c>
      <c r="BF63" s="93">
        <f t="shared" si="6"/>
        <v>0.93067109999999997</v>
      </c>
      <c r="BG63" s="93">
        <v>7.3120000000002905E-5</v>
      </c>
      <c r="BH63" s="93">
        <v>0</v>
      </c>
      <c r="BI63" s="93">
        <v>0</v>
      </c>
      <c r="BJ63" s="93">
        <v>7.3120000000002905E-5</v>
      </c>
      <c r="BK63" s="93" t="s">
        <v>902</v>
      </c>
      <c r="BL63" s="93">
        <v>0</v>
      </c>
      <c r="BM63" s="37">
        <v>0</v>
      </c>
      <c r="BN63" s="93">
        <f t="shared" si="7"/>
        <v>7.3120000000002905E-5</v>
      </c>
      <c r="BO63" s="93">
        <v>0.37652663000000003</v>
      </c>
      <c r="BP63" s="93">
        <v>0</v>
      </c>
      <c r="BQ63" s="93">
        <v>0</v>
      </c>
      <c r="BR63" s="93">
        <v>0.37652663000000003</v>
      </c>
      <c r="BS63" s="93" t="s">
        <v>902</v>
      </c>
      <c r="BT63" s="93">
        <v>0</v>
      </c>
      <c r="BU63" s="37">
        <v>0</v>
      </c>
      <c r="BV63" s="93">
        <f t="shared" si="8"/>
        <v>0.37652663000000003</v>
      </c>
      <c r="BW63" s="93">
        <v>5.045162999999999E-2</v>
      </c>
      <c r="BX63" s="93">
        <v>0</v>
      </c>
      <c r="BY63" s="93">
        <v>0</v>
      </c>
      <c r="BZ63" s="93">
        <v>5.045162999999999E-2</v>
      </c>
      <c r="CA63" s="93" t="s">
        <v>902</v>
      </c>
      <c r="CB63" s="93">
        <v>0</v>
      </c>
      <c r="CC63" s="37">
        <v>0</v>
      </c>
      <c r="CD63" s="93">
        <f t="shared" si="9"/>
        <v>5.045162999999999E-2</v>
      </c>
      <c r="CE63" s="93">
        <v>-7.9853253099999995</v>
      </c>
      <c r="CF63" s="93">
        <v>0</v>
      </c>
      <c r="CG63" s="93">
        <v>0</v>
      </c>
      <c r="CH63" s="93">
        <v>-7.9853253099999995</v>
      </c>
      <c r="CI63" s="93" t="s">
        <v>902</v>
      </c>
      <c r="CJ63" s="93">
        <v>0</v>
      </c>
      <c r="CK63" s="37">
        <v>0</v>
      </c>
      <c r="CL63" s="93">
        <f t="shared" si="10"/>
        <v>-7.9853253099999995</v>
      </c>
    </row>
    <row r="64" spans="1:90" ht="20.100000000000001" customHeight="1" x14ac:dyDescent="0.25">
      <c r="A64" s="32">
        <v>12</v>
      </c>
      <c r="B64" s="33" t="s">
        <v>246</v>
      </c>
      <c r="C64" s="92">
        <v>291574.255323263</v>
      </c>
      <c r="D64" s="92">
        <v>64179.00971577</v>
      </c>
      <c r="E64" s="92">
        <v>0</v>
      </c>
      <c r="F64" s="92">
        <v>355753.26503903302</v>
      </c>
      <c r="G64" s="92">
        <v>34670.592737625178</v>
      </c>
      <c r="H64" s="92">
        <v>12096.349539880001</v>
      </c>
      <c r="I64" s="34">
        <f>SUM(I65,I70)</f>
        <v>0</v>
      </c>
      <c r="J64" s="92">
        <f t="shared" si="0"/>
        <v>402520.2073165382</v>
      </c>
      <c r="K64" s="92">
        <v>331207.53617442201</v>
      </c>
      <c r="L64" s="92">
        <v>75049.35752428</v>
      </c>
      <c r="M64" s="92">
        <v>0</v>
      </c>
      <c r="N64" s="92">
        <v>406256.89369870198</v>
      </c>
      <c r="O64" s="92">
        <v>39740.670289640009</v>
      </c>
      <c r="P64" s="92">
        <v>15601.697652224542</v>
      </c>
      <c r="Q64" s="34">
        <f>SUM(Q65,Q70)</f>
        <v>0</v>
      </c>
      <c r="R64" s="92">
        <f t="shared" si="1"/>
        <v>461599.26164056658</v>
      </c>
      <c r="S64" s="92">
        <v>363107.36462521442</v>
      </c>
      <c r="T64" s="92">
        <v>86189.138692089997</v>
      </c>
      <c r="U64" s="92">
        <v>0</v>
      </c>
      <c r="V64" s="92">
        <v>449296.50331730442</v>
      </c>
      <c r="W64" s="92">
        <v>44956.138477760003</v>
      </c>
      <c r="X64" s="92">
        <v>17734.280654494793</v>
      </c>
      <c r="Y64" s="34">
        <f>SUM(Y65,Y70)</f>
        <v>0</v>
      </c>
      <c r="Z64" s="92">
        <f t="shared" si="2"/>
        <v>511986.92244955921</v>
      </c>
      <c r="AA64" s="92">
        <v>394733.14354193601</v>
      </c>
      <c r="AB64" s="92">
        <v>98147.8006341</v>
      </c>
      <c r="AC64" s="92">
        <v>0</v>
      </c>
      <c r="AD64" s="92">
        <v>492880.94417603599</v>
      </c>
      <c r="AE64" s="92">
        <v>53962.393088820005</v>
      </c>
      <c r="AF64" s="92">
        <v>20880.930408155022</v>
      </c>
      <c r="AG64" s="34">
        <f>SUM(AG65,AG70)</f>
        <v>0</v>
      </c>
      <c r="AH64" s="92">
        <f t="shared" si="3"/>
        <v>567724.26767301094</v>
      </c>
      <c r="AI64" s="92">
        <v>425688.04627506959</v>
      </c>
      <c r="AJ64" s="92">
        <v>108858.71170351999</v>
      </c>
      <c r="AK64" s="92">
        <v>0</v>
      </c>
      <c r="AL64" s="92">
        <v>534546.75797858962</v>
      </c>
      <c r="AM64" s="92">
        <v>57981.325713779996</v>
      </c>
      <c r="AN64" s="92">
        <v>23246.233058751008</v>
      </c>
      <c r="AO64" s="34">
        <f>SUM(AO65,AO70)</f>
        <v>0</v>
      </c>
      <c r="AP64" s="92">
        <f t="shared" si="4"/>
        <v>615774.31675112061</v>
      </c>
      <c r="AQ64" s="92">
        <v>436182.12626072846</v>
      </c>
      <c r="AR64" s="92">
        <v>118536.1865464</v>
      </c>
      <c r="AS64" s="92">
        <v>0</v>
      </c>
      <c r="AT64" s="92">
        <v>554718.31280712842</v>
      </c>
      <c r="AU64" s="92">
        <v>65135.489176890012</v>
      </c>
      <c r="AV64" s="92">
        <v>26414.624737880698</v>
      </c>
      <c r="AW64" s="34">
        <f>SUM(AW65,AW70)</f>
        <v>0</v>
      </c>
      <c r="AX64" s="92">
        <f t="shared" si="5"/>
        <v>646268.42672189907</v>
      </c>
      <c r="AY64" s="92">
        <v>457823.1526180121</v>
      </c>
      <c r="AZ64" s="92">
        <v>124242.28511500001</v>
      </c>
      <c r="BA64" s="92">
        <v>0</v>
      </c>
      <c r="BB64" s="92">
        <v>582065.43773301214</v>
      </c>
      <c r="BC64" s="92">
        <v>67903.575619209994</v>
      </c>
      <c r="BD64" s="92">
        <v>29658.582675300302</v>
      </c>
      <c r="BE64" s="34">
        <f>SUM(BE65,BE70)</f>
        <v>0</v>
      </c>
      <c r="BF64" s="92">
        <f t="shared" si="6"/>
        <v>679627.59602752246</v>
      </c>
      <c r="BG64" s="92">
        <v>492385.34639763157</v>
      </c>
      <c r="BH64" s="92">
        <v>128732.44968495001</v>
      </c>
      <c r="BI64" s="92">
        <v>0</v>
      </c>
      <c r="BJ64" s="92">
        <v>621117.79608258163</v>
      </c>
      <c r="BK64" s="92">
        <v>70090.682466009996</v>
      </c>
      <c r="BL64" s="92">
        <v>31958.857666966702</v>
      </c>
      <c r="BM64" s="34">
        <f>SUM(BM65,BM70)</f>
        <v>0</v>
      </c>
      <c r="BN64" s="92">
        <f t="shared" si="7"/>
        <v>723167.33621555835</v>
      </c>
      <c r="BO64" s="92">
        <v>521176.78498773766</v>
      </c>
      <c r="BP64" s="92">
        <v>125700.20860794999</v>
      </c>
      <c r="BQ64" s="92">
        <v>0</v>
      </c>
      <c r="BR64" s="92">
        <v>646876.99359568767</v>
      </c>
      <c r="BS64" s="92">
        <v>77150.717017849995</v>
      </c>
      <c r="BT64" s="92">
        <v>34111.088741280801</v>
      </c>
      <c r="BU64" s="34">
        <f>SUM(BU65,BU70)</f>
        <v>0</v>
      </c>
      <c r="BV64" s="92">
        <f t="shared" si="8"/>
        <v>758138.79935481853</v>
      </c>
      <c r="BW64" s="92">
        <v>551884.8581782236</v>
      </c>
      <c r="BX64" s="92">
        <v>134322.17076378001</v>
      </c>
      <c r="BY64" s="92">
        <v>0</v>
      </c>
      <c r="BZ64" s="92">
        <v>686207.02894200361</v>
      </c>
      <c r="CA64" s="92">
        <v>86227.315327467557</v>
      </c>
      <c r="CB64" s="92">
        <v>37929.630025439401</v>
      </c>
      <c r="CC64" s="34">
        <f>SUM(CC65,CC70)</f>
        <v>0</v>
      </c>
      <c r="CD64" s="92">
        <f t="shared" si="9"/>
        <v>810363.97429491056</v>
      </c>
      <c r="CE64" s="92">
        <v>547869.48859957303</v>
      </c>
      <c r="CF64" s="92">
        <v>127503.10097544</v>
      </c>
      <c r="CG64" s="92">
        <v>0</v>
      </c>
      <c r="CH64" s="92">
        <v>675372.58957501303</v>
      </c>
      <c r="CI64" s="92">
        <v>81815.501058919996</v>
      </c>
      <c r="CJ64" s="92">
        <v>39903.129141999998</v>
      </c>
      <c r="CK64" s="34">
        <f>SUM(CK65,CK70)</f>
        <v>0</v>
      </c>
      <c r="CL64" s="92">
        <f t="shared" si="10"/>
        <v>797091.21977593296</v>
      </c>
    </row>
    <row r="65" spans="1:90" ht="20.100000000000001" customHeight="1" x14ac:dyDescent="0.25">
      <c r="A65" s="35">
        <v>121</v>
      </c>
      <c r="B65" s="36" t="s">
        <v>279</v>
      </c>
      <c r="C65" s="93">
        <v>210723.98419436</v>
      </c>
      <c r="D65" s="93">
        <v>64179.00971577</v>
      </c>
      <c r="E65" s="93">
        <v>0</v>
      </c>
      <c r="F65" s="93">
        <v>274902.99391013</v>
      </c>
      <c r="G65" s="93">
        <v>0</v>
      </c>
      <c r="H65" s="93">
        <v>0</v>
      </c>
      <c r="I65" s="37">
        <f>SUM(I66:I69)</f>
        <v>0</v>
      </c>
      <c r="J65" s="93">
        <f t="shared" si="0"/>
        <v>274902.99391013</v>
      </c>
      <c r="K65" s="93">
        <v>243673.38267295001</v>
      </c>
      <c r="L65" s="93">
        <v>75049.35752428</v>
      </c>
      <c r="M65" s="93">
        <v>0</v>
      </c>
      <c r="N65" s="93">
        <v>318722.74019723001</v>
      </c>
      <c r="O65" s="93">
        <v>0</v>
      </c>
      <c r="P65" s="93">
        <v>0</v>
      </c>
      <c r="Q65" s="37">
        <f>SUM(Q66:Q69)</f>
        <v>0</v>
      </c>
      <c r="R65" s="93">
        <f t="shared" si="1"/>
        <v>318722.74019723001</v>
      </c>
      <c r="S65" s="93">
        <v>271723.40660717996</v>
      </c>
      <c r="T65" s="93">
        <v>86189.138692089997</v>
      </c>
      <c r="U65" s="93">
        <v>0</v>
      </c>
      <c r="V65" s="93">
        <v>357912.54529926996</v>
      </c>
      <c r="W65" s="93">
        <v>0</v>
      </c>
      <c r="X65" s="93">
        <v>0</v>
      </c>
      <c r="Y65" s="37">
        <f>SUM(Y66:Y69)</f>
        <v>0</v>
      </c>
      <c r="Z65" s="93">
        <f t="shared" si="2"/>
        <v>357912.54529926996</v>
      </c>
      <c r="AA65" s="93">
        <v>295179.31169534998</v>
      </c>
      <c r="AB65" s="93">
        <v>98147.8006341</v>
      </c>
      <c r="AC65" s="93">
        <v>0</v>
      </c>
      <c r="AD65" s="93">
        <v>393327.11232944997</v>
      </c>
      <c r="AE65" s="93">
        <v>0</v>
      </c>
      <c r="AF65" s="93">
        <v>0</v>
      </c>
      <c r="AG65" s="37">
        <f>SUM(AG66:AG69)</f>
        <v>0</v>
      </c>
      <c r="AH65" s="93">
        <f t="shared" si="3"/>
        <v>393327.11232944997</v>
      </c>
      <c r="AI65" s="93">
        <v>315446.43379206001</v>
      </c>
      <c r="AJ65" s="93">
        <v>108858.71170351999</v>
      </c>
      <c r="AK65" s="93">
        <v>0</v>
      </c>
      <c r="AL65" s="93">
        <v>424305.14549557999</v>
      </c>
      <c r="AM65" s="93">
        <v>0</v>
      </c>
      <c r="AN65" s="93">
        <v>0</v>
      </c>
      <c r="AO65" s="37">
        <f>SUM(AO66:AO69)</f>
        <v>0</v>
      </c>
      <c r="AP65" s="93">
        <f t="shared" si="4"/>
        <v>424305.14549557999</v>
      </c>
      <c r="AQ65" s="93">
        <v>320447.15841232997</v>
      </c>
      <c r="AR65" s="93">
        <v>118536.1865464</v>
      </c>
      <c r="AS65" s="93">
        <v>0</v>
      </c>
      <c r="AT65" s="93">
        <v>438983.34495872998</v>
      </c>
      <c r="AU65" s="93">
        <v>0</v>
      </c>
      <c r="AV65" s="93">
        <v>0</v>
      </c>
      <c r="AW65" s="37">
        <f>SUM(AW66:AW69)</f>
        <v>0</v>
      </c>
      <c r="AX65" s="93">
        <f t="shared" si="5"/>
        <v>438983.34495872998</v>
      </c>
      <c r="AY65" s="93">
        <v>335032.39626475004</v>
      </c>
      <c r="AZ65" s="93">
        <v>124242.28511500001</v>
      </c>
      <c r="BA65" s="93">
        <v>0</v>
      </c>
      <c r="BB65" s="93">
        <v>459274.68137975002</v>
      </c>
      <c r="BC65" s="93">
        <v>0</v>
      </c>
      <c r="BD65" s="93">
        <v>0</v>
      </c>
      <c r="BE65" s="37">
        <f>SUM(BE66:BE69)</f>
        <v>0</v>
      </c>
      <c r="BF65" s="93">
        <f t="shared" si="6"/>
        <v>459274.68137975002</v>
      </c>
      <c r="BG65" s="93">
        <v>353166.70387343527</v>
      </c>
      <c r="BH65" s="93">
        <v>128732.44968495001</v>
      </c>
      <c r="BI65" s="93">
        <v>0</v>
      </c>
      <c r="BJ65" s="93">
        <v>481899.15355838527</v>
      </c>
      <c r="BK65" s="93">
        <v>0</v>
      </c>
      <c r="BL65" s="93">
        <v>0</v>
      </c>
      <c r="BM65" s="37">
        <f>SUM(BM66:BM69)</f>
        <v>0</v>
      </c>
      <c r="BN65" s="93">
        <f t="shared" si="7"/>
        <v>481899.15355838527</v>
      </c>
      <c r="BO65" s="93">
        <v>373299.72222569172</v>
      </c>
      <c r="BP65" s="93">
        <v>125700.20860794999</v>
      </c>
      <c r="BQ65" s="93">
        <v>0</v>
      </c>
      <c r="BR65" s="93">
        <v>498999.93083364167</v>
      </c>
      <c r="BS65" s="93">
        <v>0</v>
      </c>
      <c r="BT65" s="93">
        <v>0</v>
      </c>
      <c r="BU65" s="37">
        <f>SUM(BU66:BU69)</f>
        <v>0</v>
      </c>
      <c r="BV65" s="93">
        <f t="shared" si="8"/>
        <v>498999.93083364167</v>
      </c>
      <c r="BW65" s="93">
        <v>395656.73039687157</v>
      </c>
      <c r="BX65" s="93">
        <v>134322.17076378001</v>
      </c>
      <c r="BY65" s="93">
        <v>0</v>
      </c>
      <c r="BZ65" s="93">
        <v>529978.90116065159</v>
      </c>
      <c r="CA65" s="93">
        <v>0</v>
      </c>
      <c r="CB65" s="93">
        <v>0</v>
      </c>
      <c r="CC65" s="37">
        <f>SUM(CC66:CC69)</f>
        <v>0</v>
      </c>
      <c r="CD65" s="93">
        <f t="shared" si="9"/>
        <v>529978.90116065159</v>
      </c>
      <c r="CE65" s="93">
        <v>387405.49823998997</v>
      </c>
      <c r="CF65" s="93">
        <v>127503.10097544</v>
      </c>
      <c r="CG65" s="93">
        <v>0</v>
      </c>
      <c r="CH65" s="93">
        <v>514908.59921542997</v>
      </c>
      <c r="CI65" s="93">
        <v>0</v>
      </c>
      <c r="CJ65" s="93">
        <v>0</v>
      </c>
      <c r="CK65" s="37">
        <f>SUM(CK66:CK69)</f>
        <v>0</v>
      </c>
      <c r="CL65" s="93">
        <f t="shared" si="10"/>
        <v>514908.59921542997</v>
      </c>
    </row>
    <row r="66" spans="1:90" ht="20.100000000000001" customHeight="1" x14ac:dyDescent="0.25">
      <c r="A66" s="21">
        <v>1211</v>
      </c>
      <c r="B66" s="22" t="s">
        <v>280</v>
      </c>
      <c r="C66" s="23">
        <v>42405.40077516</v>
      </c>
      <c r="D66" s="23">
        <v>0</v>
      </c>
      <c r="E66" s="23">
        <v>0</v>
      </c>
      <c r="F66" s="23">
        <v>42405.40077516</v>
      </c>
      <c r="G66" s="23">
        <v>0</v>
      </c>
      <c r="H66" s="23">
        <v>0</v>
      </c>
      <c r="I66" s="52">
        <v>0</v>
      </c>
      <c r="J66" s="23">
        <f t="shared" si="0"/>
        <v>42405.40077516</v>
      </c>
      <c r="K66" s="23">
        <v>48061.397079640003</v>
      </c>
      <c r="L66" s="23">
        <v>0</v>
      </c>
      <c r="M66" s="23">
        <v>0</v>
      </c>
      <c r="N66" s="23">
        <v>48061.397079640003</v>
      </c>
      <c r="O66" s="23">
        <v>0</v>
      </c>
      <c r="P66" s="23">
        <v>0</v>
      </c>
      <c r="Q66" s="52">
        <v>0</v>
      </c>
      <c r="R66" s="23">
        <f t="shared" si="1"/>
        <v>48061.397079640003</v>
      </c>
      <c r="S66" s="23">
        <v>53434.874689279997</v>
      </c>
      <c r="T66" s="23">
        <v>0</v>
      </c>
      <c r="U66" s="23">
        <v>0</v>
      </c>
      <c r="V66" s="23">
        <v>53434.874689279997</v>
      </c>
      <c r="W66" s="23">
        <v>0</v>
      </c>
      <c r="X66" s="23">
        <v>0</v>
      </c>
      <c r="Y66" s="52">
        <v>0</v>
      </c>
      <c r="Z66" s="23">
        <f t="shared" si="2"/>
        <v>53434.874689279997</v>
      </c>
      <c r="AA66" s="23">
        <v>55961.394123799997</v>
      </c>
      <c r="AB66" s="23">
        <v>0</v>
      </c>
      <c r="AC66" s="23">
        <v>0</v>
      </c>
      <c r="AD66" s="23">
        <v>55961.394123799997</v>
      </c>
      <c r="AE66" s="23">
        <v>0</v>
      </c>
      <c r="AF66" s="23">
        <v>0</v>
      </c>
      <c r="AG66" s="52">
        <v>0</v>
      </c>
      <c r="AH66" s="23">
        <f t="shared" si="3"/>
        <v>55961.394123799997</v>
      </c>
      <c r="AI66" s="23">
        <v>60903.619086230014</v>
      </c>
      <c r="AJ66" s="23">
        <v>0</v>
      </c>
      <c r="AK66" s="23">
        <v>0</v>
      </c>
      <c r="AL66" s="23">
        <v>60903.619086230014</v>
      </c>
      <c r="AM66" s="23">
        <v>0</v>
      </c>
      <c r="AN66" s="23">
        <v>0</v>
      </c>
      <c r="AO66" s="52">
        <v>0</v>
      </c>
      <c r="AP66" s="23">
        <f t="shared" si="4"/>
        <v>60903.619086230014</v>
      </c>
      <c r="AQ66" s="23">
        <v>60313.015204379997</v>
      </c>
      <c r="AR66" s="23">
        <v>0</v>
      </c>
      <c r="AS66" s="23">
        <v>0</v>
      </c>
      <c r="AT66" s="23">
        <v>60313.015204379997</v>
      </c>
      <c r="AU66" s="23">
        <v>0</v>
      </c>
      <c r="AV66" s="23">
        <v>0</v>
      </c>
      <c r="AW66" s="52">
        <v>0</v>
      </c>
      <c r="AX66" s="23">
        <f t="shared" si="5"/>
        <v>60313.015204379997</v>
      </c>
      <c r="AY66" s="23">
        <v>63478.507770005119</v>
      </c>
      <c r="AZ66" s="23">
        <v>0</v>
      </c>
      <c r="BA66" s="23">
        <v>0</v>
      </c>
      <c r="BB66" s="23">
        <v>63478.507770005119</v>
      </c>
      <c r="BC66" s="23">
        <v>0</v>
      </c>
      <c r="BD66" s="23">
        <v>0</v>
      </c>
      <c r="BE66" s="52">
        <v>0</v>
      </c>
      <c r="BF66" s="23">
        <f t="shared" si="6"/>
        <v>63478.507770005119</v>
      </c>
      <c r="BG66" s="23">
        <v>66760.468470960564</v>
      </c>
      <c r="BH66" s="23">
        <v>0</v>
      </c>
      <c r="BI66" s="23">
        <v>0</v>
      </c>
      <c r="BJ66" s="23">
        <v>66760.468470960564</v>
      </c>
      <c r="BK66" s="23">
        <v>0</v>
      </c>
      <c r="BL66" s="23">
        <v>0</v>
      </c>
      <c r="BM66" s="52">
        <v>0</v>
      </c>
      <c r="BN66" s="23">
        <f t="shared" si="7"/>
        <v>66760.468470960564</v>
      </c>
      <c r="BO66" s="23">
        <v>70323.400033872604</v>
      </c>
      <c r="BP66" s="23">
        <v>0</v>
      </c>
      <c r="BQ66" s="23">
        <v>0</v>
      </c>
      <c r="BR66" s="23">
        <v>70323.400033872604</v>
      </c>
      <c r="BS66" s="23">
        <v>0</v>
      </c>
      <c r="BT66" s="23">
        <v>0</v>
      </c>
      <c r="BU66" s="52">
        <v>0</v>
      </c>
      <c r="BV66" s="23">
        <f t="shared" si="8"/>
        <v>70323.400033872604</v>
      </c>
      <c r="BW66" s="23">
        <v>74540.609736739862</v>
      </c>
      <c r="BX66" s="23">
        <v>0</v>
      </c>
      <c r="BY66" s="23">
        <v>0</v>
      </c>
      <c r="BZ66" s="23">
        <v>74540.609736739862</v>
      </c>
      <c r="CA66" s="23">
        <v>0</v>
      </c>
      <c r="CB66" s="23">
        <v>0</v>
      </c>
      <c r="CC66" s="52">
        <v>0</v>
      </c>
      <c r="CD66" s="23">
        <f t="shared" si="9"/>
        <v>74540.609736739862</v>
      </c>
      <c r="CE66" s="23">
        <v>72980.7143047274</v>
      </c>
      <c r="CF66" s="23">
        <v>0</v>
      </c>
      <c r="CG66" s="23">
        <v>0</v>
      </c>
      <c r="CH66" s="23">
        <v>72980.7143047274</v>
      </c>
      <c r="CI66" s="23">
        <v>0</v>
      </c>
      <c r="CJ66" s="23">
        <v>0</v>
      </c>
      <c r="CK66" s="52">
        <v>0</v>
      </c>
      <c r="CL66" s="23">
        <f t="shared" si="10"/>
        <v>72980.7143047274</v>
      </c>
    </row>
    <row r="67" spans="1:90" ht="20.100000000000001" customHeight="1" x14ac:dyDescent="0.25">
      <c r="A67" s="21">
        <v>1212</v>
      </c>
      <c r="B67" s="22" t="s">
        <v>281</v>
      </c>
      <c r="C67" s="23">
        <v>162694.18644247</v>
      </c>
      <c r="D67" s="23">
        <v>64179.00971577</v>
      </c>
      <c r="E67" s="23">
        <v>0</v>
      </c>
      <c r="F67" s="23">
        <v>226873.19615824</v>
      </c>
      <c r="G67" s="23">
        <v>0</v>
      </c>
      <c r="H67" s="23">
        <v>0</v>
      </c>
      <c r="I67" s="52">
        <v>0</v>
      </c>
      <c r="J67" s="23">
        <f t="shared" si="0"/>
        <v>226873.19615824</v>
      </c>
      <c r="K67" s="23">
        <v>188047.67622373</v>
      </c>
      <c r="L67" s="23">
        <v>75049.35752428</v>
      </c>
      <c r="M67" s="23">
        <v>0</v>
      </c>
      <c r="N67" s="23">
        <v>263097.03374801</v>
      </c>
      <c r="O67" s="23">
        <v>0</v>
      </c>
      <c r="P67" s="23">
        <v>0</v>
      </c>
      <c r="Q67" s="52">
        <v>0</v>
      </c>
      <c r="R67" s="23">
        <f t="shared" si="1"/>
        <v>263097.03374801</v>
      </c>
      <c r="S67" s="23">
        <v>209412.69980504</v>
      </c>
      <c r="T67" s="23">
        <v>86189.138692089997</v>
      </c>
      <c r="U67" s="23">
        <v>0</v>
      </c>
      <c r="V67" s="23">
        <v>295601.83849712997</v>
      </c>
      <c r="W67" s="23">
        <v>0</v>
      </c>
      <c r="X67" s="23">
        <v>0</v>
      </c>
      <c r="Y67" s="52">
        <v>0</v>
      </c>
      <c r="Z67" s="23">
        <f t="shared" si="2"/>
        <v>295601.83849712997</v>
      </c>
      <c r="AA67" s="23">
        <v>228772.30518435</v>
      </c>
      <c r="AB67" s="23">
        <v>98147.8006341</v>
      </c>
      <c r="AC67" s="23">
        <v>0</v>
      </c>
      <c r="AD67" s="23">
        <v>326920.10581844999</v>
      </c>
      <c r="AE67" s="23">
        <v>0</v>
      </c>
      <c r="AF67" s="23">
        <v>0</v>
      </c>
      <c r="AG67" s="52">
        <v>0</v>
      </c>
      <c r="AH67" s="23">
        <f t="shared" si="3"/>
        <v>326920.10581844999</v>
      </c>
      <c r="AI67" s="23">
        <v>243534.82978929</v>
      </c>
      <c r="AJ67" s="23">
        <v>108858.71170351999</v>
      </c>
      <c r="AK67" s="23">
        <v>0</v>
      </c>
      <c r="AL67" s="23">
        <v>352393.54149281001</v>
      </c>
      <c r="AM67" s="23">
        <v>0</v>
      </c>
      <c r="AN67" s="23">
        <v>0</v>
      </c>
      <c r="AO67" s="52">
        <v>0</v>
      </c>
      <c r="AP67" s="23">
        <f t="shared" si="4"/>
        <v>352393.54149281001</v>
      </c>
      <c r="AQ67" s="23">
        <v>248451.8826218</v>
      </c>
      <c r="AR67" s="23">
        <v>118536.1865464</v>
      </c>
      <c r="AS67" s="23">
        <v>0</v>
      </c>
      <c r="AT67" s="23">
        <v>366988.06916820002</v>
      </c>
      <c r="AU67" s="23">
        <v>0</v>
      </c>
      <c r="AV67" s="23">
        <v>0</v>
      </c>
      <c r="AW67" s="52">
        <v>0</v>
      </c>
      <c r="AX67" s="23">
        <f t="shared" si="5"/>
        <v>366988.06916820002</v>
      </c>
      <c r="AY67" s="23">
        <v>261358.15802317965</v>
      </c>
      <c r="AZ67" s="23">
        <v>124242.28511500001</v>
      </c>
      <c r="BA67" s="23">
        <v>0</v>
      </c>
      <c r="BB67" s="23">
        <v>385600.44313817966</v>
      </c>
      <c r="BC67" s="23">
        <v>0</v>
      </c>
      <c r="BD67" s="23">
        <v>0</v>
      </c>
      <c r="BE67" s="52">
        <v>0</v>
      </c>
      <c r="BF67" s="23">
        <f t="shared" si="6"/>
        <v>385600.44313817966</v>
      </c>
      <c r="BG67" s="23">
        <v>276154.66188098857</v>
      </c>
      <c r="BH67" s="23">
        <v>128732.44968495001</v>
      </c>
      <c r="BI67" s="23">
        <v>0</v>
      </c>
      <c r="BJ67" s="23">
        <v>404887.11156593857</v>
      </c>
      <c r="BK67" s="23">
        <v>0</v>
      </c>
      <c r="BL67" s="23">
        <v>0</v>
      </c>
      <c r="BM67" s="52">
        <v>0</v>
      </c>
      <c r="BN67" s="23">
        <f t="shared" si="7"/>
        <v>404887.11156593857</v>
      </c>
      <c r="BO67" s="23">
        <v>292850.68666855275</v>
      </c>
      <c r="BP67" s="23">
        <v>125700.20860794999</v>
      </c>
      <c r="BQ67" s="23">
        <v>0</v>
      </c>
      <c r="BR67" s="23">
        <v>418550.89527650271</v>
      </c>
      <c r="BS67" s="23">
        <v>0</v>
      </c>
      <c r="BT67" s="23">
        <v>0</v>
      </c>
      <c r="BU67" s="52">
        <v>0</v>
      </c>
      <c r="BV67" s="23">
        <f t="shared" si="8"/>
        <v>418550.89527650271</v>
      </c>
      <c r="BW67" s="23">
        <v>310360.80188552238</v>
      </c>
      <c r="BX67" s="23">
        <v>134322.17076378001</v>
      </c>
      <c r="BY67" s="23">
        <v>0</v>
      </c>
      <c r="BZ67" s="23">
        <v>444682.97264930239</v>
      </c>
      <c r="CA67" s="23">
        <v>0</v>
      </c>
      <c r="CB67" s="23">
        <v>0</v>
      </c>
      <c r="CC67" s="52">
        <v>0</v>
      </c>
      <c r="CD67" s="23">
        <f t="shared" si="9"/>
        <v>444682.97264930239</v>
      </c>
      <c r="CE67" s="23">
        <v>304002.00711107388</v>
      </c>
      <c r="CF67" s="23">
        <v>127503.10097544</v>
      </c>
      <c r="CG67" s="23">
        <v>0</v>
      </c>
      <c r="CH67" s="23">
        <v>431505.10808651388</v>
      </c>
      <c r="CI67" s="23">
        <v>0</v>
      </c>
      <c r="CJ67" s="23">
        <v>0</v>
      </c>
      <c r="CK67" s="52">
        <v>0</v>
      </c>
      <c r="CL67" s="23">
        <f t="shared" si="10"/>
        <v>431505.10808651388</v>
      </c>
    </row>
    <row r="68" spans="1:90" ht="20.100000000000001" customHeight="1" x14ac:dyDescent="0.25">
      <c r="A68" s="21">
        <v>1213</v>
      </c>
      <c r="B68" s="22" t="s">
        <v>282</v>
      </c>
      <c r="C68" s="23">
        <v>3886.9762933700003</v>
      </c>
      <c r="D68" s="23">
        <v>0</v>
      </c>
      <c r="E68" s="23">
        <v>0</v>
      </c>
      <c r="F68" s="23">
        <v>3886.9762933700003</v>
      </c>
      <c r="G68" s="23">
        <v>0</v>
      </c>
      <c r="H68" s="23">
        <v>0</v>
      </c>
      <c r="I68" s="52">
        <v>0</v>
      </c>
      <c r="J68" s="23">
        <f t="shared" si="0"/>
        <v>3886.9762933700003</v>
      </c>
      <c r="K68" s="23">
        <v>5564.1775021100002</v>
      </c>
      <c r="L68" s="23">
        <v>0</v>
      </c>
      <c r="M68" s="23">
        <v>0</v>
      </c>
      <c r="N68" s="23">
        <v>5564.1775021100002</v>
      </c>
      <c r="O68" s="23">
        <v>0</v>
      </c>
      <c r="P68" s="23">
        <v>0</v>
      </c>
      <c r="Q68" s="52">
        <v>0</v>
      </c>
      <c r="R68" s="23">
        <f t="shared" si="1"/>
        <v>5564.1775021100002</v>
      </c>
      <c r="S68" s="23">
        <v>6429.8228563399998</v>
      </c>
      <c r="T68" s="23">
        <v>0</v>
      </c>
      <c r="U68" s="23">
        <v>0</v>
      </c>
      <c r="V68" s="23">
        <v>6429.8228563399998</v>
      </c>
      <c r="W68" s="23">
        <v>0</v>
      </c>
      <c r="X68" s="23">
        <v>0</v>
      </c>
      <c r="Y68" s="52">
        <v>0</v>
      </c>
      <c r="Z68" s="23">
        <f t="shared" si="2"/>
        <v>6429.8228563399998</v>
      </c>
      <c r="AA68" s="23">
        <v>7614.5987761900014</v>
      </c>
      <c r="AB68" s="23">
        <v>0</v>
      </c>
      <c r="AC68" s="23">
        <v>0</v>
      </c>
      <c r="AD68" s="23">
        <v>7614.5987761900014</v>
      </c>
      <c r="AE68" s="23">
        <v>0</v>
      </c>
      <c r="AF68" s="23">
        <v>0</v>
      </c>
      <c r="AG68" s="52">
        <v>0</v>
      </c>
      <c r="AH68" s="23">
        <f t="shared" si="3"/>
        <v>7614.5987761900014</v>
      </c>
      <c r="AI68" s="23">
        <v>8532.5429044000011</v>
      </c>
      <c r="AJ68" s="23">
        <v>0</v>
      </c>
      <c r="AK68" s="23">
        <v>0</v>
      </c>
      <c r="AL68" s="23">
        <v>8532.5429044000011</v>
      </c>
      <c r="AM68" s="23">
        <v>0</v>
      </c>
      <c r="AN68" s="23">
        <v>0</v>
      </c>
      <c r="AO68" s="52">
        <v>0</v>
      </c>
      <c r="AP68" s="23">
        <f t="shared" si="4"/>
        <v>8532.5429044000011</v>
      </c>
      <c r="AQ68" s="23">
        <v>9135.8189678599992</v>
      </c>
      <c r="AR68" s="23">
        <v>0</v>
      </c>
      <c r="AS68" s="23">
        <v>0</v>
      </c>
      <c r="AT68" s="23">
        <v>9135.8189678599992</v>
      </c>
      <c r="AU68" s="23">
        <v>0</v>
      </c>
      <c r="AV68" s="23">
        <v>0</v>
      </c>
      <c r="AW68" s="52">
        <v>0</v>
      </c>
      <c r="AX68" s="23">
        <f t="shared" si="5"/>
        <v>9135.8189678599992</v>
      </c>
      <c r="AY68" s="23">
        <v>7452.153312631167</v>
      </c>
      <c r="AZ68" s="23">
        <v>0</v>
      </c>
      <c r="BA68" s="23">
        <v>0</v>
      </c>
      <c r="BB68" s="23">
        <v>7452.153312631167</v>
      </c>
      <c r="BC68" s="23">
        <v>0</v>
      </c>
      <c r="BD68" s="23">
        <v>0</v>
      </c>
      <c r="BE68" s="52">
        <v>0</v>
      </c>
      <c r="BF68" s="23">
        <f t="shared" si="6"/>
        <v>7452.153312631167</v>
      </c>
      <c r="BG68" s="23">
        <v>7351.5230019046085</v>
      </c>
      <c r="BH68" s="23">
        <v>0</v>
      </c>
      <c r="BI68" s="23">
        <v>0</v>
      </c>
      <c r="BJ68" s="23">
        <v>7351.5230019046085</v>
      </c>
      <c r="BK68" s="23">
        <v>0</v>
      </c>
      <c r="BL68" s="23">
        <v>0</v>
      </c>
      <c r="BM68" s="52">
        <v>0</v>
      </c>
      <c r="BN68" s="23">
        <f t="shared" si="7"/>
        <v>7351.5230019046085</v>
      </c>
      <c r="BO68" s="23">
        <v>7070.8125497624569</v>
      </c>
      <c r="BP68" s="23">
        <v>0</v>
      </c>
      <c r="BQ68" s="23">
        <v>0</v>
      </c>
      <c r="BR68" s="23">
        <v>7070.8125497624569</v>
      </c>
      <c r="BS68" s="23">
        <v>0</v>
      </c>
      <c r="BT68" s="23">
        <v>0</v>
      </c>
      <c r="BU68" s="52">
        <v>0</v>
      </c>
      <c r="BV68" s="23">
        <f t="shared" si="8"/>
        <v>7070.8125497624569</v>
      </c>
      <c r="BW68" s="23">
        <v>7517.3017422545499</v>
      </c>
      <c r="BX68" s="23">
        <v>0</v>
      </c>
      <c r="BY68" s="23">
        <v>0</v>
      </c>
      <c r="BZ68" s="23">
        <v>7517.3017422545499</v>
      </c>
      <c r="CA68" s="23">
        <v>0</v>
      </c>
      <c r="CB68" s="23">
        <v>0</v>
      </c>
      <c r="CC68" s="52">
        <v>0</v>
      </c>
      <c r="CD68" s="23">
        <f t="shared" si="9"/>
        <v>7517.3017422545499</v>
      </c>
      <c r="CE68" s="23">
        <v>7252.5210832344237</v>
      </c>
      <c r="CF68" s="23">
        <v>0</v>
      </c>
      <c r="CG68" s="23">
        <v>0</v>
      </c>
      <c r="CH68" s="23">
        <v>7252.5210832344237</v>
      </c>
      <c r="CI68" s="23">
        <v>0</v>
      </c>
      <c r="CJ68" s="23">
        <v>0</v>
      </c>
      <c r="CK68" s="52">
        <v>0</v>
      </c>
      <c r="CL68" s="23">
        <f t="shared" si="10"/>
        <v>7252.5210832344237</v>
      </c>
    </row>
    <row r="69" spans="1:90" ht="20.100000000000001" customHeight="1" x14ac:dyDescent="0.25">
      <c r="A69" s="21">
        <v>1214</v>
      </c>
      <c r="B69" s="22" t="s">
        <v>283</v>
      </c>
      <c r="C69" s="23">
        <v>1737.4206833599999</v>
      </c>
      <c r="D69" s="23">
        <v>0</v>
      </c>
      <c r="E69" s="23">
        <v>0</v>
      </c>
      <c r="F69" s="23">
        <v>1737.4206833599999</v>
      </c>
      <c r="G69" s="23">
        <v>0</v>
      </c>
      <c r="H69" s="23">
        <v>0</v>
      </c>
      <c r="I69" s="52">
        <v>0</v>
      </c>
      <c r="J69" s="23">
        <f t="shared" si="0"/>
        <v>1737.4206833599999</v>
      </c>
      <c r="K69" s="23">
        <v>2000.1318674700001</v>
      </c>
      <c r="L69" s="23">
        <v>0</v>
      </c>
      <c r="M69" s="23">
        <v>0</v>
      </c>
      <c r="N69" s="23">
        <v>2000.1318674700001</v>
      </c>
      <c r="O69" s="23">
        <v>0</v>
      </c>
      <c r="P69" s="23">
        <v>0</v>
      </c>
      <c r="Q69" s="52">
        <v>0</v>
      </c>
      <c r="R69" s="23">
        <f t="shared" si="1"/>
        <v>2000.1318674700001</v>
      </c>
      <c r="S69" s="23">
        <v>2446.0092565199998</v>
      </c>
      <c r="T69" s="23">
        <v>0</v>
      </c>
      <c r="U69" s="23">
        <v>0</v>
      </c>
      <c r="V69" s="23">
        <v>2446.0092565199998</v>
      </c>
      <c r="W69" s="23">
        <v>0</v>
      </c>
      <c r="X69" s="23">
        <v>0</v>
      </c>
      <c r="Y69" s="52">
        <v>0</v>
      </c>
      <c r="Z69" s="23">
        <f t="shared" si="2"/>
        <v>2446.0092565199998</v>
      </c>
      <c r="AA69" s="23">
        <v>2831.0136110100002</v>
      </c>
      <c r="AB69" s="23">
        <v>0</v>
      </c>
      <c r="AC69" s="23">
        <v>0</v>
      </c>
      <c r="AD69" s="23">
        <v>2831.0136110100002</v>
      </c>
      <c r="AE69" s="23">
        <v>0</v>
      </c>
      <c r="AF69" s="23">
        <v>0</v>
      </c>
      <c r="AG69" s="52">
        <v>0</v>
      </c>
      <c r="AH69" s="23">
        <f t="shared" si="3"/>
        <v>2831.0136110100002</v>
      </c>
      <c r="AI69" s="23">
        <v>2475.4420121400003</v>
      </c>
      <c r="AJ69" s="23">
        <v>0</v>
      </c>
      <c r="AK69" s="23">
        <v>0</v>
      </c>
      <c r="AL69" s="23">
        <v>2475.4420121400003</v>
      </c>
      <c r="AM69" s="23">
        <v>0</v>
      </c>
      <c r="AN69" s="23">
        <v>0</v>
      </c>
      <c r="AO69" s="52">
        <v>0</v>
      </c>
      <c r="AP69" s="23">
        <f t="shared" si="4"/>
        <v>2475.4420121400003</v>
      </c>
      <c r="AQ69" s="23">
        <v>2546.44161829</v>
      </c>
      <c r="AR69" s="23">
        <v>0</v>
      </c>
      <c r="AS69" s="23">
        <v>0</v>
      </c>
      <c r="AT69" s="23">
        <v>2546.44161829</v>
      </c>
      <c r="AU69" s="23">
        <v>0</v>
      </c>
      <c r="AV69" s="23">
        <v>0</v>
      </c>
      <c r="AW69" s="52">
        <v>0</v>
      </c>
      <c r="AX69" s="23">
        <f t="shared" si="5"/>
        <v>2546.44161829</v>
      </c>
      <c r="AY69" s="23">
        <v>2743.5771589341061</v>
      </c>
      <c r="AZ69" s="23">
        <v>0</v>
      </c>
      <c r="BA69" s="23">
        <v>0</v>
      </c>
      <c r="BB69" s="23">
        <v>2743.5771589341061</v>
      </c>
      <c r="BC69" s="23">
        <v>0</v>
      </c>
      <c r="BD69" s="23">
        <v>0</v>
      </c>
      <c r="BE69" s="52">
        <v>0</v>
      </c>
      <c r="BF69" s="23">
        <f t="shared" si="6"/>
        <v>2743.5771589341061</v>
      </c>
      <c r="BG69" s="23">
        <v>2900.0505195815585</v>
      </c>
      <c r="BH69" s="23">
        <v>0</v>
      </c>
      <c r="BI69" s="23">
        <v>0</v>
      </c>
      <c r="BJ69" s="23">
        <v>2900.0505195815585</v>
      </c>
      <c r="BK69" s="23">
        <v>0</v>
      </c>
      <c r="BL69" s="23">
        <v>0</v>
      </c>
      <c r="BM69" s="52">
        <v>0</v>
      </c>
      <c r="BN69" s="23">
        <f t="shared" si="7"/>
        <v>2900.0505195815585</v>
      </c>
      <c r="BO69" s="23">
        <v>3054.822973503914</v>
      </c>
      <c r="BP69" s="23">
        <v>0</v>
      </c>
      <c r="BQ69" s="23">
        <v>0</v>
      </c>
      <c r="BR69" s="23">
        <v>3054.822973503914</v>
      </c>
      <c r="BS69" s="23">
        <v>0</v>
      </c>
      <c r="BT69" s="23">
        <v>0</v>
      </c>
      <c r="BU69" s="52">
        <v>0</v>
      </c>
      <c r="BV69" s="23">
        <f t="shared" si="8"/>
        <v>3054.822973503914</v>
      </c>
      <c r="BW69" s="23">
        <v>3238.0170323548409</v>
      </c>
      <c r="BX69" s="23">
        <v>0</v>
      </c>
      <c r="BY69" s="23">
        <v>0</v>
      </c>
      <c r="BZ69" s="23">
        <v>3238.0170323548409</v>
      </c>
      <c r="CA69" s="23">
        <v>0</v>
      </c>
      <c r="CB69" s="23">
        <v>0</v>
      </c>
      <c r="CC69" s="52">
        <v>0</v>
      </c>
      <c r="CD69" s="23">
        <f t="shared" si="9"/>
        <v>3238.0170323548409</v>
      </c>
      <c r="CE69" s="23">
        <v>3170.2557409542515</v>
      </c>
      <c r="CF69" s="23">
        <v>0</v>
      </c>
      <c r="CG69" s="23">
        <v>0</v>
      </c>
      <c r="CH69" s="23">
        <v>3170.2557409542515</v>
      </c>
      <c r="CI69" s="23">
        <v>0</v>
      </c>
      <c r="CJ69" s="23">
        <v>0</v>
      </c>
      <c r="CK69" s="52">
        <v>0</v>
      </c>
      <c r="CL69" s="23">
        <f t="shared" si="10"/>
        <v>3170.2557409542515</v>
      </c>
    </row>
    <row r="70" spans="1:90" ht="20.100000000000001" customHeight="1" x14ac:dyDescent="0.25">
      <c r="A70" s="35">
        <v>122</v>
      </c>
      <c r="B70" s="36" t="s">
        <v>284</v>
      </c>
      <c r="C70" s="93">
        <v>80850.271128902998</v>
      </c>
      <c r="D70" s="93">
        <v>0</v>
      </c>
      <c r="E70" s="93">
        <v>0</v>
      </c>
      <c r="F70" s="93">
        <v>80850.271128902998</v>
      </c>
      <c r="G70" s="93">
        <v>34670.592737625178</v>
      </c>
      <c r="H70" s="93">
        <v>12096.349539880001</v>
      </c>
      <c r="I70" s="37">
        <f>SUM(I71,I72,I75)</f>
        <v>0</v>
      </c>
      <c r="J70" s="93">
        <f t="shared" si="0"/>
        <v>127617.21340640818</v>
      </c>
      <c r="K70" s="93">
        <v>87534.153501471999</v>
      </c>
      <c r="L70" s="93">
        <v>0</v>
      </c>
      <c r="M70" s="93">
        <v>0</v>
      </c>
      <c r="N70" s="93">
        <v>87534.153501471999</v>
      </c>
      <c r="O70" s="93">
        <v>39740.670289640009</v>
      </c>
      <c r="P70" s="93">
        <v>15601.697652224542</v>
      </c>
      <c r="Q70" s="37">
        <f>SUM(Q71,Q72,Q75)</f>
        <v>0</v>
      </c>
      <c r="R70" s="93">
        <f t="shared" si="1"/>
        <v>142876.52144333656</v>
      </c>
      <c r="S70" s="93">
        <v>91383.958018034478</v>
      </c>
      <c r="T70" s="93">
        <v>0</v>
      </c>
      <c r="U70" s="93">
        <v>0</v>
      </c>
      <c r="V70" s="93">
        <v>91383.958018034478</v>
      </c>
      <c r="W70" s="93">
        <v>44956.138477760003</v>
      </c>
      <c r="X70" s="93">
        <v>17734.280654494793</v>
      </c>
      <c r="Y70" s="37">
        <f>SUM(Y71,Y72,Y75)</f>
        <v>0</v>
      </c>
      <c r="Z70" s="93">
        <f t="shared" si="2"/>
        <v>154074.37715028928</v>
      </c>
      <c r="AA70" s="93">
        <v>99553.831846585992</v>
      </c>
      <c r="AB70" s="93">
        <v>0</v>
      </c>
      <c r="AC70" s="93">
        <v>0</v>
      </c>
      <c r="AD70" s="93">
        <v>99553.831846585992</v>
      </c>
      <c r="AE70" s="93">
        <v>53962.393088820005</v>
      </c>
      <c r="AF70" s="93">
        <v>20880.930408155022</v>
      </c>
      <c r="AG70" s="37">
        <f>SUM(AG71,AG72,AG75)</f>
        <v>0</v>
      </c>
      <c r="AH70" s="93">
        <f t="shared" si="3"/>
        <v>174397.15534356103</v>
      </c>
      <c r="AI70" s="93">
        <v>110241.61248300958</v>
      </c>
      <c r="AJ70" s="93">
        <v>0</v>
      </c>
      <c r="AK70" s="93">
        <v>0</v>
      </c>
      <c r="AL70" s="93">
        <v>110241.61248300958</v>
      </c>
      <c r="AM70" s="93">
        <v>57981.325713779996</v>
      </c>
      <c r="AN70" s="93">
        <v>23246.233058751008</v>
      </c>
      <c r="AO70" s="37">
        <f>SUM(AO71,AO72,AO75)</f>
        <v>0</v>
      </c>
      <c r="AP70" s="93">
        <f t="shared" si="4"/>
        <v>191469.1712555406</v>
      </c>
      <c r="AQ70" s="93">
        <v>115734.96784839846</v>
      </c>
      <c r="AR70" s="93">
        <v>0</v>
      </c>
      <c r="AS70" s="93">
        <v>0</v>
      </c>
      <c r="AT70" s="93">
        <v>115734.96784839846</v>
      </c>
      <c r="AU70" s="93">
        <v>65135.489176890012</v>
      </c>
      <c r="AV70" s="93">
        <v>26414.624737880698</v>
      </c>
      <c r="AW70" s="37">
        <f>SUM(AW71,AW72,AW75)</f>
        <v>0</v>
      </c>
      <c r="AX70" s="93">
        <f t="shared" si="5"/>
        <v>207285.08176316918</v>
      </c>
      <c r="AY70" s="93">
        <v>122790.756353262</v>
      </c>
      <c r="AZ70" s="93">
        <v>0</v>
      </c>
      <c r="BA70" s="93">
        <v>0</v>
      </c>
      <c r="BB70" s="93">
        <v>122790.756353262</v>
      </c>
      <c r="BC70" s="93">
        <v>67903.575619209994</v>
      </c>
      <c r="BD70" s="93">
        <v>29658.582675300302</v>
      </c>
      <c r="BE70" s="37">
        <f>SUM(BE71,BE72,BE75)</f>
        <v>0</v>
      </c>
      <c r="BF70" s="93">
        <f t="shared" si="6"/>
        <v>220352.9146477723</v>
      </c>
      <c r="BG70" s="93">
        <v>139218.64252419627</v>
      </c>
      <c r="BH70" s="93">
        <v>0</v>
      </c>
      <c r="BI70" s="93">
        <v>0</v>
      </c>
      <c r="BJ70" s="93">
        <v>139218.64252419627</v>
      </c>
      <c r="BK70" s="93">
        <v>70090.682466009996</v>
      </c>
      <c r="BL70" s="93">
        <v>31958.857666966702</v>
      </c>
      <c r="BM70" s="37">
        <f>SUM(BM71,BM72,BM75)</f>
        <v>0</v>
      </c>
      <c r="BN70" s="93">
        <f t="shared" si="7"/>
        <v>241268.18265717299</v>
      </c>
      <c r="BO70" s="93">
        <v>147877.062762046</v>
      </c>
      <c r="BP70" s="93">
        <v>0</v>
      </c>
      <c r="BQ70" s="93">
        <v>0</v>
      </c>
      <c r="BR70" s="93">
        <v>147877.062762046</v>
      </c>
      <c r="BS70" s="93">
        <v>77150.717017849995</v>
      </c>
      <c r="BT70" s="93">
        <v>34111.088741280801</v>
      </c>
      <c r="BU70" s="37">
        <f>SUM(BU71,BU72,BU75)</f>
        <v>0</v>
      </c>
      <c r="BV70" s="93">
        <f t="shared" si="8"/>
        <v>259138.8685211768</v>
      </c>
      <c r="BW70" s="93">
        <v>156228.127781352</v>
      </c>
      <c r="BX70" s="93">
        <v>0</v>
      </c>
      <c r="BY70" s="93">
        <v>0</v>
      </c>
      <c r="BZ70" s="93">
        <v>156228.127781352</v>
      </c>
      <c r="CA70" s="93">
        <v>86227.315327467557</v>
      </c>
      <c r="CB70" s="93">
        <v>37929.630025439401</v>
      </c>
      <c r="CC70" s="37">
        <f>SUM(CC71,CC72,CC75)</f>
        <v>0</v>
      </c>
      <c r="CD70" s="93">
        <f t="shared" si="9"/>
        <v>280385.07313425897</v>
      </c>
      <c r="CE70" s="93">
        <v>160463.990359583</v>
      </c>
      <c r="CF70" s="93">
        <v>0</v>
      </c>
      <c r="CG70" s="93">
        <v>0</v>
      </c>
      <c r="CH70" s="93">
        <v>160463.990359583</v>
      </c>
      <c r="CI70" s="93">
        <v>81815.501058919996</v>
      </c>
      <c r="CJ70" s="93">
        <f>CJ64</f>
        <v>39903.129141999998</v>
      </c>
      <c r="CK70" s="37">
        <f>SUM(CK71,CK72,CK75)</f>
        <v>0</v>
      </c>
      <c r="CL70" s="93">
        <f t="shared" si="10"/>
        <v>282182.62056050298</v>
      </c>
    </row>
    <row r="71" spans="1:90" ht="20.100000000000001" customHeight="1" x14ac:dyDescent="0.25">
      <c r="A71" s="21">
        <v>1221</v>
      </c>
      <c r="B71" s="22" t="s">
        <v>280</v>
      </c>
      <c r="C71" s="23">
        <v>11312.88049774</v>
      </c>
      <c r="D71" s="23">
        <v>0</v>
      </c>
      <c r="E71" s="23">
        <v>0</v>
      </c>
      <c r="F71" s="23">
        <v>11312.88049774</v>
      </c>
      <c r="G71" s="23">
        <v>16905.01792192</v>
      </c>
      <c r="H71" s="23">
        <v>4982.5920660000002</v>
      </c>
      <c r="I71" s="52">
        <v>0</v>
      </c>
      <c r="J71" s="23">
        <f t="shared" si="0"/>
        <v>33200.490485659997</v>
      </c>
      <c r="K71" s="23">
        <v>12249.696955270001</v>
      </c>
      <c r="L71" s="23">
        <v>0</v>
      </c>
      <c r="M71" s="23">
        <v>0</v>
      </c>
      <c r="N71" s="23">
        <v>12249.696955270001</v>
      </c>
      <c r="O71" s="23">
        <v>19155.509870600003</v>
      </c>
      <c r="P71" s="23">
        <v>5831.2505085245402</v>
      </c>
      <c r="Q71" s="52">
        <v>0</v>
      </c>
      <c r="R71" s="23">
        <f t="shared" si="1"/>
        <v>37236.457334394545</v>
      </c>
      <c r="S71" s="23">
        <v>12518.707506010001</v>
      </c>
      <c r="T71" s="23">
        <v>0</v>
      </c>
      <c r="U71" s="23">
        <v>0</v>
      </c>
      <c r="V71" s="23">
        <v>12518.707506010001</v>
      </c>
      <c r="W71" s="23">
        <v>21697.385978050002</v>
      </c>
      <c r="X71" s="23">
        <v>6772.4884490118902</v>
      </c>
      <c r="Y71" s="52">
        <v>0</v>
      </c>
      <c r="Z71" s="23">
        <f t="shared" si="2"/>
        <v>40988.581933071895</v>
      </c>
      <c r="AA71" s="23">
        <v>13401.833145550001</v>
      </c>
      <c r="AB71" s="23">
        <v>0</v>
      </c>
      <c r="AC71" s="23">
        <v>0</v>
      </c>
      <c r="AD71" s="23">
        <v>13401.833145550001</v>
      </c>
      <c r="AE71" s="23">
        <v>23701.904214870003</v>
      </c>
      <c r="AF71" s="23">
        <v>7340.1874463554204</v>
      </c>
      <c r="AG71" s="52">
        <v>0</v>
      </c>
      <c r="AH71" s="23">
        <f t="shared" si="3"/>
        <v>44443.924806775423</v>
      </c>
      <c r="AI71" s="23">
        <v>14394.19120524</v>
      </c>
      <c r="AJ71" s="23">
        <v>0</v>
      </c>
      <c r="AK71" s="23">
        <v>0</v>
      </c>
      <c r="AL71" s="23">
        <v>14394.19120524</v>
      </c>
      <c r="AM71" s="23">
        <v>26963.174340360001</v>
      </c>
      <c r="AN71" s="23">
        <v>8588.1353208181099</v>
      </c>
      <c r="AO71" s="52">
        <v>0</v>
      </c>
      <c r="AP71" s="23">
        <f t="shared" si="4"/>
        <v>49945.500866418108</v>
      </c>
      <c r="AQ71" s="23">
        <v>15883.716995700001</v>
      </c>
      <c r="AR71" s="23">
        <v>0</v>
      </c>
      <c r="AS71" s="23">
        <v>0</v>
      </c>
      <c r="AT71" s="23">
        <v>15883.716995700001</v>
      </c>
      <c r="AU71" s="23">
        <v>29084.112634120003</v>
      </c>
      <c r="AV71" s="23">
        <v>9670.2190938163003</v>
      </c>
      <c r="AW71" s="52">
        <v>0</v>
      </c>
      <c r="AX71" s="23">
        <f t="shared" si="5"/>
        <v>54638.048723636297</v>
      </c>
      <c r="AY71" s="23">
        <v>16758.69490608</v>
      </c>
      <c r="AZ71" s="23">
        <v>0</v>
      </c>
      <c r="BA71" s="23">
        <v>0</v>
      </c>
      <c r="BB71" s="23">
        <v>16758.69490608</v>
      </c>
      <c r="BC71" s="23">
        <v>31190.64438397</v>
      </c>
      <c r="BD71" s="23">
        <v>11162.612211428299</v>
      </c>
      <c r="BE71" s="52">
        <v>0</v>
      </c>
      <c r="BF71" s="23">
        <f t="shared" si="6"/>
        <v>59111.951501478303</v>
      </c>
      <c r="BG71" s="23">
        <v>18879.892914880002</v>
      </c>
      <c r="BH71" s="23">
        <v>0</v>
      </c>
      <c r="BI71" s="23">
        <v>0</v>
      </c>
      <c r="BJ71" s="23">
        <v>18879.892914880002</v>
      </c>
      <c r="BK71" s="23">
        <v>32669.938576659999</v>
      </c>
      <c r="BL71" s="23">
        <v>11910.988640736699</v>
      </c>
      <c r="BM71" s="52">
        <v>0</v>
      </c>
      <c r="BN71" s="23">
        <f t="shared" si="7"/>
        <v>63460.820132276698</v>
      </c>
      <c r="BO71" s="23">
        <v>19356.85247713</v>
      </c>
      <c r="BP71" s="23">
        <v>0</v>
      </c>
      <c r="BQ71" s="23">
        <v>0</v>
      </c>
      <c r="BR71" s="23">
        <v>19356.85247713</v>
      </c>
      <c r="BS71" s="23">
        <v>34583.940432080002</v>
      </c>
      <c r="BT71" s="23">
        <v>12475.8456783908</v>
      </c>
      <c r="BU71" s="52">
        <v>0</v>
      </c>
      <c r="BV71" s="23">
        <f t="shared" si="8"/>
        <v>66416.638587600799</v>
      </c>
      <c r="BW71" s="23">
        <v>19534.370992709999</v>
      </c>
      <c r="BX71" s="23">
        <v>0</v>
      </c>
      <c r="BY71" s="23">
        <v>0</v>
      </c>
      <c r="BZ71" s="23">
        <v>19534.370992709999</v>
      </c>
      <c r="CA71" s="23">
        <v>35373.656083227557</v>
      </c>
      <c r="CB71" s="23">
        <v>14118.624803025199</v>
      </c>
      <c r="CC71" s="52">
        <v>0</v>
      </c>
      <c r="CD71" s="23">
        <f t="shared" si="9"/>
        <v>69026.651878962759</v>
      </c>
      <c r="CE71" s="23">
        <v>26276.182553819999</v>
      </c>
      <c r="CF71" s="23">
        <v>0</v>
      </c>
      <c r="CG71" s="23">
        <v>0</v>
      </c>
      <c r="CH71" s="23">
        <v>26276.182553819999</v>
      </c>
      <c r="CI71" s="23">
        <v>33552.464682059996</v>
      </c>
      <c r="CJ71" s="23" t="s">
        <v>833</v>
      </c>
      <c r="CK71" s="52">
        <v>0</v>
      </c>
      <c r="CL71" s="23" t="s">
        <v>833</v>
      </c>
    </row>
    <row r="72" spans="1:90" ht="20.100000000000001" customHeight="1" x14ac:dyDescent="0.25">
      <c r="A72" s="21">
        <v>1222</v>
      </c>
      <c r="B72" s="22" t="s">
        <v>281</v>
      </c>
      <c r="C72" s="23">
        <v>18825.390631162998</v>
      </c>
      <c r="D72" s="23">
        <v>0</v>
      </c>
      <c r="E72" s="23">
        <v>0</v>
      </c>
      <c r="F72" s="23">
        <v>18825.390631162998</v>
      </c>
      <c r="G72" s="23">
        <v>17765.574815705175</v>
      </c>
      <c r="H72" s="23">
        <v>7113.7574738800004</v>
      </c>
      <c r="I72" s="52">
        <f>SUM(I73:I74)</f>
        <v>0</v>
      </c>
      <c r="J72" s="23">
        <f t="shared" ref="J72:J106" si="11">SUM(F72:I72)</f>
        <v>43704.722920748172</v>
      </c>
      <c r="K72" s="23">
        <v>20645.456546202</v>
      </c>
      <c r="L72" s="23">
        <v>0</v>
      </c>
      <c r="M72" s="23">
        <v>0</v>
      </c>
      <c r="N72" s="23">
        <v>20645.456546202</v>
      </c>
      <c r="O72" s="23">
        <v>20585.160419040003</v>
      </c>
      <c r="P72" s="23">
        <v>9770.4471437000011</v>
      </c>
      <c r="Q72" s="52">
        <f>SUM(Q73:Q74)</f>
        <v>0</v>
      </c>
      <c r="R72" s="23">
        <f t="shared" ref="R72:R106" si="12">SUM(N72:Q72)</f>
        <v>51001.06410894201</v>
      </c>
      <c r="S72" s="23">
        <v>21641.250512024471</v>
      </c>
      <c r="T72" s="23">
        <v>0</v>
      </c>
      <c r="U72" s="23">
        <v>0</v>
      </c>
      <c r="V72" s="23">
        <v>21641.250512024471</v>
      </c>
      <c r="W72" s="23">
        <v>23258.752499710004</v>
      </c>
      <c r="X72" s="23">
        <v>10961.792205482901</v>
      </c>
      <c r="Y72" s="52">
        <f>SUM(Y73:Y74)</f>
        <v>0</v>
      </c>
      <c r="Z72" s="23">
        <f t="shared" ref="Z72:Z106" si="13">SUM(V72:Y72)</f>
        <v>55861.795217217375</v>
      </c>
      <c r="AA72" s="23">
        <v>23756.998701035998</v>
      </c>
      <c r="AB72" s="23">
        <v>0</v>
      </c>
      <c r="AC72" s="23">
        <v>0</v>
      </c>
      <c r="AD72" s="23">
        <v>23756.998701035998</v>
      </c>
      <c r="AE72" s="23">
        <v>30260.488873950002</v>
      </c>
      <c r="AF72" s="23">
        <v>13540.7429617996</v>
      </c>
      <c r="AG72" s="52">
        <f>SUM(AG73:AG74)</f>
        <v>0</v>
      </c>
      <c r="AH72" s="23">
        <f t="shared" ref="AH72:AH106" si="14">SUM(AD72:AG72)</f>
        <v>67558.230536785602</v>
      </c>
      <c r="AI72" s="23">
        <v>26137.421277769601</v>
      </c>
      <c r="AJ72" s="23">
        <v>0</v>
      </c>
      <c r="AK72" s="23">
        <v>0</v>
      </c>
      <c r="AL72" s="23">
        <v>26137.421277769601</v>
      </c>
      <c r="AM72" s="23">
        <v>31018.151373419994</v>
      </c>
      <c r="AN72" s="23">
        <v>14658.0977379329</v>
      </c>
      <c r="AO72" s="52">
        <f>SUM(AO73:AO74)</f>
        <v>0</v>
      </c>
      <c r="AP72" s="23">
        <f t="shared" ref="AP72:AP106" si="15">SUM(AL72:AO72)</f>
        <v>71813.67038912249</v>
      </c>
      <c r="AQ72" s="23">
        <v>26050.224884283496</v>
      </c>
      <c r="AR72" s="23">
        <v>0</v>
      </c>
      <c r="AS72" s="23">
        <v>0</v>
      </c>
      <c r="AT72" s="23">
        <v>26050.224884283496</v>
      </c>
      <c r="AU72" s="23">
        <v>36051.376542770005</v>
      </c>
      <c r="AV72" s="23">
        <v>16744.405644064398</v>
      </c>
      <c r="AW72" s="52">
        <f>SUM(AW73:AW74)</f>
        <v>0</v>
      </c>
      <c r="AX72" s="23">
        <f t="shared" ref="AX72:AX106" si="16">SUM(AT72:AW72)</f>
        <v>78846.0070711179</v>
      </c>
      <c r="AY72" s="23">
        <v>27687.851447181998</v>
      </c>
      <c r="AZ72" s="23">
        <v>0</v>
      </c>
      <c r="BA72" s="23">
        <v>0</v>
      </c>
      <c r="BB72" s="23">
        <v>27687.851447181998</v>
      </c>
      <c r="BC72" s="23">
        <v>36712.931235240001</v>
      </c>
      <c r="BD72" s="23">
        <v>18495.970463872003</v>
      </c>
      <c r="BE72" s="52">
        <f>SUM(BE73:BE74)</f>
        <v>0</v>
      </c>
      <c r="BF72" s="23">
        <f t="shared" ref="BF72:BF106" si="17">SUM(BB72:BE72)</f>
        <v>82896.753146293995</v>
      </c>
      <c r="BG72" s="23">
        <v>31006.46458068617</v>
      </c>
      <c r="BH72" s="23">
        <v>0</v>
      </c>
      <c r="BI72" s="23">
        <v>0</v>
      </c>
      <c r="BJ72" s="23">
        <v>31006.46458068617</v>
      </c>
      <c r="BK72" s="23">
        <v>37420.74388935</v>
      </c>
      <c r="BL72" s="23">
        <v>20047.869026230001</v>
      </c>
      <c r="BM72" s="52">
        <f>SUM(BM73:BM74)</f>
        <v>0</v>
      </c>
      <c r="BN72" s="23">
        <f t="shared" ref="BN72:BN106" si="18">SUM(BJ72:BM72)</f>
        <v>88475.077496266167</v>
      </c>
      <c r="BO72" s="23">
        <v>31708.531835836002</v>
      </c>
      <c r="BP72" s="23">
        <v>0</v>
      </c>
      <c r="BQ72" s="23">
        <v>0</v>
      </c>
      <c r="BR72" s="23">
        <v>31708.531835836002</v>
      </c>
      <c r="BS72" s="23">
        <v>42566.77658577</v>
      </c>
      <c r="BT72" s="23">
        <v>21635.24306289</v>
      </c>
      <c r="BU72" s="52">
        <f>SUM(BU73:BU74)</f>
        <v>0</v>
      </c>
      <c r="BV72" s="23">
        <f t="shared" ref="BV72:BV106" si="19">SUM(BR72:BU72)</f>
        <v>95910.551484495998</v>
      </c>
      <c r="BW72" s="23">
        <v>31600.840733951998</v>
      </c>
      <c r="BX72" s="23">
        <v>0</v>
      </c>
      <c r="BY72" s="23">
        <v>0</v>
      </c>
      <c r="BZ72" s="23">
        <v>31600.840733951998</v>
      </c>
      <c r="CA72" s="23">
        <v>50853.65924424</v>
      </c>
      <c r="CB72" s="23">
        <v>23811.005222414198</v>
      </c>
      <c r="CC72" s="52">
        <f>SUM(CC73:CC74)</f>
        <v>0</v>
      </c>
      <c r="CD72" s="23">
        <f t="shared" ref="CD72:CD106" si="20">SUM(BZ72:CC72)</f>
        <v>106265.5052006062</v>
      </c>
      <c r="CE72" s="23">
        <v>36422.437885713</v>
      </c>
      <c r="CF72" s="23">
        <v>0</v>
      </c>
      <c r="CG72" s="23">
        <v>0</v>
      </c>
      <c r="CH72" s="23">
        <v>36422.437885713</v>
      </c>
      <c r="CI72" s="23">
        <v>48263.036376860007</v>
      </c>
      <c r="CJ72" s="23" t="s">
        <v>833</v>
      </c>
      <c r="CK72" s="52">
        <f>SUM(CK73:CK74)</f>
        <v>0</v>
      </c>
      <c r="CL72" s="23" t="s">
        <v>833</v>
      </c>
    </row>
    <row r="73" spans="1:90" s="48" customFormat="1" ht="20.100000000000001" customHeight="1" x14ac:dyDescent="0.25">
      <c r="A73" s="45" t="s">
        <v>463</v>
      </c>
      <c r="B73" s="56" t="s">
        <v>464</v>
      </c>
      <c r="C73" s="95">
        <v>12501.390631163002</v>
      </c>
      <c r="D73" s="95">
        <v>0</v>
      </c>
      <c r="E73" s="95">
        <v>0</v>
      </c>
      <c r="F73" s="95">
        <v>12501.390631163002</v>
      </c>
      <c r="G73" s="95">
        <v>17765.574815705175</v>
      </c>
      <c r="H73" s="95">
        <v>7113.7574738800004</v>
      </c>
      <c r="I73" s="47">
        <v>0</v>
      </c>
      <c r="J73" s="95">
        <f t="shared" si="11"/>
        <v>37380.72292074818</v>
      </c>
      <c r="K73" s="95">
        <v>13131.456546201998</v>
      </c>
      <c r="L73" s="95">
        <v>0</v>
      </c>
      <c r="M73" s="95">
        <v>0</v>
      </c>
      <c r="N73" s="95">
        <v>13131.456546201998</v>
      </c>
      <c r="O73" s="95">
        <v>20585.160419040003</v>
      </c>
      <c r="P73" s="95">
        <v>9770.4471437000011</v>
      </c>
      <c r="Q73" s="47">
        <v>0</v>
      </c>
      <c r="R73" s="95">
        <f t="shared" si="12"/>
        <v>43487.064108942002</v>
      </c>
      <c r="S73" s="95">
        <v>13299.250512024473</v>
      </c>
      <c r="T73" s="95">
        <v>0</v>
      </c>
      <c r="U73" s="95">
        <v>0</v>
      </c>
      <c r="V73" s="95">
        <v>13299.250512024473</v>
      </c>
      <c r="W73" s="95">
        <v>23258.752499710004</v>
      </c>
      <c r="X73" s="95">
        <v>10961.792205482901</v>
      </c>
      <c r="Y73" s="47">
        <v>0</v>
      </c>
      <c r="Z73" s="95">
        <f t="shared" si="13"/>
        <v>47519.795217217383</v>
      </c>
      <c r="AA73" s="95">
        <v>14507.998701036</v>
      </c>
      <c r="AB73" s="95">
        <v>0</v>
      </c>
      <c r="AC73" s="95">
        <v>0</v>
      </c>
      <c r="AD73" s="95">
        <v>14507.998701036</v>
      </c>
      <c r="AE73" s="95">
        <v>30260.488873950002</v>
      </c>
      <c r="AF73" s="95">
        <v>13540.7429617996</v>
      </c>
      <c r="AG73" s="47">
        <v>0</v>
      </c>
      <c r="AH73" s="95">
        <f t="shared" si="14"/>
        <v>58309.230536785602</v>
      </c>
      <c r="AI73" s="95">
        <v>15828.076614804</v>
      </c>
      <c r="AJ73" s="95">
        <v>0</v>
      </c>
      <c r="AK73" s="95">
        <v>0</v>
      </c>
      <c r="AL73" s="95">
        <v>15828.076614804</v>
      </c>
      <c r="AM73" s="95">
        <v>31018.151373419994</v>
      </c>
      <c r="AN73" s="95">
        <v>14658.0977379329</v>
      </c>
      <c r="AO73" s="47">
        <v>0</v>
      </c>
      <c r="AP73" s="95">
        <f t="shared" si="15"/>
        <v>61504.325726156894</v>
      </c>
      <c r="AQ73" s="95">
        <v>17234.427688511998</v>
      </c>
      <c r="AR73" s="95">
        <v>0</v>
      </c>
      <c r="AS73" s="95">
        <v>0</v>
      </c>
      <c r="AT73" s="95">
        <v>17234.427688511998</v>
      </c>
      <c r="AU73" s="95">
        <v>36051.376542770005</v>
      </c>
      <c r="AV73" s="95">
        <v>16744.405644064398</v>
      </c>
      <c r="AW73" s="47">
        <v>0</v>
      </c>
      <c r="AX73" s="95">
        <f t="shared" si="16"/>
        <v>70030.209875346394</v>
      </c>
      <c r="AY73" s="95">
        <v>17803.752640192004</v>
      </c>
      <c r="AZ73" s="95">
        <v>0</v>
      </c>
      <c r="BA73" s="95">
        <v>0</v>
      </c>
      <c r="BB73" s="95">
        <v>17803.752640192004</v>
      </c>
      <c r="BC73" s="95">
        <v>36712.931235240001</v>
      </c>
      <c r="BD73" s="95">
        <v>18495.970463872003</v>
      </c>
      <c r="BE73" s="47">
        <v>0</v>
      </c>
      <c r="BF73" s="95">
        <f t="shared" si="17"/>
        <v>73012.654339304005</v>
      </c>
      <c r="BG73" s="95">
        <v>19432.671756976171</v>
      </c>
      <c r="BH73" s="95">
        <v>0</v>
      </c>
      <c r="BI73" s="95">
        <v>0</v>
      </c>
      <c r="BJ73" s="95">
        <v>19432.671756976171</v>
      </c>
      <c r="BK73" s="95">
        <v>37420.74388935</v>
      </c>
      <c r="BL73" s="95">
        <v>20047.869026230001</v>
      </c>
      <c r="BM73" s="47">
        <v>0</v>
      </c>
      <c r="BN73" s="95">
        <f t="shared" si="18"/>
        <v>76901.284672556183</v>
      </c>
      <c r="BO73" s="95">
        <v>19436.633675846002</v>
      </c>
      <c r="BP73" s="95">
        <v>0</v>
      </c>
      <c r="BQ73" s="95">
        <v>0</v>
      </c>
      <c r="BR73" s="95">
        <v>19436.633675846002</v>
      </c>
      <c r="BS73" s="95">
        <v>42566.77658577</v>
      </c>
      <c r="BT73" s="95">
        <v>21635.24306289</v>
      </c>
      <c r="BU73" s="47">
        <v>0</v>
      </c>
      <c r="BV73" s="95">
        <f t="shared" si="19"/>
        <v>83638.653324505998</v>
      </c>
      <c r="BW73" s="95">
        <v>18974.742444912001</v>
      </c>
      <c r="BX73" s="95">
        <v>0</v>
      </c>
      <c r="BY73" s="95">
        <v>0</v>
      </c>
      <c r="BZ73" s="95">
        <v>18974.742444912001</v>
      </c>
      <c r="CA73" s="95">
        <v>50853.65924424</v>
      </c>
      <c r="CB73" s="95">
        <v>23811.005222414198</v>
      </c>
      <c r="CC73" s="47">
        <v>0</v>
      </c>
      <c r="CD73" s="95">
        <f t="shared" si="20"/>
        <v>93639.406911566199</v>
      </c>
      <c r="CE73" s="95">
        <v>21736.191658062999</v>
      </c>
      <c r="CF73" s="95">
        <v>0</v>
      </c>
      <c r="CG73" s="95">
        <v>0</v>
      </c>
      <c r="CH73" s="95">
        <v>21736.191658062999</v>
      </c>
      <c r="CI73" s="95">
        <f>CI72</f>
        <v>48263.036376860007</v>
      </c>
      <c r="CJ73" s="95" t="s">
        <v>833</v>
      </c>
      <c r="CK73" s="47">
        <v>0</v>
      </c>
      <c r="CL73" s="95" t="s">
        <v>833</v>
      </c>
    </row>
    <row r="74" spans="1:90" s="48" customFormat="1" ht="20.100000000000001" customHeight="1" x14ac:dyDescent="0.25">
      <c r="A74" s="45" t="s">
        <v>465</v>
      </c>
      <c r="B74" s="56" t="s">
        <v>608</v>
      </c>
      <c r="C74" s="95">
        <v>6324</v>
      </c>
      <c r="D74" s="95">
        <v>0</v>
      </c>
      <c r="E74" s="95">
        <v>0</v>
      </c>
      <c r="F74" s="95">
        <v>6324</v>
      </c>
      <c r="G74" s="95">
        <v>0</v>
      </c>
      <c r="H74" s="95">
        <v>0</v>
      </c>
      <c r="I74" s="47">
        <v>0</v>
      </c>
      <c r="J74" s="95">
        <f t="shared" si="11"/>
        <v>6324</v>
      </c>
      <c r="K74" s="95">
        <v>7513.9999999999982</v>
      </c>
      <c r="L74" s="95">
        <v>0</v>
      </c>
      <c r="M74" s="95">
        <v>0</v>
      </c>
      <c r="N74" s="95">
        <v>7513.9999999999982</v>
      </c>
      <c r="O74" s="95">
        <v>0</v>
      </c>
      <c r="P74" s="95">
        <v>0</v>
      </c>
      <c r="Q74" s="47">
        <v>0</v>
      </c>
      <c r="R74" s="95">
        <f t="shared" si="12"/>
        <v>7513.9999999999982</v>
      </c>
      <c r="S74" s="95">
        <v>8341.9999999999982</v>
      </c>
      <c r="T74" s="95">
        <v>0</v>
      </c>
      <c r="U74" s="95">
        <v>0</v>
      </c>
      <c r="V74" s="95">
        <v>8341.9999999999982</v>
      </c>
      <c r="W74" s="95">
        <v>0</v>
      </c>
      <c r="X74" s="95">
        <v>0</v>
      </c>
      <c r="Y74" s="47">
        <v>0</v>
      </c>
      <c r="Z74" s="95">
        <f t="shared" si="13"/>
        <v>8341.9999999999982</v>
      </c>
      <c r="AA74" s="95">
        <v>9249</v>
      </c>
      <c r="AB74" s="95">
        <v>0</v>
      </c>
      <c r="AC74" s="95">
        <v>0</v>
      </c>
      <c r="AD74" s="95">
        <v>9249</v>
      </c>
      <c r="AE74" s="95">
        <v>0</v>
      </c>
      <c r="AF74" s="95">
        <v>0</v>
      </c>
      <c r="AG74" s="47">
        <v>0</v>
      </c>
      <c r="AH74" s="95">
        <f t="shared" si="14"/>
        <v>9249</v>
      </c>
      <c r="AI74" s="95">
        <v>10309.344662965605</v>
      </c>
      <c r="AJ74" s="95">
        <v>0</v>
      </c>
      <c r="AK74" s="95">
        <v>0</v>
      </c>
      <c r="AL74" s="95">
        <v>10309.344662965605</v>
      </c>
      <c r="AM74" s="95">
        <v>0</v>
      </c>
      <c r="AN74" s="95">
        <v>0</v>
      </c>
      <c r="AO74" s="47">
        <v>0</v>
      </c>
      <c r="AP74" s="95">
        <f t="shared" si="15"/>
        <v>10309.344662965605</v>
      </c>
      <c r="AQ74" s="95">
        <v>8815.7971957714944</v>
      </c>
      <c r="AR74" s="95">
        <v>0</v>
      </c>
      <c r="AS74" s="95">
        <v>0</v>
      </c>
      <c r="AT74" s="95">
        <v>8815.7971957714944</v>
      </c>
      <c r="AU74" s="95">
        <v>0</v>
      </c>
      <c r="AV74" s="95">
        <v>0</v>
      </c>
      <c r="AW74" s="47">
        <v>0</v>
      </c>
      <c r="AX74" s="95">
        <f t="shared" si="16"/>
        <v>8815.7971957714944</v>
      </c>
      <c r="AY74" s="95">
        <v>9884.0988069899995</v>
      </c>
      <c r="AZ74" s="95">
        <v>0</v>
      </c>
      <c r="BA74" s="95">
        <v>0</v>
      </c>
      <c r="BB74" s="95">
        <v>9884.0988069899995</v>
      </c>
      <c r="BC74" s="95">
        <v>0</v>
      </c>
      <c r="BD74" s="95">
        <v>0</v>
      </c>
      <c r="BE74" s="47">
        <v>0</v>
      </c>
      <c r="BF74" s="95">
        <f t="shared" si="17"/>
        <v>9884.0988069899995</v>
      </c>
      <c r="BG74" s="95">
        <v>11573.79282371</v>
      </c>
      <c r="BH74" s="95">
        <v>0</v>
      </c>
      <c r="BI74" s="95">
        <v>0</v>
      </c>
      <c r="BJ74" s="95">
        <v>11573.79282371</v>
      </c>
      <c r="BK74" s="95">
        <v>0</v>
      </c>
      <c r="BL74" s="95">
        <v>0</v>
      </c>
      <c r="BM74" s="47">
        <v>0</v>
      </c>
      <c r="BN74" s="95">
        <f t="shared" si="18"/>
        <v>11573.79282371</v>
      </c>
      <c r="BO74" s="95">
        <v>12271.898159989998</v>
      </c>
      <c r="BP74" s="95">
        <v>0</v>
      </c>
      <c r="BQ74" s="95">
        <v>0</v>
      </c>
      <c r="BR74" s="95">
        <v>12271.898159989998</v>
      </c>
      <c r="BS74" s="95">
        <v>0</v>
      </c>
      <c r="BT74" s="95">
        <v>0</v>
      </c>
      <c r="BU74" s="47">
        <v>0</v>
      </c>
      <c r="BV74" s="95">
        <f t="shared" si="19"/>
        <v>12271.898159989998</v>
      </c>
      <c r="BW74" s="95">
        <v>12626.098289039999</v>
      </c>
      <c r="BX74" s="95">
        <v>0</v>
      </c>
      <c r="BY74" s="95">
        <v>0</v>
      </c>
      <c r="BZ74" s="95">
        <v>12626.098289039999</v>
      </c>
      <c r="CA74" s="95">
        <v>0</v>
      </c>
      <c r="CB74" s="95">
        <v>0</v>
      </c>
      <c r="CC74" s="47">
        <v>0</v>
      </c>
      <c r="CD74" s="95">
        <f t="shared" si="20"/>
        <v>12626.098289039999</v>
      </c>
      <c r="CE74" s="95">
        <v>14686.246227649999</v>
      </c>
      <c r="CF74" s="95">
        <v>0</v>
      </c>
      <c r="CG74" s="95">
        <v>0</v>
      </c>
      <c r="CH74" s="95">
        <v>14686.246227649999</v>
      </c>
      <c r="CI74" s="95">
        <v>0</v>
      </c>
      <c r="CJ74" s="95" t="s">
        <v>833</v>
      </c>
      <c r="CK74" s="47">
        <v>0</v>
      </c>
      <c r="CL74" s="95" t="s">
        <v>833</v>
      </c>
    </row>
    <row r="75" spans="1:90" ht="20.100000000000001" customHeight="1" x14ac:dyDescent="0.25">
      <c r="A75" s="21">
        <v>1223</v>
      </c>
      <c r="B75" s="22" t="s">
        <v>802</v>
      </c>
      <c r="C75" s="23">
        <v>50712</v>
      </c>
      <c r="D75" s="23">
        <v>0</v>
      </c>
      <c r="E75" s="23">
        <v>0</v>
      </c>
      <c r="F75" s="23">
        <v>50712</v>
      </c>
      <c r="G75" s="23" t="s">
        <v>833</v>
      </c>
      <c r="H75" s="23" t="s">
        <v>833</v>
      </c>
      <c r="I75" s="52">
        <v>0</v>
      </c>
      <c r="J75" s="23">
        <f>SUM(F75:I75)</f>
        <v>50712</v>
      </c>
      <c r="K75" s="23">
        <v>54639</v>
      </c>
      <c r="L75" s="23">
        <v>0</v>
      </c>
      <c r="M75" s="23">
        <v>0</v>
      </c>
      <c r="N75" s="23">
        <v>54639</v>
      </c>
      <c r="O75" s="23" t="s">
        <v>833</v>
      </c>
      <c r="P75" s="23" t="s">
        <v>833</v>
      </c>
      <c r="Q75" s="52">
        <v>0</v>
      </c>
      <c r="R75" s="23">
        <f>SUM(N75:Q75)</f>
        <v>54639</v>
      </c>
      <c r="S75" s="23">
        <v>57224</v>
      </c>
      <c r="T75" s="23">
        <v>0</v>
      </c>
      <c r="U75" s="23">
        <v>0</v>
      </c>
      <c r="V75" s="23">
        <v>57224</v>
      </c>
      <c r="W75" s="23" t="s">
        <v>833</v>
      </c>
      <c r="X75" s="23" t="s">
        <v>833</v>
      </c>
      <c r="Y75" s="52">
        <v>0</v>
      </c>
      <c r="Z75" s="23">
        <f>SUM(V75:Y75)</f>
        <v>57224</v>
      </c>
      <c r="AA75" s="23">
        <v>62395</v>
      </c>
      <c r="AB75" s="23">
        <v>0</v>
      </c>
      <c r="AC75" s="23">
        <v>0</v>
      </c>
      <c r="AD75" s="23">
        <v>62395</v>
      </c>
      <c r="AE75" s="23" t="s">
        <v>833</v>
      </c>
      <c r="AF75" s="23" t="s">
        <v>833</v>
      </c>
      <c r="AG75" s="52">
        <v>0</v>
      </c>
      <c r="AH75" s="23">
        <f>SUM(AD75:AG75)</f>
        <v>62395</v>
      </c>
      <c r="AI75" s="23">
        <v>69709.999999999985</v>
      </c>
      <c r="AJ75" s="23">
        <v>0</v>
      </c>
      <c r="AK75" s="23">
        <v>0</v>
      </c>
      <c r="AL75" s="23">
        <v>69709.999999999985</v>
      </c>
      <c r="AM75" s="23" t="s">
        <v>833</v>
      </c>
      <c r="AN75" s="23" t="s">
        <v>833</v>
      </c>
      <c r="AO75" s="52">
        <v>0</v>
      </c>
      <c r="AP75" s="23">
        <f>SUM(AL75:AO75)</f>
        <v>69709.999999999985</v>
      </c>
      <c r="AQ75" s="23">
        <v>73801.025968414964</v>
      </c>
      <c r="AR75" s="23">
        <v>0</v>
      </c>
      <c r="AS75" s="23">
        <v>0</v>
      </c>
      <c r="AT75" s="23">
        <v>73801.025968414964</v>
      </c>
      <c r="AU75" s="23" t="s">
        <v>833</v>
      </c>
      <c r="AV75" s="23" t="s">
        <v>833</v>
      </c>
      <c r="AW75" s="52">
        <v>0</v>
      </c>
      <c r="AX75" s="23">
        <f>SUM(AT75:AW75)</f>
        <v>73801.025968414964</v>
      </c>
      <c r="AY75" s="23">
        <v>78344.210000000006</v>
      </c>
      <c r="AZ75" s="23">
        <v>0</v>
      </c>
      <c r="BA75" s="23">
        <v>0</v>
      </c>
      <c r="BB75" s="23">
        <v>78344.210000000006</v>
      </c>
      <c r="BC75" s="23" t="s">
        <v>833</v>
      </c>
      <c r="BD75" s="23" t="s">
        <v>833</v>
      </c>
      <c r="BE75" s="52">
        <v>0</v>
      </c>
      <c r="BF75" s="23">
        <f>SUM(BB75:BE75)</f>
        <v>78344.210000000006</v>
      </c>
      <c r="BG75" s="23">
        <v>89332.285028630096</v>
      </c>
      <c r="BH75" s="23">
        <v>0</v>
      </c>
      <c r="BI75" s="23">
        <v>0</v>
      </c>
      <c r="BJ75" s="23">
        <v>89332.285028630096</v>
      </c>
      <c r="BK75" s="23" t="s">
        <v>833</v>
      </c>
      <c r="BL75" s="23" t="s">
        <v>833</v>
      </c>
      <c r="BM75" s="52">
        <v>0</v>
      </c>
      <c r="BN75" s="23">
        <f>SUM(BJ75:BM75)</f>
        <v>89332.285028630096</v>
      </c>
      <c r="BO75" s="23">
        <v>96811.678449080006</v>
      </c>
      <c r="BP75" s="23">
        <v>0</v>
      </c>
      <c r="BQ75" s="23">
        <v>0</v>
      </c>
      <c r="BR75" s="23">
        <v>96811.678449080006</v>
      </c>
      <c r="BS75" s="23" t="s">
        <v>833</v>
      </c>
      <c r="BT75" s="23" t="s">
        <v>833</v>
      </c>
      <c r="BU75" s="52">
        <v>0</v>
      </c>
      <c r="BV75" s="23">
        <f>SUM(BR75:BU75)</f>
        <v>96811.678449080006</v>
      </c>
      <c r="BW75" s="23">
        <v>105092.91605468999</v>
      </c>
      <c r="BX75" s="23">
        <v>0</v>
      </c>
      <c r="BY75" s="23">
        <v>0</v>
      </c>
      <c r="BZ75" s="23">
        <v>105092.91605468999</v>
      </c>
      <c r="CA75" s="23" t="s">
        <v>833</v>
      </c>
      <c r="CB75" s="23" t="s">
        <v>833</v>
      </c>
      <c r="CC75" s="52">
        <v>0</v>
      </c>
      <c r="CD75" s="23">
        <f>SUM(BZ75:CC75)</f>
        <v>105092.91605468999</v>
      </c>
      <c r="CE75" s="23">
        <v>97765.369920049998</v>
      </c>
      <c r="CF75" s="23">
        <v>0</v>
      </c>
      <c r="CG75" s="23">
        <v>0</v>
      </c>
      <c r="CH75" s="23">
        <v>97765.369920049998</v>
      </c>
      <c r="CI75" s="23" t="s">
        <v>833</v>
      </c>
      <c r="CJ75" s="23" t="s">
        <v>833</v>
      </c>
      <c r="CK75" s="52">
        <v>0</v>
      </c>
      <c r="CL75" s="23" t="s">
        <v>833</v>
      </c>
    </row>
    <row r="76" spans="1:90" s="41" customFormat="1" ht="20.100000000000001" customHeight="1" x14ac:dyDescent="0.25">
      <c r="A76" s="32">
        <v>13</v>
      </c>
      <c r="B76" s="33" t="s">
        <v>243</v>
      </c>
      <c r="C76" s="92">
        <v>292.64048880000001</v>
      </c>
      <c r="D76" s="92">
        <v>0</v>
      </c>
      <c r="E76" s="92">
        <v>0</v>
      </c>
      <c r="F76" s="92">
        <v>292.64048880000001</v>
      </c>
      <c r="G76" s="92">
        <v>109711.78110760135</v>
      </c>
      <c r="H76" s="92">
        <v>219275.32483101368</v>
      </c>
      <c r="I76" s="34">
        <f>SUM(I77,I80,I83)</f>
        <v>-329209.17372751504</v>
      </c>
      <c r="J76" s="92">
        <f t="shared" si="11"/>
        <v>70.572699900018051</v>
      </c>
      <c r="K76" s="92">
        <v>473.53590505</v>
      </c>
      <c r="L76" s="92">
        <v>0</v>
      </c>
      <c r="M76" s="92">
        <v>0</v>
      </c>
      <c r="N76" s="92">
        <v>473.53590505</v>
      </c>
      <c r="O76" s="92">
        <v>120951.17787909323</v>
      </c>
      <c r="P76" s="92">
        <v>249994.93301502694</v>
      </c>
      <c r="Q76" s="34">
        <f>SUM(Q77,Q80,Q83)</f>
        <v>-371386.98996153014</v>
      </c>
      <c r="R76" s="92">
        <f t="shared" si="12"/>
        <v>32.656837640039157</v>
      </c>
      <c r="S76" s="92">
        <v>646.86694855999997</v>
      </c>
      <c r="T76" s="92">
        <v>0</v>
      </c>
      <c r="U76" s="92">
        <v>0</v>
      </c>
      <c r="V76" s="92">
        <v>646.86694855999997</v>
      </c>
      <c r="W76" s="92">
        <v>130430.95127625574</v>
      </c>
      <c r="X76" s="92">
        <v>283124.94182488351</v>
      </c>
      <c r="Y76" s="34">
        <f>SUM(Y77,Y80,Y83)</f>
        <v>-414164.96336840926</v>
      </c>
      <c r="Z76" s="92">
        <f t="shared" si="13"/>
        <v>37.796681289968546</v>
      </c>
      <c r="AA76" s="92">
        <v>417.54594571000001</v>
      </c>
      <c r="AB76" s="92">
        <v>0</v>
      </c>
      <c r="AC76" s="92">
        <v>0</v>
      </c>
      <c r="AD76" s="92">
        <v>417.54594571000001</v>
      </c>
      <c r="AE76" s="92">
        <v>135647.13984508341</v>
      </c>
      <c r="AF76" s="92">
        <v>299097.59425567614</v>
      </c>
      <c r="AG76" s="34">
        <f>SUM(AG77,AG80,AG83)</f>
        <v>-435082.61119033949</v>
      </c>
      <c r="AH76" s="92">
        <f t="shared" si="14"/>
        <v>79.668856130039785</v>
      </c>
      <c r="AI76" s="92">
        <v>512.70628489000001</v>
      </c>
      <c r="AJ76" s="92">
        <v>0</v>
      </c>
      <c r="AK76" s="92">
        <v>0</v>
      </c>
      <c r="AL76" s="92">
        <v>512.70628489000001</v>
      </c>
      <c r="AM76" s="92">
        <v>150474.92630631058</v>
      </c>
      <c r="AN76" s="92">
        <v>330184.57402258861</v>
      </c>
      <c r="AO76" s="34">
        <f>SUM(AO77,AO80,AO83)</f>
        <v>-481117.63960902917</v>
      </c>
      <c r="AP76" s="92">
        <f t="shared" si="15"/>
        <v>54.567004760028794</v>
      </c>
      <c r="AQ76" s="92">
        <v>558.63674392000007</v>
      </c>
      <c r="AR76" s="92">
        <v>0</v>
      </c>
      <c r="AS76" s="92">
        <v>0</v>
      </c>
      <c r="AT76" s="92">
        <v>558.63674392000007</v>
      </c>
      <c r="AU76" s="92">
        <v>148182.2488488247</v>
      </c>
      <c r="AV76" s="92">
        <v>343707.91603452212</v>
      </c>
      <c r="AW76" s="34">
        <f>SUM(AW77,AW80,AW83)</f>
        <v>-492408.50000218686</v>
      </c>
      <c r="AX76" s="92">
        <f t="shared" si="16"/>
        <v>40.301625079941005</v>
      </c>
      <c r="AY76" s="92">
        <v>641.62508351000008</v>
      </c>
      <c r="AZ76" s="92">
        <v>0</v>
      </c>
      <c r="BA76" s="92">
        <v>0</v>
      </c>
      <c r="BB76" s="92">
        <v>641.62508351000008</v>
      </c>
      <c r="BC76" s="92">
        <v>164459.31767823594</v>
      </c>
      <c r="BD76" s="92">
        <v>376938.20053643006</v>
      </c>
      <c r="BE76" s="34">
        <f>SUM(BE77,BE80,BE83)</f>
        <v>-542013.39977445605</v>
      </c>
      <c r="BF76" s="92">
        <f t="shared" si="17"/>
        <v>25.743523719953373</v>
      </c>
      <c r="BG76" s="92">
        <v>1218.5220490699999</v>
      </c>
      <c r="BH76" s="92">
        <v>0</v>
      </c>
      <c r="BI76" s="92">
        <v>0</v>
      </c>
      <c r="BJ76" s="92">
        <v>1218.5220490699999</v>
      </c>
      <c r="BK76" s="92">
        <v>159487.86553864711</v>
      </c>
      <c r="BL76" s="92">
        <v>385503.92533053888</v>
      </c>
      <c r="BM76" s="34">
        <f>SUM(BM77,BM80,BM83)</f>
        <v>-546168.53628973605</v>
      </c>
      <c r="BN76" s="92">
        <f t="shared" si="18"/>
        <v>41.776628519990481</v>
      </c>
      <c r="BO76" s="92">
        <v>916.51741507999986</v>
      </c>
      <c r="BP76" s="92">
        <v>0</v>
      </c>
      <c r="BQ76" s="92">
        <v>0</v>
      </c>
      <c r="BR76" s="92">
        <v>916.51741507999986</v>
      </c>
      <c r="BS76" s="92">
        <v>178846.79751215695</v>
      </c>
      <c r="BT76" s="92">
        <v>421753.8680258047</v>
      </c>
      <c r="BU76" s="34">
        <f>SUM(BU77,BU80,BU83)</f>
        <v>-601431.90073765162</v>
      </c>
      <c r="BV76" s="92">
        <f t="shared" si="19"/>
        <v>85.282215390005149</v>
      </c>
      <c r="BW76" s="92">
        <v>1054.8906389399999</v>
      </c>
      <c r="BX76" s="92">
        <v>0</v>
      </c>
      <c r="BY76" s="92">
        <v>0</v>
      </c>
      <c r="BZ76" s="92">
        <v>1054.8906389399999</v>
      </c>
      <c r="CA76" s="92">
        <v>185345.03608670106</v>
      </c>
      <c r="CB76" s="92">
        <v>460967.85571894061</v>
      </c>
      <c r="CC76" s="34">
        <f>SUM(CC77,CC80,CC83)</f>
        <v>-647352.63455093175</v>
      </c>
      <c r="CD76" s="92">
        <f t="shared" si="20"/>
        <v>15.147893649875186</v>
      </c>
      <c r="CE76" s="92">
        <v>679.88753472999997</v>
      </c>
      <c r="CF76" s="92">
        <v>0</v>
      </c>
      <c r="CG76" s="92">
        <v>0</v>
      </c>
      <c r="CH76" s="92">
        <v>679.88753472999997</v>
      </c>
      <c r="CI76" s="92">
        <v>260296.34295233677</v>
      </c>
      <c r="CJ76" s="92">
        <v>495451.97274600982</v>
      </c>
      <c r="CK76" s="34">
        <f>SUM(CK77,CK80,CK83)</f>
        <v>-756409.71242460655</v>
      </c>
      <c r="CL76" s="92">
        <f t="shared" ref="CL76:CL91" si="21">SUM(CH76:CK76)</f>
        <v>18.490808470058255</v>
      </c>
    </row>
    <row r="77" spans="1:90" ht="20.100000000000001" customHeight="1" x14ac:dyDescent="0.25">
      <c r="A77" s="35">
        <v>131</v>
      </c>
      <c r="B77" s="36" t="s">
        <v>285</v>
      </c>
      <c r="C77" s="93">
        <v>0</v>
      </c>
      <c r="D77" s="93">
        <v>0</v>
      </c>
      <c r="E77" s="93">
        <v>0</v>
      </c>
      <c r="F77" s="93">
        <v>0</v>
      </c>
      <c r="G77" s="93">
        <v>0</v>
      </c>
      <c r="H77" s="93">
        <v>0</v>
      </c>
      <c r="I77" s="37">
        <f>SUM(I78:I79)</f>
        <v>0</v>
      </c>
      <c r="J77" s="93">
        <f t="shared" si="11"/>
        <v>0</v>
      </c>
      <c r="K77" s="93">
        <v>0</v>
      </c>
      <c r="L77" s="93">
        <v>0</v>
      </c>
      <c r="M77" s="93">
        <v>0</v>
      </c>
      <c r="N77" s="93">
        <v>0</v>
      </c>
      <c r="O77" s="93">
        <v>0</v>
      </c>
      <c r="P77" s="93">
        <v>0</v>
      </c>
      <c r="Q77" s="37">
        <f>SUM(Q78:Q79)</f>
        <v>0</v>
      </c>
      <c r="R77" s="93">
        <f t="shared" si="12"/>
        <v>0</v>
      </c>
      <c r="S77" s="93">
        <v>0</v>
      </c>
      <c r="T77" s="93">
        <v>0</v>
      </c>
      <c r="U77" s="93">
        <v>0</v>
      </c>
      <c r="V77" s="93">
        <v>0</v>
      </c>
      <c r="W77" s="93">
        <v>0</v>
      </c>
      <c r="X77" s="93">
        <v>0</v>
      </c>
      <c r="Y77" s="37">
        <f>SUM(Y78:Y79)</f>
        <v>0</v>
      </c>
      <c r="Z77" s="93">
        <f t="shared" si="13"/>
        <v>0</v>
      </c>
      <c r="AA77" s="93">
        <v>0</v>
      </c>
      <c r="AB77" s="93">
        <v>0</v>
      </c>
      <c r="AC77" s="93">
        <v>0</v>
      </c>
      <c r="AD77" s="93">
        <v>0</v>
      </c>
      <c r="AE77" s="93">
        <v>0</v>
      </c>
      <c r="AF77" s="93">
        <v>0</v>
      </c>
      <c r="AG77" s="37">
        <f>SUM(AG78:AG79)</f>
        <v>0</v>
      </c>
      <c r="AH77" s="93">
        <f t="shared" si="14"/>
        <v>0</v>
      </c>
      <c r="AI77" s="93">
        <v>0</v>
      </c>
      <c r="AJ77" s="93">
        <v>0</v>
      </c>
      <c r="AK77" s="93">
        <v>0</v>
      </c>
      <c r="AL77" s="93">
        <v>0</v>
      </c>
      <c r="AM77" s="93">
        <v>0</v>
      </c>
      <c r="AN77" s="93">
        <v>0</v>
      </c>
      <c r="AO77" s="37">
        <f>SUM(AO78:AO79)</f>
        <v>0</v>
      </c>
      <c r="AP77" s="93">
        <f t="shared" si="15"/>
        <v>0</v>
      </c>
      <c r="AQ77" s="93">
        <v>0</v>
      </c>
      <c r="AR77" s="93">
        <v>0</v>
      </c>
      <c r="AS77" s="93">
        <v>0</v>
      </c>
      <c r="AT77" s="93">
        <v>0</v>
      </c>
      <c r="AU77" s="93">
        <v>0</v>
      </c>
      <c r="AV77" s="93">
        <v>0</v>
      </c>
      <c r="AW77" s="37">
        <f>SUM(AW78:AW79)</f>
        <v>0</v>
      </c>
      <c r="AX77" s="93">
        <f t="shared" si="16"/>
        <v>0</v>
      </c>
      <c r="AY77" s="93">
        <v>0</v>
      </c>
      <c r="AZ77" s="93">
        <v>0</v>
      </c>
      <c r="BA77" s="93">
        <v>0</v>
      </c>
      <c r="BB77" s="93">
        <v>0</v>
      </c>
      <c r="BC77" s="93">
        <v>0</v>
      </c>
      <c r="BD77" s="93">
        <v>0</v>
      </c>
      <c r="BE77" s="37">
        <f>SUM(BE78:BE79)</f>
        <v>0</v>
      </c>
      <c r="BF77" s="93">
        <f t="shared" si="17"/>
        <v>0</v>
      </c>
      <c r="BG77" s="93">
        <v>0</v>
      </c>
      <c r="BH77" s="93">
        <v>0</v>
      </c>
      <c r="BI77" s="93">
        <v>0</v>
      </c>
      <c r="BJ77" s="93">
        <v>0</v>
      </c>
      <c r="BK77" s="93">
        <v>0</v>
      </c>
      <c r="BL77" s="93">
        <v>0</v>
      </c>
      <c r="BM77" s="37">
        <f>SUM(BM78:BM79)</f>
        <v>0</v>
      </c>
      <c r="BN77" s="93">
        <f t="shared" si="18"/>
        <v>0</v>
      </c>
      <c r="BO77" s="93">
        <v>0</v>
      </c>
      <c r="BP77" s="93">
        <v>0</v>
      </c>
      <c r="BQ77" s="93">
        <v>0</v>
      </c>
      <c r="BR77" s="93">
        <v>0</v>
      </c>
      <c r="BS77" s="93">
        <v>0</v>
      </c>
      <c r="BT77" s="93">
        <v>0</v>
      </c>
      <c r="BU77" s="37">
        <f>SUM(BU78:BU79)</f>
        <v>0</v>
      </c>
      <c r="BV77" s="93">
        <f t="shared" si="19"/>
        <v>0</v>
      </c>
      <c r="BW77" s="93">
        <v>0</v>
      </c>
      <c r="BX77" s="93">
        <v>0</v>
      </c>
      <c r="BY77" s="93">
        <v>0</v>
      </c>
      <c r="BZ77" s="93">
        <v>0</v>
      </c>
      <c r="CA77" s="93">
        <v>0</v>
      </c>
      <c r="CB77" s="93">
        <v>0</v>
      </c>
      <c r="CC77" s="37">
        <f>SUM(CC78:CC79)</f>
        <v>0</v>
      </c>
      <c r="CD77" s="93">
        <f t="shared" si="20"/>
        <v>0</v>
      </c>
      <c r="CE77" s="93">
        <v>0</v>
      </c>
      <c r="CF77" s="93">
        <v>0</v>
      </c>
      <c r="CG77" s="93">
        <v>0</v>
      </c>
      <c r="CH77" s="93">
        <v>0</v>
      </c>
      <c r="CI77" s="93">
        <v>0</v>
      </c>
      <c r="CJ77" s="93" t="s">
        <v>833</v>
      </c>
      <c r="CK77" s="37">
        <f>SUM(CK78:CK79)</f>
        <v>0</v>
      </c>
      <c r="CL77" s="93" t="s">
        <v>833</v>
      </c>
    </row>
    <row r="78" spans="1:90" ht="20.100000000000001" customHeight="1" x14ac:dyDescent="0.25">
      <c r="A78" s="21">
        <v>1311</v>
      </c>
      <c r="B78" s="22" t="s">
        <v>286</v>
      </c>
      <c r="C78" s="23">
        <v>0</v>
      </c>
      <c r="D78" s="23">
        <v>0</v>
      </c>
      <c r="E78" s="23">
        <v>0</v>
      </c>
      <c r="F78" s="23">
        <v>0</v>
      </c>
      <c r="G78" s="23">
        <v>0</v>
      </c>
      <c r="H78" s="23">
        <v>0</v>
      </c>
      <c r="I78" s="52">
        <v>0</v>
      </c>
      <c r="J78" s="23">
        <f t="shared" si="11"/>
        <v>0</v>
      </c>
      <c r="K78" s="23">
        <v>0</v>
      </c>
      <c r="L78" s="23">
        <v>0</v>
      </c>
      <c r="M78" s="23">
        <v>0</v>
      </c>
      <c r="N78" s="23">
        <v>0</v>
      </c>
      <c r="O78" s="23" t="s">
        <v>902</v>
      </c>
      <c r="P78" s="23">
        <v>0</v>
      </c>
      <c r="Q78" s="52">
        <v>0</v>
      </c>
      <c r="R78" s="23">
        <f t="shared" si="12"/>
        <v>0</v>
      </c>
      <c r="S78" s="23">
        <v>0</v>
      </c>
      <c r="T78" s="23">
        <v>0</v>
      </c>
      <c r="U78" s="23">
        <v>0</v>
      </c>
      <c r="V78" s="23">
        <v>0</v>
      </c>
      <c r="W78" s="23" t="s">
        <v>902</v>
      </c>
      <c r="X78" s="23">
        <v>0</v>
      </c>
      <c r="Y78" s="52">
        <v>0</v>
      </c>
      <c r="Z78" s="23">
        <f t="shared" si="13"/>
        <v>0</v>
      </c>
      <c r="AA78" s="23">
        <v>0</v>
      </c>
      <c r="AB78" s="23">
        <v>0</v>
      </c>
      <c r="AC78" s="23">
        <v>0</v>
      </c>
      <c r="AD78" s="23">
        <v>0</v>
      </c>
      <c r="AE78" s="23" t="s">
        <v>902</v>
      </c>
      <c r="AF78" s="23">
        <v>0</v>
      </c>
      <c r="AG78" s="52">
        <v>0</v>
      </c>
      <c r="AH78" s="23">
        <f t="shared" si="14"/>
        <v>0</v>
      </c>
      <c r="AI78" s="23">
        <v>0</v>
      </c>
      <c r="AJ78" s="23">
        <v>0</v>
      </c>
      <c r="AK78" s="23">
        <v>0</v>
      </c>
      <c r="AL78" s="23">
        <v>0</v>
      </c>
      <c r="AM78" s="23" t="s">
        <v>902</v>
      </c>
      <c r="AN78" s="23">
        <v>0</v>
      </c>
      <c r="AO78" s="52">
        <v>0</v>
      </c>
      <c r="AP78" s="23">
        <f t="shared" si="15"/>
        <v>0</v>
      </c>
      <c r="AQ78" s="23">
        <v>0</v>
      </c>
      <c r="AR78" s="23">
        <v>0</v>
      </c>
      <c r="AS78" s="23">
        <v>0</v>
      </c>
      <c r="AT78" s="23">
        <v>0</v>
      </c>
      <c r="AU78" s="23" t="s">
        <v>902</v>
      </c>
      <c r="AV78" s="23">
        <v>0</v>
      </c>
      <c r="AW78" s="52">
        <v>0</v>
      </c>
      <c r="AX78" s="23">
        <f t="shared" si="16"/>
        <v>0</v>
      </c>
      <c r="AY78" s="23">
        <v>0</v>
      </c>
      <c r="AZ78" s="23">
        <v>0</v>
      </c>
      <c r="BA78" s="23">
        <v>0</v>
      </c>
      <c r="BB78" s="23">
        <v>0</v>
      </c>
      <c r="BC78" s="23" t="s">
        <v>902</v>
      </c>
      <c r="BD78" s="23">
        <v>0</v>
      </c>
      <c r="BE78" s="52">
        <v>0</v>
      </c>
      <c r="BF78" s="23">
        <f t="shared" si="17"/>
        <v>0</v>
      </c>
      <c r="BG78" s="23">
        <v>0</v>
      </c>
      <c r="BH78" s="23">
        <v>0</v>
      </c>
      <c r="BI78" s="23">
        <v>0</v>
      </c>
      <c r="BJ78" s="23">
        <v>0</v>
      </c>
      <c r="BK78" s="23" t="s">
        <v>902</v>
      </c>
      <c r="BL78" s="23">
        <v>0</v>
      </c>
      <c r="BM78" s="52">
        <v>0</v>
      </c>
      <c r="BN78" s="23">
        <f t="shared" si="18"/>
        <v>0</v>
      </c>
      <c r="BO78" s="23">
        <v>0</v>
      </c>
      <c r="BP78" s="23">
        <v>0</v>
      </c>
      <c r="BQ78" s="23">
        <v>0</v>
      </c>
      <c r="BR78" s="23">
        <v>0</v>
      </c>
      <c r="BS78" s="23" t="s">
        <v>902</v>
      </c>
      <c r="BT78" s="23">
        <v>0</v>
      </c>
      <c r="BU78" s="52">
        <v>0</v>
      </c>
      <c r="BV78" s="23">
        <f t="shared" si="19"/>
        <v>0</v>
      </c>
      <c r="BW78" s="23">
        <v>0</v>
      </c>
      <c r="BX78" s="23">
        <v>0</v>
      </c>
      <c r="BY78" s="23">
        <v>0</v>
      </c>
      <c r="BZ78" s="23">
        <v>0</v>
      </c>
      <c r="CA78" s="23" t="s">
        <v>902</v>
      </c>
      <c r="CB78" s="23">
        <v>0</v>
      </c>
      <c r="CC78" s="52">
        <v>0</v>
      </c>
      <c r="CD78" s="23">
        <f t="shared" si="20"/>
        <v>0</v>
      </c>
      <c r="CE78" s="23">
        <v>0</v>
      </c>
      <c r="CF78" s="23">
        <v>0</v>
      </c>
      <c r="CG78" s="23">
        <v>0</v>
      </c>
      <c r="CH78" s="23">
        <v>0</v>
      </c>
      <c r="CI78" s="23" t="s">
        <v>902</v>
      </c>
      <c r="CJ78" s="23" t="s">
        <v>833</v>
      </c>
      <c r="CK78" s="52">
        <v>0</v>
      </c>
      <c r="CL78" s="23" t="s">
        <v>833</v>
      </c>
    </row>
    <row r="79" spans="1:90" ht="20.100000000000001" customHeight="1" x14ac:dyDescent="0.25">
      <c r="A79" s="21">
        <v>1312</v>
      </c>
      <c r="B79" s="22" t="s">
        <v>287</v>
      </c>
      <c r="C79" s="23">
        <v>0</v>
      </c>
      <c r="D79" s="23">
        <v>0</v>
      </c>
      <c r="E79" s="23">
        <v>0</v>
      </c>
      <c r="F79" s="23">
        <v>0</v>
      </c>
      <c r="G79" s="23">
        <v>0</v>
      </c>
      <c r="H79" s="23">
        <v>0</v>
      </c>
      <c r="I79" s="52">
        <v>0</v>
      </c>
      <c r="J79" s="23">
        <f t="shared" si="11"/>
        <v>0</v>
      </c>
      <c r="K79" s="23">
        <v>0</v>
      </c>
      <c r="L79" s="23">
        <v>0</v>
      </c>
      <c r="M79" s="23">
        <v>0</v>
      </c>
      <c r="N79" s="23">
        <v>0</v>
      </c>
      <c r="O79" s="23">
        <v>0</v>
      </c>
      <c r="P79" s="23">
        <v>0</v>
      </c>
      <c r="Q79" s="52">
        <v>0</v>
      </c>
      <c r="R79" s="23">
        <f t="shared" si="12"/>
        <v>0</v>
      </c>
      <c r="S79" s="23">
        <v>0</v>
      </c>
      <c r="T79" s="23">
        <v>0</v>
      </c>
      <c r="U79" s="23">
        <v>0</v>
      </c>
      <c r="V79" s="23">
        <v>0</v>
      </c>
      <c r="W79" s="23">
        <v>0</v>
      </c>
      <c r="X79" s="23">
        <v>0</v>
      </c>
      <c r="Y79" s="52">
        <v>0</v>
      </c>
      <c r="Z79" s="23">
        <f t="shared" si="13"/>
        <v>0</v>
      </c>
      <c r="AA79" s="23">
        <v>0</v>
      </c>
      <c r="AB79" s="23">
        <v>0</v>
      </c>
      <c r="AC79" s="23">
        <v>0</v>
      </c>
      <c r="AD79" s="23">
        <v>0</v>
      </c>
      <c r="AE79" s="23">
        <v>0</v>
      </c>
      <c r="AF79" s="23">
        <v>0</v>
      </c>
      <c r="AG79" s="52">
        <v>0</v>
      </c>
      <c r="AH79" s="23">
        <f t="shared" si="14"/>
        <v>0</v>
      </c>
      <c r="AI79" s="23">
        <v>0</v>
      </c>
      <c r="AJ79" s="23">
        <v>0</v>
      </c>
      <c r="AK79" s="23">
        <v>0</v>
      </c>
      <c r="AL79" s="23">
        <v>0</v>
      </c>
      <c r="AM79" s="23">
        <v>0</v>
      </c>
      <c r="AN79" s="23">
        <v>0</v>
      </c>
      <c r="AO79" s="52">
        <v>0</v>
      </c>
      <c r="AP79" s="23">
        <f t="shared" si="15"/>
        <v>0</v>
      </c>
      <c r="AQ79" s="23">
        <v>0</v>
      </c>
      <c r="AR79" s="23">
        <v>0</v>
      </c>
      <c r="AS79" s="23">
        <v>0</v>
      </c>
      <c r="AT79" s="23">
        <v>0</v>
      </c>
      <c r="AU79" s="23">
        <v>0</v>
      </c>
      <c r="AV79" s="23">
        <v>0</v>
      </c>
      <c r="AW79" s="52">
        <v>0</v>
      </c>
      <c r="AX79" s="23">
        <f t="shared" si="16"/>
        <v>0</v>
      </c>
      <c r="AY79" s="23">
        <v>0</v>
      </c>
      <c r="AZ79" s="23">
        <v>0</v>
      </c>
      <c r="BA79" s="23">
        <v>0</v>
      </c>
      <c r="BB79" s="23">
        <v>0</v>
      </c>
      <c r="BC79" s="23">
        <v>0</v>
      </c>
      <c r="BD79" s="23">
        <v>0</v>
      </c>
      <c r="BE79" s="52">
        <v>0</v>
      </c>
      <c r="BF79" s="23">
        <f t="shared" si="17"/>
        <v>0</v>
      </c>
      <c r="BG79" s="23">
        <v>0</v>
      </c>
      <c r="BH79" s="23">
        <v>0</v>
      </c>
      <c r="BI79" s="23">
        <v>0</v>
      </c>
      <c r="BJ79" s="23">
        <v>0</v>
      </c>
      <c r="BK79" s="23">
        <v>0</v>
      </c>
      <c r="BL79" s="23">
        <v>0</v>
      </c>
      <c r="BM79" s="52">
        <v>0</v>
      </c>
      <c r="BN79" s="23">
        <f t="shared" si="18"/>
        <v>0</v>
      </c>
      <c r="BO79" s="23">
        <v>0</v>
      </c>
      <c r="BP79" s="23">
        <v>0</v>
      </c>
      <c r="BQ79" s="23">
        <v>0</v>
      </c>
      <c r="BR79" s="23">
        <v>0</v>
      </c>
      <c r="BS79" s="23">
        <v>0</v>
      </c>
      <c r="BT79" s="23">
        <v>0</v>
      </c>
      <c r="BU79" s="52">
        <v>0</v>
      </c>
      <c r="BV79" s="23">
        <f t="shared" si="19"/>
        <v>0</v>
      </c>
      <c r="BW79" s="23">
        <v>0</v>
      </c>
      <c r="BX79" s="23">
        <v>0</v>
      </c>
      <c r="BY79" s="23">
        <v>0</v>
      </c>
      <c r="BZ79" s="23">
        <v>0</v>
      </c>
      <c r="CA79" s="23">
        <v>0</v>
      </c>
      <c r="CB79" s="23">
        <v>0</v>
      </c>
      <c r="CC79" s="52">
        <v>0</v>
      </c>
      <c r="CD79" s="23">
        <f t="shared" si="20"/>
        <v>0</v>
      </c>
      <c r="CE79" s="23">
        <v>0</v>
      </c>
      <c r="CF79" s="23">
        <v>0</v>
      </c>
      <c r="CG79" s="23">
        <v>0</v>
      </c>
      <c r="CH79" s="23">
        <v>0</v>
      </c>
      <c r="CI79" s="23">
        <v>0</v>
      </c>
      <c r="CJ79" s="23" t="s">
        <v>833</v>
      </c>
      <c r="CK79" s="52">
        <v>0</v>
      </c>
      <c r="CL79" s="23" t="s">
        <v>833</v>
      </c>
    </row>
    <row r="80" spans="1:90" ht="20.100000000000001" customHeight="1" x14ac:dyDescent="0.25">
      <c r="A80" s="35">
        <v>132</v>
      </c>
      <c r="B80" s="36" t="s">
        <v>288</v>
      </c>
      <c r="C80" s="93">
        <v>19.970304560000002</v>
      </c>
      <c r="D80" s="93">
        <v>0</v>
      </c>
      <c r="E80" s="93">
        <v>0</v>
      </c>
      <c r="F80" s="93">
        <v>19.970304560000002</v>
      </c>
      <c r="G80" s="93">
        <v>40.87293287</v>
      </c>
      <c r="H80" s="93">
        <v>9.7294624699999996</v>
      </c>
      <c r="I80" s="37">
        <f>SUM(I81:I82)</f>
        <v>0</v>
      </c>
      <c r="J80" s="93">
        <f t="shared" si="11"/>
        <v>70.572699900000003</v>
      </c>
      <c r="K80" s="93">
        <v>13.70541978</v>
      </c>
      <c r="L80" s="93">
        <v>0</v>
      </c>
      <c r="M80" s="93">
        <v>0</v>
      </c>
      <c r="N80" s="93">
        <v>13.70541978</v>
      </c>
      <c r="O80" s="93">
        <v>12.13145529</v>
      </c>
      <c r="P80" s="93">
        <v>6.8199625699999995</v>
      </c>
      <c r="Q80" s="37">
        <f>SUM(Q81:Q82)</f>
        <v>0</v>
      </c>
      <c r="R80" s="93">
        <f t="shared" si="12"/>
        <v>32.656837639999999</v>
      </c>
      <c r="S80" s="93">
        <v>9.6802574299999993</v>
      </c>
      <c r="T80" s="93">
        <v>0</v>
      </c>
      <c r="U80" s="93">
        <v>0</v>
      </c>
      <c r="V80" s="93">
        <v>9.6802574299999993</v>
      </c>
      <c r="W80" s="93">
        <v>12.019798259999998</v>
      </c>
      <c r="X80" s="93">
        <v>16.096625599999999</v>
      </c>
      <c r="Y80" s="37">
        <f>SUM(Y81:Y82)</f>
        <v>0</v>
      </c>
      <c r="Z80" s="93">
        <f t="shared" si="13"/>
        <v>37.796681289999995</v>
      </c>
      <c r="AA80" s="93">
        <v>2.8443954299999992</v>
      </c>
      <c r="AB80" s="93">
        <v>0</v>
      </c>
      <c r="AC80" s="93">
        <v>0</v>
      </c>
      <c r="AD80" s="93">
        <v>2.8443954299999992</v>
      </c>
      <c r="AE80" s="93">
        <v>15.64341582</v>
      </c>
      <c r="AF80" s="93">
        <v>61.181044879999995</v>
      </c>
      <c r="AG80" s="37">
        <f>SUM(AG81:AG82)</f>
        <v>0</v>
      </c>
      <c r="AH80" s="93">
        <f t="shared" si="14"/>
        <v>79.668856129999995</v>
      </c>
      <c r="AI80" s="93">
        <v>27.41322795</v>
      </c>
      <c r="AJ80" s="93">
        <v>0</v>
      </c>
      <c r="AK80" s="93">
        <v>0</v>
      </c>
      <c r="AL80" s="93">
        <v>27.41322795</v>
      </c>
      <c r="AM80" s="93">
        <v>11.75010277</v>
      </c>
      <c r="AN80" s="93">
        <v>15.403674039999999</v>
      </c>
      <c r="AO80" s="37">
        <f>SUM(AO81:AO82)</f>
        <v>0</v>
      </c>
      <c r="AP80" s="93">
        <f t="shared" si="15"/>
        <v>54.567004759999996</v>
      </c>
      <c r="AQ80" s="93">
        <v>19.31561825</v>
      </c>
      <c r="AR80" s="93">
        <v>0</v>
      </c>
      <c r="AS80" s="93">
        <v>0</v>
      </c>
      <c r="AT80" s="93">
        <v>19.31561825</v>
      </c>
      <c r="AU80" s="93">
        <v>14.854106860000002</v>
      </c>
      <c r="AV80" s="93">
        <v>6.1318999700000001</v>
      </c>
      <c r="AW80" s="37">
        <f>SUM(AW81:AW82)</f>
        <v>0</v>
      </c>
      <c r="AX80" s="93">
        <f t="shared" si="16"/>
        <v>40.301625080000001</v>
      </c>
      <c r="AY80" s="93">
        <v>13.00067576</v>
      </c>
      <c r="AZ80" s="93">
        <v>0</v>
      </c>
      <c r="BA80" s="93">
        <v>0</v>
      </c>
      <c r="BB80" s="93">
        <v>13.00067576</v>
      </c>
      <c r="BC80" s="93">
        <v>8.7088099700000008</v>
      </c>
      <c r="BD80" s="93">
        <v>4.0340379899999999</v>
      </c>
      <c r="BE80" s="37">
        <f>SUM(BE81:BE82)</f>
        <v>0</v>
      </c>
      <c r="BF80" s="93">
        <f t="shared" si="17"/>
        <v>25.743523719999999</v>
      </c>
      <c r="BG80" s="93">
        <v>29.380007489999997</v>
      </c>
      <c r="BH80" s="93">
        <v>0</v>
      </c>
      <c r="BI80" s="93">
        <v>0</v>
      </c>
      <c r="BJ80" s="93">
        <v>29.380007489999997</v>
      </c>
      <c r="BK80" s="93">
        <v>8.0739861399999988</v>
      </c>
      <c r="BL80" s="93">
        <v>4.3226348899999998</v>
      </c>
      <c r="BM80" s="37">
        <f>SUM(BM81:BM82)</f>
        <v>0</v>
      </c>
      <c r="BN80" s="93">
        <f t="shared" si="18"/>
        <v>41.776628520000003</v>
      </c>
      <c r="BO80" s="93">
        <v>20.041224700000001</v>
      </c>
      <c r="BP80" s="93">
        <v>0</v>
      </c>
      <c r="BQ80" s="93">
        <v>0</v>
      </c>
      <c r="BR80" s="93">
        <v>20.041224700000001</v>
      </c>
      <c r="BS80" s="93">
        <v>1.7964266799999999</v>
      </c>
      <c r="BT80" s="93">
        <v>63.444564009999993</v>
      </c>
      <c r="BU80" s="37">
        <f>SUM(BU81:BU82)</f>
        <v>0</v>
      </c>
      <c r="BV80" s="93">
        <f t="shared" si="19"/>
        <v>85.28221538999999</v>
      </c>
      <c r="BW80" s="93">
        <v>2.9336004199999999</v>
      </c>
      <c r="BX80" s="93">
        <v>0</v>
      </c>
      <c r="BY80" s="93">
        <v>0</v>
      </c>
      <c r="BZ80" s="93">
        <v>2.9336004199999999</v>
      </c>
      <c r="CA80" s="93">
        <v>9.2795306800000006</v>
      </c>
      <c r="CB80" s="93">
        <v>2.9347625499999999</v>
      </c>
      <c r="CC80" s="37">
        <f>SUM(CC81:CC82)</f>
        <v>0</v>
      </c>
      <c r="CD80" s="93">
        <f t="shared" si="20"/>
        <v>15.14789365</v>
      </c>
      <c r="CE80" s="93">
        <v>11.382719890000001</v>
      </c>
      <c r="CF80" s="93">
        <v>0</v>
      </c>
      <c r="CG80" s="93">
        <v>0</v>
      </c>
      <c r="CH80" s="93">
        <v>11.382719890000001</v>
      </c>
      <c r="CI80" s="93">
        <v>7.1080885800000004</v>
      </c>
      <c r="CJ80" s="93" t="s">
        <v>833</v>
      </c>
      <c r="CK80" s="37">
        <f>SUM(CK81:CK82)</f>
        <v>0</v>
      </c>
      <c r="CL80" s="93" t="s">
        <v>833</v>
      </c>
    </row>
    <row r="81" spans="1:90" ht="20.100000000000001" customHeight="1" x14ac:dyDescent="0.25">
      <c r="A81" s="21">
        <v>1321</v>
      </c>
      <c r="B81" s="22" t="s">
        <v>286</v>
      </c>
      <c r="C81" s="23">
        <v>19.970304560000002</v>
      </c>
      <c r="D81" s="23">
        <v>0</v>
      </c>
      <c r="E81" s="23">
        <v>0</v>
      </c>
      <c r="F81" s="23">
        <v>19.970304560000002</v>
      </c>
      <c r="G81" s="23">
        <v>18.31404058</v>
      </c>
      <c r="H81" s="23">
        <v>5.5765456100000002</v>
      </c>
      <c r="I81" s="52">
        <v>0</v>
      </c>
      <c r="J81" s="23">
        <f t="shared" si="11"/>
        <v>43.860890749999996</v>
      </c>
      <c r="K81" s="23">
        <v>13.70541978</v>
      </c>
      <c r="L81" s="23">
        <v>0</v>
      </c>
      <c r="M81" s="23">
        <v>0</v>
      </c>
      <c r="N81" s="23">
        <v>13.70541978</v>
      </c>
      <c r="O81" s="23">
        <v>4.8299882700000003</v>
      </c>
      <c r="P81" s="23">
        <v>2.4333288099999999</v>
      </c>
      <c r="Q81" s="52">
        <v>0</v>
      </c>
      <c r="R81" s="23">
        <f t="shared" si="12"/>
        <v>20.96873686</v>
      </c>
      <c r="S81" s="23">
        <v>9.6802574299999993</v>
      </c>
      <c r="T81" s="23">
        <v>0</v>
      </c>
      <c r="U81" s="23">
        <v>0</v>
      </c>
      <c r="V81" s="23">
        <v>9.6802574299999993</v>
      </c>
      <c r="W81" s="23">
        <v>7.3621886899999982</v>
      </c>
      <c r="X81" s="23">
        <v>4.1876253300000004</v>
      </c>
      <c r="Y81" s="52">
        <v>0</v>
      </c>
      <c r="Z81" s="23">
        <f t="shared" si="13"/>
        <v>21.230071449999997</v>
      </c>
      <c r="AA81" s="23">
        <v>2.8443954299999992</v>
      </c>
      <c r="AB81" s="23">
        <v>0</v>
      </c>
      <c r="AC81" s="23">
        <v>0</v>
      </c>
      <c r="AD81" s="23">
        <v>2.8443954299999992</v>
      </c>
      <c r="AE81" s="23">
        <v>14.210661759999999</v>
      </c>
      <c r="AF81" s="23">
        <v>7.1663866199999999</v>
      </c>
      <c r="AG81" s="52">
        <v>0</v>
      </c>
      <c r="AH81" s="23">
        <f t="shared" si="14"/>
        <v>24.22144381</v>
      </c>
      <c r="AI81" s="23">
        <v>27.41322795</v>
      </c>
      <c r="AJ81" s="23">
        <v>0</v>
      </c>
      <c r="AK81" s="23">
        <v>0</v>
      </c>
      <c r="AL81" s="23">
        <v>27.41322795</v>
      </c>
      <c r="AM81" s="23">
        <v>9.02706242</v>
      </c>
      <c r="AN81" s="23">
        <v>2.4654104999999999</v>
      </c>
      <c r="AO81" s="52">
        <v>0</v>
      </c>
      <c r="AP81" s="23">
        <f t="shared" si="15"/>
        <v>38.905700869999997</v>
      </c>
      <c r="AQ81" s="23">
        <v>2.3322616900000002</v>
      </c>
      <c r="AR81" s="23">
        <v>0</v>
      </c>
      <c r="AS81" s="23">
        <v>0</v>
      </c>
      <c r="AT81" s="23">
        <v>2.3322616900000002</v>
      </c>
      <c r="AU81" s="23">
        <v>7.3392773700000005</v>
      </c>
      <c r="AV81" s="23">
        <v>5.2610882600000002</v>
      </c>
      <c r="AW81" s="52">
        <v>0</v>
      </c>
      <c r="AX81" s="23">
        <f t="shared" si="16"/>
        <v>14.932627320000002</v>
      </c>
      <c r="AY81" s="23">
        <v>0.11317039</v>
      </c>
      <c r="AZ81" s="23">
        <v>0</v>
      </c>
      <c r="BA81" s="23">
        <v>0</v>
      </c>
      <c r="BB81" s="23">
        <v>0.11317039</v>
      </c>
      <c r="BC81" s="23">
        <v>8.1675997700000007</v>
      </c>
      <c r="BD81" s="23">
        <v>3.9889089700000002</v>
      </c>
      <c r="BE81" s="52">
        <v>0</v>
      </c>
      <c r="BF81" s="23">
        <f t="shared" si="17"/>
        <v>12.269679130000002</v>
      </c>
      <c r="BG81" s="23">
        <v>5.6119911599999996</v>
      </c>
      <c r="BH81" s="23">
        <v>0</v>
      </c>
      <c r="BI81" s="23">
        <v>0</v>
      </c>
      <c r="BJ81" s="23">
        <v>5.6119911599999996</v>
      </c>
      <c r="BK81" s="23">
        <v>3.6682715400000001</v>
      </c>
      <c r="BL81" s="23">
        <v>4.0712152799999997</v>
      </c>
      <c r="BM81" s="52">
        <v>0</v>
      </c>
      <c r="BN81" s="23">
        <f t="shared" si="18"/>
        <v>13.351477979999999</v>
      </c>
      <c r="BO81" s="23">
        <v>0.59645641000000005</v>
      </c>
      <c r="BP81" s="23">
        <v>0</v>
      </c>
      <c r="BQ81" s="23">
        <v>0</v>
      </c>
      <c r="BR81" s="23">
        <v>0.59645641000000005</v>
      </c>
      <c r="BS81" s="23">
        <v>1.12436494</v>
      </c>
      <c r="BT81" s="23">
        <v>63.294564009999995</v>
      </c>
      <c r="BU81" s="52">
        <v>0</v>
      </c>
      <c r="BV81" s="23">
        <f t="shared" si="19"/>
        <v>65.015385359999996</v>
      </c>
      <c r="BW81" s="23">
        <v>1.8314185699999999</v>
      </c>
      <c r="BX81" s="23">
        <v>0</v>
      </c>
      <c r="BY81" s="23">
        <v>0</v>
      </c>
      <c r="BZ81" s="23">
        <v>1.8314185699999999</v>
      </c>
      <c r="CA81" s="23">
        <v>3.6447315499999999</v>
      </c>
      <c r="CB81" s="23">
        <v>2.7847625499999999</v>
      </c>
      <c r="CC81" s="52">
        <v>0</v>
      </c>
      <c r="CD81" s="23">
        <f t="shared" si="20"/>
        <v>8.2609126699999997</v>
      </c>
      <c r="CE81" s="23">
        <v>-0.82217176000000003</v>
      </c>
      <c r="CF81" s="23">
        <v>0</v>
      </c>
      <c r="CG81" s="23">
        <v>0</v>
      </c>
      <c r="CH81" s="23">
        <v>-0.82217176000000003</v>
      </c>
      <c r="CI81" s="23">
        <v>5.6048699000000006</v>
      </c>
      <c r="CJ81" s="23" t="s">
        <v>833</v>
      </c>
      <c r="CK81" s="52">
        <v>0</v>
      </c>
      <c r="CL81" s="23" t="s">
        <v>833</v>
      </c>
    </row>
    <row r="82" spans="1:90" ht="20.100000000000001" customHeight="1" x14ac:dyDescent="0.25">
      <c r="A82" s="21">
        <v>1322</v>
      </c>
      <c r="B82" s="22" t="s">
        <v>287</v>
      </c>
      <c r="C82" s="23">
        <v>0</v>
      </c>
      <c r="D82" s="23">
        <v>0</v>
      </c>
      <c r="E82" s="23">
        <v>0</v>
      </c>
      <c r="F82" s="23">
        <v>0</v>
      </c>
      <c r="G82" s="23">
        <v>22.558892290000003</v>
      </c>
      <c r="H82" s="23">
        <v>4.1529168599999995</v>
      </c>
      <c r="I82" s="52">
        <v>0</v>
      </c>
      <c r="J82" s="23">
        <f t="shared" si="11"/>
        <v>26.711809150000001</v>
      </c>
      <c r="K82" s="23">
        <v>0</v>
      </c>
      <c r="L82" s="23">
        <v>0</v>
      </c>
      <c r="M82" s="23">
        <v>0</v>
      </c>
      <c r="N82" s="23">
        <v>0</v>
      </c>
      <c r="O82" s="23">
        <v>7.3014670199999996</v>
      </c>
      <c r="P82" s="23">
        <v>4.3866337599999996</v>
      </c>
      <c r="Q82" s="52">
        <v>0</v>
      </c>
      <c r="R82" s="23">
        <f t="shared" si="12"/>
        <v>11.688100779999999</v>
      </c>
      <c r="S82" s="23">
        <v>0</v>
      </c>
      <c r="T82" s="23">
        <v>0</v>
      </c>
      <c r="U82" s="23">
        <v>0</v>
      </c>
      <c r="V82" s="23">
        <v>0</v>
      </c>
      <c r="W82" s="23">
        <v>4.65760957</v>
      </c>
      <c r="X82" s="23">
        <v>11.90900027</v>
      </c>
      <c r="Y82" s="52">
        <v>0</v>
      </c>
      <c r="Z82" s="23">
        <f t="shared" si="13"/>
        <v>16.566609839999998</v>
      </c>
      <c r="AA82" s="23">
        <v>0</v>
      </c>
      <c r="AB82" s="23">
        <v>0</v>
      </c>
      <c r="AC82" s="23">
        <v>0</v>
      </c>
      <c r="AD82" s="23">
        <v>0</v>
      </c>
      <c r="AE82" s="23">
        <v>1.4327540600000002</v>
      </c>
      <c r="AF82" s="23">
        <v>54.014658259999997</v>
      </c>
      <c r="AG82" s="52">
        <v>0</v>
      </c>
      <c r="AH82" s="23">
        <f t="shared" si="14"/>
        <v>55.447412319999998</v>
      </c>
      <c r="AI82" s="23">
        <v>0</v>
      </c>
      <c r="AJ82" s="23">
        <v>0</v>
      </c>
      <c r="AK82" s="23">
        <v>0</v>
      </c>
      <c r="AL82" s="23">
        <v>0</v>
      </c>
      <c r="AM82" s="23">
        <v>2.7230403500000002</v>
      </c>
      <c r="AN82" s="23">
        <v>12.938263539999999</v>
      </c>
      <c r="AO82" s="52">
        <v>0</v>
      </c>
      <c r="AP82" s="23">
        <f t="shared" si="15"/>
        <v>15.661303889999999</v>
      </c>
      <c r="AQ82" s="23">
        <v>16.983356560000001</v>
      </c>
      <c r="AR82" s="23">
        <v>0</v>
      </c>
      <c r="AS82" s="23">
        <v>0</v>
      </c>
      <c r="AT82" s="23">
        <v>16.983356560000001</v>
      </c>
      <c r="AU82" s="23">
        <v>7.5148294900000003</v>
      </c>
      <c r="AV82" s="23">
        <v>0.87081171000000002</v>
      </c>
      <c r="AW82" s="52">
        <v>0</v>
      </c>
      <c r="AX82" s="23">
        <f t="shared" si="16"/>
        <v>25.368997760000003</v>
      </c>
      <c r="AY82" s="23">
        <v>12.88750537</v>
      </c>
      <c r="AZ82" s="23">
        <v>0</v>
      </c>
      <c r="BA82" s="23">
        <v>0</v>
      </c>
      <c r="BB82" s="23">
        <v>12.88750537</v>
      </c>
      <c r="BC82" s="23">
        <v>0.54121019999999997</v>
      </c>
      <c r="BD82" s="23">
        <v>4.5129019999999999E-2</v>
      </c>
      <c r="BE82" s="52">
        <v>0</v>
      </c>
      <c r="BF82" s="23">
        <f t="shared" si="17"/>
        <v>13.473844589999999</v>
      </c>
      <c r="BG82" s="23">
        <v>23.768016330000002</v>
      </c>
      <c r="BH82" s="23">
        <v>0</v>
      </c>
      <c r="BI82" s="23">
        <v>0</v>
      </c>
      <c r="BJ82" s="23">
        <v>23.768016330000002</v>
      </c>
      <c r="BK82" s="23">
        <v>4.4057145999999996</v>
      </c>
      <c r="BL82" s="23">
        <v>0.25141960999999996</v>
      </c>
      <c r="BM82" s="52">
        <v>0</v>
      </c>
      <c r="BN82" s="23">
        <f t="shared" si="18"/>
        <v>28.425150540000001</v>
      </c>
      <c r="BO82" s="23">
        <v>19.444768289999999</v>
      </c>
      <c r="BP82" s="23">
        <v>0</v>
      </c>
      <c r="BQ82" s="23">
        <v>0</v>
      </c>
      <c r="BR82" s="23">
        <v>19.444768289999999</v>
      </c>
      <c r="BS82" s="23">
        <v>0.67206173999999996</v>
      </c>
      <c r="BT82" s="23">
        <v>0.15</v>
      </c>
      <c r="BU82" s="52">
        <v>0</v>
      </c>
      <c r="BV82" s="23">
        <f t="shared" si="19"/>
        <v>20.266830029999998</v>
      </c>
      <c r="BW82" s="23">
        <v>1.10218185</v>
      </c>
      <c r="BX82" s="23">
        <v>0</v>
      </c>
      <c r="BY82" s="23">
        <v>0</v>
      </c>
      <c r="BZ82" s="23">
        <v>1.10218185</v>
      </c>
      <c r="CA82" s="23">
        <v>5.6347991300000002</v>
      </c>
      <c r="CB82" s="23">
        <v>0.15</v>
      </c>
      <c r="CC82" s="52">
        <v>0</v>
      </c>
      <c r="CD82" s="23">
        <f t="shared" si="20"/>
        <v>6.8869809800000006</v>
      </c>
      <c r="CE82" s="23">
        <v>12.20489165</v>
      </c>
      <c r="CF82" s="23">
        <v>0</v>
      </c>
      <c r="CG82" s="23">
        <v>0</v>
      </c>
      <c r="CH82" s="23">
        <v>12.20489165</v>
      </c>
      <c r="CI82" s="23">
        <v>1.50321868</v>
      </c>
      <c r="CJ82" s="23" t="s">
        <v>833</v>
      </c>
      <c r="CK82" s="52">
        <v>0</v>
      </c>
      <c r="CL82" s="23" t="s">
        <v>833</v>
      </c>
    </row>
    <row r="83" spans="1:90" ht="20.100000000000001" customHeight="1" x14ac:dyDescent="0.25">
      <c r="A83" s="35">
        <v>133</v>
      </c>
      <c r="B83" s="36" t="s">
        <v>289</v>
      </c>
      <c r="C83" s="93">
        <v>272.67018424000003</v>
      </c>
      <c r="D83" s="93">
        <v>0</v>
      </c>
      <c r="E83" s="93">
        <v>0</v>
      </c>
      <c r="F83" s="93">
        <v>272.67018424000003</v>
      </c>
      <c r="G83" s="93">
        <v>109670.90817473135</v>
      </c>
      <c r="H83" s="93">
        <v>219265.5953685437</v>
      </c>
      <c r="I83" s="37">
        <f>SUM(I84:I85)</f>
        <v>-329209.17372751504</v>
      </c>
      <c r="J83" s="93">
        <f t="shared" si="11"/>
        <v>0</v>
      </c>
      <c r="K83" s="93">
        <v>459.83048527000005</v>
      </c>
      <c r="L83" s="93">
        <v>0</v>
      </c>
      <c r="M83" s="93">
        <v>0</v>
      </c>
      <c r="N83" s="93">
        <v>459.83048527000005</v>
      </c>
      <c r="O83" s="93">
        <v>120939.04642380323</v>
      </c>
      <c r="P83" s="93">
        <v>249988.11305245693</v>
      </c>
      <c r="Q83" s="37">
        <f>SUM(Q84:Q85)</f>
        <v>-371386.98996153014</v>
      </c>
      <c r="R83" s="93">
        <f t="shared" si="12"/>
        <v>0</v>
      </c>
      <c r="S83" s="93">
        <v>637.18669112999987</v>
      </c>
      <c r="T83" s="93">
        <v>0</v>
      </c>
      <c r="U83" s="93">
        <v>0</v>
      </c>
      <c r="V83" s="93">
        <v>637.18669112999987</v>
      </c>
      <c r="W83" s="93">
        <v>130418.93147799575</v>
      </c>
      <c r="X83" s="93">
        <v>283108.8451992835</v>
      </c>
      <c r="Y83" s="37">
        <f>SUM(Y84:Y85)</f>
        <v>-414164.96336840926</v>
      </c>
      <c r="Z83" s="93">
        <f t="shared" si="13"/>
        <v>0</v>
      </c>
      <c r="AA83" s="93">
        <v>414.70155027999999</v>
      </c>
      <c r="AB83" s="93">
        <v>0</v>
      </c>
      <c r="AC83" s="93">
        <v>0</v>
      </c>
      <c r="AD83" s="93">
        <v>414.70155027999999</v>
      </c>
      <c r="AE83" s="93">
        <v>135631.49642926341</v>
      </c>
      <c r="AF83" s="93">
        <v>299036.41321079613</v>
      </c>
      <c r="AG83" s="37">
        <f>SUM(AG84:AG85)</f>
        <v>-435082.61119033949</v>
      </c>
      <c r="AH83" s="93">
        <f t="shared" si="14"/>
        <v>0</v>
      </c>
      <c r="AI83" s="93">
        <v>485.29305694000004</v>
      </c>
      <c r="AJ83" s="93">
        <v>0</v>
      </c>
      <c r="AK83" s="93">
        <v>0</v>
      </c>
      <c r="AL83" s="93">
        <v>485.29305694000004</v>
      </c>
      <c r="AM83" s="93">
        <v>150463.17620354058</v>
      </c>
      <c r="AN83" s="93">
        <v>330169.17034854862</v>
      </c>
      <c r="AO83" s="37">
        <f>SUM(AO84:AO85)</f>
        <v>-481117.63960902917</v>
      </c>
      <c r="AP83" s="93">
        <f t="shared" si="15"/>
        <v>0</v>
      </c>
      <c r="AQ83" s="93">
        <v>539.32112567000001</v>
      </c>
      <c r="AR83" s="93">
        <v>0</v>
      </c>
      <c r="AS83" s="93">
        <v>0</v>
      </c>
      <c r="AT83" s="93">
        <v>539.32112567000001</v>
      </c>
      <c r="AU83" s="93">
        <v>148167.3947419647</v>
      </c>
      <c r="AV83" s="93">
        <v>343701.78413455212</v>
      </c>
      <c r="AW83" s="37">
        <f>SUM(AW84:AW85)</f>
        <v>-492408.50000218686</v>
      </c>
      <c r="AX83" s="93">
        <f t="shared" si="16"/>
        <v>0</v>
      </c>
      <c r="AY83" s="93">
        <v>628.62440775000005</v>
      </c>
      <c r="AZ83" s="93">
        <v>0</v>
      </c>
      <c r="BA83" s="93">
        <v>0</v>
      </c>
      <c r="BB83" s="93">
        <v>628.62440775000005</v>
      </c>
      <c r="BC83" s="93">
        <v>164450.60886826593</v>
      </c>
      <c r="BD83" s="93">
        <v>376934.16649844008</v>
      </c>
      <c r="BE83" s="37">
        <f>SUM(BE84:BE85)</f>
        <v>-542013.39977445605</v>
      </c>
      <c r="BF83" s="93">
        <f t="shared" si="17"/>
        <v>0</v>
      </c>
      <c r="BG83" s="93">
        <v>1189.1420415799998</v>
      </c>
      <c r="BH83" s="93">
        <v>0</v>
      </c>
      <c r="BI83" s="93">
        <v>0</v>
      </c>
      <c r="BJ83" s="93">
        <v>1189.1420415799998</v>
      </c>
      <c r="BK83" s="93">
        <v>159479.79155250711</v>
      </c>
      <c r="BL83" s="93">
        <v>385499.60269564891</v>
      </c>
      <c r="BM83" s="37">
        <f>SUM(BM84:BM85)</f>
        <v>-546168.53628973605</v>
      </c>
      <c r="BN83" s="93">
        <f t="shared" si="18"/>
        <v>0</v>
      </c>
      <c r="BO83" s="93">
        <v>896.47619037999993</v>
      </c>
      <c r="BP83" s="93">
        <v>0</v>
      </c>
      <c r="BQ83" s="93">
        <v>0</v>
      </c>
      <c r="BR83" s="93">
        <v>896.47619037999993</v>
      </c>
      <c r="BS83" s="93">
        <v>178845.00108547695</v>
      </c>
      <c r="BT83" s="93">
        <v>421690.42346179468</v>
      </c>
      <c r="BU83" s="37">
        <f>SUM(BU84:BU85)</f>
        <v>-601431.90073765162</v>
      </c>
      <c r="BV83" s="93">
        <f t="shared" si="19"/>
        <v>0</v>
      </c>
      <c r="BW83" s="93">
        <v>1051.95703852</v>
      </c>
      <c r="BX83" s="93">
        <v>0</v>
      </c>
      <c r="BY83" s="93">
        <v>0</v>
      </c>
      <c r="BZ83" s="93">
        <v>1051.95703852</v>
      </c>
      <c r="CA83" s="93">
        <v>185335.75655602105</v>
      </c>
      <c r="CB83" s="93">
        <v>460964.92095639062</v>
      </c>
      <c r="CC83" s="37">
        <f>SUM(CC84:CC85)</f>
        <v>-647352.63455093175</v>
      </c>
      <c r="CD83" s="93">
        <f t="shared" si="20"/>
        <v>0</v>
      </c>
      <c r="CE83" s="93">
        <v>668.50481483999999</v>
      </c>
      <c r="CF83" s="93">
        <v>0</v>
      </c>
      <c r="CG83" s="93">
        <v>0</v>
      </c>
      <c r="CH83" s="93">
        <v>668.50481483999999</v>
      </c>
      <c r="CI83" s="93">
        <v>260289.23486375678</v>
      </c>
      <c r="CJ83" s="93">
        <f>CJ76</f>
        <v>495451.97274600982</v>
      </c>
      <c r="CK83" s="37">
        <v>-756409.71242460655</v>
      </c>
      <c r="CL83" s="93">
        <f t="shared" si="21"/>
        <v>0</v>
      </c>
    </row>
    <row r="84" spans="1:90" ht="20.100000000000001" customHeight="1" x14ac:dyDescent="0.25">
      <c r="A84" s="21">
        <v>1331</v>
      </c>
      <c r="B84" s="22" t="s">
        <v>286</v>
      </c>
      <c r="C84" s="23">
        <v>188.30813455999998</v>
      </c>
      <c r="D84" s="23">
        <v>0</v>
      </c>
      <c r="E84" s="23">
        <v>0</v>
      </c>
      <c r="F84" s="23">
        <v>188.30813455999998</v>
      </c>
      <c r="G84" s="23">
        <v>101817.37476164741</v>
      </c>
      <c r="H84" s="23">
        <v>206535.62990505047</v>
      </c>
      <c r="I84" s="52">
        <v>-308541.31280125788</v>
      </c>
      <c r="J84" s="23">
        <f t="shared" si="11"/>
        <v>0</v>
      </c>
      <c r="K84" s="23">
        <v>386.32529303000001</v>
      </c>
      <c r="L84" s="23">
        <v>0</v>
      </c>
      <c r="M84" s="23">
        <v>0</v>
      </c>
      <c r="N84" s="23">
        <v>386.32529303000001</v>
      </c>
      <c r="O84" s="23">
        <v>114751.08755563428</v>
      </c>
      <c r="P84" s="23">
        <v>239785.63766719587</v>
      </c>
      <c r="Q84" s="52">
        <v>-354923.05051586014</v>
      </c>
      <c r="R84" s="23">
        <f t="shared" si="12"/>
        <v>0</v>
      </c>
      <c r="S84" s="23">
        <v>577.72946576999993</v>
      </c>
      <c r="T84" s="23">
        <v>0</v>
      </c>
      <c r="U84" s="23">
        <v>0</v>
      </c>
      <c r="V84" s="23">
        <v>577.72946576999993</v>
      </c>
      <c r="W84" s="23">
        <v>123032.93960300223</v>
      </c>
      <c r="X84" s="23">
        <v>265929.56284902705</v>
      </c>
      <c r="Y84" s="52">
        <v>-389540.23191779928</v>
      </c>
      <c r="Z84" s="23">
        <f t="shared" si="13"/>
        <v>0</v>
      </c>
      <c r="AA84" s="23">
        <v>351.93709707000005</v>
      </c>
      <c r="AB84" s="23">
        <v>0</v>
      </c>
      <c r="AC84" s="23">
        <v>0</v>
      </c>
      <c r="AD84" s="23">
        <v>351.93709707000005</v>
      </c>
      <c r="AE84" s="23">
        <v>128375.71614460602</v>
      </c>
      <c r="AF84" s="23">
        <v>288848.14382990351</v>
      </c>
      <c r="AG84" s="52">
        <v>-417575.79707157949</v>
      </c>
      <c r="AH84" s="23">
        <f t="shared" si="14"/>
        <v>0</v>
      </c>
      <c r="AI84" s="23">
        <v>419.61690945000009</v>
      </c>
      <c r="AJ84" s="23">
        <v>0</v>
      </c>
      <c r="AK84" s="23">
        <v>0</v>
      </c>
      <c r="AL84" s="23">
        <v>419.61690945000009</v>
      </c>
      <c r="AM84" s="23">
        <v>142531.53538300988</v>
      </c>
      <c r="AN84" s="23">
        <v>315536.52802015934</v>
      </c>
      <c r="AO84" s="52">
        <v>-458487.6803126192</v>
      </c>
      <c r="AP84" s="23">
        <f t="shared" si="15"/>
        <v>0</v>
      </c>
      <c r="AQ84" s="23">
        <v>460.70263994999999</v>
      </c>
      <c r="AR84" s="23">
        <v>0</v>
      </c>
      <c r="AS84" s="23">
        <v>0</v>
      </c>
      <c r="AT84" s="23">
        <v>460.70263994999999</v>
      </c>
      <c r="AU84" s="23">
        <v>144568.62941765564</v>
      </c>
      <c r="AV84" s="23">
        <v>331030.87804785121</v>
      </c>
      <c r="AW84" s="52">
        <v>-476060.21010545688</v>
      </c>
      <c r="AX84" s="23">
        <f t="shared" si="16"/>
        <v>0</v>
      </c>
      <c r="AY84" s="23">
        <v>607.15642299000001</v>
      </c>
      <c r="AZ84" s="23">
        <v>0</v>
      </c>
      <c r="BA84" s="23">
        <v>0</v>
      </c>
      <c r="BB84" s="23">
        <v>607.15642299000001</v>
      </c>
      <c r="BC84" s="23">
        <v>158752.49773223762</v>
      </c>
      <c r="BD84" s="23">
        <v>361505.50081108842</v>
      </c>
      <c r="BE84" s="52">
        <v>-520865.15496631607</v>
      </c>
      <c r="BF84" s="23">
        <f t="shared" si="17"/>
        <v>0</v>
      </c>
      <c r="BG84" s="23">
        <v>1167.6839526100002</v>
      </c>
      <c r="BH84" s="23">
        <v>0</v>
      </c>
      <c r="BI84" s="23">
        <v>0</v>
      </c>
      <c r="BJ84" s="23">
        <v>1167.6839526100002</v>
      </c>
      <c r="BK84" s="23">
        <v>154859.32808814457</v>
      </c>
      <c r="BL84" s="23">
        <v>375681.00733569142</v>
      </c>
      <c r="BM84" s="52">
        <v>-531708.01937644603</v>
      </c>
      <c r="BN84" s="23">
        <f t="shared" si="18"/>
        <v>0</v>
      </c>
      <c r="BO84" s="23">
        <v>889.54081752999991</v>
      </c>
      <c r="BP84" s="23">
        <v>0</v>
      </c>
      <c r="BQ84" s="23">
        <v>0</v>
      </c>
      <c r="BR84" s="23">
        <v>889.54081752999991</v>
      </c>
      <c r="BS84" s="23">
        <v>174745.28729017809</v>
      </c>
      <c r="BT84" s="23">
        <v>406838.42029740353</v>
      </c>
      <c r="BU84" s="52">
        <v>-582473.2484051116</v>
      </c>
      <c r="BV84" s="23">
        <f t="shared" si="19"/>
        <v>0</v>
      </c>
      <c r="BW84" s="23">
        <v>1030.93443095</v>
      </c>
      <c r="BX84" s="23">
        <v>0</v>
      </c>
      <c r="BY84" s="23">
        <v>0</v>
      </c>
      <c r="BZ84" s="23">
        <v>1030.93443095</v>
      </c>
      <c r="CA84" s="23">
        <v>181296.6295403133</v>
      </c>
      <c r="CB84" s="23">
        <v>450251.78996450524</v>
      </c>
      <c r="CC84" s="52">
        <v>-632579.35393576859</v>
      </c>
      <c r="CD84" s="23">
        <f t="shared" si="20"/>
        <v>0</v>
      </c>
      <c r="CE84" s="23">
        <v>668.00115883000001</v>
      </c>
      <c r="CF84" s="23">
        <v>0</v>
      </c>
      <c r="CG84" s="23">
        <v>0</v>
      </c>
      <c r="CH84" s="23">
        <v>668.00115883000001</v>
      </c>
      <c r="CI84" s="23" t="s">
        <v>833</v>
      </c>
      <c r="CJ84" s="23" t="s">
        <v>833</v>
      </c>
      <c r="CK84" s="23" t="s">
        <v>833</v>
      </c>
      <c r="CL84" s="23" t="s">
        <v>833</v>
      </c>
    </row>
    <row r="85" spans="1:90" ht="20.100000000000001" customHeight="1" x14ac:dyDescent="0.25">
      <c r="A85" s="21">
        <v>1332</v>
      </c>
      <c r="B85" s="22" t="s">
        <v>287</v>
      </c>
      <c r="C85" s="23">
        <v>84.362049679999998</v>
      </c>
      <c r="D85" s="23">
        <v>0</v>
      </c>
      <c r="E85" s="23">
        <v>0</v>
      </c>
      <c r="F85" s="23">
        <v>84.362049679999998</v>
      </c>
      <c r="G85" s="23">
        <v>7853.5334130839265</v>
      </c>
      <c r="H85" s="23">
        <v>12729.965463493216</v>
      </c>
      <c r="I85" s="52">
        <v>-20667.860926257141</v>
      </c>
      <c r="J85" s="23">
        <f t="shared" si="11"/>
        <v>0</v>
      </c>
      <c r="K85" s="23">
        <v>73.505192239999985</v>
      </c>
      <c r="L85" s="23">
        <v>0</v>
      </c>
      <c r="M85" s="23">
        <v>0</v>
      </c>
      <c r="N85" s="23">
        <v>73.505192239999985</v>
      </c>
      <c r="O85" s="23">
        <v>6187.958868168952</v>
      </c>
      <c r="P85" s="23">
        <v>10202.475385261045</v>
      </c>
      <c r="Q85" s="52">
        <v>-16463.939445669996</v>
      </c>
      <c r="R85" s="23">
        <f t="shared" si="12"/>
        <v>0</v>
      </c>
      <c r="S85" s="23">
        <v>59.457225360000002</v>
      </c>
      <c r="T85" s="23">
        <v>0</v>
      </c>
      <c r="U85" s="23">
        <v>0</v>
      </c>
      <c r="V85" s="23">
        <v>59.457225360000002</v>
      </c>
      <c r="W85" s="23">
        <v>7385.9918749935168</v>
      </c>
      <c r="X85" s="23">
        <v>17179.282350256482</v>
      </c>
      <c r="Y85" s="52">
        <v>-24624.731450610001</v>
      </c>
      <c r="Z85" s="23">
        <f t="shared" si="13"/>
        <v>0</v>
      </c>
      <c r="AA85" s="23">
        <v>62.764453209999999</v>
      </c>
      <c r="AB85" s="23">
        <v>0</v>
      </c>
      <c r="AC85" s="23">
        <v>0</v>
      </c>
      <c r="AD85" s="23">
        <v>62.764453209999999</v>
      </c>
      <c r="AE85" s="23">
        <v>7255.7802846573959</v>
      </c>
      <c r="AF85" s="23">
        <v>10188.269380892607</v>
      </c>
      <c r="AG85" s="52">
        <v>-17506.814118760005</v>
      </c>
      <c r="AH85" s="23">
        <f t="shared" si="14"/>
        <v>0</v>
      </c>
      <c r="AI85" s="23">
        <v>65.676147490000005</v>
      </c>
      <c r="AJ85" s="23">
        <v>0</v>
      </c>
      <c r="AK85" s="23">
        <v>0</v>
      </c>
      <c r="AL85" s="23">
        <v>65.676147490000005</v>
      </c>
      <c r="AM85" s="23">
        <v>7931.6408205307071</v>
      </c>
      <c r="AN85" s="23">
        <v>14632.642328389295</v>
      </c>
      <c r="AO85" s="52">
        <v>-22629.959296410001</v>
      </c>
      <c r="AP85" s="23">
        <f t="shared" si="15"/>
        <v>0</v>
      </c>
      <c r="AQ85" s="23">
        <v>78.618485719999995</v>
      </c>
      <c r="AR85" s="23">
        <v>0</v>
      </c>
      <c r="AS85" s="23">
        <v>0</v>
      </c>
      <c r="AT85" s="23">
        <v>78.618485719999995</v>
      </c>
      <c r="AU85" s="23">
        <v>3598.7653243090658</v>
      </c>
      <c r="AV85" s="23">
        <v>12670.906086700932</v>
      </c>
      <c r="AW85" s="52">
        <v>-16348.289896729999</v>
      </c>
      <c r="AX85" s="23">
        <f t="shared" si="16"/>
        <v>0</v>
      </c>
      <c r="AY85" s="23">
        <v>21.46798476</v>
      </c>
      <c r="AZ85" s="23">
        <v>0</v>
      </c>
      <c r="BA85" s="23">
        <v>0</v>
      </c>
      <c r="BB85" s="23">
        <v>21.46798476</v>
      </c>
      <c r="BC85" s="23">
        <v>5698.1111360283048</v>
      </c>
      <c r="BD85" s="23">
        <v>15428.665687351691</v>
      </c>
      <c r="BE85" s="52">
        <v>-21148.244808139996</v>
      </c>
      <c r="BF85" s="23">
        <f t="shared" si="17"/>
        <v>0</v>
      </c>
      <c r="BG85" s="23">
        <v>21.458088969999999</v>
      </c>
      <c r="BH85" s="23">
        <v>0</v>
      </c>
      <c r="BI85" s="23">
        <v>0</v>
      </c>
      <c r="BJ85" s="23">
        <v>21.458088969999999</v>
      </c>
      <c r="BK85" s="23">
        <v>4620.4634643625395</v>
      </c>
      <c r="BL85" s="23">
        <v>9818.5953599574677</v>
      </c>
      <c r="BM85" s="52">
        <v>-14460.516913290008</v>
      </c>
      <c r="BN85" s="23">
        <f t="shared" si="18"/>
        <v>0</v>
      </c>
      <c r="BO85" s="23">
        <v>6.9353728500000003</v>
      </c>
      <c r="BP85" s="23">
        <v>0</v>
      </c>
      <c r="BQ85" s="23">
        <v>0</v>
      </c>
      <c r="BR85" s="23">
        <v>6.9353728500000003</v>
      </c>
      <c r="BS85" s="23">
        <v>4099.713795298846</v>
      </c>
      <c r="BT85" s="23">
        <v>14852.003164391161</v>
      </c>
      <c r="BU85" s="52">
        <v>-18958.652332540005</v>
      </c>
      <c r="BV85" s="23">
        <f t="shared" si="19"/>
        <v>0</v>
      </c>
      <c r="BW85" s="23">
        <v>21.022607569999998</v>
      </c>
      <c r="BX85" s="23">
        <v>0</v>
      </c>
      <c r="BY85" s="23">
        <v>0</v>
      </c>
      <c r="BZ85" s="23">
        <v>21.022607569999998</v>
      </c>
      <c r="CA85" s="23">
        <v>4039.1270157077647</v>
      </c>
      <c r="CB85" s="23">
        <v>10713.130991885404</v>
      </c>
      <c r="CC85" s="52">
        <v>-14773.280615163168</v>
      </c>
      <c r="CD85" s="23">
        <f t="shared" si="20"/>
        <v>0</v>
      </c>
      <c r="CE85" s="23">
        <v>0.50365601000000004</v>
      </c>
      <c r="CF85" s="23">
        <v>0</v>
      </c>
      <c r="CG85" s="23">
        <v>0</v>
      </c>
      <c r="CH85" s="23">
        <v>0.50365601000000004</v>
      </c>
      <c r="CI85" s="23" t="s">
        <v>833</v>
      </c>
      <c r="CJ85" s="23" t="s">
        <v>833</v>
      </c>
      <c r="CK85" s="23" t="s">
        <v>833</v>
      </c>
      <c r="CL85" s="23" t="s">
        <v>833</v>
      </c>
    </row>
    <row r="86" spans="1:90" s="41" customFormat="1" ht="20.100000000000001" customHeight="1" x14ac:dyDescent="0.25">
      <c r="A86" s="32">
        <v>14</v>
      </c>
      <c r="B86" s="33" t="s">
        <v>247</v>
      </c>
      <c r="C86" s="92">
        <v>212044.8922824678</v>
      </c>
      <c r="D86" s="92">
        <v>23188.034613259999</v>
      </c>
      <c r="E86" s="92">
        <v>-17810.020974499999</v>
      </c>
      <c r="F86" s="92">
        <v>217422.90592122782</v>
      </c>
      <c r="G86" s="92">
        <v>31571.469256144013</v>
      </c>
      <c r="H86" s="92">
        <v>22495.12574746379</v>
      </c>
      <c r="I86" s="34">
        <f>SUM(I87,I97,I102,I103,I106)</f>
        <v>-70971.04046263278</v>
      </c>
      <c r="J86" s="92">
        <f t="shared" si="11"/>
        <v>200518.46046220284</v>
      </c>
      <c r="K86" s="92">
        <v>211234.21552216832</v>
      </c>
      <c r="L86" s="92">
        <v>26725.83599539</v>
      </c>
      <c r="M86" s="92">
        <v>-20599.282354849998</v>
      </c>
      <c r="N86" s="92">
        <v>217360.76916270831</v>
      </c>
      <c r="O86" s="92">
        <v>34957.778233780758</v>
      </c>
      <c r="P86" s="92">
        <v>25770.124713032605</v>
      </c>
      <c r="Q86" s="34">
        <f>SUM(Q87,Q97,Q102,Q103,Q106)</f>
        <v>-55508.535475135417</v>
      </c>
      <c r="R86" s="92">
        <f t="shared" si="12"/>
        <v>222580.13663438626</v>
      </c>
      <c r="S86" s="92">
        <v>273766.61896123603</v>
      </c>
      <c r="T86" s="92">
        <v>32859.032124110003</v>
      </c>
      <c r="U86" s="92">
        <v>-17642.024293009999</v>
      </c>
      <c r="V86" s="92">
        <v>288983.626792336</v>
      </c>
      <c r="W86" s="92">
        <v>34998.831494997634</v>
      </c>
      <c r="X86" s="92">
        <v>27832.148055431877</v>
      </c>
      <c r="Y86" s="34">
        <f>SUM(Y87,Y97,Y102,Y103,Y106)</f>
        <v>-65013.756215553207</v>
      </c>
      <c r="Z86" s="92">
        <f t="shared" si="13"/>
        <v>286800.8501272123</v>
      </c>
      <c r="AA86" s="92">
        <v>270967.4974639226</v>
      </c>
      <c r="AB86" s="92">
        <v>27976.824391440001</v>
      </c>
      <c r="AC86" s="92">
        <v>-17352.77531397</v>
      </c>
      <c r="AD86" s="92">
        <v>281591.54654139263</v>
      </c>
      <c r="AE86" s="92">
        <v>44818.740170479708</v>
      </c>
      <c r="AF86" s="92">
        <v>26179.648327083563</v>
      </c>
      <c r="AG86" s="34">
        <f>SUM(AG87,AG97,AG102,AG103,AG106)</f>
        <v>-60013.905763903</v>
      </c>
      <c r="AH86" s="92">
        <f t="shared" si="14"/>
        <v>292576.02927505289</v>
      </c>
      <c r="AI86" s="92">
        <v>253767.34236389145</v>
      </c>
      <c r="AJ86" s="92">
        <v>35051.039315069997</v>
      </c>
      <c r="AK86" s="92">
        <v>-21154.384428360001</v>
      </c>
      <c r="AL86" s="92">
        <v>267663.99725060147</v>
      </c>
      <c r="AM86" s="92">
        <v>45383.798479900957</v>
      </c>
      <c r="AN86" s="92">
        <v>33266.670190277764</v>
      </c>
      <c r="AO86" s="34">
        <f>SUM(AO87,AO97,AO102,AO103,AO106)</f>
        <v>-55708.664805480614</v>
      </c>
      <c r="AP86" s="92">
        <f t="shared" si="15"/>
        <v>290605.80111529958</v>
      </c>
      <c r="AQ86" s="92">
        <v>368074.67681007279</v>
      </c>
      <c r="AR86" s="92">
        <v>42355.939310030008</v>
      </c>
      <c r="AS86" s="92">
        <v>-28491.658132639997</v>
      </c>
      <c r="AT86" s="92">
        <v>381938.95798746281</v>
      </c>
      <c r="AU86" s="92">
        <v>62789.415598188731</v>
      </c>
      <c r="AV86" s="92">
        <v>40997.982164854315</v>
      </c>
      <c r="AW86" s="34">
        <f>SUM(AW87,AW97,AW102,AW103,AW106)</f>
        <v>-92242.476822825614</v>
      </c>
      <c r="AX86" s="92">
        <f t="shared" si="16"/>
        <v>393483.8789276802</v>
      </c>
      <c r="AY86" s="92">
        <v>401862.10058660101</v>
      </c>
      <c r="AZ86" s="92">
        <v>48473.526677139998</v>
      </c>
      <c r="BA86" s="92">
        <v>-31829.152782199995</v>
      </c>
      <c r="BB86" s="92">
        <v>418506.47448154096</v>
      </c>
      <c r="BC86" s="92">
        <v>54492.558165672308</v>
      </c>
      <c r="BD86" s="92">
        <v>44424.953668293405</v>
      </c>
      <c r="BE86" s="34">
        <f>SUM(BE87,BE97,BE102,BE103,BE106)</f>
        <v>-72751.749867264298</v>
      </c>
      <c r="BF86" s="92">
        <f t="shared" si="17"/>
        <v>444672.23644824239</v>
      </c>
      <c r="BG86" s="92">
        <v>305301.08936987503</v>
      </c>
      <c r="BH86" s="92">
        <v>37621.342154689999</v>
      </c>
      <c r="BI86" s="92">
        <v>-27582.35326887</v>
      </c>
      <c r="BJ86" s="92">
        <v>315340.07825569506</v>
      </c>
      <c r="BK86" s="92">
        <v>57215.516842567995</v>
      </c>
      <c r="BL86" s="92">
        <v>42894.084409143295</v>
      </c>
      <c r="BM86" s="34">
        <f>SUM(BM87,BM97,BM102,BM103,BM106)</f>
        <v>-43925.249042507014</v>
      </c>
      <c r="BN86" s="92">
        <f t="shared" si="18"/>
        <v>371524.43046489934</v>
      </c>
      <c r="BO86" s="92">
        <v>369421.58836370514</v>
      </c>
      <c r="BP86" s="92">
        <v>36715.840079939997</v>
      </c>
      <c r="BQ86" s="92">
        <v>-27359.372113960002</v>
      </c>
      <c r="BR86" s="92">
        <v>378778.05632968515</v>
      </c>
      <c r="BS86" s="92">
        <v>49992.270099289002</v>
      </c>
      <c r="BT86" s="92">
        <v>42389.141930735605</v>
      </c>
      <c r="BU86" s="34">
        <f>SUM(BU87,BU97,BU102,BU103,BU106)</f>
        <v>-50809.210142750424</v>
      </c>
      <c r="BV86" s="92">
        <f t="shared" si="19"/>
        <v>420350.25821695937</v>
      </c>
      <c r="BW86" s="92">
        <v>426782.51446950622</v>
      </c>
      <c r="BX86" s="92">
        <v>53212.845590199999</v>
      </c>
      <c r="BY86" s="92">
        <v>-27222.467000000004</v>
      </c>
      <c r="BZ86" s="92">
        <v>452772.8930597062</v>
      </c>
      <c r="CA86" s="92">
        <v>55280.782422411168</v>
      </c>
      <c r="CB86" s="92">
        <v>43365.006905385868</v>
      </c>
      <c r="CC86" s="34">
        <f>SUM(CC87,CC97,CC102,CC103,CC106)</f>
        <v>-39352.481477199784</v>
      </c>
      <c r="CD86" s="92">
        <f t="shared" si="20"/>
        <v>512066.20091030345</v>
      </c>
      <c r="CE86" s="92">
        <v>270962.11338308593</v>
      </c>
      <c r="CF86" s="92">
        <v>32128.286239649999</v>
      </c>
      <c r="CG86" s="92">
        <v>-28035.011583119995</v>
      </c>
      <c r="CH86" s="92">
        <v>275055.38803961594</v>
      </c>
      <c r="CI86" s="92">
        <v>58336.382642797493</v>
      </c>
      <c r="CJ86" s="92">
        <v>36362.652401110165</v>
      </c>
      <c r="CK86" s="34">
        <f>SUM(CK87,CK97,CK102,CK103,CK106)</f>
        <v>-31206.949466032238</v>
      </c>
      <c r="CL86" s="92">
        <f t="shared" si="21"/>
        <v>338547.47361749131</v>
      </c>
    </row>
    <row r="87" spans="1:90" ht="20.100000000000001" customHeight="1" x14ac:dyDescent="0.25">
      <c r="A87" s="35">
        <v>141</v>
      </c>
      <c r="B87" s="36" t="s">
        <v>290</v>
      </c>
      <c r="C87" s="93">
        <v>186194.86041021778</v>
      </c>
      <c r="D87" s="93">
        <v>22295.45665865</v>
      </c>
      <c r="E87" s="93">
        <v>-17810.020974499999</v>
      </c>
      <c r="F87" s="93">
        <v>190680.2960943678</v>
      </c>
      <c r="G87" s="93">
        <v>8674.1407045898704</v>
      </c>
      <c r="H87" s="93">
        <v>7347.4945854300004</v>
      </c>
      <c r="I87" s="37">
        <f>SUM(I88,I92,I93,I94,I95,I96)</f>
        <v>-70971.04046263278</v>
      </c>
      <c r="J87" s="93">
        <f t="shared" si="11"/>
        <v>135730.89092175488</v>
      </c>
      <c r="K87" s="93">
        <v>181765.02814371831</v>
      </c>
      <c r="L87" s="93">
        <v>25720.293605430001</v>
      </c>
      <c r="M87" s="93">
        <v>-20599.282354849998</v>
      </c>
      <c r="N87" s="93">
        <v>186886.03939429831</v>
      </c>
      <c r="O87" s="93">
        <v>8134.3571798712455</v>
      </c>
      <c r="P87" s="93">
        <v>10054.193724749999</v>
      </c>
      <c r="Q87" s="37">
        <f>SUM(Q88,Q92,Q93,Q94,Q95,Q96)</f>
        <v>-55508.535475135417</v>
      </c>
      <c r="R87" s="93">
        <f t="shared" si="12"/>
        <v>149566.0548237841</v>
      </c>
      <c r="S87" s="93">
        <v>221047.54633427606</v>
      </c>
      <c r="T87" s="93">
        <v>24396.831387099999</v>
      </c>
      <c r="U87" s="93">
        <v>-17642.024293009999</v>
      </c>
      <c r="V87" s="93">
        <v>227802.35342836607</v>
      </c>
      <c r="W87" s="93">
        <v>7276.3627542013801</v>
      </c>
      <c r="X87" s="93">
        <v>14155.59924093</v>
      </c>
      <c r="Y87" s="37">
        <f>SUM(Y88,Y92,Y93,Y94,Y95,Y96)</f>
        <v>-65013.756215553207</v>
      </c>
      <c r="Z87" s="93">
        <f t="shared" si="13"/>
        <v>184220.55920794423</v>
      </c>
      <c r="AA87" s="93">
        <v>221249.84526945258</v>
      </c>
      <c r="AB87" s="93">
        <v>25419.97682919</v>
      </c>
      <c r="AC87" s="93">
        <v>-17352.77531397</v>
      </c>
      <c r="AD87" s="93">
        <v>229317.0467846726</v>
      </c>
      <c r="AE87" s="93">
        <v>7976.6882828761381</v>
      </c>
      <c r="AF87" s="93">
        <v>7960.2572532900003</v>
      </c>
      <c r="AG87" s="37">
        <f>SUM(AG88,AG92,AG93,AG94,AG95,AG96)</f>
        <v>-60013.905763903</v>
      </c>
      <c r="AH87" s="93">
        <f t="shared" si="14"/>
        <v>185240.08655693574</v>
      </c>
      <c r="AI87" s="93">
        <v>212592.49959700147</v>
      </c>
      <c r="AJ87" s="93">
        <v>29970.920459599998</v>
      </c>
      <c r="AK87" s="93">
        <v>-21154.384428360001</v>
      </c>
      <c r="AL87" s="93">
        <v>221409.03562824146</v>
      </c>
      <c r="AM87" s="93">
        <v>10324.488795678804</v>
      </c>
      <c r="AN87" s="93">
        <v>13277.782698739995</v>
      </c>
      <c r="AO87" s="37">
        <f>SUM(AO88,AO92,AO93,AO94,AO95,AO96)</f>
        <v>-55708.664805480614</v>
      </c>
      <c r="AP87" s="93">
        <f t="shared" si="15"/>
        <v>189302.64231717965</v>
      </c>
      <c r="AQ87" s="93">
        <v>315622.29371901276</v>
      </c>
      <c r="AR87" s="93">
        <v>36889.103027309997</v>
      </c>
      <c r="AS87" s="93">
        <v>-28491.658132639997</v>
      </c>
      <c r="AT87" s="93">
        <v>324019.73861368274</v>
      </c>
      <c r="AU87" s="93">
        <v>8673.9695284541613</v>
      </c>
      <c r="AV87" s="93">
        <v>16477.289017120031</v>
      </c>
      <c r="AW87" s="37">
        <f>SUM(AW88,AW92,AW93,AW94,AW95,AW96)</f>
        <v>-92242.476822825614</v>
      </c>
      <c r="AX87" s="93">
        <f t="shared" si="16"/>
        <v>256928.52033643133</v>
      </c>
      <c r="AY87" s="93">
        <v>330482.01251036103</v>
      </c>
      <c r="AZ87" s="93">
        <v>45966.662681199989</v>
      </c>
      <c r="BA87" s="93">
        <v>-31829.152782199995</v>
      </c>
      <c r="BB87" s="93">
        <v>344619.52240936097</v>
      </c>
      <c r="BC87" s="93">
        <v>8525.5313803482586</v>
      </c>
      <c r="BD87" s="93">
        <v>19485.099816399987</v>
      </c>
      <c r="BE87" s="37">
        <f>SUM(BE88,BE92,BE93,BE94,BE95,BE96)</f>
        <v>-72751.749867264298</v>
      </c>
      <c r="BF87" s="93">
        <f t="shared" si="17"/>
        <v>299878.40373884491</v>
      </c>
      <c r="BG87" s="93">
        <v>258056.08910264503</v>
      </c>
      <c r="BH87" s="93">
        <v>35351.002154690002</v>
      </c>
      <c r="BI87" s="93">
        <v>-27582.35326887</v>
      </c>
      <c r="BJ87" s="93">
        <v>265824.73798846506</v>
      </c>
      <c r="BK87" s="93">
        <v>9809.6173942246387</v>
      </c>
      <c r="BL87" s="93">
        <v>17680.414365880002</v>
      </c>
      <c r="BM87" s="37">
        <f>SUM(BM88,BM92,BM93,BM94,BM95,BM96)</f>
        <v>-43925.249042507014</v>
      </c>
      <c r="BN87" s="93">
        <f t="shared" si="18"/>
        <v>249389.52070606267</v>
      </c>
      <c r="BO87" s="93">
        <v>306669.07678798516</v>
      </c>
      <c r="BP87" s="93">
        <v>33966.224068490003</v>
      </c>
      <c r="BQ87" s="93">
        <v>-27359.372113960002</v>
      </c>
      <c r="BR87" s="93">
        <v>313275.92874251516</v>
      </c>
      <c r="BS87" s="93">
        <v>7398.5060298659755</v>
      </c>
      <c r="BT87" s="93">
        <v>14792.520203110014</v>
      </c>
      <c r="BU87" s="37">
        <f>SUM(BU88,BU92,BU93,BU94,BU95,BU96)</f>
        <v>-50809.210142750424</v>
      </c>
      <c r="BV87" s="93">
        <f t="shared" si="19"/>
        <v>284657.74483274075</v>
      </c>
      <c r="BW87" s="93">
        <v>367632.19530118618</v>
      </c>
      <c r="BX87" s="93">
        <v>34294.302590200001</v>
      </c>
      <c r="BY87" s="93">
        <v>-27222.467000000004</v>
      </c>
      <c r="BZ87" s="93">
        <v>374704.03089138615</v>
      </c>
      <c r="CA87" s="93">
        <v>7203.565798990272</v>
      </c>
      <c r="CB87" s="93">
        <v>19209.720917059993</v>
      </c>
      <c r="CC87" s="37">
        <f>SUM(CC88,CC92,CC93,CC94,CC95,CC96)</f>
        <v>-39352.481477199784</v>
      </c>
      <c r="CD87" s="93">
        <f t="shared" si="20"/>
        <v>361764.83613023662</v>
      </c>
      <c r="CE87" s="93">
        <v>213682.98448888591</v>
      </c>
      <c r="CF87" s="93">
        <v>29602.178660159996</v>
      </c>
      <c r="CG87" s="93">
        <v>-28035.011583119995</v>
      </c>
      <c r="CH87" s="93">
        <v>215250.15156592592</v>
      </c>
      <c r="CI87" s="93" t="s">
        <v>833</v>
      </c>
      <c r="CJ87" s="93" t="s">
        <v>833</v>
      </c>
      <c r="CK87" s="37">
        <f>SUM(CK88,CK92,CK93,CK94,CK95,CK96)</f>
        <v>-31206.949466032238</v>
      </c>
      <c r="CL87" s="93" t="s">
        <v>833</v>
      </c>
    </row>
    <row r="88" spans="1:90" ht="20.100000000000001" customHeight="1" x14ac:dyDescent="0.25">
      <c r="A88" s="21">
        <v>1411</v>
      </c>
      <c r="B88" s="22" t="s">
        <v>803</v>
      </c>
      <c r="C88" s="23">
        <v>131604.10319229777</v>
      </c>
      <c r="D88" s="23">
        <v>22295.45665865</v>
      </c>
      <c r="E88" s="23">
        <v>-17810.020974499999</v>
      </c>
      <c r="F88" s="23">
        <v>136089.53887644777</v>
      </c>
      <c r="G88" s="23">
        <v>3998.4569043398683</v>
      </c>
      <c r="H88" s="23">
        <v>6630</v>
      </c>
      <c r="I88" s="52">
        <f>SUM(I89:I91)</f>
        <v>-70971.04046263278</v>
      </c>
      <c r="J88" s="23">
        <f t="shared" si="11"/>
        <v>75746.955318154854</v>
      </c>
      <c r="K88" s="23">
        <v>131175.85501102832</v>
      </c>
      <c r="L88" s="23">
        <v>25720.293605430001</v>
      </c>
      <c r="M88" s="23">
        <v>-20599.282354849998</v>
      </c>
      <c r="N88" s="23">
        <v>136296.86626160832</v>
      </c>
      <c r="O88" s="23">
        <v>4947.2319814912453</v>
      </c>
      <c r="P88" s="23">
        <v>9107</v>
      </c>
      <c r="Q88" s="52">
        <f>SUM(Q89:Q91)</f>
        <v>-55508.535475135417</v>
      </c>
      <c r="R88" s="23">
        <f t="shared" si="12"/>
        <v>94842.562767964133</v>
      </c>
      <c r="S88" s="23">
        <v>155854.20329080606</v>
      </c>
      <c r="T88" s="23">
        <v>24396.831387099999</v>
      </c>
      <c r="U88" s="23">
        <v>-17642.024293009999</v>
      </c>
      <c r="V88" s="23">
        <v>162609.01038489607</v>
      </c>
      <c r="W88" s="23">
        <v>3937.7311585513812</v>
      </c>
      <c r="X88" s="23">
        <v>12695</v>
      </c>
      <c r="Y88" s="52">
        <f>SUM(Y89:Y91)</f>
        <v>-65013.756215553207</v>
      </c>
      <c r="Z88" s="23">
        <f t="shared" si="13"/>
        <v>114227.98532789425</v>
      </c>
      <c r="AA88" s="23">
        <v>148389.46566836257</v>
      </c>
      <c r="AB88" s="23">
        <v>25419.97682919</v>
      </c>
      <c r="AC88" s="23">
        <v>-17352.77531397</v>
      </c>
      <c r="AD88" s="23">
        <v>156456.66718358258</v>
      </c>
      <c r="AE88" s="23">
        <v>4593.2474025261381</v>
      </c>
      <c r="AF88" s="23">
        <v>6630</v>
      </c>
      <c r="AG88" s="52">
        <f>SUM(AG89:AG91)</f>
        <v>-60013.905763903</v>
      </c>
      <c r="AH88" s="23">
        <f t="shared" si="14"/>
        <v>107666.00882220574</v>
      </c>
      <c r="AI88" s="23">
        <v>152292.68954766146</v>
      </c>
      <c r="AJ88" s="23">
        <v>29970.920459599998</v>
      </c>
      <c r="AK88" s="23">
        <v>-21154.384428360001</v>
      </c>
      <c r="AL88" s="23">
        <v>161109.22557890145</v>
      </c>
      <c r="AM88" s="23">
        <v>6534.9848673888027</v>
      </c>
      <c r="AN88" s="23">
        <v>11663.745177599994</v>
      </c>
      <c r="AO88" s="52">
        <f>SUM(AO89:AO91)</f>
        <v>-55708.664805480614</v>
      </c>
      <c r="AP88" s="23">
        <f t="shared" si="15"/>
        <v>123599.2908184096</v>
      </c>
      <c r="AQ88" s="23">
        <v>272239.0957731228</v>
      </c>
      <c r="AR88" s="23">
        <v>36889.103027309997</v>
      </c>
      <c r="AS88" s="23">
        <v>-28491.658132639997</v>
      </c>
      <c r="AT88" s="23">
        <v>280636.54066779278</v>
      </c>
      <c r="AU88" s="23">
        <v>7296.6946474641618</v>
      </c>
      <c r="AV88" s="23">
        <v>13902.438940210031</v>
      </c>
      <c r="AW88" s="52">
        <f>SUM(AW89:AW91)</f>
        <v>-92242.476822825614</v>
      </c>
      <c r="AX88" s="23">
        <f t="shared" si="16"/>
        <v>209593.19743264135</v>
      </c>
      <c r="AY88" s="23">
        <v>283729.98743756104</v>
      </c>
      <c r="AZ88" s="23">
        <v>45966.662681199989</v>
      </c>
      <c r="BA88" s="23">
        <v>-31829.152782199995</v>
      </c>
      <c r="BB88" s="23">
        <v>297867.49733656098</v>
      </c>
      <c r="BC88" s="23">
        <v>6151.1655200082587</v>
      </c>
      <c r="BD88" s="23">
        <v>17623.389260929987</v>
      </c>
      <c r="BE88" s="52">
        <f>SUM(BE89:BE91)</f>
        <v>-72751.749867264298</v>
      </c>
      <c r="BF88" s="23">
        <f t="shared" si="17"/>
        <v>248890.30225023493</v>
      </c>
      <c r="BG88" s="23">
        <v>190647.22366702501</v>
      </c>
      <c r="BH88" s="23">
        <v>35351.002154690002</v>
      </c>
      <c r="BI88" s="23">
        <v>-27582.35326887</v>
      </c>
      <c r="BJ88" s="23">
        <v>198415.87255284502</v>
      </c>
      <c r="BK88" s="23">
        <v>4804.8864236446389</v>
      </c>
      <c r="BL88" s="23">
        <v>15236</v>
      </c>
      <c r="BM88" s="52">
        <f>SUM(BM89:BM91)</f>
        <v>-43925.249042507014</v>
      </c>
      <c r="BN88" s="23">
        <f t="shared" si="18"/>
        <v>174531.50993398263</v>
      </c>
      <c r="BO88" s="23">
        <v>217683.44361536513</v>
      </c>
      <c r="BP88" s="23">
        <v>33966.224068490003</v>
      </c>
      <c r="BQ88" s="23">
        <v>-27359.372113960002</v>
      </c>
      <c r="BR88" s="23">
        <v>224290.29556989513</v>
      </c>
      <c r="BS88" s="23">
        <v>3084.2063972159754</v>
      </c>
      <c r="BT88" s="23">
        <v>12945.417129340014</v>
      </c>
      <c r="BU88" s="52">
        <f>SUM(BU89:BU91)</f>
        <v>-50809.210142750424</v>
      </c>
      <c r="BV88" s="23">
        <f t="shared" si="19"/>
        <v>189510.70895370073</v>
      </c>
      <c r="BW88" s="23">
        <v>192829.6698626462</v>
      </c>
      <c r="BX88" s="23">
        <v>34294.302590200001</v>
      </c>
      <c r="BY88" s="23">
        <v>-27222.467000000004</v>
      </c>
      <c r="BZ88" s="23">
        <v>199901.50545284621</v>
      </c>
      <c r="CA88" s="23">
        <v>2516.7268806502716</v>
      </c>
      <c r="CB88" s="23">
        <v>16206.892190459994</v>
      </c>
      <c r="CC88" s="52">
        <f>SUM(CC89:CC91)</f>
        <v>-39352.481477199784</v>
      </c>
      <c r="CD88" s="23">
        <f t="shared" si="20"/>
        <v>179272.64304675668</v>
      </c>
      <c r="CE88" s="23">
        <v>145469.3665563059</v>
      </c>
      <c r="CF88" s="23">
        <v>29602.178660159996</v>
      </c>
      <c r="CG88" s="23">
        <v>-28035.011583119995</v>
      </c>
      <c r="CH88" s="23">
        <v>147036.53363334591</v>
      </c>
      <c r="CI88" s="23">
        <v>1308.2574181008365</v>
      </c>
      <c r="CJ88" s="23">
        <v>9019.9052641200087</v>
      </c>
      <c r="CK88" s="52">
        <f>SUM(CK89:CK91)</f>
        <v>-31206.949466032238</v>
      </c>
      <c r="CL88" s="23">
        <f t="shared" si="21"/>
        <v>126157.74684953451</v>
      </c>
    </row>
    <row r="89" spans="1:90" ht="20.100000000000001" customHeight="1" x14ac:dyDescent="0.25">
      <c r="A89" s="21">
        <v>14111</v>
      </c>
      <c r="B89" s="22" t="s">
        <v>291</v>
      </c>
      <c r="C89" s="23">
        <v>320.69327482601</v>
      </c>
      <c r="D89" s="23">
        <v>0</v>
      </c>
      <c r="E89" s="23">
        <v>0</v>
      </c>
      <c r="F89" s="23">
        <v>320.69327482601</v>
      </c>
      <c r="G89" s="23">
        <v>0</v>
      </c>
      <c r="H89" s="23">
        <v>0</v>
      </c>
      <c r="I89" s="52">
        <v>0</v>
      </c>
      <c r="J89" s="23">
        <f t="shared" si="11"/>
        <v>320.69327482601</v>
      </c>
      <c r="K89" s="23">
        <v>0.72804427272727301</v>
      </c>
      <c r="L89" s="23">
        <v>0</v>
      </c>
      <c r="M89" s="23">
        <v>0</v>
      </c>
      <c r="N89" s="23">
        <v>0.72804427272727301</v>
      </c>
      <c r="O89" s="23">
        <v>0</v>
      </c>
      <c r="P89" s="23">
        <v>0</v>
      </c>
      <c r="Q89" s="52">
        <v>0</v>
      </c>
      <c r="R89" s="23">
        <f t="shared" si="12"/>
        <v>0.72804427272727301</v>
      </c>
      <c r="S89" s="23">
        <v>3.4116061719769588</v>
      </c>
      <c r="T89" s="23">
        <v>0</v>
      </c>
      <c r="U89" s="23">
        <v>0</v>
      </c>
      <c r="V89" s="23">
        <v>3.4116061719769588</v>
      </c>
      <c r="W89" s="23">
        <v>0</v>
      </c>
      <c r="X89" s="23">
        <v>0</v>
      </c>
      <c r="Y89" s="52">
        <v>0</v>
      </c>
      <c r="Z89" s="23">
        <f t="shared" si="13"/>
        <v>3.4116061719769588</v>
      </c>
      <c r="AA89" s="23">
        <v>15.902759812661001</v>
      </c>
      <c r="AB89" s="23">
        <v>0</v>
      </c>
      <c r="AC89" s="23">
        <v>0</v>
      </c>
      <c r="AD89" s="23">
        <v>15.902759812661001</v>
      </c>
      <c r="AE89" s="23">
        <v>0</v>
      </c>
      <c r="AF89" s="23">
        <v>0</v>
      </c>
      <c r="AG89" s="52">
        <v>0</v>
      </c>
      <c r="AH89" s="23">
        <f t="shared" si="14"/>
        <v>15.902759812661001</v>
      </c>
      <c r="AI89" s="23">
        <v>3.8351134715520874E-2</v>
      </c>
      <c r="AJ89" s="23">
        <v>0</v>
      </c>
      <c r="AK89" s="23">
        <v>0</v>
      </c>
      <c r="AL89" s="23">
        <v>3.8351134715520874E-2</v>
      </c>
      <c r="AM89" s="23">
        <v>0</v>
      </c>
      <c r="AN89" s="23">
        <v>0</v>
      </c>
      <c r="AO89" s="52">
        <v>0</v>
      </c>
      <c r="AP89" s="23">
        <f t="shared" si="15"/>
        <v>3.8351134715520874E-2</v>
      </c>
      <c r="AQ89" s="23">
        <v>4.312510897877931E-2</v>
      </c>
      <c r="AR89" s="23">
        <v>0</v>
      </c>
      <c r="AS89" s="23">
        <v>0</v>
      </c>
      <c r="AT89" s="23">
        <v>4.312510897877931E-2</v>
      </c>
      <c r="AU89" s="23">
        <v>0</v>
      </c>
      <c r="AV89" s="23">
        <v>0</v>
      </c>
      <c r="AW89" s="52">
        <v>0</v>
      </c>
      <c r="AX89" s="23">
        <f t="shared" si="16"/>
        <v>4.312510897877931E-2</v>
      </c>
      <c r="AY89" s="23">
        <v>2.0258575000000001E-2</v>
      </c>
      <c r="AZ89" s="23">
        <v>0</v>
      </c>
      <c r="BA89" s="23">
        <v>0</v>
      </c>
      <c r="BB89" s="23">
        <v>2.0258575000000001E-2</v>
      </c>
      <c r="BC89" s="23">
        <v>0</v>
      </c>
      <c r="BD89" s="23">
        <v>0</v>
      </c>
      <c r="BE89" s="52">
        <v>0</v>
      </c>
      <c r="BF89" s="23">
        <f t="shared" si="17"/>
        <v>2.0258575000000001E-2</v>
      </c>
      <c r="BG89" s="23">
        <v>0.1305084838589205</v>
      </c>
      <c r="BH89" s="23">
        <v>0</v>
      </c>
      <c r="BI89" s="23">
        <v>0</v>
      </c>
      <c r="BJ89" s="23">
        <v>0.1305084838589205</v>
      </c>
      <c r="BK89" s="23">
        <v>0</v>
      </c>
      <c r="BL89" s="23">
        <v>0</v>
      </c>
      <c r="BM89" s="52">
        <v>0</v>
      </c>
      <c r="BN89" s="23">
        <f t="shared" si="18"/>
        <v>0.1305084838589205</v>
      </c>
      <c r="BO89" s="23">
        <v>2.8230962102270399E-2</v>
      </c>
      <c r="BP89" s="23">
        <v>0</v>
      </c>
      <c r="BQ89" s="23">
        <v>0</v>
      </c>
      <c r="BR89" s="23">
        <v>2.8230962102270399E-2</v>
      </c>
      <c r="BS89" s="23">
        <v>0</v>
      </c>
      <c r="BT89" s="23">
        <v>0</v>
      </c>
      <c r="BU89" s="52">
        <v>0</v>
      </c>
      <c r="BV89" s="23">
        <f t="shared" si="19"/>
        <v>2.8230962102270399E-2</v>
      </c>
      <c r="BW89" s="23">
        <v>0</v>
      </c>
      <c r="BX89" s="23">
        <v>0</v>
      </c>
      <c r="BY89" s="23">
        <v>0</v>
      </c>
      <c r="BZ89" s="23">
        <v>0</v>
      </c>
      <c r="CA89" s="23">
        <v>0</v>
      </c>
      <c r="CB89" s="23">
        <v>0</v>
      </c>
      <c r="CC89" s="52">
        <v>0</v>
      </c>
      <c r="CD89" s="23">
        <f t="shared" si="20"/>
        <v>0</v>
      </c>
      <c r="CE89" s="23">
        <v>0</v>
      </c>
      <c r="CF89" s="23">
        <v>0</v>
      </c>
      <c r="CG89" s="23">
        <v>0</v>
      </c>
      <c r="CH89" s="23">
        <v>0</v>
      </c>
      <c r="CI89" s="23">
        <v>0</v>
      </c>
      <c r="CJ89" s="23">
        <v>0</v>
      </c>
      <c r="CK89" s="52">
        <v>0</v>
      </c>
      <c r="CL89" s="23">
        <f t="shared" si="21"/>
        <v>0</v>
      </c>
    </row>
    <row r="90" spans="1:90" ht="20.100000000000001" customHeight="1" x14ac:dyDescent="0.25">
      <c r="A90" s="21">
        <v>14112</v>
      </c>
      <c r="B90" s="22" t="s">
        <v>292</v>
      </c>
      <c r="C90" s="23">
        <v>61005.792761053242</v>
      </c>
      <c r="D90" s="23">
        <v>4485.4356841500003</v>
      </c>
      <c r="E90" s="23">
        <v>0</v>
      </c>
      <c r="F90" s="23">
        <v>65491.22844520324</v>
      </c>
      <c r="G90" s="23">
        <v>3305.0335981256089</v>
      </c>
      <c r="H90" s="23">
        <v>6630</v>
      </c>
      <c r="I90" s="52">
        <v>0</v>
      </c>
      <c r="J90" s="23">
        <f t="shared" si="11"/>
        <v>75426.262043328854</v>
      </c>
      <c r="K90" s="23">
        <v>76039.585445114513</v>
      </c>
      <c r="L90" s="23">
        <v>5121.0112505799998</v>
      </c>
      <c r="M90" s="23">
        <v>0</v>
      </c>
      <c r="N90" s="23">
        <v>81160.596695694519</v>
      </c>
      <c r="O90" s="23">
        <v>4574.2380279969148</v>
      </c>
      <c r="P90" s="23">
        <v>9107</v>
      </c>
      <c r="Q90" s="52">
        <v>0</v>
      </c>
      <c r="R90" s="23">
        <f t="shared" si="12"/>
        <v>94841.834723691427</v>
      </c>
      <c r="S90" s="23">
        <v>91021.312333699694</v>
      </c>
      <c r="T90" s="23">
        <v>6754.8070940899997</v>
      </c>
      <c r="U90" s="23">
        <v>0</v>
      </c>
      <c r="V90" s="23">
        <v>97776.119427789701</v>
      </c>
      <c r="W90" s="23">
        <v>3753.4542939325856</v>
      </c>
      <c r="X90" s="23">
        <v>12695</v>
      </c>
      <c r="Y90" s="52">
        <v>0</v>
      </c>
      <c r="Z90" s="23">
        <f t="shared" si="13"/>
        <v>114224.57372172229</v>
      </c>
      <c r="AA90" s="23">
        <v>88472.601469223708</v>
      </c>
      <c r="AB90" s="23">
        <v>8067.2015152200001</v>
      </c>
      <c r="AC90" s="23">
        <v>0</v>
      </c>
      <c r="AD90" s="23">
        <v>96539.802984443711</v>
      </c>
      <c r="AE90" s="23">
        <v>4480.303077949352</v>
      </c>
      <c r="AF90" s="23">
        <v>6630</v>
      </c>
      <c r="AG90" s="52">
        <v>0</v>
      </c>
      <c r="AH90" s="23">
        <f t="shared" si="14"/>
        <v>107650.10606239307</v>
      </c>
      <c r="AI90" s="23">
        <v>96640.971371625463</v>
      </c>
      <c r="AJ90" s="23">
        <v>8816.5360312400007</v>
      </c>
      <c r="AK90" s="23">
        <v>0</v>
      </c>
      <c r="AL90" s="23">
        <v>105457.50740286546</v>
      </c>
      <c r="AM90" s="23">
        <v>6477.999886809469</v>
      </c>
      <c r="AN90" s="23">
        <v>11663.745177599994</v>
      </c>
      <c r="AO90" s="52">
        <v>0</v>
      </c>
      <c r="AP90" s="23">
        <f t="shared" si="15"/>
        <v>123599.25246727493</v>
      </c>
      <c r="AQ90" s="23">
        <v>180069.80188679104</v>
      </c>
      <c r="AR90" s="23">
        <v>8397.4448946700013</v>
      </c>
      <c r="AS90" s="23">
        <v>0</v>
      </c>
      <c r="AT90" s="23">
        <v>188467.24678146106</v>
      </c>
      <c r="AU90" s="23">
        <v>7223.468585861332</v>
      </c>
      <c r="AV90" s="23">
        <v>13902.438940210031</v>
      </c>
      <c r="AW90" s="52">
        <v>0</v>
      </c>
      <c r="AX90" s="23">
        <f t="shared" si="16"/>
        <v>209593.15430753242</v>
      </c>
      <c r="AY90" s="23">
        <v>210978.78931866441</v>
      </c>
      <c r="AZ90" s="23">
        <v>14137.509899000001</v>
      </c>
      <c r="BA90" s="23">
        <v>0</v>
      </c>
      <c r="BB90" s="23">
        <v>225116.2992176644</v>
      </c>
      <c r="BC90" s="23">
        <v>6150.5935130655844</v>
      </c>
      <c r="BD90" s="23">
        <v>17623.389260929987</v>
      </c>
      <c r="BE90" s="52">
        <v>0</v>
      </c>
      <c r="BF90" s="23">
        <f t="shared" si="17"/>
        <v>248890.28199165995</v>
      </c>
      <c r="BG90" s="23">
        <v>146721.84411603416</v>
      </c>
      <c r="BH90" s="23">
        <v>7768.64888582</v>
      </c>
      <c r="BI90" s="23">
        <v>0</v>
      </c>
      <c r="BJ90" s="23">
        <v>154490.49300185416</v>
      </c>
      <c r="BK90" s="23">
        <v>4804.8864236446389</v>
      </c>
      <c r="BL90" s="23">
        <v>15236</v>
      </c>
      <c r="BM90" s="52">
        <v>0</v>
      </c>
      <c r="BN90" s="23">
        <f t="shared" si="18"/>
        <v>174531.3794254988</v>
      </c>
      <c r="BO90" s="23">
        <v>166874.20524165261</v>
      </c>
      <c r="BP90" s="23">
        <v>6606.8519545300005</v>
      </c>
      <c r="BQ90" s="23">
        <v>0</v>
      </c>
      <c r="BR90" s="23">
        <v>173481.05719618261</v>
      </c>
      <c r="BS90" s="23">
        <v>3084.2063972159754</v>
      </c>
      <c r="BT90" s="23">
        <v>12945.417129340014</v>
      </c>
      <c r="BU90" s="52">
        <v>0</v>
      </c>
      <c r="BV90" s="23">
        <f t="shared" si="19"/>
        <v>189510.68072273862</v>
      </c>
      <c r="BW90" s="23">
        <v>153477.18838544638</v>
      </c>
      <c r="BX90" s="23">
        <v>7071.8355902000012</v>
      </c>
      <c r="BY90" s="23">
        <v>0</v>
      </c>
      <c r="BZ90" s="23">
        <v>160549.02397564639</v>
      </c>
      <c r="CA90" s="23">
        <v>2516.7268806502716</v>
      </c>
      <c r="CB90" s="23">
        <v>16206.892190459994</v>
      </c>
      <c r="CC90" s="52">
        <v>0</v>
      </c>
      <c r="CD90" s="23">
        <f t="shared" si="20"/>
        <v>179272.64304675665</v>
      </c>
      <c r="CE90" s="23">
        <v>114262.41709027368</v>
      </c>
      <c r="CF90" s="23">
        <v>1567.1670770399996</v>
      </c>
      <c r="CG90" s="23">
        <v>0</v>
      </c>
      <c r="CH90" s="23">
        <v>115829.58416731367</v>
      </c>
      <c r="CI90" s="23">
        <v>1308.2574181008365</v>
      </c>
      <c r="CJ90" s="23">
        <v>9019.9052641200087</v>
      </c>
      <c r="CK90" s="52">
        <v>0</v>
      </c>
      <c r="CL90" s="23">
        <f t="shared" si="21"/>
        <v>126157.74684953452</v>
      </c>
    </row>
    <row r="91" spans="1:90" ht="20.100000000000001" customHeight="1" x14ac:dyDescent="0.25">
      <c r="A91" s="21">
        <v>14113</v>
      </c>
      <c r="B91" s="22" t="s">
        <v>293</v>
      </c>
      <c r="C91" s="23">
        <v>70277.617156418521</v>
      </c>
      <c r="D91" s="23">
        <v>17810.020974499999</v>
      </c>
      <c r="E91" s="23">
        <v>-17810.020974499999</v>
      </c>
      <c r="F91" s="23">
        <v>70277.617156418521</v>
      </c>
      <c r="G91" s="23">
        <v>693.42330621425936</v>
      </c>
      <c r="H91" s="23">
        <v>0</v>
      </c>
      <c r="I91" s="52">
        <v>-70971.04046263278</v>
      </c>
      <c r="J91" s="23">
        <f t="shared" si="11"/>
        <v>0</v>
      </c>
      <c r="K91" s="23">
        <v>55135.541521641077</v>
      </c>
      <c r="L91" s="23">
        <v>20599.282354849998</v>
      </c>
      <c r="M91" s="23">
        <v>-20599.282354849998</v>
      </c>
      <c r="N91" s="23">
        <v>55135.541521641077</v>
      </c>
      <c r="O91" s="23">
        <v>372.99395349433064</v>
      </c>
      <c r="P91" s="23">
        <v>0</v>
      </c>
      <c r="Q91" s="52">
        <v>-55508.535475135417</v>
      </c>
      <c r="R91" s="23">
        <f t="shared" si="12"/>
        <v>0</v>
      </c>
      <c r="S91" s="23">
        <v>64829.479350934394</v>
      </c>
      <c r="T91" s="23">
        <v>17642.024293009999</v>
      </c>
      <c r="U91" s="23">
        <v>-17642.024293009999</v>
      </c>
      <c r="V91" s="23">
        <v>64829.479350934394</v>
      </c>
      <c r="W91" s="23">
        <v>184.27686461879546</v>
      </c>
      <c r="X91" s="23">
        <v>0</v>
      </c>
      <c r="Y91" s="52">
        <v>-65013.756215553207</v>
      </c>
      <c r="Z91" s="23">
        <f t="shared" si="13"/>
        <v>0</v>
      </c>
      <c r="AA91" s="23">
        <v>59900.961439326216</v>
      </c>
      <c r="AB91" s="23">
        <v>17352.77531397</v>
      </c>
      <c r="AC91" s="23">
        <v>-17352.77531397</v>
      </c>
      <c r="AD91" s="23">
        <v>59900.961439326224</v>
      </c>
      <c r="AE91" s="23">
        <v>112.94432457678619</v>
      </c>
      <c r="AF91" s="23">
        <v>0</v>
      </c>
      <c r="AG91" s="52">
        <v>-60013.905763903</v>
      </c>
      <c r="AH91" s="23">
        <f t="shared" si="14"/>
        <v>0</v>
      </c>
      <c r="AI91" s="23">
        <v>55651.679824901294</v>
      </c>
      <c r="AJ91" s="23">
        <v>21154.384428360001</v>
      </c>
      <c r="AK91" s="23">
        <v>-21154.384428360001</v>
      </c>
      <c r="AL91" s="23">
        <v>55651.679824901294</v>
      </c>
      <c r="AM91" s="23">
        <v>56.984980579333637</v>
      </c>
      <c r="AN91" s="23">
        <v>0</v>
      </c>
      <c r="AO91" s="52">
        <v>-55708.664805480614</v>
      </c>
      <c r="AP91" s="23">
        <f t="shared" si="15"/>
        <v>0</v>
      </c>
      <c r="AQ91" s="23">
        <v>92169.250761222793</v>
      </c>
      <c r="AR91" s="23">
        <v>28491.658132639997</v>
      </c>
      <c r="AS91" s="23">
        <v>-28491.658132639997</v>
      </c>
      <c r="AT91" s="23">
        <v>92169.250761222793</v>
      </c>
      <c r="AU91" s="23">
        <v>73.226061602829631</v>
      </c>
      <c r="AV91" s="23">
        <v>0</v>
      </c>
      <c r="AW91" s="52">
        <v>-92242.476822825614</v>
      </c>
      <c r="AX91" s="23">
        <f t="shared" si="16"/>
        <v>0</v>
      </c>
      <c r="AY91" s="23">
        <v>72751.177860321623</v>
      </c>
      <c r="AZ91" s="23">
        <v>31829.152782199995</v>
      </c>
      <c r="BA91" s="23">
        <v>-31829.152782199995</v>
      </c>
      <c r="BB91" s="23">
        <v>72751.177860321623</v>
      </c>
      <c r="BC91" s="23">
        <v>0.57200694267409702</v>
      </c>
      <c r="BD91" s="23">
        <v>0</v>
      </c>
      <c r="BE91" s="52">
        <v>-72751.749867264298</v>
      </c>
      <c r="BF91" s="23">
        <f t="shared" si="17"/>
        <v>0</v>
      </c>
      <c r="BG91" s="23">
        <v>43925.249042507006</v>
      </c>
      <c r="BH91" s="23">
        <v>27582.35326887</v>
      </c>
      <c r="BI91" s="23">
        <v>-27582.35326887</v>
      </c>
      <c r="BJ91" s="23">
        <v>43925.249042507006</v>
      </c>
      <c r="BK91" s="23">
        <v>0</v>
      </c>
      <c r="BL91" s="23">
        <v>0</v>
      </c>
      <c r="BM91" s="52">
        <v>-43925.249042507014</v>
      </c>
      <c r="BN91" s="23">
        <f t="shared" si="18"/>
        <v>0</v>
      </c>
      <c r="BO91" s="23">
        <v>50809.210142750424</v>
      </c>
      <c r="BP91" s="23">
        <v>27359.372113960002</v>
      </c>
      <c r="BQ91" s="23">
        <v>-27359.372113960002</v>
      </c>
      <c r="BR91" s="23">
        <v>50809.210142750417</v>
      </c>
      <c r="BS91" s="23">
        <v>0</v>
      </c>
      <c r="BT91" s="23">
        <v>0</v>
      </c>
      <c r="BU91" s="52">
        <v>-50809.210142750424</v>
      </c>
      <c r="BV91" s="23">
        <f t="shared" si="19"/>
        <v>0</v>
      </c>
      <c r="BW91" s="23">
        <v>39352.481477199792</v>
      </c>
      <c r="BX91" s="23">
        <v>27222.467000000004</v>
      </c>
      <c r="BY91" s="23">
        <v>-27222.467000000004</v>
      </c>
      <c r="BZ91" s="23">
        <v>39352.481477199792</v>
      </c>
      <c r="CA91" s="23">
        <v>0</v>
      </c>
      <c r="CB91" s="23">
        <v>0</v>
      </c>
      <c r="CC91" s="52">
        <v>-39352.481477199784</v>
      </c>
      <c r="CD91" s="23">
        <f t="shared" si="20"/>
        <v>0</v>
      </c>
      <c r="CE91" s="23">
        <v>31206.949466032245</v>
      </c>
      <c r="CF91" s="23">
        <v>28035.011583119995</v>
      </c>
      <c r="CG91" s="23">
        <v>-28035.011583119995</v>
      </c>
      <c r="CH91" s="23">
        <v>31206.949466032245</v>
      </c>
      <c r="CI91" s="23">
        <v>0</v>
      </c>
      <c r="CJ91" s="23">
        <v>0</v>
      </c>
      <c r="CK91" s="52">
        <v>-31206.949466032238</v>
      </c>
      <c r="CL91" s="23">
        <f t="shared" si="21"/>
        <v>0</v>
      </c>
    </row>
    <row r="92" spans="1:90" ht="20.100000000000001" customHeight="1" x14ac:dyDescent="0.25">
      <c r="A92" s="21">
        <v>1412</v>
      </c>
      <c r="B92" s="22" t="s">
        <v>294</v>
      </c>
      <c r="C92" s="23">
        <v>22412.79636611</v>
      </c>
      <c r="D92" s="23">
        <v>0</v>
      </c>
      <c r="E92" s="23">
        <v>0</v>
      </c>
      <c r="F92" s="23">
        <v>22412.79636611</v>
      </c>
      <c r="G92" s="23">
        <v>1858.2347038599996</v>
      </c>
      <c r="H92" s="23">
        <v>42.78920875</v>
      </c>
      <c r="I92" s="52">
        <v>0</v>
      </c>
      <c r="J92" s="23">
        <f t="shared" si="11"/>
        <v>24313.820278719999</v>
      </c>
      <c r="K92" s="23">
        <v>19964.597761509998</v>
      </c>
      <c r="L92" s="23">
        <v>0</v>
      </c>
      <c r="M92" s="23">
        <v>0</v>
      </c>
      <c r="N92" s="23">
        <v>19964.597761509998</v>
      </c>
      <c r="O92" s="23">
        <v>1935.7518195500002</v>
      </c>
      <c r="P92" s="23">
        <v>52.414555569999997</v>
      </c>
      <c r="Q92" s="52">
        <v>0</v>
      </c>
      <c r="R92" s="23">
        <f t="shared" si="12"/>
        <v>21952.764136630001</v>
      </c>
      <c r="S92" s="23">
        <v>28024.795313880004</v>
      </c>
      <c r="T92" s="23">
        <v>0</v>
      </c>
      <c r="U92" s="23">
        <v>0</v>
      </c>
      <c r="V92" s="23">
        <v>28024.795313880004</v>
      </c>
      <c r="W92" s="23">
        <v>2180.28833201</v>
      </c>
      <c r="X92" s="23">
        <v>57.923606210000003</v>
      </c>
      <c r="Y92" s="52">
        <v>0</v>
      </c>
      <c r="Z92" s="23">
        <f t="shared" si="13"/>
        <v>30263.007252100004</v>
      </c>
      <c r="AA92" s="23">
        <v>17118.298502799997</v>
      </c>
      <c r="AB92" s="23">
        <v>0</v>
      </c>
      <c r="AC92" s="23">
        <v>0</v>
      </c>
      <c r="AD92" s="23">
        <v>17118.298502799997</v>
      </c>
      <c r="AE92" s="23">
        <v>2073.5791203099998</v>
      </c>
      <c r="AF92" s="23">
        <v>32.677133550000001</v>
      </c>
      <c r="AG92" s="52">
        <v>0</v>
      </c>
      <c r="AH92" s="23">
        <f t="shared" si="14"/>
        <v>19224.55475666</v>
      </c>
      <c r="AI92" s="23">
        <v>18939.724126289999</v>
      </c>
      <c r="AJ92" s="23">
        <v>0</v>
      </c>
      <c r="AK92" s="23">
        <v>0</v>
      </c>
      <c r="AL92" s="23">
        <v>18939.724126289999</v>
      </c>
      <c r="AM92" s="23">
        <v>2641.5826212000002</v>
      </c>
      <c r="AN92" s="23">
        <v>42.254369600000004</v>
      </c>
      <c r="AO92" s="52">
        <v>0</v>
      </c>
      <c r="AP92" s="23">
        <f t="shared" si="15"/>
        <v>21623.561117089997</v>
      </c>
      <c r="AQ92" s="23">
        <v>12028.964123590002</v>
      </c>
      <c r="AR92" s="23">
        <v>0</v>
      </c>
      <c r="AS92" s="23">
        <v>0</v>
      </c>
      <c r="AT92" s="23">
        <v>12028.964123590002</v>
      </c>
      <c r="AU92" s="23">
        <v>1993.5041644999997</v>
      </c>
      <c r="AV92" s="23">
        <v>95.519604479999998</v>
      </c>
      <c r="AW92" s="52">
        <v>0</v>
      </c>
      <c r="AX92" s="23">
        <f t="shared" si="16"/>
        <v>14117.987892570001</v>
      </c>
      <c r="AY92" s="23">
        <v>2894.0163748799996</v>
      </c>
      <c r="AZ92" s="23">
        <v>0</v>
      </c>
      <c r="BA92" s="23">
        <v>0</v>
      </c>
      <c r="BB92" s="23">
        <v>2894.0163748799996</v>
      </c>
      <c r="BC92" s="23">
        <v>1375.3469690700001</v>
      </c>
      <c r="BD92" s="23">
        <v>96.270155349999996</v>
      </c>
      <c r="BE92" s="52">
        <v>0</v>
      </c>
      <c r="BF92" s="23">
        <f t="shared" si="17"/>
        <v>4365.6334993</v>
      </c>
      <c r="BG92" s="23">
        <v>5588.93537646</v>
      </c>
      <c r="BH92" s="23">
        <v>0</v>
      </c>
      <c r="BI92" s="23">
        <v>0</v>
      </c>
      <c r="BJ92" s="23">
        <v>5588.93537646</v>
      </c>
      <c r="BK92" s="23">
        <v>2294.3133066499995</v>
      </c>
      <c r="BL92" s="23">
        <v>77.630618650000002</v>
      </c>
      <c r="BM92" s="52">
        <v>0</v>
      </c>
      <c r="BN92" s="23">
        <f t="shared" si="18"/>
        <v>7960.8793017599992</v>
      </c>
      <c r="BO92" s="23">
        <v>7684.2749985099999</v>
      </c>
      <c r="BP92" s="23">
        <v>0</v>
      </c>
      <c r="BQ92" s="23">
        <v>0</v>
      </c>
      <c r="BR92" s="23">
        <v>7684.2749985099999</v>
      </c>
      <c r="BS92" s="23">
        <v>2676.6066091099997</v>
      </c>
      <c r="BT92" s="23">
        <v>145.78462321999999</v>
      </c>
      <c r="BU92" s="52">
        <v>0</v>
      </c>
      <c r="BV92" s="23">
        <f t="shared" si="19"/>
        <v>10506.666230840001</v>
      </c>
      <c r="BW92" s="23">
        <v>20784.560068999999</v>
      </c>
      <c r="BX92" s="23">
        <v>0</v>
      </c>
      <c r="BY92" s="23">
        <v>0</v>
      </c>
      <c r="BZ92" s="23">
        <v>20784.560068999999</v>
      </c>
      <c r="CA92" s="23">
        <v>3032.2433200199998</v>
      </c>
      <c r="CB92" s="23">
        <v>149.51573271999999</v>
      </c>
      <c r="CC92" s="52">
        <v>0</v>
      </c>
      <c r="CD92" s="23">
        <f t="shared" si="20"/>
        <v>23966.319121739998</v>
      </c>
      <c r="CE92" s="23">
        <v>6694.215246929999</v>
      </c>
      <c r="CF92" s="23">
        <v>0</v>
      </c>
      <c r="CG92" s="23">
        <v>0</v>
      </c>
      <c r="CH92" s="23">
        <v>6694.215246929999</v>
      </c>
      <c r="CI92" s="23" t="s">
        <v>833</v>
      </c>
      <c r="CJ92" s="23" t="s">
        <v>833</v>
      </c>
      <c r="CK92" s="52">
        <v>0</v>
      </c>
      <c r="CL92" s="23" t="s">
        <v>833</v>
      </c>
    </row>
    <row r="93" spans="1:90" ht="20.100000000000001" customHeight="1" x14ac:dyDescent="0.25">
      <c r="A93" s="21">
        <v>1413</v>
      </c>
      <c r="B93" s="22" t="s">
        <v>295</v>
      </c>
      <c r="C93" s="23">
        <v>0</v>
      </c>
      <c r="D93" s="23">
        <v>0</v>
      </c>
      <c r="E93" s="23">
        <v>0</v>
      </c>
      <c r="F93" s="23">
        <v>0</v>
      </c>
      <c r="G93" s="23">
        <v>0</v>
      </c>
      <c r="H93" s="23">
        <v>0</v>
      </c>
      <c r="I93" s="52">
        <v>0</v>
      </c>
      <c r="J93" s="23">
        <f t="shared" si="11"/>
        <v>0</v>
      </c>
      <c r="K93" s="23">
        <v>0</v>
      </c>
      <c r="L93" s="23">
        <v>0</v>
      </c>
      <c r="M93" s="23">
        <v>0</v>
      </c>
      <c r="N93" s="23">
        <v>0</v>
      </c>
      <c r="O93" s="23">
        <v>0</v>
      </c>
      <c r="P93" s="23">
        <v>0</v>
      </c>
      <c r="Q93" s="52">
        <v>0</v>
      </c>
      <c r="R93" s="23">
        <f t="shared" si="12"/>
        <v>0</v>
      </c>
      <c r="S93" s="23">
        <v>0</v>
      </c>
      <c r="T93" s="23">
        <v>0</v>
      </c>
      <c r="U93" s="23">
        <v>0</v>
      </c>
      <c r="V93" s="23">
        <v>0</v>
      </c>
      <c r="W93" s="23">
        <v>0</v>
      </c>
      <c r="X93" s="23">
        <v>0</v>
      </c>
      <c r="Y93" s="52">
        <v>0</v>
      </c>
      <c r="Z93" s="23">
        <f t="shared" si="13"/>
        <v>0</v>
      </c>
      <c r="AA93" s="23">
        <v>0</v>
      </c>
      <c r="AB93" s="23">
        <v>0</v>
      </c>
      <c r="AC93" s="23">
        <v>0</v>
      </c>
      <c r="AD93" s="23">
        <v>0</v>
      </c>
      <c r="AE93" s="23">
        <v>0</v>
      </c>
      <c r="AF93" s="23">
        <v>0</v>
      </c>
      <c r="AG93" s="52">
        <v>0</v>
      </c>
      <c r="AH93" s="23">
        <f t="shared" si="14"/>
        <v>0</v>
      </c>
      <c r="AI93" s="23">
        <v>0</v>
      </c>
      <c r="AJ93" s="23">
        <v>0</v>
      </c>
      <c r="AK93" s="23">
        <v>0</v>
      </c>
      <c r="AL93" s="23">
        <v>0</v>
      </c>
      <c r="AM93" s="23">
        <v>0</v>
      </c>
      <c r="AN93" s="23">
        <v>0</v>
      </c>
      <c r="AO93" s="52">
        <v>0</v>
      </c>
      <c r="AP93" s="23">
        <f t="shared" si="15"/>
        <v>0</v>
      </c>
      <c r="AQ93" s="23">
        <v>0</v>
      </c>
      <c r="AR93" s="23">
        <v>0</v>
      </c>
      <c r="AS93" s="23">
        <v>0</v>
      </c>
      <c r="AT93" s="23">
        <v>0</v>
      </c>
      <c r="AU93" s="23">
        <v>0</v>
      </c>
      <c r="AV93" s="23">
        <v>0</v>
      </c>
      <c r="AW93" s="52">
        <v>0</v>
      </c>
      <c r="AX93" s="23">
        <f t="shared" si="16"/>
        <v>0</v>
      </c>
      <c r="AY93" s="23">
        <v>0</v>
      </c>
      <c r="AZ93" s="23">
        <v>0</v>
      </c>
      <c r="BA93" s="23">
        <v>0</v>
      </c>
      <c r="BB93" s="23">
        <v>0</v>
      </c>
      <c r="BC93" s="23">
        <v>0</v>
      </c>
      <c r="BD93" s="23">
        <v>0</v>
      </c>
      <c r="BE93" s="52">
        <v>0</v>
      </c>
      <c r="BF93" s="23">
        <f t="shared" si="17"/>
        <v>0</v>
      </c>
      <c r="BG93" s="23">
        <v>0</v>
      </c>
      <c r="BH93" s="23">
        <v>0</v>
      </c>
      <c r="BI93" s="23">
        <v>0</v>
      </c>
      <c r="BJ93" s="23">
        <v>0</v>
      </c>
      <c r="BK93" s="23">
        <v>0</v>
      </c>
      <c r="BL93" s="23">
        <v>0</v>
      </c>
      <c r="BM93" s="52">
        <v>0</v>
      </c>
      <c r="BN93" s="23">
        <f t="shared" si="18"/>
        <v>0</v>
      </c>
      <c r="BO93" s="23">
        <v>0</v>
      </c>
      <c r="BP93" s="23">
        <v>0</v>
      </c>
      <c r="BQ93" s="23">
        <v>0</v>
      </c>
      <c r="BR93" s="23">
        <v>0</v>
      </c>
      <c r="BS93" s="23">
        <v>0</v>
      </c>
      <c r="BT93" s="23">
        <v>0</v>
      </c>
      <c r="BU93" s="52">
        <v>0</v>
      </c>
      <c r="BV93" s="23">
        <f t="shared" si="19"/>
        <v>0</v>
      </c>
      <c r="BW93" s="23">
        <v>0</v>
      </c>
      <c r="BX93" s="23">
        <v>0</v>
      </c>
      <c r="BY93" s="23">
        <v>0</v>
      </c>
      <c r="BZ93" s="23">
        <v>0</v>
      </c>
      <c r="CA93" s="23">
        <v>0</v>
      </c>
      <c r="CB93" s="23">
        <v>0</v>
      </c>
      <c r="CC93" s="52">
        <v>0</v>
      </c>
      <c r="CD93" s="23">
        <f t="shared" si="20"/>
        <v>0</v>
      </c>
      <c r="CE93" s="23">
        <v>0</v>
      </c>
      <c r="CF93" s="23">
        <v>0</v>
      </c>
      <c r="CG93" s="23">
        <v>0</v>
      </c>
      <c r="CH93" s="23">
        <v>0</v>
      </c>
      <c r="CI93" s="23" t="s">
        <v>833</v>
      </c>
      <c r="CJ93" s="23" t="s">
        <v>833</v>
      </c>
      <c r="CK93" s="52">
        <v>0</v>
      </c>
      <c r="CL93" s="23" t="s">
        <v>833</v>
      </c>
    </row>
    <row r="94" spans="1:90" ht="20.100000000000001" customHeight="1" x14ac:dyDescent="0.25">
      <c r="A94" s="21">
        <v>1414</v>
      </c>
      <c r="B94" s="22" t="s">
        <v>296</v>
      </c>
      <c r="C94" s="23">
        <v>0</v>
      </c>
      <c r="D94" s="23">
        <v>0</v>
      </c>
      <c r="E94" s="23">
        <v>0</v>
      </c>
      <c r="F94" s="23">
        <v>0</v>
      </c>
      <c r="G94" s="23">
        <v>0</v>
      </c>
      <c r="H94" s="23">
        <v>0</v>
      </c>
      <c r="I94" s="52">
        <v>0</v>
      </c>
      <c r="J94" s="23">
        <f t="shared" si="11"/>
        <v>0</v>
      </c>
      <c r="K94" s="23">
        <v>0</v>
      </c>
      <c r="L94" s="23">
        <v>0</v>
      </c>
      <c r="M94" s="23">
        <v>0</v>
      </c>
      <c r="N94" s="23">
        <v>0</v>
      </c>
      <c r="O94" s="23">
        <v>0</v>
      </c>
      <c r="P94" s="23">
        <v>0</v>
      </c>
      <c r="Q94" s="52">
        <v>0</v>
      </c>
      <c r="R94" s="23">
        <f t="shared" si="12"/>
        <v>0</v>
      </c>
      <c r="S94" s="23">
        <v>0</v>
      </c>
      <c r="T94" s="23">
        <v>0</v>
      </c>
      <c r="U94" s="23">
        <v>0</v>
      </c>
      <c r="V94" s="23">
        <v>0</v>
      </c>
      <c r="W94" s="23">
        <v>0</v>
      </c>
      <c r="X94" s="23">
        <v>0</v>
      </c>
      <c r="Y94" s="52">
        <v>0</v>
      </c>
      <c r="Z94" s="23">
        <f t="shared" si="13"/>
        <v>0</v>
      </c>
      <c r="AA94" s="23">
        <v>0</v>
      </c>
      <c r="AB94" s="23">
        <v>0</v>
      </c>
      <c r="AC94" s="23">
        <v>0</v>
      </c>
      <c r="AD94" s="23">
        <v>0</v>
      </c>
      <c r="AE94" s="23">
        <v>0</v>
      </c>
      <c r="AF94" s="23">
        <v>0</v>
      </c>
      <c r="AG94" s="52">
        <v>0</v>
      </c>
      <c r="AH94" s="23">
        <f t="shared" si="14"/>
        <v>0</v>
      </c>
      <c r="AI94" s="23">
        <v>0</v>
      </c>
      <c r="AJ94" s="23">
        <v>0</v>
      </c>
      <c r="AK94" s="23">
        <v>0</v>
      </c>
      <c r="AL94" s="23">
        <v>0</v>
      </c>
      <c r="AM94" s="23">
        <v>0</v>
      </c>
      <c r="AN94" s="23">
        <v>0</v>
      </c>
      <c r="AO94" s="52">
        <v>0</v>
      </c>
      <c r="AP94" s="23">
        <f t="shared" si="15"/>
        <v>0</v>
      </c>
      <c r="AQ94" s="23">
        <v>0</v>
      </c>
      <c r="AR94" s="23">
        <v>0</v>
      </c>
      <c r="AS94" s="23">
        <v>0</v>
      </c>
      <c r="AT94" s="23">
        <v>0</v>
      </c>
      <c r="AU94" s="23">
        <v>0</v>
      </c>
      <c r="AV94" s="23">
        <v>0</v>
      </c>
      <c r="AW94" s="52">
        <v>0</v>
      </c>
      <c r="AX94" s="23">
        <f t="shared" si="16"/>
        <v>0</v>
      </c>
      <c r="AY94" s="23">
        <v>0</v>
      </c>
      <c r="AZ94" s="23">
        <v>0</v>
      </c>
      <c r="BA94" s="23">
        <v>0</v>
      </c>
      <c r="BB94" s="23">
        <v>0</v>
      </c>
      <c r="BC94" s="23">
        <v>0</v>
      </c>
      <c r="BD94" s="23">
        <v>0</v>
      </c>
      <c r="BE94" s="52">
        <v>0</v>
      </c>
      <c r="BF94" s="23">
        <f t="shared" si="17"/>
        <v>0</v>
      </c>
      <c r="BG94" s="23">
        <v>0</v>
      </c>
      <c r="BH94" s="23">
        <v>0</v>
      </c>
      <c r="BI94" s="23">
        <v>0</v>
      </c>
      <c r="BJ94" s="23">
        <v>0</v>
      </c>
      <c r="BK94" s="23">
        <v>0</v>
      </c>
      <c r="BL94" s="23">
        <v>0</v>
      </c>
      <c r="BM94" s="52">
        <v>0</v>
      </c>
      <c r="BN94" s="23">
        <f t="shared" si="18"/>
        <v>0</v>
      </c>
      <c r="BO94" s="23">
        <v>0</v>
      </c>
      <c r="BP94" s="23">
        <v>0</v>
      </c>
      <c r="BQ94" s="23">
        <v>0</v>
      </c>
      <c r="BR94" s="23">
        <v>0</v>
      </c>
      <c r="BS94" s="23">
        <v>0</v>
      </c>
      <c r="BT94" s="23">
        <v>0</v>
      </c>
      <c r="BU94" s="52">
        <v>0</v>
      </c>
      <c r="BV94" s="23">
        <f t="shared" si="19"/>
        <v>0</v>
      </c>
      <c r="BW94" s="23">
        <v>0</v>
      </c>
      <c r="BX94" s="23">
        <v>0</v>
      </c>
      <c r="BY94" s="23">
        <v>0</v>
      </c>
      <c r="BZ94" s="23">
        <v>0</v>
      </c>
      <c r="CA94" s="23">
        <v>0</v>
      </c>
      <c r="CB94" s="23">
        <v>0</v>
      </c>
      <c r="CC94" s="52">
        <v>0</v>
      </c>
      <c r="CD94" s="23">
        <f t="shared" si="20"/>
        <v>0</v>
      </c>
      <c r="CE94" s="23">
        <v>0</v>
      </c>
      <c r="CF94" s="23">
        <v>0</v>
      </c>
      <c r="CG94" s="23">
        <v>0</v>
      </c>
      <c r="CH94" s="23">
        <v>0</v>
      </c>
      <c r="CI94" s="23" t="s">
        <v>833</v>
      </c>
      <c r="CJ94" s="23" t="s">
        <v>833</v>
      </c>
      <c r="CK94" s="52">
        <v>0</v>
      </c>
      <c r="CL94" s="23" t="s">
        <v>833</v>
      </c>
    </row>
    <row r="95" spans="1:90" ht="20.100000000000001" customHeight="1" x14ac:dyDescent="0.25">
      <c r="A95" s="21">
        <v>1415</v>
      </c>
      <c r="B95" s="22" t="s">
        <v>468</v>
      </c>
      <c r="C95" s="23">
        <v>32177.960851809999</v>
      </c>
      <c r="D95" s="23">
        <v>0</v>
      </c>
      <c r="E95" s="23">
        <v>0</v>
      </c>
      <c r="F95" s="23">
        <v>32177.960851809999</v>
      </c>
      <c r="G95" s="23">
        <v>2817.4490963900016</v>
      </c>
      <c r="H95" s="23">
        <v>674.70537667999997</v>
      </c>
      <c r="I95" s="52">
        <v>0</v>
      </c>
      <c r="J95" s="23">
        <f t="shared" si="11"/>
        <v>35670.115324880004</v>
      </c>
      <c r="K95" s="23">
        <v>30624.575371179999</v>
      </c>
      <c r="L95" s="23">
        <v>0</v>
      </c>
      <c r="M95" s="23">
        <v>0</v>
      </c>
      <c r="N95" s="23">
        <v>30624.575371179999</v>
      </c>
      <c r="O95" s="23">
        <v>1251.3733788300001</v>
      </c>
      <c r="P95" s="23">
        <v>894.77916917999994</v>
      </c>
      <c r="Q95" s="52">
        <v>0</v>
      </c>
      <c r="R95" s="23">
        <f t="shared" si="12"/>
        <v>32770.727919190002</v>
      </c>
      <c r="S95" s="23">
        <v>37168.547729589998</v>
      </c>
      <c r="T95" s="23">
        <v>0</v>
      </c>
      <c r="U95" s="23">
        <v>0</v>
      </c>
      <c r="V95" s="23">
        <v>37168.547729589998</v>
      </c>
      <c r="W95" s="23">
        <v>1158.3432636399998</v>
      </c>
      <c r="X95" s="23">
        <v>1402.6756347200001</v>
      </c>
      <c r="Y95" s="52">
        <v>0</v>
      </c>
      <c r="Z95" s="23">
        <f t="shared" si="13"/>
        <v>39729.56662795</v>
      </c>
      <c r="AA95" s="23">
        <v>55742.081098289986</v>
      </c>
      <c r="AB95" s="23">
        <v>0</v>
      </c>
      <c r="AC95" s="23">
        <v>0</v>
      </c>
      <c r="AD95" s="23">
        <v>55742.081098289986</v>
      </c>
      <c r="AE95" s="23">
        <v>1309.86176004</v>
      </c>
      <c r="AF95" s="23">
        <v>1297.5801197400001</v>
      </c>
      <c r="AG95" s="52">
        <v>0</v>
      </c>
      <c r="AH95" s="23">
        <f t="shared" si="14"/>
        <v>58349.522978069988</v>
      </c>
      <c r="AI95" s="23">
        <v>41360.085923049999</v>
      </c>
      <c r="AJ95" s="23">
        <v>0</v>
      </c>
      <c r="AK95" s="23">
        <v>0</v>
      </c>
      <c r="AL95" s="23">
        <v>41360.085923049999</v>
      </c>
      <c r="AM95" s="23">
        <v>1147.9213070899996</v>
      </c>
      <c r="AN95" s="23">
        <v>1571.7831515400001</v>
      </c>
      <c r="AO95" s="52">
        <v>0</v>
      </c>
      <c r="AP95" s="23">
        <f t="shared" si="15"/>
        <v>44079.790381680003</v>
      </c>
      <c r="AQ95" s="23">
        <v>31354.233822300004</v>
      </c>
      <c r="AR95" s="23">
        <v>0</v>
      </c>
      <c r="AS95" s="23">
        <v>0</v>
      </c>
      <c r="AT95" s="23">
        <v>31354.233822300004</v>
      </c>
      <c r="AU95" s="23">
        <v>-616.22928351000019</v>
      </c>
      <c r="AV95" s="23">
        <v>2479.3304724299996</v>
      </c>
      <c r="AW95" s="52">
        <v>0</v>
      </c>
      <c r="AX95" s="23">
        <f t="shared" si="16"/>
        <v>33217.335011219999</v>
      </c>
      <c r="AY95" s="23">
        <v>43858.008697919999</v>
      </c>
      <c r="AZ95" s="23">
        <v>0</v>
      </c>
      <c r="BA95" s="23">
        <v>0</v>
      </c>
      <c r="BB95" s="23">
        <v>43858.008697919999</v>
      </c>
      <c r="BC95" s="23">
        <v>999.01889127000015</v>
      </c>
      <c r="BD95" s="23">
        <v>1765.4404001199998</v>
      </c>
      <c r="BE95" s="52">
        <v>0</v>
      </c>
      <c r="BF95" s="23">
        <f t="shared" si="17"/>
        <v>46622.467989310004</v>
      </c>
      <c r="BG95" s="23">
        <v>61819.930059159997</v>
      </c>
      <c r="BH95" s="23">
        <v>0</v>
      </c>
      <c r="BI95" s="23">
        <v>0</v>
      </c>
      <c r="BJ95" s="23">
        <v>61819.930059159997</v>
      </c>
      <c r="BK95" s="23">
        <v>2710.4176639299999</v>
      </c>
      <c r="BL95" s="23">
        <v>2366.7837472300002</v>
      </c>
      <c r="BM95" s="52">
        <v>0</v>
      </c>
      <c r="BN95" s="23">
        <f t="shared" si="18"/>
        <v>66897.13147031999</v>
      </c>
      <c r="BO95" s="23">
        <v>81301.358174110006</v>
      </c>
      <c r="BP95" s="23">
        <v>0</v>
      </c>
      <c r="BQ95" s="23">
        <v>0</v>
      </c>
      <c r="BR95" s="23">
        <v>81301.358174110006</v>
      </c>
      <c r="BS95" s="23">
        <v>1637.69302354</v>
      </c>
      <c r="BT95" s="23">
        <v>1701.3184505499999</v>
      </c>
      <c r="BU95" s="52">
        <v>0</v>
      </c>
      <c r="BV95" s="23">
        <f t="shared" si="19"/>
        <v>84640.369648200009</v>
      </c>
      <c r="BW95" s="23">
        <v>154017.96536954</v>
      </c>
      <c r="BX95" s="23">
        <v>0</v>
      </c>
      <c r="BY95" s="23">
        <v>0</v>
      </c>
      <c r="BZ95" s="23">
        <v>154017.96536954</v>
      </c>
      <c r="CA95" s="23">
        <v>1654.5955983199999</v>
      </c>
      <c r="CB95" s="23">
        <v>2853.3129938800002</v>
      </c>
      <c r="CC95" s="52">
        <v>0</v>
      </c>
      <c r="CD95" s="23">
        <f t="shared" si="20"/>
        <v>158525.87396174003</v>
      </c>
      <c r="CE95" s="23">
        <v>61519.402685650013</v>
      </c>
      <c r="CF95" s="23">
        <v>0</v>
      </c>
      <c r="CG95" s="23">
        <v>0</v>
      </c>
      <c r="CH95" s="23">
        <v>61519.402685650013</v>
      </c>
      <c r="CI95" s="23" t="s">
        <v>833</v>
      </c>
      <c r="CJ95" s="23" t="s">
        <v>833</v>
      </c>
      <c r="CK95" s="52">
        <v>0</v>
      </c>
      <c r="CL95" s="23" t="s">
        <v>833</v>
      </c>
    </row>
    <row r="96" spans="1:90" ht="20.100000000000001" customHeight="1" x14ac:dyDescent="0.25">
      <c r="A96" s="21">
        <v>1416</v>
      </c>
      <c r="B96" s="22" t="s">
        <v>297</v>
      </c>
      <c r="C96" s="23">
        <v>0</v>
      </c>
      <c r="D96" s="23">
        <v>0</v>
      </c>
      <c r="E96" s="23">
        <v>0</v>
      </c>
      <c r="F96" s="23">
        <v>0</v>
      </c>
      <c r="G96" s="23">
        <v>0</v>
      </c>
      <c r="H96" s="23">
        <v>0</v>
      </c>
      <c r="I96" s="52">
        <v>0</v>
      </c>
      <c r="J96" s="23">
        <f t="shared" si="11"/>
        <v>0</v>
      </c>
      <c r="K96" s="23">
        <v>0</v>
      </c>
      <c r="L96" s="23">
        <v>0</v>
      </c>
      <c r="M96" s="23">
        <v>0</v>
      </c>
      <c r="N96" s="23">
        <v>0</v>
      </c>
      <c r="O96" s="23">
        <v>0</v>
      </c>
      <c r="P96" s="23">
        <v>0</v>
      </c>
      <c r="Q96" s="52">
        <v>0</v>
      </c>
      <c r="R96" s="23">
        <f t="shared" si="12"/>
        <v>0</v>
      </c>
      <c r="S96" s="23">
        <v>0</v>
      </c>
      <c r="T96" s="23">
        <v>0</v>
      </c>
      <c r="U96" s="23">
        <v>0</v>
      </c>
      <c r="V96" s="23">
        <v>0</v>
      </c>
      <c r="W96" s="23">
        <v>0</v>
      </c>
      <c r="X96" s="23">
        <v>0</v>
      </c>
      <c r="Y96" s="52">
        <v>0</v>
      </c>
      <c r="Z96" s="23">
        <f t="shared" si="13"/>
        <v>0</v>
      </c>
      <c r="AA96" s="23">
        <v>0</v>
      </c>
      <c r="AB96" s="23">
        <v>0</v>
      </c>
      <c r="AC96" s="23">
        <v>0</v>
      </c>
      <c r="AD96" s="23">
        <v>0</v>
      </c>
      <c r="AE96" s="23">
        <v>0</v>
      </c>
      <c r="AF96" s="23">
        <v>0</v>
      </c>
      <c r="AG96" s="52">
        <v>0</v>
      </c>
      <c r="AH96" s="23">
        <f t="shared" si="14"/>
        <v>0</v>
      </c>
      <c r="AI96" s="23">
        <v>0</v>
      </c>
      <c r="AJ96" s="23">
        <v>0</v>
      </c>
      <c r="AK96" s="23">
        <v>0</v>
      </c>
      <c r="AL96" s="23">
        <v>0</v>
      </c>
      <c r="AM96" s="23">
        <v>0</v>
      </c>
      <c r="AN96" s="23">
        <v>0</v>
      </c>
      <c r="AO96" s="52">
        <v>0</v>
      </c>
      <c r="AP96" s="23">
        <f t="shared" si="15"/>
        <v>0</v>
      </c>
      <c r="AQ96" s="23">
        <v>0</v>
      </c>
      <c r="AR96" s="23">
        <v>0</v>
      </c>
      <c r="AS96" s="23">
        <v>0</v>
      </c>
      <c r="AT96" s="23">
        <v>0</v>
      </c>
      <c r="AU96" s="23">
        <v>0</v>
      </c>
      <c r="AV96" s="23">
        <v>0</v>
      </c>
      <c r="AW96" s="52">
        <v>0</v>
      </c>
      <c r="AX96" s="23">
        <f t="shared" si="16"/>
        <v>0</v>
      </c>
      <c r="AY96" s="23">
        <v>0</v>
      </c>
      <c r="AZ96" s="23">
        <v>0</v>
      </c>
      <c r="BA96" s="23">
        <v>0</v>
      </c>
      <c r="BB96" s="23">
        <v>0</v>
      </c>
      <c r="BC96" s="23">
        <v>0</v>
      </c>
      <c r="BD96" s="23">
        <v>0</v>
      </c>
      <c r="BE96" s="52">
        <v>0</v>
      </c>
      <c r="BF96" s="23">
        <f t="shared" si="17"/>
        <v>0</v>
      </c>
      <c r="BG96" s="23">
        <v>0</v>
      </c>
      <c r="BH96" s="23">
        <v>0</v>
      </c>
      <c r="BI96" s="23">
        <v>0</v>
      </c>
      <c r="BJ96" s="23">
        <v>0</v>
      </c>
      <c r="BK96" s="23">
        <v>0</v>
      </c>
      <c r="BL96" s="23">
        <v>0</v>
      </c>
      <c r="BM96" s="52">
        <v>0</v>
      </c>
      <c r="BN96" s="23">
        <f t="shared" si="18"/>
        <v>0</v>
      </c>
      <c r="BO96" s="23">
        <v>0</v>
      </c>
      <c r="BP96" s="23">
        <v>0</v>
      </c>
      <c r="BQ96" s="23">
        <v>0</v>
      </c>
      <c r="BR96" s="23">
        <v>0</v>
      </c>
      <c r="BS96" s="23">
        <v>0</v>
      </c>
      <c r="BT96" s="23">
        <v>0</v>
      </c>
      <c r="BU96" s="52">
        <v>0</v>
      </c>
      <c r="BV96" s="23">
        <f t="shared" si="19"/>
        <v>0</v>
      </c>
      <c r="BW96" s="23">
        <v>0</v>
      </c>
      <c r="BX96" s="23">
        <v>0</v>
      </c>
      <c r="BY96" s="23">
        <v>0</v>
      </c>
      <c r="BZ96" s="23">
        <v>0</v>
      </c>
      <c r="CA96" s="23">
        <v>0</v>
      </c>
      <c r="CB96" s="23">
        <v>0</v>
      </c>
      <c r="CC96" s="52">
        <v>0</v>
      </c>
      <c r="CD96" s="23">
        <f t="shared" si="20"/>
        <v>0</v>
      </c>
      <c r="CE96" s="23">
        <v>0</v>
      </c>
      <c r="CF96" s="23">
        <v>0</v>
      </c>
      <c r="CG96" s="23">
        <v>0</v>
      </c>
      <c r="CH96" s="23">
        <v>0</v>
      </c>
      <c r="CI96" s="23" t="s">
        <v>833</v>
      </c>
      <c r="CJ96" s="23" t="s">
        <v>833</v>
      </c>
      <c r="CK96" s="52">
        <v>0</v>
      </c>
      <c r="CL96" s="23" t="s">
        <v>833</v>
      </c>
    </row>
    <row r="97" spans="1:90" ht="20.100000000000001" customHeight="1" x14ac:dyDescent="0.25">
      <c r="A97" s="35">
        <v>142</v>
      </c>
      <c r="B97" s="36" t="s">
        <v>298</v>
      </c>
      <c r="C97" s="93">
        <v>7322.7583312000006</v>
      </c>
      <c r="D97" s="93">
        <v>0</v>
      </c>
      <c r="E97" s="93">
        <v>0</v>
      </c>
      <c r="F97" s="93">
        <v>7322.7583312000006</v>
      </c>
      <c r="G97" s="93">
        <v>10140.4326527755</v>
      </c>
      <c r="H97" s="93">
        <v>10316.60230194322</v>
      </c>
      <c r="I97" s="37">
        <f>SUM(I98:I101)</f>
        <v>0</v>
      </c>
      <c r="J97" s="93">
        <f t="shared" si="11"/>
        <v>27779.79328591872</v>
      </c>
      <c r="K97" s="93">
        <v>8830.90822501</v>
      </c>
      <c r="L97" s="93">
        <v>0</v>
      </c>
      <c r="M97" s="93">
        <v>0</v>
      </c>
      <c r="N97" s="93">
        <v>8830.90822501</v>
      </c>
      <c r="O97" s="93">
        <v>11145.35215044275</v>
      </c>
      <c r="P97" s="93">
        <v>11190.064101281579</v>
      </c>
      <c r="Q97" s="37">
        <f>SUM(Q98:Q101)</f>
        <v>0</v>
      </c>
      <c r="R97" s="93">
        <f t="shared" si="12"/>
        <v>31166.324476734331</v>
      </c>
      <c r="S97" s="93">
        <v>11251.355851320001</v>
      </c>
      <c r="T97" s="93">
        <v>0</v>
      </c>
      <c r="U97" s="93">
        <v>0</v>
      </c>
      <c r="V97" s="93">
        <v>11251.355851320001</v>
      </c>
      <c r="W97" s="93">
        <v>12255.967875802002</v>
      </c>
      <c r="X97" s="93">
        <v>8750.6783770237162</v>
      </c>
      <c r="Y97" s="37">
        <f>SUM(Y98:Y101)</f>
        <v>0</v>
      </c>
      <c r="Z97" s="93">
        <f t="shared" si="13"/>
        <v>32258.002104145718</v>
      </c>
      <c r="AA97" s="93">
        <v>11845.88946292</v>
      </c>
      <c r="AB97" s="93">
        <v>0</v>
      </c>
      <c r="AC97" s="93">
        <v>0</v>
      </c>
      <c r="AD97" s="93">
        <v>11845.88946292</v>
      </c>
      <c r="AE97" s="93">
        <v>13343.914281242</v>
      </c>
      <c r="AF97" s="93">
        <v>12626.99587624718</v>
      </c>
      <c r="AG97" s="37">
        <f>SUM(AG98:AG101)</f>
        <v>0</v>
      </c>
      <c r="AH97" s="93">
        <f t="shared" si="14"/>
        <v>37816.799620409176</v>
      </c>
      <c r="AI97" s="93">
        <v>11493.29418999</v>
      </c>
      <c r="AJ97" s="93">
        <v>0</v>
      </c>
      <c r="AK97" s="93">
        <v>0</v>
      </c>
      <c r="AL97" s="93">
        <v>11493.29418999</v>
      </c>
      <c r="AM97" s="93">
        <v>14431.42539566025</v>
      </c>
      <c r="AN97" s="93">
        <v>13395.542192919111</v>
      </c>
      <c r="AO97" s="37">
        <f>SUM(AO98:AO101)</f>
        <v>0</v>
      </c>
      <c r="AP97" s="93">
        <f t="shared" si="15"/>
        <v>39320.261778569358</v>
      </c>
      <c r="AQ97" s="93">
        <v>12254.63586635</v>
      </c>
      <c r="AR97" s="93">
        <v>0</v>
      </c>
      <c r="AS97" s="93">
        <v>0</v>
      </c>
      <c r="AT97" s="93">
        <v>12254.63586635</v>
      </c>
      <c r="AU97" s="93">
        <v>15698.700910119249</v>
      </c>
      <c r="AV97" s="93">
        <v>14438.755753246991</v>
      </c>
      <c r="AW97" s="37">
        <f>SUM(AW98:AW101)</f>
        <v>0</v>
      </c>
      <c r="AX97" s="93">
        <f t="shared" si="16"/>
        <v>42392.092529716239</v>
      </c>
      <c r="AY97" s="93">
        <v>12014.185856149998</v>
      </c>
      <c r="AZ97" s="93">
        <v>0</v>
      </c>
      <c r="BA97" s="93">
        <v>0</v>
      </c>
      <c r="BB97" s="93">
        <v>12014.185856149998</v>
      </c>
      <c r="BC97" s="93">
        <v>16398.842973700001</v>
      </c>
      <c r="BD97" s="93">
        <v>16026.548941924109</v>
      </c>
      <c r="BE97" s="37">
        <f>SUM(BE98:BE101)</f>
        <v>0</v>
      </c>
      <c r="BF97" s="93">
        <f t="shared" si="17"/>
        <v>44439.577771774108</v>
      </c>
      <c r="BG97" s="93">
        <v>11015.994904859999</v>
      </c>
      <c r="BH97" s="93">
        <v>0</v>
      </c>
      <c r="BI97" s="93">
        <v>0</v>
      </c>
      <c r="BJ97" s="93">
        <v>11015.994904859999</v>
      </c>
      <c r="BK97" s="93">
        <v>17760.517986209998</v>
      </c>
      <c r="BL97" s="93">
        <v>16794.801284342266</v>
      </c>
      <c r="BM97" s="37">
        <f>SUM(BM98:BM101)</f>
        <v>0</v>
      </c>
      <c r="BN97" s="93">
        <f t="shared" si="18"/>
        <v>45571.314175412263</v>
      </c>
      <c r="BO97" s="93">
        <v>12844.894875990001</v>
      </c>
      <c r="BP97" s="93">
        <v>0</v>
      </c>
      <c r="BQ97" s="93">
        <v>0</v>
      </c>
      <c r="BR97" s="93">
        <v>12844.894875990001</v>
      </c>
      <c r="BS97" s="93">
        <v>19563.969504910001</v>
      </c>
      <c r="BT97" s="93">
        <v>18784.487880287401</v>
      </c>
      <c r="BU97" s="37">
        <f>SUM(BU98:BU101)</f>
        <v>0</v>
      </c>
      <c r="BV97" s="93">
        <f t="shared" si="19"/>
        <v>51193.352261187407</v>
      </c>
      <c r="BW97" s="93">
        <v>12909.64945255</v>
      </c>
      <c r="BX97" s="93">
        <v>0</v>
      </c>
      <c r="BY97" s="93">
        <v>0</v>
      </c>
      <c r="BZ97" s="93">
        <v>12909.64945255</v>
      </c>
      <c r="CA97" s="93">
        <v>20915.153073549998</v>
      </c>
      <c r="CB97" s="93">
        <v>15357.666660325543</v>
      </c>
      <c r="CC97" s="37">
        <f>SUM(CC98:CC101)</f>
        <v>0</v>
      </c>
      <c r="CD97" s="93">
        <f t="shared" si="20"/>
        <v>49182.469186425544</v>
      </c>
      <c r="CE97" s="93">
        <v>9813.518524430001</v>
      </c>
      <c r="CF97" s="93">
        <v>0</v>
      </c>
      <c r="CG97" s="93">
        <v>0</v>
      </c>
      <c r="CH97" s="93">
        <v>9813.518524430001</v>
      </c>
      <c r="CI97" s="93" t="s">
        <v>833</v>
      </c>
      <c r="CJ97" s="93" t="s">
        <v>833</v>
      </c>
      <c r="CK97" s="37">
        <f>SUM(CK98:CK101)</f>
        <v>0</v>
      </c>
      <c r="CL97" s="93" t="s">
        <v>833</v>
      </c>
    </row>
    <row r="98" spans="1:90" ht="20.100000000000001" customHeight="1" x14ac:dyDescent="0.25">
      <c r="A98" s="21">
        <v>1421</v>
      </c>
      <c r="B98" s="22" t="s">
        <v>299</v>
      </c>
      <c r="C98" s="23">
        <v>0</v>
      </c>
      <c r="D98" s="23">
        <v>0</v>
      </c>
      <c r="E98" s="23">
        <v>0</v>
      </c>
      <c r="F98" s="23">
        <v>0</v>
      </c>
      <c r="G98" s="23">
        <v>0</v>
      </c>
      <c r="H98" s="23">
        <v>0</v>
      </c>
      <c r="I98" s="52">
        <v>0</v>
      </c>
      <c r="J98" s="23">
        <f t="shared" si="11"/>
        <v>0</v>
      </c>
      <c r="K98" s="23">
        <v>0</v>
      </c>
      <c r="L98" s="23">
        <v>0</v>
      </c>
      <c r="M98" s="23">
        <v>0</v>
      </c>
      <c r="N98" s="23">
        <v>0</v>
      </c>
      <c r="O98" s="23">
        <v>0</v>
      </c>
      <c r="P98" s="23">
        <v>0</v>
      </c>
      <c r="Q98" s="52">
        <v>0</v>
      </c>
      <c r="R98" s="23">
        <f t="shared" si="12"/>
        <v>0</v>
      </c>
      <c r="S98" s="23">
        <v>0</v>
      </c>
      <c r="T98" s="23">
        <v>0</v>
      </c>
      <c r="U98" s="23">
        <v>0</v>
      </c>
      <c r="V98" s="23">
        <v>0</v>
      </c>
      <c r="W98" s="23">
        <v>0</v>
      </c>
      <c r="X98" s="23">
        <v>0</v>
      </c>
      <c r="Y98" s="52">
        <v>0</v>
      </c>
      <c r="Z98" s="23">
        <f t="shared" si="13"/>
        <v>0</v>
      </c>
      <c r="AA98" s="23">
        <v>0</v>
      </c>
      <c r="AB98" s="23">
        <v>0</v>
      </c>
      <c r="AC98" s="23">
        <v>0</v>
      </c>
      <c r="AD98" s="23">
        <v>0</v>
      </c>
      <c r="AE98" s="23">
        <v>0</v>
      </c>
      <c r="AF98" s="23">
        <v>0</v>
      </c>
      <c r="AG98" s="52">
        <v>0</v>
      </c>
      <c r="AH98" s="23">
        <f t="shared" si="14"/>
        <v>0</v>
      </c>
      <c r="AI98" s="23">
        <v>0</v>
      </c>
      <c r="AJ98" s="23">
        <v>0</v>
      </c>
      <c r="AK98" s="23">
        <v>0</v>
      </c>
      <c r="AL98" s="23">
        <v>0</v>
      </c>
      <c r="AM98" s="23">
        <v>0</v>
      </c>
      <c r="AN98" s="23">
        <v>0</v>
      </c>
      <c r="AO98" s="52">
        <v>0</v>
      </c>
      <c r="AP98" s="23">
        <f t="shared" si="15"/>
        <v>0</v>
      </c>
      <c r="AQ98" s="23">
        <v>0</v>
      </c>
      <c r="AR98" s="23">
        <v>0</v>
      </c>
      <c r="AS98" s="23">
        <v>0</v>
      </c>
      <c r="AT98" s="23">
        <v>0</v>
      </c>
      <c r="AU98" s="23">
        <v>0</v>
      </c>
      <c r="AV98" s="23">
        <v>0</v>
      </c>
      <c r="AW98" s="52">
        <v>0</v>
      </c>
      <c r="AX98" s="23">
        <f t="shared" si="16"/>
        <v>0</v>
      </c>
      <c r="AY98" s="23">
        <v>0</v>
      </c>
      <c r="AZ98" s="23">
        <v>0</v>
      </c>
      <c r="BA98" s="23">
        <v>0</v>
      </c>
      <c r="BB98" s="23">
        <v>0</v>
      </c>
      <c r="BC98" s="23">
        <v>0</v>
      </c>
      <c r="BD98" s="23">
        <v>0</v>
      </c>
      <c r="BE98" s="52">
        <v>0</v>
      </c>
      <c r="BF98" s="23">
        <f t="shared" si="17"/>
        <v>0</v>
      </c>
      <c r="BG98" s="23">
        <v>0</v>
      </c>
      <c r="BH98" s="23">
        <v>0</v>
      </c>
      <c r="BI98" s="23">
        <v>0</v>
      </c>
      <c r="BJ98" s="23">
        <v>0</v>
      </c>
      <c r="BK98" s="23">
        <v>0</v>
      </c>
      <c r="BL98" s="23">
        <v>0</v>
      </c>
      <c r="BM98" s="52">
        <v>0</v>
      </c>
      <c r="BN98" s="23">
        <f t="shared" si="18"/>
        <v>0</v>
      </c>
      <c r="BO98" s="23">
        <v>0</v>
      </c>
      <c r="BP98" s="23">
        <v>0</v>
      </c>
      <c r="BQ98" s="23">
        <v>0</v>
      </c>
      <c r="BR98" s="23">
        <v>0</v>
      </c>
      <c r="BS98" s="23">
        <v>0</v>
      </c>
      <c r="BT98" s="23">
        <v>0</v>
      </c>
      <c r="BU98" s="52">
        <v>0</v>
      </c>
      <c r="BV98" s="23">
        <f t="shared" si="19"/>
        <v>0</v>
      </c>
      <c r="BW98" s="23">
        <v>0</v>
      </c>
      <c r="BX98" s="23">
        <v>0</v>
      </c>
      <c r="BY98" s="23">
        <v>0</v>
      </c>
      <c r="BZ98" s="23">
        <v>0</v>
      </c>
      <c r="CA98" s="23">
        <v>0</v>
      </c>
      <c r="CB98" s="23">
        <v>0</v>
      </c>
      <c r="CC98" s="52">
        <v>0</v>
      </c>
      <c r="CD98" s="23">
        <f t="shared" si="20"/>
        <v>0</v>
      </c>
      <c r="CE98" s="23">
        <v>0</v>
      </c>
      <c r="CF98" s="23">
        <v>0</v>
      </c>
      <c r="CG98" s="23">
        <v>0</v>
      </c>
      <c r="CH98" s="23">
        <v>0</v>
      </c>
      <c r="CI98" s="23" t="s">
        <v>833</v>
      </c>
      <c r="CJ98" s="23" t="s">
        <v>833</v>
      </c>
      <c r="CK98" s="52">
        <v>0</v>
      </c>
      <c r="CL98" s="23" t="s">
        <v>833</v>
      </c>
    </row>
    <row r="99" spans="1:90" ht="20.100000000000001" customHeight="1" x14ac:dyDescent="0.25">
      <c r="A99" s="21">
        <v>1422</v>
      </c>
      <c r="B99" s="22" t="s">
        <v>300</v>
      </c>
      <c r="C99" s="23">
        <v>1239.1723385299999</v>
      </c>
      <c r="D99" s="23">
        <v>0</v>
      </c>
      <c r="E99" s="23">
        <v>0</v>
      </c>
      <c r="F99" s="23">
        <v>1239.1723385299999</v>
      </c>
      <c r="G99" s="23">
        <v>2650.8383676255007</v>
      </c>
      <c r="H99" s="23">
        <v>2675.26727299189</v>
      </c>
      <c r="I99" s="52">
        <v>0</v>
      </c>
      <c r="J99" s="23">
        <f t="shared" si="11"/>
        <v>6565.2779791473913</v>
      </c>
      <c r="K99" s="23">
        <v>1654.23933203</v>
      </c>
      <c r="L99" s="23">
        <v>0</v>
      </c>
      <c r="M99" s="23">
        <v>0</v>
      </c>
      <c r="N99" s="23">
        <v>1654.23933203</v>
      </c>
      <c r="O99" s="23">
        <v>3004.34807915275</v>
      </c>
      <c r="P99" s="23">
        <v>2955.42996761931</v>
      </c>
      <c r="Q99" s="52">
        <v>0</v>
      </c>
      <c r="R99" s="23">
        <f t="shared" si="12"/>
        <v>7614.0173788020602</v>
      </c>
      <c r="S99" s="23">
        <v>1885.4713343400001</v>
      </c>
      <c r="T99" s="23">
        <v>0</v>
      </c>
      <c r="U99" s="23">
        <v>0</v>
      </c>
      <c r="V99" s="23">
        <v>1885.4713343400001</v>
      </c>
      <c r="W99" s="23">
        <v>3373.6264669120001</v>
      </c>
      <c r="X99" s="23">
        <v>3254.4309034718999</v>
      </c>
      <c r="Y99" s="52">
        <v>0</v>
      </c>
      <c r="Z99" s="23">
        <f t="shared" si="13"/>
        <v>8513.5287047238999</v>
      </c>
      <c r="AA99" s="23">
        <v>2016.5464231999995</v>
      </c>
      <c r="AB99" s="23">
        <v>0</v>
      </c>
      <c r="AC99" s="23">
        <v>0</v>
      </c>
      <c r="AD99" s="23">
        <v>2016.5464231999995</v>
      </c>
      <c r="AE99" s="23">
        <v>3851.872747762</v>
      </c>
      <c r="AF99" s="23">
        <v>3589.4470836423002</v>
      </c>
      <c r="AG99" s="52">
        <v>0</v>
      </c>
      <c r="AH99" s="23">
        <f t="shared" si="14"/>
        <v>9457.8662546042997</v>
      </c>
      <c r="AI99" s="23">
        <v>2134.5383898599998</v>
      </c>
      <c r="AJ99" s="23">
        <v>0</v>
      </c>
      <c r="AK99" s="23">
        <v>0</v>
      </c>
      <c r="AL99" s="23">
        <v>2134.5383898599998</v>
      </c>
      <c r="AM99" s="23">
        <v>4138.8143040302493</v>
      </c>
      <c r="AN99" s="23">
        <v>4004.8528080470401</v>
      </c>
      <c r="AO99" s="52">
        <v>0</v>
      </c>
      <c r="AP99" s="23">
        <f t="shared" si="15"/>
        <v>10278.205501937289</v>
      </c>
      <c r="AQ99" s="23">
        <v>2267.78574088</v>
      </c>
      <c r="AR99" s="23">
        <v>0</v>
      </c>
      <c r="AS99" s="23">
        <v>0</v>
      </c>
      <c r="AT99" s="23">
        <v>2267.78574088</v>
      </c>
      <c r="AU99" s="23">
        <v>4333.0709631092504</v>
      </c>
      <c r="AV99" s="23">
        <v>4393.5597565266899</v>
      </c>
      <c r="AW99" s="52">
        <v>0</v>
      </c>
      <c r="AX99" s="23">
        <f t="shared" si="16"/>
        <v>10994.41646051594</v>
      </c>
      <c r="AY99" s="23">
        <v>1573.7851636099999</v>
      </c>
      <c r="AZ99" s="23">
        <v>0</v>
      </c>
      <c r="BA99" s="23">
        <v>0</v>
      </c>
      <c r="BB99" s="23">
        <v>1573.7851636099999</v>
      </c>
      <c r="BC99" s="23">
        <v>4999.76438573</v>
      </c>
      <c r="BD99" s="23">
        <v>4855.8091284686097</v>
      </c>
      <c r="BE99" s="52">
        <v>0</v>
      </c>
      <c r="BF99" s="23">
        <f t="shared" si="17"/>
        <v>11429.35867780861</v>
      </c>
      <c r="BG99" s="23">
        <v>1699.71412018</v>
      </c>
      <c r="BH99" s="23">
        <v>0</v>
      </c>
      <c r="BI99" s="23">
        <v>0</v>
      </c>
      <c r="BJ99" s="23">
        <v>1699.71412018</v>
      </c>
      <c r="BK99" s="23">
        <v>5612.7844512499996</v>
      </c>
      <c r="BL99" s="23">
        <v>5426.8935718744005</v>
      </c>
      <c r="BM99" s="52">
        <v>0</v>
      </c>
      <c r="BN99" s="23">
        <f t="shared" si="18"/>
        <v>12739.392143304402</v>
      </c>
      <c r="BO99" s="23">
        <v>1955.5409787400001</v>
      </c>
      <c r="BP99" s="23">
        <v>0</v>
      </c>
      <c r="BQ99" s="23">
        <v>0</v>
      </c>
      <c r="BR99" s="23">
        <v>1955.5409787400001</v>
      </c>
      <c r="BS99" s="23">
        <v>5712.5158353199986</v>
      </c>
      <c r="BT99" s="23">
        <v>6626.3459067845097</v>
      </c>
      <c r="BU99" s="52">
        <v>0</v>
      </c>
      <c r="BV99" s="23">
        <f t="shared" si="19"/>
        <v>14294.402720844508</v>
      </c>
      <c r="BW99" s="23">
        <v>1971.1962930000002</v>
      </c>
      <c r="BX99" s="23">
        <v>0</v>
      </c>
      <c r="BY99" s="23">
        <v>0</v>
      </c>
      <c r="BZ99" s="23">
        <v>1971.1962930000002</v>
      </c>
      <c r="CA99" s="23">
        <v>4405.9310875499996</v>
      </c>
      <c r="CB99" s="23">
        <v>7219.1187780651799</v>
      </c>
      <c r="CC99" s="52">
        <v>0</v>
      </c>
      <c r="CD99" s="23">
        <f t="shared" si="20"/>
        <v>13596.24615861518</v>
      </c>
      <c r="CE99" s="23">
        <v>1591.5564082899998</v>
      </c>
      <c r="CF99" s="23">
        <v>0</v>
      </c>
      <c r="CG99" s="23">
        <v>0</v>
      </c>
      <c r="CH99" s="23">
        <v>1591.5564082899998</v>
      </c>
      <c r="CI99" s="23" t="s">
        <v>833</v>
      </c>
      <c r="CJ99" s="23" t="s">
        <v>833</v>
      </c>
      <c r="CK99" s="52">
        <v>0</v>
      </c>
      <c r="CL99" s="23" t="s">
        <v>833</v>
      </c>
    </row>
    <row r="100" spans="1:90" ht="20.100000000000001" customHeight="1" x14ac:dyDescent="0.25">
      <c r="A100" s="21">
        <v>1423</v>
      </c>
      <c r="B100" s="22" t="s">
        <v>301</v>
      </c>
      <c r="C100" s="23">
        <v>6083.5859926699995</v>
      </c>
      <c r="D100" s="23">
        <v>0</v>
      </c>
      <c r="E100" s="23">
        <v>0</v>
      </c>
      <c r="F100" s="23">
        <v>6083.5859926699995</v>
      </c>
      <c r="G100" s="23">
        <v>7489.5942851500004</v>
      </c>
      <c r="H100" s="23">
        <v>7641.3350289513301</v>
      </c>
      <c r="I100" s="52">
        <v>0</v>
      </c>
      <c r="J100" s="23">
        <f t="shared" si="11"/>
        <v>21214.515306771329</v>
      </c>
      <c r="K100" s="23">
        <v>7176.6688929800011</v>
      </c>
      <c r="L100" s="23">
        <v>0</v>
      </c>
      <c r="M100" s="23">
        <v>0</v>
      </c>
      <c r="N100" s="23">
        <v>7176.6688929800011</v>
      </c>
      <c r="O100" s="23">
        <v>8141.00407129</v>
      </c>
      <c r="P100" s="23">
        <v>8234.63413366227</v>
      </c>
      <c r="Q100" s="52">
        <v>0</v>
      </c>
      <c r="R100" s="23">
        <f t="shared" si="12"/>
        <v>23552.307097932273</v>
      </c>
      <c r="S100" s="23">
        <v>9365.8845169799988</v>
      </c>
      <c r="T100" s="23">
        <v>0</v>
      </c>
      <c r="U100" s="23">
        <v>0</v>
      </c>
      <c r="V100" s="23">
        <v>9365.8845169799988</v>
      </c>
      <c r="W100" s="23">
        <v>8882.3414088900008</v>
      </c>
      <c r="X100" s="23">
        <v>5496.2474735518153</v>
      </c>
      <c r="Y100" s="52">
        <v>0</v>
      </c>
      <c r="Z100" s="23">
        <f t="shared" si="13"/>
        <v>23744.473399421815</v>
      </c>
      <c r="AA100" s="23">
        <v>9829.3430397200009</v>
      </c>
      <c r="AB100" s="23">
        <v>0</v>
      </c>
      <c r="AC100" s="23">
        <v>0</v>
      </c>
      <c r="AD100" s="23">
        <v>9829.3430397200009</v>
      </c>
      <c r="AE100" s="23">
        <v>9492.04153348</v>
      </c>
      <c r="AF100" s="23">
        <v>9037.5487926048791</v>
      </c>
      <c r="AG100" s="52">
        <v>0</v>
      </c>
      <c r="AH100" s="23">
        <f t="shared" si="14"/>
        <v>28358.933365804878</v>
      </c>
      <c r="AI100" s="23">
        <v>9358.7558001299985</v>
      </c>
      <c r="AJ100" s="23">
        <v>0</v>
      </c>
      <c r="AK100" s="23">
        <v>0</v>
      </c>
      <c r="AL100" s="23">
        <v>9358.7558001299985</v>
      </c>
      <c r="AM100" s="23">
        <v>10292.61109163</v>
      </c>
      <c r="AN100" s="23">
        <v>9390.6893848720701</v>
      </c>
      <c r="AO100" s="52">
        <v>0</v>
      </c>
      <c r="AP100" s="23">
        <f t="shared" si="15"/>
        <v>29042.056276632073</v>
      </c>
      <c r="AQ100" s="23">
        <v>9986.8501254699986</v>
      </c>
      <c r="AR100" s="23">
        <v>0</v>
      </c>
      <c r="AS100" s="23">
        <v>0</v>
      </c>
      <c r="AT100" s="23">
        <v>9986.8501254699986</v>
      </c>
      <c r="AU100" s="23">
        <v>11365.629947009998</v>
      </c>
      <c r="AV100" s="23">
        <v>10045.1959967203</v>
      </c>
      <c r="AW100" s="52">
        <v>0</v>
      </c>
      <c r="AX100" s="23">
        <f t="shared" si="16"/>
        <v>31397.676069200297</v>
      </c>
      <c r="AY100" s="23">
        <v>10440.400692539999</v>
      </c>
      <c r="AZ100" s="23">
        <v>0</v>
      </c>
      <c r="BA100" s="23">
        <v>0</v>
      </c>
      <c r="BB100" s="23">
        <v>10440.400692539999</v>
      </c>
      <c r="BC100" s="23">
        <v>11399.078587970002</v>
      </c>
      <c r="BD100" s="23">
        <v>11170.739813455501</v>
      </c>
      <c r="BE100" s="52">
        <v>0</v>
      </c>
      <c r="BF100" s="23">
        <f t="shared" si="17"/>
        <v>33010.219093965497</v>
      </c>
      <c r="BG100" s="23">
        <v>9316.2807846799988</v>
      </c>
      <c r="BH100" s="23">
        <v>0</v>
      </c>
      <c r="BI100" s="23">
        <v>0</v>
      </c>
      <c r="BJ100" s="23">
        <v>9316.2807846799988</v>
      </c>
      <c r="BK100" s="23">
        <v>12147.73353496</v>
      </c>
      <c r="BL100" s="23">
        <v>11367.907712467866</v>
      </c>
      <c r="BM100" s="52">
        <v>0</v>
      </c>
      <c r="BN100" s="23">
        <f t="shared" si="18"/>
        <v>32831.922032107861</v>
      </c>
      <c r="BO100" s="23">
        <v>10889.353897249999</v>
      </c>
      <c r="BP100" s="23">
        <v>0</v>
      </c>
      <c r="BQ100" s="23">
        <v>0</v>
      </c>
      <c r="BR100" s="23">
        <v>10889.353897249999</v>
      </c>
      <c r="BS100" s="23">
        <v>13851.453669590002</v>
      </c>
      <c r="BT100" s="23">
        <v>12158.141973502892</v>
      </c>
      <c r="BU100" s="52">
        <v>0</v>
      </c>
      <c r="BV100" s="23">
        <f t="shared" si="19"/>
        <v>36898.949540342895</v>
      </c>
      <c r="BW100" s="23">
        <v>10938.453159549999</v>
      </c>
      <c r="BX100" s="23">
        <v>0</v>
      </c>
      <c r="BY100" s="23">
        <v>0</v>
      </c>
      <c r="BZ100" s="23">
        <v>10938.453159549999</v>
      </c>
      <c r="CA100" s="23">
        <v>16509.221985999997</v>
      </c>
      <c r="CB100" s="23">
        <v>8138.5478822603636</v>
      </c>
      <c r="CC100" s="52">
        <v>0</v>
      </c>
      <c r="CD100" s="23">
        <f t="shared" si="20"/>
        <v>35586.22302781036</v>
      </c>
      <c r="CE100" s="23">
        <v>8221.9621161400009</v>
      </c>
      <c r="CF100" s="23">
        <v>0</v>
      </c>
      <c r="CG100" s="23">
        <v>0</v>
      </c>
      <c r="CH100" s="23">
        <v>8221.9621161400009</v>
      </c>
      <c r="CI100" s="23" t="s">
        <v>833</v>
      </c>
      <c r="CJ100" s="23" t="s">
        <v>833</v>
      </c>
      <c r="CK100" s="52">
        <v>0</v>
      </c>
      <c r="CL100" s="23" t="s">
        <v>833</v>
      </c>
    </row>
    <row r="101" spans="1:90" ht="20.100000000000001" customHeight="1" x14ac:dyDescent="0.25">
      <c r="A101" s="21">
        <v>1424</v>
      </c>
      <c r="B101" s="22" t="s">
        <v>302</v>
      </c>
      <c r="C101" s="23">
        <v>0</v>
      </c>
      <c r="D101" s="23">
        <v>0</v>
      </c>
      <c r="E101" s="23">
        <v>0</v>
      </c>
      <c r="F101" s="23">
        <v>0</v>
      </c>
      <c r="G101" s="23">
        <v>0</v>
      </c>
      <c r="H101" s="23">
        <v>0</v>
      </c>
      <c r="I101" s="52">
        <v>0</v>
      </c>
      <c r="J101" s="23">
        <f t="shared" si="11"/>
        <v>0</v>
      </c>
      <c r="K101" s="23">
        <v>0</v>
      </c>
      <c r="L101" s="23">
        <v>0</v>
      </c>
      <c r="M101" s="23">
        <v>0</v>
      </c>
      <c r="N101" s="23">
        <v>0</v>
      </c>
      <c r="O101" s="23">
        <v>0</v>
      </c>
      <c r="P101" s="23">
        <v>0</v>
      </c>
      <c r="Q101" s="52">
        <v>0</v>
      </c>
      <c r="R101" s="23">
        <f t="shared" si="12"/>
        <v>0</v>
      </c>
      <c r="S101" s="23">
        <v>0</v>
      </c>
      <c r="T101" s="23">
        <v>0</v>
      </c>
      <c r="U101" s="23">
        <v>0</v>
      </c>
      <c r="V101" s="23">
        <v>0</v>
      </c>
      <c r="W101" s="23">
        <v>0</v>
      </c>
      <c r="X101" s="23">
        <v>0</v>
      </c>
      <c r="Y101" s="52">
        <v>0</v>
      </c>
      <c r="Z101" s="23">
        <f t="shared" si="13"/>
        <v>0</v>
      </c>
      <c r="AA101" s="23">
        <v>0</v>
      </c>
      <c r="AB101" s="23">
        <v>0</v>
      </c>
      <c r="AC101" s="23">
        <v>0</v>
      </c>
      <c r="AD101" s="23">
        <v>0</v>
      </c>
      <c r="AE101" s="23">
        <v>0</v>
      </c>
      <c r="AF101" s="23">
        <v>0</v>
      </c>
      <c r="AG101" s="52">
        <v>0</v>
      </c>
      <c r="AH101" s="23">
        <f t="shared" si="14"/>
        <v>0</v>
      </c>
      <c r="AI101" s="23">
        <v>0</v>
      </c>
      <c r="AJ101" s="23">
        <v>0</v>
      </c>
      <c r="AK101" s="23">
        <v>0</v>
      </c>
      <c r="AL101" s="23">
        <v>0</v>
      </c>
      <c r="AM101" s="23">
        <v>0</v>
      </c>
      <c r="AN101" s="23">
        <v>0</v>
      </c>
      <c r="AO101" s="52">
        <v>0</v>
      </c>
      <c r="AP101" s="23">
        <f t="shared" si="15"/>
        <v>0</v>
      </c>
      <c r="AQ101" s="23">
        <v>0</v>
      </c>
      <c r="AR101" s="23">
        <v>0</v>
      </c>
      <c r="AS101" s="23">
        <v>0</v>
      </c>
      <c r="AT101" s="23">
        <v>0</v>
      </c>
      <c r="AU101" s="23">
        <v>0</v>
      </c>
      <c r="AV101" s="23">
        <v>0</v>
      </c>
      <c r="AW101" s="52">
        <v>0</v>
      </c>
      <c r="AX101" s="23">
        <f t="shared" si="16"/>
        <v>0</v>
      </c>
      <c r="AY101" s="23">
        <v>0</v>
      </c>
      <c r="AZ101" s="23">
        <v>0</v>
      </c>
      <c r="BA101" s="23">
        <v>0</v>
      </c>
      <c r="BB101" s="23">
        <v>0</v>
      </c>
      <c r="BC101" s="23">
        <v>0</v>
      </c>
      <c r="BD101" s="23">
        <v>0</v>
      </c>
      <c r="BE101" s="52">
        <v>0</v>
      </c>
      <c r="BF101" s="23">
        <f t="shared" si="17"/>
        <v>0</v>
      </c>
      <c r="BG101" s="23">
        <v>0</v>
      </c>
      <c r="BH101" s="23">
        <v>0</v>
      </c>
      <c r="BI101" s="23">
        <v>0</v>
      </c>
      <c r="BJ101" s="23">
        <v>0</v>
      </c>
      <c r="BK101" s="23">
        <v>0</v>
      </c>
      <c r="BL101" s="23">
        <v>0</v>
      </c>
      <c r="BM101" s="52">
        <v>0</v>
      </c>
      <c r="BN101" s="23">
        <f t="shared" si="18"/>
        <v>0</v>
      </c>
      <c r="BO101" s="23">
        <v>0</v>
      </c>
      <c r="BP101" s="23">
        <v>0</v>
      </c>
      <c r="BQ101" s="23">
        <v>0</v>
      </c>
      <c r="BR101" s="23">
        <v>0</v>
      </c>
      <c r="BS101" s="23">
        <v>0</v>
      </c>
      <c r="BT101" s="23">
        <v>0</v>
      </c>
      <c r="BU101" s="52">
        <v>0</v>
      </c>
      <c r="BV101" s="23">
        <f t="shared" si="19"/>
        <v>0</v>
      </c>
      <c r="BW101" s="23">
        <v>0</v>
      </c>
      <c r="BX101" s="23">
        <v>0</v>
      </c>
      <c r="BY101" s="23">
        <v>0</v>
      </c>
      <c r="BZ101" s="23">
        <v>0</v>
      </c>
      <c r="CA101" s="23">
        <v>0</v>
      </c>
      <c r="CB101" s="23">
        <v>0</v>
      </c>
      <c r="CC101" s="52">
        <v>0</v>
      </c>
      <c r="CD101" s="23">
        <f t="shared" si="20"/>
        <v>0</v>
      </c>
      <c r="CE101" s="23">
        <v>0</v>
      </c>
      <c r="CF101" s="23">
        <v>0</v>
      </c>
      <c r="CG101" s="23">
        <v>0</v>
      </c>
      <c r="CH101" s="23">
        <v>0</v>
      </c>
      <c r="CI101" s="23" t="s">
        <v>833</v>
      </c>
      <c r="CJ101" s="23" t="s">
        <v>833</v>
      </c>
      <c r="CK101" s="52">
        <v>0</v>
      </c>
      <c r="CL101" s="23" t="s">
        <v>833</v>
      </c>
    </row>
    <row r="102" spans="1:90" ht="20.100000000000001" customHeight="1" x14ac:dyDescent="0.25">
      <c r="A102" s="35">
        <v>143</v>
      </c>
      <c r="B102" s="36" t="s">
        <v>303</v>
      </c>
      <c r="C102" s="93">
        <v>11507.78641882</v>
      </c>
      <c r="D102" s="93">
        <v>0</v>
      </c>
      <c r="E102" s="93">
        <v>0</v>
      </c>
      <c r="F102" s="93">
        <v>11507.78641882</v>
      </c>
      <c r="G102" s="93">
        <v>5818.1844423299999</v>
      </c>
      <c r="H102" s="93">
        <v>3622.1189999109802</v>
      </c>
      <c r="I102" s="37">
        <v>0</v>
      </c>
      <c r="J102" s="93">
        <f t="shared" si="11"/>
        <v>20948.08986106098</v>
      </c>
      <c r="K102" s="93">
        <v>14307.311036900002</v>
      </c>
      <c r="L102" s="93">
        <v>0</v>
      </c>
      <c r="M102" s="93">
        <v>0</v>
      </c>
      <c r="N102" s="93">
        <v>14307.311036900002</v>
      </c>
      <c r="O102" s="93">
        <v>6269.0366383400005</v>
      </c>
      <c r="P102" s="93">
        <v>4297.7247931544198</v>
      </c>
      <c r="Q102" s="37">
        <v>0</v>
      </c>
      <c r="R102" s="93">
        <f t="shared" si="12"/>
        <v>24874.072468394421</v>
      </c>
      <c r="S102" s="93">
        <v>28820.143416110004</v>
      </c>
      <c r="T102" s="93">
        <v>0</v>
      </c>
      <c r="U102" s="93">
        <v>0</v>
      </c>
      <c r="V102" s="93">
        <v>28820.143416110004</v>
      </c>
      <c r="W102" s="93">
        <v>6899.3967396100006</v>
      </c>
      <c r="X102" s="93">
        <v>4925.8704374781601</v>
      </c>
      <c r="Y102" s="37">
        <v>0</v>
      </c>
      <c r="Z102" s="93">
        <f t="shared" si="13"/>
        <v>40645.410593198161</v>
      </c>
      <c r="AA102" s="93">
        <v>26254.463862100001</v>
      </c>
      <c r="AB102" s="93">
        <v>0</v>
      </c>
      <c r="AC102" s="93">
        <v>0</v>
      </c>
      <c r="AD102" s="93">
        <v>26254.463862100001</v>
      </c>
      <c r="AE102" s="93">
        <v>10149.705747849999</v>
      </c>
      <c r="AF102" s="93">
        <v>5577.6838392213895</v>
      </c>
      <c r="AG102" s="37">
        <v>0</v>
      </c>
      <c r="AH102" s="93">
        <f t="shared" si="14"/>
        <v>41981.853449171387</v>
      </c>
      <c r="AI102" s="93">
        <v>23027.485241090002</v>
      </c>
      <c r="AJ102" s="93">
        <v>0</v>
      </c>
      <c r="AK102" s="93">
        <v>0</v>
      </c>
      <c r="AL102" s="93">
        <v>23027.485241090002</v>
      </c>
      <c r="AM102" s="93">
        <v>8306.9484559000011</v>
      </c>
      <c r="AN102" s="93">
        <v>5574.4152766495399</v>
      </c>
      <c r="AO102" s="37">
        <v>0</v>
      </c>
      <c r="AP102" s="93">
        <f t="shared" si="15"/>
        <v>36908.848973639542</v>
      </c>
      <c r="AQ102" s="93">
        <v>21324.207332270002</v>
      </c>
      <c r="AR102" s="93">
        <v>0</v>
      </c>
      <c r="AS102" s="93">
        <v>0</v>
      </c>
      <c r="AT102" s="93">
        <v>21324.207332270002</v>
      </c>
      <c r="AU102" s="93">
        <v>8709.836722019998</v>
      </c>
      <c r="AV102" s="93">
        <v>5998.4123217706101</v>
      </c>
      <c r="AW102" s="37">
        <v>0</v>
      </c>
      <c r="AX102" s="93">
        <f t="shared" si="16"/>
        <v>36032.456376060611</v>
      </c>
      <c r="AY102" s="93">
        <v>46721.779513680012</v>
      </c>
      <c r="AZ102" s="93">
        <v>0</v>
      </c>
      <c r="BA102" s="93">
        <v>0</v>
      </c>
      <c r="BB102" s="93">
        <v>46721.779513680012</v>
      </c>
      <c r="BC102" s="93">
        <v>8687.0257964399989</v>
      </c>
      <c r="BD102" s="93">
        <v>6815.8750632802003</v>
      </c>
      <c r="BE102" s="37">
        <v>0</v>
      </c>
      <c r="BF102" s="93">
        <f t="shared" si="17"/>
        <v>62224.680373400217</v>
      </c>
      <c r="BG102" s="93">
        <v>46245.735577989981</v>
      </c>
      <c r="BH102" s="93">
        <v>0</v>
      </c>
      <c r="BI102" s="93">
        <v>0</v>
      </c>
      <c r="BJ102" s="93">
        <v>46245.735577989981</v>
      </c>
      <c r="BK102" s="93">
        <v>10484.999938499997</v>
      </c>
      <c r="BL102" s="93">
        <v>8418.8687589210294</v>
      </c>
      <c r="BM102" s="37">
        <v>0</v>
      </c>
      <c r="BN102" s="93">
        <f t="shared" si="18"/>
        <v>65149.604275411009</v>
      </c>
      <c r="BO102" s="93">
        <v>36543.389415680009</v>
      </c>
      <c r="BP102" s="93">
        <v>0</v>
      </c>
      <c r="BQ102" s="93">
        <v>0</v>
      </c>
      <c r="BR102" s="93">
        <v>36543.389415680009</v>
      </c>
      <c r="BS102" s="93">
        <v>11237.629492230002</v>
      </c>
      <c r="BT102" s="93">
        <v>8812.1338473381893</v>
      </c>
      <c r="BU102" s="37">
        <v>0</v>
      </c>
      <c r="BV102" s="93">
        <f t="shared" si="19"/>
        <v>56593.1527552482</v>
      </c>
      <c r="BW102" s="93">
        <v>29943.491398169997</v>
      </c>
      <c r="BX102" s="93">
        <v>0</v>
      </c>
      <c r="BY102" s="93">
        <v>0</v>
      </c>
      <c r="BZ102" s="93">
        <v>29943.491398169997</v>
      </c>
      <c r="CA102" s="93">
        <v>13698.292464892402</v>
      </c>
      <c r="CB102" s="93">
        <v>8797.6193280003299</v>
      </c>
      <c r="CC102" s="37">
        <v>0</v>
      </c>
      <c r="CD102" s="93">
        <f t="shared" si="20"/>
        <v>52439.403191062731</v>
      </c>
      <c r="CE102" s="93">
        <v>28418.763182949999</v>
      </c>
      <c r="CF102" s="93">
        <v>0</v>
      </c>
      <c r="CG102" s="93">
        <v>0</v>
      </c>
      <c r="CH102" s="93">
        <v>28418.763182949999</v>
      </c>
      <c r="CI102" s="93" t="s">
        <v>833</v>
      </c>
      <c r="CJ102" s="93" t="s">
        <v>833</v>
      </c>
      <c r="CK102" s="37">
        <v>0</v>
      </c>
      <c r="CL102" s="93" t="s">
        <v>833</v>
      </c>
    </row>
    <row r="103" spans="1:90" ht="20.100000000000001" customHeight="1" x14ac:dyDescent="0.25">
      <c r="A103" s="35">
        <v>144</v>
      </c>
      <c r="B103" s="36" t="s">
        <v>304</v>
      </c>
      <c r="C103" s="93">
        <v>7019.4871222299998</v>
      </c>
      <c r="D103" s="93">
        <v>892.57795461000001</v>
      </c>
      <c r="E103" s="93">
        <v>0</v>
      </c>
      <c r="F103" s="93">
        <v>7912.0650768400001</v>
      </c>
      <c r="G103" s="93">
        <v>6938.7114564486446</v>
      </c>
      <c r="H103" s="93">
        <v>1208.9098601795886</v>
      </c>
      <c r="I103" s="37">
        <v>0</v>
      </c>
      <c r="J103" s="93">
        <f t="shared" si="11"/>
        <v>16059.686393468233</v>
      </c>
      <c r="K103" s="93">
        <v>6330.9681165399998</v>
      </c>
      <c r="L103" s="93">
        <v>1005.5423899599999</v>
      </c>
      <c r="M103" s="93">
        <v>0</v>
      </c>
      <c r="N103" s="93">
        <v>7336.5105064999998</v>
      </c>
      <c r="O103" s="93">
        <v>9409.0322651267616</v>
      </c>
      <c r="P103" s="93">
        <v>228.14209384660717</v>
      </c>
      <c r="Q103" s="37">
        <v>0</v>
      </c>
      <c r="R103" s="93">
        <f t="shared" si="12"/>
        <v>16973.684865473369</v>
      </c>
      <c r="S103" s="93">
        <v>12647.573359529999</v>
      </c>
      <c r="T103" s="93">
        <v>8462.20073701</v>
      </c>
      <c r="U103" s="93">
        <v>0</v>
      </c>
      <c r="V103" s="93">
        <v>21109.774096540001</v>
      </c>
      <c r="W103" s="93">
        <v>8567.1041253842559</v>
      </c>
      <c r="X103" s="93">
        <v>0</v>
      </c>
      <c r="Y103" s="37">
        <v>0</v>
      </c>
      <c r="Z103" s="93">
        <f t="shared" si="13"/>
        <v>29676.878221924257</v>
      </c>
      <c r="AA103" s="93">
        <v>11617.29886945</v>
      </c>
      <c r="AB103" s="93">
        <v>2556.84756225</v>
      </c>
      <c r="AC103" s="93">
        <v>0</v>
      </c>
      <c r="AD103" s="93">
        <v>14174.146431699999</v>
      </c>
      <c r="AE103" s="93">
        <v>13348.431858511569</v>
      </c>
      <c r="AF103" s="93">
        <v>14.711358324993398</v>
      </c>
      <c r="AG103" s="37">
        <v>0</v>
      </c>
      <c r="AH103" s="93">
        <f t="shared" si="14"/>
        <v>27537.28964853656</v>
      </c>
      <c r="AI103" s="93">
        <v>6654.0633358100004</v>
      </c>
      <c r="AJ103" s="93">
        <v>5080.1188554700002</v>
      </c>
      <c r="AK103" s="93">
        <v>0</v>
      </c>
      <c r="AL103" s="93">
        <v>11734.182191280001</v>
      </c>
      <c r="AM103" s="93">
        <v>12320.935832661899</v>
      </c>
      <c r="AN103" s="93">
        <v>1018.930021969124</v>
      </c>
      <c r="AO103" s="37">
        <v>0</v>
      </c>
      <c r="AP103" s="93">
        <f t="shared" si="15"/>
        <v>25074.048045911022</v>
      </c>
      <c r="AQ103" s="93">
        <v>18873.53989244</v>
      </c>
      <c r="AR103" s="93">
        <v>5466.8362827199999</v>
      </c>
      <c r="AS103" s="93">
        <v>0</v>
      </c>
      <c r="AT103" s="93">
        <v>24340.37617516</v>
      </c>
      <c r="AU103" s="93">
        <v>29706.908437595324</v>
      </c>
      <c r="AV103" s="93">
        <v>4083.5250727166876</v>
      </c>
      <c r="AW103" s="37">
        <v>0</v>
      </c>
      <c r="AX103" s="93">
        <f t="shared" si="16"/>
        <v>58130.809685472006</v>
      </c>
      <c r="AY103" s="93">
        <v>12644.122706409999</v>
      </c>
      <c r="AZ103" s="93">
        <v>2506.8639959399998</v>
      </c>
      <c r="BA103" s="93">
        <v>0</v>
      </c>
      <c r="BB103" s="93">
        <v>15150.986702349997</v>
      </c>
      <c r="BC103" s="93">
        <v>20881.15801518405</v>
      </c>
      <c r="BD103" s="93">
        <v>2097.4298466891141</v>
      </c>
      <c r="BE103" s="37">
        <v>0</v>
      </c>
      <c r="BF103" s="93">
        <f t="shared" si="17"/>
        <v>38129.574564223156</v>
      </c>
      <c r="BG103" s="93">
        <v>-10016.730215619995</v>
      </c>
      <c r="BH103" s="93">
        <v>2270.34</v>
      </c>
      <c r="BI103" s="93">
        <v>0</v>
      </c>
      <c r="BJ103" s="93">
        <v>-7746.3902156199947</v>
      </c>
      <c r="BK103" s="93">
        <v>19160.381523633361</v>
      </c>
      <c r="BL103" s="93">
        <v>0</v>
      </c>
      <c r="BM103" s="37">
        <v>0</v>
      </c>
      <c r="BN103" s="93">
        <f t="shared" si="18"/>
        <v>11413.991308013367</v>
      </c>
      <c r="BO103" s="93">
        <v>13364.227284050001</v>
      </c>
      <c r="BP103" s="93">
        <v>2749.6160114499999</v>
      </c>
      <c r="BQ103" s="93">
        <v>0</v>
      </c>
      <c r="BR103" s="93">
        <v>16113.843295500001</v>
      </c>
      <c r="BS103" s="93">
        <v>11792.165072283027</v>
      </c>
      <c r="BT103" s="93">
        <v>0</v>
      </c>
      <c r="BU103" s="37">
        <v>0</v>
      </c>
      <c r="BV103" s="93">
        <f t="shared" si="19"/>
        <v>27906.008367783026</v>
      </c>
      <c r="BW103" s="93">
        <v>16297.178317599999</v>
      </c>
      <c r="BX103" s="93">
        <v>18918.543000000001</v>
      </c>
      <c r="BY103" s="93">
        <v>0</v>
      </c>
      <c r="BZ103" s="93">
        <v>35215.7213176</v>
      </c>
      <c r="CA103" s="93">
        <v>13463.771084978493</v>
      </c>
      <c r="CB103" s="93">
        <v>0</v>
      </c>
      <c r="CC103" s="37">
        <v>0</v>
      </c>
      <c r="CD103" s="93">
        <f t="shared" si="20"/>
        <v>48679.492402578493</v>
      </c>
      <c r="CE103" s="93">
        <v>19046.847186819999</v>
      </c>
      <c r="CF103" s="93">
        <v>2526.1075794899998</v>
      </c>
      <c r="CG103" s="93">
        <v>0</v>
      </c>
      <c r="CH103" s="93">
        <v>21572.954766309998</v>
      </c>
      <c r="CI103" s="93" t="s">
        <v>833</v>
      </c>
      <c r="CJ103" s="93" t="s">
        <v>833</v>
      </c>
      <c r="CK103" s="37">
        <v>0</v>
      </c>
      <c r="CL103" s="93" t="s">
        <v>833</v>
      </c>
    </row>
    <row r="104" spans="1:90" ht="20.100000000000001" customHeight="1" x14ac:dyDescent="0.25">
      <c r="A104" s="21">
        <v>1441</v>
      </c>
      <c r="B104" s="22" t="s">
        <v>286</v>
      </c>
      <c r="C104" s="23">
        <v>7002.4376356100011</v>
      </c>
      <c r="D104" s="23">
        <v>0</v>
      </c>
      <c r="E104" s="23">
        <v>0</v>
      </c>
      <c r="F104" s="23">
        <v>7002.4376356100011</v>
      </c>
      <c r="G104" s="23">
        <v>6938.7114564486446</v>
      </c>
      <c r="H104" s="23">
        <v>1208.9098601795886</v>
      </c>
      <c r="I104" s="52">
        <v>0</v>
      </c>
      <c r="J104" s="23">
        <f t="shared" si="11"/>
        <v>15150.058952238234</v>
      </c>
      <c r="K104" s="23">
        <v>6292.8868331900003</v>
      </c>
      <c r="L104" s="23">
        <v>0</v>
      </c>
      <c r="M104" s="23">
        <v>0</v>
      </c>
      <c r="N104" s="23">
        <v>6292.8868331900003</v>
      </c>
      <c r="O104" s="23">
        <v>9409.0322651267616</v>
      </c>
      <c r="P104" s="23">
        <v>228.14209384660717</v>
      </c>
      <c r="Q104" s="52">
        <v>0</v>
      </c>
      <c r="R104" s="23">
        <f t="shared" si="12"/>
        <v>15930.061192163368</v>
      </c>
      <c r="S104" s="23">
        <v>12487.167154979999</v>
      </c>
      <c r="T104" s="23">
        <v>0</v>
      </c>
      <c r="U104" s="23">
        <v>0</v>
      </c>
      <c r="V104" s="23">
        <v>12487.167154979999</v>
      </c>
      <c r="W104" s="23">
        <v>8567.1041253842559</v>
      </c>
      <c r="X104" s="23">
        <v>0</v>
      </c>
      <c r="Y104" s="52">
        <v>0</v>
      </c>
      <c r="Z104" s="23">
        <f t="shared" si="13"/>
        <v>21054.271280364257</v>
      </c>
      <c r="AA104" s="23">
        <v>11585.811314140001</v>
      </c>
      <c r="AB104" s="23">
        <v>0</v>
      </c>
      <c r="AC104" s="23">
        <v>0</v>
      </c>
      <c r="AD104" s="23">
        <v>11585.811314140001</v>
      </c>
      <c r="AE104" s="23">
        <v>11824.859576028966</v>
      </c>
      <c r="AF104" s="23">
        <v>0</v>
      </c>
      <c r="AG104" s="52">
        <v>0</v>
      </c>
      <c r="AH104" s="23">
        <f t="shared" si="14"/>
        <v>23410.670890168967</v>
      </c>
      <c r="AI104" s="23">
        <v>6594.3772522500003</v>
      </c>
      <c r="AJ104" s="23">
        <v>0</v>
      </c>
      <c r="AK104" s="23">
        <v>0</v>
      </c>
      <c r="AL104" s="23">
        <v>6594.3772522500003</v>
      </c>
      <c r="AM104" s="23">
        <v>11414.363228192604</v>
      </c>
      <c r="AN104" s="23">
        <v>1018.930021969124</v>
      </c>
      <c r="AO104" s="52">
        <v>0</v>
      </c>
      <c r="AP104" s="23">
        <f t="shared" si="15"/>
        <v>19027.670502411729</v>
      </c>
      <c r="AQ104" s="23">
        <v>18848.686489450003</v>
      </c>
      <c r="AR104" s="23">
        <v>0</v>
      </c>
      <c r="AS104" s="23">
        <v>0</v>
      </c>
      <c r="AT104" s="23">
        <v>18848.686489450003</v>
      </c>
      <c r="AU104" s="23">
        <v>27393.286372694391</v>
      </c>
      <c r="AV104" s="23">
        <v>4083.5250727166876</v>
      </c>
      <c r="AW104" s="52">
        <v>0</v>
      </c>
      <c r="AX104" s="23">
        <f t="shared" si="16"/>
        <v>50325.49793486108</v>
      </c>
      <c r="AY104" s="23">
        <v>12612.20880149</v>
      </c>
      <c r="AZ104" s="23">
        <v>0</v>
      </c>
      <c r="BA104" s="23">
        <v>0</v>
      </c>
      <c r="BB104" s="23">
        <v>12612.20880149</v>
      </c>
      <c r="BC104" s="23">
        <v>18973.543905742354</v>
      </c>
      <c r="BD104" s="23">
        <v>2097.4298466891141</v>
      </c>
      <c r="BE104" s="52">
        <v>0</v>
      </c>
      <c r="BF104" s="23">
        <f t="shared" si="17"/>
        <v>33683.18255392147</v>
      </c>
      <c r="BG104" s="23">
        <v>-10017.729741699994</v>
      </c>
      <c r="BH104" s="23">
        <v>0</v>
      </c>
      <c r="BI104" s="23">
        <v>0</v>
      </c>
      <c r="BJ104" s="23">
        <v>-10017.729741699994</v>
      </c>
      <c r="BK104" s="23">
        <v>17657.168778105901</v>
      </c>
      <c r="BL104" s="23">
        <v>0</v>
      </c>
      <c r="BM104" s="52">
        <v>0</v>
      </c>
      <c r="BN104" s="23">
        <f t="shared" si="18"/>
        <v>7639.4390364059072</v>
      </c>
      <c r="BO104" s="23">
        <v>13364.227284050001</v>
      </c>
      <c r="BP104" s="23">
        <v>0</v>
      </c>
      <c r="BQ104" s="23">
        <v>0</v>
      </c>
      <c r="BR104" s="23">
        <v>13364.227284050001</v>
      </c>
      <c r="BS104" s="23">
        <v>11760.459808891874</v>
      </c>
      <c r="BT104" s="23">
        <v>0</v>
      </c>
      <c r="BU104" s="52">
        <v>0</v>
      </c>
      <c r="BV104" s="23">
        <f t="shared" si="19"/>
        <v>25124.687092941873</v>
      </c>
      <c r="BW104" s="23">
        <v>16296.969477219998</v>
      </c>
      <c r="BX104" s="23">
        <v>16294.035000000002</v>
      </c>
      <c r="BY104" s="23">
        <v>0</v>
      </c>
      <c r="BZ104" s="23">
        <v>32591.004477219998</v>
      </c>
      <c r="CA104" s="23">
        <v>13463.771084978493</v>
      </c>
      <c r="CB104" s="23">
        <v>0</v>
      </c>
      <c r="CC104" s="52">
        <v>0</v>
      </c>
      <c r="CD104" s="23">
        <f t="shared" si="20"/>
        <v>46054.775562198491</v>
      </c>
      <c r="CE104" s="23">
        <v>19046.587186819997</v>
      </c>
      <c r="CF104" s="23">
        <v>0</v>
      </c>
      <c r="CG104" s="23">
        <v>0</v>
      </c>
      <c r="CH104" s="23">
        <v>19046.587186819997</v>
      </c>
      <c r="CI104" s="23" t="s">
        <v>833</v>
      </c>
      <c r="CJ104" s="23" t="s">
        <v>833</v>
      </c>
      <c r="CK104" s="52">
        <v>0</v>
      </c>
      <c r="CL104" s="23" t="s">
        <v>833</v>
      </c>
    </row>
    <row r="105" spans="1:90" ht="20.100000000000001" customHeight="1" x14ac:dyDescent="0.25">
      <c r="A105" s="21">
        <v>1442</v>
      </c>
      <c r="B105" s="22" t="s">
        <v>287</v>
      </c>
      <c r="C105" s="23">
        <v>17.04948662</v>
      </c>
      <c r="D105" s="23">
        <v>892.57795461000001</v>
      </c>
      <c r="E105" s="23">
        <v>0</v>
      </c>
      <c r="F105" s="23">
        <v>909.62744123000004</v>
      </c>
      <c r="G105" s="23">
        <v>0</v>
      </c>
      <c r="H105" s="23">
        <v>0</v>
      </c>
      <c r="I105" s="52">
        <v>0</v>
      </c>
      <c r="J105" s="23">
        <f t="shared" si="11"/>
        <v>909.62744123000004</v>
      </c>
      <c r="K105" s="23">
        <v>38.08128335</v>
      </c>
      <c r="L105" s="23">
        <v>1005.5423899599999</v>
      </c>
      <c r="M105" s="23">
        <v>0</v>
      </c>
      <c r="N105" s="23">
        <v>1043.62367331</v>
      </c>
      <c r="O105" s="23">
        <v>0</v>
      </c>
      <c r="P105" s="23">
        <v>0</v>
      </c>
      <c r="Q105" s="52">
        <v>0</v>
      </c>
      <c r="R105" s="23">
        <f t="shared" si="12"/>
        <v>1043.62367331</v>
      </c>
      <c r="S105" s="23">
        <v>160.40620454999998</v>
      </c>
      <c r="T105" s="23">
        <v>8462.20073701</v>
      </c>
      <c r="U105" s="23">
        <v>0</v>
      </c>
      <c r="V105" s="23">
        <v>8622.6069415599995</v>
      </c>
      <c r="W105" s="23">
        <v>0</v>
      </c>
      <c r="X105" s="23">
        <v>0</v>
      </c>
      <c r="Y105" s="52">
        <v>0</v>
      </c>
      <c r="Z105" s="23">
        <f t="shared" si="13"/>
        <v>8622.6069415599995</v>
      </c>
      <c r="AA105" s="23">
        <v>31.487555309999998</v>
      </c>
      <c r="AB105" s="23">
        <v>2556.84756225</v>
      </c>
      <c r="AC105" s="23">
        <v>0</v>
      </c>
      <c r="AD105" s="23">
        <v>2588.3351175600001</v>
      </c>
      <c r="AE105" s="23">
        <v>1523.572282482603</v>
      </c>
      <c r="AF105" s="23">
        <v>14.711358324993398</v>
      </c>
      <c r="AG105" s="52">
        <v>0</v>
      </c>
      <c r="AH105" s="23">
        <f t="shared" si="14"/>
        <v>4126.6187583675965</v>
      </c>
      <c r="AI105" s="23">
        <v>59.68608356</v>
      </c>
      <c r="AJ105" s="23">
        <v>5080.1188554700002</v>
      </c>
      <c r="AK105" s="23">
        <v>0</v>
      </c>
      <c r="AL105" s="23">
        <v>5139.8049390300002</v>
      </c>
      <c r="AM105" s="23">
        <v>906.57260446929536</v>
      </c>
      <c r="AN105" s="23">
        <v>0</v>
      </c>
      <c r="AO105" s="52">
        <v>0</v>
      </c>
      <c r="AP105" s="23">
        <f t="shared" si="15"/>
        <v>6046.3775434992958</v>
      </c>
      <c r="AQ105" s="23">
        <v>24.853402989999999</v>
      </c>
      <c r="AR105" s="23">
        <v>5466.8362827199999</v>
      </c>
      <c r="AS105" s="23">
        <v>0</v>
      </c>
      <c r="AT105" s="23">
        <v>5491.68968571</v>
      </c>
      <c r="AU105" s="23">
        <v>2313.6220649009342</v>
      </c>
      <c r="AV105" s="23">
        <v>0</v>
      </c>
      <c r="AW105" s="52">
        <v>0</v>
      </c>
      <c r="AX105" s="23">
        <f t="shared" si="16"/>
        <v>7805.3117506109338</v>
      </c>
      <c r="AY105" s="23">
        <v>31.913904920000004</v>
      </c>
      <c r="AZ105" s="23">
        <v>2506.8639959399998</v>
      </c>
      <c r="BA105" s="23">
        <v>0</v>
      </c>
      <c r="BB105" s="23">
        <v>2538.7779008599996</v>
      </c>
      <c r="BC105" s="23">
        <v>1907.6141094416953</v>
      </c>
      <c r="BD105" s="23">
        <v>0</v>
      </c>
      <c r="BE105" s="52">
        <v>0</v>
      </c>
      <c r="BF105" s="23">
        <f t="shared" si="17"/>
        <v>4446.3920103016953</v>
      </c>
      <c r="BG105" s="23">
        <v>0.99952608000000254</v>
      </c>
      <c r="BH105" s="23">
        <v>2270.34</v>
      </c>
      <c r="BI105" s="23">
        <v>0</v>
      </c>
      <c r="BJ105" s="23">
        <v>2271.3395260800003</v>
      </c>
      <c r="BK105" s="23">
        <v>1503.2127455274617</v>
      </c>
      <c r="BL105" s="23">
        <v>0</v>
      </c>
      <c r="BM105" s="52">
        <v>0</v>
      </c>
      <c r="BN105" s="23">
        <f t="shared" si="18"/>
        <v>3774.552271607462</v>
      </c>
      <c r="BO105" s="23">
        <v>0</v>
      </c>
      <c r="BP105" s="23">
        <v>2749.6160114499999</v>
      </c>
      <c r="BQ105" s="23">
        <v>0</v>
      </c>
      <c r="BR105" s="23">
        <v>2749.6160114499999</v>
      </c>
      <c r="BS105" s="23">
        <v>31.705263391154176</v>
      </c>
      <c r="BT105" s="23">
        <v>0</v>
      </c>
      <c r="BU105" s="52">
        <v>0</v>
      </c>
      <c r="BV105" s="23">
        <f t="shared" si="19"/>
        <v>2781.3212748411543</v>
      </c>
      <c r="BW105" s="23">
        <v>0.20884037999999999</v>
      </c>
      <c r="BX105" s="23">
        <v>2624.5080000000003</v>
      </c>
      <c r="BY105" s="23">
        <v>0</v>
      </c>
      <c r="BZ105" s="23">
        <v>2624.7168403800001</v>
      </c>
      <c r="CA105" s="23">
        <v>0</v>
      </c>
      <c r="CB105" s="23">
        <v>0</v>
      </c>
      <c r="CC105" s="52">
        <v>0</v>
      </c>
      <c r="CD105" s="23">
        <f t="shared" si="20"/>
        <v>2624.7168403800001</v>
      </c>
      <c r="CE105" s="23">
        <v>0.26</v>
      </c>
      <c r="CF105" s="23">
        <v>2526.1075794899998</v>
      </c>
      <c r="CG105" s="23">
        <v>0</v>
      </c>
      <c r="CH105" s="23">
        <v>2526.36757949</v>
      </c>
      <c r="CI105" s="23" t="s">
        <v>833</v>
      </c>
      <c r="CJ105" s="23" t="s">
        <v>833</v>
      </c>
      <c r="CK105" s="52">
        <v>0</v>
      </c>
      <c r="CL105" s="23" t="s">
        <v>833</v>
      </c>
    </row>
    <row r="106" spans="1:90" ht="20.100000000000001" customHeight="1" x14ac:dyDescent="0.25">
      <c r="A106" s="35">
        <v>145</v>
      </c>
      <c r="B106" s="36" t="s">
        <v>305</v>
      </c>
      <c r="C106" s="93">
        <v>0</v>
      </c>
      <c r="D106" s="93">
        <v>0</v>
      </c>
      <c r="E106" s="93">
        <v>0</v>
      </c>
      <c r="F106" s="93">
        <v>0</v>
      </c>
      <c r="G106" s="93">
        <v>0</v>
      </c>
      <c r="H106" s="93">
        <v>0</v>
      </c>
      <c r="I106" s="37">
        <v>0</v>
      </c>
      <c r="J106" s="93">
        <f t="shared" si="11"/>
        <v>0</v>
      </c>
      <c r="K106" s="93">
        <v>0</v>
      </c>
      <c r="L106" s="93">
        <v>0</v>
      </c>
      <c r="M106" s="93">
        <v>0</v>
      </c>
      <c r="N106" s="93">
        <v>0</v>
      </c>
      <c r="O106" s="93">
        <v>0</v>
      </c>
      <c r="P106" s="93">
        <v>0</v>
      </c>
      <c r="Q106" s="37">
        <v>0</v>
      </c>
      <c r="R106" s="93">
        <f t="shared" si="12"/>
        <v>0</v>
      </c>
      <c r="S106" s="93">
        <v>0</v>
      </c>
      <c r="T106" s="93">
        <v>0</v>
      </c>
      <c r="U106" s="93">
        <v>0</v>
      </c>
      <c r="V106" s="93">
        <v>0</v>
      </c>
      <c r="W106" s="93">
        <v>0</v>
      </c>
      <c r="X106" s="93">
        <v>0</v>
      </c>
      <c r="Y106" s="37">
        <v>0</v>
      </c>
      <c r="Z106" s="93">
        <f t="shared" si="13"/>
        <v>0</v>
      </c>
      <c r="AA106" s="93">
        <v>0</v>
      </c>
      <c r="AB106" s="93">
        <v>0</v>
      </c>
      <c r="AC106" s="93">
        <v>0</v>
      </c>
      <c r="AD106" s="93">
        <v>0</v>
      </c>
      <c r="AE106" s="93">
        <v>0</v>
      </c>
      <c r="AF106" s="93">
        <v>0</v>
      </c>
      <c r="AG106" s="37">
        <v>0</v>
      </c>
      <c r="AH106" s="93">
        <f t="shared" si="14"/>
        <v>0</v>
      </c>
      <c r="AI106" s="93">
        <v>0</v>
      </c>
      <c r="AJ106" s="93">
        <v>0</v>
      </c>
      <c r="AK106" s="93">
        <v>0</v>
      </c>
      <c r="AL106" s="93">
        <v>0</v>
      </c>
      <c r="AM106" s="93">
        <v>0</v>
      </c>
      <c r="AN106" s="93">
        <v>0</v>
      </c>
      <c r="AO106" s="37">
        <v>0</v>
      </c>
      <c r="AP106" s="93">
        <f t="shared" si="15"/>
        <v>0</v>
      </c>
      <c r="AQ106" s="93">
        <v>0</v>
      </c>
      <c r="AR106" s="93">
        <v>0</v>
      </c>
      <c r="AS106" s="93">
        <v>0</v>
      </c>
      <c r="AT106" s="93">
        <v>0</v>
      </c>
      <c r="AU106" s="93">
        <v>0</v>
      </c>
      <c r="AV106" s="93">
        <v>0</v>
      </c>
      <c r="AW106" s="37">
        <v>0</v>
      </c>
      <c r="AX106" s="93">
        <f t="shared" si="16"/>
        <v>0</v>
      </c>
      <c r="AY106" s="93">
        <v>0</v>
      </c>
      <c r="AZ106" s="93">
        <v>0</v>
      </c>
      <c r="BA106" s="93">
        <v>0</v>
      </c>
      <c r="BB106" s="93">
        <v>0</v>
      </c>
      <c r="BC106" s="93">
        <v>0</v>
      </c>
      <c r="BD106" s="93">
        <v>0</v>
      </c>
      <c r="BE106" s="37">
        <v>0</v>
      </c>
      <c r="BF106" s="93">
        <f t="shared" si="17"/>
        <v>0</v>
      </c>
      <c r="BG106" s="93">
        <v>0</v>
      </c>
      <c r="BH106" s="93">
        <v>0</v>
      </c>
      <c r="BI106" s="93">
        <v>0</v>
      </c>
      <c r="BJ106" s="93">
        <v>0</v>
      </c>
      <c r="BK106" s="93">
        <v>0</v>
      </c>
      <c r="BL106" s="93">
        <v>0</v>
      </c>
      <c r="BM106" s="37">
        <v>0</v>
      </c>
      <c r="BN106" s="93">
        <f t="shared" si="18"/>
        <v>0</v>
      </c>
      <c r="BO106" s="93">
        <v>0</v>
      </c>
      <c r="BP106" s="93">
        <v>0</v>
      </c>
      <c r="BQ106" s="93">
        <v>0</v>
      </c>
      <c r="BR106" s="93">
        <v>0</v>
      </c>
      <c r="BS106" s="93">
        <v>0</v>
      </c>
      <c r="BT106" s="93">
        <v>0</v>
      </c>
      <c r="BU106" s="37">
        <v>0</v>
      </c>
      <c r="BV106" s="93">
        <f t="shared" si="19"/>
        <v>0</v>
      </c>
      <c r="BW106" s="93">
        <v>0</v>
      </c>
      <c r="BX106" s="93">
        <v>0</v>
      </c>
      <c r="BY106" s="93">
        <v>0</v>
      </c>
      <c r="BZ106" s="93">
        <v>0</v>
      </c>
      <c r="CA106" s="93">
        <v>0</v>
      </c>
      <c r="CB106" s="93">
        <v>0</v>
      </c>
      <c r="CC106" s="37">
        <v>0</v>
      </c>
      <c r="CD106" s="93">
        <f t="shared" si="20"/>
        <v>0</v>
      </c>
      <c r="CE106" s="93">
        <v>0</v>
      </c>
      <c r="CF106" s="93">
        <v>0</v>
      </c>
      <c r="CG106" s="93">
        <v>0</v>
      </c>
      <c r="CH106" s="93">
        <v>0</v>
      </c>
      <c r="CI106" s="93" t="s">
        <v>833</v>
      </c>
      <c r="CJ106" s="93" t="s">
        <v>833</v>
      </c>
      <c r="CK106" s="37">
        <v>0</v>
      </c>
      <c r="CL106" s="93" t="s">
        <v>833</v>
      </c>
    </row>
    <row r="107" spans="1:90" ht="20.100000000000001" customHeight="1" x14ac:dyDescent="0.25">
      <c r="A107" s="105" t="s">
        <v>589</v>
      </c>
    </row>
    <row r="108" spans="1:90" ht="20.100000000000001" customHeight="1" x14ac:dyDescent="0.25">
      <c r="A108" s="105" t="s">
        <v>853</v>
      </c>
    </row>
    <row r="109" spans="1:90" ht="20.100000000000001" customHeight="1" x14ac:dyDescent="0.25">
      <c r="A109" s="105" t="s">
        <v>590</v>
      </c>
    </row>
    <row r="110" spans="1:90" ht="20.100000000000001" customHeight="1" x14ac:dyDescent="0.25">
      <c r="A110" s="105" t="s">
        <v>804</v>
      </c>
    </row>
    <row r="111" spans="1:90" ht="20.100000000000001" customHeight="1" x14ac:dyDescent="0.25">
      <c r="A111" s="105" t="s">
        <v>592</v>
      </c>
    </row>
    <row r="112" spans="1:90" ht="20.100000000000001" customHeight="1" x14ac:dyDescent="0.25">
      <c r="A112" s="105" t="s">
        <v>851</v>
      </c>
    </row>
    <row r="113" spans="1:1" ht="20.100000000000001" customHeight="1" x14ac:dyDescent="0.25">
      <c r="A113" s="105" t="s">
        <v>593</v>
      </c>
    </row>
    <row r="114" spans="1:1" ht="20.100000000000001" customHeight="1" x14ac:dyDescent="0.25">
      <c r="A114" s="105" t="s">
        <v>620</v>
      </c>
    </row>
    <row r="115" spans="1:1" ht="20.100000000000001" customHeight="1" x14ac:dyDescent="0.25">
      <c r="A115" s="105" t="s">
        <v>594</v>
      </c>
    </row>
    <row r="116" spans="1:1" ht="20.100000000000001" customHeight="1" x14ac:dyDescent="0.25">
      <c r="A116" s="105" t="s">
        <v>595</v>
      </c>
    </row>
    <row r="117" spans="1:1" ht="20.100000000000001" customHeight="1" x14ac:dyDescent="0.25">
      <c r="A117" s="105" t="s">
        <v>596</v>
      </c>
    </row>
    <row r="118" spans="1:1" ht="20.100000000000001" customHeight="1" x14ac:dyDescent="0.25">
      <c r="A118" s="105" t="s">
        <v>606</v>
      </c>
    </row>
    <row r="119" spans="1:1" ht="20.100000000000001" customHeight="1" x14ac:dyDescent="0.25">
      <c r="A119" s="105" t="s">
        <v>607</v>
      </c>
    </row>
  </sheetData>
  <mergeCells count="67">
    <mergeCell ref="A4:B6"/>
    <mergeCell ref="C4:J4"/>
    <mergeCell ref="C5:F5"/>
    <mergeCell ref="G5:G6"/>
    <mergeCell ref="H5:H6"/>
    <mergeCell ref="I5:I6"/>
    <mergeCell ref="J5:J6"/>
    <mergeCell ref="K4:R4"/>
    <mergeCell ref="K5:N5"/>
    <mergeCell ref="O5:O6"/>
    <mergeCell ref="P5:P6"/>
    <mergeCell ref="Q5:Q6"/>
    <mergeCell ref="R5:R6"/>
    <mergeCell ref="S4:Z4"/>
    <mergeCell ref="S5:V5"/>
    <mergeCell ref="W5:W6"/>
    <mergeCell ref="X5:X6"/>
    <mergeCell ref="Y5:Y6"/>
    <mergeCell ref="Z5:Z6"/>
    <mergeCell ref="AA4:AH4"/>
    <mergeCell ref="AA5:AD5"/>
    <mergeCell ref="AE5:AE6"/>
    <mergeCell ref="AF5:AF6"/>
    <mergeCell ref="AG5:AG6"/>
    <mergeCell ref="AH5:AH6"/>
    <mergeCell ref="AI4:AP4"/>
    <mergeCell ref="AI5:AL5"/>
    <mergeCell ref="AM5:AM6"/>
    <mergeCell ref="AN5:AN6"/>
    <mergeCell ref="AO5:AO6"/>
    <mergeCell ref="AP5:AP6"/>
    <mergeCell ref="AQ4:AX4"/>
    <mergeCell ref="AQ5:AT5"/>
    <mergeCell ref="AU5:AU6"/>
    <mergeCell ref="AV5:AV6"/>
    <mergeCell ref="AW5:AW6"/>
    <mergeCell ref="AX5:AX6"/>
    <mergeCell ref="AY4:BF4"/>
    <mergeCell ref="AY5:BB5"/>
    <mergeCell ref="BC5:BC6"/>
    <mergeCell ref="BD5:BD6"/>
    <mergeCell ref="BE5:BE6"/>
    <mergeCell ref="BF5:BF6"/>
    <mergeCell ref="BG4:BN4"/>
    <mergeCell ref="BG5:BJ5"/>
    <mergeCell ref="BK5:BK6"/>
    <mergeCell ref="BL5:BL6"/>
    <mergeCell ref="BM5:BM6"/>
    <mergeCell ref="BN5:BN6"/>
    <mergeCell ref="BO4:BV4"/>
    <mergeCell ref="BO5:BR5"/>
    <mergeCell ref="BS5:BS6"/>
    <mergeCell ref="BT5:BT6"/>
    <mergeCell ref="BU5:BU6"/>
    <mergeCell ref="BV5:BV6"/>
    <mergeCell ref="BW4:CD4"/>
    <mergeCell ref="BW5:BZ5"/>
    <mergeCell ref="CA5:CA6"/>
    <mergeCell ref="CB5:CB6"/>
    <mergeCell ref="CC5:CC6"/>
    <mergeCell ref="CD5:CD6"/>
    <mergeCell ref="CE4:CL4"/>
    <mergeCell ref="CE5:CH5"/>
    <mergeCell ref="CI5:CI6"/>
    <mergeCell ref="CJ5:CJ6"/>
    <mergeCell ref="CK5:CK6"/>
    <mergeCell ref="CL5:CL6"/>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6607-F8D2-418F-9F9A-A7DAB90BE8A9}">
  <sheetPr codeName="Planilha11"/>
  <dimension ref="A1:CL96"/>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CP12" sqref="CP12"/>
    </sheetView>
  </sheetViews>
  <sheetFormatPr defaultRowHeight="20.100000000000001" customHeight="1" x14ac:dyDescent="0.25"/>
  <cols>
    <col min="1" max="1" width="9.140625" style="107"/>
    <col min="2" max="2" width="75.42578125" style="107" bestFit="1" customWidth="1"/>
    <col min="3" max="3" width="15.7109375" style="107" customWidth="1"/>
    <col min="4" max="4" width="15.140625" style="107" customWidth="1"/>
    <col min="5" max="11" width="15.7109375" style="107" customWidth="1"/>
    <col min="12" max="12" width="15.140625" style="107" customWidth="1"/>
    <col min="13" max="19" width="15.7109375" style="107" customWidth="1"/>
    <col min="20" max="20" width="15.140625" style="107" customWidth="1"/>
    <col min="21" max="27" width="15.7109375" style="107" customWidth="1"/>
    <col min="28" max="28" width="15.140625" style="107" customWidth="1"/>
    <col min="29" max="35" width="15.7109375" style="107" customWidth="1"/>
    <col min="36" max="36" width="15.140625" style="107" customWidth="1"/>
    <col min="37" max="43" width="15.7109375" style="107" customWidth="1"/>
    <col min="44" max="44" width="15.140625" style="107" customWidth="1"/>
    <col min="45" max="51" width="15.7109375" style="107" customWidth="1"/>
    <col min="52" max="52" width="15.140625" style="107" customWidth="1"/>
    <col min="53" max="59" width="15.7109375" style="107" customWidth="1"/>
    <col min="60" max="60" width="15.140625" style="107" customWidth="1"/>
    <col min="61" max="67" width="15.7109375" style="107" customWidth="1"/>
    <col min="68" max="68" width="15.140625" style="107" customWidth="1"/>
    <col min="69" max="75" width="15.7109375" style="107" customWidth="1"/>
    <col min="76" max="76" width="15.140625" style="107" customWidth="1"/>
    <col min="77" max="83" width="15.7109375" style="107" customWidth="1"/>
    <col min="84" max="84" width="15.140625" style="107" customWidth="1"/>
    <col min="85" max="90" width="15.7109375" style="107" customWidth="1"/>
    <col min="91" max="16384" width="9.140625" style="107"/>
  </cols>
  <sheetData>
    <row r="1" spans="1:90" ht="20.100000000000001" customHeight="1" x14ac:dyDescent="0.25">
      <c r="A1" s="99" t="s">
        <v>766</v>
      </c>
    </row>
    <row r="2" spans="1:90" ht="20.100000000000001" customHeight="1" x14ac:dyDescent="0.25">
      <c r="A2" s="99" t="s">
        <v>333</v>
      </c>
    </row>
    <row r="4" spans="1:90" s="116" customFormat="1" ht="20.100000000000001" customHeight="1" x14ac:dyDescent="0.25">
      <c r="A4" s="308" t="s">
        <v>530</v>
      </c>
      <c r="B4" s="309"/>
      <c r="C4" s="314">
        <v>2010</v>
      </c>
      <c r="D4" s="315"/>
      <c r="E4" s="315"/>
      <c r="F4" s="315"/>
      <c r="G4" s="315"/>
      <c r="H4" s="315"/>
      <c r="I4" s="315"/>
      <c r="J4" s="315"/>
      <c r="K4" s="330">
        <v>2011</v>
      </c>
      <c r="L4" s="315"/>
      <c r="M4" s="315"/>
      <c r="N4" s="315"/>
      <c r="O4" s="315"/>
      <c r="P4" s="315"/>
      <c r="Q4" s="315"/>
      <c r="R4" s="316"/>
      <c r="S4" s="330">
        <v>2012</v>
      </c>
      <c r="T4" s="315"/>
      <c r="U4" s="315"/>
      <c r="V4" s="315"/>
      <c r="W4" s="315"/>
      <c r="X4" s="315"/>
      <c r="Y4" s="315"/>
      <c r="Z4" s="316"/>
      <c r="AA4" s="330">
        <v>2013</v>
      </c>
      <c r="AB4" s="315"/>
      <c r="AC4" s="315"/>
      <c r="AD4" s="315"/>
      <c r="AE4" s="315"/>
      <c r="AF4" s="315"/>
      <c r="AG4" s="315"/>
      <c r="AH4" s="316"/>
      <c r="AI4" s="330">
        <v>2014</v>
      </c>
      <c r="AJ4" s="315"/>
      <c r="AK4" s="315"/>
      <c r="AL4" s="315"/>
      <c r="AM4" s="315"/>
      <c r="AN4" s="315"/>
      <c r="AO4" s="315"/>
      <c r="AP4" s="316"/>
      <c r="AQ4" s="330">
        <v>2015</v>
      </c>
      <c r="AR4" s="315"/>
      <c r="AS4" s="315"/>
      <c r="AT4" s="315"/>
      <c r="AU4" s="315"/>
      <c r="AV4" s="315"/>
      <c r="AW4" s="315"/>
      <c r="AX4" s="316"/>
      <c r="AY4" s="330">
        <v>2016</v>
      </c>
      <c r="AZ4" s="315"/>
      <c r="BA4" s="315"/>
      <c r="BB4" s="315"/>
      <c r="BC4" s="315"/>
      <c r="BD4" s="315"/>
      <c r="BE4" s="315"/>
      <c r="BF4" s="316"/>
      <c r="BG4" s="330">
        <v>2017</v>
      </c>
      <c r="BH4" s="315"/>
      <c r="BI4" s="315"/>
      <c r="BJ4" s="315"/>
      <c r="BK4" s="315"/>
      <c r="BL4" s="315"/>
      <c r="BM4" s="315"/>
      <c r="BN4" s="316"/>
      <c r="BO4" s="330">
        <v>2018</v>
      </c>
      <c r="BP4" s="315"/>
      <c r="BQ4" s="315"/>
      <c r="BR4" s="315"/>
      <c r="BS4" s="315"/>
      <c r="BT4" s="315"/>
      <c r="BU4" s="315"/>
      <c r="BV4" s="316"/>
      <c r="BW4" s="330">
        <v>2019</v>
      </c>
      <c r="BX4" s="315"/>
      <c r="BY4" s="315"/>
      <c r="BZ4" s="315"/>
      <c r="CA4" s="315"/>
      <c r="CB4" s="315"/>
      <c r="CC4" s="315"/>
      <c r="CD4" s="316"/>
      <c r="CE4" s="330">
        <v>2020</v>
      </c>
      <c r="CF4" s="315"/>
      <c r="CG4" s="315"/>
      <c r="CH4" s="315"/>
      <c r="CI4" s="315"/>
      <c r="CJ4" s="315"/>
      <c r="CK4" s="315"/>
      <c r="CL4" s="316"/>
    </row>
    <row r="5" spans="1:90" s="11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30" t="s">
        <v>241</v>
      </c>
      <c r="T5" s="315"/>
      <c r="U5" s="315"/>
      <c r="V5" s="317"/>
      <c r="W5" s="318" t="s">
        <v>582</v>
      </c>
      <c r="X5" s="318" t="s">
        <v>583</v>
      </c>
      <c r="Y5" s="318" t="s">
        <v>584</v>
      </c>
      <c r="Z5" s="331" t="s">
        <v>585</v>
      </c>
      <c r="AA5" s="330" t="s">
        <v>241</v>
      </c>
      <c r="AB5" s="315"/>
      <c r="AC5" s="315"/>
      <c r="AD5" s="317"/>
      <c r="AE5" s="318" t="s">
        <v>582</v>
      </c>
      <c r="AF5" s="318" t="s">
        <v>583</v>
      </c>
      <c r="AG5" s="318" t="s">
        <v>584</v>
      </c>
      <c r="AH5" s="331" t="s">
        <v>585</v>
      </c>
      <c r="AI5" s="330" t="s">
        <v>241</v>
      </c>
      <c r="AJ5" s="315"/>
      <c r="AK5" s="315"/>
      <c r="AL5" s="317"/>
      <c r="AM5" s="318" t="s">
        <v>582</v>
      </c>
      <c r="AN5" s="318" t="s">
        <v>583</v>
      </c>
      <c r="AO5" s="318" t="s">
        <v>584</v>
      </c>
      <c r="AP5" s="331" t="s">
        <v>585</v>
      </c>
      <c r="AQ5" s="330" t="s">
        <v>241</v>
      </c>
      <c r="AR5" s="315"/>
      <c r="AS5" s="315"/>
      <c r="AT5" s="317"/>
      <c r="AU5" s="318" t="s">
        <v>582</v>
      </c>
      <c r="AV5" s="318" t="s">
        <v>583</v>
      </c>
      <c r="AW5" s="318" t="s">
        <v>584</v>
      </c>
      <c r="AX5" s="331" t="s">
        <v>585</v>
      </c>
      <c r="AY5" s="330" t="s">
        <v>241</v>
      </c>
      <c r="AZ5" s="315"/>
      <c r="BA5" s="315"/>
      <c r="BB5" s="317"/>
      <c r="BC5" s="318" t="s">
        <v>582</v>
      </c>
      <c r="BD5" s="318" t="s">
        <v>583</v>
      </c>
      <c r="BE5" s="318" t="s">
        <v>584</v>
      </c>
      <c r="BF5" s="331" t="s">
        <v>585</v>
      </c>
      <c r="BG5" s="330" t="s">
        <v>241</v>
      </c>
      <c r="BH5" s="315"/>
      <c r="BI5" s="315"/>
      <c r="BJ5" s="317"/>
      <c r="BK5" s="318" t="s">
        <v>582</v>
      </c>
      <c r="BL5" s="318" t="s">
        <v>583</v>
      </c>
      <c r="BM5" s="318" t="s">
        <v>584</v>
      </c>
      <c r="BN5" s="331" t="s">
        <v>585</v>
      </c>
      <c r="BO5" s="330" t="s">
        <v>241</v>
      </c>
      <c r="BP5" s="315"/>
      <c r="BQ5" s="315"/>
      <c r="BR5" s="317"/>
      <c r="BS5" s="318" t="s">
        <v>582</v>
      </c>
      <c r="BT5" s="318" t="s">
        <v>583</v>
      </c>
      <c r="BU5" s="318" t="s">
        <v>584</v>
      </c>
      <c r="BV5" s="331"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row>
    <row r="6" spans="1:90" s="116" customFormat="1" ht="32.25"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28" t="s">
        <v>586</v>
      </c>
      <c r="T6" s="25" t="s">
        <v>587</v>
      </c>
      <c r="U6" s="25" t="s">
        <v>584</v>
      </c>
      <c r="V6" s="25" t="s">
        <v>241</v>
      </c>
      <c r="W6" s="319"/>
      <c r="X6" s="319"/>
      <c r="Y6" s="319"/>
      <c r="Z6" s="332"/>
      <c r="AA6" s="28" t="s">
        <v>586</v>
      </c>
      <c r="AB6" s="25" t="s">
        <v>587</v>
      </c>
      <c r="AC6" s="25" t="s">
        <v>584</v>
      </c>
      <c r="AD6" s="25" t="s">
        <v>241</v>
      </c>
      <c r="AE6" s="319"/>
      <c r="AF6" s="319"/>
      <c r="AG6" s="319"/>
      <c r="AH6" s="332"/>
      <c r="AI6" s="28" t="s">
        <v>586</v>
      </c>
      <c r="AJ6" s="25" t="s">
        <v>587</v>
      </c>
      <c r="AK6" s="25" t="s">
        <v>584</v>
      </c>
      <c r="AL6" s="25" t="s">
        <v>241</v>
      </c>
      <c r="AM6" s="319"/>
      <c r="AN6" s="319"/>
      <c r="AO6" s="319"/>
      <c r="AP6" s="332"/>
      <c r="AQ6" s="28" t="s">
        <v>586</v>
      </c>
      <c r="AR6" s="25" t="s">
        <v>587</v>
      </c>
      <c r="AS6" s="25" t="s">
        <v>584</v>
      </c>
      <c r="AT6" s="25" t="s">
        <v>241</v>
      </c>
      <c r="AU6" s="319"/>
      <c r="AV6" s="319"/>
      <c r="AW6" s="319"/>
      <c r="AX6" s="332"/>
      <c r="AY6" s="28" t="s">
        <v>586</v>
      </c>
      <c r="AZ6" s="25" t="s">
        <v>587</v>
      </c>
      <c r="BA6" s="25" t="s">
        <v>584</v>
      </c>
      <c r="BB6" s="25" t="s">
        <v>241</v>
      </c>
      <c r="BC6" s="319"/>
      <c r="BD6" s="319"/>
      <c r="BE6" s="319"/>
      <c r="BF6" s="332"/>
      <c r="BG6" s="28" t="s">
        <v>586</v>
      </c>
      <c r="BH6" s="25" t="s">
        <v>587</v>
      </c>
      <c r="BI6" s="25" t="s">
        <v>584</v>
      </c>
      <c r="BJ6" s="25" t="s">
        <v>241</v>
      </c>
      <c r="BK6" s="319"/>
      <c r="BL6" s="319"/>
      <c r="BM6" s="319"/>
      <c r="BN6" s="332"/>
      <c r="BO6" s="28" t="s">
        <v>586</v>
      </c>
      <c r="BP6" s="25" t="s">
        <v>587</v>
      </c>
      <c r="BQ6" s="25" t="s">
        <v>584</v>
      </c>
      <c r="BR6" s="25" t="s">
        <v>241</v>
      </c>
      <c r="BS6" s="319"/>
      <c r="BT6" s="319"/>
      <c r="BU6" s="319"/>
      <c r="BV6" s="332"/>
      <c r="BW6" s="28" t="s">
        <v>586</v>
      </c>
      <c r="BX6" s="25" t="s">
        <v>587</v>
      </c>
      <c r="BY6" s="25" t="s">
        <v>584</v>
      </c>
      <c r="BZ6" s="25" t="s">
        <v>241</v>
      </c>
      <c r="CA6" s="319"/>
      <c r="CB6" s="319"/>
      <c r="CC6" s="319"/>
      <c r="CD6" s="321"/>
      <c r="CE6" s="28" t="s">
        <v>586</v>
      </c>
      <c r="CF6" s="25" t="s">
        <v>587</v>
      </c>
      <c r="CG6" s="25" t="s">
        <v>584</v>
      </c>
      <c r="CH6" s="25" t="s">
        <v>241</v>
      </c>
      <c r="CI6" s="319"/>
      <c r="CJ6" s="319"/>
      <c r="CK6" s="319"/>
      <c r="CL6" s="321"/>
    </row>
    <row r="7" spans="1:90" ht="20.100000000000001" customHeight="1" x14ac:dyDescent="0.25">
      <c r="A7" s="57" t="s">
        <v>396</v>
      </c>
      <c r="B7" s="58" t="s">
        <v>805</v>
      </c>
      <c r="C7" s="59">
        <v>1153929.9505182432</v>
      </c>
      <c r="D7" s="59">
        <v>69761.510152350005</v>
      </c>
      <c r="E7" s="59">
        <v>-17810.020974499999</v>
      </c>
      <c r="F7" s="59">
        <v>1205881.4396960931</v>
      </c>
      <c r="G7" s="59">
        <f>G8+G64</f>
        <v>519028.588220637</v>
      </c>
      <c r="H7" s="168">
        <f>H8+H64</f>
        <v>314127.52215950587</v>
      </c>
      <c r="I7" s="59">
        <f>I8+I64</f>
        <v>-400180.21419014782</v>
      </c>
      <c r="J7" s="168">
        <f>SUM(F7:I7)</f>
        <v>1638857.3358860882</v>
      </c>
      <c r="K7" s="59">
        <v>1311764.7109460696</v>
      </c>
      <c r="L7" s="59">
        <v>81669.711867980004</v>
      </c>
      <c r="M7" s="59">
        <v>-20599.282354849998</v>
      </c>
      <c r="N7" s="59">
        <v>1372835.1404591994</v>
      </c>
      <c r="O7" s="59">
        <f>O8+O64</f>
        <v>540926.63885601272</v>
      </c>
      <c r="P7" s="168">
        <f>P8+P64</f>
        <v>352299.87467490719</v>
      </c>
      <c r="Q7" s="59">
        <f>Q8+Q64</f>
        <v>-426895.52543666557</v>
      </c>
      <c r="R7" s="168">
        <f>SUM(N7:Q7)</f>
        <v>1839166.1285534541</v>
      </c>
      <c r="S7" s="59">
        <v>1416342.2209209942</v>
      </c>
      <c r="T7" s="59">
        <v>86521.386863510008</v>
      </c>
      <c r="U7" s="59">
        <v>-17642.024293009999</v>
      </c>
      <c r="V7" s="59">
        <v>1485221.5834914942</v>
      </c>
      <c r="W7" s="59">
        <f>W8+W64</f>
        <v>608843.00988777285</v>
      </c>
      <c r="X7" s="168">
        <f>X8+X64</f>
        <v>403849.63663959876</v>
      </c>
      <c r="Y7" s="59">
        <f>Y8+Y64</f>
        <v>-479178.71958396246</v>
      </c>
      <c r="Z7" s="168">
        <f>SUM(V7:Y7)</f>
        <v>2018735.5104349032</v>
      </c>
      <c r="AA7" s="59">
        <v>1571163.4480878068</v>
      </c>
      <c r="AB7" s="59">
        <v>98157.129724400002</v>
      </c>
      <c r="AC7" s="59">
        <v>-17352.77531397</v>
      </c>
      <c r="AD7" s="59">
        <v>1651967.802498237</v>
      </c>
      <c r="AE7" s="59">
        <f>AE8+AE64</f>
        <v>686166.46204634616</v>
      </c>
      <c r="AF7" s="168">
        <f>AF8+AF64</f>
        <v>423862.3997003953</v>
      </c>
      <c r="AG7" s="59">
        <f>AG8+AG64</f>
        <v>-495096.51695424248</v>
      </c>
      <c r="AH7" s="168">
        <f>SUM(AD7:AG7)</f>
        <v>2266900.1472907355</v>
      </c>
      <c r="AI7" s="59">
        <v>1769942.1012758338</v>
      </c>
      <c r="AJ7" s="59">
        <v>112513.24965483</v>
      </c>
      <c r="AK7" s="59">
        <v>-21154.384428360001</v>
      </c>
      <c r="AL7" s="59">
        <v>1861300.9665023037</v>
      </c>
      <c r="AM7" s="59">
        <f>AM8+AM64</f>
        <v>744696.08139488799</v>
      </c>
      <c r="AN7" s="168">
        <f>AN8+AN64</f>
        <v>484648.50579123304</v>
      </c>
      <c r="AO7" s="59">
        <f>AO8+AO64</f>
        <v>-536826.3044145098</v>
      </c>
      <c r="AP7" s="168">
        <f>SUM(AL7:AO7)</f>
        <v>2553819.2492739148</v>
      </c>
      <c r="AQ7" s="59">
        <v>2103490.0721402331</v>
      </c>
      <c r="AR7" s="59">
        <v>133079.74649990001</v>
      </c>
      <c r="AS7" s="59">
        <v>-28491.658132639997</v>
      </c>
      <c r="AT7" s="59">
        <v>2208078.1605074932</v>
      </c>
      <c r="AU7" s="59">
        <f>AU8+AU64</f>
        <v>802880.36404136836</v>
      </c>
      <c r="AV7" s="168">
        <f>AV8+AV64</f>
        <v>521426.99414789863</v>
      </c>
      <c r="AW7" s="59">
        <f>AW8+AW64</f>
        <v>-584650.97682501248</v>
      </c>
      <c r="AX7" s="168">
        <f>SUM(AT7:AW7)</f>
        <v>2947734.5418717479</v>
      </c>
      <c r="AY7" s="59">
        <v>2162506.3924507257</v>
      </c>
      <c r="AZ7" s="59">
        <v>146983.55019133</v>
      </c>
      <c r="BA7" s="59">
        <v>-31829.152782199995</v>
      </c>
      <c r="BB7" s="59">
        <v>2277660.7898598555</v>
      </c>
      <c r="BC7" s="59">
        <f>BC8+BC64</f>
        <v>829998.64013666043</v>
      </c>
      <c r="BD7" s="168">
        <f>BD8+BD64</f>
        <v>552345.27357074176</v>
      </c>
      <c r="BE7" s="59">
        <f>BE8+BE64</f>
        <v>-614765.14964172035</v>
      </c>
      <c r="BF7" s="168">
        <f>SUM(BB7:BE7)</f>
        <v>3045239.5539255375</v>
      </c>
      <c r="BG7" s="59">
        <v>2202998.2312727249</v>
      </c>
      <c r="BH7" s="59">
        <v>194201.48360527004</v>
      </c>
      <c r="BI7" s="59">
        <v>-27582.35326887</v>
      </c>
      <c r="BJ7" s="59">
        <v>2369617.3616091246</v>
      </c>
      <c r="BK7" s="59">
        <f>BK8+BK64</f>
        <v>842976.42294737464</v>
      </c>
      <c r="BL7" s="168">
        <f>BL8+BL64</f>
        <v>548185.63307793369</v>
      </c>
      <c r="BM7" s="59">
        <f>BM8+BM64</f>
        <v>-590093.78533224307</v>
      </c>
      <c r="BN7" s="168">
        <f>SUM(BJ7:BM7)</f>
        <v>3170685.6323021902</v>
      </c>
      <c r="BO7" s="59">
        <v>2343237.7684864048</v>
      </c>
      <c r="BP7" s="59">
        <v>156270.27023749001</v>
      </c>
      <c r="BQ7" s="59">
        <v>-27359.372113960002</v>
      </c>
      <c r="BR7" s="59">
        <v>2472148.666609935</v>
      </c>
      <c r="BS7" s="59">
        <f>BS8+BS64</f>
        <v>896794.18608327303</v>
      </c>
      <c r="BT7" s="168">
        <f>BT8+BT64</f>
        <v>603414.17546867649</v>
      </c>
      <c r="BU7" s="59">
        <f>BU8+BU64</f>
        <v>-652241.11088040203</v>
      </c>
      <c r="BV7" s="168">
        <f>SUM(BR7:BU7)</f>
        <v>3320115.9172814824</v>
      </c>
      <c r="BW7" s="59">
        <v>2389291.380179856</v>
      </c>
      <c r="BX7" s="59">
        <v>191928.67351408</v>
      </c>
      <c r="BY7" s="59">
        <v>-27222.467000000004</v>
      </c>
      <c r="BZ7" s="59">
        <v>2553997.586693936</v>
      </c>
      <c r="CA7" s="59">
        <f>CA8+CA64</f>
        <v>921218.75883250753</v>
      </c>
      <c r="CB7" s="168">
        <f>CB8+CB64</f>
        <v>660365.62154190126</v>
      </c>
      <c r="CC7" s="59">
        <f>CC8+CC64</f>
        <v>-686705.11602813145</v>
      </c>
      <c r="CD7" s="168">
        <f>SUM(BZ7:CC7)</f>
        <v>3448876.8510402138</v>
      </c>
      <c r="CE7" s="59">
        <v>2732811.8535605907</v>
      </c>
      <c r="CF7" s="59">
        <v>154040.2397871</v>
      </c>
      <c r="CG7" s="59">
        <v>-28035.011583119995</v>
      </c>
      <c r="CH7" s="59">
        <v>2858817.0817645704</v>
      </c>
      <c r="CI7" s="59">
        <f>CI8+CI64</f>
        <v>947222.61252608616</v>
      </c>
      <c r="CJ7" s="168">
        <f>CJ8+CJ64</f>
        <v>698230.54367175396</v>
      </c>
      <c r="CK7" s="59">
        <f>CK8+CK64</f>
        <v>-787616.66189063888</v>
      </c>
      <c r="CL7" s="168">
        <f>SUM(CH7:CK7)</f>
        <v>3716653.5760717718</v>
      </c>
    </row>
    <row r="8" spans="1:90" ht="20.100000000000001" customHeight="1" x14ac:dyDescent="0.25">
      <c r="A8" s="18">
        <v>2</v>
      </c>
      <c r="B8" s="19" t="s">
        <v>490</v>
      </c>
      <c r="C8" s="20">
        <v>1141058.650684922</v>
      </c>
      <c r="D8" s="20">
        <v>69761.510152350005</v>
      </c>
      <c r="E8" s="20">
        <v>-17810.020974499999</v>
      </c>
      <c r="F8" s="20">
        <v>1193010.1398627718</v>
      </c>
      <c r="G8" s="20">
        <v>494112.49580504448</v>
      </c>
      <c r="H8" s="91">
        <v>294412.71277987392</v>
      </c>
      <c r="I8" s="20">
        <f>SUM(I9,I21,I22,I23,I27,I31,I41,I55)</f>
        <v>-400180.21419014782</v>
      </c>
      <c r="J8" s="91">
        <f t="shared" ref="J8:J71" si="0">SUM(F8:I8)</f>
        <v>1581355.1342575424</v>
      </c>
      <c r="K8" s="20">
        <v>1309021.5229066976</v>
      </c>
      <c r="L8" s="20">
        <v>81669.711867980004</v>
      </c>
      <c r="M8" s="20">
        <v>-20599.282354849998</v>
      </c>
      <c r="N8" s="20">
        <v>1370091.9524198275</v>
      </c>
      <c r="O8" s="20">
        <v>527150.28473540267</v>
      </c>
      <c r="P8" s="91">
        <v>332688.97696310561</v>
      </c>
      <c r="Q8" s="20">
        <f>SUM(Q9,Q21,Q22,Q23,Q27,Q31,Q41,Q55)</f>
        <v>-426895.52543666557</v>
      </c>
      <c r="R8" s="91">
        <f t="shared" ref="R8:R51" si="1">SUM(N8:Q8)</f>
        <v>1803035.6886816702</v>
      </c>
      <c r="S8" s="20">
        <v>1413780.378259555</v>
      </c>
      <c r="T8" s="20">
        <v>86521.386863510008</v>
      </c>
      <c r="U8" s="20">
        <v>-17642.024293009999</v>
      </c>
      <c r="V8" s="20">
        <v>1482659.7408300552</v>
      </c>
      <c r="W8" s="20">
        <v>596409.20508810203</v>
      </c>
      <c r="X8" s="91">
        <v>379328.40979992651</v>
      </c>
      <c r="Y8" s="20">
        <f>SUM(Y9,Y21,Y22,Y23,Y27,Y31,Y41,Y55)</f>
        <v>-479178.71958396246</v>
      </c>
      <c r="Z8" s="91">
        <f t="shared" ref="Z8:Z51" si="2">SUM(V8:Y8)</f>
        <v>1979218.6361341211</v>
      </c>
      <c r="AA8" s="20">
        <v>1563282.7566003427</v>
      </c>
      <c r="AB8" s="20">
        <v>98157.129724400002</v>
      </c>
      <c r="AC8" s="20">
        <v>-17352.77531397</v>
      </c>
      <c r="AD8" s="20">
        <v>1644087.1110107729</v>
      </c>
      <c r="AE8" s="20">
        <v>662299.31706205616</v>
      </c>
      <c r="AF8" s="91">
        <v>412897.32225633168</v>
      </c>
      <c r="AG8" s="20">
        <f>SUM(AG9,AG21,AG22,AG23,AG27,AG31,AG41,AG55)</f>
        <v>-495096.51695424248</v>
      </c>
      <c r="AH8" s="91">
        <f t="shared" ref="AH8:AH51" si="3">SUM(AD8:AG8)</f>
        <v>2224187.2333749179</v>
      </c>
      <c r="AI8" s="20">
        <v>1761919.5893122517</v>
      </c>
      <c r="AJ8" s="20">
        <v>112513.24965483</v>
      </c>
      <c r="AK8" s="20">
        <v>-21154.384428360001</v>
      </c>
      <c r="AL8" s="20">
        <v>1853278.4545387216</v>
      </c>
      <c r="AM8" s="20">
        <v>716307.21932203742</v>
      </c>
      <c r="AN8" s="91">
        <v>467499.99896318495</v>
      </c>
      <c r="AO8" s="20">
        <f>SUM(AO9,AO21,AO22,AO23,AO27,AO31,AO41,AO55)</f>
        <v>-536826.3044145098</v>
      </c>
      <c r="AP8" s="91">
        <f t="shared" ref="AP8:AP51" si="4">SUM(AL8:AO8)</f>
        <v>2500259.3684094343</v>
      </c>
      <c r="AQ8" s="20">
        <v>2109326.7172237071</v>
      </c>
      <c r="AR8" s="20">
        <v>133079.74649990001</v>
      </c>
      <c r="AS8" s="20">
        <v>-28491.658132639997</v>
      </c>
      <c r="AT8" s="20">
        <v>2213914.8055909672</v>
      </c>
      <c r="AU8" s="20">
        <v>800552.21677933831</v>
      </c>
      <c r="AV8" s="91">
        <v>509776.50500673405</v>
      </c>
      <c r="AW8" s="20">
        <f>SUM(AW9,AW21,AW22,AW23,AW27,AW31,AW41,AW55)</f>
        <v>-584650.97682501248</v>
      </c>
      <c r="AX8" s="91">
        <f t="shared" ref="AX8:AX51" si="5">SUM(AT8:AW8)</f>
        <v>2939592.5505520268</v>
      </c>
      <c r="AY8" s="20">
        <v>2172627.0055410136</v>
      </c>
      <c r="AZ8" s="20">
        <v>146983.55019133</v>
      </c>
      <c r="BA8" s="20">
        <v>-31829.152782199995</v>
      </c>
      <c r="BB8" s="20">
        <v>2287781.4029501434</v>
      </c>
      <c r="BC8" s="20">
        <v>835166.23993629206</v>
      </c>
      <c r="BD8" s="91">
        <v>543079.9076344159</v>
      </c>
      <c r="BE8" s="20">
        <f>SUM(BE9,BE21,BE22,BE23,BE27,BE31,BE41,BE55)</f>
        <v>-614765.14964172035</v>
      </c>
      <c r="BF8" s="91">
        <f t="shared" ref="BF8:BF51" si="6">SUM(BB8:BE8)</f>
        <v>3051262.4008791307</v>
      </c>
      <c r="BG8" s="20">
        <v>2220466.4914492848</v>
      </c>
      <c r="BH8" s="20">
        <v>194201.48360527004</v>
      </c>
      <c r="BI8" s="20">
        <v>-27582.35326887</v>
      </c>
      <c r="BJ8" s="20">
        <v>2387085.6217856845</v>
      </c>
      <c r="BK8" s="20">
        <v>846087.27102101315</v>
      </c>
      <c r="BL8" s="91">
        <v>556731.77722058841</v>
      </c>
      <c r="BM8" s="20">
        <f>SUM(BM9,BM21,BM22,BM23,BM27,BM31,BM41,BM55)</f>
        <v>-590093.78533224307</v>
      </c>
      <c r="BN8" s="91">
        <f t="shared" ref="BN8:BN51" si="7">SUM(BJ8:BM8)</f>
        <v>3199810.8846950429</v>
      </c>
      <c r="BO8" s="20">
        <v>2354354.1448091418</v>
      </c>
      <c r="BP8" s="20">
        <v>156270.27023749001</v>
      </c>
      <c r="BQ8" s="20">
        <v>-27359.372113960002</v>
      </c>
      <c r="BR8" s="20">
        <v>2483265.042932672</v>
      </c>
      <c r="BS8" s="20">
        <v>899642.99664137512</v>
      </c>
      <c r="BT8" s="91">
        <v>605135.20805239445</v>
      </c>
      <c r="BU8" s="20">
        <f>SUM(BU9,BU21,BU22,BU23,BU27,BU31,BU41,BU55)</f>
        <v>-652241.11088040203</v>
      </c>
      <c r="BV8" s="91">
        <f t="shared" ref="BV8:BV51" si="8">SUM(BR8:BU8)</f>
        <v>3335802.1367460396</v>
      </c>
      <c r="BW8" s="20">
        <v>2408128.8663708502</v>
      </c>
      <c r="BX8" s="20">
        <v>191928.67351408</v>
      </c>
      <c r="BY8" s="20">
        <v>-27222.467000000004</v>
      </c>
      <c r="BZ8" s="20">
        <v>2572835.0728849303</v>
      </c>
      <c r="CA8" s="20">
        <v>934479.77962032054</v>
      </c>
      <c r="CB8" s="91">
        <v>656969.16235660203</v>
      </c>
      <c r="CC8" s="20">
        <f>SUM(CC9,CC21,CC22,CC23,CC27,CC31,CC41,CC55)</f>
        <v>-686705.11602813145</v>
      </c>
      <c r="CD8" s="91">
        <f t="shared" ref="CD8:CD51" si="9">SUM(BZ8:CC8)</f>
        <v>3477578.8988337214</v>
      </c>
      <c r="CE8" s="20">
        <v>2754539.2968833763</v>
      </c>
      <c r="CF8" s="20">
        <v>154040.2397871</v>
      </c>
      <c r="CG8" s="20">
        <v>-28035.011583119995</v>
      </c>
      <c r="CH8" s="20">
        <v>2880544.5250873561</v>
      </c>
      <c r="CI8" s="20">
        <v>956165.22243030812</v>
      </c>
      <c r="CJ8" s="91">
        <v>682823.45318836276</v>
      </c>
      <c r="CK8" s="20">
        <f>SUM(CK9,CK21,CK22,CK23,CK27,CK31,CK41,CK55)</f>
        <v>-787616.66189063888</v>
      </c>
      <c r="CL8" s="91">
        <f t="shared" ref="CL8:CL51" si="10">SUM(CH8:CK8)</f>
        <v>3731916.5388153875</v>
      </c>
    </row>
    <row r="9" spans="1:90" ht="20.100000000000001" customHeight="1" x14ac:dyDescent="0.25">
      <c r="A9" s="32">
        <v>21</v>
      </c>
      <c r="B9" s="33" t="s">
        <v>244</v>
      </c>
      <c r="C9" s="34">
        <v>162710.584553875</v>
      </c>
      <c r="D9" s="34">
        <v>0</v>
      </c>
      <c r="E9" s="34">
        <v>0</v>
      </c>
      <c r="F9" s="34">
        <v>162710.584553875</v>
      </c>
      <c r="G9" s="34">
        <v>169477.01708099933</v>
      </c>
      <c r="H9" s="92">
        <v>134500.23541804421</v>
      </c>
      <c r="I9" s="34">
        <f>SUM(I10,I14)</f>
        <v>0</v>
      </c>
      <c r="J9" s="92">
        <f t="shared" si="0"/>
        <v>466687.83705291856</v>
      </c>
      <c r="K9" s="34">
        <v>175125.553756301</v>
      </c>
      <c r="L9" s="34">
        <v>0</v>
      </c>
      <c r="M9" s="34">
        <v>0</v>
      </c>
      <c r="N9" s="34">
        <v>175125.553756301</v>
      </c>
      <c r="O9" s="34">
        <v>190565.44036725</v>
      </c>
      <c r="P9" s="92">
        <v>154556.7284607192</v>
      </c>
      <c r="Q9" s="34">
        <f>SUM(Q10,Q14)</f>
        <v>0</v>
      </c>
      <c r="R9" s="92">
        <f t="shared" si="1"/>
        <v>520247.72258427017</v>
      </c>
      <c r="S9" s="34">
        <v>182426.86901794991</v>
      </c>
      <c r="T9" s="34">
        <v>0</v>
      </c>
      <c r="U9" s="34">
        <v>0</v>
      </c>
      <c r="V9" s="34">
        <v>182426.86901794991</v>
      </c>
      <c r="W9" s="34">
        <v>213640.21962678613</v>
      </c>
      <c r="X9" s="92">
        <v>177377.79377692571</v>
      </c>
      <c r="Y9" s="34">
        <f>SUM(Y10,Y14)</f>
        <v>0</v>
      </c>
      <c r="Z9" s="92">
        <f t="shared" si="2"/>
        <v>573444.88242166175</v>
      </c>
      <c r="AA9" s="34">
        <v>200711.498969176</v>
      </c>
      <c r="AB9" s="34">
        <v>0</v>
      </c>
      <c r="AC9" s="34">
        <v>0</v>
      </c>
      <c r="AD9" s="34">
        <v>200711.498969176</v>
      </c>
      <c r="AE9" s="34">
        <v>245588.50485835003</v>
      </c>
      <c r="AF9" s="92">
        <v>201313.57477606958</v>
      </c>
      <c r="AG9" s="34">
        <f>SUM(AG10,AG14)</f>
        <v>0</v>
      </c>
      <c r="AH9" s="92">
        <f t="shared" si="3"/>
        <v>647613.57860359561</v>
      </c>
      <c r="AI9" s="34">
        <v>219310.07798870298</v>
      </c>
      <c r="AJ9" s="34">
        <v>0</v>
      </c>
      <c r="AK9" s="34">
        <v>0</v>
      </c>
      <c r="AL9" s="34">
        <v>219310.07798870298</v>
      </c>
      <c r="AM9" s="34">
        <v>264995.67155838996</v>
      </c>
      <c r="AN9" s="92">
        <v>223068.16834613431</v>
      </c>
      <c r="AO9" s="34">
        <f>SUM(AO10,AO14)</f>
        <v>0</v>
      </c>
      <c r="AP9" s="92">
        <f t="shared" si="4"/>
        <v>707373.91789322719</v>
      </c>
      <c r="AQ9" s="34">
        <v>241689.57248271594</v>
      </c>
      <c r="AR9" s="34">
        <v>0</v>
      </c>
      <c r="AS9" s="34">
        <v>0</v>
      </c>
      <c r="AT9" s="34">
        <v>241689.57248271594</v>
      </c>
      <c r="AU9" s="34">
        <v>290702.62074727</v>
      </c>
      <c r="AV9" s="92">
        <v>242145.08467116149</v>
      </c>
      <c r="AW9" s="34">
        <f>SUM(AW10,AW14)</f>
        <v>0</v>
      </c>
      <c r="AX9" s="92">
        <f t="shared" si="5"/>
        <v>774537.27790114738</v>
      </c>
      <c r="AY9" s="34">
        <v>252084.17505839202</v>
      </c>
      <c r="AZ9" s="34">
        <v>0</v>
      </c>
      <c r="BA9" s="34">
        <v>0</v>
      </c>
      <c r="BB9" s="34">
        <v>252084.17505839202</v>
      </c>
      <c r="BC9" s="34">
        <v>299959.95524760999</v>
      </c>
      <c r="BD9" s="92">
        <v>262039.5233264475</v>
      </c>
      <c r="BE9" s="34">
        <f>SUM(BE10,BE14)</f>
        <v>0</v>
      </c>
      <c r="BF9" s="92">
        <f t="shared" si="6"/>
        <v>814083.65363244945</v>
      </c>
      <c r="BG9" s="34">
        <v>277318.01023760292</v>
      </c>
      <c r="BH9" s="34">
        <v>0</v>
      </c>
      <c r="BI9" s="34">
        <v>0</v>
      </c>
      <c r="BJ9" s="34">
        <v>277318.01023760292</v>
      </c>
      <c r="BK9" s="34">
        <v>312806.14811149001</v>
      </c>
      <c r="BL9" s="92">
        <v>275518.77935371408</v>
      </c>
      <c r="BM9" s="34">
        <f>SUM(BM10,BM14)</f>
        <v>0</v>
      </c>
      <c r="BN9" s="92">
        <f t="shared" si="7"/>
        <v>865642.93770280702</v>
      </c>
      <c r="BO9" s="34">
        <v>290953.16428965301</v>
      </c>
      <c r="BP9" s="34">
        <v>0</v>
      </c>
      <c r="BQ9" s="34">
        <v>0</v>
      </c>
      <c r="BR9" s="34">
        <v>290953.16428965301</v>
      </c>
      <c r="BS9" s="34">
        <v>327545.82998933998</v>
      </c>
      <c r="BT9" s="92">
        <v>291914.03024887893</v>
      </c>
      <c r="BU9" s="34">
        <f>SUM(BU10,BU14)</f>
        <v>0</v>
      </c>
      <c r="BV9" s="92">
        <f t="shared" si="8"/>
        <v>910413.02452787198</v>
      </c>
      <c r="BW9" s="34">
        <v>305740.33009716298</v>
      </c>
      <c r="BX9" s="34">
        <v>0</v>
      </c>
      <c r="BY9" s="34">
        <v>0</v>
      </c>
      <c r="BZ9" s="34">
        <v>305740.33009716298</v>
      </c>
      <c r="CA9" s="34">
        <v>338028.53261077451</v>
      </c>
      <c r="CB9" s="92">
        <v>313274.82353145391</v>
      </c>
      <c r="CC9" s="34">
        <f>SUM(CC10,CC14)</f>
        <v>0</v>
      </c>
      <c r="CD9" s="92">
        <f t="shared" si="9"/>
        <v>957043.68623939133</v>
      </c>
      <c r="CE9" s="34">
        <v>302044.79726499005</v>
      </c>
      <c r="CF9" s="34">
        <v>0</v>
      </c>
      <c r="CG9" s="34">
        <v>0</v>
      </c>
      <c r="CH9" s="34">
        <v>302044.79726499005</v>
      </c>
      <c r="CI9" s="34">
        <v>334531.73518529208</v>
      </c>
      <c r="CJ9" s="92">
        <v>323273.54826899996</v>
      </c>
      <c r="CK9" s="34">
        <f>SUM(CK10,CK14)</f>
        <v>0</v>
      </c>
      <c r="CL9" s="92">
        <f t="shared" si="10"/>
        <v>959850.08071928215</v>
      </c>
    </row>
    <row r="10" spans="1:90" ht="20.100000000000001" customHeight="1" x14ac:dyDescent="0.25">
      <c r="A10" s="35">
        <v>211</v>
      </c>
      <c r="B10" s="36" t="s">
        <v>306</v>
      </c>
      <c r="C10" s="37">
        <v>97905.184762963007</v>
      </c>
      <c r="D10" s="37">
        <v>0</v>
      </c>
      <c r="E10" s="37">
        <v>0</v>
      </c>
      <c r="F10" s="37">
        <v>97905.184762963007</v>
      </c>
      <c r="G10" s="37">
        <v>142395.01478854954</v>
      </c>
      <c r="H10" s="93">
        <v>113897.82867164501</v>
      </c>
      <c r="I10" s="37">
        <f>SUM(I11:I13)</f>
        <v>0</v>
      </c>
      <c r="J10" s="93">
        <f t="shared" si="0"/>
        <v>354198.02822315757</v>
      </c>
      <c r="K10" s="37">
        <v>105569.54845986598</v>
      </c>
      <c r="L10" s="37">
        <v>0</v>
      </c>
      <c r="M10" s="37">
        <v>0</v>
      </c>
      <c r="N10" s="37">
        <v>105569.54845986598</v>
      </c>
      <c r="O10" s="37">
        <v>159462.08402255</v>
      </c>
      <c r="P10" s="93">
        <v>129322.433206738</v>
      </c>
      <c r="Q10" s="37">
        <f>SUM(Q11:Q13)</f>
        <v>0</v>
      </c>
      <c r="R10" s="93">
        <f t="shared" si="1"/>
        <v>394354.06568915397</v>
      </c>
      <c r="S10" s="37">
        <v>109928.35456496796</v>
      </c>
      <c r="T10" s="37">
        <v>0</v>
      </c>
      <c r="U10" s="37">
        <v>0</v>
      </c>
      <c r="V10" s="37">
        <v>109928.35456496796</v>
      </c>
      <c r="W10" s="37">
        <v>178559.74530886699</v>
      </c>
      <c r="X10" s="93">
        <v>150002.412331122</v>
      </c>
      <c r="Y10" s="37">
        <f>SUM(Y11:Y13)</f>
        <v>0</v>
      </c>
      <c r="Z10" s="93">
        <f t="shared" si="2"/>
        <v>438490.51220495696</v>
      </c>
      <c r="AA10" s="37">
        <v>121448.440875104</v>
      </c>
      <c r="AB10" s="37">
        <v>0</v>
      </c>
      <c r="AC10" s="37">
        <v>0</v>
      </c>
      <c r="AD10" s="37">
        <v>121448.440875104</v>
      </c>
      <c r="AE10" s="37">
        <v>202751.28945830005</v>
      </c>
      <c r="AF10" s="93">
        <v>168343.43958360399</v>
      </c>
      <c r="AG10" s="37">
        <f>SUM(AG11:AG13)</f>
        <v>0</v>
      </c>
      <c r="AH10" s="93">
        <f t="shared" si="3"/>
        <v>492543.16991700802</v>
      </c>
      <c r="AI10" s="37">
        <v>131272.62724240602</v>
      </c>
      <c r="AJ10" s="37">
        <v>0</v>
      </c>
      <c r="AK10" s="37">
        <v>0</v>
      </c>
      <c r="AL10" s="37">
        <v>131272.62724240602</v>
      </c>
      <c r="AM10" s="37">
        <v>220140.22630120997</v>
      </c>
      <c r="AN10" s="93">
        <v>187355.32293292801</v>
      </c>
      <c r="AO10" s="37">
        <f>SUM(AO11:AO13)</f>
        <v>0</v>
      </c>
      <c r="AP10" s="93">
        <f t="shared" si="4"/>
        <v>538768.176476544</v>
      </c>
      <c r="AQ10" s="37">
        <v>147769.38021375</v>
      </c>
      <c r="AR10" s="37">
        <v>0</v>
      </c>
      <c r="AS10" s="37">
        <v>0</v>
      </c>
      <c r="AT10" s="37">
        <v>147769.38021375</v>
      </c>
      <c r="AU10" s="37">
        <v>240410.49300241002</v>
      </c>
      <c r="AV10" s="93">
        <v>203203.673180674</v>
      </c>
      <c r="AW10" s="37">
        <f>SUM(AW11:AW13)</f>
        <v>0</v>
      </c>
      <c r="AX10" s="93">
        <f t="shared" si="5"/>
        <v>591383.54639683396</v>
      </c>
      <c r="AY10" s="37">
        <v>152617.20242252902</v>
      </c>
      <c r="AZ10" s="37">
        <v>0</v>
      </c>
      <c r="BA10" s="37">
        <v>0</v>
      </c>
      <c r="BB10" s="37">
        <v>152617.20242252902</v>
      </c>
      <c r="BC10" s="37">
        <v>249026.57399747998</v>
      </c>
      <c r="BD10" s="93">
        <v>221116.456375251</v>
      </c>
      <c r="BE10" s="37">
        <f>SUM(BE11:BE13)</f>
        <v>0</v>
      </c>
      <c r="BF10" s="93">
        <f t="shared" si="6"/>
        <v>622760.23279525992</v>
      </c>
      <c r="BG10" s="37">
        <v>164824.31258260278</v>
      </c>
      <c r="BH10" s="37">
        <v>0</v>
      </c>
      <c r="BI10" s="37">
        <v>0</v>
      </c>
      <c r="BJ10" s="37">
        <v>164824.31258260278</v>
      </c>
      <c r="BK10" s="37">
        <v>260485.95942439997</v>
      </c>
      <c r="BL10" s="93">
        <v>231122.33214338901</v>
      </c>
      <c r="BM10" s="37">
        <f>SUM(BM11:BM13)</f>
        <v>0</v>
      </c>
      <c r="BN10" s="93">
        <f t="shared" si="7"/>
        <v>656432.60415039177</v>
      </c>
      <c r="BO10" s="37">
        <v>170492.01054595201</v>
      </c>
      <c r="BP10" s="37">
        <v>0</v>
      </c>
      <c r="BQ10" s="37">
        <v>0</v>
      </c>
      <c r="BR10" s="37">
        <v>170492.01054595201</v>
      </c>
      <c r="BS10" s="37">
        <v>269331.37637076998</v>
      </c>
      <c r="BT10" s="93">
        <v>244352.86484123801</v>
      </c>
      <c r="BU10" s="37">
        <f>SUM(BU11:BU13)</f>
        <v>0</v>
      </c>
      <c r="BV10" s="93">
        <f t="shared" si="8"/>
        <v>684176.25175796007</v>
      </c>
      <c r="BW10" s="37">
        <v>176945.88152788402</v>
      </c>
      <c r="BX10" s="37">
        <v>0</v>
      </c>
      <c r="BY10" s="37">
        <v>0</v>
      </c>
      <c r="BZ10" s="37">
        <v>176945.88152788402</v>
      </c>
      <c r="CA10" s="37">
        <v>274553.22756774747</v>
      </c>
      <c r="CB10" s="93">
        <v>261742.96162379501</v>
      </c>
      <c r="CC10" s="37">
        <f>SUM(CC11:CC13)</f>
        <v>0</v>
      </c>
      <c r="CD10" s="93">
        <f t="shared" si="9"/>
        <v>713242.0707194265</v>
      </c>
      <c r="CE10" s="37">
        <v>177451.90505633</v>
      </c>
      <c r="CF10" s="37">
        <v>0</v>
      </c>
      <c r="CG10" s="37">
        <v>0</v>
      </c>
      <c r="CH10" s="37">
        <v>177451.90505633</v>
      </c>
      <c r="CI10" s="37">
        <v>269823.43565088336</v>
      </c>
      <c r="CJ10" s="93">
        <v>270118.16307399998</v>
      </c>
      <c r="CK10" s="37">
        <f>SUM(CK11:CK13)</f>
        <v>0</v>
      </c>
      <c r="CL10" s="93">
        <f t="shared" si="10"/>
        <v>717393.50378121343</v>
      </c>
    </row>
    <row r="11" spans="1:90" s="48" customFormat="1" ht="20.100000000000001" customHeight="1" x14ac:dyDescent="0.25">
      <c r="A11" s="45" t="s">
        <v>491</v>
      </c>
      <c r="B11" s="56" t="s">
        <v>492</v>
      </c>
      <c r="C11" s="47">
        <v>72381.357878434006</v>
      </c>
      <c r="D11" s="47">
        <v>0</v>
      </c>
      <c r="E11" s="47">
        <v>0</v>
      </c>
      <c r="F11" s="47">
        <v>72381.357878434006</v>
      </c>
      <c r="G11" s="47">
        <v>107952.78821790942</v>
      </c>
      <c r="H11" s="95">
        <v>113897.82867164501</v>
      </c>
      <c r="I11" s="47">
        <v>0</v>
      </c>
      <c r="J11" s="95">
        <f t="shared" si="0"/>
        <v>294231.97476798843</v>
      </c>
      <c r="K11" s="47">
        <v>76968.323099807982</v>
      </c>
      <c r="L11" s="47">
        <v>0</v>
      </c>
      <c r="M11" s="47">
        <v>0</v>
      </c>
      <c r="N11" s="47">
        <v>76968.323099807982</v>
      </c>
      <c r="O11" s="47">
        <v>120567.06144476001</v>
      </c>
      <c r="P11" s="95">
        <v>129322.433206738</v>
      </c>
      <c r="Q11" s="47">
        <v>0</v>
      </c>
      <c r="R11" s="95">
        <f t="shared" si="1"/>
        <v>326857.81775130599</v>
      </c>
      <c r="S11" s="47">
        <v>80294.987960932864</v>
      </c>
      <c r="T11" s="47">
        <v>0</v>
      </c>
      <c r="U11" s="47">
        <v>0</v>
      </c>
      <c r="V11" s="47">
        <v>80294.987960932864</v>
      </c>
      <c r="W11" s="47">
        <v>132909.33371787437</v>
      </c>
      <c r="X11" s="95">
        <v>150002.412331122</v>
      </c>
      <c r="Y11" s="47">
        <v>0</v>
      </c>
      <c r="Z11" s="95">
        <f t="shared" si="2"/>
        <v>363206.73400992923</v>
      </c>
      <c r="AA11" s="47">
        <v>89315.229853719997</v>
      </c>
      <c r="AB11" s="47">
        <v>0</v>
      </c>
      <c r="AC11" s="47">
        <v>0</v>
      </c>
      <c r="AD11" s="47">
        <v>89315.229853719997</v>
      </c>
      <c r="AE11" s="47">
        <v>147383.18297140003</v>
      </c>
      <c r="AF11" s="95">
        <v>168343.43958360399</v>
      </c>
      <c r="AG11" s="47">
        <v>0</v>
      </c>
      <c r="AH11" s="95">
        <f t="shared" si="3"/>
        <v>405041.85240872402</v>
      </c>
      <c r="AI11" s="47">
        <v>96485.658599266011</v>
      </c>
      <c r="AJ11" s="47">
        <v>0</v>
      </c>
      <c r="AK11" s="47">
        <v>0</v>
      </c>
      <c r="AL11" s="47">
        <v>96485.658599266011</v>
      </c>
      <c r="AM11" s="47">
        <v>161156.26363009997</v>
      </c>
      <c r="AN11" s="95">
        <v>187355.32293292801</v>
      </c>
      <c r="AO11" s="47">
        <v>0</v>
      </c>
      <c r="AP11" s="95">
        <f t="shared" si="4"/>
        <v>444997.24516229401</v>
      </c>
      <c r="AQ11" s="47">
        <v>107270.058919091</v>
      </c>
      <c r="AR11" s="47">
        <v>0</v>
      </c>
      <c r="AS11" s="47">
        <v>0</v>
      </c>
      <c r="AT11" s="47">
        <v>107270.058919091</v>
      </c>
      <c r="AU11" s="47">
        <v>174888.42277294002</v>
      </c>
      <c r="AV11" s="95">
        <v>203203.673180674</v>
      </c>
      <c r="AW11" s="47">
        <v>0</v>
      </c>
      <c r="AX11" s="95">
        <f t="shared" si="5"/>
        <v>485362.154872705</v>
      </c>
      <c r="AY11" s="47">
        <v>113584.41888149703</v>
      </c>
      <c r="AZ11" s="47">
        <v>0</v>
      </c>
      <c r="BA11" s="47">
        <v>0</v>
      </c>
      <c r="BB11" s="47">
        <v>113584.41888149703</v>
      </c>
      <c r="BC11" s="47">
        <v>180980.08929305</v>
      </c>
      <c r="BD11" s="95">
        <v>221116.456375251</v>
      </c>
      <c r="BE11" s="47">
        <v>0</v>
      </c>
      <c r="BF11" s="95">
        <f t="shared" si="6"/>
        <v>515680.96454979799</v>
      </c>
      <c r="BG11" s="47">
        <v>124080.97005722989</v>
      </c>
      <c r="BH11" s="47">
        <v>0</v>
      </c>
      <c r="BI11" s="47">
        <v>0</v>
      </c>
      <c r="BJ11" s="47">
        <v>124080.97005722989</v>
      </c>
      <c r="BK11" s="47">
        <v>186396.41809335997</v>
      </c>
      <c r="BL11" s="95">
        <v>231122.33214338901</v>
      </c>
      <c r="BM11" s="47">
        <v>0</v>
      </c>
      <c r="BN11" s="95">
        <f t="shared" si="7"/>
        <v>541599.72029397893</v>
      </c>
      <c r="BO11" s="47">
        <v>127081.73383332201</v>
      </c>
      <c r="BP11" s="47">
        <v>0</v>
      </c>
      <c r="BQ11" s="47">
        <v>0</v>
      </c>
      <c r="BR11" s="47">
        <v>127081.73383332201</v>
      </c>
      <c r="BS11" s="47">
        <v>190231.59546848998</v>
      </c>
      <c r="BT11" s="95">
        <v>244352.86484123801</v>
      </c>
      <c r="BU11" s="47">
        <v>0</v>
      </c>
      <c r="BV11" s="95">
        <f t="shared" si="8"/>
        <v>561666.19414305</v>
      </c>
      <c r="BW11" s="47">
        <v>131509.71955816902</v>
      </c>
      <c r="BX11" s="47">
        <v>0</v>
      </c>
      <c r="BY11" s="47">
        <v>0</v>
      </c>
      <c r="BZ11" s="47">
        <v>131509.71955816902</v>
      </c>
      <c r="CA11" s="47">
        <v>194478.82894175258</v>
      </c>
      <c r="CB11" s="95">
        <v>261742.96162379501</v>
      </c>
      <c r="CC11" s="47">
        <v>0</v>
      </c>
      <c r="CD11" s="95">
        <f t="shared" si="9"/>
        <v>587731.51012371655</v>
      </c>
      <c r="CE11" s="47">
        <v>129360.78366600002</v>
      </c>
      <c r="CF11" s="47">
        <v>0</v>
      </c>
      <c r="CG11" s="47">
        <v>0</v>
      </c>
      <c r="CH11" s="47">
        <v>129360.78366600002</v>
      </c>
      <c r="CI11" s="47">
        <v>194445.70286855844</v>
      </c>
      <c r="CJ11" s="95">
        <v>270118.16307399998</v>
      </c>
      <c r="CK11" s="47">
        <v>0</v>
      </c>
      <c r="CL11" s="95">
        <f t="shared" si="10"/>
        <v>593924.64960855851</v>
      </c>
    </row>
    <row r="12" spans="1:90" s="48" customFormat="1" ht="20.100000000000001" customHeight="1" x14ac:dyDescent="0.25">
      <c r="A12" s="45" t="s">
        <v>493</v>
      </c>
      <c r="B12" s="56" t="s">
        <v>494</v>
      </c>
      <c r="C12" s="47">
        <v>14969.657719574998</v>
      </c>
      <c r="D12" s="47">
        <v>0</v>
      </c>
      <c r="E12" s="47">
        <v>0</v>
      </c>
      <c r="F12" s="47">
        <v>14969.657719574998</v>
      </c>
      <c r="G12" s="47">
        <v>18342.241040541576</v>
      </c>
      <c r="H12" s="95" t="s">
        <v>902</v>
      </c>
      <c r="I12" s="47">
        <v>0</v>
      </c>
      <c r="J12" s="95">
        <f t="shared" si="0"/>
        <v>33311.898760116572</v>
      </c>
      <c r="K12" s="47">
        <v>16152.151342675001</v>
      </c>
      <c r="L12" s="47">
        <v>0</v>
      </c>
      <c r="M12" s="47">
        <v>0</v>
      </c>
      <c r="N12" s="47">
        <v>16152.151342675001</v>
      </c>
      <c r="O12" s="47">
        <v>20694.763925649997</v>
      </c>
      <c r="P12" s="95" t="s">
        <v>902</v>
      </c>
      <c r="Q12" s="47">
        <v>0</v>
      </c>
      <c r="R12" s="95">
        <f t="shared" si="1"/>
        <v>36846.915268324999</v>
      </c>
      <c r="S12" s="47">
        <v>16431.764539767166</v>
      </c>
      <c r="T12" s="47">
        <v>0</v>
      </c>
      <c r="U12" s="47">
        <v>0</v>
      </c>
      <c r="V12" s="47">
        <v>16431.764539767166</v>
      </c>
      <c r="W12" s="47">
        <v>24127.569124878268</v>
      </c>
      <c r="X12" s="95" t="s">
        <v>902</v>
      </c>
      <c r="Y12" s="47">
        <v>0</v>
      </c>
      <c r="Z12" s="95">
        <f t="shared" si="2"/>
        <v>40559.333664645434</v>
      </c>
      <c r="AA12" s="47">
        <v>17899.392126284001</v>
      </c>
      <c r="AB12" s="47">
        <v>0</v>
      </c>
      <c r="AC12" s="47">
        <v>0</v>
      </c>
      <c r="AD12" s="47">
        <v>17899.392126284001</v>
      </c>
      <c r="AE12" s="47">
        <v>26800.682183630001</v>
      </c>
      <c r="AF12" s="95" t="s">
        <v>902</v>
      </c>
      <c r="AG12" s="47">
        <v>0</v>
      </c>
      <c r="AH12" s="95">
        <f t="shared" si="3"/>
        <v>44700.074309914002</v>
      </c>
      <c r="AI12" s="47">
        <v>19534.457562322001</v>
      </c>
      <c r="AJ12" s="47">
        <v>0</v>
      </c>
      <c r="AK12" s="47">
        <v>0</v>
      </c>
      <c r="AL12" s="47">
        <v>19534.457562322001</v>
      </c>
      <c r="AM12" s="47">
        <v>30834.778389539999</v>
      </c>
      <c r="AN12" s="95" t="s">
        <v>902</v>
      </c>
      <c r="AO12" s="47">
        <v>0</v>
      </c>
      <c r="AP12" s="95">
        <f t="shared" si="4"/>
        <v>50369.235951862</v>
      </c>
      <c r="AQ12" s="47">
        <v>22137.047012093</v>
      </c>
      <c r="AR12" s="47">
        <v>0</v>
      </c>
      <c r="AS12" s="47">
        <v>0</v>
      </c>
      <c r="AT12" s="47">
        <v>22137.047012093</v>
      </c>
      <c r="AU12" s="47">
        <v>33990.801654839997</v>
      </c>
      <c r="AV12" s="95" t="s">
        <v>902</v>
      </c>
      <c r="AW12" s="47">
        <v>0</v>
      </c>
      <c r="AX12" s="95">
        <f t="shared" si="5"/>
        <v>56127.848666933001</v>
      </c>
      <c r="AY12" s="47">
        <v>22904.402555818</v>
      </c>
      <c r="AZ12" s="47">
        <v>0</v>
      </c>
      <c r="BA12" s="47">
        <v>0</v>
      </c>
      <c r="BB12" s="47">
        <v>22904.402555818</v>
      </c>
      <c r="BC12" s="47">
        <v>35884.540769169995</v>
      </c>
      <c r="BD12" s="95" t="s">
        <v>902</v>
      </c>
      <c r="BE12" s="47">
        <v>0</v>
      </c>
      <c r="BF12" s="95">
        <f t="shared" si="6"/>
        <v>58788.943324987995</v>
      </c>
      <c r="BG12" s="47">
        <v>25029.427496297827</v>
      </c>
      <c r="BH12" s="47">
        <v>0</v>
      </c>
      <c r="BI12" s="47">
        <v>0</v>
      </c>
      <c r="BJ12" s="47">
        <v>25029.427496297827</v>
      </c>
      <c r="BK12" s="47">
        <v>37144.515874450008</v>
      </c>
      <c r="BL12" s="95" t="s">
        <v>902</v>
      </c>
      <c r="BM12" s="47">
        <v>0</v>
      </c>
      <c r="BN12" s="95">
        <f t="shared" si="7"/>
        <v>62173.943370747831</v>
      </c>
      <c r="BO12" s="47">
        <v>26880.453447547996</v>
      </c>
      <c r="BP12" s="47">
        <v>0</v>
      </c>
      <c r="BQ12" s="47">
        <v>0</v>
      </c>
      <c r="BR12" s="47">
        <v>26880.453447547996</v>
      </c>
      <c r="BS12" s="47">
        <v>39223.752014370002</v>
      </c>
      <c r="BT12" s="95" t="s">
        <v>902</v>
      </c>
      <c r="BU12" s="47">
        <v>0</v>
      </c>
      <c r="BV12" s="95">
        <f t="shared" si="8"/>
        <v>66104.205461917998</v>
      </c>
      <c r="BW12" s="47">
        <v>28509.815446569999</v>
      </c>
      <c r="BX12" s="47">
        <v>0</v>
      </c>
      <c r="BY12" s="47">
        <v>0</v>
      </c>
      <c r="BZ12" s="47">
        <v>28509.815446569999</v>
      </c>
      <c r="CA12" s="47">
        <v>41107.185430590005</v>
      </c>
      <c r="CB12" s="95" t="s">
        <v>902</v>
      </c>
      <c r="CC12" s="47">
        <v>0</v>
      </c>
      <c r="CD12" s="95">
        <f t="shared" si="9"/>
        <v>69617.000877159997</v>
      </c>
      <c r="CE12" s="47">
        <v>32207.508957348</v>
      </c>
      <c r="CF12" s="47">
        <v>0</v>
      </c>
      <c r="CG12" s="47">
        <v>0</v>
      </c>
      <c r="CH12" s="47">
        <v>32207.508957348</v>
      </c>
      <c r="CI12" s="47">
        <v>40570.43669004707</v>
      </c>
      <c r="CJ12" s="95" t="s">
        <v>902</v>
      </c>
      <c r="CK12" s="47">
        <v>0</v>
      </c>
      <c r="CL12" s="95">
        <f t="shared" si="10"/>
        <v>72777.94564739507</v>
      </c>
    </row>
    <row r="13" spans="1:90" s="48" customFormat="1" ht="20.100000000000001" customHeight="1" x14ac:dyDescent="0.25">
      <c r="A13" s="45" t="s">
        <v>495</v>
      </c>
      <c r="B13" s="56" t="s">
        <v>496</v>
      </c>
      <c r="C13" s="47">
        <v>10554.169164954001</v>
      </c>
      <c r="D13" s="47">
        <v>0</v>
      </c>
      <c r="E13" s="47">
        <v>0</v>
      </c>
      <c r="F13" s="47">
        <v>10554.169164954001</v>
      </c>
      <c r="G13" s="47">
        <v>16099.985530098549</v>
      </c>
      <c r="H13" s="95" t="s">
        <v>902</v>
      </c>
      <c r="I13" s="47">
        <v>0</v>
      </c>
      <c r="J13" s="95">
        <f t="shared" si="0"/>
        <v>26654.154695052552</v>
      </c>
      <c r="K13" s="47">
        <v>12449.074017383</v>
      </c>
      <c r="L13" s="47">
        <v>0</v>
      </c>
      <c r="M13" s="47">
        <v>0</v>
      </c>
      <c r="N13" s="47">
        <v>12449.074017383</v>
      </c>
      <c r="O13" s="47">
        <v>18200.258652140004</v>
      </c>
      <c r="P13" s="95" t="s">
        <v>902</v>
      </c>
      <c r="Q13" s="47">
        <v>0</v>
      </c>
      <c r="R13" s="95">
        <f t="shared" si="1"/>
        <v>30649.332669523006</v>
      </c>
      <c r="S13" s="47">
        <v>13201.60206426792</v>
      </c>
      <c r="T13" s="47">
        <v>0</v>
      </c>
      <c r="U13" s="47">
        <v>0</v>
      </c>
      <c r="V13" s="47">
        <v>13201.60206426792</v>
      </c>
      <c r="W13" s="47">
        <v>21522.842466114354</v>
      </c>
      <c r="X13" s="95" t="s">
        <v>902</v>
      </c>
      <c r="Y13" s="47">
        <v>0</v>
      </c>
      <c r="Z13" s="95">
        <f t="shared" si="2"/>
        <v>34724.444530382272</v>
      </c>
      <c r="AA13" s="47">
        <v>14233.818895100001</v>
      </c>
      <c r="AB13" s="47">
        <v>0</v>
      </c>
      <c r="AC13" s="47">
        <v>0</v>
      </c>
      <c r="AD13" s="47">
        <v>14233.818895100001</v>
      </c>
      <c r="AE13" s="47">
        <v>28567.42430327</v>
      </c>
      <c r="AF13" s="95" t="s">
        <v>902</v>
      </c>
      <c r="AG13" s="47">
        <v>0</v>
      </c>
      <c r="AH13" s="95">
        <f t="shared" si="3"/>
        <v>42801.243198370001</v>
      </c>
      <c r="AI13" s="47">
        <v>15252.511080818</v>
      </c>
      <c r="AJ13" s="47">
        <v>0</v>
      </c>
      <c r="AK13" s="47">
        <v>0</v>
      </c>
      <c r="AL13" s="47">
        <v>15252.511080818</v>
      </c>
      <c r="AM13" s="47">
        <v>28149.18428157</v>
      </c>
      <c r="AN13" s="95" t="s">
        <v>902</v>
      </c>
      <c r="AO13" s="47">
        <v>0</v>
      </c>
      <c r="AP13" s="95">
        <f t="shared" si="4"/>
        <v>43401.695362387996</v>
      </c>
      <c r="AQ13" s="47">
        <v>18362.274282565999</v>
      </c>
      <c r="AR13" s="47">
        <v>0</v>
      </c>
      <c r="AS13" s="47">
        <v>0</v>
      </c>
      <c r="AT13" s="47">
        <v>18362.274282565999</v>
      </c>
      <c r="AU13" s="47">
        <v>31531.268574630001</v>
      </c>
      <c r="AV13" s="95" t="s">
        <v>902</v>
      </c>
      <c r="AW13" s="47">
        <v>0</v>
      </c>
      <c r="AX13" s="95">
        <f t="shared" si="5"/>
        <v>49893.542857196</v>
      </c>
      <c r="AY13" s="47">
        <v>16128.380985214</v>
      </c>
      <c r="AZ13" s="47">
        <v>0</v>
      </c>
      <c r="BA13" s="47">
        <v>0</v>
      </c>
      <c r="BB13" s="47">
        <v>16128.380985214</v>
      </c>
      <c r="BC13" s="47">
        <v>32161.943935259991</v>
      </c>
      <c r="BD13" s="95" t="s">
        <v>902</v>
      </c>
      <c r="BE13" s="47">
        <v>0</v>
      </c>
      <c r="BF13" s="95">
        <f t="shared" si="6"/>
        <v>48290.324920473991</v>
      </c>
      <c r="BG13" s="47">
        <v>15713.915029075059</v>
      </c>
      <c r="BH13" s="47">
        <v>0</v>
      </c>
      <c r="BI13" s="47">
        <v>0</v>
      </c>
      <c r="BJ13" s="47">
        <v>15713.915029075059</v>
      </c>
      <c r="BK13" s="47">
        <v>36945.025456590003</v>
      </c>
      <c r="BL13" s="95" t="s">
        <v>902</v>
      </c>
      <c r="BM13" s="47">
        <v>0</v>
      </c>
      <c r="BN13" s="95">
        <f t="shared" si="7"/>
        <v>52658.940485665065</v>
      </c>
      <c r="BO13" s="47">
        <v>16529.823265082003</v>
      </c>
      <c r="BP13" s="47">
        <v>0</v>
      </c>
      <c r="BQ13" s="47">
        <v>0</v>
      </c>
      <c r="BR13" s="47">
        <v>16529.823265082003</v>
      </c>
      <c r="BS13" s="47">
        <v>39876.028887910004</v>
      </c>
      <c r="BT13" s="95" t="s">
        <v>902</v>
      </c>
      <c r="BU13" s="47">
        <v>0</v>
      </c>
      <c r="BV13" s="95">
        <f t="shared" si="8"/>
        <v>56405.852152992011</v>
      </c>
      <c r="BW13" s="47">
        <v>16926.346523144999</v>
      </c>
      <c r="BX13" s="47">
        <v>0</v>
      </c>
      <c r="BY13" s="47">
        <v>0</v>
      </c>
      <c r="BZ13" s="47">
        <v>16926.346523144999</v>
      </c>
      <c r="CA13" s="47">
        <v>38967.213195404882</v>
      </c>
      <c r="CB13" s="95" t="s">
        <v>902</v>
      </c>
      <c r="CC13" s="47">
        <v>0</v>
      </c>
      <c r="CD13" s="95">
        <f t="shared" si="9"/>
        <v>55893.559718549877</v>
      </c>
      <c r="CE13" s="47">
        <v>15883.612432982001</v>
      </c>
      <c r="CF13" s="47">
        <v>0</v>
      </c>
      <c r="CG13" s="47">
        <v>0</v>
      </c>
      <c r="CH13" s="47">
        <v>15883.612432982001</v>
      </c>
      <c r="CI13" s="47">
        <v>34807.296092277888</v>
      </c>
      <c r="CJ13" s="95" t="s">
        <v>902</v>
      </c>
      <c r="CK13" s="47">
        <v>0</v>
      </c>
      <c r="CL13" s="95">
        <f t="shared" si="10"/>
        <v>50690.908525259889</v>
      </c>
    </row>
    <row r="14" spans="1:90" ht="20.100000000000001" customHeight="1" x14ac:dyDescent="0.25">
      <c r="A14" s="35">
        <v>212</v>
      </c>
      <c r="B14" s="36" t="s">
        <v>246</v>
      </c>
      <c r="C14" s="37">
        <v>64805.399790911993</v>
      </c>
      <c r="D14" s="37">
        <v>0</v>
      </c>
      <c r="E14" s="37">
        <v>0</v>
      </c>
      <c r="F14" s="37">
        <v>64805.399790911993</v>
      </c>
      <c r="G14" s="37">
        <v>27082.002292449779</v>
      </c>
      <c r="H14" s="93">
        <v>20602.4067463992</v>
      </c>
      <c r="I14" s="37">
        <f>SUM(I15,I20)</f>
        <v>0</v>
      </c>
      <c r="J14" s="93">
        <f t="shared" si="0"/>
        <v>112489.80882976096</v>
      </c>
      <c r="K14" s="37">
        <v>69556.005296435003</v>
      </c>
      <c r="L14" s="37">
        <v>0</v>
      </c>
      <c r="M14" s="37">
        <v>0</v>
      </c>
      <c r="N14" s="37">
        <v>69556.005296435003</v>
      </c>
      <c r="O14" s="37">
        <v>31103.356344700005</v>
      </c>
      <c r="P14" s="93">
        <v>25234.295253981199</v>
      </c>
      <c r="Q14" s="37">
        <f>SUM(Q15,Q20)</f>
        <v>0</v>
      </c>
      <c r="R14" s="93">
        <f t="shared" si="1"/>
        <v>125893.6568951162</v>
      </c>
      <c r="S14" s="37">
        <v>72498.514452981952</v>
      </c>
      <c r="T14" s="37">
        <v>0</v>
      </c>
      <c r="U14" s="37">
        <v>0</v>
      </c>
      <c r="V14" s="37">
        <v>72498.514452981952</v>
      </c>
      <c r="W14" s="37">
        <v>35080.474317919143</v>
      </c>
      <c r="X14" s="93">
        <v>27375.381445803705</v>
      </c>
      <c r="Y14" s="37">
        <f>SUM(Y15,Y20)</f>
        <v>0</v>
      </c>
      <c r="Z14" s="93">
        <f t="shared" si="2"/>
        <v>134954.37021670479</v>
      </c>
      <c r="AA14" s="37">
        <v>79263.05809407201</v>
      </c>
      <c r="AB14" s="37">
        <v>0</v>
      </c>
      <c r="AC14" s="37">
        <v>0</v>
      </c>
      <c r="AD14" s="37">
        <v>79263.05809407201</v>
      </c>
      <c r="AE14" s="37">
        <v>42837.215400050001</v>
      </c>
      <c r="AF14" s="93">
        <v>32970.135192465597</v>
      </c>
      <c r="AG14" s="37">
        <f>SUM(AG15,AG20)</f>
        <v>0</v>
      </c>
      <c r="AH14" s="93">
        <f t="shared" si="3"/>
        <v>155070.40868658762</v>
      </c>
      <c r="AI14" s="37">
        <v>88037.450746296992</v>
      </c>
      <c r="AJ14" s="37">
        <v>0</v>
      </c>
      <c r="AK14" s="37">
        <v>0</v>
      </c>
      <c r="AL14" s="37">
        <v>88037.450746296992</v>
      </c>
      <c r="AM14" s="37">
        <v>44855.445257179999</v>
      </c>
      <c r="AN14" s="93">
        <v>35712.845413206298</v>
      </c>
      <c r="AO14" s="37">
        <f>SUM(AO15,AO20)</f>
        <v>0</v>
      </c>
      <c r="AP14" s="93">
        <f t="shared" si="4"/>
        <v>168605.74141668328</v>
      </c>
      <c r="AQ14" s="37">
        <v>93920.19226896597</v>
      </c>
      <c r="AR14" s="37">
        <v>0</v>
      </c>
      <c r="AS14" s="37">
        <v>0</v>
      </c>
      <c r="AT14" s="37">
        <v>93920.19226896597</v>
      </c>
      <c r="AU14" s="37">
        <v>50292.127744860001</v>
      </c>
      <c r="AV14" s="93">
        <v>38941.411490487502</v>
      </c>
      <c r="AW14" s="37">
        <f>SUM(AW15,AW20)</f>
        <v>0</v>
      </c>
      <c r="AX14" s="93">
        <f t="shared" si="5"/>
        <v>183153.73150431347</v>
      </c>
      <c r="AY14" s="37">
        <v>99466.972635863014</v>
      </c>
      <c r="AZ14" s="37">
        <v>0</v>
      </c>
      <c r="BA14" s="37">
        <v>0</v>
      </c>
      <c r="BB14" s="37">
        <v>99466.972635863014</v>
      </c>
      <c r="BC14" s="37">
        <v>50933.381250129998</v>
      </c>
      <c r="BD14" s="93">
        <v>40923.066951196502</v>
      </c>
      <c r="BE14" s="37">
        <f>SUM(BE15,BE20)</f>
        <v>0</v>
      </c>
      <c r="BF14" s="93">
        <f t="shared" si="6"/>
        <v>191323.42083718951</v>
      </c>
      <c r="BG14" s="37">
        <v>112493.69765500016</v>
      </c>
      <c r="BH14" s="37">
        <v>0</v>
      </c>
      <c r="BI14" s="37">
        <v>0</v>
      </c>
      <c r="BJ14" s="37">
        <v>112493.69765500016</v>
      </c>
      <c r="BK14" s="37">
        <v>52320.18868709002</v>
      </c>
      <c r="BL14" s="93">
        <v>44396.447210325103</v>
      </c>
      <c r="BM14" s="37">
        <f>SUM(BM15,BM20)</f>
        <v>0</v>
      </c>
      <c r="BN14" s="93">
        <f t="shared" si="7"/>
        <v>209210.33355241528</v>
      </c>
      <c r="BO14" s="37">
        <v>120461.153743701</v>
      </c>
      <c r="BP14" s="37">
        <v>0</v>
      </c>
      <c r="BQ14" s="37">
        <v>0</v>
      </c>
      <c r="BR14" s="37">
        <v>120461.153743701</v>
      </c>
      <c r="BS14" s="37">
        <v>58214.453618569998</v>
      </c>
      <c r="BT14" s="93">
        <v>47561.165407640903</v>
      </c>
      <c r="BU14" s="37">
        <f>SUM(BU15,BU20)</f>
        <v>0</v>
      </c>
      <c r="BV14" s="93">
        <f t="shared" si="8"/>
        <v>226236.77276991191</v>
      </c>
      <c r="BW14" s="37">
        <v>128794.44856927899</v>
      </c>
      <c r="BX14" s="37">
        <v>0</v>
      </c>
      <c r="BY14" s="37">
        <v>0</v>
      </c>
      <c r="BZ14" s="37">
        <v>128794.44856927899</v>
      </c>
      <c r="CA14" s="37">
        <v>63475.305043027045</v>
      </c>
      <c r="CB14" s="93">
        <v>51531.861907658902</v>
      </c>
      <c r="CC14" s="37">
        <f>SUM(CC15,CC20)</f>
        <v>0</v>
      </c>
      <c r="CD14" s="93">
        <f t="shared" si="9"/>
        <v>243801.61551996492</v>
      </c>
      <c r="CE14" s="37">
        <v>124592.89220866001</v>
      </c>
      <c r="CF14" s="37">
        <v>0</v>
      </c>
      <c r="CG14" s="37">
        <v>0</v>
      </c>
      <c r="CH14" s="37">
        <v>124592.89220866001</v>
      </c>
      <c r="CI14" s="37">
        <v>64708.299534408732</v>
      </c>
      <c r="CJ14" s="93">
        <v>53155.385195000003</v>
      </c>
      <c r="CK14" s="37">
        <f>SUM(CK15,CK20)</f>
        <v>0</v>
      </c>
      <c r="CL14" s="93">
        <f t="shared" si="10"/>
        <v>242456.57693806876</v>
      </c>
    </row>
    <row r="15" spans="1:90" s="108" customFormat="1" ht="20.100000000000001" customHeight="1" x14ac:dyDescent="0.25">
      <c r="A15" s="108">
        <v>2121</v>
      </c>
      <c r="B15" s="108" t="s">
        <v>307</v>
      </c>
      <c r="C15" s="40">
        <v>14093.399790912001</v>
      </c>
      <c r="D15" s="40">
        <v>0</v>
      </c>
      <c r="E15" s="40">
        <v>0</v>
      </c>
      <c r="F15" s="40">
        <v>14093.399790912001</v>
      </c>
      <c r="G15" s="40">
        <v>27082.002292449779</v>
      </c>
      <c r="H15" s="94">
        <v>20602.4067463992</v>
      </c>
      <c r="I15" s="40">
        <f>SUM(I16:I19)</f>
        <v>0</v>
      </c>
      <c r="J15" s="94">
        <f t="shared" si="0"/>
        <v>61777.808829760979</v>
      </c>
      <c r="K15" s="40">
        <v>14917.005296435</v>
      </c>
      <c r="L15" s="40">
        <v>0</v>
      </c>
      <c r="M15" s="40">
        <v>0</v>
      </c>
      <c r="N15" s="40">
        <v>14917.005296435</v>
      </c>
      <c r="O15" s="40">
        <v>31103.356344700005</v>
      </c>
      <c r="P15" s="94">
        <v>25234.295253981199</v>
      </c>
      <c r="Q15" s="40">
        <f>SUM(Q16:Q19)</f>
        <v>0</v>
      </c>
      <c r="R15" s="94">
        <f t="shared" si="1"/>
        <v>71254.656895116204</v>
      </c>
      <c r="S15" s="40">
        <v>15274.514452981943</v>
      </c>
      <c r="T15" s="40">
        <v>0</v>
      </c>
      <c r="U15" s="40">
        <v>0</v>
      </c>
      <c r="V15" s="40">
        <v>15274.514452981943</v>
      </c>
      <c r="W15" s="40">
        <v>35080.474317919143</v>
      </c>
      <c r="X15" s="94">
        <v>27375.381445803705</v>
      </c>
      <c r="Y15" s="40">
        <f>SUM(Y16:Y19)</f>
        <v>0</v>
      </c>
      <c r="Z15" s="94">
        <f t="shared" si="2"/>
        <v>77730.370216704789</v>
      </c>
      <c r="AA15" s="40">
        <v>16868.058094072003</v>
      </c>
      <c r="AB15" s="40">
        <v>0</v>
      </c>
      <c r="AC15" s="40">
        <v>0</v>
      </c>
      <c r="AD15" s="40">
        <v>16868.058094072003</v>
      </c>
      <c r="AE15" s="40">
        <v>42837.215400050001</v>
      </c>
      <c r="AF15" s="94">
        <v>32970.135192465597</v>
      </c>
      <c r="AG15" s="40">
        <f>SUM(AG16:AG19)</f>
        <v>0</v>
      </c>
      <c r="AH15" s="94">
        <f t="shared" si="3"/>
        <v>92675.408686587602</v>
      </c>
      <c r="AI15" s="40">
        <v>18327.450746297</v>
      </c>
      <c r="AJ15" s="40">
        <v>0</v>
      </c>
      <c r="AK15" s="40">
        <v>0</v>
      </c>
      <c r="AL15" s="40">
        <v>18327.450746297</v>
      </c>
      <c r="AM15" s="40">
        <v>44855.445257179999</v>
      </c>
      <c r="AN15" s="94">
        <v>35712.845413206298</v>
      </c>
      <c r="AO15" s="40">
        <f>SUM(AO16:AO19)</f>
        <v>0</v>
      </c>
      <c r="AP15" s="94">
        <f t="shared" si="4"/>
        <v>98895.741416683304</v>
      </c>
      <c r="AQ15" s="40">
        <v>20119.166300550998</v>
      </c>
      <c r="AR15" s="40">
        <v>0</v>
      </c>
      <c r="AS15" s="40">
        <v>0</v>
      </c>
      <c r="AT15" s="40">
        <v>20119.166300550998</v>
      </c>
      <c r="AU15" s="40">
        <v>50292.127744860001</v>
      </c>
      <c r="AV15" s="94">
        <v>38941.411490487502</v>
      </c>
      <c r="AW15" s="40">
        <f>SUM(AW16:AW19)</f>
        <v>0</v>
      </c>
      <c r="AX15" s="94">
        <f t="shared" si="5"/>
        <v>109352.70553589849</v>
      </c>
      <c r="AY15" s="40">
        <v>21122.762635863</v>
      </c>
      <c r="AZ15" s="40">
        <v>0</v>
      </c>
      <c r="BA15" s="40">
        <v>0</v>
      </c>
      <c r="BB15" s="40">
        <v>21122.762635863</v>
      </c>
      <c r="BC15" s="40">
        <v>50933.381250129998</v>
      </c>
      <c r="BD15" s="94">
        <v>40923.066951196502</v>
      </c>
      <c r="BE15" s="40">
        <f>SUM(BE16:BE19)</f>
        <v>0</v>
      </c>
      <c r="BF15" s="94">
        <f t="shared" si="6"/>
        <v>112979.21083718949</v>
      </c>
      <c r="BG15" s="40">
        <v>23161.412626370053</v>
      </c>
      <c r="BH15" s="40">
        <v>0</v>
      </c>
      <c r="BI15" s="40">
        <v>0</v>
      </c>
      <c r="BJ15" s="40">
        <v>23161.412626370053</v>
      </c>
      <c r="BK15" s="40">
        <v>52320.18868709002</v>
      </c>
      <c r="BL15" s="94">
        <v>44396.447210325103</v>
      </c>
      <c r="BM15" s="40">
        <f>SUM(BM16:BM19)</f>
        <v>0</v>
      </c>
      <c r="BN15" s="94">
        <f t="shared" si="7"/>
        <v>119878.04852378517</v>
      </c>
      <c r="BO15" s="40">
        <v>23649.475294620999</v>
      </c>
      <c r="BP15" s="40">
        <v>0</v>
      </c>
      <c r="BQ15" s="40">
        <v>0</v>
      </c>
      <c r="BR15" s="40">
        <v>23649.475294620999</v>
      </c>
      <c r="BS15" s="40">
        <v>58214.453618569998</v>
      </c>
      <c r="BT15" s="94">
        <v>47561.165407640903</v>
      </c>
      <c r="BU15" s="40">
        <f>SUM(BU16:BU19)</f>
        <v>0</v>
      </c>
      <c r="BV15" s="94">
        <f t="shared" si="8"/>
        <v>129425.09432083189</v>
      </c>
      <c r="BW15" s="40">
        <v>23701.532514589002</v>
      </c>
      <c r="BX15" s="40">
        <v>0</v>
      </c>
      <c r="BY15" s="40">
        <v>0</v>
      </c>
      <c r="BZ15" s="40">
        <v>23701.532514589002</v>
      </c>
      <c r="CA15" s="40">
        <v>63475.305043027045</v>
      </c>
      <c r="CB15" s="94">
        <v>51531.861907658902</v>
      </c>
      <c r="CC15" s="40">
        <f>SUM(CC16:CC19)</f>
        <v>0</v>
      </c>
      <c r="CD15" s="94">
        <f t="shared" si="9"/>
        <v>138708.69946527496</v>
      </c>
      <c r="CE15" s="40">
        <v>26827.522288609998</v>
      </c>
      <c r="CF15" s="40">
        <v>0</v>
      </c>
      <c r="CG15" s="40">
        <v>0</v>
      </c>
      <c r="CH15" s="40">
        <v>26827.522288609998</v>
      </c>
      <c r="CI15" s="40">
        <v>64708.299534408732</v>
      </c>
      <c r="CJ15" s="94" t="s">
        <v>833</v>
      </c>
      <c r="CK15" s="40">
        <f>SUM(CK16:CK19)</f>
        <v>0</v>
      </c>
      <c r="CL15" s="94" t="s">
        <v>833</v>
      </c>
    </row>
    <row r="16" spans="1:90" s="109" customFormat="1" ht="20.100000000000001" customHeight="1" x14ac:dyDescent="0.25">
      <c r="A16" s="60" t="s">
        <v>497</v>
      </c>
      <c r="B16" s="109" t="s">
        <v>498</v>
      </c>
      <c r="C16" s="47">
        <v>171.88302623000001</v>
      </c>
      <c r="D16" s="47">
        <v>0</v>
      </c>
      <c r="E16" s="47">
        <v>0</v>
      </c>
      <c r="F16" s="47">
        <v>171.88302623000001</v>
      </c>
      <c r="G16" s="47">
        <v>24.64748631854069</v>
      </c>
      <c r="H16" s="95">
        <v>9.5755000218957633</v>
      </c>
      <c r="I16" s="47">
        <v>0</v>
      </c>
      <c r="J16" s="95">
        <f t="shared" si="0"/>
        <v>206.10601257043646</v>
      </c>
      <c r="K16" s="47">
        <v>185.45955932000001</v>
      </c>
      <c r="L16" s="47">
        <v>0</v>
      </c>
      <c r="M16" s="47">
        <v>0</v>
      </c>
      <c r="N16" s="47">
        <v>185.45955932000001</v>
      </c>
      <c r="O16" s="47">
        <v>40.853673510000007</v>
      </c>
      <c r="P16" s="95">
        <v>20.686044942022633</v>
      </c>
      <c r="Q16" s="47">
        <v>0</v>
      </c>
      <c r="R16" s="95">
        <f t="shared" si="1"/>
        <v>246.99927777202265</v>
      </c>
      <c r="S16" s="47">
        <v>230.82564012496749</v>
      </c>
      <c r="T16" s="47">
        <v>0</v>
      </c>
      <c r="U16" s="47">
        <v>0</v>
      </c>
      <c r="V16" s="47">
        <v>230.82564012496749</v>
      </c>
      <c r="W16" s="47">
        <v>36.394584209999998</v>
      </c>
      <c r="X16" s="95">
        <v>8.0882381572824826</v>
      </c>
      <c r="Y16" s="47">
        <v>0</v>
      </c>
      <c r="Z16" s="95">
        <f t="shared" si="2"/>
        <v>275.30846249224999</v>
      </c>
      <c r="AA16" s="47">
        <v>371.91221980500006</v>
      </c>
      <c r="AB16" s="47">
        <v>0</v>
      </c>
      <c r="AC16" s="47">
        <v>0</v>
      </c>
      <c r="AD16" s="47">
        <v>371.91221980500006</v>
      </c>
      <c r="AE16" s="47">
        <v>76.349019469999732</v>
      </c>
      <c r="AF16" s="95">
        <v>263.97388813071257</v>
      </c>
      <c r="AG16" s="47">
        <v>0</v>
      </c>
      <c r="AH16" s="95">
        <f t="shared" si="3"/>
        <v>712.23512740571232</v>
      </c>
      <c r="AI16" s="47">
        <v>302.64340408099997</v>
      </c>
      <c r="AJ16" s="47">
        <v>0</v>
      </c>
      <c r="AK16" s="47">
        <v>0</v>
      </c>
      <c r="AL16" s="47">
        <v>302.64340408099997</v>
      </c>
      <c r="AM16" s="47">
        <v>135.46241411</v>
      </c>
      <c r="AN16" s="95">
        <v>53.239754607002993</v>
      </c>
      <c r="AO16" s="47">
        <v>0</v>
      </c>
      <c r="AP16" s="95">
        <f t="shared" si="4"/>
        <v>491.34557279800299</v>
      </c>
      <c r="AQ16" s="47">
        <v>355.97901425700002</v>
      </c>
      <c r="AR16" s="47">
        <v>0</v>
      </c>
      <c r="AS16" s="47">
        <v>0</v>
      </c>
      <c r="AT16" s="47">
        <v>355.97901425700002</v>
      </c>
      <c r="AU16" s="47">
        <v>129.14235401000002</v>
      </c>
      <c r="AV16" s="95">
        <v>238.89086263298964</v>
      </c>
      <c r="AW16" s="47">
        <v>0</v>
      </c>
      <c r="AX16" s="95">
        <f t="shared" si="5"/>
        <v>724.01223089998962</v>
      </c>
      <c r="AY16" s="47">
        <v>412.09687472100006</v>
      </c>
      <c r="AZ16" s="47">
        <v>0</v>
      </c>
      <c r="BA16" s="47">
        <v>0</v>
      </c>
      <c r="BB16" s="47">
        <v>412.09687472100006</v>
      </c>
      <c r="BC16" s="47">
        <v>132.92726418999999</v>
      </c>
      <c r="BD16" s="95">
        <v>15.628739318878802</v>
      </c>
      <c r="BE16" s="47">
        <v>0</v>
      </c>
      <c r="BF16" s="95">
        <f t="shared" si="6"/>
        <v>560.65287822987887</v>
      </c>
      <c r="BG16" s="47">
        <v>496.73575467581168</v>
      </c>
      <c r="BH16" s="47">
        <v>0</v>
      </c>
      <c r="BI16" s="47">
        <v>0</v>
      </c>
      <c r="BJ16" s="47">
        <v>496.73575467581168</v>
      </c>
      <c r="BK16" s="47">
        <v>140.98533807999999</v>
      </c>
      <c r="BL16" s="95">
        <v>42.210290060528742</v>
      </c>
      <c r="BM16" s="47">
        <v>0</v>
      </c>
      <c r="BN16" s="95">
        <f t="shared" si="7"/>
        <v>679.93138281634049</v>
      </c>
      <c r="BO16" s="47">
        <v>663.77021807899996</v>
      </c>
      <c r="BP16" s="47">
        <v>0</v>
      </c>
      <c r="BQ16" s="47">
        <v>0</v>
      </c>
      <c r="BR16" s="47">
        <v>663.77021807899996</v>
      </c>
      <c r="BS16" s="47">
        <v>165.04284822</v>
      </c>
      <c r="BT16" s="95">
        <v>17.279843472056111</v>
      </c>
      <c r="BU16" s="47">
        <v>0</v>
      </c>
      <c r="BV16" s="95">
        <f t="shared" si="8"/>
        <v>846.09290977105604</v>
      </c>
      <c r="BW16" s="47">
        <v>1015.78764663</v>
      </c>
      <c r="BX16" s="47">
        <v>0</v>
      </c>
      <c r="BY16" s="47">
        <v>0</v>
      </c>
      <c r="BZ16" s="47">
        <v>1015.78764663</v>
      </c>
      <c r="CA16" s="47">
        <v>208.71073547</v>
      </c>
      <c r="CB16" s="95">
        <v>128.33434480112373</v>
      </c>
      <c r="CC16" s="47">
        <v>0</v>
      </c>
      <c r="CD16" s="95">
        <f t="shared" si="9"/>
        <v>1352.8327269011238</v>
      </c>
      <c r="CE16" s="47">
        <v>1072.43339019</v>
      </c>
      <c r="CF16" s="47">
        <v>0</v>
      </c>
      <c r="CG16" s="47">
        <v>0</v>
      </c>
      <c r="CH16" s="47">
        <v>1072.43339019</v>
      </c>
      <c r="CI16" s="47">
        <v>95.047606219999977</v>
      </c>
      <c r="CJ16" s="95" t="s">
        <v>833</v>
      </c>
      <c r="CK16" s="47">
        <v>0</v>
      </c>
      <c r="CL16" s="95" t="s">
        <v>833</v>
      </c>
    </row>
    <row r="17" spans="1:90" s="109" customFormat="1" ht="20.100000000000001" customHeight="1" x14ac:dyDescent="0.25">
      <c r="A17" s="60" t="s">
        <v>499</v>
      </c>
      <c r="B17" s="109" t="s">
        <v>500</v>
      </c>
      <c r="C17" s="47">
        <v>983.84635792199992</v>
      </c>
      <c r="D17" s="47">
        <v>0</v>
      </c>
      <c r="E17" s="47">
        <v>0</v>
      </c>
      <c r="F17" s="47">
        <v>983.84635792199992</v>
      </c>
      <c r="G17" s="47">
        <v>1591.1563003656552</v>
      </c>
      <c r="H17" s="95">
        <v>5866.179023486291</v>
      </c>
      <c r="I17" s="47">
        <v>0</v>
      </c>
      <c r="J17" s="95">
        <f t="shared" si="0"/>
        <v>8441.1816817739455</v>
      </c>
      <c r="K17" s="47">
        <v>1170.4218310669999</v>
      </c>
      <c r="L17" s="47">
        <v>0</v>
      </c>
      <c r="M17" s="47">
        <v>0</v>
      </c>
      <c r="N17" s="47">
        <v>1170.4218310669999</v>
      </c>
      <c r="O17" s="47">
        <v>1940.3369058700002</v>
      </c>
      <c r="P17" s="95">
        <v>6682.8929594943775</v>
      </c>
      <c r="Q17" s="47">
        <v>0</v>
      </c>
      <c r="R17" s="95">
        <f t="shared" si="1"/>
        <v>9793.6516964313778</v>
      </c>
      <c r="S17" s="47">
        <v>1259.8012273354395</v>
      </c>
      <c r="T17" s="47">
        <v>0</v>
      </c>
      <c r="U17" s="47">
        <v>0</v>
      </c>
      <c r="V17" s="47">
        <v>1259.8012273354395</v>
      </c>
      <c r="W17" s="47">
        <v>2568.4646572400002</v>
      </c>
      <c r="X17" s="95">
        <v>6844.4031116963379</v>
      </c>
      <c r="Y17" s="47">
        <v>0</v>
      </c>
      <c r="Z17" s="95">
        <f t="shared" si="2"/>
        <v>10672.668996271777</v>
      </c>
      <c r="AA17" s="47">
        <v>1584.6315203450004</v>
      </c>
      <c r="AB17" s="47">
        <v>0</v>
      </c>
      <c r="AC17" s="47">
        <v>0</v>
      </c>
      <c r="AD17" s="47">
        <v>1584.6315203450004</v>
      </c>
      <c r="AE17" s="47">
        <v>3732.8418725899996</v>
      </c>
      <c r="AF17" s="95">
        <v>9033.2676231040132</v>
      </c>
      <c r="AG17" s="47">
        <v>0</v>
      </c>
      <c r="AH17" s="95">
        <f t="shared" si="3"/>
        <v>14350.741016039014</v>
      </c>
      <c r="AI17" s="47">
        <v>1739.5472919889999</v>
      </c>
      <c r="AJ17" s="47">
        <v>0</v>
      </c>
      <c r="AK17" s="47">
        <v>0</v>
      </c>
      <c r="AL17" s="47">
        <v>1739.5472919889999</v>
      </c>
      <c r="AM17" s="47">
        <v>4145.9682946399998</v>
      </c>
      <c r="AN17" s="95">
        <v>9963.3508583529747</v>
      </c>
      <c r="AO17" s="47">
        <v>0</v>
      </c>
      <c r="AP17" s="95">
        <f t="shared" si="4"/>
        <v>15848.866444981973</v>
      </c>
      <c r="AQ17" s="47">
        <v>1970.9138848809998</v>
      </c>
      <c r="AR17" s="47">
        <v>0</v>
      </c>
      <c r="AS17" s="47">
        <v>0</v>
      </c>
      <c r="AT17" s="47">
        <v>1970.9138848809998</v>
      </c>
      <c r="AU17" s="47">
        <v>3982.7286777000004</v>
      </c>
      <c r="AV17" s="95">
        <v>10533.267081952616</v>
      </c>
      <c r="AW17" s="47">
        <v>0</v>
      </c>
      <c r="AX17" s="95">
        <f t="shared" si="5"/>
        <v>16486.909644533618</v>
      </c>
      <c r="AY17" s="47">
        <v>2249.600723865</v>
      </c>
      <c r="AZ17" s="47">
        <v>0</v>
      </c>
      <c r="BA17" s="47">
        <v>0</v>
      </c>
      <c r="BB17" s="47">
        <v>2249.600723865</v>
      </c>
      <c r="BC17" s="47">
        <v>3868.8567344000003</v>
      </c>
      <c r="BD17" s="95">
        <v>10895.539603019803</v>
      </c>
      <c r="BE17" s="47">
        <v>0</v>
      </c>
      <c r="BF17" s="95">
        <f t="shared" si="6"/>
        <v>17013.997061284805</v>
      </c>
      <c r="BG17" s="47">
        <v>2498.7493870031103</v>
      </c>
      <c r="BH17" s="47">
        <v>0</v>
      </c>
      <c r="BI17" s="47">
        <v>0</v>
      </c>
      <c r="BJ17" s="47">
        <v>2498.7493870031103</v>
      </c>
      <c r="BK17" s="47">
        <v>3877.71463644</v>
      </c>
      <c r="BL17" s="95">
        <v>11557.764702205646</v>
      </c>
      <c r="BM17" s="47">
        <v>0</v>
      </c>
      <c r="BN17" s="95">
        <f t="shared" si="7"/>
        <v>17934.228725648754</v>
      </c>
      <c r="BO17" s="47">
        <v>2730.5242528489998</v>
      </c>
      <c r="BP17" s="47">
        <v>0</v>
      </c>
      <c r="BQ17" s="47">
        <v>0</v>
      </c>
      <c r="BR17" s="47">
        <v>2730.5242528489998</v>
      </c>
      <c r="BS17" s="47">
        <v>4442.3888089399998</v>
      </c>
      <c r="BT17" s="95">
        <v>13160.457728191039</v>
      </c>
      <c r="BU17" s="47">
        <v>0</v>
      </c>
      <c r="BV17" s="95">
        <f t="shared" si="8"/>
        <v>20333.370789980039</v>
      </c>
      <c r="BW17" s="47">
        <v>2866.7092573689997</v>
      </c>
      <c r="BX17" s="47">
        <v>0</v>
      </c>
      <c r="BY17" s="47">
        <v>0</v>
      </c>
      <c r="BZ17" s="47">
        <v>2866.7092573689997</v>
      </c>
      <c r="CA17" s="47">
        <v>4577.9559312300007</v>
      </c>
      <c r="CB17" s="95">
        <v>14968.680545831008</v>
      </c>
      <c r="CC17" s="47">
        <v>0</v>
      </c>
      <c r="CD17" s="95">
        <f t="shared" si="9"/>
        <v>22413.345734430008</v>
      </c>
      <c r="CE17" s="47">
        <v>3106.931136446</v>
      </c>
      <c r="CF17" s="47">
        <v>0</v>
      </c>
      <c r="CG17" s="47">
        <v>0</v>
      </c>
      <c r="CH17" s="47">
        <v>3106.931136446</v>
      </c>
      <c r="CI17" s="47">
        <v>3853.1633162071112</v>
      </c>
      <c r="CJ17" s="95" t="s">
        <v>833</v>
      </c>
      <c r="CK17" s="47">
        <v>0</v>
      </c>
      <c r="CL17" s="95" t="s">
        <v>833</v>
      </c>
    </row>
    <row r="18" spans="1:90" s="109" customFormat="1" ht="20.100000000000001" customHeight="1" x14ac:dyDescent="0.25">
      <c r="A18" s="60" t="s">
        <v>501</v>
      </c>
      <c r="B18" s="109" t="s">
        <v>464</v>
      </c>
      <c r="C18" s="47">
        <v>12513.369779773002</v>
      </c>
      <c r="D18" s="47">
        <v>0</v>
      </c>
      <c r="E18" s="47">
        <v>0</v>
      </c>
      <c r="F18" s="47">
        <v>12513.369779773002</v>
      </c>
      <c r="G18" s="47">
        <v>17765.574815705175</v>
      </c>
      <c r="H18" s="95">
        <v>7113.7574738800004</v>
      </c>
      <c r="I18" s="47">
        <v>0</v>
      </c>
      <c r="J18" s="95">
        <f t="shared" si="0"/>
        <v>37392.70206935818</v>
      </c>
      <c r="K18" s="47">
        <v>13145.792408542</v>
      </c>
      <c r="L18" s="47">
        <v>0</v>
      </c>
      <c r="M18" s="47">
        <v>0</v>
      </c>
      <c r="N18" s="47">
        <v>13145.792408542</v>
      </c>
      <c r="O18" s="47">
        <v>20585.160419040003</v>
      </c>
      <c r="P18" s="95">
        <v>9770.4471437000011</v>
      </c>
      <c r="Q18" s="47">
        <v>0</v>
      </c>
      <c r="R18" s="95">
        <f t="shared" si="1"/>
        <v>43501.399971282008</v>
      </c>
      <c r="S18" s="47">
        <v>13314.004341614474</v>
      </c>
      <c r="T18" s="47">
        <v>0</v>
      </c>
      <c r="U18" s="47">
        <v>0</v>
      </c>
      <c r="V18" s="47">
        <v>13314.004341614474</v>
      </c>
      <c r="W18" s="47">
        <v>23258.752499710004</v>
      </c>
      <c r="X18" s="95">
        <v>10961.792205482901</v>
      </c>
      <c r="Y18" s="47">
        <v>0</v>
      </c>
      <c r="Z18" s="95">
        <f t="shared" si="2"/>
        <v>47534.549046807384</v>
      </c>
      <c r="AA18" s="47">
        <v>14514.932489536001</v>
      </c>
      <c r="AB18" s="47">
        <v>0</v>
      </c>
      <c r="AC18" s="47">
        <v>0</v>
      </c>
      <c r="AD18" s="47">
        <v>14514.932489536001</v>
      </c>
      <c r="AE18" s="47">
        <v>30260.488873950002</v>
      </c>
      <c r="AF18" s="95">
        <v>13540.7429617996</v>
      </c>
      <c r="AG18" s="47">
        <v>0</v>
      </c>
      <c r="AH18" s="95">
        <f t="shared" si="3"/>
        <v>58316.164325285608</v>
      </c>
      <c r="AI18" s="47">
        <v>15834.920938004001</v>
      </c>
      <c r="AJ18" s="47">
        <v>0</v>
      </c>
      <c r="AK18" s="47">
        <v>0</v>
      </c>
      <c r="AL18" s="47">
        <v>15834.920938004001</v>
      </c>
      <c r="AM18" s="47">
        <v>31027.056876639996</v>
      </c>
      <c r="AN18" s="95">
        <v>14658.0977379329</v>
      </c>
      <c r="AO18" s="47">
        <v>0</v>
      </c>
      <c r="AP18" s="95">
        <f t="shared" si="4"/>
        <v>61520.075552576891</v>
      </c>
      <c r="AQ18" s="47">
        <v>17235.936661881999</v>
      </c>
      <c r="AR18" s="47">
        <v>0</v>
      </c>
      <c r="AS18" s="47">
        <v>0</v>
      </c>
      <c r="AT18" s="47">
        <v>17235.936661881999</v>
      </c>
      <c r="AU18" s="47">
        <v>36051.376542770005</v>
      </c>
      <c r="AV18" s="95">
        <v>16744.405644064398</v>
      </c>
      <c r="AW18" s="47">
        <v>0</v>
      </c>
      <c r="AX18" s="95">
        <f t="shared" si="5"/>
        <v>70031.718848716409</v>
      </c>
      <c r="AY18" s="47">
        <v>17806.303391992002</v>
      </c>
      <c r="AZ18" s="47">
        <v>0</v>
      </c>
      <c r="BA18" s="47">
        <v>0</v>
      </c>
      <c r="BB18" s="47">
        <v>17806.303391992002</v>
      </c>
      <c r="BC18" s="47">
        <v>36712.961605749995</v>
      </c>
      <c r="BD18" s="95">
        <v>18495.970463872003</v>
      </c>
      <c r="BE18" s="47">
        <v>0</v>
      </c>
      <c r="BF18" s="95">
        <f t="shared" si="6"/>
        <v>73015.235461613993</v>
      </c>
      <c r="BG18" s="47">
        <v>19435.036086476175</v>
      </c>
      <c r="BH18" s="47">
        <v>0</v>
      </c>
      <c r="BI18" s="47">
        <v>0</v>
      </c>
      <c r="BJ18" s="47">
        <v>19435.036086476175</v>
      </c>
      <c r="BK18" s="47">
        <v>37418.378070440012</v>
      </c>
      <c r="BL18" s="95">
        <v>20047.869026230001</v>
      </c>
      <c r="BM18" s="47">
        <v>0</v>
      </c>
      <c r="BN18" s="95">
        <f t="shared" si="7"/>
        <v>76901.283183146181</v>
      </c>
      <c r="BO18" s="47">
        <v>19438.520292556001</v>
      </c>
      <c r="BP18" s="47">
        <v>0</v>
      </c>
      <c r="BQ18" s="47">
        <v>0</v>
      </c>
      <c r="BR18" s="47">
        <v>19438.520292556001</v>
      </c>
      <c r="BS18" s="47">
        <v>42566.77658577</v>
      </c>
      <c r="BT18" s="95">
        <v>21635.24306289</v>
      </c>
      <c r="BU18" s="47">
        <v>0</v>
      </c>
      <c r="BV18" s="95">
        <f t="shared" si="8"/>
        <v>83640.539941216004</v>
      </c>
      <c r="BW18" s="47">
        <v>18976.761733171999</v>
      </c>
      <c r="BX18" s="47">
        <v>0</v>
      </c>
      <c r="BY18" s="47">
        <v>0</v>
      </c>
      <c r="BZ18" s="47">
        <v>18976.761733171999</v>
      </c>
      <c r="CA18" s="47">
        <v>48347.336465030006</v>
      </c>
      <c r="CB18" s="95">
        <v>23811.005222414198</v>
      </c>
      <c r="CC18" s="47">
        <v>0</v>
      </c>
      <c r="CD18" s="95">
        <f t="shared" si="9"/>
        <v>91135.1034206162</v>
      </c>
      <c r="CE18" s="47">
        <v>21739.277269773</v>
      </c>
      <c r="CF18" s="47">
        <v>0</v>
      </c>
      <c r="CG18" s="47">
        <v>0</v>
      </c>
      <c r="CH18" s="47">
        <v>21739.277269773</v>
      </c>
      <c r="CI18" s="47">
        <v>48003.843617980005</v>
      </c>
      <c r="CJ18" s="95" t="s">
        <v>833</v>
      </c>
      <c r="CK18" s="47">
        <v>0</v>
      </c>
      <c r="CL18" s="95" t="s">
        <v>833</v>
      </c>
    </row>
    <row r="19" spans="1:90" s="109" customFormat="1" ht="20.100000000000001" customHeight="1" x14ac:dyDescent="0.25">
      <c r="A19" s="60" t="s">
        <v>502</v>
      </c>
      <c r="B19" s="109" t="s">
        <v>503</v>
      </c>
      <c r="C19" s="47">
        <v>424.30062698699999</v>
      </c>
      <c r="D19" s="47">
        <v>0</v>
      </c>
      <c r="E19" s="47">
        <v>0</v>
      </c>
      <c r="F19" s="47">
        <v>424.30062698699999</v>
      </c>
      <c r="G19" s="47">
        <v>7700.623690060409</v>
      </c>
      <c r="H19" s="95">
        <v>7612.8947490110104</v>
      </c>
      <c r="I19" s="47">
        <v>0</v>
      </c>
      <c r="J19" s="95">
        <f t="shared" si="0"/>
        <v>15737.819066058419</v>
      </c>
      <c r="K19" s="47">
        <v>415.33149750599995</v>
      </c>
      <c r="L19" s="47">
        <v>0</v>
      </c>
      <c r="M19" s="47">
        <v>0</v>
      </c>
      <c r="N19" s="47">
        <v>415.33149750599995</v>
      </c>
      <c r="O19" s="47">
        <v>8537.0053462800024</v>
      </c>
      <c r="P19" s="95">
        <v>8760.2691058448017</v>
      </c>
      <c r="Q19" s="47">
        <v>0</v>
      </c>
      <c r="R19" s="95">
        <f t="shared" si="1"/>
        <v>17712.605949630804</v>
      </c>
      <c r="S19" s="47">
        <v>469.8832439070618</v>
      </c>
      <c r="T19" s="47">
        <v>0</v>
      </c>
      <c r="U19" s="47">
        <v>0</v>
      </c>
      <c r="V19" s="47">
        <v>469.8832439070618</v>
      </c>
      <c r="W19" s="47">
        <v>9216.8625767591402</v>
      </c>
      <c r="X19" s="95">
        <v>9561.0978904671811</v>
      </c>
      <c r="Y19" s="47">
        <v>0</v>
      </c>
      <c r="Z19" s="95">
        <f t="shared" si="2"/>
        <v>19247.843711133384</v>
      </c>
      <c r="AA19" s="47">
        <v>396.58186438600001</v>
      </c>
      <c r="AB19" s="47">
        <v>0</v>
      </c>
      <c r="AC19" s="47">
        <v>0</v>
      </c>
      <c r="AD19" s="47">
        <v>396.58186438600001</v>
      </c>
      <c r="AE19" s="47">
        <v>8767.5356340399994</v>
      </c>
      <c r="AF19" s="95">
        <v>10132.150719431274</v>
      </c>
      <c r="AG19" s="47">
        <v>0</v>
      </c>
      <c r="AH19" s="95">
        <f t="shared" si="3"/>
        <v>19296.268217857272</v>
      </c>
      <c r="AI19" s="47">
        <v>450.33911222300003</v>
      </c>
      <c r="AJ19" s="47">
        <v>0</v>
      </c>
      <c r="AK19" s="47">
        <v>0</v>
      </c>
      <c r="AL19" s="47">
        <v>450.33911222300003</v>
      </c>
      <c r="AM19" s="47">
        <v>9546.9576717900036</v>
      </c>
      <c r="AN19" s="95">
        <v>11038.157062313423</v>
      </c>
      <c r="AO19" s="47">
        <v>0</v>
      </c>
      <c r="AP19" s="95">
        <f t="shared" si="4"/>
        <v>21035.453846326425</v>
      </c>
      <c r="AQ19" s="47">
        <v>556.33673953100003</v>
      </c>
      <c r="AR19" s="47">
        <v>0</v>
      </c>
      <c r="AS19" s="47">
        <v>0</v>
      </c>
      <c r="AT19" s="47">
        <v>556.33673953100003</v>
      </c>
      <c r="AU19" s="47">
        <v>10128.88017038</v>
      </c>
      <c r="AV19" s="95">
        <v>11424.847901837496</v>
      </c>
      <c r="AW19" s="47">
        <v>0</v>
      </c>
      <c r="AX19" s="95">
        <f t="shared" si="5"/>
        <v>22110.064811748496</v>
      </c>
      <c r="AY19" s="47">
        <v>654.76164528499999</v>
      </c>
      <c r="AZ19" s="47">
        <v>0</v>
      </c>
      <c r="BA19" s="47">
        <v>0</v>
      </c>
      <c r="BB19" s="47">
        <v>654.76164528499999</v>
      </c>
      <c r="BC19" s="47">
        <v>10218.63564579</v>
      </c>
      <c r="BD19" s="95">
        <v>11515.928144985821</v>
      </c>
      <c r="BE19" s="47">
        <v>0</v>
      </c>
      <c r="BF19" s="95">
        <f t="shared" si="6"/>
        <v>22389.325436060819</v>
      </c>
      <c r="BG19" s="47">
        <v>730.89139821495985</v>
      </c>
      <c r="BH19" s="47">
        <v>0</v>
      </c>
      <c r="BI19" s="47">
        <v>0</v>
      </c>
      <c r="BJ19" s="47">
        <v>730.89139821495985</v>
      </c>
      <c r="BK19" s="47">
        <v>10883.110642130003</v>
      </c>
      <c r="BL19" s="95">
        <v>12748.603191828928</v>
      </c>
      <c r="BM19" s="47">
        <v>0</v>
      </c>
      <c r="BN19" s="95">
        <f t="shared" si="7"/>
        <v>24362.60523217389</v>
      </c>
      <c r="BO19" s="47">
        <v>816.66053113700002</v>
      </c>
      <c r="BP19" s="47">
        <v>0</v>
      </c>
      <c r="BQ19" s="47">
        <v>0</v>
      </c>
      <c r="BR19" s="47">
        <v>816.66053113700002</v>
      </c>
      <c r="BS19" s="47">
        <v>11040.245375640001</v>
      </c>
      <c r="BT19" s="95">
        <v>12748.184773087803</v>
      </c>
      <c r="BU19" s="47">
        <v>0</v>
      </c>
      <c r="BV19" s="95">
        <f t="shared" si="8"/>
        <v>24605.090679864807</v>
      </c>
      <c r="BW19" s="47">
        <v>842.27387741799998</v>
      </c>
      <c r="BX19" s="47">
        <v>0</v>
      </c>
      <c r="BY19" s="47">
        <v>0</v>
      </c>
      <c r="BZ19" s="47">
        <v>842.27387741799998</v>
      </c>
      <c r="CA19" s="47">
        <v>10341.301911297038</v>
      </c>
      <c r="CB19" s="95">
        <v>12623.841794612568</v>
      </c>
      <c r="CC19" s="47">
        <v>0</v>
      </c>
      <c r="CD19" s="95">
        <f t="shared" si="9"/>
        <v>23807.417583327606</v>
      </c>
      <c r="CE19" s="47">
        <v>908.88049220099992</v>
      </c>
      <c r="CF19" s="47">
        <v>0</v>
      </c>
      <c r="CG19" s="47">
        <v>0</v>
      </c>
      <c r="CH19" s="47">
        <v>908.88049220099992</v>
      </c>
      <c r="CI19" s="47">
        <v>12756.244994001614</v>
      </c>
      <c r="CJ19" s="95" t="s">
        <v>833</v>
      </c>
      <c r="CK19" s="47">
        <v>0</v>
      </c>
      <c r="CL19" s="95" t="s">
        <v>833</v>
      </c>
    </row>
    <row r="20" spans="1:90" s="108" customFormat="1" ht="20.100000000000001" customHeight="1" x14ac:dyDescent="0.25">
      <c r="A20" s="108">
        <v>2122</v>
      </c>
      <c r="B20" s="108" t="s">
        <v>806</v>
      </c>
      <c r="C20" s="40">
        <v>50712</v>
      </c>
      <c r="D20" s="40">
        <v>0</v>
      </c>
      <c r="E20" s="40">
        <v>0</v>
      </c>
      <c r="F20" s="40">
        <v>50712</v>
      </c>
      <c r="G20" s="94" t="s">
        <v>833</v>
      </c>
      <c r="H20" s="94" t="s">
        <v>833</v>
      </c>
      <c r="I20" s="94">
        <v>0</v>
      </c>
      <c r="J20" s="94">
        <f>SUM(F20:I20)</f>
        <v>50712</v>
      </c>
      <c r="K20" s="40">
        <v>54639</v>
      </c>
      <c r="L20" s="40">
        <v>0</v>
      </c>
      <c r="M20" s="40">
        <v>0</v>
      </c>
      <c r="N20" s="40">
        <v>54639</v>
      </c>
      <c r="O20" s="94" t="s">
        <v>833</v>
      </c>
      <c r="P20" s="94" t="s">
        <v>833</v>
      </c>
      <c r="Q20" s="94">
        <v>0</v>
      </c>
      <c r="R20" s="94">
        <f>SUM(N20:Q20)</f>
        <v>54639</v>
      </c>
      <c r="S20" s="40">
        <v>57224</v>
      </c>
      <c r="T20" s="40">
        <v>0</v>
      </c>
      <c r="U20" s="40">
        <v>0</v>
      </c>
      <c r="V20" s="40">
        <v>57224</v>
      </c>
      <c r="W20" s="94" t="s">
        <v>833</v>
      </c>
      <c r="X20" s="94" t="s">
        <v>833</v>
      </c>
      <c r="Y20" s="94">
        <v>0</v>
      </c>
      <c r="Z20" s="94">
        <f>SUM(V20:Y20)</f>
        <v>57224</v>
      </c>
      <c r="AA20" s="40">
        <v>62395</v>
      </c>
      <c r="AB20" s="40">
        <v>0</v>
      </c>
      <c r="AC20" s="40">
        <v>0</v>
      </c>
      <c r="AD20" s="40">
        <v>62395</v>
      </c>
      <c r="AE20" s="94" t="s">
        <v>833</v>
      </c>
      <c r="AF20" s="94" t="s">
        <v>833</v>
      </c>
      <c r="AG20" s="94">
        <v>0</v>
      </c>
      <c r="AH20" s="94">
        <f>SUM(AD20:AG20)</f>
        <v>62395</v>
      </c>
      <c r="AI20" s="40">
        <v>69709.999999999985</v>
      </c>
      <c r="AJ20" s="40">
        <v>0</v>
      </c>
      <c r="AK20" s="40">
        <v>0</v>
      </c>
      <c r="AL20" s="40">
        <v>69709.999999999985</v>
      </c>
      <c r="AM20" s="94" t="s">
        <v>833</v>
      </c>
      <c r="AN20" s="94" t="s">
        <v>833</v>
      </c>
      <c r="AO20" s="94">
        <v>0</v>
      </c>
      <c r="AP20" s="94">
        <f>SUM(AL20:AO20)</f>
        <v>69709.999999999985</v>
      </c>
      <c r="AQ20" s="40">
        <v>73801.025968414964</v>
      </c>
      <c r="AR20" s="40">
        <v>0</v>
      </c>
      <c r="AS20" s="40">
        <v>0</v>
      </c>
      <c r="AT20" s="40">
        <v>73801.025968414964</v>
      </c>
      <c r="AU20" s="94" t="s">
        <v>833</v>
      </c>
      <c r="AV20" s="94" t="s">
        <v>833</v>
      </c>
      <c r="AW20" s="94">
        <v>0</v>
      </c>
      <c r="AX20" s="94">
        <f>SUM(AT20:AW20)</f>
        <v>73801.025968414964</v>
      </c>
      <c r="AY20" s="40">
        <v>78344.210000000006</v>
      </c>
      <c r="AZ20" s="40">
        <v>0</v>
      </c>
      <c r="BA20" s="40">
        <v>0</v>
      </c>
      <c r="BB20" s="40">
        <v>78344.210000000006</v>
      </c>
      <c r="BC20" s="94" t="s">
        <v>833</v>
      </c>
      <c r="BD20" s="94" t="s">
        <v>833</v>
      </c>
      <c r="BE20" s="94">
        <v>0</v>
      </c>
      <c r="BF20" s="94">
        <f>SUM(BB20:BE20)</f>
        <v>78344.210000000006</v>
      </c>
      <c r="BG20" s="40">
        <v>89332.285028630096</v>
      </c>
      <c r="BH20" s="40">
        <v>0</v>
      </c>
      <c r="BI20" s="40">
        <v>0</v>
      </c>
      <c r="BJ20" s="40">
        <v>89332.285028630096</v>
      </c>
      <c r="BK20" s="94" t="s">
        <v>833</v>
      </c>
      <c r="BL20" s="94" t="s">
        <v>833</v>
      </c>
      <c r="BM20" s="94">
        <v>0</v>
      </c>
      <c r="BN20" s="94">
        <f>SUM(BJ20:BM20)</f>
        <v>89332.285028630096</v>
      </c>
      <c r="BO20" s="40">
        <v>96811.678449080006</v>
      </c>
      <c r="BP20" s="40">
        <v>0</v>
      </c>
      <c r="BQ20" s="40">
        <v>0</v>
      </c>
      <c r="BR20" s="40">
        <v>96811.678449080006</v>
      </c>
      <c r="BS20" s="94" t="s">
        <v>833</v>
      </c>
      <c r="BT20" s="94" t="s">
        <v>833</v>
      </c>
      <c r="BU20" s="94">
        <v>0</v>
      </c>
      <c r="BV20" s="94">
        <f>SUM(BR20:BU20)</f>
        <v>96811.678449080006</v>
      </c>
      <c r="BW20" s="40">
        <v>105092.91605468999</v>
      </c>
      <c r="BX20" s="40">
        <v>0</v>
      </c>
      <c r="BY20" s="40">
        <v>0</v>
      </c>
      <c r="BZ20" s="40">
        <v>105092.91605468999</v>
      </c>
      <c r="CA20" s="94" t="s">
        <v>833</v>
      </c>
      <c r="CB20" s="94" t="s">
        <v>833</v>
      </c>
      <c r="CC20" s="94">
        <v>0</v>
      </c>
      <c r="CD20" s="94">
        <f>SUM(BZ20:CC20)</f>
        <v>105092.91605468999</v>
      </c>
      <c r="CE20" s="40">
        <v>97765.369920049998</v>
      </c>
      <c r="CF20" s="40">
        <v>0</v>
      </c>
      <c r="CG20" s="40">
        <v>0</v>
      </c>
      <c r="CH20" s="40">
        <v>97765.369920049998</v>
      </c>
      <c r="CI20" s="94" t="s">
        <v>833</v>
      </c>
      <c r="CJ20" s="94" t="s">
        <v>833</v>
      </c>
      <c r="CK20" s="94">
        <v>0</v>
      </c>
      <c r="CL20" s="94" t="s">
        <v>833</v>
      </c>
    </row>
    <row r="21" spans="1:90" ht="20.100000000000001" customHeight="1" x14ac:dyDescent="0.25">
      <c r="A21" s="32">
        <v>22</v>
      </c>
      <c r="B21" s="33" t="s">
        <v>245</v>
      </c>
      <c r="C21" s="34">
        <v>36457.360456195005</v>
      </c>
      <c r="D21" s="34">
        <v>2748.6046735700002</v>
      </c>
      <c r="E21" s="34">
        <v>0</v>
      </c>
      <c r="F21" s="34">
        <v>39205.965129765005</v>
      </c>
      <c r="G21" s="34">
        <v>67388.933364975528</v>
      </c>
      <c r="H21" s="92">
        <v>102419.06780812399</v>
      </c>
      <c r="I21" s="34">
        <v>0</v>
      </c>
      <c r="J21" s="92">
        <f t="shared" si="0"/>
        <v>209013.96630286454</v>
      </c>
      <c r="K21" s="34">
        <v>38167.59109401</v>
      </c>
      <c r="L21" s="34">
        <v>3464.3281367999998</v>
      </c>
      <c r="M21" s="34">
        <v>0</v>
      </c>
      <c r="N21" s="34">
        <v>41631.919230810003</v>
      </c>
      <c r="O21" s="34">
        <v>71707.614360570005</v>
      </c>
      <c r="P21" s="92">
        <v>115737.09672104</v>
      </c>
      <c r="Q21" s="34">
        <v>0</v>
      </c>
      <c r="R21" s="92">
        <f t="shared" si="1"/>
        <v>229076.63031242002</v>
      </c>
      <c r="S21" s="34">
        <v>41166.246517932304</v>
      </c>
      <c r="T21" s="34">
        <v>3456.5557030999998</v>
      </c>
      <c r="U21" s="34">
        <v>0</v>
      </c>
      <c r="V21" s="34">
        <v>44622.802221032303</v>
      </c>
      <c r="W21" s="34">
        <v>81271.325546860302</v>
      </c>
      <c r="X21" s="92">
        <v>128017.67910944701</v>
      </c>
      <c r="Y21" s="34">
        <v>0</v>
      </c>
      <c r="Z21" s="92">
        <f t="shared" si="2"/>
        <v>253911.80687733961</v>
      </c>
      <c r="AA21" s="34">
        <v>46334.967187463</v>
      </c>
      <c r="AB21" s="34">
        <v>3799.32844798</v>
      </c>
      <c r="AC21" s="34">
        <v>0</v>
      </c>
      <c r="AD21" s="34">
        <v>50134.295635442999</v>
      </c>
      <c r="AE21" s="34">
        <v>91803.44197941001</v>
      </c>
      <c r="AF21" s="92">
        <v>131341.698041778</v>
      </c>
      <c r="AG21" s="34">
        <v>0</v>
      </c>
      <c r="AH21" s="92">
        <f t="shared" si="3"/>
        <v>273279.43565663102</v>
      </c>
      <c r="AI21" s="34">
        <v>50449.171765881008</v>
      </c>
      <c r="AJ21" s="34">
        <v>4230.9526005200005</v>
      </c>
      <c r="AK21" s="34">
        <v>0</v>
      </c>
      <c r="AL21" s="34">
        <v>54680.124366401011</v>
      </c>
      <c r="AM21" s="34">
        <v>96746.139563239994</v>
      </c>
      <c r="AN21" s="92">
        <v>152713.026442734</v>
      </c>
      <c r="AO21" s="34">
        <v>0</v>
      </c>
      <c r="AP21" s="92">
        <f t="shared" si="4"/>
        <v>304139.29037237499</v>
      </c>
      <c r="AQ21" s="34">
        <v>53117.455520017997</v>
      </c>
      <c r="AR21" s="34">
        <v>4578.7752242500001</v>
      </c>
      <c r="AS21" s="34">
        <v>0</v>
      </c>
      <c r="AT21" s="34">
        <v>57696.230744267996</v>
      </c>
      <c r="AU21" s="34">
        <v>93121.418392209991</v>
      </c>
      <c r="AV21" s="92">
        <v>152952.68291774602</v>
      </c>
      <c r="AW21" s="34">
        <v>0</v>
      </c>
      <c r="AX21" s="92">
        <f t="shared" si="5"/>
        <v>303770.33205422398</v>
      </c>
      <c r="AY21" s="34">
        <v>56419.753580008008</v>
      </c>
      <c r="AZ21" s="34">
        <v>5004.54706601</v>
      </c>
      <c r="BA21" s="34">
        <v>0</v>
      </c>
      <c r="BB21" s="34">
        <v>61424.300646018004</v>
      </c>
      <c r="BC21" s="34">
        <v>97827.826421050006</v>
      </c>
      <c r="BD21" s="92">
        <v>165631.269122606</v>
      </c>
      <c r="BE21" s="34">
        <v>0</v>
      </c>
      <c r="BF21" s="92">
        <f t="shared" si="6"/>
        <v>324883.39618967404</v>
      </c>
      <c r="BG21" s="34">
        <v>53512.752876463317</v>
      </c>
      <c r="BH21" s="34">
        <v>5186.7504822299998</v>
      </c>
      <c r="BI21" s="34">
        <v>0</v>
      </c>
      <c r="BJ21" s="34">
        <v>58699.503358693313</v>
      </c>
      <c r="BK21" s="34">
        <v>105306.10641061001</v>
      </c>
      <c r="BL21" s="92">
        <v>162053.23737975699</v>
      </c>
      <c r="BM21" s="34">
        <v>0</v>
      </c>
      <c r="BN21" s="92">
        <f t="shared" si="7"/>
        <v>326058.84714906034</v>
      </c>
      <c r="BO21" s="34">
        <v>57452.709894808999</v>
      </c>
      <c r="BP21" s="34">
        <v>5894.9937443299996</v>
      </c>
      <c r="BQ21" s="34">
        <v>0</v>
      </c>
      <c r="BR21" s="34">
        <v>63347.703639138999</v>
      </c>
      <c r="BS21" s="34">
        <v>110382.42344392999</v>
      </c>
      <c r="BT21" s="92">
        <v>182901.352374126</v>
      </c>
      <c r="BU21" s="34">
        <v>0</v>
      </c>
      <c r="BV21" s="92">
        <f t="shared" si="8"/>
        <v>356631.47945719503</v>
      </c>
      <c r="BW21" s="34">
        <v>56993.039876144008</v>
      </c>
      <c r="BX21" s="34">
        <v>6047.2900610599991</v>
      </c>
      <c r="BY21" s="34">
        <v>0</v>
      </c>
      <c r="BZ21" s="34">
        <v>63040.329937204006</v>
      </c>
      <c r="CA21" s="34">
        <v>116643.39559484723</v>
      </c>
      <c r="CB21" s="92">
        <v>203438.38054678001</v>
      </c>
      <c r="CC21" s="34">
        <v>0</v>
      </c>
      <c r="CD21" s="92">
        <f t="shared" si="9"/>
        <v>383122.10607883125</v>
      </c>
      <c r="CE21" s="34">
        <v>58872.894359097998</v>
      </c>
      <c r="CF21" s="34">
        <v>2728.7632339499996</v>
      </c>
      <c r="CG21" s="34">
        <v>0</v>
      </c>
      <c r="CH21" s="34">
        <v>61601.657593047996</v>
      </c>
      <c r="CI21" s="34">
        <v>118345.2119257696</v>
      </c>
      <c r="CJ21" s="92">
        <v>212079.274554</v>
      </c>
      <c r="CK21" s="34">
        <v>0</v>
      </c>
      <c r="CL21" s="92">
        <f t="shared" si="10"/>
        <v>392026.14407281764</v>
      </c>
    </row>
    <row r="22" spans="1:90" ht="20.100000000000001" customHeight="1" x14ac:dyDescent="0.25">
      <c r="A22" s="32">
        <v>23</v>
      </c>
      <c r="B22" s="33" t="s">
        <v>807</v>
      </c>
      <c r="C22" s="34">
        <v>18173</v>
      </c>
      <c r="D22" s="34">
        <v>0</v>
      </c>
      <c r="E22" s="34">
        <v>0</v>
      </c>
      <c r="F22" s="34">
        <v>18173</v>
      </c>
      <c r="G22" s="34">
        <v>17958</v>
      </c>
      <c r="H22" s="92">
        <v>14528</v>
      </c>
      <c r="I22" s="34">
        <v>0</v>
      </c>
      <c r="J22" s="92">
        <f t="shared" si="0"/>
        <v>50659</v>
      </c>
      <c r="K22" s="34">
        <v>19754</v>
      </c>
      <c r="L22" s="34">
        <v>0</v>
      </c>
      <c r="M22" s="34">
        <v>0</v>
      </c>
      <c r="N22" s="34">
        <v>19754</v>
      </c>
      <c r="O22" s="34">
        <v>20040</v>
      </c>
      <c r="P22" s="92">
        <v>17051.573219527221</v>
      </c>
      <c r="Q22" s="34">
        <v>0</v>
      </c>
      <c r="R22" s="92">
        <f t="shared" si="1"/>
        <v>56845.573219527221</v>
      </c>
      <c r="S22" s="34">
        <v>20931</v>
      </c>
      <c r="T22" s="34">
        <v>0</v>
      </c>
      <c r="U22" s="34">
        <v>0</v>
      </c>
      <c r="V22" s="34">
        <v>20931</v>
      </c>
      <c r="W22" s="34">
        <v>21833</v>
      </c>
      <c r="X22" s="92">
        <v>20173</v>
      </c>
      <c r="Y22" s="34">
        <v>0</v>
      </c>
      <c r="Z22" s="92">
        <f t="shared" si="2"/>
        <v>62937</v>
      </c>
      <c r="AA22" s="34">
        <v>22237</v>
      </c>
      <c r="AB22" s="34">
        <v>0</v>
      </c>
      <c r="AC22" s="34">
        <v>0</v>
      </c>
      <c r="AD22" s="34">
        <v>22237</v>
      </c>
      <c r="AE22" s="34">
        <v>25551</v>
      </c>
      <c r="AF22" s="92">
        <v>22305</v>
      </c>
      <c r="AG22" s="34">
        <v>0</v>
      </c>
      <c r="AH22" s="92">
        <f t="shared" si="3"/>
        <v>70093</v>
      </c>
      <c r="AI22" s="34">
        <v>24962.639596219655</v>
      </c>
      <c r="AJ22" s="34">
        <v>0</v>
      </c>
      <c r="AK22" s="34">
        <v>0</v>
      </c>
      <c r="AL22" s="34">
        <v>24962.639596219655</v>
      </c>
      <c r="AM22" s="34">
        <v>28330.349966189475</v>
      </c>
      <c r="AN22" s="92">
        <v>24786.01043759087</v>
      </c>
      <c r="AO22" s="34">
        <v>0</v>
      </c>
      <c r="AP22" s="92">
        <f t="shared" si="4"/>
        <v>78079</v>
      </c>
      <c r="AQ22" s="34">
        <v>27854</v>
      </c>
      <c r="AR22" s="34">
        <v>0</v>
      </c>
      <c r="AS22" s="34">
        <v>0</v>
      </c>
      <c r="AT22" s="34">
        <v>27854</v>
      </c>
      <c r="AU22" s="34">
        <v>32201</v>
      </c>
      <c r="AV22" s="92">
        <v>27534</v>
      </c>
      <c r="AW22" s="34">
        <v>0</v>
      </c>
      <c r="AX22" s="92">
        <f t="shared" si="5"/>
        <v>87589</v>
      </c>
      <c r="AY22" s="34">
        <v>30232.028117264708</v>
      </c>
      <c r="AZ22" s="34">
        <v>0</v>
      </c>
      <c r="BA22" s="34">
        <v>0</v>
      </c>
      <c r="BB22" s="34">
        <v>30232.028117264708</v>
      </c>
      <c r="BC22" s="34">
        <v>35125.577060561685</v>
      </c>
      <c r="BD22" s="92">
        <v>30840.39482217361</v>
      </c>
      <c r="BE22" s="34">
        <v>0</v>
      </c>
      <c r="BF22" s="92">
        <f t="shared" si="6"/>
        <v>96198</v>
      </c>
      <c r="BG22" s="34">
        <v>33202.763582790314</v>
      </c>
      <c r="BH22" s="34">
        <v>0</v>
      </c>
      <c r="BI22" s="34">
        <v>0</v>
      </c>
      <c r="BJ22" s="34">
        <v>33202.763582790314</v>
      </c>
      <c r="BK22" s="34">
        <v>35661.626222298502</v>
      </c>
      <c r="BL22" s="92">
        <v>32538.610194911183</v>
      </c>
      <c r="BM22" s="34">
        <v>0</v>
      </c>
      <c r="BN22" s="92">
        <f t="shared" si="7"/>
        <v>101403</v>
      </c>
      <c r="BO22" s="34">
        <v>34102.515277262872</v>
      </c>
      <c r="BP22" s="34">
        <v>0</v>
      </c>
      <c r="BQ22" s="34">
        <v>0</v>
      </c>
      <c r="BR22" s="34">
        <v>34102.515277262872</v>
      </c>
      <c r="BS22" s="34">
        <v>38304.810987162091</v>
      </c>
      <c r="BT22" s="92">
        <v>34303.67373557503</v>
      </c>
      <c r="BU22" s="34">
        <v>0</v>
      </c>
      <c r="BV22" s="92">
        <f t="shared" si="8"/>
        <v>106711</v>
      </c>
      <c r="BW22" s="34">
        <v>36873</v>
      </c>
      <c r="BX22" s="34">
        <v>0</v>
      </c>
      <c r="BY22" s="34">
        <v>0</v>
      </c>
      <c r="BZ22" s="34">
        <v>36873</v>
      </c>
      <c r="CA22" s="34">
        <v>40535</v>
      </c>
      <c r="CB22" s="92">
        <v>37632</v>
      </c>
      <c r="CC22" s="34">
        <v>0</v>
      </c>
      <c r="CD22" s="92">
        <f t="shared" si="9"/>
        <v>115040</v>
      </c>
      <c r="CE22" s="34">
        <v>38781.967430689358</v>
      </c>
      <c r="CF22" s="34">
        <v>0</v>
      </c>
      <c r="CG22" s="34">
        <v>0</v>
      </c>
      <c r="CH22" s="34">
        <v>38781.967430689358</v>
      </c>
      <c r="CI22" s="34">
        <v>42633.554356927649</v>
      </c>
      <c r="CJ22" s="92">
        <v>39580.261935608767</v>
      </c>
      <c r="CK22" s="34">
        <v>0</v>
      </c>
      <c r="CL22" s="92">
        <f t="shared" si="10"/>
        <v>120995.78372322577</v>
      </c>
    </row>
    <row r="23" spans="1:90" ht="20.100000000000001" customHeight="1" x14ac:dyDescent="0.25">
      <c r="A23" s="32">
        <v>24</v>
      </c>
      <c r="B23" s="33" t="s">
        <v>808</v>
      </c>
      <c r="C23" s="34">
        <v>273807.33218452171</v>
      </c>
      <c r="D23" s="34">
        <v>16275.05034193</v>
      </c>
      <c r="E23" s="34">
        <v>-17810.020974499999</v>
      </c>
      <c r="F23" s="34">
        <v>272272.36155195173</v>
      </c>
      <c r="G23" s="34">
        <v>61401.309036107785</v>
      </c>
      <c r="H23" s="92">
        <v>10982.948527658276</v>
      </c>
      <c r="I23" s="34">
        <f>SUM(I24:I26)</f>
        <v>-70971.04046263278</v>
      </c>
      <c r="J23" s="92">
        <f t="shared" si="0"/>
        <v>273685.57865308505</v>
      </c>
      <c r="K23" s="34">
        <v>332233.35549302504</v>
      </c>
      <c r="L23" s="34">
        <v>19691.418973189997</v>
      </c>
      <c r="M23" s="34">
        <v>-20599.282354849998</v>
      </c>
      <c r="N23" s="34">
        <v>331325.49211136508</v>
      </c>
      <c r="O23" s="34">
        <v>48604.097855697612</v>
      </c>
      <c r="P23" s="92">
        <v>9273.2862153880233</v>
      </c>
      <c r="Q23" s="34">
        <f>SUM(Q24:Q26)</f>
        <v>-55508.535475135417</v>
      </c>
      <c r="R23" s="92">
        <f t="shared" si="1"/>
        <v>333694.34070731531</v>
      </c>
      <c r="S23" s="34">
        <v>331572.55396520178</v>
      </c>
      <c r="T23" s="34">
        <v>17133.95530016</v>
      </c>
      <c r="U23" s="34">
        <v>-17642.024293009999</v>
      </c>
      <c r="V23" s="34">
        <v>331064.48497235175</v>
      </c>
      <c r="W23" s="34">
        <v>56992.837396333169</v>
      </c>
      <c r="X23" s="92">
        <v>10809.659102890484</v>
      </c>
      <c r="Y23" s="34">
        <f>SUM(Y24:Y26)</f>
        <v>-65013.756215553207</v>
      </c>
      <c r="Z23" s="92">
        <f t="shared" si="2"/>
        <v>333853.22525602218</v>
      </c>
      <c r="AA23" s="34">
        <v>366255.61368030426</v>
      </c>
      <c r="AB23" s="34">
        <v>17815.69674254</v>
      </c>
      <c r="AC23" s="34">
        <v>-17352.77531397</v>
      </c>
      <c r="AD23" s="34">
        <v>366718.53510887426</v>
      </c>
      <c r="AE23" s="34">
        <v>54110.981012221091</v>
      </c>
      <c r="AF23" s="92">
        <v>10796.035806707858</v>
      </c>
      <c r="AG23" s="34">
        <f>SUM(AG24:AG26)</f>
        <v>-60013.905763903</v>
      </c>
      <c r="AH23" s="92">
        <f t="shared" si="3"/>
        <v>371611.64616390021</v>
      </c>
      <c r="AI23" s="34">
        <v>426152.30200848321</v>
      </c>
      <c r="AJ23" s="34">
        <v>21056.105042769999</v>
      </c>
      <c r="AK23" s="34">
        <v>-21154.384428360001</v>
      </c>
      <c r="AL23" s="34">
        <v>426054.02262289322</v>
      </c>
      <c r="AM23" s="34">
        <v>53003.24955875556</v>
      </c>
      <c r="AN23" s="92">
        <v>10765.437957342263</v>
      </c>
      <c r="AO23" s="34">
        <f>SUM(AO24:AO26)</f>
        <v>-55708.664805480621</v>
      </c>
      <c r="AP23" s="92">
        <f t="shared" si="4"/>
        <v>434114.04533351038</v>
      </c>
      <c r="AQ23" s="34">
        <v>700466.92167925206</v>
      </c>
      <c r="AR23" s="34">
        <v>28239.32873651</v>
      </c>
      <c r="AS23" s="34">
        <v>-28491.658132639997</v>
      </c>
      <c r="AT23" s="34">
        <v>700214.59228312213</v>
      </c>
      <c r="AU23" s="34">
        <v>89632.034141468379</v>
      </c>
      <c r="AV23" s="92">
        <v>17100.437351353623</v>
      </c>
      <c r="AW23" s="34">
        <f>SUM(AW24:AW26)</f>
        <v>-92242.476822825629</v>
      </c>
      <c r="AX23" s="92">
        <f t="shared" si="5"/>
        <v>714704.58695311844</v>
      </c>
      <c r="AY23" s="34">
        <v>606953.20366744243</v>
      </c>
      <c r="AZ23" s="34">
        <v>31791.943828839998</v>
      </c>
      <c r="BA23" s="34">
        <v>-31829.152782199995</v>
      </c>
      <c r="BB23" s="34">
        <v>606915.99471408245</v>
      </c>
      <c r="BC23" s="34">
        <v>80342.760845617682</v>
      </c>
      <c r="BD23" s="92">
        <v>9441.5876859509226</v>
      </c>
      <c r="BE23" s="34">
        <f>SUM(BE24:BE26)</f>
        <v>-72751.749867264312</v>
      </c>
      <c r="BF23" s="92">
        <f t="shared" si="6"/>
        <v>623948.59337838669</v>
      </c>
      <c r="BG23" s="34">
        <v>576824.51475755894</v>
      </c>
      <c r="BH23" s="34">
        <v>24392.267588410003</v>
      </c>
      <c r="BI23" s="34">
        <v>-27582.35326887</v>
      </c>
      <c r="BJ23" s="34">
        <v>573634.42907709896</v>
      </c>
      <c r="BK23" s="34">
        <v>54313.135840214476</v>
      </c>
      <c r="BL23" s="92">
        <v>5174.601273929452</v>
      </c>
      <c r="BM23" s="34">
        <f>SUM(BM24:BM26)</f>
        <v>-43925.249042507014</v>
      </c>
      <c r="BN23" s="92">
        <f t="shared" si="7"/>
        <v>589196.91714873584</v>
      </c>
      <c r="BO23" s="34">
        <v>603109.17108211922</v>
      </c>
      <c r="BP23" s="34">
        <v>22377.186578090004</v>
      </c>
      <c r="BQ23" s="34">
        <v>-27359.372113960002</v>
      </c>
      <c r="BR23" s="34">
        <v>598126.9855462492</v>
      </c>
      <c r="BS23" s="34">
        <v>60738.703145935426</v>
      </c>
      <c r="BT23" s="92">
        <v>5351.7259352631854</v>
      </c>
      <c r="BU23" s="34">
        <f>SUM(BU24:BU26)</f>
        <v>-50809.210142750424</v>
      </c>
      <c r="BV23" s="92">
        <f t="shared" si="8"/>
        <v>613408.20448469743</v>
      </c>
      <c r="BW23" s="34">
        <v>517545.24278403382</v>
      </c>
      <c r="BX23" s="34">
        <v>21363.773178960004</v>
      </c>
      <c r="BY23" s="34">
        <v>-27222.467000000004</v>
      </c>
      <c r="BZ23" s="34">
        <v>511686.54896299384</v>
      </c>
      <c r="CA23" s="34">
        <v>49107.514649932826</v>
      </c>
      <c r="CB23" s="92">
        <v>4858.8583803130996</v>
      </c>
      <c r="CC23" s="34">
        <f>SUM(CC24:CC26)</f>
        <v>-39352.481477199784</v>
      </c>
      <c r="CD23" s="92">
        <f t="shared" si="9"/>
        <v>526300.44051603996</v>
      </c>
      <c r="CE23" s="34">
        <v>430625.7618398004</v>
      </c>
      <c r="CF23" s="34">
        <v>21642.61874084</v>
      </c>
      <c r="CG23" s="34">
        <v>-28035.011583119995</v>
      </c>
      <c r="CH23" s="34">
        <v>424233.36899752042</v>
      </c>
      <c r="CI23" s="34">
        <v>36344.869447309218</v>
      </c>
      <c r="CJ23" s="92">
        <v>5006.1788007540272</v>
      </c>
      <c r="CK23" s="34">
        <f>SUM(CK24:CK26)</f>
        <v>-31206.949466032238</v>
      </c>
      <c r="CL23" s="92">
        <f t="shared" si="10"/>
        <v>434377.4677795514</v>
      </c>
    </row>
    <row r="24" spans="1:90" ht="20.100000000000001" customHeight="1" x14ac:dyDescent="0.25">
      <c r="A24" s="35">
        <v>241</v>
      </c>
      <c r="B24" s="36" t="s">
        <v>308</v>
      </c>
      <c r="C24" s="37">
        <v>22582.066137980073</v>
      </c>
      <c r="D24" s="37">
        <v>0</v>
      </c>
      <c r="E24" s="37">
        <v>0</v>
      </c>
      <c r="F24" s="37">
        <v>22582.066137980073</v>
      </c>
      <c r="G24" s="37">
        <v>330.26740446069999</v>
      </c>
      <c r="H24" s="93">
        <v>58.050051643099998</v>
      </c>
      <c r="I24" s="37">
        <v>0</v>
      </c>
      <c r="J24" s="93">
        <f t="shared" si="0"/>
        <v>22970.383594083873</v>
      </c>
      <c r="K24" s="37">
        <v>30131.220949862232</v>
      </c>
      <c r="L24" s="37">
        <v>0</v>
      </c>
      <c r="M24" s="37">
        <v>0</v>
      </c>
      <c r="N24" s="37">
        <v>30131.220949862232</v>
      </c>
      <c r="O24" s="37">
        <v>331.61631226302387</v>
      </c>
      <c r="P24" s="93">
        <v>53.57293495107011</v>
      </c>
      <c r="Q24" s="37">
        <v>0</v>
      </c>
      <c r="R24" s="93">
        <f t="shared" si="1"/>
        <v>30516.410197076326</v>
      </c>
      <c r="S24" s="37">
        <v>32020.60344348547</v>
      </c>
      <c r="T24" s="37">
        <v>0</v>
      </c>
      <c r="U24" s="37">
        <v>0</v>
      </c>
      <c r="V24" s="37">
        <v>32020.60344348547</v>
      </c>
      <c r="W24" s="37">
        <v>346.69840906773169</v>
      </c>
      <c r="X24" s="93">
        <v>65.943202020353056</v>
      </c>
      <c r="Y24" s="37">
        <v>0</v>
      </c>
      <c r="Z24" s="93">
        <f t="shared" si="2"/>
        <v>32433.245054573556</v>
      </c>
      <c r="AA24" s="37">
        <v>38389.681759105217</v>
      </c>
      <c r="AB24" s="37">
        <v>0</v>
      </c>
      <c r="AC24" s="37">
        <v>0</v>
      </c>
      <c r="AD24" s="37">
        <v>38389.681759105217</v>
      </c>
      <c r="AE24" s="37">
        <v>674.67068241720813</v>
      </c>
      <c r="AF24" s="93">
        <v>130.32908366340394</v>
      </c>
      <c r="AG24" s="37">
        <v>0</v>
      </c>
      <c r="AH24" s="93">
        <f t="shared" si="3"/>
        <v>39194.681525185828</v>
      </c>
      <c r="AI24" s="37">
        <v>50232.729431394284</v>
      </c>
      <c r="AJ24" s="37">
        <v>0</v>
      </c>
      <c r="AK24" s="37">
        <v>0</v>
      </c>
      <c r="AL24" s="37">
        <v>50232.729431394284</v>
      </c>
      <c r="AM24" s="37">
        <v>1060.3421137191626</v>
      </c>
      <c r="AN24" s="93">
        <v>155.74422482568514</v>
      </c>
      <c r="AO24" s="37">
        <v>0</v>
      </c>
      <c r="AP24" s="93">
        <f t="shared" si="4"/>
        <v>51448.81576993913</v>
      </c>
      <c r="AQ24" s="37">
        <v>63582.84263736289</v>
      </c>
      <c r="AR24" s="37">
        <v>0</v>
      </c>
      <c r="AS24" s="37">
        <v>0</v>
      </c>
      <c r="AT24" s="37">
        <v>63582.84263736289</v>
      </c>
      <c r="AU24" s="37">
        <v>1897.4385867703502</v>
      </c>
      <c r="AV24" s="93">
        <v>248.98376682189289</v>
      </c>
      <c r="AW24" s="37">
        <v>0</v>
      </c>
      <c r="AX24" s="93">
        <f t="shared" si="5"/>
        <v>65729.26499095514</v>
      </c>
      <c r="AY24" s="37">
        <v>63316.153110239618</v>
      </c>
      <c r="AZ24" s="37">
        <v>0</v>
      </c>
      <c r="BA24" s="37">
        <v>0</v>
      </c>
      <c r="BB24" s="37">
        <v>63316.153110239618</v>
      </c>
      <c r="BC24" s="37">
        <v>2083.1888810025566</v>
      </c>
      <c r="BD24" s="93">
        <v>299.54949983591018</v>
      </c>
      <c r="BE24" s="37">
        <v>0</v>
      </c>
      <c r="BF24" s="93">
        <f t="shared" si="6"/>
        <v>65698.891491078088</v>
      </c>
      <c r="BG24" s="37">
        <v>55048.577828150337</v>
      </c>
      <c r="BH24" s="37">
        <v>0</v>
      </c>
      <c r="BI24" s="37">
        <v>0</v>
      </c>
      <c r="BJ24" s="37">
        <v>55048.577828150337</v>
      </c>
      <c r="BK24" s="37">
        <v>2384.5683672674431</v>
      </c>
      <c r="BL24" s="93">
        <v>293.55556645860332</v>
      </c>
      <c r="BM24" s="37">
        <v>0</v>
      </c>
      <c r="BN24" s="93">
        <f t="shared" si="7"/>
        <v>57726.701761876386</v>
      </c>
      <c r="BO24" s="37">
        <v>52193.67284077013</v>
      </c>
      <c r="BP24" s="37">
        <v>0</v>
      </c>
      <c r="BQ24" s="37">
        <v>0</v>
      </c>
      <c r="BR24" s="37">
        <v>52193.67284077013</v>
      </c>
      <c r="BS24" s="37">
        <v>3537.4794824792839</v>
      </c>
      <c r="BT24" s="93">
        <v>464.79301982654431</v>
      </c>
      <c r="BU24" s="37">
        <v>0</v>
      </c>
      <c r="BV24" s="93">
        <f t="shared" si="8"/>
        <v>56195.94534307596</v>
      </c>
      <c r="BW24" s="37">
        <v>55719.387044556999</v>
      </c>
      <c r="BX24" s="37">
        <v>0</v>
      </c>
      <c r="BY24" s="37">
        <v>0</v>
      </c>
      <c r="BZ24" s="37">
        <v>55719.387044556999</v>
      </c>
      <c r="CA24" s="37">
        <v>3018.9644358877626</v>
      </c>
      <c r="CB24" s="93">
        <v>390.0599461886008</v>
      </c>
      <c r="CC24" s="37">
        <v>0</v>
      </c>
      <c r="CD24" s="93">
        <f t="shared" si="9"/>
        <v>59128.411426633364</v>
      </c>
      <c r="CE24" s="37">
        <v>45290.052236620671</v>
      </c>
      <c r="CF24" s="37">
        <v>0</v>
      </c>
      <c r="CG24" s="37">
        <v>0</v>
      </c>
      <c r="CH24" s="37">
        <v>45290.052236620671</v>
      </c>
      <c r="CI24" s="37">
        <v>431.28625575169593</v>
      </c>
      <c r="CJ24" s="93">
        <v>676.54352709629029</v>
      </c>
      <c r="CK24" s="37">
        <v>0</v>
      </c>
      <c r="CL24" s="93">
        <f t="shared" si="10"/>
        <v>46397.882019468656</v>
      </c>
    </row>
    <row r="25" spans="1:90" ht="20.100000000000001" customHeight="1" x14ac:dyDescent="0.25">
      <c r="A25" s="35">
        <v>242</v>
      </c>
      <c r="B25" s="36" t="s">
        <v>309</v>
      </c>
      <c r="C25" s="37">
        <v>232721.82176582736</v>
      </c>
      <c r="D25" s="37">
        <v>16275.05034193</v>
      </c>
      <c r="E25" s="37">
        <v>0</v>
      </c>
      <c r="F25" s="37">
        <v>248996.87210775737</v>
      </c>
      <c r="G25" s="37">
        <v>1265.3954423947923</v>
      </c>
      <c r="H25" s="93">
        <v>452.92750884895287</v>
      </c>
      <c r="I25" s="37">
        <v>0</v>
      </c>
      <c r="J25" s="93">
        <f t="shared" si="0"/>
        <v>250715.19505900113</v>
      </c>
      <c r="K25" s="37">
        <v>281129.85823481844</v>
      </c>
      <c r="L25" s="37">
        <v>19691.418973189997</v>
      </c>
      <c r="M25" s="37">
        <v>0</v>
      </c>
      <c r="N25" s="37">
        <v>300821.27720800845</v>
      </c>
      <c r="O25" s="37">
        <v>1762.6017220720714</v>
      </c>
      <c r="P25" s="93">
        <v>594.05158015839834</v>
      </c>
      <c r="Q25" s="37">
        <v>0</v>
      </c>
      <c r="R25" s="93">
        <f t="shared" si="1"/>
        <v>303177.93051023892</v>
      </c>
      <c r="S25" s="37">
        <v>281725.64936408756</v>
      </c>
      <c r="T25" s="37">
        <v>17133.95530016</v>
      </c>
      <c r="U25" s="37">
        <v>0</v>
      </c>
      <c r="V25" s="37">
        <v>298859.60466424754</v>
      </c>
      <c r="W25" s="37">
        <v>1889.0430661664379</v>
      </c>
      <c r="X25" s="93">
        <v>671.33247103473241</v>
      </c>
      <c r="Y25" s="37">
        <v>0</v>
      </c>
      <c r="Z25" s="93">
        <f t="shared" si="2"/>
        <v>301419.98020144872</v>
      </c>
      <c r="AA25" s="37">
        <v>310400.21228265233</v>
      </c>
      <c r="AB25" s="37">
        <v>17815.69674254</v>
      </c>
      <c r="AC25" s="37">
        <v>0</v>
      </c>
      <c r="AD25" s="37">
        <v>328215.90902519232</v>
      </c>
      <c r="AE25" s="37">
        <v>3380.202601785425</v>
      </c>
      <c r="AF25" s="93">
        <v>820.85301173671189</v>
      </c>
      <c r="AG25" s="37">
        <v>0</v>
      </c>
      <c r="AH25" s="93">
        <f t="shared" si="3"/>
        <v>332416.96463871445</v>
      </c>
      <c r="AI25" s="37">
        <v>354708.20316814963</v>
      </c>
      <c r="AJ25" s="37">
        <v>21056.105042769999</v>
      </c>
      <c r="AK25" s="37">
        <v>0</v>
      </c>
      <c r="AL25" s="37">
        <v>375764.30821091961</v>
      </c>
      <c r="AM25" s="37">
        <v>5856.4900444383329</v>
      </c>
      <c r="AN25" s="93">
        <v>1044.4313082133533</v>
      </c>
      <c r="AO25" s="37">
        <v>0</v>
      </c>
      <c r="AP25" s="93">
        <f t="shared" si="4"/>
        <v>382665.22956357128</v>
      </c>
      <c r="AQ25" s="37">
        <v>608319.19484764629</v>
      </c>
      <c r="AR25" s="37">
        <v>28239.32873651</v>
      </c>
      <c r="AS25" s="37">
        <v>0</v>
      </c>
      <c r="AT25" s="37">
        <v>636558.5235841563</v>
      </c>
      <c r="AU25" s="37">
        <v>10966.444579319061</v>
      </c>
      <c r="AV25" s="93">
        <v>1450.3537986879053</v>
      </c>
      <c r="AW25" s="37">
        <v>0</v>
      </c>
      <c r="AX25" s="93">
        <f t="shared" si="5"/>
        <v>648975.32196216332</v>
      </c>
      <c r="AY25" s="37">
        <v>511807.32576806005</v>
      </c>
      <c r="AZ25" s="37">
        <v>31791.943828839998</v>
      </c>
      <c r="BA25" s="37">
        <v>0</v>
      </c>
      <c r="BB25" s="37">
        <v>543599.26959690009</v>
      </c>
      <c r="BC25" s="37">
        <v>12756.06087102781</v>
      </c>
      <c r="BD25" s="93">
        <v>1894.3714193806927</v>
      </c>
      <c r="BE25" s="37">
        <v>0</v>
      </c>
      <c r="BF25" s="93">
        <f t="shared" si="6"/>
        <v>558249.7018873085</v>
      </c>
      <c r="BG25" s="37">
        <v>494193.58366053872</v>
      </c>
      <c r="BH25" s="37">
        <v>24392.267588410003</v>
      </c>
      <c r="BI25" s="37">
        <v>0</v>
      </c>
      <c r="BJ25" s="37">
        <v>518585.85124894872</v>
      </c>
      <c r="BK25" s="37">
        <v>10915.429285749728</v>
      </c>
      <c r="BL25" s="93">
        <v>1968.9348521611448</v>
      </c>
      <c r="BM25" s="37">
        <v>0</v>
      </c>
      <c r="BN25" s="93">
        <f t="shared" si="7"/>
        <v>531470.21538685949</v>
      </c>
      <c r="BO25" s="37">
        <v>523556.12612738914</v>
      </c>
      <c r="BP25" s="37">
        <v>22377.186578090004</v>
      </c>
      <c r="BQ25" s="37">
        <v>0</v>
      </c>
      <c r="BR25" s="37">
        <v>545933.3127054791</v>
      </c>
      <c r="BS25" s="37">
        <v>9340.4956330228888</v>
      </c>
      <c r="BT25" s="93">
        <v>1938.4508031194655</v>
      </c>
      <c r="BU25" s="37">
        <v>0</v>
      </c>
      <c r="BV25" s="93">
        <f t="shared" si="8"/>
        <v>557212.25914162141</v>
      </c>
      <c r="BW25" s="37">
        <v>434603.38873947685</v>
      </c>
      <c r="BX25" s="37">
        <v>21363.773178960004</v>
      </c>
      <c r="BY25" s="37">
        <v>0</v>
      </c>
      <c r="BZ25" s="37">
        <v>455967.16191843688</v>
      </c>
      <c r="CA25" s="37">
        <v>8868.1336191948103</v>
      </c>
      <c r="CB25" s="93">
        <v>2336.7335517749652</v>
      </c>
      <c r="CC25" s="37">
        <v>0</v>
      </c>
      <c r="CD25" s="93">
        <f t="shared" si="9"/>
        <v>467172.02908940666</v>
      </c>
      <c r="CE25" s="37">
        <v>357300.69802005973</v>
      </c>
      <c r="CF25" s="37">
        <v>21642.61874084</v>
      </c>
      <c r="CG25" s="37">
        <v>0</v>
      </c>
      <c r="CH25" s="37">
        <v>378943.31676089973</v>
      </c>
      <c r="CI25" s="37">
        <v>6581.7446361843686</v>
      </c>
      <c r="CJ25" s="93">
        <v>2454.5243629986553</v>
      </c>
      <c r="CK25" s="37">
        <v>0</v>
      </c>
      <c r="CL25" s="93">
        <f t="shared" si="10"/>
        <v>387979.58576008276</v>
      </c>
    </row>
    <row r="26" spans="1:90" ht="20.100000000000001" customHeight="1" x14ac:dyDescent="0.25">
      <c r="A26" s="35">
        <v>243</v>
      </c>
      <c r="B26" s="36" t="s">
        <v>310</v>
      </c>
      <c r="C26" s="37">
        <v>18503.444280714259</v>
      </c>
      <c r="D26" s="37">
        <v>0</v>
      </c>
      <c r="E26" s="37">
        <v>-17810.020974499999</v>
      </c>
      <c r="F26" s="37">
        <v>693.42330621425936</v>
      </c>
      <c r="G26" s="37">
        <v>59805.646189252293</v>
      </c>
      <c r="H26" s="93">
        <v>10471.970967166224</v>
      </c>
      <c r="I26" s="37">
        <v>-70971.04046263278</v>
      </c>
      <c r="J26" s="93">
        <f t="shared" si="0"/>
        <v>0</v>
      </c>
      <c r="K26" s="37">
        <v>20972.276308344331</v>
      </c>
      <c r="L26" s="37">
        <v>0</v>
      </c>
      <c r="M26" s="37">
        <v>-20599.282354849998</v>
      </c>
      <c r="N26" s="37">
        <v>372.99395349433325</v>
      </c>
      <c r="O26" s="37">
        <v>46509.87982136252</v>
      </c>
      <c r="P26" s="93">
        <v>8625.6617002785551</v>
      </c>
      <c r="Q26" s="37">
        <v>-55508.535475135417</v>
      </c>
      <c r="R26" s="93">
        <f t="shared" si="1"/>
        <v>0</v>
      </c>
      <c r="S26" s="37">
        <v>17826.301157628794</v>
      </c>
      <c r="T26" s="37">
        <v>0</v>
      </c>
      <c r="U26" s="37">
        <v>-17642.024293009999</v>
      </c>
      <c r="V26" s="37">
        <v>184.27686461879421</v>
      </c>
      <c r="W26" s="37">
        <v>54757.095921098997</v>
      </c>
      <c r="X26" s="93">
        <v>10072.3834298354</v>
      </c>
      <c r="Y26" s="37">
        <v>-65013.756215553207</v>
      </c>
      <c r="Z26" s="93">
        <f t="shared" si="2"/>
        <v>0</v>
      </c>
      <c r="AA26" s="37">
        <v>17465.719638546783</v>
      </c>
      <c r="AB26" s="37">
        <v>0</v>
      </c>
      <c r="AC26" s="37">
        <v>-17352.77531397</v>
      </c>
      <c r="AD26" s="37">
        <v>112.9443245767834</v>
      </c>
      <c r="AE26" s="37">
        <v>50056.107728018462</v>
      </c>
      <c r="AF26" s="93">
        <v>9844.8537113077418</v>
      </c>
      <c r="AG26" s="37">
        <v>-60013.905763903</v>
      </c>
      <c r="AH26" s="93">
        <f t="shared" si="3"/>
        <v>0</v>
      </c>
      <c r="AI26" s="37">
        <v>21211.369408939332</v>
      </c>
      <c r="AJ26" s="37">
        <v>0</v>
      </c>
      <c r="AK26" s="37">
        <v>-21154.384428360001</v>
      </c>
      <c r="AL26" s="37">
        <v>56.984980579331022</v>
      </c>
      <c r="AM26" s="37">
        <v>46086.417400598068</v>
      </c>
      <c r="AN26" s="93">
        <v>9565.2624243032242</v>
      </c>
      <c r="AO26" s="37">
        <v>-55708.664805480621</v>
      </c>
      <c r="AP26" s="93">
        <f t="shared" si="4"/>
        <v>0</v>
      </c>
      <c r="AQ26" s="37">
        <v>28564.88419424283</v>
      </c>
      <c r="AR26" s="37">
        <v>0</v>
      </c>
      <c r="AS26" s="37">
        <v>-28491.658132639997</v>
      </c>
      <c r="AT26" s="37">
        <v>73.226061602832488</v>
      </c>
      <c r="AU26" s="37">
        <v>76768.150975378972</v>
      </c>
      <c r="AV26" s="93">
        <v>15401.099785843824</v>
      </c>
      <c r="AW26" s="37">
        <v>-92242.476822825629</v>
      </c>
      <c r="AX26" s="93">
        <f t="shared" si="5"/>
        <v>0</v>
      </c>
      <c r="AY26" s="37">
        <v>31829.72478914267</v>
      </c>
      <c r="AZ26" s="37">
        <v>0</v>
      </c>
      <c r="BA26" s="37">
        <v>-31829.152782199995</v>
      </c>
      <c r="BB26" s="37">
        <v>0.57200694267521612</v>
      </c>
      <c r="BC26" s="37">
        <v>65503.511093587324</v>
      </c>
      <c r="BD26" s="93">
        <v>7247.6667667343208</v>
      </c>
      <c r="BE26" s="37">
        <v>-72751.749867264312</v>
      </c>
      <c r="BF26" s="93">
        <f t="shared" si="6"/>
        <v>0</v>
      </c>
      <c r="BG26" s="37">
        <v>27582.35326887</v>
      </c>
      <c r="BH26" s="37">
        <v>0</v>
      </c>
      <c r="BI26" s="37">
        <v>-27582.35326887</v>
      </c>
      <c r="BJ26" s="37">
        <v>0</v>
      </c>
      <c r="BK26" s="37">
        <v>41013.138187197306</v>
      </c>
      <c r="BL26" s="93">
        <v>2912.1108553097038</v>
      </c>
      <c r="BM26" s="37">
        <v>-43925.249042507014</v>
      </c>
      <c r="BN26" s="93">
        <f t="shared" si="7"/>
        <v>0</v>
      </c>
      <c r="BO26" s="37">
        <v>27359.372113960002</v>
      </c>
      <c r="BP26" s="37">
        <v>0</v>
      </c>
      <c r="BQ26" s="37">
        <v>-27359.372113960002</v>
      </c>
      <c r="BR26" s="37">
        <v>0</v>
      </c>
      <c r="BS26" s="37">
        <v>47860.728030433253</v>
      </c>
      <c r="BT26" s="93">
        <v>2948.4821123171755</v>
      </c>
      <c r="BU26" s="37">
        <v>-50809.210142750424</v>
      </c>
      <c r="BV26" s="93">
        <f t="shared" si="8"/>
        <v>0</v>
      </c>
      <c r="BW26" s="37">
        <v>27222.467000000004</v>
      </c>
      <c r="BX26" s="37">
        <v>0</v>
      </c>
      <c r="BY26" s="37">
        <v>-27222.467000000004</v>
      </c>
      <c r="BZ26" s="37">
        <v>0</v>
      </c>
      <c r="CA26" s="37">
        <v>37220.416594850249</v>
      </c>
      <c r="CB26" s="93">
        <v>2132.0648823495335</v>
      </c>
      <c r="CC26" s="37">
        <v>-39352.481477199784</v>
      </c>
      <c r="CD26" s="93">
        <f t="shared" si="9"/>
        <v>0</v>
      </c>
      <c r="CE26" s="37">
        <v>28035.011583119995</v>
      </c>
      <c r="CF26" s="37">
        <v>0</v>
      </c>
      <c r="CG26" s="37">
        <v>-28035.011583119995</v>
      </c>
      <c r="CH26" s="37">
        <v>0</v>
      </c>
      <c r="CI26" s="37">
        <v>29331.838555373157</v>
      </c>
      <c r="CJ26" s="93">
        <v>1875.1109106590816</v>
      </c>
      <c r="CK26" s="37">
        <v>-31206.949466032238</v>
      </c>
      <c r="CL26" s="93">
        <f t="shared" si="10"/>
        <v>0</v>
      </c>
    </row>
    <row r="27" spans="1:90" ht="20.100000000000001" customHeight="1" x14ac:dyDescent="0.25">
      <c r="A27" s="32">
        <v>25</v>
      </c>
      <c r="B27" s="33" t="s">
        <v>248</v>
      </c>
      <c r="C27" s="34">
        <v>6154.8543834105531</v>
      </c>
      <c r="D27" s="34">
        <v>0</v>
      </c>
      <c r="E27" s="34">
        <v>0</v>
      </c>
      <c r="F27" s="34">
        <v>6154.8543834105531</v>
      </c>
      <c r="G27" s="34">
        <v>171.42830873258276</v>
      </c>
      <c r="H27" s="92">
        <v>143.12630871000002</v>
      </c>
      <c r="I27" s="34">
        <f>SUM(I28:I30)</f>
        <v>0</v>
      </c>
      <c r="J27" s="92">
        <f t="shared" si="0"/>
        <v>6469.4090008531357</v>
      </c>
      <c r="K27" s="34">
        <v>11891.813177599519</v>
      </c>
      <c r="L27" s="34">
        <v>0</v>
      </c>
      <c r="M27" s="34">
        <v>0</v>
      </c>
      <c r="N27" s="34">
        <v>11891.813177599519</v>
      </c>
      <c r="O27" s="34">
        <v>155.04188624000005</v>
      </c>
      <c r="P27" s="92">
        <v>169.47010046</v>
      </c>
      <c r="Q27" s="34">
        <f>SUM(Q28:Q30)</f>
        <v>0</v>
      </c>
      <c r="R27" s="92">
        <f t="shared" si="1"/>
        <v>12216.325164299518</v>
      </c>
      <c r="S27" s="34">
        <v>14418.922136570298</v>
      </c>
      <c r="T27" s="34">
        <v>0</v>
      </c>
      <c r="U27" s="34">
        <v>0</v>
      </c>
      <c r="V27" s="34">
        <v>14418.922136570298</v>
      </c>
      <c r="W27" s="34">
        <v>164.95416308999998</v>
      </c>
      <c r="X27" s="92">
        <v>158.10780433000002</v>
      </c>
      <c r="Y27" s="34">
        <f>SUM(Y28:Y30)</f>
        <v>0</v>
      </c>
      <c r="Z27" s="92">
        <f t="shared" si="2"/>
        <v>14741.984103990299</v>
      </c>
      <c r="AA27" s="34">
        <v>25017.518299863899</v>
      </c>
      <c r="AB27" s="34">
        <v>0</v>
      </c>
      <c r="AC27" s="34">
        <v>0</v>
      </c>
      <c r="AD27" s="34">
        <v>25017.518299863899</v>
      </c>
      <c r="AE27" s="34">
        <v>404.49994511</v>
      </c>
      <c r="AF27" s="92">
        <v>249.36270463</v>
      </c>
      <c r="AG27" s="34">
        <f>SUM(AG28:AG30)</f>
        <v>0</v>
      </c>
      <c r="AH27" s="92">
        <f t="shared" si="3"/>
        <v>25671.380949603899</v>
      </c>
      <c r="AI27" s="34">
        <v>29775.225716592737</v>
      </c>
      <c r="AJ27" s="34">
        <v>0</v>
      </c>
      <c r="AK27" s="34">
        <v>0</v>
      </c>
      <c r="AL27" s="34">
        <v>29775.225716592737</v>
      </c>
      <c r="AM27" s="34">
        <v>331.81069516000002</v>
      </c>
      <c r="AN27" s="92">
        <v>264.05577391999998</v>
      </c>
      <c r="AO27" s="34">
        <f>SUM(AO28:AO30)</f>
        <v>0</v>
      </c>
      <c r="AP27" s="92">
        <f t="shared" si="4"/>
        <v>30371.092185672736</v>
      </c>
      <c r="AQ27" s="34">
        <v>24649.053042339998</v>
      </c>
      <c r="AR27" s="34">
        <v>0</v>
      </c>
      <c r="AS27" s="34">
        <v>0</v>
      </c>
      <c r="AT27" s="34">
        <v>24649.053042339998</v>
      </c>
      <c r="AU27" s="34">
        <v>319.07529677000002</v>
      </c>
      <c r="AV27" s="92">
        <v>240.79317621999999</v>
      </c>
      <c r="AW27" s="34">
        <f>SUM(AW28:AW30)</f>
        <v>0</v>
      </c>
      <c r="AX27" s="92">
        <f t="shared" si="5"/>
        <v>25208.921515329996</v>
      </c>
      <c r="AY27" s="34">
        <v>27187.651005809999</v>
      </c>
      <c r="AZ27" s="34">
        <v>0</v>
      </c>
      <c r="BA27" s="34">
        <v>0</v>
      </c>
      <c r="BB27" s="34">
        <v>27187.651005809999</v>
      </c>
      <c r="BC27" s="34">
        <v>865.67603124999994</v>
      </c>
      <c r="BD27" s="92">
        <v>335.19274765</v>
      </c>
      <c r="BE27" s="34">
        <f>SUM(BE28:BE30)</f>
        <v>0</v>
      </c>
      <c r="BF27" s="92">
        <f t="shared" si="6"/>
        <v>28388.519784709999</v>
      </c>
      <c r="BG27" s="34">
        <v>21951.57566848</v>
      </c>
      <c r="BH27" s="34">
        <v>0</v>
      </c>
      <c r="BI27" s="34">
        <v>0</v>
      </c>
      <c r="BJ27" s="34">
        <v>21951.57566848</v>
      </c>
      <c r="BK27" s="34">
        <v>819.28330091000009</v>
      </c>
      <c r="BL27" s="92">
        <v>339.58712033</v>
      </c>
      <c r="BM27" s="34">
        <f>SUM(BM28:BM30)</f>
        <v>0</v>
      </c>
      <c r="BN27" s="92">
        <f t="shared" si="7"/>
        <v>23110.446089720001</v>
      </c>
      <c r="BO27" s="34">
        <v>23700.684161969999</v>
      </c>
      <c r="BP27" s="34">
        <v>0</v>
      </c>
      <c r="BQ27" s="34">
        <v>0</v>
      </c>
      <c r="BR27" s="34">
        <v>23700.684161969999</v>
      </c>
      <c r="BS27" s="34">
        <v>754.75837276000004</v>
      </c>
      <c r="BT27" s="92">
        <v>366.76400351999996</v>
      </c>
      <c r="BU27" s="34">
        <f>SUM(BU28:BU30)</f>
        <v>0</v>
      </c>
      <c r="BV27" s="92">
        <f t="shared" si="8"/>
        <v>24822.206538249997</v>
      </c>
      <c r="BW27" s="34">
        <v>16433.471633449997</v>
      </c>
      <c r="BX27" s="34">
        <v>0</v>
      </c>
      <c r="BY27" s="34">
        <v>0</v>
      </c>
      <c r="BZ27" s="34">
        <v>16433.471633449997</v>
      </c>
      <c r="CA27" s="34">
        <v>641.12777938216971</v>
      </c>
      <c r="CB27" s="92">
        <v>367.95217797000004</v>
      </c>
      <c r="CC27" s="34">
        <f>SUM(CC28:CC30)</f>
        <v>0</v>
      </c>
      <c r="CD27" s="92">
        <f t="shared" si="9"/>
        <v>17442.551590802166</v>
      </c>
      <c r="CE27" s="34">
        <v>11285.748110263999</v>
      </c>
      <c r="CF27" s="34">
        <v>0</v>
      </c>
      <c r="CG27" s="34">
        <v>0</v>
      </c>
      <c r="CH27" s="34">
        <v>11285.748110263999</v>
      </c>
      <c r="CI27" s="34">
        <v>638.95474270274985</v>
      </c>
      <c r="CJ27" s="92">
        <v>383.30531300000001</v>
      </c>
      <c r="CK27" s="34">
        <f>SUM(CK28:CK30)</f>
        <v>0</v>
      </c>
      <c r="CL27" s="92">
        <f t="shared" si="10"/>
        <v>12308.00816596675</v>
      </c>
    </row>
    <row r="28" spans="1:90" ht="20.100000000000001" customHeight="1" x14ac:dyDescent="0.25">
      <c r="A28" s="35">
        <v>251</v>
      </c>
      <c r="B28" s="36" t="s">
        <v>311</v>
      </c>
      <c r="C28" s="37">
        <v>0</v>
      </c>
      <c r="D28" s="37">
        <v>0</v>
      </c>
      <c r="E28" s="37">
        <v>0</v>
      </c>
      <c r="F28" s="37">
        <v>0</v>
      </c>
      <c r="G28" s="37">
        <v>0</v>
      </c>
      <c r="H28" s="93">
        <v>0</v>
      </c>
      <c r="I28" s="37">
        <v>0</v>
      </c>
      <c r="J28" s="93">
        <f t="shared" si="0"/>
        <v>0</v>
      </c>
      <c r="K28" s="37">
        <v>0</v>
      </c>
      <c r="L28" s="37">
        <v>0</v>
      </c>
      <c r="M28" s="37">
        <v>0</v>
      </c>
      <c r="N28" s="37">
        <v>0</v>
      </c>
      <c r="O28" s="37">
        <v>0</v>
      </c>
      <c r="P28" s="93">
        <v>0</v>
      </c>
      <c r="Q28" s="37">
        <v>0</v>
      </c>
      <c r="R28" s="93">
        <f t="shared" si="1"/>
        <v>0</v>
      </c>
      <c r="S28" s="37">
        <v>0</v>
      </c>
      <c r="T28" s="37">
        <v>0</v>
      </c>
      <c r="U28" s="37">
        <v>0</v>
      </c>
      <c r="V28" s="37">
        <v>0</v>
      </c>
      <c r="W28" s="37">
        <v>0</v>
      </c>
      <c r="X28" s="93">
        <v>0</v>
      </c>
      <c r="Y28" s="37">
        <v>0</v>
      </c>
      <c r="Z28" s="93">
        <f t="shared" si="2"/>
        <v>0</v>
      </c>
      <c r="AA28" s="37">
        <v>0</v>
      </c>
      <c r="AB28" s="37">
        <v>0</v>
      </c>
      <c r="AC28" s="37">
        <v>0</v>
      </c>
      <c r="AD28" s="37">
        <v>0</v>
      </c>
      <c r="AE28" s="37">
        <v>0</v>
      </c>
      <c r="AF28" s="93">
        <v>0</v>
      </c>
      <c r="AG28" s="37">
        <v>0</v>
      </c>
      <c r="AH28" s="93">
        <f t="shared" si="3"/>
        <v>0</v>
      </c>
      <c r="AI28" s="37">
        <v>0</v>
      </c>
      <c r="AJ28" s="37">
        <v>0</v>
      </c>
      <c r="AK28" s="37">
        <v>0</v>
      </c>
      <c r="AL28" s="37">
        <v>0</v>
      </c>
      <c r="AM28" s="37">
        <v>0</v>
      </c>
      <c r="AN28" s="93">
        <v>0</v>
      </c>
      <c r="AO28" s="37">
        <v>0</v>
      </c>
      <c r="AP28" s="93">
        <f t="shared" si="4"/>
        <v>0</v>
      </c>
      <c r="AQ28" s="37">
        <v>0</v>
      </c>
      <c r="AR28" s="37">
        <v>0</v>
      </c>
      <c r="AS28" s="37">
        <v>0</v>
      </c>
      <c r="AT28" s="37">
        <v>0</v>
      </c>
      <c r="AU28" s="37">
        <v>0</v>
      </c>
      <c r="AV28" s="93">
        <v>0</v>
      </c>
      <c r="AW28" s="37">
        <v>0</v>
      </c>
      <c r="AX28" s="93">
        <f t="shared" si="5"/>
        <v>0</v>
      </c>
      <c r="AY28" s="37">
        <v>0</v>
      </c>
      <c r="AZ28" s="37">
        <v>0</v>
      </c>
      <c r="BA28" s="37">
        <v>0</v>
      </c>
      <c r="BB28" s="37">
        <v>0</v>
      </c>
      <c r="BC28" s="37">
        <v>0</v>
      </c>
      <c r="BD28" s="93">
        <v>0</v>
      </c>
      <c r="BE28" s="37">
        <v>0</v>
      </c>
      <c r="BF28" s="93">
        <f t="shared" si="6"/>
        <v>0</v>
      </c>
      <c r="BG28" s="37">
        <v>0</v>
      </c>
      <c r="BH28" s="37">
        <v>0</v>
      </c>
      <c r="BI28" s="37">
        <v>0</v>
      </c>
      <c r="BJ28" s="37">
        <v>0</v>
      </c>
      <c r="BK28" s="37">
        <v>0</v>
      </c>
      <c r="BL28" s="93">
        <v>0</v>
      </c>
      <c r="BM28" s="37">
        <v>0</v>
      </c>
      <c r="BN28" s="93">
        <f t="shared" si="7"/>
        <v>0</v>
      </c>
      <c r="BO28" s="37">
        <v>0</v>
      </c>
      <c r="BP28" s="37">
        <v>0</v>
      </c>
      <c r="BQ28" s="37">
        <v>0</v>
      </c>
      <c r="BR28" s="37">
        <v>0</v>
      </c>
      <c r="BS28" s="37">
        <v>0</v>
      </c>
      <c r="BT28" s="93">
        <v>0</v>
      </c>
      <c r="BU28" s="37">
        <v>0</v>
      </c>
      <c r="BV28" s="93">
        <f t="shared" si="8"/>
        <v>0</v>
      </c>
      <c r="BW28" s="37">
        <v>0</v>
      </c>
      <c r="BX28" s="37">
        <v>0</v>
      </c>
      <c r="BY28" s="37">
        <v>0</v>
      </c>
      <c r="BZ28" s="37">
        <v>0</v>
      </c>
      <c r="CA28" s="37">
        <v>0</v>
      </c>
      <c r="CB28" s="93">
        <v>0</v>
      </c>
      <c r="CC28" s="37">
        <v>0</v>
      </c>
      <c r="CD28" s="93">
        <f t="shared" si="9"/>
        <v>0</v>
      </c>
      <c r="CE28" s="37">
        <v>0</v>
      </c>
      <c r="CF28" s="37">
        <v>0</v>
      </c>
      <c r="CG28" s="37">
        <v>0</v>
      </c>
      <c r="CH28" s="37">
        <v>0</v>
      </c>
      <c r="CI28" s="37">
        <v>0</v>
      </c>
      <c r="CJ28" s="93">
        <v>0</v>
      </c>
      <c r="CK28" s="37">
        <v>0</v>
      </c>
      <c r="CL28" s="93">
        <f t="shared" si="10"/>
        <v>0</v>
      </c>
    </row>
    <row r="29" spans="1:90" ht="20.100000000000001" customHeight="1" x14ac:dyDescent="0.25">
      <c r="A29" s="35">
        <v>252</v>
      </c>
      <c r="B29" s="36" t="s">
        <v>312</v>
      </c>
      <c r="C29" s="37">
        <v>6154.8543834105531</v>
      </c>
      <c r="D29" s="37">
        <v>0</v>
      </c>
      <c r="E29" s="37">
        <v>0</v>
      </c>
      <c r="F29" s="37">
        <v>6154.8543834105531</v>
      </c>
      <c r="G29" s="37">
        <v>171.42830873258276</v>
      </c>
      <c r="H29" s="93">
        <v>143.12630871000002</v>
      </c>
      <c r="I29" s="37">
        <v>0</v>
      </c>
      <c r="J29" s="93">
        <f t="shared" si="0"/>
        <v>6469.4090008531357</v>
      </c>
      <c r="K29" s="37">
        <v>11891.813177599519</v>
      </c>
      <c r="L29" s="37">
        <v>0</v>
      </c>
      <c r="M29" s="37">
        <v>0</v>
      </c>
      <c r="N29" s="37">
        <v>11891.813177599519</v>
      </c>
      <c r="O29" s="37">
        <v>155.04188624000005</v>
      </c>
      <c r="P29" s="93">
        <v>169.47010046</v>
      </c>
      <c r="Q29" s="37">
        <v>0</v>
      </c>
      <c r="R29" s="93">
        <f t="shared" si="1"/>
        <v>12216.325164299518</v>
      </c>
      <c r="S29" s="37">
        <v>14418.922136570298</v>
      </c>
      <c r="T29" s="37">
        <v>0</v>
      </c>
      <c r="U29" s="37">
        <v>0</v>
      </c>
      <c r="V29" s="37">
        <v>14418.922136570298</v>
      </c>
      <c r="W29" s="37">
        <v>164.95416308999998</v>
      </c>
      <c r="X29" s="93">
        <v>158.10780433000002</v>
      </c>
      <c r="Y29" s="37">
        <v>0</v>
      </c>
      <c r="Z29" s="93">
        <f t="shared" si="2"/>
        <v>14741.984103990299</v>
      </c>
      <c r="AA29" s="37">
        <v>25017.518299863899</v>
      </c>
      <c r="AB29" s="37">
        <v>0</v>
      </c>
      <c r="AC29" s="37">
        <v>0</v>
      </c>
      <c r="AD29" s="37">
        <v>25017.518299863899</v>
      </c>
      <c r="AE29" s="37">
        <v>404.49994511</v>
      </c>
      <c r="AF29" s="93">
        <v>249.36270463</v>
      </c>
      <c r="AG29" s="37">
        <v>0</v>
      </c>
      <c r="AH29" s="93">
        <f t="shared" si="3"/>
        <v>25671.380949603899</v>
      </c>
      <c r="AI29" s="37">
        <v>29775.225716592737</v>
      </c>
      <c r="AJ29" s="37">
        <v>0</v>
      </c>
      <c r="AK29" s="37">
        <v>0</v>
      </c>
      <c r="AL29" s="37">
        <v>29775.225716592737</v>
      </c>
      <c r="AM29" s="37">
        <v>331.81069516000002</v>
      </c>
      <c r="AN29" s="93">
        <v>264.05577391999998</v>
      </c>
      <c r="AO29" s="37">
        <v>0</v>
      </c>
      <c r="AP29" s="93">
        <f t="shared" si="4"/>
        <v>30371.092185672736</v>
      </c>
      <c r="AQ29" s="37">
        <v>24649.053042339998</v>
      </c>
      <c r="AR29" s="37">
        <v>0</v>
      </c>
      <c r="AS29" s="37">
        <v>0</v>
      </c>
      <c r="AT29" s="37">
        <v>24649.053042339998</v>
      </c>
      <c r="AU29" s="37">
        <v>319.07529677000002</v>
      </c>
      <c r="AV29" s="93">
        <v>240.79317621999999</v>
      </c>
      <c r="AW29" s="37">
        <v>0</v>
      </c>
      <c r="AX29" s="93">
        <f t="shared" si="5"/>
        <v>25208.921515329996</v>
      </c>
      <c r="AY29" s="37">
        <v>27187.651005809999</v>
      </c>
      <c r="AZ29" s="37">
        <v>0</v>
      </c>
      <c r="BA29" s="37">
        <v>0</v>
      </c>
      <c r="BB29" s="37">
        <v>27187.651005809999</v>
      </c>
      <c r="BC29" s="37">
        <v>865.67603124999994</v>
      </c>
      <c r="BD29" s="93">
        <v>335.19274765</v>
      </c>
      <c r="BE29" s="37">
        <v>0</v>
      </c>
      <c r="BF29" s="93">
        <f t="shared" si="6"/>
        <v>28388.519784709999</v>
      </c>
      <c r="BG29" s="37">
        <v>21951.57566848</v>
      </c>
      <c r="BH29" s="37">
        <v>0</v>
      </c>
      <c r="BI29" s="37">
        <v>0</v>
      </c>
      <c r="BJ29" s="37">
        <v>21951.57566848</v>
      </c>
      <c r="BK29" s="37">
        <v>819.28330091000009</v>
      </c>
      <c r="BL29" s="93">
        <v>339.58712033</v>
      </c>
      <c r="BM29" s="37">
        <v>0</v>
      </c>
      <c r="BN29" s="93">
        <f t="shared" si="7"/>
        <v>23110.446089720001</v>
      </c>
      <c r="BO29" s="37">
        <v>23700.684161969999</v>
      </c>
      <c r="BP29" s="37">
        <v>0</v>
      </c>
      <c r="BQ29" s="37">
        <v>0</v>
      </c>
      <c r="BR29" s="37">
        <v>23700.684161969999</v>
      </c>
      <c r="BS29" s="37">
        <v>754.75837276000004</v>
      </c>
      <c r="BT29" s="93">
        <v>366.76400351999996</v>
      </c>
      <c r="BU29" s="37">
        <v>0</v>
      </c>
      <c r="BV29" s="93">
        <f t="shared" si="8"/>
        <v>24822.206538249997</v>
      </c>
      <c r="BW29" s="37">
        <v>16433.471633449997</v>
      </c>
      <c r="BX29" s="37">
        <v>0</v>
      </c>
      <c r="BY29" s="37">
        <v>0</v>
      </c>
      <c r="BZ29" s="37">
        <v>16433.471633449997</v>
      </c>
      <c r="CA29" s="37">
        <v>641.12777938216971</v>
      </c>
      <c r="CB29" s="93">
        <v>367.95217797000004</v>
      </c>
      <c r="CC29" s="37">
        <v>0</v>
      </c>
      <c r="CD29" s="93">
        <f t="shared" si="9"/>
        <v>17442.551590802166</v>
      </c>
      <c r="CE29" s="37">
        <v>11285.748110263999</v>
      </c>
      <c r="CF29" s="37">
        <v>0</v>
      </c>
      <c r="CG29" s="37">
        <v>0</v>
      </c>
      <c r="CH29" s="37">
        <v>11285.748110263999</v>
      </c>
      <c r="CI29" s="37">
        <v>638.95474270274985</v>
      </c>
      <c r="CJ29" s="93">
        <v>383.30531300000001</v>
      </c>
      <c r="CK29" s="37">
        <v>0</v>
      </c>
      <c r="CL29" s="93">
        <f t="shared" si="10"/>
        <v>12308.00816596675</v>
      </c>
    </row>
    <row r="30" spans="1:90" ht="20.100000000000001" customHeight="1" x14ac:dyDescent="0.25">
      <c r="A30" s="35">
        <v>253</v>
      </c>
      <c r="B30" s="36" t="s">
        <v>313</v>
      </c>
      <c r="C30" s="37">
        <v>0</v>
      </c>
      <c r="D30" s="37">
        <v>0</v>
      </c>
      <c r="E30" s="37">
        <v>0</v>
      </c>
      <c r="F30" s="37">
        <v>0</v>
      </c>
      <c r="G30" s="37">
        <v>0</v>
      </c>
      <c r="H30" s="93">
        <v>0</v>
      </c>
      <c r="I30" s="37">
        <v>0</v>
      </c>
      <c r="J30" s="93">
        <f t="shared" si="0"/>
        <v>0</v>
      </c>
      <c r="K30" s="37">
        <v>0</v>
      </c>
      <c r="L30" s="37">
        <v>0</v>
      </c>
      <c r="M30" s="37">
        <v>0</v>
      </c>
      <c r="N30" s="37">
        <v>0</v>
      </c>
      <c r="O30" s="37">
        <v>0</v>
      </c>
      <c r="P30" s="93">
        <v>0</v>
      </c>
      <c r="Q30" s="37">
        <v>0</v>
      </c>
      <c r="R30" s="93">
        <f t="shared" si="1"/>
        <v>0</v>
      </c>
      <c r="S30" s="37">
        <v>0</v>
      </c>
      <c r="T30" s="37">
        <v>0</v>
      </c>
      <c r="U30" s="37">
        <v>0</v>
      </c>
      <c r="V30" s="37">
        <v>0</v>
      </c>
      <c r="W30" s="37">
        <v>0</v>
      </c>
      <c r="X30" s="93">
        <v>0</v>
      </c>
      <c r="Y30" s="37">
        <v>0</v>
      </c>
      <c r="Z30" s="93">
        <f t="shared" si="2"/>
        <v>0</v>
      </c>
      <c r="AA30" s="37">
        <v>0</v>
      </c>
      <c r="AB30" s="37">
        <v>0</v>
      </c>
      <c r="AC30" s="37">
        <v>0</v>
      </c>
      <c r="AD30" s="37">
        <v>0</v>
      </c>
      <c r="AE30" s="37">
        <v>0</v>
      </c>
      <c r="AF30" s="93">
        <v>0</v>
      </c>
      <c r="AG30" s="37">
        <v>0</v>
      </c>
      <c r="AH30" s="93">
        <f t="shared" si="3"/>
        <v>0</v>
      </c>
      <c r="AI30" s="37">
        <v>0</v>
      </c>
      <c r="AJ30" s="37">
        <v>0</v>
      </c>
      <c r="AK30" s="37">
        <v>0</v>
      </c>
      <c r="AL30" s="37">
        <v>0</v>
      </c>
      <c r="AM30" s="37">
        <v>0</v>
      </c>
      <c r="AN30" s="93">
        <v>0</v>
      </c>
      <c r="AO30" s="37">
        <v>0</v>
      </c>
      <c r="AP30" s="93">
        <f t="shared" si="4"/>
        <v>0</v>
      </c>
      <c r="AQ30" s="37">
        <v>0</v>
      </c>
      <c r="AR30" s="37">
        <v>0</v>
      </c>
      <c r="AS30" s="37">
        <v>0</v>
      </c>
      <c r="AT30" s="37">
        <v>0</v>
      </c>
      <c r="AU30" s="37">
        <v>0</v>
      </c>
      <c r="AV30" s="93">
        <v>0</v>
      </c>
      <c r="AW30" s="37">
        <v>0</v>
      </c>
      <c r="AX30" s="93">
        <f t="shared" si="5"/>
        <v>0</v>
      </c>
      <c r="AY30" s="37">
        <v>0</v>
      </c>
      <c r="AZ30" s="37">
        <v>0</v>
      </c>
      <c r="BA30" s="37">
        <v>0</v>
      </c>
      <c r="BB30" s="37">
        <v>0</v>
      </c>
      <c r="BC30" s="37">
        <v>0</v>
      </c>
      <c r="BD30" s="93">
        <v>0</v>
      </c>
      <c r="BE30" s="37">
        <v>0</v>
      </c>
      <c r="BF30" s="93">
        <f t="shared" si="6"/>
        <v>0</v>
      </c>
      <c r="BG30" s="37">
        <v>0</v>
      </c>
      <c r="BH30" s="37">
        <v>0</v>
      </c>
      <c r="BI30" s="37">
        <v>0</v>
      </c>
      <c r="BJ30" s="37">
        <v>0</v>
      </c>
      <c r="BK30" s="37">
        <v>0</v>
      </c>
      <c r="BL30" s="93">
        <v>0</v>
      </c>
      <c r="BM30" s="37">
        <v>0</v>
      </c>
      <c r="BN30" s="93">
        <f t="shared" si="7"/>
        <v>0</v>
      </c>
      <c r="BO30" s="37">
        <v>0</v>
      </c>
      <c r="BP30" s="37">
        <v>0</v>
      </c>
      <c r="BQ30" s="37">
        <v>0</v>
      </c>
      <c r="BR30" s="37">
        <v>0</v>
      </c>
      <c r="BS30" s="37">
        <v>0</v>
      </c>
      <c r="BT30" s="93">
        <v>0</v>
      </c>
      <c r="BU30" s="37">
        <v>0</v>
      </c>
      <c r="BV30" s="93">
        <f t="shared" si="8"/>
        <v>0</v>
      </c>
      <c r="BW30" s="37">
        <v>0</v>
      </c>
      <c r="BX30" s="37">
        <v>0</v>
      </c>
      <c r="BY30" s="37">
        <v>0</v>
      </c>
      <c r="BZ30" s="37">
        <v>0</v>
      </c>
      <c r="CA30" s="37">
        <v>0</v>
      </c>
      <c r="CB30" s="93">
        <v>0</v>
      </c>
      <c r="CC30" s="37">
        <v>0</v>
      </c>
      <c r="CD30" s="93">
        <f t="shared" si="9"/>
        <v>0</v>
      </c>
      <c r="CE30" s="37">
        <v>0</v>
      </c>
      <c r="CF30" s="37">
        <v>0</v>
      </c>
      <c r="CG30" s="37">
        <v>0</v>
      </c>
      <c r="CH30" s="37">
        <v>0</v>
      </c>
      <c r="CI30" s="37">
        <v>0</v>
      </c>
      <c r="CJ30" s="93">
        <v>0</v>
      </c>
      <c r="CK30" s="37">
        <v>0</v>
      </c>
      <c r="CL30" s="93">
        <f t="shared" si="10"/>
        <v>0</v>
      </c>
    </row>
    <row r="31" spans="1:90" ht="20.100000000000001" customHeight="1" x14ac:dyDescent="0.25">
      <c r="A31" s="32">
        <v>26</v>
      </c>
      <c r="B31" s="33" t="s">
        <v>243</v>
      </c>
      <c r="C31" s="34">
        <v>240554.10105531669</v>
      </c>
      <c r="D31" s="34">
        <v>0</v>
      </c>
      <c r="E31" s="34">
        <v>0</v>
      </c>
      <c r="F31" s="34">
        <v>240554.10105531669</v>
      </c>
      <c r="G31" s="34">
        <v>87917.832708838818</v>
      </c>
      <c r="H31" s="92">
        <v>1954.3032321615799</v>
      </c>
      <c r="I31" s="34">
        <f>SUM(I32,I35,I38)</f>
        <v>-329209.17372751504</v>
      </c>
      <c r="J31" s="92">
        <f t="shared" si="0"/>
        <v>1217.0632688020123</v>
      </c>
      <c r="K31" s="34">
        <v>276206.3752575008</v>
      </c>
      <c r="L31" s="34">
        <v>0</v>
      </c>
      <c r="M31" s="34">
        <v>0</v>
      </c>
      <c r="N31" s="34">
        <v>276206.3752575008</v>
      </c>
      <c r="O31" s="34">
        <v>94698.453221737509</v>
      </c>
      <c r="P31" s="92">
        <v>1597.5736556039201</v>
      </c>
      <c r="Q31" s="34">
        <f>SUM(Q32,Q35,Q38)</f>
        <v>-371386.98996153014</v>
      </c>
      <c r="R31" s="92">
        <f t="shared" si="1"/>
        <v>1115.4121733120992</v>
      </c>
      <c r="S31" s="34">
        <v>306986.01870188338</v>
      </c>
      <c r="T31" s="34">
        <v>0</v>
      </c>
      <c r="U31" s="34">
        <v>0</v>
      </c>
      <c r="V31" s="34">
        <v>306986.01870188338</v>
      </c>
      <c r="W31" s="34">
        <v>106793.27248841879</v>
      </c>
      <c r="X31" s="92">
        <v>1706.1939640284402</v>
      </c>
      <c r="Y31" s="34">
        <f>SUM(Y32,Y35,Y38)</f>
        <v>-414164.96336840926</v>
      </c>
      <c r="Z31" s="92">
        <f t="shared" si="2"/>
        <v>1320.521785921359</v>
      </c>
      <c r="AA31" s="34">
        <v>319049.46992224094</v>
      </c>
      <c r="AB31" s="34">
        <v>0</v>
      </c>
      <c r="AC31" s="34">
        <v>0</v>
      </c>
      <c r="AD31" s="34">
        <v>319049.46992224094</v>
      </c>
      <c r="AE31" s="34">
        <v>114918.19568975753</v>
      </c>
      <c r="AF31" s="92">
        <v>3013.76413086108</v>
      </c>
      <c r="AG31" s="34">
        <f>SUM(AG32,AG35,AG38)</f>
        <v>-435082.61119033949</v>
      </c>
      <c r="AH31" s="92">
        <f t="shared" si="3"/>
        <v>1898.8185525200679</v>
      </c>
      <c r="AI31" s="34">
        <v>353969.76653181296</v>
      </c>
      <c r="AJ31" s="34">
        <v>0</v>
      </c>
      <c r="AK31" s="34">
        <v>0</v>
      </c>
      <c r="AL31" s="34">
        <v>353969.76653181296</v>
      </c>
      <c r="AM31" s="34">
        <v>126881.56092917999</v>
      </c>
      <c r="AN31" s="92">
        <v>3369.9765196072899</v>
      </c>
      <c r="AO31" s="34">
        <f>SUM(AO32,AO35,AO38)</f>
        <v>-481117.63960902917</v>
      </c>
      <c r="AP31" s="92">
        <f t="shared" si="4"/>
        <v>3103.6643715710961</v>
      </c>
      <c r="AQ31" s="34">
        <v>361210.79716482549</v>
      </c>
      <c r="AR31" s="34">
        <v>0</v>
      </c>
      <c r="AS31" s="34">
        <v>0</v>
      </c>
      <c r="AT31" s="34">
        <v>361210.79716482549</v>
      </c>
      <c r="AU31" s="34">
        <v>129486.06649543</v>
      </c>
      <c r="AV31" s="92">
        <v>4434.0646085253402</v>
      </c>
      <c r="AW31" s="34">
        <f>SUM(AW32,AW35,AW38)</f>
        <v>-492408.5000021868</v>
      </c>
      <c r="AX31" s="92">
        <f t="shared" si="5"/>
        <v>2722.42826659407</v>
      </c>
      <c r="AY31" s="34">
        <v>405535.88051036553</v>
      </c>
      <c r="AZ31" s="34">
        <v>0</v>
      </c>
      <c r="BA31" s="34">
        <v>0</v>
      </c>
      <c r="BB31" s="34">
        <v>405535.88051036553</v>
      </c>
      <c r="BC31" s="34">
        <v>135798.92219209255</v>
      </c>
      <c r="BD31" s="92">
        <v>5281.0145399070398</v>
      </c>
      <c r="BE31" s="34">
        <f>SUM(BE32,BE35,BE38)</f>
        <v>-542013.39977445605</v>
      </c>
      <c r="BF31" s="92">
        <f t="shared" si="6"/>
        <v>4602.4174679090502</v>
      </c>
      <c r="BG31" s="34">
        <v>403201.10831315245</v>
      </c>
      <c r="BH31" s="34">
        <v>0</v>
      </c>
      <c r="BI31" s="34">
        <v>0</v>
      </c>
      <c r="BJ31" s="34">
        <v>403201.10831315245</v>
      </c>
      <c r="BK31" s="34">
        <v>141581.10447334003</v>
      </c>
      <c r="BL31" s="92">
        <v>5002.8789898492096</v>
      </c>
      <c r="BM31" s="34">
        <f>SUM(BM32,BM35,BM38)</f>
        <v>-546168.53628973605</v>
      </c>
      <c r="BN31" s="92">
        <f t="shared" si="7"/>
        <v>3616.5554866056191</v>
      </c>
      <c r="BO31" s="34">
        <v>447589.66599002795</v>
      </c>
      <c r="BP31" s="34">
        <v>0</v>
      </c>
      <c r="BQ31" s="34">
        <v>0</v>
      </c>
      <c r="BR31" s="34">
        <v>447589.66599002795</v>
      </c>
      <c r="BS31" s="34">
        <v>151974.44538508749</v>
      </c>
      <c r="BT31" s="92">
        <v>5521.8709290361994</v>
      </c>
      <c r="BU31" s="34">
        <f>SUM(BU32,BU35,BU38)</f>
        <v>-601431.90073765162</v>
      </c>
      <c r="BV31" s="92">
        <f t="shared" si="8"/>
        <v>3654.0815665000118</v>
      </c>
      <c r="BW31" s="34">
        <v>484081.69633557479</v>
      </c>
      <c r="BX31" s="34">
        <v>0</v>
      </c>
      <c r="BY31" s="34">
        <v>0</v>
      </c>
      <c r="BZ31" s="34">
        <v>484081.69633557479</v>
      </c>
      <c r="CA31" s="34">
        <v>162389.32916671774</v>
      </c>
      <c r="CB31" s="92">
        <v>3341.2429259541805</v>
      </c>
      <c r="CC31" s="34">
        <f>SUM(CC32,CC35,CC38)</f>
        <v>-647352.63455093163</v>
      </c>
      <c r="CD31" s="92">
        <f t="shared" si="9"/>
        <v>2459.6338773150928</v>
      </c>
      <c r="CE31" s="34">
        <v>585440.97336100903</v>
      </c>
      <c r="CF31" s="34">
        <v>0</v>
      </c>
      <c r="CG31" s="34">
        <v>0</v>
      </c>
      <c r="CH31" s="34">
        <v>585440.97336100903</v>
      </c>
      <c r="CI31" s="34">
        <v>171448.83305776349</v>
      </c>
      <c r="CJ31" s="92">
        <v>3547.6815139999999</v>
      </c>
      <c r="CK31" s="34">
        <f>SUM(CK32,CK35,CK38)</f>
        <v>-756409.71242460667</v>
      </c>
      <c r="CL31" s="92">
        <f t="shared" si="10"/>
        <v>4027.7755081659416</v>
      </c>
    </row>
    <row r="32" spans="1:90" ht="20.100000000000001" customHeight="1" x14ac:dyDescent="0.25">
      <c r="A32" s="35">
        <v>261</v>
      </c>
      <c r="B32" s="36" t="s">
        <v>314</v>
      </c>
      <c r="C32" s="37">
        <v>0</v>
      </c>
      <c r="D32" s="37">
        <v>0</v>
      </c>
      <c r="E32" s="37">
        <v>0</v>
      </c>
      <c r="F32" s="37">
        <v>0</v>
      </c>
      <c r="G32" s="37">
        <v>0</v>
      </c>
      <c r="H32" s="93">
        <v>0</v>
      </c>
      <c r="I32" s="37">
        <f>SUM(I33:I34)</f>
        <v>0</v>
      </c>
      <c r="J32" s="93">
        <f t="shared" si="0"/>
        <v>0</v>
      </c>
      <c r="K32" s="37">
        <v>0</v>
      </c>
      <c r="L32" s="37">
        <v>0</v>
      </c>
      <c r="M32" s="37">
        <v>0</v>
      </c>
      <c r="N32" s="37">
        <v>0</v>
      </c>
      <c r="O32" s="37">
        <v>0</v>
      </c>
      <c r="P32" s="93">
        <v>0</v>
      </c>
      <c r="Q32" s="37">
        <f>SUM(Q33:Q34)</f>
        <v>0</v>
      </c>
      <c r="R32" s="93">
        <f t="shared" si="1"/>
        <v>0</v>
      </c>
      <c r="S32" s="37">
        <v>0</v>
      </c>
      <c r="T32" s="37">
        <v>0</v>
      </c>
      <c r="U32" s="37">
        <v>0</v>
      </c>
      <c r="V32" s="37">
        <v>0</v>
      </c>
      <c r="W32" s="37">
        <v>0</v>
      </c>
      <c r="X32" s="93">
        <v>0</v>
      </c>
      <c r="Y32" s="37">
        <f>SUM(Y33:Y34)</f>
        <v>0</v>
      </c>
      <c r="Z32" s="93">
        <f t="shared" si="2"/>
        <v>0</v>
      </c>
      <c r="AA32" s="37">
        <v>0</v>
      </c>
      <c r="AB32" s="37">
        <v>0</v>
      </c>
      <c r="AC32" s="37">
        <v>0</v>
      </c>
      <c r="AD32" s="37">
        <v>0</v>
      </c>
      <c r="AE32" s="37">
        <v>0</v>
      </c>
      <c r="AF32" s="93">
        <v>0</v>
      </c>
      <c r="AG32" s="37">
        <f>SUM(AG33:AG34)</f>
        <v>0</v>
      </c>
      <c r="AH32" s="93">
        <f t="shared" si="3"/>
        <v>0</v>
      </c>
      <c r="AI32" s="37">
        <v>0</v>
      </c>
      <c r="AJ32" s="37">
        <v>0</v>
      </c>
      <c r="AK32" s="37">
        <v>0</v>
      </c>
      <c r="AL32" s="37">
        <v>0</v>
      </c>
      <c r="AM32" s="37">
        <v>0</v>
      </c>
      <c r="AN32" s="93">
        <v>0</v>
      </c>
      <c r="AO32" s="37">
        <f>SUM(AO33:AO34)</f>
        <v>0</v>
      </c>
      <c r="AP32" s="93">
        <f t="shared" si="4"/>
        <v>0</v>
      </c>
      <c r="AQ32" s="37">
        <v>0</v>
      </c>
      <c r="AR32" s="37">
        <v>0</v>
      </c>
      <c r="AS32" s="37">
        <v>0</v>
      </c>
      <c r="AT32" s="37">
        <v>0</v>
      </c>
      <c r="AU32" s="37">
        <v>0</v>
      </c>
      <c r="AV32" s="93">
        <v>0</v>
      </c>
      <c r="AW32" s="37">
        <f>SUM(AW33:AW34)</f>
        <v>0</v>
      </c>
      <c r="AX32" s="93">
        <f t="shared" si="5"/>
        <v>0</v>
      </c>
      <c r="AY32" s="37">
        <v>0</v>
      </c>
      <c r="AZ32" s="37">
        <v>0</v>
      </c>
      <c r="BA32" s="37">
        <v>0</v>
      </c>
      <c r="BB32" s="37">
        <v>0</v>
      </c>
      <c r="BC32" s="37">
        <v>0</v>
      </c>
      <c r="BD32" s="93">
        <v>0</v>
      </c>
      <c r="BE32" s="37">
        <f>SUM(BE33:BE34)</f>
        <v>0</v>
      </c>
      <c r="BF32" s="93">
        <f t="shared" si="6"/>
        <v>0</v>
      </c>
      <c r="BG32" s="37">
        <v>0</v>
      </c>
      <c r="BH32" s="37">
        <v>0</v>
      </c>
      <c r="BI32" s="37">
        <v>0</v>
      </c>
      <c r="BJ32" s="37">
        <v>0</v>
      </c>
      <c r="BK32" s="37">
        <v>0</v>
      </c>
      <c r="BL32" s="93">
        <v>0</v>
      </c>
      <c r="BM32" s="37">
        <f>SUM(BM33:BM34)</f>
        <v>0</v>
      </c>
      <c r="BN32" s="93">
        <f t="shared" si="7"/>
        <v>0</v>
      </c>
      <c r="BO32" s="37">
        <v>0</v>
      </c>
      <c r="BP32" s="37">
        <v>0</v>
      </c>
      <c r="BQ32" s="37">
        <v>0</v>
      </c>
      <c r="BR32" s="37">
        <v>0</v>
      </c>
      <c r="BS32" s="37">
        <v>0</v>
      </c>
      <c r="BT32" s="93">
        <v>0</v>
      </c>
      <c r="BU32" s="37">
        <f>SUM(BU33:BU34)</f>
        <v>0</v>
      </c>
      <c r="BV32" s="93">
        <f t="shared" si="8"/>
        <v>0</v>
      </c>
      <c r="BW32" s="37">
        <v>0</v>
      </c>
      <c r="BX32" s="37">
        <v>0</v>
      </c>
      <c r="BY32" s="37">
        <v>0</v>
      </c>
      <c r="BZ32" s="37">
        <v>0</v>
      </c>
      <c r="CA32" s="37">
        <v>0</v>
      </c>
      <c r="CB32" s="93">
        <v>0</v>
      </c>
      <c r="CC32" s="37">
        <f>SUM(CC33:CC34)</f>
        <v>0</v>
      </c>
      <c r="CD32" s="93">
        <f t="shared" si="9"/>
        <v>0</v>
      </c>
      <c r="CE32" s="37">
        <v>0</v>
      </c>
      <c r="CF32" s="37">
        <v>0</v>
      </c>
      <c r="CG32" s="37">
        <v>0</v>
      </c>
      <c r="CH32" s="37">
        <v>0</v>
      </c>
      <c r="CI32" s="37">
        <v>0</v>
      </c>
      <c r="CJ32" s="93" t="s">
        <v>833</v>
      </c>
      <c r="CK32" s="37">
        <f>SUM(CK33:CK34)</f>
        <v>0</v>
      </c>
      <c r="CL32" s="93" t="s">
        <v>833</v>
      </c>
    </row>
    <row r="33" spans="1:90" ht="20.100000000000001" customHeight="1" x14ac:dyDescent="0.25">
      <c r="A33" s="107">
        <v>2611</v>
      </c>
      <c r="B33" s="107" t="s">
        <v>286</v>
      </c>
      <c r="C33" s="110">
        <v>0</v>
      </c>
      <c r="D33" s="110">
        <v>0</v>
      </c>
      <c r="E33" s="110">
        <v>0</v>
      </c>
      <c r="F33" s="110">
        <v>0</v>
      </c>
      <c r="G33" s="110">
        <v>0</v>
      </c>
      <c r="H33" s="169">
        <v>0</v>
      </c>
      <c r="I33" s="110">
        <v>0</v>
      </c>
      <c r="J33" s="169">
        <f t="shared" si="0"/>
        <v>0</v>
      </c>
      <c r="K33" s="110">
        <v>0</v>
      </c>
      <c r="L33" s="110">
        <v>0</v>
      </c>
      <c r="M33" s="110">
        <v>0</v>
      </c>
      <c r="N33" s="110">
        <v>0</v>
      </c>
      <c r="O33" s="110">
        <v>0</v>
      </c>
      <c r="P33" s="169">
        <v>0</v>
      </c>
      <c r="Q33" s="110">
        <v>0</v>
      </c>
      <c r="R33" s="169">
        <f t="shared" si="1"/>
        <v>0</v>
      </c>
      <c r="S33" s="110">
        <v>0</v>
      </c>
      <c r="T33" s="110">
        <v>0</v>
      </c>
      <c r="U33" s="110">
        <v>0</v>
      </c>
      <c r="V33" s="110">
        <v>0</v>
      </c>
      <c r="W33" s="110">
        <v>0</v>
      </c>
      <c r="X33" s="169">
        <v>0</v>
      </c>
      <c r="Y33" s="110">
        <v>0</v>
      </c>
      <c r="Z33" s="169">
        <f t="shared" si="2"/>
        <v>0</v>
      </c>
      <c r="AA33" s="110">
        <v>0</v>
      </c>
      <c r="AB33" s="110">
        <v>0</v>
      </c>
      <c r="AC33" s="110">
        <v>0</v>
      </c>
      <c r="AD33" s="110">
        <v>0</v>
      </c>
      <c r="AE33" s="110">
        <v>0</v>
      </c>
      <c r="AF33" s="169">
        <v>0</v>
      </c>
      <c r="AG33" s="110">
        <v>0</v>
      </c>
      <c r="AH33" s="169">
        <f t="shared" si="3"/>
        <v>0</v>
      </c>
      <c r="AI33" s="110">
        <v>0</v>
      </c>
      <c r="AJ33" s="110">
        <v>0</v>
      </c>
      <c r="AK33" s="110">
        <v>0</v>
      </c>
      <c r="AL33" s="110">
        <v>0</v>
      </c>
      <c r="AM33" s="110">
        <v>0</v>
      </c>
      <c r="AN33" s="169">
        <v>0</v>
      </c>
      <c r="AO33" s="110">
        <v>0</v>
      </c>
      <c r="AP33" s="169">
        <f t="shared" si="4"/>
        <v>0</v>
      </c>
      <c r="AQ33" s="110">
        <v>0</v>
      </c>
      <c r="AR33" s="110">
        <v>0</v>
      </c>
      <c r="AS33" s="110">
        <v>0</v>
      </c>
      <c r="AT33" s="110">
        <v>0</v>
      </c>
      <c r="AU33" s="110">
        <v>0</v>
      </c>
      <c r="AV33" s="169">
        <v>0</v>
      </c>
      <c r="AW33" s="110">
        <v>0</v>
      </c>
      <c r="AX33" s="169">
        <f t="shared" si="5"/>
        <v>0</v>
      </c>
      <c r="AY33" s="110">
        <v>0</v>
      </c>
      <c r="AZ33" s="110">
        <v>0</v>
      </c>
      <c r="BA33" s="110">
        <v>0</v>
      </c>
      <c r="BB33" s="110">
        <v>0</v>
      </c>
      <c r="BC33" s="110">
        <v>0</v>
      </c>
      <c r="BD33" s="169">
        <v>0</v>
      </c>
      <c r="BE33" s="110">
        <v>0</v>
      </c>
      <c r="BF33" s="169">
        <f t="shared" si="6"/>
        <v>0</v>
      </c>
      <c r="BG33" s="110">
        <v>0</v>
      </c>
      <c r="BH33" s="110">
        <v>0</v>
      </c>
      <c r="BI33" s="110">
        <v>0</v>
      </c>
      <c r="BJ33" s="110">
        <v>0</v>
      </c>
      <c r="BK33" s="110">
        <v>0</v>
      </c>
      <c r="BL33" s="169">
        <v>0</v>
      </c>
      <c r="BM33" s="110">
        <v>0</v>
      </c>
      <c r="BN33" s="169">
        <f t="shared" si="7"/>
        <v>0</v>
      </c>
      <c r="BO33" s="110">
        <v>0</v>
      </c>
      <c r="BP33" s="110">
        <v>0</v>
      </c>
      <c r="BQ33" s="110">
        <v>0</v>
      </c>
      <c r="BR33" s="110">
        <v>0</v>
      </c>
      <c r="BS33" s="110">
        <v>0</v>
      </c>
      <c r="BT33" s="169">
        <v>0</v>
      </c>
      <c r="BU33" s="110">
        <v>0</v>
      </c>
      <c r="BV33" s="169">
        <f t="shared" si="8"/>
        <v>0</v>
      </c>
      <c r="BW33" s="110">
        <v>0</v>
      </c>
      <c r="BX33" s="110">
        <v>0</v>
      </c>
      <c r="BY33" s="110">
        <v>0</v>
      </c>
      <c r="BZ33" s="110">
        <v>0</v>
      </c>
      <c r="CA33" s="110">
        <v>0</v>
      </c>
      <c r="CB33" s="169">
        <v>0</v>
      </c>
      <c r="CC33" s="110">
        <v>0</v>
      </c>
      <c r="CD33" s="169">
        <f t="shared" si="9"/>
        <v>0</v>
      </c>
      <c r="CE33" s="110">
        <v>0</v>
      </c>
      <c r="CF33" s="110">
        <v>0</v>
      </c>
      <c r="CG33" s="110">
        <v>0</v>
      </c>
      <c r="CH33" s="110">
        <v>0</v>
      </c>
      <c r="CI33" s="110">
        <v>0</v>
      </c>
      <c r="CJ33" s="169" t="s">
        <v>833</v>
      </c>
      <c r="CK33" s="110">
        <v>0</v>
      </c>
      <c r="CL33" s="169" t="s">
        <v>833</v>
      </c>
    </row>
    <row r="34" spans="1:90" ht="20.100000000000001" customHeight="1" x14ac:dyDescent="0.25">
      <c r="A34" s="107">
        <v>2612</v>
      </c>
      <c r="B34" s="107" t="s">
        <v>287</v>
      </c>
      <c r="C34" s="110">
        <v>0</v>
      </c>
      <c r="D34" s="110">
        <v>0</v>
      </c>
      <c r="E34" s="110">
        <v>0</v>
      </c>
      <c r="F34" s="110">
        <v>0</v>
      </c>
      <c r="G34" s="110">
        <v>0</v>
      </c>
      <c r="H34" s="169">
        <v>0</v>
      </c>
      <c r="I34" s="110">
        <v>0</v>
      </c>
      <c r="J34" s="169">
        <f t="shared" si="0"/>
        <v>0</v>
      </c>
      <c r="K34" s="110">
        <v>0</v>
      </c>
      <c r="L34" s="110">
        <v>0</v>
      </c>
      <c r="M34" s="110">
        <v>0</v>
      </c>
      <c r="N34" s="110">
        <v>0</v>
      </c>
      <c r="O34" s="110">
        <v>0</v>
      </c>
      <c r="P34" s="169">
        <v>0</v>
      </c>
      <c r="Q34" s="110">
        <v>0</v>
      </c>
      <c r="R34" s="169">
        <f t="shared" si="1"/>
        <v>0</v>
      </c>
      <c r="S34" s="110">
        <v>0</v>
      </c>
      <c r="T34" s="110">
        <v>0</v>
      </c>
      <c r="U34" s="110">
        <v>0</v>
      </c>
      <c r="V34" s="110">
        <v>0</v>
      </c>
      <c r="W34" s="110">
        <v>0</v>
      </c>
      <c r="X34" s="169">
        <v>0</v>
      </c>
      <c r="Y34" s="110">
        <v>0</v>
      </c>
      <c r="Z34" s="169">
        <f t="shared" si="2"/>
        <v>0</v>
      </c>
      <c r="AA34" s="110">
        <v>0</v>
      </c>
      <c r="AB34" s="110">
        <v>0</v>
      </c>
      <c r="AC34" s="110">
        <v>0</v>
      </c>
      <c r="AD34" s="110">
        <v>0</v>
      </c>
      <c r="AE34" s="110">
        <v>0</v>
      </c>
      <c r="AF34" s="169">
        <v>0</v>
      </c>
      <c r="AG34" s="110">
        <v>0</v>
      </c>
      <c r="AH34" s="169">
        <f t="shared" si="3"/>
        <v>0</v>
      </c>
      <c r="AI34" s="110">
        <v>0</v>
      </c>
      <c r="AJ34" s="110">
        <v>0</v>
      </c>
      <c r="AK34" s="110">
        <v>0</v>
      </c>
      <c r="AL34" s="110">
        <v>0</v>
      </c>
      <c r="AM34" s="110">
        <v>0</v>
      </c>
      <c r="AN34" s="169">
        <v>0</v>
      </c>
      <c r="AO34" s="110">
        <v>0</v>
      </c>
      <c r="AP34" s="169">
        <f t="shared" si="4"/>
        <v>0</v>
      </c>
      <c r="AQ34" s="110">
        <v>0</v>
      </c>
      <c r="AR34" s="110">
        <v>0</v>
      </c>
      <c r="AS34" s="110">
        <v>0</v>
      </c>
      <c r="AT34" s="110">
        <v>0</v>
      </c>
      <c r="AU34" s="110">
        <v>0</v>
      </c>
      <c r="AV34" s="169">
        <v>0</v>
      </c>
      <c r="AW34" s="110">
        <v>0</v>
      </c>
      <c r="AX34" s="169">
        <f t="shared" si="5"/>
        <v>0</v>
      </c>
      <c r="AY34" s="110">
        <v>0</v>
      </c>
      <c r="AZ34" s="110">
        <v>0</v>
      </c>
      <c r="BA34" s="110">
        <v>0</v>
      </c>
      <c r="BB34" s="110">
        <v>0</v>
      </c>
      <c r="BC34" s="110">
        <v>0</v>
      </c>
      <c r="BD34" s="169">
        <v>0</v>
      </c>
      <c r="BE34" s="110">
        <v>0</v>
      </c>
      <c r="BF34" s="169">
        <f t="shared" si="6"/>
        <v>0</v>
      </c>
      <c r="BG34" s="110">
        <v>0</v>
      </c>
      <c r="BH34" s="110">
        <v>0</v>
      </c>
      <c r="BI34" s="110">
        <v>0</v>
      </c>
      <c r="BJ34" s="110">
        <v>0</v>
      </c>
      <c r="BK34" s="110">
        <v>0</v>
      </c>
      <c r="BL34" s="169">
        <v>0</v>
      </c>
      <c r="BM34" s="110">
        <v>0</v>
      </c>
      <c r="BN34" s="169">
        <f t="shared" si="7"/>
        <v>0</v>
      </c>
      <c r="BO34" s="110">
        <v>0</v>
      </c>
      <c r="BP34" s="110">
        <v>0</v>
      </c>
      <c r="BQ34" s="110">
        <v>0</v>
      </c>
      <c r="BR34" s="110">
        <v>0</v>
      </c>
      <c r="BS34" s="110">
        <v>0</v>
      </c>
      <c r="BT34" s="169">
        <v>0</v>
      </c>
      <c r="BU34" s="110">
        <v>0</v>
      </c>
      <c r="BV34" s="169">
        <f t="shared" si="8"/>
        <v>0</v>
      </c>
      <c r="BW34" s="110">
        <v>0</v>
      </c>
      <c r="BX34" s="110">
        <v>0</v>
      </c>
      <c r="BY34" s="110">
        <v>0</v>
      </c>
      <c r="BZ34" s="110">
        <v>0</v>
      </c>
      <c r="CA34" s="110">
        <v>0</v>
      </c>
      <c r="CB34" s="169">
        <v>0</v>
      </c>
      <c r="CC34" s="110">
        <v>0</v>
      </c>
      <c r="CD34" s="169">
        <f t="shared" si="9"/>
        <v>0</v>
      </c>
      <c r="CE34" s="110">
        <v>0</v>
      </c>
      <c r="CF34" s="110">
        <v>0</v>
      </c>
      <c r="CG34" s="110">
        <v>0</v>
      </c>
      <c r="CH34" s="110">
        <v>0</v>
      </c>
      <c r="CI34" s="110">
        <v>0</v>
      </c>
      <c r="CJ34" s="169" t="s">
        <v>833</v>
      </c>
      <c r="CK34" s="110">
        <v>0</v>
      </c>
      <c r="CL34" s="169" t="s">
        <v>833</v>
      </c>
    </row>
    <row r="35" spans="1:90" ht="20.100000000000001" customHeight="1" x14ac:dyDescent="0.25">
      <c r="A35" s="35">
        <v>262</v>
      </c>
      <c r="B35" s="36" t="s">
        <v>315</v>
      </c>
      <c r="C35" s="37">
        <v>1198.687303742</v>
      </c>
      <c r="D35" s="37">
        <v>0</v>
      </c>
      <c r="E35" s="37">
        <v>0</v>
      </c>
      <c r="F35" s="37">
        <v>1198.687303742</v>
      </c>
      <c r="G35" s="37">
        <v>9.3242217799999985</v>
      </c>
      <c r="H35" s="93">
        <v>9.0517432800000002</v>
      </c>
      <c r="I35" s="37">
        <f>SUM(I36:I37)</f>
        <v>0</v>
      </c>
      <c r="J35" s="93">
        <f t="shared" si="0"/>
        <v>1217.063268802</v>
      </c>
      <c r="K35" s="37">
        <v>1103.804809792</v>
      </c>
      <c r="L35" s="37">
        <v>0</v>
      </c>
      <c r="M35" s="37">
        <v>0</v>
      </c>
      <c r="N35" s="37">
        <v>1103.804809792</v>
      </c>
      <c r="O35" s="37">
        <v>8.1377869</v>
      </c>
      <c r="P35" s="93">
        <v>3.4695766199999998</v>
      </c>
      <c r="Q35" s="37">
        <f>SUM(Q36:Q37)</f>
        <v>0</v>
      </c>
      <c r="R35" s="93">
        <f t="shared" si="1"/>
        <v>1115.412173312</v>
      </c>
      <c r="S35" s="37">
        <v>1302.8920188613251</v>
      </c>
      <c r="T35" s="37">
        <v>0</v>
      </c>
      <c r="U35" s="37">
        <v>0</v>
      </c>
      <c r="V35" s="37">
        <v>1302.8920188613251</v>
      </c>
      <c r="W35" s="37">
        <v>13.31758598</v>
      </c>
      <c r="X35" s="93">
        <v>4.3121810800000002</v>
      </c>
      <c r="Y35" s="37">
        <f>SUM(Y36:Y37)</f>
        <v>0</v>
      </c>
      <c r="Z35" s="93">
        <f t="shared" si="2"/>
        <v>1320.5217859213253</v>
      </c>
      <c r="AA35" s="37">
        <v>1881.4411883799999</v>
      </c>
      <c r="AB35" s="37">
        <v>0</v>
      </c>
      <c r="AC35" s="37">
        <v>0</v>
      </c>
      <c r="AD35" s="37">
        <v>1881.4411883799999</v>
      </c>
      <c r="AE35" s="37">
        <v>12.418042970000002</v>
      </c>
      <c r="AF35" s="93">
        <v>4.9593211699999999</v>
      </c>
      <c r="AG35" s="37">
        <f>SUM(AG36:AG37)</f>
        <v>0</v>
      </c>
      <c r="AH35" s="93">
        <f t="shared" si="3"/>
        <v>1898.8185525199999</v>
      </c>
      <c r="AI35" s="37">
        <v>3096.3982502209997</v>
      </c>
      <c r="AJ35" s="37">
        <v>0</v>
      </c>
      <c r="AK35" s="37">
        <v>0</v>
      </c>
      <c r="AL35" s="37">
        <v>3096.3982502209997</v>
      </c>
      <c r="AM35" s="37">
        <v>4.8175355599999996</v>
      </c>
      <c r="AN35" s="93">
        <v>2.4485857900000001</v>
      </c>
      <c r="AO35" s="37">
        <f>SUM(AO36:AO37)</f>
        <v>0</v>
      </c>
      <c r="AP35" s="93">
        <f t="shared" si="4"/>
        <v>3103.6643715709997</v>
      </c>
      <c r="AQ35" s="37">
        <v>2712.741183004</v>
      </c>
      <c r="AR35" s="37">
        <v>0</v>
      </c>
      <c r="AS35" s="37">
        <v>0</v>
      </c>
      <c r="AT35" s="37">
        <v>2712.741183004</v>
      </c>
      <c r="AU35" s="37">
        <v>9.5164023699999998</v>
      </c>
      <c r="AV35" s="93">
        <v>0.17068122000000002</v>
      </c>
      <c r="AW35" s="37">
        <f>SUM(AW36:AW37)</f>
        <v>0</v>
      </c>
      <c r="AX35" s="93">
        <f t="shared" si="5"/>
        <v>2722.428266594</v>
      </c>
      <c r="AY35" s="37">
        <v>4585.9516858389998</v>
      </c>
      <c r="AZ35" s="37">
        <v>0</v>
      </c>
      <c r="BA35" s="37">
        <v>0</v>
      </c>
      <c r="BB35" s="37">
        <v>4585.9516858389998</v>
      </c>
      <c r="BC35" s="37">
        <v>12.93672185</v>
      </c>
      <c r="BD35" s="93">
        <v>3.5290602199999999</v>
      </c>
      <c r="BE35" s="37">
        <f>SUM(BE36:BE37)</f>
        <v>0</v>
      </c>
      <c r="BF35" s="93">
        <f t="shared" si="6"/>
        <v>4602.4174679090002</v>
      </c>
      <c r="BG35" s="37">
        <v>3591.6326297956266</v>
      </c>
      <c r="BH35" s="37">
        <v>0</v>
      </c>
      <c r="BI35" s="37">
        <v>0</v>
      </c>
      <c r="BJ35" s="37">
        <v>3591.6326297956266</v>
      </c>
      <c r="BK35" s="37">
        <v>23.447607039999998</v>
      </c>
      <c r="BL35" s="93">
        <v>1.47524977</v>
      </c>
      <c r="BM35" s="37">
        <f>SUM(BM36:BM37)</f>
        <v>0</v>
      </c>
      <c r="BN35" s="93">
        <f t="shared" si="7"/>
        <v>3616.5554866056268</v>
      </c>
      <c r="BO35" s="37">
        <v>3629.7129600400003</v>
      </c>
      <c r="BP35" s="37">
        <v>0</v>
      </c>
      <c r="BQ35" s="37">
        <v>0</v>
      </c>
      <c r="BR35" s="37">
        <v>3629.7129600400003</v>
      </c>
      <c r="BS35" s="37">
        <v>22.236451049999999</v>
      </c>
      <c r="BT35" s="93">
        <v>2.1321554100000002</v>
      </c>
      <c r="BU35" s="37">
        <f>SUM(BU36:BU37)</f>
        <v>0</v>
      </c>
      <c r="BV35" s="93">
        <f t="shared" si="8"/>
        <v>3654.0815665000005</v>
      </c>
      <c r="BW35" s="37">
        <v>2447.0323699250002</v>
      </c>
      <c r="BX35" s="37">
        <v>0</v>
      </c>
      <c r="BY35" s="37">
        <v>0</v>
      </c>
      <c r="BZ35" s="37">
        <v>2447.0323699250002</v>
      </c>
      <c r="CA35" s="37">
        <v>9.8945363600000036</v>
      </c>
      <c r="CB35" s="93">
        <v>2.7069710300000005</v>
      </c>
      <c r="CC35" s="37">
        <f>SUM(CC36:CC37)</f>
        <v>0</v>
      </c>
      <c r="CD35" s="93">
        <f t="shared" si="9"/>
        <v>2459.6338773150005</v>
      </c>
      <c r="CE35" s="37">
        <v>3981.4721590589998</v>
      </c>
      <c r="CF35" s="37">
        <v>0</v>
      </c>
      <c r="CG35" s="37">
        <v>0</v>
      </c>
      <c r="CH35" s="37">
        <v>3981.4721590589998</v>
      </c>
      <c r="CI35" s="37">
        <v>46.303349106859109</v>
      </c>
      <c r="CJ35" s="93" t="s">
        <v>833</v>
      </c>
      <c r="CK35" s="37">
        <f>SUM(CK36:CK37)</f>
        <v>0</v>
      </c>
      <c r="CL35" s="93" t="s">
        <v>833</v>
      </c>
    </row>
    <row r="36" spans="1:90" ht="20.100000000000001" customHeight="1" x14ac:dyDescent="0.25">
      <c r="A36" s="107">
        <v>2621</v>
      </c>
      <c r="B36" s="107" t="s">
        <v>286</v>
      </c>
      <c r="C36" s="110">
        <v>1195.0824802120001</v>
      </c>
      <c r="D36" s="110">
        <v>0</v>
      </c>
      <c r="E36" s="110">
        <v>0</v>
      </c>
      <c r="F36" s="110">
        <v>1195.0824802120001</v>
      </c>
      <c r="G36" s="110">
        <v>9.3242217799999985</v>
      </c>
      <c r="H36" s="169">
        <v>8.2928854300000001</v>
      </c>
      <c r="I36" s="110">
        <v>0</v>
      </c>
      <c r="J36" s="169">
        <f t="shared" si="0"/>
        <v>1212.6995874220001</v>
      </c>
      <c r="K36" s="110">
        <v>1075.0850727920001</v>
      </c>
      <c r="L36" s="110">
        <v>0</v>
      </c>
      <c r="M36" s="110">
        <v>0</v>
      </c>
      <c r="N36" s="110">
        <v>1075.0850727920001</v>
      </c>
      <c r="O36" s="110">
        <v>8.1377869</v>
      </c>
      <c r="P36" s="169">
        <v>2.3471334399999999</v>
      </c>
      <c r="Q36" s="110">
        <v>0</v>
      </c>
      <c r="R36" s="169">
        <f t="shared" si="1"/>
        <v>1085.5699931320003</v>
      </c>
      <c r="S36" s="110">
        <v>1291.8327055413251</v>
      </c>
      <c r="T36" s="110">
        <v>0</v>
      </c>
      <c r="U36" s="110">
        <v>0</v>
      </c>
      <c r="V36" s="110">
        <v>1291.8327055413251</v>
      </c>
      <c r="W36" s="110">
        <v>12.76070949</v>
      </c>
      <c r="X36" s="169">
        <v>0.36049046999999995</v>
      </c>
      <c r="Y36" s="110">
        <v>0</v>
      </c>
      <c r="Z36" s="169">
        <f t="shared" si="2"/>
        <v>1304.9539055013252</v>
      </c>
      <c r="AA36" s="110">
        <v>1843.5006023799999</v>
      </c>
      <c r="AB36" s="110">
        <v>0</v>
      </c>
      <c r="AC36" s="110">
        <v>0</v>
      </c>
      <c r="AD36" s="110">
        <v>1843.5006023799999</v>
      </c>
      <c r="AE36" s="110">
        <v>12.403799280000001</v>
      </c>
      <c r="AF36" s="169">
        <v>4.3139377699999999</v>
      </c>
      <c r="AG36" s="110">
        <v>0</v>
      </c>
      <c r="AH36" s="169">
        <f t="shared" si="3"/>
        <v>1860.2183394299998</v>
      </c>
      <c r="AI36" s="110">
        <v>3087.0410481409999</v>
      </c>
      <c r="AJ36" s="110">
        <v>0</v>
      </c>
      <c r="AK36" s="110">
        <v>0</v>
      </c>
      <c r="AL36" s="110">
        <v>3087.0410481409999</v>
      </c>
      <c r="AM36" s="110">
        <v>4.8037833399999998</v>
      </c>
      <c r="AN36" s="169">
        <v>0.30645793999999998</v>
      </c>
      <c r="AO36" s="110">
        <v>0</v>
      </c>
      <c r="AP36" s="169">
        <f t="shared" si="4"/>
        <v>3092.151289421</v>
      </c>
      <c r="AQ36" s="110">
        <v>2706.5441830039999</v>
      </c>
      <c r="AR36" s="110">
        <v>0</v>
      </c>
      <c r="AS36" s="110">
        <v>0</v>
      </c>
      <c r="AT36" s="110">
        <v>2706.5441830039999</v>
      </c>
      <c r="AU36" s="110">
        <v>9.5164023699999998</v>
      </c>
      <c r="AV36" s="169">
        <v>0.12758157000000001</v>
      </c>
      <c r="AW36" s="110">
        <v>0</v>
      </c>
      <c r="AX36" s="169">
        <f t="shared" si="5"/>
        <v>2716.1881669439999</v>
      </c>
      <c r="AY36" s="110">
        <v>4576.2299772890001</v>
      </c>
      <c r="AZ36" s="110">
        <v>0</v>
      </c>
      <c r="BA36" s="110">
        <v>0</v>
      </c>
      <c r="BB36" s="110">
        <v>4576.2299772890001</v>
      </c>
      <c r="BC36" s="110">
        <v>12.93672185</v>
      </c>
      <c r="BD36" s="169">
        <v>0.40987365000000003</v>
      </c>
      <c r="BE36" s="110">
        <v>0</v>
      </c>
      <c r="BF36" s="169">
        <f t="shared" si="6"/>
        <v>4589.5765727890002</v>
      </c>
      <c r="BG36" s="110">
        <v>3588.8997317956268</v>
      </c>
      <c r="BH36" s="110">
        <v>0</v>
      </c>
      <c r="BI36" s="110">
        <v>0</v>
      </c>
      <c r="BJ36" s="110">
        <v>3588.8997317956268</v>
      </c>
      <c r="BK36" s="110">
        <v>23.447607039999998</v>
      </c>
      <c r="BL36" s="169">
        <v>1.2293997700000001</v>
      </c>
      <c r="BM36" s="110">
        <v>0</v>
      </c>
      <c r="BN36" s="169">
        <f t="shared" si="7"/>
        <v>3613.5767386056268</v>
      </c>
      <c r="BO36" s="110">
        <v>3515.92095715</v>
      </c>
      <c r="BP36" s="110">
        <v>0</v>
      </c>
      <c r="BQ36" s="110">
        <v>0</v>
      </c>
      <c r="BR36" s="110">
        <v>3515.92095715</v>
      </c>
      <c r="BS36" s="110">
        <v>22.236451049999999</v>
      </c>
      <c r="BT36" s="169">
        <v>1.0053171700000001</v>
      </c>
      <c r="BU36" s="110">
        <v>0</v>
      </c>
      <c r="BV36" s="169">
        <f t="shared" si="8"/>
        <v>3539.1627253700003</v>
      </c>
      <c r="BW36" s="110">
        <v>2447.0323699250002</v>
      </c>
      <c r="BX36" s="110">
        <v>0</v>
      </c>
      <c r="BY36" s="110">
        <v>0</v>
      </c>
      <c r="BZ36" s="110">
        <v>2447.0323699250002</v>
      </c>
      <c r="CA36" s="110">
        <v>9.8945363600000036</v>
      </c>
      <c r="CB36" s="169">
        <v>2.6852907000000004</v>
      </c>
      <c r="CC36" s="110">
        <v>0</v>
      </c>
      <c r="CD36" s="169">
        <f t="shared" si="9"/>
        <v>2459.6121969850005</v>
      </c>
      <c r="CE36" s="110">
        <v>3976.0714863889998</v>
      </c>
      <c r="CF36" s="110">
        <v>0</v>
      </c>
      <c r="CG36" s="110">
        <v>0</v>
      </c>
      <c r="CH36" s="110">
        <v>3976.0714863889998</v>
      </c>
      <c r="CI36" s="110">
        <v>46.303349106859109</v>
      </c>
      <c r="CJ36" s="169" t="s">
        <v>833</v>
      </c>
      <c r="CK36" s="110">
        <v>0</v>
      </c>
      <c r="CL36" s="169" t="s">
        <v>833</v>
      </c>
    </row>
    <row r="37" spans="1:90" ht="20.100000000000001" customHeight="1" x14ac:dyDescent="0.25">
      <c r="A37" s="107">
        <v>2622</v>
      </c>
      <c r="B37" s="107" t="s">
        <v>287</v>
      </c>
      <c r="C37" s="110">
        <v>3.60482353</v>
      </c>
      <c r="D37" s="110">
        <v>0</v>
      </c>
      <c r="E37" s="110">
        <v>0</v>
      </c>
      <c r="F37" s="110">
        <v>3.60482353</v>
      </c>
      <c r="G37" s="110">
        <v>0</v>
      </c>
      <c r="H37" s="169">
        <v>0.75885784999999994</v>
      </c>
      <c r="I37" s="110">
        <v>0</v>
      </c>
      <c r="J37" s="169">
        <f t="shared" si="0"/>
        <v>4.3636813800000001</v>
      </c>
      <c r="K37" s="110">
        <v>28.719737000000002</v>
      </c>
      <c r="L37" s="110">
        <v>0</v>
      </c>
      <c r="M37" s="110">
        <v>0</v>
      </c>
      <c r="N37" s="110">
        <v>28.719737000000002</v>
      </c>
      <c r="O37" s="110">
        <v>0</v>
      </c>
      <c r="P37" s="169">
        <v>1.1224431799999999</v>
      </c>
      <c r="Q37" s="110">
        <v>0</v>
      </c>
      <c r="R37" s="169">
        <f t="shared" si="1"/>
        <v>29.842180180000003</v>
      </c>
      <c r="S37" s="110">
        <v>11.059313319999999</v>
      </c>
      <c r="T37" s="110">
        <v>0</v>
      </c>
      <c r="U37" s="110">
        <v>0</v>
      </c>
      <c r="V37" s="110">
        <v>11.059313319999999</v>
      </c>
      <c r="W37" s="110">
        <v>0.55687648999999995</v>
      </c>
      <c r="X37" s="169">
        <v>3.95169061</v>
      </c>
      <c r="Y37" s="110">
        <v>0</v>
      </c>
      <c r="Z37" s="169">
        <f t="shared" si="2"/>
        <v>15.56788042</v>
      </c>
      <c r="AA37" s="110">
        <v>37.940585999999996</v>
      </c>
      <c r="AB37" s="110">
        <v>0</v>
      </c>
      <c r="AC37" s="110">
        <v>0</v>
      </c>
      <c r="AD37" s="110">
        <v>37.940585999999996</v>
      </c>
      <c r="AE37" s="110">
        <v>1.424369E-2</v>
      </c>
      <c r="AF37" s="169">
        <v>0.64538340000000005</v>
      </c>
      <c r="AG37" s="110">
        <v>0</v>
      </c>
      <c r="AH37" s="169">
        <f t="shared" si="3"/>
        <v>38.600213089999997</v>
      </c>
      <c r="AI37" s="110">
        <v>9.3572020800000004</v>
      </c>
      <c r="AJ37" s="110">
        <v>0</v>
      </c>
      <c r="AK37" s="110">
        <v>0</v>
      </c>
      <c r="AL37" s="110">
        <v>9.3572020800000004</v>
      </c>
      <c r="AM37" s="110">
        <v>1.3752219999999999E-2</v>
      </c>
      <c r="AN37" s="169">
        <v>2.1421278500000001</v>
      </c>
      <c r="AO37" s="110">
        <v>0</v>
      </c>
      <c r="AP37" s="169">
        <f t="shared" si="4"/>
        <v>11.513082150000001</v>
      </c>
      <c r="AQ37" s="110">
        <v>6.1970000000000001</v>
      </c>
      <c r="AR37" s="110">
        <v>0</v>
      </c>
      <c r="AS37" s="110">
        <v>0</v>
      </c>
      <c r="AT37" s="110">
        <v>6.1970000000000001</v>
      </c>
      <c r="AU37" s="110">
        <v>0</v>
      </c>
      <c r="AV37" s="169">
        <v>4.3099650000000003E-2</v>
      </c>
      <c r="AW37" s="110">
        <v>0</v>
      </c>
      <c r="AX37" s="169">
        <f t="shared" si="5"/>
        <v>6.2400996500000003</v>
      </c>
      <c r="AY37" s="110">
        <v>9.7217085499999989</v>
      </c>
      <c r="AZ37" s="110">
        <v>0</v>
      </c>
      <c r="BA37" s="110">
        <v>0</v>
      </c>
      <c r="BB37" s="110">
        <v>9.7217085499999989</v>
      </c>
      <c r="BC37" s="110">
        <v>0</v>
      </c>
      <c r="BD37" s="169">
        <v>3.1191865699999997</v>
      </c>
      <c r="BE37" s="110">
        <v>0</v>
      </c>
      <c r="BF37" s="169">
        <f t="shared" si="6"/>
        <v>12.840895119999999</v>
      </c>
      <c r="BG37" s="110">
        <v>2.732898</v>
      </c>
      <c r="BH37" s="110">
        <v>0</v>
      </c>
      <c r="BI37" s="110">
        <v>0</v>
      </c>
      <c r="BJ37" s="110">
        <v>2.732898</v>
      </c>
      <c r="BK37" s="110">
        <v>0</v>
      </c>
      <c r="BL37" s="169">
        <v>0.24585000000000001</v>
      </c>
      <c r="BM37" s="110">
        <v>0</v>
      </c>
      <c r="BN37" s="169">
        <f t="shared" si="7"/>
        <v>2.978748</v>
      </c>
      <c r="BO37" s="110">
        <v>113.79200289000001</v>
      </c>
      <c r="BP37" s="110">
        <v>0</v>
      </c>
      <c r="BQ37" s="110">
        <v>0</v>
      </c>
      <c r="BR37" s="110">
        <v>113.79200289000001</v>
      </c>
      <c r="BS37" s="110">
        <v>0</v>
      </c>
      <c r="BT37" s="169">
        <v>1.1268382399999999</v>
      </c>
      <c r="BU37" s="110">
        <v>0</v>
      </c>
      <c r="BV37" s="169">
        <f t="shared" si="8"/>
        <v>114.91884113</v>
      </c>
      <c r="BW37" s="110">
        <v>0</v>
      </c>
      <c r="BX37" s="110">
        <v>0</v>
      </c>
      <c r="BY37" s="110">
        <v>0</v>
      </c>
      <c r="BZ37" s="110">
        <v>0</v>
      </c>
      <c r="CA37" s="110">
        <v>0</v>
      </c>
      <c r="CB37" s="169">
        <v>2.1680330000000001E-2</v>
      </c>
      <c r="CC37" s="110">
        <v>0</v>
      </c>
      <c r="CD37" s="169">
        <f t="shared" si="9"/>
        <v>2.1680330000000001E-2</v>
      </c>
      <c r="CE37" s="110">
        <v>5.4006726699999996</v>
      </c>
      <c r="CF37" s="110">
        <v>0</v>
      </c>
      <c r="CG37" s="110">
        <v>0</v>
      </c>
      <c r="CH37" s="110">
        <v>5.4006726699999996</v>
      </c>
      <c r="CI37" s="110">
        <v>0</v>
      </c>
      <c r="CJ37" s="169" t="s">
        <v>833</v>
      </c>
      <c r="CK37" s="110">
        <v>0</v>
      </c>
      <c r="CL37" s="169" t="s">
        <v>833</v>
      </c>
    </row>
    <row r="38" spans="1:90" ht="20.100000000000001" customHeight="1" x14ac:dyDescent="0.25">
      <c r="A38" s="35">
        <v>263</v>
      </c>
      <c r="B38" s="36" t="s">
        <v>310</v>
      </c>
      <c r="C38" s="37">
        <v>239355.41375157467</v>
      </c>
      <c r="D38" s="37">
        <v>0</v>
      </c>
      <c r="E38" s="37">
        <v>0</v>
      </c>
      <c r="F38" s="37">
        <v>239355.41375157467</v>
      </c>
      <c r="G38" s="37">
        <v>87908.508487058818</v>
      </c>
      <c r="H38" s="93">
        <v>1945.2514888815799</v>
      </c>
      <c r="I38" s="37">
        <f>SUM(I39:I40)</f>
        <v>-329209.17372751504</v>
      </c>
      <c r="J38" s="93">
        <f t="shared" si="0"/>
        <v>0</v>
      </c>
      <c r="K38" s="37">
        <v>275102.57044770877</v>
      </c>
      <c r="L38" s="37">
        <v>0</v>
      </c>
      <c r="M38" s="37">
        <v>0</v>
      </c>
      <c r="N38" s="37">
        <v>275102.57044770877</v>
      </c>
      <c r="O38" s="37">
        <v>94690.31543483751</v>
      </c>
      <c r="P38" s="93">
        <v>1594.1040789839201</v>
      </c>
      <c r="Q38" s="37">
        <f>SUM(Q39:Q40)</f>
        <v>-371386.98996153014</v>
      </c>
      <c r="R38" s="93">
        <f t="shared" si="1"/>
        <v>0</v>
      </c>
      <c r="S38" s="37">
        <v>305683.12668302207</v>
      </c>
      <c r="T38" s="37">
        <v>0</v>
      </c>
      <c r="U38" s="37">
        <v>0</v>
      </c>
      <c r="V38" s="37">
        <v>305683.12668302207</v>
      </c>
      <c r="W38" s="37">
        <v>106779.9549024388</v>
      </c>
      <c r="X38" s="93">
        <v>1701.8817829484401</v>
      </c>
      <c r="Y38" s="37">
        <f>SUM(Y39:Y40)</f>
        <v>-414164.96336840926</v>
      </c>
      <c r="Z38" s="93">
        <f t="shared" si="2"/>
        <v>0</v>
      </c>
      <c r="AA38" s="37">
        <v>317168.02873386093</v>
      </c>
      <c r="AB38" s="37">
        <v>0</v>
      </c>
      <c r="AC38" s="37">
        <v>0</v>
      </c>
      <c r="AD38" s="37">
        <v>317168.02873386093</v>
      </c>
      <c r="AE38" s="37">
        <v>114905.77764678752</v>
      </c>
      <c r="AF38" s="93">
        <v>3008.8048096910802</v>
      </c>
      <c r="AG38" s="37">
        <f>SUM(AG39:AG40)</f>
        <v>-435082.61119033949</v>
      </c>
      <c r="AH38" s="93">
        <f t="shared" si="3"/>
        <v>0</v>
      </c>
      <c r="AI38" s="37">
        <v>350873.36828159192</v>
      </c>
      <c r="AJ38" s="37">
        <v>0</v>
      </c>
      <c r="AK38" s="37">
        <v>0</v>
      </c>
      <c r="AL38" s="37">
        <v>350873.36828159192</v>
      </c>
      <c r="AM38" s="37">
        <v>126876.74339362</v>
      </c>
      <c r="AN38" s="93">
        <v>3367.52793381729</v>
      </c>
      <c r="AO38" s="37">
        <f>SUM(AO39:AO40)</f>
        <v>-481117.63960902917</v>
      </c>
      <c r="AP38" s="93">
        <f t="shared" si="4"/>
        <v>0</v>
      </c>
      <c r="AQ38" s="37">
        <v>358498.0559818215</v>
      </c>
      <c r="AR38" s="37">
        <v>0</v>
      </c>
      <c r="AS38" s="37">
        <v>0</v>
      </c>
      <c r="AT38" s="37">
        <v>358498.0559818215</v>
      </c>
      <c r="AU38" s="37">
        <v>129476.55009306</v>
      </c>
      <c r="AV38" s="93">
        <v>4433.8939273053402</v>
      </c>
      <c r="AW38" s="37">
        <f>SUM(AW39:AW40)</f>
        <v>-492408.5000021868</v>
      </c>
      <c r="AX38" s="93">
        <f t="shared" si="5"/>
        <v>0</v>
      </c>
      <c r="AY38" s="37">
        <v>400949.92882452655</v>
      </c>
      <c r="AZ38" s="37">
        <v>0</v>
      </c>
      <c r="BA38" s="37">
        <v>0</v>
      </c>
      <c r="BB38" s="37">
        <v>400949.92882452655</v>
      </c>
      <c r="BC38" s="37">
        <v>135785.98547024254</v>
      </c>
      <c r="BD38" s="93">
        <v>5277.4854796870395</v>
      </c>
      <c r="BE38" s="37">
        <f>SUM(BE39:BE40)</f>
        <v>-542013.39977445605</v>
      </c>
      <c r="BF38" s="93">
        <f t="shared" si="6"/>
        <v>0</v>
      </c>
      <c r="BG38" s="37">
        <v>399609.47568335675</v>
      </c>
      <c r="BH38" s="37">
        <v>0</v>
      </c>
      <c r="BI38" s="37">
        <v>0</v>
      </c>
      <c r="BJ38" s="37">
        <v>399609.47568335675</v>
      </c>
      <c r="BK38" s="37">
        <v>141557.65686630004</v>
      </c>
      <c r="BL38" s="93">
        <v>5001.4037400792095</v>
      </c>
      <c r="BM38" s="37">
        <f>SUM(BM39:BM40)</f>
        <v>-546168.53628973605</v>
      </c>
      <c r="BN38" s="93">
        <f t="shared" si="7"/>
        <v>0</v>
      </c>
      <c r="BO38" s="37">
        <v>443959.95302998787</v>
      </c>
      <c r="BP38" s="37">
        <v>0</v>
      </c>
      <c r="BQ38" s="37">
        <v>0</v>
      </c>
      <c r="BR38" s="37">
        <v>443959.95302998787</v>
      </c>
      <c r="BS38" s="37">
        <v>151952.20893403748</v>
      </c>
      <c r="BT38" s="93">
        <v>5519.738773626199</v>
      </c>
      <c r="BU38" s="37">
        <f>SUM(BU39:BU40)</f>
        <v>-601431.90073765162</v>
      </c>
      <c r="BV38" s="93">
        <f t="shared" si="8"/>
        <v>0</v>
      </c>
      <c r="BW38" s="37">
        <v>481634.66396564979</v>
      </c>
      <c r="BX38" s="37">
        <v>0</v>
      </c>
      <c r="BY38" s="37">
        <v>0</v>
      </c>
      <c r="BZ38" s="37">
        <v>481634.66396564979</v>
      </c>
      <c r="CA38" s="37">
        <v>162379.43463035775</v>
      </c>
      <c r="CB38" s="93">
        <v>3338.5359549241803</v>
      </c>
      <c r="CC38" s="37">
        <f>SUM(CC39:CC40)</f>
        <v>-647352.63455093163</v>
      </c>
      <c r="CD38" s="93">
        <f t="shared" si="9"/>
        <v>0</v>
      </c>
      <c r="CE38" s="37">
        <v>581459.50120195001</v>
      </c>
      <c r="CF38" s="37">
        <v>0</v>
      </c>
      <c r="CG38" s="37">
        <v>0</v>
      </c>
      <c r="CH38" s="37">
        <v>581459.50120195001</v>
      </c>
      <c r="CI38" s="37">
        <v>171402.52970865663</v>
      </c>
      <c r="CJ38" s="93">
        <f>CJ31</f>
        <v>3547.6815139999999</v>
      </c>
      <c r="CK38" s="37">
        <v>-756409.71242460667</v>
      </c>
      <c r="CL38" s="93">
        <f t="shared" si="10"/>
        <v>0</v>
      </c>
    </row>
    <row r="39" spans="1:90" ht="20.100000000000001" customHeight="1" x14ac:dyDescent="0.25">
      <c r="A39" s="107">
        <v>2631</v>
      </c>
      <c r="B39" s="107" t="s">
        <v>286</v>
      </c>
      <c r="C39" s="110">
        <v>224373.74651635467</v>
      </c>
      <c r="D39" s="110">
        <v>0</v>
      </c>
      <c r="E39" s="110">
        <v>0</v>
      </c>
      <c r="F39" s="110">
        <v>224373.74651635467</v>
      </c>
      <c r="G39" s="110">
        <v>82962.666302221682</v>
      </c>
      <c r="H39" s="169">
        <v>1204.89998268158</v>
      </c>
      <c r="I39" s="110">
        <v>-308541.31280125788</v>
      </c>
      <c r="J39" s="169">
        <f t="shared" si="0"/>
        <v>0</v>
      </c>
      <c r="K39" s="110">
        <v>261321.79972602875</v>
      </c>
      <c r="L39" s="110">
        <v>0</v>
      </c>
      <c r="M39" s="110">
        <v>0</v>
      </c>
      <c r="N39" s="110">
        <v>261321.79972602875</v>
      </c>
      <c r="O39" s="110">
        <v>92110.470247597506</v>
      </c>
      <c r="P39" s="169">
        <v>1490.7805422339202</v>
      </c>
      <c r="Q39" s="110">
        <v>-354923.05051586014</v>
      </c>
      <c r="R39" s="169">
        <f t="shared" si="1"/>
        <v>0</v>
      </c>
      <c r="S39" s="110">
        <v>285484.47762289201</v>
      </c>
      <c r="T39" s="110">
        <v>0</v>
      </c>
      <c r="U39" s="110">
        <v>0</v>
      </c>
      <c r="V39" s="110">
        <v>285484.47762289201</v>
      </c>
      <c r="W39" s="110">
        <v>102465.7633732088</v>
      </c>
      <c r="X39" s="169">
        <v>1589.9909216984402</v>
      </c>
      <c r="Y39" s="110">
        <v>-389540.23191779928</v>
      </c>
      <c r="Z39" s="169">
        <f t="shared" si="2"/>
        <v>0</v>
      </c>
      <c r="AA39" s="110">
        <v>302686.07530446094</v>
      </c>
      <c r="AB39" s="110">
        <v>0</v>
      </c>
      <c r="AC39" s="110">
        <v>0</v>
      </c>
      <c r="AD39" s="110">
        <v>302686.07530446094</v>
      </c>
      <c r="AE39" s="110">
        <v>112197.70559975752</v>
      </c>
      <c r="AF39" s="169">
        <v>2692.0161673610801</v>
      </c>
      <c r="AG39" s="110">
        <v>-417575.79707157949</v>
      </c>
      <c r="AH39" s="169">
        <f t="shared" si="3"/>
        <v>0</v>
      </c>
      <c r="AI39" s="110">
        <v>334108.78253113193</v>
      </c>
      <c r="AJ39" s="110">
        <v>0</v>
      </c>
      <c r="AK39" s="110">
        <v>0</v>
      </c>
      <c r="AL39" s="110">
        <v>334108.78253113193</v>
      </c>
      <c r="AM39" s="110">
        <v>121317.63074744999</v>
      </c>
      <c r="AN39" s="169">
        <v>3061.2670340372902</v>
      </c>
      <c r="AO39" s="110">
        <v>-458487.6803126192</v>
      </c>
      <c r="AP39" s="169">
        <f t="shared" si="4"/>
        <v>0</v>
      </c>
      <c r="AQ39" s="110">
        <v>345252.5175535715</v>
      </c>
      <c r="AR39" s="110">
        <v>0</v>
      </c>
      <c r="AS39" s="110">
        <v>0</v>
      </c>
      <c r="AT39" s="110">
        <v>345252.5175535715</v>
      </c>
      <c r="AU39" s="110">
        <v>126811.60751033999</v>
      </c>
      <c r="AV39" s="169">
        <v>3996.0850415453401</v>
      </c>
      <c r="AW39" s="110">
        <v>-476060.21010545682</v>
      </c>
      <c r="AX39" s="169">
        <f t="shared" si="5"/>
        <v>0</v>
      </c>
      <c r="AY39" s="110">
        <v>383033.49703514652</v>
      </c>
      <c r="AZ39" s="110">
        <v>0</v>
      </c>
      <c r="BA39" s="110">
        <v>0</v>
      </c>
      <c r="BB39" s="110">
        <v>383033.49703514652</v>
      </c>
      <c r="BC39" s="110">
        <v>133029.21223176253</v>
      </c>
      <c r="BD39" s="169">
        <v>4802.4456994070397</v>
      </c>
      <c r="BE39" s="110">
        <v>-520865.15496631607</v>
      </c>
      <c r="BF39" s="169">
        <f t="shared" si="6"/>
        <v>0</v>
      </c>
      <c r="BG39" s="110">
        <v>387553.61617497681</v>
      </c>
      <c r="BH39" s="110">
        <v>0</v>
      </c>
      <c r="BI39" s="110">
        <v>0</v>
      </c>
      <c r="BJ39" s="110">
        <v>387553.61617497681</v>
      </c>
      <c r="BK39" s="110">
        <v>139419.36465465004</v>
      </c>
      <c r="BL39" s="169">
        <v>4735.0385468192098</v>
      </c>
      <c r="BM39" s="110">
        <v>-531708.01937644603</v>
      </c>
      <c r="BN39" s="169">
        <f t="shared" si="7"/>
        <v>0</v>
      </c>
      <c r="BO39" s="110">
        <v>429227.97649844794</v>
      </c>
      <c r="BP39" s="110">
        <v>0</v>
      </c>
      <c r="BQ39" s="110">
        <v>0</v>
      </c>
      <c r="BR39" s="110">
        <v>429227.97649844794</v>
      </c>
      <c r="BS39" s="110">
        <v>148090.53412982749</v>
      </c>
      <c r="BT39" s="169">
        <v>5154.7377768361994</v>
      </c>
      <c r="BU39" s="110">
        <v>-582473.2484051116</v>
      </c>
      <c r="BV39" s="169">
        <f t="shared" si="8"/>
        <v>0</v>
      </c>
      <c r="BW39" s="110">
        <v>469811.20173790975</v>
      </c>
      <c r="BX39" s="110">
        <v>0</v>
      </c>
      <c r="BY39" s="110">
        <v>0</v>
      </c>
      <c r="BZ39" s="110">
        <v>469811.20173790975</v>
      </c>
      <c r="CA39" s="110">
        <v>159598.80408607458</v>
      </c>
      <c r="CB39" s="169">
        <v>3169.3481117841802</v>
      </c>
      <c r="CC39" s="110">
        <v>-632579.35393576848</v>
      </c>
      <c r="CD39" s="169">
        <f t="shared" si="9"/>
        <v>0</v>
      </c>
      <c r="CE39" s="110">
        <v>564301.42443288001</v>
      </c>
      <c r="CF39" s="110">
        <v>0</v>
      </c>
      <c r="CG39" s="110">
        <v>0</v>
      </c>
      <c r="CH39" s="110">
        <v>564301.42443288001</v>
      </c>
      <c r="CI39" s="110">
        <v>167443.95517609219</v>
      </c>
      <c r="CJ39" s="169" t="s">
        <v>833</v>
      </c>
      <c r="CK39" s="169" t="s">
        <v>833</v>
      </c>
      <c r="CL39" s="169" t="s">
        <v>833</v>
      </c>
    </row>
    <row r="40" spans="1:90" ht="20.100000000000001" customHeight="1" x14ac:dyDescent="0.25">
      <c r="A40" s="107">
        <v>2632</v>
      </c>
      <c r="B40" s="107" t="s">
        <v>287</v>
      </c>
      <c r="C40" s="110">
        <v>14981.66723522</v>
      </c>
      <c r="D40" s="110">
        <v>0</v>
      </c>
      <c r="E40" s="110">
        <v>0</v>
      </c>
      <c r="F40" s="110">
        <v>14981.66723522</v>
      </c>
      <c r="G40" s="110">
        <v>4945.842184837139</v>
      </c>
      <c r="H40" s="169">
        <v>740.35150620000002</v>
      </c>
      <c r="I40" s="110">
        <v>-20667.860926257141</v>
      </c>
      <c r="J40" s="169">
        <f t="shared" si="0"/>
        <v>0</v>
      </c>
      <c r="K40" s="110">
        <v>13780.770721680001</v>
      </c>
      <c r="L40" s="110">
        <v>0</v>
      </c>
      <c r="M40" s="110">
        <v>0</v>
      </c>
      <c r="N40" s="110">
        <v>13780.770721680001</v>
      </c>
      <c r="O40" s="110">
        <v>2579.8451872400001</v>
      </c>
      <c r="P40" s="169">
        <v>103.32353675</v>
      </c>
      <c r="Q40" s="110">
        <v>-16463.939445669999</v>
      </c>
      <c r="R40" s="169">
        <f t="shared" si="1"/>
        <v>0</v>
      </c>
      <c r="S40" s="110">
        <v>20198.649060129999</v>
      </c>
      <c r="T40" s="110">
        <v>0</v>
      </c>
      <c r="U40" s="110">
        <v>0</v>
      </c>
      <c r="V40" s="110">
        <v>20198.649060129999</v>
      </c>
      <c r="W40" s="110">
        <v>4314.1915292300009</v>
      </c>
      <c r="X40" s="169">
        <v>111.89086125</v>
      </c>
      <c r="Y40" s="110">
        <v>-24624.731450610001</v>
      </c>
      <c r="Z40" s="169">
        <f t="shared" si="2"/>
        <v>0</v>
      </c>
      <c r="AA40" s="110">
        <v>14481.9534294</v>
      </c>
      <c r="AB40" s="110">
        <v>0</v>
      </c>
      <c r="AC40" s="110">
        <v>0</v>
      </c>
      <c r="AD40" s="110">
        <v>14481.9534294</v>
      </c>
      <c r="AE40" s="110">
        <v>2708.0720470299998</v>
      </c>
      <c r="AF40" s="169">
        <v>316.78864232999996</v>
      </c>
      <c r="AG40" s="110">
        <v>-17506.814118760001</v>
      </c>
      <c r="AH40" s="169">
        <f t="shared" si="3"/>
        <v>0</v>
      </c>
      <c r="AI40" s="110">
        <v>16764.585750459999</v>
      </c>
      <c r="AJ40" s="110">
        <v>0</v>
      </c>
      <c r="AK40" s="110">
        <v>0</v>
      </c>
      <c r="AL40" s="110">
        <v>16764.585750459999</v>
      </c>
      <c r="AM40" s="110">
        <v>5559.1126461700014</v>
      </c>
      <c r="AN40" s="169">
        <v>306.26089977999999</v>
      </c>
      <c r="AO40" s="110">
        <v>-22629.959296410001</v>
      </c>
      <c r="AP40" s="169">
        <f t="shared" si="4"/>
        <v>0</v>
      </c>
      <c r="AQ40" s="110">
        <v>13245.538428249998</v>
      </c>
      <c r="AR40" s="110">
        <v>0</v>
      </c>
      <c r="AS40" s="110">
        <v>0</v>
      </c>
      <c r="AT40" s="110">
        <v>13245.538428249998</v>
      </c>
      <c r="AU40" s="110">
        <v>2664.9425827200007</v>
      </c>
      <c r="AV40" s="169">
        <v>437.80888576000001</v>
      </c>
      <c r="AW40" s="110">
        <v>-16348.289896729999</v>
      </c>
      <c r="AX40" s="169">
        <f t="shared" si="5"/>
        <v>0</v>
      </c>
      <c r="AY40" s="110">
        <v>17916.431789379996</v>
      </c>
      <c r="AZ40" s="110">
        <v>0</v>
      </c>
      <c r="BA40" s="110">
        <v>0</v>
      </c>
      <c r="BB40" s="110">
        <v>17916.431789379996</v>
      </c>
      <c r="BC40" s="110">
        <v>2756.7732384800001</v>
      </c>
      <c r="BD40" s="169">
        <v>475.03978027999995</v>
      </c>
      <c r="BE40" s="110">
        <v>-21148.244808139996</v>
      </c>
      <c r="BF40" s="169">
        <f t="shared" si="6"/>
        <v>0</v>
      </c>
      <c r="BG40" s="110">
        <v>12055.859508380005</v>
      </c>
      <c r="BH40" s="110">
        <v>0</v>
      </c>
      <c r="BI40" s="110">
        <v>0</v>
      </c>
      <c r="BJ40" s="110">
        <v>12055.859508380005</v>
      </c>
      <c r="BK40" s="110">
        <v>2138.2922116499999</v>
      </c>
      <c r="BL40" s="169">
        <v>266.36519326000001</v>
      </c>
      <c r="BM40" s="110">
        <v>-14460.516913290005</v>
      </c>
      <c r="BN40" s="169">
        <f t="shared" si="7"/>
        <v>0</v>
      </c>
      <c r="BO40" s="110">
        <v>14731.976531540004</v>
      </c>
      <c r="BP40" s="110">
        <v>0</v>
      </c>
      <c r="BQ40" s="110">
        <v>0</v>
      </c>
      <c r="BR40" s="110">
        <v>14731.976531540004</v>
      </c>
      <c r="BS40" s="110">
        <v>3861.6748042100012</v>
      </c>
      <c r="BT40" s="169">
        <v>365.00099679000004</v>
      </c>
      <c r="BU40" s="110">
        <v>-18958.652332540005</v>
      </c>
      <c r="BV40" s="169">
        <f t="shared" si="8"/>
        <v>0</v>
      </c>
      <c r="BW40" s="110">
        <v>11823.462227740001</v>
      </c>
      <c r="BX40" s="110">
        <v>0</v>
      </c>
      <c r="BY40" s="110">
        <v>0</v>
      </c>
      <c r="BZ40" s="110">
        <v>11823.462227740001</v>
      </c>
      <c r="CA40" s="110">
        <v>2780.6305442831676</v>
      </c>
      <c r="CB40" s="169">
        <v>169.18784313999998</v>
      </c>
      <c r="CC40" s="110">
        <v>-14773.280615163168</v>
      </c>
      <c r="CD40" s="169">
        <f t="shared" si="9"/>
        <v>0</v>
      </c>
      <c r="CE40" s="110">
        <v>17158.076769069998</v>
      </c>
      <c r="CF40" s="110">
        <v>0</v>
      </c>
      <c r="CG40" s="110">
        <v>0</v>
      </c>
      <c r="CH40" s="110">
        <v>17158.076769069998</v>
      </c>
      <c r="CI40" s="110">
        <v>3958.574532564438</v>
      </c>
      <c r="CJ40" s="169" t="s">
        <v>833</v>
      </c>
      <c r="CK40" s="169" t="s">
        <v>833</v>
      </c>
      <c r="CL40" s="169" t="s">
        <v>833</v>
      </c>
    </row>
    <row r="41" spans="1:90" ht="20.100000000000001" customHeight="1" x14ac:dyDescent="0.25">
      <c r="A41" s="32">
        <v>27</v>
      </c>
      <c r="B41" s="33" t="s">
        <v>580</v>
      </c>
      <c r="C41" s="34">
        <v>392675.01943926699</v>
      </c>
      <c r="D41" s="34">
        <v>50737.855136850005</v>
      </c>
      <c r="E41" s="34">
        <v>0</v>
      </c>
      <c r="F41" s="34">
        <v>443412.87457611703</v>
      </c>
      <c r="G41" s="34">
        <v>70036.147365795201</v>
      </c>
      <c r="H41" s="92">
        <v>16101.395495050871</v>
      </c>
      <c r="I41" s="34">
        <f>SUM(I42,I47,I51)</f>
        <v>0</v>
      </c>
      <c r="J41" s="92">
        <f t="shared" si="0"/>
        <v>529550.41743696306</v>
      </c>
      <c r="K41" s="34">
        <v>435673.06507667003</v>
      </c>
      <c r="L41" s="34">
        <v>58513.964757990005</v>
      </c>
      <c r="M41" s="34">
        <v>0</v>
      </c>
      <c r="N41" s="34">
        <v>494187.02983466</v>
      </c>
      <c r="O41" s="34">
        <v>79740.289079989976</v>
      </c>
      <c r="P41" s="92">
        <v>18349.076639750809</v>
      </c>
      <c r="Q41" s="34">
        <f>SUM(Q42,Q47,Q51)</f>
        <v>0</v>
      </c>
      <c r="R41" s="92">
        <f t="shared" si="1"/>
        <v>592276.39555440086</v>
      </c>
      <c r="S41" s="34">
        <v>490491.92871766957</v>
      </c>
      <c r="T41" s="34">
        <v>65930.875860250002</v>
      </c>
      <c r="U41" s="34">
        <v>0</v>
      </c>
      <c r="V41" s="34">
        <v>556422.80457791954</v>
      </c>
      <c r="W41" s="34">
        <v>92301.627832767714</v>
      </c>
      <c r="X41" s="92">
        <v>21535.171659052958</v>
      </c>
      <c r="Y41" s="34">
        <f>SUM(Y42,Y47,Y51)</f>
        <v>0</v>
      </c>
      <c r="Z41" s="92">
        <f t="shared" si="2"/>
        <v>670259.60406974016</v>
      </c>
      <c r="AA41" s="34">
        <v>551846.60736259096</v>
      </c>
      <c r="AB41" s="34">
        <v>76542.104533879989</v>
      </c>
      <c r="AC41" s="34">
        <v>0</v>
      </c>
      <c r="AD41" s="34">
        <v>628388.71189647098</v>
      </c>
      <c r="AE41" s="34">
        <v>104026.84019196</v>
      </c>
      <c r="AF41" s="92">
        <v>23825.148595448081</v>
      </c>
      <c r="AG41" s="34">
        <f>SUM(AG42,AG47,AG51)</f>
        <v>0</v>
      </c>
      <c r="AH41" s="92">
        <f t="shared" si="3"/>
        <v>756240.70068387908</v>
      </c>
      <c r="AI41" s="34">
        <v>619785.00932206796</v>
      </c>
      <c r="AJ41" s="34">
        <v>87226.192011539999</v>
      </c>
      <c r="AK41" s="34">
        <v>0</v>
      </c>
      <c r="AL41" s="34">
        <v>707011.20133360801</v>
      </c>
      <c r="AM41" s="34">
        <v>117291.33451885996</v>
      </c>
      <c r="AN41" s="92">
        <v>29471.900264954293</v>
      </c>
      <c r="AO41" s="34">
        <f>SUM(AO42,AO47,AO51)</f>
        <v>0</v>
      </c>
      <c r="AP41" s="92">
        <f t="shared" si="4"/>
        <v>853774.4361174223</v>
      </c>
      <c r="AQ41" s="34">
        <v>667437.81786716694</v>
      </c>
      <c r="AR41" s="34">
        <v>100261.64253914</v>
      </c>
      <c r="AS41" s="34">
        <v>0</v>
      </c>
      <c r="AT41" s="34">
        <v>767699.4604063069</v>
      </c>
      <c r="AU41" s="34">
        <v>131966.86263749999</v>
      </c>
      <c r="AV41" s="92">
        <v>33320.549371188521</v>
      </c>
      <c r="AW41" s="34">
        <f>SUM(AW42,AW47,AW51)</f>
        <v>0</v>
      </c>
      <c r="AX41" s="92">
        <f t="shared" si="5"/>
        <v>932986.87241499545</v>
      </c>
      <c r="AY41" s="34">
        <v>760735.88865863695</v>
      </c>
      <c r="AZ41" s="34">
        <v>110187.05929648</v>
      </c>
      <c r="BA41" s="34">
        <v>0</v>
      </c>
      <c r="BB41" s="34">
        <v>870922.94795511698</v>
      </c>
      <c r="BC41" s="34">
        <v>144794.67016118002</v>
      </c>
      <c r="BD41" s="92">
        <v>38777.330398378886</v>
      </c>
      <c r="BE41" s="34">
        <f>SUM(BE42,BE47,BE51)</f>
        <v>0</v>
      </c>
      <c r="BF41" s="92">
        <f t="shared" si="6"/>
        <v>1054494.948514676</v>
      </c>
      <c r="BG41" s="34">
        <v>828294.49306431226</v>
      </c>
      <c r="BH41" s="34">
        <v>164622.46553463006</v>
      </c>
      <c r="BI41" s="34">
        <v>0</v>
      </c>
      <c r="BJ41" s="34">
        <v>992916.95859894226</v>
      </c>
      <c r="BK41" s="34">
        <v>159574.19258060999</v>
      </c>
      <c r="BL41" s="92">
        <v>44180.024226437665</v>
      </c>
      <c r="BM41" s="34">
        <f>SUM(BM42,BM47,BM51)</f>
        <v>0</v>
      </c>
      <c r="BN41" s="92">
        <f t="shared" si="7"/>
        <v>1196671.1754059899</v>
      </c>
      <c r="BO41" s="34">
        <v>864691.14484827907</v>
      </c>
      <c r="BP41" s="34">
        <v>127998.08991506998</v>
      </c>
      <c r="BQ41" s="34">
        <v>0</v>
      </c>
      <c r="BR41" s="34">
        <v>992689.23476334906</v>
      </c>
      <c r="BS41" s="34">
        <v>172930.86707599001</v>
      </c>
      <c r="BT41" s="92">
        <v>49606.092578820047</v>
      </c>
      <c r="BU41" s="34">
        <f>SUM(BU42,BU47,BU51)</f>
        <v>0</v>
      </c>
      <c r="BV41" s="92">
        <f t="shared" si="8"/>
        <v>1215226.1944181591</v>
      </c>
      <c r="BW41" s="34">
        <v>922168.2281849971</v>
      </c>
      <c r="BX41" s="34">
        <v>164517.61027405999</v>
      </c>
      <c r="BY41" s="34">
        <v>0</v>
      </c>
      <c r="BZ41" s="34">
        <v>1086685.838459057</v>
      </c>
      <c r="CA41" s="34">
        <v>191388.30871823465</v>
      </c>
      <c r="CB41" s="92">
        <v>55779.955242757802</v>
      </c>
      <c r="CC41" s="34">
        <f>SUM(CC42,CC47,CC51)</f>
        <v>0</v>
      </c>
      <c r="CD41" s="92">
        <f t="shared" si="9"/>
        <v>1333854.1024200493</v>
      </c>
      <c r="CE41" s="34">
        <v>1293359.992524785</v>
      </c>
      <c r="CF41" s="34">
        <v>129668.85781230999</v>
      </c>
      <c r="CG41" s="34">
        <v>0</v>
      </c>
      <c r="CH41" s="34">
        <v>1423028.8503370951</v>
      </c>
      <c r="CI41" s="34">
        <v>208793.20432373506</v>
      </c>
      <c r="CJ41" s="92">
        <v>57563.855601000003</v>
      </c>
      <c r="CK41" s="34">
        <f>SUM(CK42,CK47,CK51)</f>
        <v>0</v>
      </c>
      <c r="CL41" s="92">
        <f t="shared" si="10"/>
        <v>1689385.9102618301</v>
      </c>
    </row>
    <row r="42" spans="1:90" ht="20.100000000000001" customHeight="1" x14ac:dyDescent="0.25">
      <c r="A42" s="35">
        <v>271</v>
      </c>
      <c r="B42" s="36" t="s">
        <v>316</v>
      </c>
      <c r="C42" s="37">
        <v>283193.42965563806</v>
      </c>
      <c r="D42" s="37">
        <v>50737.855136850005</v>
      </c>
      <c r="E42" s="37">
        <v>0</v>
      </c>
      <c r="F42" s="37">
        <v>333931.28479248809</v>
      </c>
      <c r="G42" s="37">
        <v>0</v>
      </c>
      <c r="H42" s="93">
        <v>0</v>
      </c>
      <c r="I42" s="37">
        <f>SUM(I43:I46)</f>
        <v>0</v>
      </c>
      <c r="J42" s="93">
        <f t="shared" si="0"/>
        <v>333931.28479248809</v>
      </c>
      <c r="K42" s="37">
        <v>315530.71203282999</v>
      </c>
      <c r="L42" s="37">
        <v>58513.964757990005</v>
      </c>
      <c r="M42" s="37">
        <v>0</v>
      </c>
      <c r="N42" s="37">
        <v>374044.67679081997</v>
      </c>
      <c r="O42" s="37">
        <v>0</v>
      </c>
      <c r="P42" s="93">
        <v>0</v>
      </c>
      <c r="Q42" s="37">
        <f>SUM(Q43:Q46)</f>
        <v>0</v>
      </c>
      <c r="R42" s="93">
        <f t="shared" si="1"/>
        <v>374044.67679081997</v>
      </c>
      <c r="S42" s="37">
        <v>357542.69159077725</v>
      </c>
      <c r="T42" s="37">
        <v>65930.875860250002</v>
      </c>
      <c r="U42" s="37">
        <v>0</v>
      </c>
      <c r="V42" s="37">
        <v>423473.56745102722</v>
      </c>
      <c r="W42" s="37">
        <v>0</v>
      </c>
      <c r="X42" s="93">
        <v>0</v>
      </c>
      <c r="Y42" s="37">
        <f>SUM(Y43:Y46)</f>
        <v>0</v>
      </c>
      <c r="Z42" s="93">
        <f t="shared" si="2"/>
        <v>423473.56745102722</v>
      </c>
      <c r="AA42" s="37">
        <v>402151.177224082</v>
      </c>
      <c r="AB42" s="37">
        <v>76542.104533879989</v>
      </c>
      <c r="AC42" s="37">
        <v>0</v>
      </c>
      <c r="AD42" s="37">
        <v>478693.28175796196</v>
      </c>
      <c r="AE42" s="37">
        <v>0</v>
      </c>
      <c r="AF42" s="93">
        <v>0</v>
      </c>
      <c r="AG42" s="37">
        <f>SUM(AG43:AG46)</f>
        <v>0</v>
      </c>
      <c r="AH42" s="93">
        <f t="shared" si="3"/>
        <v>478693.28175796196</v>
      </c>
      <c r="AI42" s="37">
        <v>455188.01153532008</v>
      </c>
      <c r="AJ42" s="37">
        <v>87226.192011539999</v>
      </c>
      <c r="AK42" s="37">
        <v>0</v>
      </c>
      <c r="AL42" s="37">
        <v>542414.20354686002</v>
      </c>
      <c r="AM42" s="37">
        <v>0</v>
      </c>
      <c r="AN42" s="93">
        <v>0</v>
      </c>
      <c r="AO42" s="37">
        <f>SUM(AO43:AO46)</f>
        <v>0</v>
      </c>
      <c r="AP42" s="93">
        <f t="shared" si="4"/>
        <v>542414.20354686002</v>
      </c>
      <c r="AQ42" s="37">
        <v>492311.29401984497</v>
      </c>
      <c r="AR42" s="37">
        <v>100261.64253914</v>
      </c>
      <c r="AS42" s="37">
        <v>0</v>
      </c>
      <c r="AT42" s="37">
        <v>592572.93655898492</v>
      </c>
      <c r="AU42" s="37">
        <v>0</v>
      </c>
      <c r="AV42" s="93">
        <v>0</v>
      </c>
      <c r="AW42" s="37">
        <f>SUM(AW43:AW46)</f>
        <v>0</v>
      </c>
      <c r="AX42" s="93">
        <f t="shared" si="5"/>
        <v>592572.93655898492</v>
      </c>
      <c r="AY42" s="37">
        <v>570863.416966349</v>
      </c>
      <c r="AZ42" s="37">
        <v>110187.05929648</v>
      </c>
      <c r="BA42" s="37">
        <v>0</v>
      </c>
      <c r="BB42" s="37">
        <v>681050.47626282903</v>
      </c>
      <c r="BC42" s="37">
        <v>0</v>
      </c>
      <c r="BD42" s="93">
        <v>0</v>
      </c>
      <c r="BE42" s="37">
        <f>SUM(BE43:BE46)</f>
        <v>0</v>
      </c>
      <c r="BF42" s="93">
        <f t="shared" si="6"/>
        <v>681050.47626282903</v>
      </c>
      <c r="BG42" s="37">
        <v>621877.17517786042</v>
      </c>
      <c r="BH42" s="37">
        <v>164622.46553463006</v>
      </c>
      <c r="BI42" s="37">
        <v>0</v>
      </c>
      <c r="BJ42" s="37">
        <v>786499.64071249054</v>
      </c>
      <c r="BK42" s="37">
        <v>0</v>
      </c>
      <c r="BL42" s="93">
        <v>0</v>
      </c>
      <c r="BM42" s="37">
        <f>SUM(BM43:BM46)</f>
        <v>0</v>
      </c>
      <c r="BN42" s="93">
        <f t="shared" si="7"/>
        <v>786499.64071249054</v>
      </c>
      <c r="BO42" s="37">
        <v>648420.99338358699</v>
      </c>
      <c r="BP42" s="37">
        <v>127998.08991506998</v>
      </c>
      <c r="BQ42" s="37">
        <v>0</v>
      </c>
      <c r="BR42" s="37">
        <v>776419.08329865697</v>
      </c>
      <c r="BS42" s="37">
        <v>0</v>
      </c>
      <c r="BT42" s="93">
        <v>0</v>
      </c>
      <c r="BU42" s="37">
        <f>SUM(BU43:BU46)</f>
        <v>0</v>
      </c>
      <c r="BV42" s="93">
        <f t="shared" si="8"/>
        <v>776419.08329865697</v>
      </c>
      <c r="BW42" s="37">
        <v>689981.82109403599</v>
      </c>
      <c r="BX42" s="37">
        <v>164517.61027405999</v>
      </c>
      <c r="BY42" s="37">
        <v>0</v>
      </c>
      <c r="BZ42" s="37">
        <v>854499.43136809603</v>
      </c>
      <c r="CA42" s="37">
        <v>0</v>
      </c>
      <c r="CB42" s="93">
        <v>0</v>
      </c>
      <c r="CC42" s="37">
        <f>SUM(CC43:CC46)</f>
        <v>0</v>
      </c>
      <c r="CD42" s="93">
        <f t="shared" si="9"/>
        <v>854499.43136809603</v>
      </c>
      <c r="CE42" s="37">
        <v>741540.88622988109</v>
      </c>
      <c r="CF42" s="37">
        <v>129668.85781230999</v>
      </c>
      <c r="CG42" s="37">
        <v>0</v>
      </c>
      <c r="CH42" s="37">
        <v>871209.74404219107</v>
      </c>
      <c r="CI42" s="37">
        <v>0</v>
      </c>
      <c r="CJ42" s="93">
        <v>0</v>
      </c>
      <c r="CK42" s="37">
        <f>SUM(CK43:CK46)</f>
        <v>0</v>
      </c>
      <c r="CL42" s="93">
        <f t="shared" si="10"/>
        <v>871209.74404219107</v>
      </c>
    </row>
    <row r="43" spans="1:90" s="109" customFormat="1" ht="20.100000000000001" customHeight="1" x14ac:dyDescent="0.25">
      <c r="A43" s="60" t="s">
        <v>504</v>
      </c>
      <c r="B43" s="109" t="s">
        <v>505</v>
      </c>
      <c r="C43" s="47">
        <v>225494.302706594</v>
      </c>
      <c r="D43" s="47">
        <v>0</v>
      </c>
      <c r="E43" s="47">
        <v>0</v>
      </c>
      <c r="F43" s="47">
        <v>225494.302706594</v>
      </c>
      <c r="G43" s="95" t="s">
        <v>902</v>
      </c>
      <c r="H43" s="95" t="s">
        <v>902</v>
      </c>
      <c r="I43" s="47">
        <v>0</v>
      </c>
      <c r="J43" s="95">
        <f t="shared" si="0"/>
        <v>225494.302706594</v>
      </c>
      <c r="K43" s="47">
        <v>251161.99349261</v>
      </c>
      <c r="L43" s="47">
        <v>0</v>
      </c>
      <c r="M43" s="47">
        <v>0</v>
      </c>
      <c r="N43" s="47">
        <v>251161.99349261</v>
      </c>
      <c r="O43" s="95" t="s">
        <v>902</v>
      </c>
      <c r="P43" s="95" t="s">
        <v>902</v>
      </c>
      <c r="Q43" s="47">
        <v>0</v>
      </c>
      <c r="R43" s="95">
        <f t="shared" si="1"/>
        <v>251161.99349261</v>
      </c>
      <c r="S43" s="47">
        <v>286102.62407085585</v>
      </c>
      <c r="T43" s="47">
        <v>0</v>
      </c>
      <c r="U43" s="47">
        <v>0</v>
      </c>
      <c r="V43" s="47">
        <v>286102.62407085585</v>
      </c>
      <c r="W43" s="95" t="s">
        <v>902</v>
      </c>
      <c r="X43" s="95" t="s">
        <v>902</v>
      </c>
      <c r="Y43" s="47">
        <v>0</v>
      </c>
      <c r="Z43" s="95">
        <f t="shared" si="2"/>
        <v>286102.62407085585</v>
      </c>
      <c r="AA43" s="47">
        <v>319965.99573447002</v>
      </c>
      <c r="AB43" s="47">
        <v>0</v>
      </c>
      <c r="AC43" s="47">
        <v>0</v>
      </c>
      <c r="AD43" s="47">
        <v>319965.99573447002</v>
      </c>
      <c r="AE43" s="95" t="s">
        <v>902</v>
      </c>
      <c r="AF43" s="95" t="s">
        <v>902</v>
      </c>
      <c r="AG43" s="47">
        <v>0</v>
      </c>
      <c r="AH43" s="95">
        <f t="shared" si="3"/>
        <v>319965.99573447002</v>
      </c>
      <c r="AI43" s="47">
        <v>360125.75807089999</v>
      </c>
      <c r="AJ43" s="47">
        <v>0</v>
      </c>
      <c r="AK43" s="47">
        <v>0</v>
      </c>
      <c r="AL43" s="47">
        <v>360125.75807089999</v>
      </c>
      <c r="AM43" s="95" t="s">
        <v>902</v>
      </c>
      <c r="AN43" s="95" t="s">
        <v>902</v>
      </c>
      <c r="AO43" s="47">
        <v>0</v>
      </c>
      <c r="AP43" s="95">
        <f t="shared" si="4"/>
        <v>360125.75807089999</v>
      </c>
      <c r="AQ43" s="47">
        <v>393729.11223986396</v>
      </c>
      <c r="AR43" s="47">
        <v>0</v>
      </c>
      <c r="AS43" s="47">
        <v>0</v>
      </c>
      <c r="AT43" s="47">
        <v>393729.11223986396</v>
      </c>
      <c r="AU43" s="95" t="s">
        <v>902</v>
      </c>
      <c r="AV43" s="95" t="s">
        <v>902</v>
      </c>
      <c r="AW43" s="47">
        <v>0</v>
      </c>
      <c r="AX43" s="95">
        <f t="shared" si="5"/>
        <v>393729.11223986396</v>
      </c>
      <c r="AY43" s="47">
        <v>452007.872758532</v>
      </c>
      <c r="AZ43" s="47">
        <v>0</v>
      </c>
      <c r="BA43" s="47">
        <v>0</v>
      </c>
      <c r="BB43" s="47">
        <v>452007.872758532</v>
      </c>
      <c r="BC43" s="95" t="s">
        <v>902</v>
      </c>
      <c r="BD43" s="95" t="s">
        <v>902</v>
      </c>
      <c r="BE43" s="47">
        <v>0</v>
      </c>
      <c r="BF43" s="95">
        <f t="shared" si="6"/>
        <v>452007.872758532</v>
      </c>
      <c r="BG43" s="47">
        <v>506036.59482987999</v>
      </c>
      <c r="BH43" s="47">
        <v>0</v>
      </c>
      <c r="BI43" s="47">
        <v>0</v>
      </c>
      <c r="BJ43" s="47">
        <v>506036.59482987999</v>
      </c>
      <c r="BK43" s="95" t="s">
        <v>902</v>
      </c>
      <c r="BL43" s="95" t="s">
        <v>902</v>
      </c>
      <c r="BM43" s="47">
        <v>0</v>
      </c>
      <c r="BN43" s="95">
        <f t="shared" si="7"/>
        <v>506036.59482987999</v>
      </c>
      <c r="BO43" s="47">
        <v>532414.49590467999</v>
      </c>
      <c r="BP43" s="47">
        <v>0</v>
      </c>
      <c r="BQ43" s="47">
        <v>0</v>
      </c>
      <c r="BR43" s="47">
        <v>532414.49590467999</v>
      </c>
      <c r="BS43" s="95" t="s">
        <v>902</v>
      </c>
      <c r="BT43" s="95" t="s">
        <v>902</v>
      </c>
      <c r="BU43" s="47">
        <v>0</v>
      </c>
      <c r="BV43" s="95">
        <f t="shared" si="8"/>
        <v>532414.49590467999</v>
      </c>
      <c r="BW43" s="47">
        <v>572738.65512484999</v>
      </c>
      <c r="BX43" s="47">
        <v>0</v>
      </c>
      <c r="BY43" s="47">
        <v>0</v>
      </c>
      <c r="BZ43" s="47">
        <v>572738.65512484999</v>
      </c>
      <c r="CA43" s="95" t="s">
        <v>902</v>
      </c>
      <c r="CB43" s="95" t="s">
        <v>902</v>
      </c>
      <c r="CC43" s="47">
        <v>0</v>
      </c>
      <c r="CD43" s="95">
        <f t="shared" si="9"/>
        <v>572738.65512484999</v>
      </c>
      <c r="CE43" s="47">
        <v>612594.8705089601</v>
      </c>
      <c r="CF43" s="47">
        <v>0</v>
      </c>
      <c r="CG43" s="47">
        <v>0</v>
      </c>
      <c r="CH43" s="47">
        <v>612594.8705089601</v>
      </c>
      <c r="CI43" s="95" t="s">
        <v>902</v>
      </c>
      <c r="CJ43" s="95" t="s">
        <v>902</v>
      </c>
      <c r="CK43" s="47">
        <v>0</v>
      </c>
      <c r="CL43" s="95">
        <f t="shared" si="10"/>
        <v>612594.8705089601</v>
      </c>
    </row>
    <row r="44" spans="1:90" s="109" customFormat="1" ht="20.100000000000001" customHeight="1" x14ac:dyDescent="0.25">
      <c r="A44" s="60" t="s">
        <v>506</v>
      </c>
      <c r="B44" s="109" t="s">
        <v>507</v>
      </c>
      <c r="C44" s="47">
        <v>20717.380211379997</v>
      </c>
      <c r="D44" s="47">
        <v>0</v>
      </c>
      <c r="E44" s="47">
        <v>0</v>
      </c>
      <c r="F44" s="47">
        <v>20717.380211379997</v>
      </c>
      <c r="G44" s="95" t="s">
        <v>902</v>
      </c>
      <c r="H44" s="95" t="s">
        <v>902</v>
      </c>
      <c r="I44" s="47">
        <v>0</v>
      </c>
      <c r="J44" s="95">
        <f t="shared" si="0"/>
        <v>20717.380211379997</v>
      </c>
      <c r="K44" s="47">
        <v>23794.052151439999</v>
      </c>
      <c r="L44" s="47">
        <v>0</v>
      </c>
      <c r="M44" s="47">
        <v>0</v>
      </c>
      <c r="N44" s="47">
        <v>23794.052151439999</v>
      </c>
      <c r="O44" s="95" t="s">
        <v>902</v>
      </c>
      <c r="P44" s="95" t="s">
        <v>902</v>
      </c>
      <c r="Q44" s="47">
        <v>0</v>
      </c>
      <c r="R44" s="95">
        <f t="shared" si="1"/>
        <v>23794.052151439999</v>
      </c>
      <c r="S44" s="47">
        <v>27313.592211000003</v>
      </c>
      <c r="T44" s="47">
        <v>0</v>
      </c>
      <c r="U44" s="47">
        <v>0</v>
      </c>
      <c r="V44" s="47">
        <v>27313.592211000003</v>
      </c>
      <c r="W44" s="95" t="s">
        <v>902</v>
      </c>
      <c r="X44" s="95" t="s">
        <v>902</v>
      </c>
      <c r="Y44" s="47">
        <v>0</v>
      </c>
      <c r="Z44" s="95">
        <f t="shared" si="2"/>
        <v>27313.592211000003</v>
      </c>
      <c r="AA44" s="47">
        <v>32202.170834839999</v>
      </c>
      <c r="AB44" s="47">
        <v>0</v>
      </c>
      <c r="AC44" s="47">
        <v>0</v>
      </c>
      <c r="AD44" s="47">
        <v>32202.170834839999</v>
      </c>
      <c r="AE44" s="95" t="s">
        <v>902</v>
      </c>
      <c r="AF44" s="95" t="s">
        <v>902</v>
      </c>
      <c r="AG44" s="47">
        <v>0</v>
      </c>
      <c r="AH44" s="95">
        <f t="shared" si="3"/>
        <v>32202.170834839999</v>
      </c>
      <c r="AI44" s="47">
        <v>35186.491278039</v>
      </c>
      <c r="AJ44" s="47">
        <v>0</v>
      </c>
      <c r="AK44" s="47">
        <v>0</v>
      </c>
      <c r="AL44" s="47">
        <v>35186.491278039</v>
      </c>
      <c r="AM44" s="95" t="s">
        <v>902</v>
      </c>
      <c r="AN44" s="95" t="s">
        <v>902</v>
      </c>
      <c r="AO44" s="47">
        <v>0</v>
      </c>
      <c r="AP44" s="95">
        <f t="shared" si="4"/>
        <v>35186.491278039</v>
      </c>
      <c r="AQ44" s="47">
        <v>38130.810483221001</v>
      </c>
      <c r="AR44" s="47">
        <v>0</v>
      </c>
      <c r="AS44" s="47">
        <v>0</v>
      </c>
      <c r="AT44" s="47">
        <v>38130.810483221001</v>
      </c>
      <c r="AU44" s="95" t="s">
        <v>902</v>
      </c>
      <c r="AV44" s="95" t="s">
        <v>902</v>
      </c>
      <c r="AW44" s="47">
        <v>0</v>
      </c>
      <c r="AX44" s="95">
        <f t="shared" si="5"/>
        <v>38130.810483221001</v>
      </c>
      <c r="AY44" s="47">
        <v>37667.740469900004</v>
      </c>
      <c r="AZ44" s="47">
        <v>0</v>
      </c>
      <c r="BA44" s="47">
        <v>0</v>
      </c>
      <c r="BB44" s="47">
        <v>37667.740469900004</v>
      </c>
      <c r="BC44" s="95" t="s">
        <v>902</v>
      </c>
      <c r="BD44" s="95" t="s">
        <v>902</v>
      </c>
      <c r="BE44" s="47">
        <v>0</v>
      </c>
      <c r="BF44" s="95">
        <f t="shared" si="6"/>
        <v>37667.740469900004</v>
      </c>
      <c r="BG44" s="47">
        <v>38540.742640880395</v>
      </c>
      <c r="BH44" s="47">
        <v>0</v>
      </c>
      <c r="BI44" s="47">
        <v>0</v>
      </c>
      <c r="BJ44" s="47">
        <v>38540.742640880395</v>
      </c>
      <c r="BK44" s="95" t="s">
        <v>902</v>
      </c>
      <c r="BL44" s="95" t="s">
        <v>902</v>
      </c>
      <c r="BM44" s="47">
        <v>0</v>
      </c>
      <c r="BN44" s="95">
        <f t="shared" si="7"/>
        <v>38540.742640880395</v>
      </c>
      <c r="BO44" s="47">
        <v>36299.695903550004</v>
      </c>
      <c r="BP44" s="47">
        <v>0</v>
      </c>
      <c r="BQ44" s="47">
        <v>0</v>
      </c>
      <c r="BR44" s="47">
        <v>36299.695903550004</v>
      </c>
      <c r="BS44" s="95" t="s">
        <v>902</v>
      </c>
      <c r="BT44" s="95" t="s">
        <v>902</v>
      </c>
      <c r="BU44" s="47">
        <v>0</v>
      </c>
      <c r="BV44" s="95">
        <f t="shared" si="8"/>
        <v>36299.695903550004</v>
      </c>
      <c r="BW44" s="47">
        <v>37418.42684973</v>
      </c>
      <c r="BX44" s="47">
        <v>0</v>
      </c>
      <c r="BY44" s="47">
        <v>0</v>
      </c>
      <c r="BZ44" s="47">
        <v>37418.42684973</v>
      </c>
      <c r="CA44" s="95" t="s">
        <v>902</v>
      </c>
      <c r="CB44" s="95" t="s">
        <v>902</v>
      </c>
      <c r="CC44" s="47">
        <v>0</v>
      </c>
      <c r="CD44" s="95">
        <f t="shared" si="9"/>
        <v>37418.42684973</v>
      </c>
      <c r="CE44" s="47">
        <v>39991.073966803</v>
      </c>
      <c r="CF44" s="47">
        <v>0</v>
      </c>
      <c r="CG44" s="47">
        <v>0</v>
      </c>
      <c r="CH44" s="47">
        <v>39991.073966803</v>
      </c>
      <c r="CI44" s="95" t="s">
        <v>902</v>
      </c>
      <c r="CJ44" s="95" t="s">
        <v>902</v>
      </c>
      <c r="CK44" s="47">
        <v>0</v>
      </c>
      <c r="CL44" s="95">
        <f t="shared" si="10"/>
        <v>39991.073966803</v>
      </c>
    </row>
    <row r="45" spans="1:90" s="109" customFormat="1" ht="20.100000000000001" customHeight="1" x14ac:dyDescent="0.25">
      <c r="A45" s="60" t="s">
        <v>508</v>
      </c>
      <c r="B45" s="109" t="s">
        <v>509</v>
      </c>
      <c r="C45" s="47">
        <v>8758.2032170000002</v>
      </c>
      <c r="D45" s="47">
        <v>0</v>
      </c>
      <c r="E45" s="47">
        <v>0</v>
      </c>
      <c r="F45" s="47">
        <v>8758.2032170000002</v>
      </c>
      <c r="G45" s="95" t="s">
        <v>902</v>
      </c>
      <c r="H45" s="95" t="s">
        <v>902</v>
      </c>
      <c r="I45" s="47">
        <v>0</v>
      </c>
      <c r="J45" s="95">
        <f t="shared" si="0"/>
        <v>8758.2032170000002</v>
      </c>
      <c r="K45" s="47">
        <v>10379.396260000001</v>
      </c>
      <c r="L45" s="47">
        <v>0</v>
      </c>
      <c r="M45" s="47">
        <v>0</v>
      </c>
      <c r="N45" s="47">
        <v>10379.396260000001</v>
      </c>
      <c r="O45" s="95" t="s">
        <v>902</v>
      </c>
      <c r="P45" s="95" t="s">
        <v>902</v>
      </c>
      <c r="Q45" s="47">
        <v>0</v>
      </c>
      <c r="R45" s="95">
        <f t="shared" si="1"/>
        <v>10379.396260000001</v>
      </c>
      <c r="S45" s="47">
        <v>12266.499477140002</v>
      </c>
      <c r="T45" s="47">
        <v>0</v>
      </c>
      <c r="U45" s="47">
        <v>0</v>
      </c>
      <c r="V45" s="47">
        <v>12266.499477140002</v>
      </c>
      <c r="W45" s="95" t="s">
        <v>902</v>
      </c>
      <c r="X45" s="95" t="s">
        <v>902</v>
      </c>
      <c r="Y45" s="47">
        <v>0</v>
      </c>
      <c r="Z45" s="95">
        <f t="shared" si="2"/>
        <v>12266.499477140002</v>
      </c>
      <c r="AA45" s="47">
        <v>13472.876447959999</v>
      </c>
      <c r="AB45" s="47">
        <v>0</v>
      </c>
      <c r="AC45" s="47">
        <v>0</v>
      </c>
      <c r="AD45" s="47">
        <v>13472.876447959999</v>
      </c>
      <c r="AE45" s="95" t="s">
        <v>902</v>
      </c>
      <c r="AF45" s="95" t="s">
        <v>902</v>
      </c>
      <c r="AG45" s="47">
        <v>0</v>
      </c>
      <c r="AH45" s="95">
        <f t="shared" si="3"/>
        <v>13472.876447959999</v>
      </c>
      <c r="AI45" s="47">
        <v>16683.304538199998</v>
      </c>
      <c r="AJ45" s="47">
        <v>0</v>
      </c>
      <c r="AK45" s="47">
        <v>0</v>
      </c>
      <c r="AL45" s="47">
        <v>16683.304538199998</v>
      </c>
      <c r="AM45" s="95" t="s">
        <v>902</v>
      </c>
      <c r="AN45" s="95" t="s">
        <v>902</v>
      </c>
      <c r="AO45" s="47">
        <v>0</v>
      </c>
      <c r="AP45" s="95">
        <f t="shared" si="4"/>
        <v>16683.304538199998</v>
      </c>
      <c r="AQ45" s="47">
        <v>9180.8223547599991</v>
      </c>
      <c r="AR45" s="47">
        <v>0</v>
      </c>
      <c r="AS45" s="47">
        <v>0</v>
      </c>
      <c r="AT45" s="47">
        <v>9180.8223547599991</v>
      </c>
      <c r="AU45" s="95" t="s">
        <v>902</v>
      </c>
      <c r="AV45" s="95" t="s">
        <v>902</v>
      </c>
      <c r="AW45" s="47">
        <v>0</v>
      </c>
      <c r="AX45" s="95">
        <f t="shared" si="5"/>
        <v>9180.8223547599991</v>
      </c>
      <c r="AY45" s="47">
        <v>18346.782028199996</v>
      </c>
      <c r="AZ45" s="47">
        <v>0</v>
      </c>
      <c r="BA45" s="47">
        <v>0</v>
      </c>
      <c r="BB45" s="47">
        <v>18346.782028199996</v>
      </c>
      <c r="BC45" s="95" t="s">
        <v>902</v>
      </c>
      <c r="BD45" s="95" t="s">
        <v>902</v>
      </c>
      <c r="BE45" s="47">
        <v>0</v>
      </c>
      <c r="BF45" s="95">
        <f t="shared" si="6"/>
        <v>18346.782028199996</v>
      </c>
      <c r="BG45" s="47">
        <v>16565.899077599999</v>
      </c>
      <c r="BH45" s="47">
        <v>0</v>
      </c>
      <c r="BI45" s="47">
        <v>0</v>
      </c>
      <c r="BJ45" s="47">
        <v>16565.899077599999</v>
      </c>
      <c r="BK45" s="95" t="s">
        <v>902</v>
      </c>
      <c r="BL45" s="95" t="s">
        <v>902</v>
      </c>
      <c r="BM45" s="47">
        <v>0</v>
      </c>
      <c r="BN45" s="95">
        <f t="shared" si="7"/>
        <v>16565.899077599999</v>
      </c>
      <c r="BO45" s="47">
        <v>17236.835199540001</v>
      </c>
      <c r="BP45" s="47">
        <v>0</v>
      </c>
      <c r="BQ45" s="47">
        <v>0</v>
      </c>
      <c r="BR45" s="47">
        <v>17236.835199540001</v>
      </c>
      <c r="BS45" s="95" t="s">
        <v>902</v>
      </c>
      <c r="BT45" s="95" t="s">
        <v>902</v>
      </c>
      <c r="BU45" s="47">
        <v>0</v>
      </c>
      <c r="BV45" s="95">
        <f t="shared" si="8"/>
        <v>17236.835199540001</v>
      </c>
      <c r="BW45" s="47">
        <v>17594.545935730002</v>
      </c>
      <c r="BX45" s="47">
        <v>0</v>
      </c>
      <c r="BY45" s="47">
        <v>0</v>
      </c>
      <c r="BZ45" s="47">
        <v>17594.545935730002</v>
      </c>
      <c r="CA45" s="95" t="s">
        <v>902</v>
      </c>
      <c r="CB45" s="95" t="s">
        <v>902</v>
      </c>
      <c r="CC45" s="47">
        <v>0</v>
      </c>
      <c r="CD45" s="95">
        <f t="shared" si="9"/>
        <v>17594.545935730002</v>
      </c>
      <c r="CE45" s="47">
        <v>19579.779094220001</v>
      </c>
      <c r="CF45" s="47">
        <v>0</v>
      </c>
      <c r="CG45" s="47">
        <v>0</v>
      </c>
      <c r="CH45" s="47">
        <v>19579.779094220001</v>
      </c>
      <c r="CI45" s="95" t="s">
        <v>902</v>
      </c>
      <c r="CJ45" s="95" t="s">
        <v>902</v>
      </c>
      <c r="CK45" s="47">
        <v>0</v>
      </c>
      <c r="CL45" s="95">
        <f t="shared" si="10"/>
        <v>19579.779094220001</v>
      </c>
    </row>
    <row r="46" spans="1:90" s="109" customFormat="1" ht="20.100000000000001" customHeight="1" x14ac:dyDescent="0.25">
      <c r="A46" s="60" t="s">
        <v>510</v>
      </c>
      <c r="B46" s="109" t="s">
        <v>511</v>
      </c>
      <c r="C46" s="47">
        <v>28223.543520663996</v>
      </c>
      <c r="D46" s="47">
        <v>50737.855136850005</v>
      </c>
      <c r="E46" s="47">
        <v>0</v>
      </c>
      <c r="F46" s="47">
        <v>78961.398657514001</v>
      </c>
      <c r="G46" s="95" t="s">
        <v>902</v>
      </c>
      <c r="H46" s="95" t="s">
        <v>902</v>
      </c>
      <c r="I46" s="47">
        <v>0</v>
      </c>
      <c r="J46" s="95">
        <f t="shared" si="0"/>
        <v>78961.398657514001</v>
      </c>
      <c r="K46" s="47">
        <v>30195.270128780001</v>
      </c>
      <c r="L46" s="47">
        <v>58513.964757990005</v>
      </c>
      <c r="M46" s="47">
        <v>0</v>
      </c>
      <c r="N46" s="47">
        <v>88709.234886770006</v>
      </c>
      <c r="O46" s="95" t="s">
        <v>902</v>
      </c>
      <c r="P46" s="95" t="s">
        <v>902</v>
      </c>
      <c r="Q46" s="47">
        <v>0</v>
      </c>
      <c r="R46" s="95">
        <f t="shared" si="1"/>
        <v>88709.234886770006</v>
      </c>
      <c r="S46" s="47">
        <v>31859.975831781441</v>
      </c>
      <c r="T46" s="47">
        <v>65930.875860250002</v>
      </c>
      <c r="U46" s="47">
        <v>0</v>
      </c>
      <c r="V46" s="47">
        <v>97790.851692031443</v>
      </c>
      <c r="W46" s="95" t="s">
        <v>902</v>
      </c>
      <c r="X46" s="95" t="s">
        <v>902</v>
      </c>
      <c r="Y46" s="47">
        <v>0</v>
      </c>
      <c r="Z46" s="95">
        <f t="shared" si="2"/>
        <v>97790.851692031443</v>
      </c>
      <c r="AA46" s="47">
        <v>36510.134206811999</v>
      </c>
      <c r="AB46" s="47">
        <v>76542.104533879989</v>
      </c>
      <c r="AC46" s="47">
        <v>0</v>
      </c>
      <c r="AD46" s="47">
        <v>113052.23874069199</v>
      </c>
      <c r="AE46" s="95" t="s">
        <v>902</v>
      </c>
      <c r="AF46" s="95" t="s">
        <v>902</v>
      </c>
      <c r="AG46" s="47">
        <v>0</v>
      </c>
      <c r="AH46" s="95">
        <f t="shared" si="3"/>
        <v>113052.23874069199</v>
      </c>
      <c r="AI46" s="47">
        <v>43192.457648181</v>
      </c>
      <c r="AJ46" s="47">
        <v>87226.192011539999</v>
      </c>
      <c r="AK46" s="47">
        <v>0</v>
      </c>
      <c r="AL46" s="47">
        <v>130418.64965972101</v>
      </c>
      <c r="AM46" s="95" t="s">
        <v>902</v>
      </c>
      <c r="AN46" s="95" t="s">
        <v>902</v>
      </c>
      <c r="AO46" s="47">
        <v>0</v>
      </c>
      <c r="AP46" s="95">
        <f t="shared" si="4"/>
        <v>130418.64965972101</v>
      </c>
      <c r="AQ46" s="47">
        <v>51270.548941999994</v>
      </c>
      <c r="AR46" s="47">
        <v>100261.64253914</v>
      </c>
      <c r="AS46" s="47">
        <v>0</v>
      </c>
      <c r="AT46" s="47">
        <v>151532.19148113998</v>
      </c>
      <c r="AU46" s="95" t="s">
        <v>902</v>
      </c>
      <c r="AV46" s="95" t="s">
        <v>902</v>
      </c>
      <c r="AW46" s="47">
        <v>0</v>
      </c>
      <c r="AX46" s="95">
        <f t="shared" si="5"/>
        <v>151532.19148113998</v>
      </c>
      <c r="AY46" s="47">
        <v>62841.021709716995</v>
      </c>
      <c r="AZ46" s="47">
        <v>110187.05929648</v>
      </c>
      <c r="BA46" s="47">
        <v>0</v>
      </c>
      <c r="BB46" s="47">
        <v>173028.081006197</v>
      </c>
      <c r="BC46" s="95" t="s">
        <v>902</v>
      </c>
      <c r="BD46" s="95" t="s">
        <v>902</v>
      </c>
      <c r="BE46" s="47">
        <v>0</v>
      </c>
      <c r="BF46" s="95">
        <f t="shared" si="6"/>
        <v>173028.081006197</v>
      </c>
      <c r="BG46" s="47">
        <v>60733.938629500008</v>
      </c>
      <c r="BH46" s="47">
        <v>164622.46553463006</v>
      </c>
      <c r="BI46" s="47">
        <v>0</v>
      </c>
      <c r="BJ46" s="47">
        <v>225356.40416413007</v>
      </c>
      <c r="BK46" s="95" t="s">
        <v>902</v>
      </c>
      <c r="BL46" s="95" t="s">
        <v>902</v>
      </c>
      <c r="BM46" s="47">
        <v>0</v>
      </c>
      <c r="BN46" s="95">
        <f t="shared" si="7"/>
        <v>225356.40416413007</v>
      </c>
      <c r="BO46" s="47">
        <v>62469.966375816999</v>
      </c>
      <c r="BP46" s="47">
        <v>127998.08991506998</v>
      </c>
      <c r="BQ46" s="47">
        <v>0</v>
      </c>
      <c r="BR46" s="47">
        <v>190468.05629088698</v>
      </c>
      <c r="BS46" s="95" t="s">
        <v>902</v>
      </c>
      <c r="BT46" s="95" t="s">
        <v>902</v>
      </c>
      <c r="BU46" s="47">
        <v>0</v>
      </c>
      <c r="BV46" s="95">
        <f t="shared" si="8"/>
        <v>190468.05629088698</v>
      </c>
      <c r="BW46" s="47">
        <v>62230.193183726005</v>
      </c>
      <c r="BX46" s="47">
        <v>164517.61027405999</v>
      </c>
      <c r="BY46" s="47">
        <v>0</v>
      </c>
      <c r="BZ46" s="47">
        <v>226747.80345778598</v>
      </c>
      <c r="CA46" s="95" t="s">
        <v>902</v>
      </c>
      <c r="CB46" s="95" t="s">
        <v>902</v>
      </c>
      <c r="CC46" s="47">
        <v>0</v>
      </c>
      <c r="CD46" s="95">
        <f t="shared" si="9"/>
        <v>226747.80345778598</v>
      </c>
      <c r="CE46" s="47">
        <v>69375.162659897993</v>
      </c>
      <c r="CF46" s="47">
        <v>129668.85781230999</v>
      </c>
      <c r="CG46" s="47">
        <v>0</v>
      </c>
      <c r="CH46" s="47">
        <v>199044.02047220798</v>
      </c>
      <c r="CI46" s="95" t="s">
        <v>902</v>
      </c>
      <c r="CJ46" s="95" t="s">
        <v>902</v>
      </c>
      <c r="CK46" s="47">
        <v>0</v>
      </c>
      <c r="CL46" s="95">
        <f t="shared" si="10"/>
        <v>199044.02047220798</v>
      </c>
    </row>
    <row r="47" spans="1:90" ht="20.100000000000001" customHeight="1" x14ac:dyDescent="0.25">
      <c r="A47" s="35">
        <v>272</v>
      </c>
      <c r="B47" s="36" t="s">
        <v>317</v>
      </c>
      <c r="C47" s="37">
        <v>37632.086286726</v>
      </c>
      <c r="D47" s="37">
        <v>0</v>
      </c>
      <c r="E47" s="37">
        <v>0</v>
      </c>
      <c r="F47" s="37">
        <v>37632.086286726</v>
      </c>
      <c r="G47" s="93">
        <v>875.41648395858454</v>
      </c>
      <c r="H47" s="93">
        <v>1183.77902262257</v>
      </c>
      <c r="I47" s="37">
        <f>SUM(I48:I50)</f>
        <v>0</v>
      </c>
      <c r="J47" s="93">
        <f t="shared" si="0"/>
        <v>39691.281793307156</v>
      </c>
      <c r="K47" s="37">
        <v>43209.107803639999</v>
      </c>
      <c r="L47" s="37">
        <v>0</v>
      </c>
      <c r="M47" s="37">
        <v>0</v>
      </c>
      <c r="N47" s="37">
        <v>43209.107803639999</v>
      </c>
      <c r="O47" s="93">
        <v>957.02566509000007</v>
      </c>
      <c r="P47" s="93">
        <v>1463.41619153071</v>
      </c>
      <c r="Q47" s="37">
        <f>SUM(Q48:Q50)</f>
        <v>0</v>
      </c>
      <c r="R47" s="93">
        <f t="shared" si="1"/>
        <v>45629.549660260709</v>
      </c>
      <c r="S47" s="37">
        <v>52698.286807386175</v>
      </c>
      <c r="T47" s="37">
        <v>0</v>
      </c>
      <c r="U47" s="37">
        <v>0</v>
      </c>
      <c r="V47" s="37">
        <v>52698.286807386175</v>
      </c>
      <c r="W47" s="93">
        <v>1433.7461947664528</v>
      </c>
      <c r="X47" s="93">
        <v>1698.13371397066</v>
      </c>
      <c r="Y47" s="37">
        <f>SUM(Y48:Y50)</f>
        <v>0</v>
      </c>
      <c r="Z47" s="93">
        <f t="shared" si="2"/>
        <v>55830.166716123291</v>
      </c>
      <c r="AA47" s="37">
        <v>62438.07654686</v>
      </c>
      <c r="AB47" s="37">
        <v>0</v>
      </c>
      <c r="AC47" s="37">
        <v>0</v>
      </c>
      <c r="AD47" s="37">
        <v>62438.07654686</v>
      </c>
      <c r="AE47" s="93">
        <v>1574.8787962599999</v>
      </c>
      <c r="AF47" s="93">
        <v>1701.6274142360799</v>
      </c>
      <c r="AG47" s="37">
        <f>SUM(AG48:AG50)</f>
        <v>0</v>
      </c>
      <c r="AH47" s="93">
        <f t="shared" si="3"/>
        <v>65714.582757356082</v>
      </c>
      <c r="AI47" s="37">
        <v>68936.674930067005</v>
      </c>
      <c r="AJ47" s="37">
        <v>0</v>
      </c>
      <c r="AK47" s="37">
        <v>0</v>
      </c>
      <c r="AL47" s="37">
        <v>68936.674930067005</v>
      </c>
      <c r="AM47" s="93">
        <v>1875.7137974199998</v>
      </c>
      <c r="AN47" s="93">
        <v>2317.65986932339</v>
      </c>
      <c r="AO47" s="37">
        <f>SUM(AO48:AO50)</f>
        <v>0</v>
      </c>
      <c r="AP47" s="93">
        <f t="shared" si="4"/>
        <v>73130.048596810404</v>
      </c>
      <c r="AQ47" s="37">
        <v>71500.824891700002</v>
      </c>
      <c r="AR47" s="37">
        <v>0</v>
      </c>
      <c r="AS47" s="37">
        <v>0</v>
      </c>
      <c r="AT47" s="37">
        <v>71500.824891700002</v>
      </c>
      <c r="AU47" s="93">
        <v>2102.59038848</v>
      </c>
      <c r="AV47" s="93">
        <v>2365.5194660235202</v>
      </c>
      <c r="AW47" s="37">
        <f>SUM(AW48:AW50)</f>
        <v>0</v>
      </c>
      <c r="AX47" s="93">
        <f t="shared" si="5"/>
        <v>75968.934746203522</v>
      </c>
      <c r="AY47" s="37">
        <v>78248.034582606007</v>
      </c>
      <c r="AZ47" s="37">
        <v>0</v>
      </c>
      <c r="BA47" s="37">
        <v>0</v>
      </c>
      <c r="BB47" s="37">
        <v>78248.034582606007</v>
      </c>
      <c r="BC47" s="93">
        <v>2049.8808208299997</v>
      </c>
      <c r="BD47" s="93">
        <v>2415.5003229563899</v>
      </c>
      <c r="BE47" s="37">
        <f>SUM(BE48:BE50)</f>
        <v>0</v>
      </c>
      <c r="BF47" s="93">
        <f t="shared" si="6"/>
        <v>82713.415726392399</v>
      </c>
      <c r="BG47" s="37">
        <v>82911.060928440042</v>
      </c>
      <c r="BH47" s="37">
        <v>0</v>
      </c>
      <c r="BI47" s="37">
        <v>0</v>
      </c>
      <c r="BJ47" s="37">
        <v>82911.060928440042</v>
      </c>
      <c r="BK47" s="93">
        <v>1939.1063081000002</v>
      </c>
      <c r="BL47" s="93">
        <v>2249.3660788515699</v>
      </c>
      <c r="BM47" s="37">
        <f>SUM(BM48:BM50)</f>
        <v>0</v>
      </c>
      <c r="BN47" s="93">
        <f t="shared" si="7"/>
        <v>87099.533315391614</v>
      </c>
      <c r="BO47" s="37">
        <v>86273.909704050006</v>
      </c>
      <c r="BP47" s="37">
        <v>0</v>
      </c>
      <c r="BQ47" s="37">
        <v>0</v>
      </c>
      <c r="BR47" s="37">
        <v>86273.909704050006</v>
      </c>
      <c r="BS47" s="93">
        <v>2056.7027267799999</v>
      </c>
      <c r="BT47" s="93">
        <v>2481.8710378216501</v>
      </c>
      <c r="BU47" s="37">
        <f>SUM(BU48:BU50)</f>
        <v>0</v>
      </c>
      <c r="BV47" s="93">
        <f t="shared" si="8"/>
        <v>90812.483468651655</v>
      </c>
      <c r="BW47" s="37">
        <v>93271.166348949992</v>
      </c>
      <c r="BX47" s="37">
        <v>0</v>
      </c>
      <c r="BY47" s="37">
        <v>0</v>
      </c>
      <c r="BZ47" s="37">
        <v>93271.166348949992</v>
      </c>
      <c r="CA47" s="93">
        <v>2031.1057331631537</v>
      </c>
      <c r="CB47" s="93">
        <v>2472.3890939267003</v>
      </c>
      <c r="CC47" s="37">
        <f>SUM(CC48:CC50)</f>
        <v>0</v>
      </c>
      <c r="CD47" s="93">
        <f t="shared" si="9"/>
        <v>97774.661176039852</v>
      </c>
      <c r="CE47" s="37">
        <v>408690.65146891295</v>
      </c>
      <c r="CF47" s="37">
        <v>0</v>
      </c>
      <c r="CG47" s="37">
        <v>0</v>
      </c>
      <c r="CH47" s="37">
        <v>408690.65146891295</v>
      </c>
      <c r="CI47" s="93">
        <v>3224.0931343790307</v>
      </c>
      <c r="CJ47" s="93">
        <v>2576.2360639999997</v>
      </c>
      <c r="CK47" s="37">
        <f>SUM(CK48:CK50)</f>
        <v>0</v>
      </c>
      <c r="CL47" s="93">
        <f t="shared" si="10"/>
        <v>414490.98066729197</v>
      </c>
    </row>
    <row r="48" spans="1:90" s="109" customFormat="1" ht="20.100000000000001" customHeight="1" x14ac:dyDescent="0.25">
      <c r="A48" s="60" t="s">
        <v>512</v>
      </c>
      <c r="B48" s="109" t="s">
        <v>513</v>
      </c>
      <c r="C48" s="47">
        <v>22233.233412050002</v>
      </c>
      <c r="D48" s="47">
        <v>0</v>
      </c>
      <c r="E48" s="47">
        <v>0</v>
      </c>
      <c r="F48" s="47">
        <v>22233.233412050002</v>
      </c>
      <c r="G48" s="95">
        <v>0</v>
      </c>
      <c r="H48" s="95">
        <v>0</v>
      </c>
      <c r="I48" s="47">
        <v>0</v>
      </c>
      <c r="J48" s="95">
        <f t="shared" si="0"/>
        <v>22233.233412050002</v>
      </c>
      <c r="K48" s="47">
        <v>25114.48351432</v>
      </c>
      <c r="L48" s="47">
        <v>0</v>
      </c>
      <c r="M48" s="47">
        <v>0</v>
      </c>
      <c r="N48" s="47">
        <v>25114.48351432</v>
      </c>
      <c r="O48" s="95">
        <v>0</v>
      </c>
      <c r="P48" s="95">
        <v>0</v>
      </c>
      <c r="Q48" s="47">
        <v>0</v>
      </c>
      <c r="R48" s="95">
        <f t="shared" si="1"/>
        <v>25114.48351432</v>
      </c>
      <c r="S48" s="47">
        <v>30321.52235662</v>
      </c>
      <c r="T48" s="47">
        <v>0</v>
      </c>
      <c r="U48" s="47">
        <v>0</v>
      </c>
      <c r="V48" s="47">
        <v>30321.52235662</v>
      </c>
      <c r="W48" s="95">
        <v>0</v>
      </c>
      <c r="X48" s="95">
        <v>0</v>
      </c>
      <c r="Y48" s="47">
        <v>0</v>
      </c>
      <c r="Z48" s="95">
        <f t="shared" si="2"/>
        <v>30321.52235662</v>
      </c>
      <c r="AA48" s="47">
        <v>33725.44399236</v>
      </c>
      <c r="AB48" s="47">
        <v>0</v>
      </c>
      <c r="AC48" s="47">
        <v>0</v>
      </c>
      <c r="AD48" s="47">
        <v>33725.44399236</v>
      </c>
      <c r="AE48" s="95">
        <v>0</v>
      </c>
      <c r="AF48" s="95">
        <v>0</v>
      </c>
      <c r="AG48" s="47">
        <v>0</v>
      </c>
      <c r="AH48" s="95">
        <f t="shared" si="3"/>
        <v>33725.44399236</v>
      </c>
      <c r="AI48" s="47">
        <v>37511.239915190003</v>
      </c>
      <c r="AJ48" s="47">
        <v>0</v>
      </c>
      <c r="AK48" s="47">
        <v>0</v>
      </c>
      <c r="AL48" s="47">
        <v>37511.239915190003</v>
      </c>
      <c r="AM48" s="95">
        <v>0</v>
      </c>
      <c r="AN48" s="95">
        <v>0</v>
      </c>
      <c r="AO48" s="47">
        <v>0</v>
      </c>
      <c r="AP48" s="95">
        <f t="shared" si="4"/>
        <v>37511.239915190003</v>
      </c>
      <c r="AQ48" s="47">
        <v>41793.480644869996</v>
      </c>
      <c r="AR48" s="47">
        <v>0</v>
      </c>
      <c r="AS48" s="47">
        <v>0</v>
      </c>
      <c r="AT48" s="47">
        <v>41793.480644869996</v>
      </c>
      <c r="AU48" s="95">
        <v>0</v>
      </c>
      <c r="AV48" s="95">
        <v>0</v>
      </c>
      <c r="AW48" s="47">
        <v>0</v>
      </c>
      <c r="AX48" s="95">
        <f t="shared" si="5"/>
        <v>41793.480644869996</v>
      </c>
      <c r="AY48" s="47">
        <v>47966.477198330002</v>
      </c>
      <c r="AZ48" s="47">
        <v>0</v>
      </c>
      <c r="BA48" s="47">
        <v>0</v>
      </c>
      <c r="BB48" s="47">
        <v>47966.477198330002</v>
      </c>
      <c r="BC48" s="95">
        <v>1.073001E-2</v>
      </c>
      <c r="BD48" s="95">
        <v>0</v>
      </c>
      <c r="BE48" s="47">
        <v>0</v>
      </c>
      <c r="BF48" s="95">
        <f t="shared" si="6"/>
        <v>47966.487928340001</v>
      </c>
      <c r="BG48" s="47">
        <v>53119.695282630026</v>
      </c>
      <c r="BH48" s="47">
        <v>0</v>
      </c>
      <c r="BI48" s="47">
        <v>0</v>
      </c>
      <c r="BJ48" s="47">
        <v>53119.695282630026</v>
      </c>
      <c r="BK48" s="95">
        <v>0</v>
      </c>
      <c r="BL48" s="95">
        <v>0</v>
      </c>
      <c r="BM48" s="47">
        <v>0</v>
      </c>
      <c r="BN48" s="95">
        <f t="shared" si="7"/>
        <v>53119.695282630026</v>
      </c>
      <c r="BO48" s="47">
        <v>55176.642847030002</v>
      </c>
      <c r="BP48" s="47">
        <v>0</v>
      </c>
      <c r="BQ48" s="47">
        <v>0</v>
      </c>
      <c r="BR48" s="47">
        <v>55176.642847030002</v>
      </c>
      <c r="BS48" s="95">
        <v>0</v>
      </c>
      <c r="BT48" s="95">
        <v>0</v>
      </c>
      <c r="BU48" s="47">
        <v>0</v>
      </c>
      <c r="BV48" s="95">
        <f t="shared" si="8"/>
        <v>55176.642847030002</v>
      </c>
      <c r="BW48" s="47">
        <v>58494.657158889997</v>
      </c>
      <c r="BX48" s="47">
        <v>0</v>
      </c>
      <c r="BY48" s="47">
        <v>0</v>
      </c>
      <c r="BZ48" s="47">
        <v>58494.657158889997</v>
      </c>
      <c r="CA48" s="95">
        <v>0</v>
      </c>
      <c r="CB48" s="95">
        <v>0</v>
      </c>
      <c r="CC48" s="47">
        <v>0</v>
      </c>
      <c r="CD48" s="95">
        <f t="shared" si="9"/>
        <v>58494.657158889997</v>
      </c>
      <c r="CE48" s="47">
        <v>61644.781877319998</v>
      </c>
      <c r="CF48" s="47">
        <v>0</v>
      </c>
      <c r="CG48" s="47">
        <v>0</v>
      </c>
      <c r="CH48" s="47">
        <v>61644.781877319998</v>
      </c>
      <c r="CI48" s="95">
        <v>0</v>
      </c>
      <c r="CJ48" s="95">
        <v>0</v>
      </c>
      <c r="CK48" s="47">
        <v>0</v>
      </c>
      <c r="CL48" s="95">
        <f t="shared" si="10"/>
        <v>61644.781877319998</v>
      </c>
    </row>
    <row r="49" spans="1:90" s="109" customFormat="1" ht="20.100000000000001" customHeight="1" x14ac:dyDescent="0.25">
      <c r="A49" s="60" t="s">
        <v>514</v>
      </c>
      <c r="B49" s="109" t="s">
        <v>515</v>
      </c>
      <c r="C49" s="47">
        <v>227.04621237999999</v>
      </c>
      <c r="D49" s="47">
        <v>0</v>
      </c>
      <c r="E49" s="47">
        <v>0</v>
      </c>
      <c r="F49" s="47">
        <v>227.04621237999999</v>
      </c>
      <c r="G49" s="95">
        <v>0</v>
      </c>
      <c r="H49" s="95">
        <v>0</v>
      </c>
      <c r="I49" s="47">
        <v>0</v>
      </c>
      <c r="J49" s="95">
        <f t="shared" si="0"/>
        <v>227.04621237999999</v>
      </c>
      <c r="K49" s="47">
        <v>251.16615778000005</v>
      </c>
      <c r="L49" s="47">
        <v>0</v>
      </c>
      <c r="M49" s="47">
        <v>0</v>
      </c>
      <c r="N49" s="47">
        <v>251.16615778000005</v>
      </c>
      <c r="O49" s="95">
        <v>0</v>
      </c>
      <c r="P49" s="95">
        <v>0</v>
      </c>
      <c r="Q49" s="47">
        <v>0</v>
      </c>
      <c r="R49" s="95">
        <f t="shared" si="1"/>
        <v>251.16615778000005</v>
      </c>
      <c r="S49" s="47">
        <v>255.04183848999998</v>
      </c>
      <c r="T49" s="47">
        <v>0</v>
      </c>
      <c r="U49" s="47">
        <v>0</v>
      </c>
      <c r="V49" s="47">
        <v>255.04183848999998</v>
      </c>
      <c r="W49" s="95">
        <v>0</v>
      </c>
      <c r="X49" s="95">
        <v>0</v>
      </c>
      <c r="Y49" s="47">
        <v>0</v>
      </c>
      <c r="Z49" s="95">
        <f t="shared" si="2"/>
        <v>255.04183848999998</v>
      </c>
      <c r="AA49" s="47">
        <v>596.92194353000002</v>
      </c>
      <c r="AB49" s="47">
        <v>0</v>
      </c>
      <c r="AC49" s="47">
        <v>0</v>
      </c>
      <c r="AD49" s="47">
        <v>596.92194353000002</v>
      </c>
      <c r="AE49" s="95">
        <v>89.263922759999986</v>
      </c>
      <c r="AF49" s="95">
        <v>0</v>
      </c>
      <c r="AG49" s="47">
        <v>0</v>
      </c>
      <c r="AH49" s="95">
        <f t="shared" si="3"/>
        <v>686.18586629000004</v>
      </c>
      <c r="AI49" s="47">
        <v>636.50163229999998</v>
      </c>
      <c r="AJ49" s="47">
        <v>0</v>
      </c>
      <c r="AK49" s="47">
        <v>0</v>
      </c>
      <c r="AL49" s="47">
        <v>636.50163229999998</v>
      </c>
      <c r="AM49" s="95">
        <v>92.963048789999988</v>
      </c>
      <c r="AN49" s="95">
        <v>0</v>
      </c>
      <c r="AO49" s="47">
        <v>0</v>
      </c>
      <c r="AP49" s="95">
        <f t="shared" si="4"/>
        <v>729.46468109</v>
      </c>
      <c r="AQ49" s="47">
        <v>736.65115065999998</v>
      </c>
      <c r="AR49" s="47">
        <v>0</v>
      </c>
      <c r="AS49" s="47">
        <v>0</v>
      </c>
      <c r="AT49" s="47">
        <v>736.65115065999998</v>
      </c>
      <c r="AU49" s="95">
        <v>173.44815623</v>
      </c>
      <c r="AV49" s="95">
        <v>0</v>
      </c>
      <c r="AW49" s="47">
        <v>0</v>
      </c>
      <c r="AX49" s="95">
        <f t="shared" si="5"/>
        <v>910.09930688999998</v>
      </c>
      <c r="AY49" s="47">
        <v>745.30388500999993</v>
      </c>
      <c r="AZ49" s="47">
        <v>0</v>
      </c>
      <c r="BA49" s="47">
        <v>0</v>
      </c>
      <c r="BB49" s="47">
        <v>745.30388500999993</v>
      </c>
      <c r="BC49" s="95">
        <v>255.84780473000001</v>
      </c>
      <c r="BD49" s="95">
        <v>0</v>
      </c>
      <c r="BE49" s="47">
        <v>0</v>
      </c>
      <c r="BF49" s="95">
        <f t="shared" si="6"/>
        <v>1001.1516897399999</v>
      </c>
      <c r="BG49" s="47">
        <v>733.09776233000002</v>
      </c>
      <c r="BH49" s="47">
        <v>0</v>
      </c>
      <c r="BI49" s="47">
        <v>0</v>
      </c>
      <c r="BJ49" s="47">
        <v>733.09776233000002</v>
      </c>
      <c r="BK49" s="95">
        <v>229.64990152999997</v>
      </c>
      <c r="BL49" s="95">
        <v>0</v>
      </c>
      <c r="BM49" s="47">
        <v>0</v>
      </c>
      <c r="BN49" s="95">
        <f t="shared" si="7"/>
        <v>962.74766385999999</v>
      </c>
      <c r="BO49" s="47">
        <v>702.28841492000004</v>
      </c>
      <c r="BP49" s="47">
        <v>0</v>
      </c>
      <c r="BQ49" s="47">
        <v>0</v>
      </c>
      <c r="BR49" s="47">
        <v>702.28841492000004</v>
      </c>
      <c r="BS49" s="95">
        <v>247.09173382</v>
      </c>
      <c r="BT49" s="95">
        <v>0</v>
      </c>
      <c r="BU49" s="47">
        <v>0</v>
      </c>
      <c r="BV49" s="95">
        <f t="shared" si="8"/>
        <v>949.3801487400001</v>
      </c>
      <c r="BW49" s="47">
        <v>817.81901648000007</v>
      </c>
      <c r="BX49" s="47">
        <v>0</v>
      </c>
      <c r="BY49" s="47">
        <v>0</v>
      </c>
      <c r="BZ49" s="47">
        <v>817.81901648000007</v>
      </c>
      <c r="CA49" s="95">
        <v>263.95209315000005</v>
      </c>
      <c r="CB49" s="95">
        <v>0</v>
      </c>
      <c r="CC49" s="47">
        <v>0</v>
      </c>
      <c r="CD49" s="95">
        <f t="shared" si="9"/>
        <v>1081.7711096300002</v>
      </c>
      <c r="CE49" s="47">
        <v>719.00890522999998</v>
      </c>
      <c r="CF49" s="47">
        <v>0</v>
      </c>
      <c r="CG49" s="47">
        <v>0</v>
      </c>
      <c r="CH49" s="47">
        <v>719.00890522999998</v>
      </c>
      <c r="CI49" s="95">
        <v>375.41130318445397</v>
      </c>
      <c r="CJ49" s="95">
        <v>0</v>
      </c>
      <c r="CK49" s="47">
        <v>0</v>
      </c>
      <c r="CL49" s="95">
        <f t="shared" si="10"/>
        <v>1094.420208414454</v>
      </c>
    </row>
    <row r="50" spans="1:90" s="109" customFormat="1" ht="20.100000000000001" customHeight="1" x14ac:dyDescent="0.25">
      <c r="A50" s="60" t="s">
        <v>516</v>
      </c>
      <c r="B50" s="109" t="s">
        <v>517</v>
      </c>
      <c r="C50" s="47">
        <v>15171.806662295998</v>
      </c>
      <c r="D50" s="47">
        <v>0</v>
      </c>
      <c r="E50" s="47">
        <v>0</v>
      </c>
      <c r="F50" s="47">
        <v>15171.806662295998</v>
      </c>
      <c r="G50" s="95">
        <v>875.41648395858454</v>
      </c>
      <c r="H50" s="95">
        <v>1183.77902262257</v>
      </c>
      <c r="I50" s="47">
        <v>0</v>
      </c>
      <c r="J50" s="95">
        <f t="shared" si="0"/>
        <v>17231.002168877152</v>
      </c>
      <c r="K50" s="47">
        <v>17843.458131539999</v>
      </c>
      <c r="L50" s="47">
        <v>0</v>
      </c>
      <c r="M50" s="47">
        <v>0</v>
      </c>
      <c r="N50" s="47">
        <v>17843.458131539999</v>
      </c>
      <c r="O50" s="95">
        <v>957.02566509000007</v>
      </c>
      <c r="P50" s="95">
        <v>1463.41619153071</v>
      </c>
      <c r="Q50" s="47">
        <v>0</v>
      </c>
      <c r="R50" s="95">
        <f t="shared" si="1"/>
        <v>20263.899988160709</v>
      </c>
      <c r="S50" s="47">
        <v>22121.722612276175</v>
      </c>
      <c r="T50" s="47">
        <v>0</v>
      </c>
      <c r="U50" s="47">
        <v>0</v>
      </c>
      <c r="V50" s="47">
        <v>22121.722612276175</v>
      </c>
      <c r="W50" s="95">
        <v>1433.7461947664528</v>
      </c>
      <c r="X50" s="95">
        <v>1698.13371397066</v>
      </c>
      <c r="Y50" s="47">
        <v>0</v>
      </c>
      <c r="Z50" s="95">
        <f t="shared" si="2"/>
        <v>25253.602521013287</v>
      </c>
      <c r="AA50" s="47">
        <v>28115.710610970003</v>
      </c>
      <c r="AB50" s="47">
        <v>0</v>
      </c>
      <c r="AC50" s="47">
        <v>0</v>
      </c>
      <c r="AD50" s="47">
        <v>28115.710610970003</v>
      </c>
      <c r="AE50" s="95">
        <v>1485.6148734999999</v>
      </c>
      <c r="AF50" s="95">
        <v>1701.6274142360799</v>
      </c>
      <c r="AG50" s="47">
        <v>0</v>
      </c>
      <c r="AH50" s="95">
        <f t="shared" si="3"/>
        <v>31302.952898706084</v>
      </c>
      <c r="AI50" s="47">
        <v>30788.933382577001</v>
      </c>
      <c r="AJ50" s="47">
        <v>0</v>
      </c>
      <c r="AK50" s="47">
        <v>0</v>
      </c>
      <c r="AL50" s="47">
        <v>30788.933382577001</v>
      </c>
      <c r="AM50" s="95">
        <v>1782.7507486299999</v>
      </c>
      <c r="AN50" s="95">
        <v>2317.65986932339</v>
      </c>
      <c r="AO50" s="47">
        <v>0</v>
      </c>
      <c r="AP50" s="95">
        <f t="shared" si="4"/>
        <v>34889.344000530386</v>
      </c>
      <c r="AQ50" s="47">
        <v>28970.693096169995</v>
      </c>
      <c r="AR50" s="47">
        <v>0</v>
      </c>
      <c r="AS50" s="47">
        <v>0</v>
      </c>
      <c r="AT50" s="47">
        <v>28970.693096169995</v>
      </c>
      <c r="AU50" s="95">
        <v>1929.1422322500002</v>
      </c>
      <c r="AV50" s="95">
        <v>2365.5194660235202</v>
      </c>
      <c r="AW50" s="47">
        <v>0</v>
      </c>
      <c r="AX50" s="95">
        <f t="shared" si="5"/>
        <v>33265.354794443512</v>
      </c>
      <c r="AY50" s="47">
        <v>29536.253499266004</v>
      </c>
      <c r="AZ50" s="47">
        <v>0</v>
      </c>
      <c r="BA50" s="47">
        <v>0</v>
      </c>
      <c r="BB50" s="47">
        <v>29536.253499266004</v>
      </c>
      <c r="BC50" s="95">
        <v>1794.0222860899996</v>
      </c>
      <c r="BD50" s="95">
        <v>2415.5003229563899</v>
      </c>
      <c r="BE50" s="47">
        <v>0</v>
      </c>
      <c r="BF50" s="95">
        <f t="shared" si="6"/>
        <v>33745.776108312391</v>
      </c>
      <c r="BG50" s="47">
        <v>29058.26788348001</v>
      </c>
      <c r="BH50" s="47">
        <v>0</v>
      </c>
      <c r="BI50" s="47">
        <v>0</v>
      </c>
      <c r="BJ50" s="47">
        <v>29058.26788348001</v>
      </c>
      <c r="BK50" s="95">
        <v>1709.4564065700004</v>
      </c>
      <c r="BL50" s="95">
        <v>2249.3660788515699</v>
      </c>
      <c r="BM50" s="47">
        <v>0</v>
      </c>
      <c r="BN50" s="95">
        <f t="shared" si="7"/>
        <v>33017.090368901583</v>
      </c>
      <c r="BO50" s="47">
        <v>30394.9784421</v>
      </c>
      <c r="BP50" s="47">
        <v>0</v>
      </c>
      <c r="BQ50" s="47">
        <v>0</v>
      </c>
      <c r="BR50" s="47">
        <v>30394.9784421</v>
      </c>
      <c r="BS50" s="95">
        <v>1809.6109929599997</v>
      </c>
      <c r="BT50" s="95">
        <v>2481.8710378216501</v>
      </c>
      <c r="BU50" s="47">
        <v>0</v>
      </c>
      <c r="BV50" s="95">
        <f t="shared" si="8"/>
        <v>34686.460472881648</v>
      </c>
      <c r="BW50" s="47">
        <v>33958.690173579998</v>
      </c>
      <c r="BX50" s="47">
        <v>0</v>
      </c>
      <c r="BY50" s="47">
        <v>0</v>
      </c>
      <c r="BZ50" s="47">
        <v>33958.690173579998</v>
      </c>
      <c r="CA50" s="95">
        <v>1767.1536400131536</v>
      </c>
      <c r="CB50" s="95">
        <v>2472.3890939267003</v>
      </c>
      <c r="CC50" s="47">
        <v>0</v>
      </c>
      <c r="CD50" s="95">
        <f t="shared" si="9"/>
        <v>38198.23290751985</v>
      </c>
      <c r="CE50" s="47">
        <v>346326.86068636301</v>
      </c>
      <c r="CF50" s="47">
        <v>0</v>
      </c>
      <c r="CG50" s="47">
        <v>0</v>
      </c>
      <c r="CH50" s="47">
        <v>346326.86068636301</v>
      </c>
      <c r="CI50" s="95">
        <v>2848.6818311945767</v>
      </c>
      <c r="CJ50" s="95">
        <v>2576.2360639999997</v>
      </c>
      <c r="CK50" s="47">
        <v>0</v>
      </c>
      <c r="CL50" s="95">
        <f t="shared" si="10"/>
        <v>351751.77858155756</v>
      </c>
    </row>
    <row r="51" spans="1:90" ht="20.100000000000001" customHeight="1" x14ac:dyDescent="0.25">
      <c r="A51" s="35">
        <v>273</v>
      </c>
      <c r="B51" s="36" t="s">
        <v>518</v>
      </c>
      <c r="C51" s="37">
        <v>71849.503496902995</v>
      </c>
      <c r="D51" s="37">
        <v>0</v>
      </c>
      <c r="E51" s="37">
        <v>0</v>
      </c>
      <c r="F51" s="37">
        <v>71849.503496902995</v>
      </c>
      <c r="G51" s="93">
        <v>69160.730881836615</v>
      </c>
      <c r="H51" s="93">
        <v>14917.616472428301</v>
      </c>
      <c r="I51" s="37">
        <f>SUM(I52:I54)</f>
        <v>0</v>
      </c>
      <c r="J51" s="93">
        <f t="shared" si="0"/>
        <v>155927.85085116792</v>
      </c>
      <c r="K51" s="37">
        <v>76933.245240200005</v>
      </c>
      <c r="L51" s="37">
        <v>0</v>
      </c>
      <c r="M51" s="37">
        <v>0</v>
      </c>
      <c r="N51" s="37">
        <v>76933.245240200005</v>
      </c>
      <c r="O51" s="93">
        <v>78783.263414899979</v>
      </c>
      <c r="P51" s="93">
        <v>16885.6604482201</v>
      </c>
      <c r="Q51" s="37">
        <f>SUM(Q52:Q54)</f>
        <v>0</v>
      </c>
      <c r="R51" s="93">
        <f t="shared" si="1"/>
        <v>172602.16910332008</v>
      </c>
      <c r="S51" s="37">
        <v>80250.950319506155</v>
      </c>
      <c r="T51" s="37">
        <v>0</v>
      </c>
      <c r="U51" s="37">
        <v>0</v>
      </c>
      <c r="V51" s="37">
        <v>80250.950319506155</v>
      </c>
      <c r="W51" s="93">
        <v>90867.881638001258</v>
      </c>
      <c r="X51" s="93">
        <v>19837.037945082298</v>
      </c>
      <c r="Y51" s="37">
        <f>SUM(Y52:Y54)</f>
        <v>0</v>
      </c>
      <c r="Z51" s="93">
        <f t="shared" si="2"/>
        <v>190955.86990258971</v>
      </c>
      <c r="AA51" s="37">
        <v>87257.353591648993</v>
      </c>
      <c r="AB51" s="37">
        <v>0</v>
      </c>
      <c r="AC51" s="37">
        <v>0</v>
      </c>
      <c r="AD51" s="37">
        <v>87257.353591648993</v>
      </c>
      <c r="AE51" s="93">
        <v>102451.9613957</v>
      </c>
      <c r="AF51" s="93">
        <v>22123.521181212003</v>
      </c>
      <c r="AG51" s="37">
        <f>SUM(AG52:AG54)</f>
        <v>0</v>
      </c>
      <c r="AH51" s="93">
        <f t="shared" si="3"/>
        <v>211832.83616856099</v>
      </c>
      <c r="AI51" s="37">
        <v>95660.322856680985</v>
      </c>
      <c r="AJ51" s="37">
        <v>0</v>
      </c>
      <c r="AK51" s="37">
        <v>0</v>
      </c>
      <c r="AL51" s="37">
        <v>95660.322856680985</v>
      </c>
      <c r="AM51" s="93">
        <v>115415.62072143996</v>
      </c>
      <c r="AN51" s="93">
        <v>27154.240395630903</v>
      </c>
      <c r="AO51" s="37">
        <f>SUM(AO52:AO54)</f>
        <v>0</v>
      </c>
      <c r="AP51" s="93">
        <f t="shared" si="4"/>
        <v>238230.18397375187</v>
      </c>
      <c r="AQ51" s="37">
        <v>103625.69895562201</v>
      </c>
      <c r="AR51" s="37">
        <v>0</v>
      </c>
      <c r="AS51" s="37">
        <v>0</v>
      </c>
      <c r="AT51" s="37">
        <v>103625.69895562201</v>
      </c>
      <c r="AU51" s="93">
        <v>129864.27224902</v>
      </c>
      <c r="AV51" s="93">
        <v>30955.029905165</v>
      </c>
      <c r="AW51" s="37">
        <f>SUM(AW52:AW54)</f>
        <v>0</v>
      </c>
      <c r="AX51" s="93">
        <f t="shared" si="5"/>
        <v>264445.001109807</v>
      </c>
      <c r="AY51" s="37">
        <v>111624.437109682</v>
      </c>
      <c r="AZ51" s="37">
        <v>0</v>
      </c>
      <c r="BA51" s="37">
        <v>0</v>
      </c>
      <c r="BB51" s="37">
        <v>111624.437109682</v>
      </c>
      <c r="BC51" s="93">
        <v>142744.78934035002</v>
      </c>
      <c r="BD51" s="93">
        <v>36361.830075422498</v>
      </c>
      <c r="BE51" s="37">
        <f>SUM(BE52:BE54)</f>
        <v>0</v>
      </c>
      <c r="BF51" s="93">
        <f t="shared" si="6"/>
        <v>290731.05652545451</v>
      </c>
      <c r="BG51" s="37">
        <v>123506.25695801177</v>
      </c>
      <c r="BH51" s="37">
        <v>0</v>
      </c>
      <c r="BI51" s="37">
        <v>0</v>
      </c>
      <c r="BJ51" s="37">
        <v>123506.25695801177</v>
      </c>
      <c r="BK51" s="93">
        <v>157635.08627251</v>
      </c>
      <c r="BL51" s="93">
        <v>41930.658147586095</v>
      </c>
      <c r="BM51" s="37">
        <f>SUM(BM52:BM54)</f>
        <v>0</v>
      </c>
      <c r="BN51" s="93">
        <f t="shared" si="7"/>
        <v>323072.00137810787</v>
      </c>
      <c r="BO51" s="37">
        <v>129996.24176064198</v>
      </c>
      <c r="BP51" s="37">
        <v>0</v>
      </c>
      <c r="BQ51" s="37">
        <v>0</v>
      </c>
      <c r="BR51" s="37">
        <v>129996.24176064198</v>
      </c>
      <c r="BS51" s="93">
        <v>170874.16434921001</v>
      </c>
      <c r="BT51" s="93">
        <v>47124.221540998398</v>
      </c>
      <c r="BU51" s="37">
        <f>SUM(BU52:BU54)</f>
        <v>0</v>
      </c>
      <c r="BV51" s="93">
        <f t="shared" si="8"/>
        <v>347994.62765085039</v>
      </c>
      <c r="BW51" s="37">
        <v>138915.24074201102</v>
      </c>
      <c r="BX51" s="37">
        <v>0</v>
      </c>
      <c r="BY51" s="37">
        <v>0</v>
      </c>
      <c r="BZ51" s="37">
        <v>138915.24074201102</v>
      </c>
      <c r="CA51" s="93">
        <v>189357.20298507149</v>
      </c>
      <c r="CB51" s="93">
        <v>53307.566148831102</v>
      </c>
      <c r="CC51" s="37">
        <f>SUM(CC52:CC54)</f>
        <v>0</v>
      </c>
      <c r="CD51" s="93">
        <f t="shared" si="9"/>
        <v>381580.00987591362</v>
      </c>
      <c r="CE51" s="37">
        <v>143128.45482599101</v>
      </c>
      <c r="CF51" s="37">
        <v>0</v>
      </c>
      <c r="CG51" s="37">
        <v>0</v>
      </c>
      <c r="CH51" s="37">
        <v>143128.45482599101</v>
      </c>
      <c r="CI51" s="93">
        <v>205569.11118935602</v>
      </c>
      <c r="CJ51" s="93">
        <v>54987.619536999991</v>
      </c>
      <c r="CK51" s="37">
        <f>SUM(CK52:CK54)</f>
        <v>0</v>
      </c>
      <c r="CL51" s="93">
        <f t="shared" si="10"/>
        <v>403685.18555234699</v>
      </c>
    </row>
    <row r="52" spans="1:90" s="109" customFormat="1" ht="20.100000000000001" customHeight="1" x14ac:dyDescent="0.25">
      <c r="A52" s="60" t="s">
        <v>519</v>
      </c>
      <c r="B52" s="109" t="s">
        <v>796</v>
      </c>
      <c r="C52" s="47">
        <v>45829.136134749999</v>
      </c>
      <c r="D52" s="47">
        <v>0</v>
      </c>
      <c r="E52" s="47">
        <v>0</v>
      </c>
      <c r="F52" s="47">
        <v>45829.136134749999</v>
      </c>
      <c r="G52" s="95" t="s">
        <v>833</v>
      </c>
      <c r="H52" s="95" t="s">
        <v>833</v>
      </c>
      <c r="I52" s="47">
        <v>0</v>
      </c>
      <c r="J52" s="95" t="s">
        <v>833</v>
      </c>
      <c r="K52" s="47">
        <v>49496.255731360005</v>
      </c>
      <c r="L52" s="47">
        <v>0</v>
      </c>
      <c r="M52" s="47">
        <v>0</v>
      </c>
      <c r="N52" s="47">
        <v>49496.255731360005</v>
      </c>
      <c r="O52" s="95" t="s">
        <v>833</v>
      </c>
      <c r="P52" s="95" t="s">
        <v>833</v>
      </c>
      <c r="Q52" s="47">
        <v>0</v>
      </c>
      <c r="R52" s="95" t="s">
        <v>833</v>
      </c>
      <c r="S52" s="47">
        <v>52496.75295614999</v>
      </c>
      <c r="T52" s="47">
        <v>0</v>
      </c>
      <c r="U52" s="47">
        <v>0</v>
      </c>
      <c r="V52" s="47">
        <v>52496.75295614999</v>
      </c>
      <c r="W52" s="95" t="s">
        <v>833</v>
      </c>
      <c r="X52" s="95" t="s">
        <v>833</v>
      </c>
      <c r="Y52" s="47">
        <v>0</v>
      </c>
      <c r="Z52" s="95" t="s">
        <v>833</v>
      </c>
      <c r="AA52" s="47">
        <v>56650.82337274</v>
      </c>
      <c r="AB52" s="47">
        <v>0</v>
      </c>
      <c r="AC52" s="47">
        <v>0</v>
      </c>
      <c r="AD52" s="47">
        <v>56650.82337274</v>
      </c>
      <c r="AE52" s="95" t="s">
        <v>833</v>
      </c>
      <c r="AF52" s="95" t="s">
        <v>833</v>
      </c>
      <c r="AG52" s="47">
        <v>0</v>
      </c>
      <c r="AH52" s="95" t="s">
        <v>833</v>
      </c>
      <c r="AI52" s="47">
        <v>61305.811190659995</v>
      </c>
      <c r="AJ52" s="47">
        <v>0</v>
      </c>
      <c r="AK52" s="47">
        <v>0</v>
      </c>
      <c r="AL52" s="47">
        <v>61305.811190659995</v>
      </c>
      <c r="AM52" s="95" t="s">
        <v>833</v>
      </c>
      <c r="AN52" s="95" t="s">
        <v>833</v>
      </c>
      <c r="AO52" s="47">
        <v>0</v>
      </c>
      <c r="AP52" s="95" t="s">
        <v>833</v>
      </c>
      <c r="AQ52" s="47">
        <v>66032.442350130004</v>
      </c>
      <c r="AR52" s="47">
        <v>0</v>
      </c>
      <c r="AS52" s="47">
        <v>0</v>
      </c>
      <c r="AT52" s="47">
        <v>66032.442350130004</v>
      </c>
      <c r="AU52" s="95" t="s">
        <v>833</v>
      </c>
      <c r="AV52" s="95" t="s">
        <v>833</v>
      </c>
      <c r="AW52" s="47">
        <v>0</v>
      </c>
      <c r="AX52" s="95" t="s">
        <v>833</v>
      </c>
      <c r="AY52" s="47">
        <v>71754.99452973</v>
      </c>
      <c r="AZ52" s="47">
        <v>0</v>
      </c>
      <c r="BA52" s="47">
        <v>0</v>
      </c>
      <c r="BB52" s="47">
        <v>71754.99452973</v>
      </c>
      <c r="BC52" s="95" t="s">
        <v>833</v>
      </c>
      <c r="BD52" s="95" t="s">
        <v>833</v>
      </c>
      <c r="BE52" s="47">
        <v>0</v>
      </c>
      <c r="BF52" s="95" t="s">
        <v>833</v>
      </c>
      <c r="BG52" s="47">
        <v>79276.60683157001</v>
      </c>
      <c r="BH52" s="47">
        <v>0</v>
      </c>
      <c r="BI52" s="47">
        <v>0</v>
      </c>
      <c r="BJ52" s="47">
        <v>79276.60683157001</v>
      </c>
      <c r="BK52" s="95" t="s">
        <v>833</v>
      </c>
      <c r="BL52" s="95" t="s">
        <v>833</v>
      </c>
      <c r="BM52" s="47">
        <v>0</v>
      </c>
      <c r="BN52" s="95" t="s">
        <v>833</v>
      </c>
      <c r="BO52" s="47">
        <v>82179.719118609981</v>
      </c>
      <c r="BP52" s="47">
        <v>0</v>
      </c>
      <c r="BQ52" s="47">
        <v>0</v>
      </c>
      <c r="BR52" s="47">
        <v>82179.719118609981</v>
      </c>
      <c r="BS52" s="95" t="s">
        <v>833</v>
      </c>
      <c r="BT52" s="95" t="s">
        <v>833</v>
      </c>
      <c r="BU52" s="47">
        <v>0</v>
      </c>
      <c r="BV52" s="95" t="s">
        <v>833</v>
      </c>
      <c r="BW52" s="47">
        <v>87717.587941709993</v>
      </c>
      <c r="BX52" s="47">
        <v>0</v>
      </c>
      <c r="BY52" s="47">
        <v>0</v>
      </c>
      <c r="BZ52" s="47">
        <v>87717.587941709993</v>
      </c>
      <c r="CA52" s="95">
        <v>146506.03764453088</v>
      </c>
      <c r="CB52" s="95" t="s">
        <v>833</v>
      </c>
      <c r="CC52" s="47">
        <v>0</v>
      </c>
      <c r="CD52" s="95" t="s">
        <v>833</v>
      </c>
      <c r="CE52" s="47">
        <v>90066.999726949987</v>
      </c>
      <c r="CF52" s="47">
        <v>0</v>
      </c>
      <c r="CG52" s="47">
        <v>0</v>
      </c>
      <c r="CH52" s="47">
        <v>90066.999726949987</v>
      </c>
      <c r="CI52" s="95">
        <v>158308.44745534429</v>
      </c>
      <c r="CJ52" s="95" t="s">
        <v>833</v>
      </c>
      <c r="CK52" s="47">
        <v>0</v>
      </c>
      <c r="CL52" s="95" t="s">
        <v>833</v>
      </c>
    </row>
    <row r="53" spans="1:90" s="109" customFormat="1" ht="20.100000000000001" customHeight="1" x14ac:dyDescent="0.25">
      <c r="A53" s="60" t="s">
        <v>520</v>
      </c>
      <c r="B53" s="109" t="s">
        <v>797</v>
      </c>
      <c r="C53" s="47">
        <v>25629.649463820002</v>
      </c>
      <c r="D53" s="47">
        <v>0</v>
      </c>
      <c r="E53" s="47">
        <v>0</v>
      </c>
      <c r="F53" s="47">
        <v>25629.649463820002</v>
      </c>
      <c r="G53" s="95" t="s">
        <v>833</v>
      </c>
      <c r="H53" s="95" t="s">
        <v>833</v>
      </c>
      <c r="I53" s="47">
        <v>0</v>
      </c>
      <c r="J53" s="95" t="s">
        <v>833</v>
      </c>
      <c r="K53" s="47">
        <v>27003.760267030004</v>
      </c>
      <c r="L53" s="47">
        <v>0</v>
      </c>
      <c r="M53" s="47">
        <v>0</v>
      </c>
      <c r="N53" s="47">
        <v>27003.760267030004</v>
      </c>
      <c r="O53" s="95" t="s">
        <v>833</v>
      </c>
      <c r="P53" s="95" t="s">
        <v>833</v>
      </c>
      <c r="Q53" s="47">
        <v>0</v>
      </c>
      <c r="R53" s="95" t="s">
        <v>833</v>
      </c>
      <c r="S53" s="47">
        <v>27290.394267040003</v>
      </c>
      <c r="T53" s="47">
        <v>0</v>
      </c>
      <c r="U53" s="47">
        <v>0</v>
      </c>
      <c r="V53" s="47">
        <v>27290.394267040003</v>
      </c>
      <c r="W53" s="95" t="s">
        <v>833</v>
      </c>
      <c r="X53" s="95" t="s">
        <v>833</v>
      </c>
      <c r="Y53" s="47">
        <v>0</v>
      </c>
      <c r="Z53" s="95" t="s">
        <v>833</v>
      </c>
      <c r="AA53" s="47">
        <v>30088.713742090004</v>
      </c>
      <c r="AB53" s="47">
        <v>0</v>
      </c>
      <c r="AC53" s="47">
        <v>0</v>
      </c>
      <c r="AD53" s="47">
        <v>30088.713742090004</v>
      </c>
      <c r="AE53" s="95" t="s">
        <v>833</v>
      </c>
      <c r="AF53" s="95" t="s">
        <v>833</v>
      </c>
      <c r="AG53" s="47">
        <v>0</v>
      </c>
      <c r="AH53" s="95" t="s">
        <v>833</v>
      </c>
      <c r="AI53" s="47">
        <v>33483.914460510001</v>
      </c>
      <c r="AJ53" s="47">
        <v>0</v>
      </c>
      <c r="AK53" s="47">
        <v>0</v>
      </c>
      <c r="AL53" s="47">
        <v>33483.914460510001</v>
      </c>
      <c r="AM53" s="95" t="s">
        <v>833</v>
      </c>
      <c r="AN53" s="95" t="s">
        <v>833</v>
      </c>
      <c r="AO53" s="47">
        <v>0</v>
      </c>
      <c r="AP53" s="95" t="s">
        <v>833</v>
      </c>
      <c r="AQ53" s="47">
        <v>36862.642765469995</v>
      </c>
      <c r="AR53" s="47">
        <v>0</v>
      </c>
      <c r="AS53" s="47">
        <v>0</v>
      </c>
      <c r="AT53" s="47">
        <v>36862.642765469995</v>
      </c>
      <c r="AU53" s="95" t="s">
        <v>833</v>
      </c>
      <c r="AV53" s="95" t="s">
        <v>833</v>
      </c>
      <c r="AW53" s="47">
        <v>0</v>
      </c>
      <c r="AX53" s="95" t="s">
        <v>833</v>
      </c>
      <c r="AY53" s="47">
        <v>38634.123825710005</v>
      </c>
      <c r="AZ53" s="47">
        <v>0</v>
      </c>
      <c r="BA53" s="47">
        <v>0</v>
      </c>
      <c r="BB53" s="47">
        <v>38634.123825710005</v>
      </c>
      <c r="BC53" s="95" t="s">
        <v>833</v>
      </c>
      <c r="BD53" s="95" t="s">
        <v>833</v>
      </c>
      <c r="BE53" s="47">
        <v>0</v>
      </c>
      <c r="BF53" s="95" t="s">
        <v>833</v>
      </c>
      <c r="BG53" s="47">
        <v>42851.214380910009</v>
      </c>
      <c r="BH53" s="47">
        <v>0</v>
      </c>
      <c r="BI53" s="47">
        <v>0</v>
      </c>
      <c r="BJ53" s="47">
        <v>42851.214380910009</v>
      </c>
      <c r="BK53" s="95" t="s">
        <v>833</v>
      </c>
      <c r="BL53" s="95" t="s">
        <v>833</v>
      </c>
      <c r="BM53" s="47">
        <v>0</v>
      </c>
      <c r="BN53" s="95" t="s">
        <v>833</v>
      </c>
      <c r="BO53" s="47">
        <v>46439.493872409999</v>
      </c>
      <c r="BP53" s="47">
        <v>0</v>
      </c>
      <c r="BQ53" s="47">
        <v>0</v>
      </c>
      <c r="BR53" s="47">
        <v>46439.493872409999</v>
      </c>
      <c r="BS53" s="95" t="s">
        <v>833</v>
      </c>
      <c r="BT53" s="95" t="s">
        <v>833</v>
      </c>
      <c r="BU53" s="47">
        <v>0</v>
      </c>
      <c r="BV53" s="95" t="s">
        <v>833</v>
      </c>
      <c r="BW53" s="47">
        <v>49885.03023525</v>
      </c>
      <c r="BX53" s="47">
        <v>0</v>
      </c>
      <c r="BY53" s="47">
        <v>0</v>
      </c>
      <c r="BZ53" s="47">
        <v>49885.03023525</v>
      </c>
      <c r="CA53" s="95">
        <v>39715.093552346989</v>
      </c>
      <c r="CB53" s="95" t="s">
        <v>833</v>
      </c>
      <c r="CC53" s="47">
        <v>0</v>
      </c>
      <c r="CD53" s="95" t="s">
        <v>833</v>
      </c>
      <c r="CE53" s="47">
        <v>51626.69425167</v>
      </c>
      <c r="CF53" s="47">
        <v>0</v>
      </c>
      <c r="CG53" s="47">
        <v>0</v>
      </c>
      <c r="CH53" s="47">
        <v>51626.69425167</v>
      </c>
      <c r="CI53" s="95">
        <v>45441.073346073623</v>
      </c>
      <c r="CJ53" s="95" t="s">
        <v>833</v>
      </c>
      <c r="CK53" s="47">
        <v>0</v>
      </c>
      <c r="CL53" s="95" t="s">
        <v>833</v>
      </c>
    </row>
    <row r="54" spans="1:90" s="109" customFormat="1" ht="20.100000000000001" customHeight="1" x14ac:dyDescent="0.25">
      <c r="A54" s="60" t="s">
        <v>800</v>
      </c>
      <c r="B54" s="109" t="s">
        <v>798</v>
      </c>
      <c r="C54" s="47">
        <v>390.71789833300005</v>
      </c>
      <c r="D54" s="47">
        <v>0</v>
      </c>
      <c r="E54" s="47">
        <v>0</v>
      </c>
      <c r="F54" s="47">
        <v>390.71789833300005</v>
      </c>
      <c r="G54" s="95" t="s">
        <v>833</v>
      </c>
      <c r="H54" s="95" t="s">
        <v>833</v>
      </c>
      <c r="I54" s="47">
        <v>0</v>
      </c>
      <c r="J54" s="95" t="s">
        <v>833</v>
      </c>
      <c r="K54" s="47">
        <v>433.22924180999996</v>
      </c>
      <c r="L54" s="47">
        <v>0</v>
      </c>
      <c r="M54" s="47">
        <v>0</v>
      </c>
      <c r="N54" s="47">
        <v>433.22924180999996</v>
      </c>
      <c r="O54" s="95" t="s">
        <v>833</v>
      </c>
      <c r="P54" s="95" t="s">
        <v>833</v>
      </c>
      <c r="Q54" s="47">
        <v>0</v>
      </c>
      <c r="R54" s="95" t="s">
        <v>833</v>
      </c>
      <c r="S54" s="47">
        <v>463.80309631617001</v>
      </c>
      <c r="T54" s="47">
        <v>0</v>
      </c>
      <c r="U54" s="47">
        <v>0</v>
      </c>
      <c r="V54" s="47">
        <v>463.80309631617001</v>
      </c>
      <c r="W54" s="95" t="s">
        <v>833</v>
      </c>
      <c r="X54" s="95" t="s">
        <v>833</v>
      </c>
      <c r="Y54" s="47">
        <v>0</v>
      </c>
      <c r="Z54" s="95" t="s">
        <v>833</v>
      </c>
      <c r="AA54" s="47">
        <v>517.81647681899994</v>
      </c>
      <c r="AB54" s="47">
        <v>0</v>
      </c>
      <c r="AC54" s="47">
        <v>0</v>
      </c>
      <c r="AD54" s="47">
        <v>517.81647681899994</v>
      </c>
      <c r="AE54" s="95" t="s">
        <v>833</v>
      </c>
      <c r="AF54" s="95" t="s">
        <v>833</v>
      </c>
      <c r="AG54" s="47">
        <v>0</v>
      </c>
      <c r="AH54" s="95" t="s">
        <v>833</v>
      </c>
      <c r="AI54" s="47">
        <v>870.59720551100008</v>
      </c>
      <c r="AJ54" s="47">
        <v>0</v>
      </c>
      <c r="AK54" s="47">
        <v>0</v>
      </c>
      <c r="AL54" s="47">
        <v>870.59720551100008</v>
      </c>
      <c r="AM54" s="95" t="s">
        <v>833</v>
      </c>
      <c r="AN54" s="95" t="s">
        <v>833</v>
      </c>
      <c r="AO54" s="47">
        <v>0</v>
      </c>
      <c r="AP54" s="95" t="s">
        <v>833</v>
      </c>
      <c r="AQ54" s="47">
        <v>730.61384002199998</v>
      </c>
      <c r="AR54" s="47">
        <v>0</v>
      </c>
      <c r="AS54" s="47">
        <v>0</v>
      </c>
      <c r="AT54" s="47">
        <v>730.61384002199998</v>
      </c>
      <c r="AU54" s="95" t="s">
        <v>833</v>
      </c>
      <c r="AV54" s="95" t="s">
        <v>833</v>
      </c>
      <c r="AW54" s="47">
        <v>0</v>
      </c>
      <c r="AX54" s="95" t="s">
        <v>833</v>
      </c>
      <c r="AY54" s="47">
        <v>1235.3187542420001</v>
      </c>
      <c r="AZ54" s="47">
        <v>0</v>
      </c>
      <c r="BA54" s="47">
        <v>0</v>
      </c>
      <c r="BB54" s="47">
        <v>1235.3187542420001</v>
      </c>
      <c r="BC54" s="95" t="s">
        <v>833</v>
      </c>
      <c r="BD54" s="95" t="s">
        <v>833</v>
      </c>
      <c r="BE54" s="47">
        <v>0</v>
      </c>
      <c r="BF54" s="95" t="s">
        <v>833</v>
      </c>
      <c r="BG54" s="47">
        <v>1378.4357455317599</v>
      </c>
      <c r="BH54" s="47">
        <v>0</v>
      </c>
      <c r="BI54" s="47">
        <v>0</v>
      </c>
      <c r="BJ54" s="47">
        <v>1378.4357455317599</v>
      </c>
      <c r="BK54" s="95" t="s">
        <v>833</v>
      </c>
      <c r="BL54" s="95" t="s">
        <v>833</v>
      </c>
      <c r="BM54" s="47">
        <v>0</v>
      </c>
      <c r="BN54" s="95" t="s">
        <v>833</v>
      </c>
      <c r="BO54" s="47">
        <v>1377.028769622</v>
      </c>
      <c r="BP54" s="47">
        <v>0</v>
      </c>
      <c r="BQ54" s="47">
        <v>0</v>
      </c>
      <c r="BR54" s="47">
        <v>1377.028769622</v>
      </c>
      <c r="BS54" s="95" t="s">
        <v>833</v>
      </c>
      <c r="BT54" s="95" t="s">
        <v>833</v>
      </c>
      <c r="BU54" s="47">
        <v>0</v>
      </c>
      <c r="BV54" s="95" t="s">
        <v>833</v>
      </c>
      <c r="BW54" s="47">
        <v>1312.622565051</v>
      </c>
      <c r="BX54" s="47">
        <v>0</v>
      </c>
      <c r="BY54" s="47">
        <v>0</v>
      </c>
      <c r="BZ54" s="47">
        <v>1312.622565051</v>
      </c>
      <c r="CA54" s="95">
        <v>3136.0717881936234</v>
      </c>
      <c r="CB54" s="95" t="s">
        <v>833</v>
      </c>
      <c r="CC54" s="47">
        <v>0</v>
      </c>
      <c r="CD54" s="95" t="s">
        <v>833</v>
      </c>
      <c r="CE54" s="47">
        <v>1434.760847371</v>
      </c>
      <c r="CF54" s="47">
        <v>0</v>
      </c>
      <c r="CG54" s="47">
        <v>0</v>
      </c>
      <c r="CH54" s="47">
        <v>1434.760847371</v>
      </c>
      <c r="CI54" s="95">
        <v>1819.5903879381099</v>
      </c>
      <c r="CJ54" s="95" t="s">
        <v>833</v>
      </c>
      <c r="CK54" s="47">
        <v>0</v>
      </c>
      <c r="CL54" s="95" t="s">
        <v>833</v>
      </c>
    </row>
    <row r="55" spans="1:90" ht="20.100000000000001" customHeight="1" x14ac:dyDescent="0.25">
      <c r="A55" s="32">
        <v>28</v>
      </c>
      <c r="B55" s="33" t="s">
        <v>398</v>
      </c>
      <c r="C55" s="34">
        <v>10526.398612336268</v>
      </c>
      <c r="D55" s="34">
        <v>0</v>
      </c>
      <c r="E55" s="34">
        <v>0</v>
      </c>
      <c r="F55" s="34">
        <v>10526.398612336268</v>
      </c>
      <c r="G55" s="92">
        <v>19761.827939595234</v>
      </c>
      <c r="H55" s="92">
        <v>13783.63599012502</v>
      </c>
      <c r="I55" s="34">
        <f>SUM(I56,I57,I63)</f>
        <v>0</v>
      </c>
      <c r="J55" s="92">
        <f t="shared" si="0"/>
        <v>44071.862542056522</v>
      </c>
      <c r="K55" s="34">
        <v>19969.769051591433</v>
      </c>
      <c r="L55" s="34">
        <v>0</v>
      </c>
      <c r="M55" s="34">
        <v>0</v>
      </c>
      <c r="N55" s="34">
        <v>19969.769051591433</v>
      </c>
      <c r="O55" s="92">
        <v>21639.347963917502</v>
      </c>
      <c r="P55" s="92">
        <v>15954.17195061649</v>
      </c>
      <c r="Q55" s="34">
        <f>SUM(Q56,Q57,Q63)</f>
        <v>0</v>
      </c>
      <c r="R55" s="92">
        <f t="shared" ref="R55:R76" si="11">SUM(N55:Q55)</f>
        <v>57563.288966125423</v>
      </c>
      <c r="S55" s="34">
        <v>25786.839202347772</v>
      </c>
      <c r="T55" s="34">
        <v>0</v>
      </c>
      <c r="U55" s="34">
        <v>0</v>
      </c>
      <c r="V55" s="34">
        <v>25786.839202347772</v>
      </c>
      <c r="W55" s="92">
        <v>23411.968033845944</v>
      </c>
      <c r="X55" s="92">
        <v>19550.80438325186</v>
      </c>
      <c r="Y55" s="34">
        <f>SUM(Y56,Y57,Y63)</f>
        <v>0</v>
      </c>
      <c r="Z55" s="92">
        <f t="shared" ref="Z55:Z76" si="12">SUM(V55:Y55)</f>
        <v>68749.611619445583</v>
      </c>
      <c r="AA55" s="34">
        <v>31830.081178703702</v>
      </c>
      <c r="AB55" s="34">
        <v>0</v>
      </c>
      <c r="AC55" s="34">
        <v>0</v>
      </c>
      <c r="AD55" s="34">
        <v>31830.081178703702</v>
      </c>
      <c r="AE55" s="92">
        <v>25895.85338524749</v>
      </c>
      <c r="AF55" s="92">
        <v>20052.738200837066</v>
      </c>
      <c r="AG55" s="34">
        <f>SUM(AG56,AG57,AG63)</f>
        <v>0</v>
      </c>
      <c r="AH55" s="92">
        <f t="shared" ref="AH55:AH76" si="13">SUM(AD55:AG55)</f>
        <v>77778.672764788251</v>
      </c>
      <c r="AI55" s="34">
        <v>37515.396382490828</v>
      </c>
      <c r="AJ55" s="34">
        <v>0</v>
      </c>
      <c r="AK55" s="34">
        <v>0</v>
      </c>
      <c r="AL55" s="34">
        <v>37515.396382490828</v>
      </c>
      <c r="AM55" s="92">
        <v>28727.102532262488</v>
      </c>
      <c r="AN55" s="92">
        <v>23061.423220901932</v>
      </c>
      <c r="AO55" s="34">
        <f>SUM(AO56,AO57,AO63)</f>
        <v>0</v>
      </c>
      <c r="AP55" s="92">
        <f t="shared" ref="AP55:AP76" si="14">SUM(AL55:AO55)</f>
        <v>89303.922135655244</v>
      </c>
      <c r="AQ55" s="34">
        <v>32901.099467388645</v>
      </c>
      <c r="AR55" s="34">
        <v>0</v>
      </c>
      <c r="AS55" s="34">
        <v>0</v>
      </c>
      <c r="AT55" s="34">
        <v>32901.099467388645</v>
      </c>
      <c r="AU55" s="92">
        <v>33123.139068690005</v>
      </c>
      <c r="AV55" s="92">
        <v>32048.89291053914</v>
      </c>
      <c r="AW55" s="34">
        <f>SUM(AW56,AW57,AW63)</f>
        <v>0</v>
      </c>
      <c r="AX55" s="92">
        <f t="shared" ref="AX55:AX76" si="15">SUM(AT55:AW55)</f>
        <v>98073.131446617801</v>
      </c>
      <c r="AY55" s="34">
        <v>33478.424943093574</v>
      </c>
      <c r="AZ55" s="34">
        <v>0</v>
      </c>
      <c r="BA55" s="34">
        <v>0</v>
      </c>
      <c r="BB55" s="34">
        <v>33478.424943093574</v>
      </c>
      <c r="BC55" s="92">
        <v>40450.851976929996</v>
      </c>
      <c r="BD55" s="92">
        <v>30733.594991301841</v>
      </c>
      <c r="BE55" s="34">
        <f>SUM(BE56,BE57,BE63)</f>
        <v>0</v>
      </c>
      <c r="BF55" s="92">
        <f t="shared" ref="BF55:BF76" si="16">SUM(BB55:BE55)</f>
        <v>104662.87191132542</v>
      </c>
      <c r="BG55" s="34">
        <v>26161.272948924372</v>
      </c>
      <c r="BH55" s="34">
        <v>0</v>
      </c>
      <c r="BI55" s="34">
        <v>0</v>
      </c>
      <c r="BJ55" s="34">
        <v>26161.272948924372</v>
      </c>
      <c r="BK55" s="92">
        <v>36025.674081539997</v>
      </c>
      <c r="BL55" s="92">
        <v>31924.058681659859</v>
      </c>
      <c r="BM55" s="34">
        <f>SUM(BM56,BM57,BM63)</f>
        <v>0</v>
      </c>
      <c r="BN55" s="92">
        <f t="shared" ref="BN55:BN76" si="17">SUM(BJ55:BM55)</f>
        <v>94111.005712124228</v>
      </c>
      <c r="BO55" s="34">
        <v>32755.089265020797</v>
      </c>
      <c r="BP55" s="34">
        <v>0</v>
      </c>
      <c r="BQ55" s="34">
        <v>0</v>
      </c>
      <c r="BR55" s="34">
        <v>32755.089265020797</v>
      </c>
      <c r="BS55" s="92">
        <v>37011.158241169993</v>
      </c>
      <c r="BT55" s="92">
        <v>35169.698247175038</v>
      </c>
      <c r="BU55" s="34">
        <f>SUM(BU56,BU57,BU63)</f>
        <v>0</v>
      </c>
      <c r="BV55" s="92">
        <f t="shared" ref="BV55:BV76" si="18">SUM(BR55:BU55)</f>
        <v>104935.94575336583</v>
      </c>
      <c r="BW55" s="34">
        <v>68293.857459487655</v>
      </c>
      <c r="BX55" s="34">
        <v>0</v>
      </c>
      <c r="BY55" s="34">
        <v>0</v>
      </c>
      <c r="BZ55" s="34">
        <v>68293.857459487655</v>
      </c>
      <c r="CA55" s="92">
        <v>35746.571100431545</v>
      </c>
      <c r="CB55" s="92">
        <v>38275.949551373007</v>
      </c>
      <c r="CC55" s="34">
        <f>SUM(CC56,CC57,CC63)</f>
        <v>0</v>
      </c>
      <c r="CD55" s="92">
        <f t="shared" ref="CD55:CD76" si="19">SUM(BZ55:CC55)</f>
        <v>142316.3781112922</v>
      </c>
      <c r="CE55" s="34">
        <v>34127.161992740366</v>
      </c>
      <c r="CF55" s="34">
        <v>0</v>
      </c>
      <c r="CG55" s="34">
        <v>0</v>
      </c>
      <c r="CH55" s="34">
        <v>34127.161992740366</v>
      </c>
      <c r="CI55" s="92">
        <v>43428.859390808204</v>
      </c>
      <c r="CJ55" s="92">
        <v>41389.347200999997</v>
      </c>
      <c r="CK55" s="34">
        <f>SUM(CK56,CK57,CK63)</f>
        <v>0</v>
      </c>
      <c r="CL55" s="92">
        <f t="shared" ref="CL55:CL64" si="20">SUM(CH55:CK55)</f>
        <v>118945.36858454856</v>
      </c>
    </row>
    <row r="56" spans="1:90" ht="20.100000000000001" customHeight="1" x14ac:dyDescent="0.25">
      <c r="A56" s="35">
        <v>281</v>
      </c>
      <c r="B56" s="36" t="s">
        <v>521</v>
      </c>
      <c r="C56" s="37">
        <v>0</v>
      </c>
      <c r="D56" s="37">
        <v>0</v>
      </c>
      <c r="E56" s="37">
        <v>0</v>
      </c>
      <c r="F56" s="37">
        <v>0</v>
      </c>
      <c r="G56" s="93">
        <v>0</v>
      </c>
      <c r="H56" s="93">
        <v>2.73901729</v>
      </c>
      <c r="I56" s="37">
        <v>0</v>
      </c>
      <c r="J56" s="93">
        <f t="shared" si="0"/>
        <v>2.73901729</v>
      </c>
      <c r="K56" s="37">
        <v>0</v>
      </c>
      <c r="L56" s="37">
        <v>0</v>
      </c>
      <c r="M56" s="37">
        <v>0</v>
      </c>
      <c r="N56" s="37">
        <v>0</v>
      </c>
      <c r="O56" s="93">
        <v>0</v>
      </c>
      <c r="P56" s="93">
        <v>10.15550814</v>
      </c>
      <c r="Q56" s="37">
        <v>0</v>
      </c>
      <c r="R56" s="93">
        <f t="shared" si="11"/>
        <v>10.15550814</v>
      </c>
      <c r="S56" s="37">
        <v>0</v>
      </c>
      <c r="T56" s="37">
        <v>0</v>
      </c>
      <c r="U56" s="37">
        <v>0</v>
      </c>
      <c r="V56" s="37">
        <v>0</v>
      </c>
      <c r="W56" s="93">
        <v>0</v>
      </c>
      <c r="X56" s="93">
        <v>8.0799747100000001</v>
      </c>
      <c r="Y56" s="37">
        <v>0</v>
      </c>
      <c r="Z56" s="93">
        <f t="shared" si="12"/>
        <v>8.0799747100000001</v>
      </c>
      <c r="AA56" s="37">
        <v>0</v>
      </c>
      <c r="AB56" s="37">
        <v>0</v>
      </c>
      <c r="AC56" s="37">
        <v>0</v>
      </c>
      <c r="AD56" s="37">
        <v>0</v>
      </c>
      <c r="AE56" s="93">
        <v>0</v>
      </c>
      <c r="AF56" s="93">
        <v>48.043976810000004</v>
      </c>
      <c r="AG56" s="37">
        <v>0</v>
      </c>
      <c r="AH56" s="93">
        <f t="shared" si="13"/>
        <v>48.043976810000004</v>
      </c>
      <c r="AI56" s="37">
        <v>0</v>
      </c>
      <c r="AJ56" s="37">
        <v>0</v>
      </c>
      <c r="AK56" s="37">
        <v>0</v>
      </c>
      <c r="AL56" s="37">
        <v>0</v>
      </c>
      <c r="AM56" s="93">
        <v>0</v>
      </c>
      <c r="AN56" s="93">
        <v>3.3456945600000001</v>
      </c>
      <c r="AO56" s="37">
        <v>0</v>
      </c>
      <c r="AP56" s="93">
        <f t="shared" si="14"/>
        <v>3.3456945600000001</v>
      </c>
      <c r="AQ56" s="37">
        <v>0</v>
      </c>
      <c r="AR56" s="37">
        <v>0</v>
      </c>
      <c r="AS56" s="37">
        <v>0</v>
      </c>
      <c r="AT56" s="37">
        <v>0</v>
      </c>
      <c r="AU56" s="93">
        <v>0</v>
      </c>
      <c r="AV56" s="93">
        <v>66.077280939999994</v>
      </c>
      <c r="AW56" s="37">
        <v>0</v>
      </c>
      <c r="AX56" s="93">
        <f t="shared" si="15"/>
        <v>66.077280939999994</v>
      </c>
      <c r="AY56" s="37">
        <v>0</v>
      </c>
      <c r="AZ56" s="37">
        <v>0</v>
      </c>
      <c r="BA56" s="37">
        <v>0</v>
      </c>
      <c r="BB56" s="37">
        <v>0</v>
      </c>
      <c r="BC56" s="93">
        <v>0</v>
      </c>
      <c r="BD56" s="93">
        <v>0.87224906000000002</v>
      </c>
      <c r="BE56" s="37">
        <v>0</v>
      </c>
      <c r="BF56" s="93">
        <f t="shared" si="16"/>
        <v>0.87224906000000002</v>
      </c>
      <c r="BG56" s="37">
        <v>0</v>
      </c>
      <c r="BH56" s="37">
        <v>0</v>
      </c>
      <c r="BI56" s="37">
        <v>0</v>
      </c>
      <c r="BJ56" s="37">
        <v>0</v>
      </c>
      <c r="BK56" s="93">
        <v>0</v>
      </c>
      <c r="BL56" s="93">
        <v>6.9680101799999994</v>
      </c>
      <c r="BM56" s="37">
        <v>0</v>
      </c>
      <c r="BN56" s="93">
        <f t="shared" si="17"/>
        <v>6.9680101799999994</v>
      </c>
      <c r="BO56" s="37">
        <v>0</v>
      </c>
      <c r="BP56" s="37">
        <v>0</v>
      </c>
      <c r="BQ56" s="37">
        <v>0</v>
      </c>
      <c r="BR56" s="37">
        <v>0</v>
      </c>
      <c r="BS56" s="93">
        <v>0</v>
      </c>
      <c r="BT56" s="93">
        <v>7.5336740199999994</v>
      </c>
      <c r="BU56" s="37">
        <v>0</v>
      </c>
      <c r="BV56" s="93">
        <f t="shared" si="18"/>
        <v>7.5336740199999994</v>
      </c>
      <c r="BW56" s="37">
        <v>0</v>
      </c>
      <c r="BX56" s="37">
        <v>0</v>
      </c>
      <c r="BY56" s="37">
        <v>0</v>
      </c>
      <c r="BZ56" s="37">
        <v>0</v>
      </c>
      <c r="CA56" s="93">
        <v>0</v>
      </c>
      <c r="CB56" s="93">
        <v>0.12134696</v>
      </c>
      <c r="CC56" s="37">
        <v>0</v>
      </c>
      <c r="CD56" s="93">
        <f t="shared" si="19"/>
        <v>0.12134696</v>
      </c>
      <c r="CE56" s="37">
        <v>0</v>
      </c>
      <c r="CF56" s="37">
        <v>0</v>
      </c>
      <c r="CG56" s="37">
        <v>0</v>
      </c>
      <c r="CH56" s="37">
        <v>0</v>
      </c>
      <c r="CI56" s="93">
        <v>0</v>
      </c>
      <c r="CJ56" s="93" t="s">
        <v>833</v>
      </c>
      <c r="CK56" s="37">
        <v>0</v>
      </c>
      <c r="CL56" s="93" t="s">
        <v>833</v>
      </c>
    </row>
    <row r="57" spans="1:90" ht="20.100000000000001" customHeight="1" x14ac:dyDescent="0.25">
      <c r="A57" s="35">
        <v>282</v>
      </c>
      <c r="B57" s="36" t="s">
        <v>522</v>
      </c>
      <c r="C57" s="37">
        <v>10526.398612336268</v>
      </c>
      <c r="D57" s="37">
        <v>0</v>
      </c>
      <c r="E57" s="37">
        <v>0</v>
      </c>
      <c r="F57" s="37">
        <v>10526.398612336268</v>
      </c>
      <c r="G57" s="93">
        <v>19761.827939595234</v>
      </c>
      <c r="H57" s="93">
        <v>13780.89697283502</v>
      </c>
      <c r="I57" s="37">
        <f>SUM(I58,I59)</f>
        <v>0</v>
      </c>
      <c r="J57" s="93">
        <f t="shared" si="0"/>
        <v>44069.123524766524</v>
      </c>
      <c r="K57" s="37">
        <v>19969.769051591433</v>
      </c>
      <c r="L57" s="37">
        <v>0</v>
      </c>
      <c r="M57" s="37">
        <v>0</v>
      </c>
      <c r="N57" s="37">
        <v>19969.769051591433</v>
      </c>
      <c r="O57" s="93">
        <v>21639.347963917502</v>
      </c>
      <c r="P57" s="93">
        <v>15944.01644247649</v>
      </c>
      <c r="Q57" s="37">
        <f>SUM(Q58,Q59)</f>
        <v>0</v>
      </c>
      <c r="R57" s="93">
        <f t="shared" si="11"/>
        <v>57553.133457985423</v>
      </c>
      <c r="S57" s="37">
        <v>25786.839202347772</v>
      </c>
      <c r="T57" s="37">
        <v>0</v>
      </c>
      <c r="U57" s="37">
        <v>0</v>
      </c>
      <c r="V57" s="37">
        <v>25786.839202347772</v>
      </c>
      <c r="W57" s="93">
        <v>23411.968033845944</v>
      </c>
      <c r="X57" s="93">
        <v>19542.724408541861</v>
      </c>
      <c r="Y57" s="37">
        <f>SUM(Y58,Y59)</f>
        <v>0</v>
      </c>
      <c r="Z57" s="93">
        <f t="shared" si="12"/>
        <v>68741.531644735573</v>
      </c>
      <c r="AA57" s="37">
        <v>31830.081178703702</v>
      </c>
      <c r="AB57" s="37">
        <v>0</v>
      </c>
      <c r="AC57" s="37">
        <v>0</v>
      </c>
      <c r="AD57" s="37">
        <v>31830.081178703702</v>
      </c>
      <c r="AE57" s="93">
        <v>25895.85338524749</v>
      </c>
      <c r="AF57" s="93">
        <v>20004.694224027066</v>
      </c>
      <c r="AG57" s="37">
        <f>SUM(AG58,AG59)</f>
        <v>0</v>
      </c>
      <c r="AH57" s="93">
        <f t="shared" si="13"/>
        <v>77730.628787978261</v>
      </c>
      <c r="AI57" s="37">
        <v>37515.396382490828</v>
      </c>
      <c r="AJ57" s="37">
        <v>0</v>
      </c>
      <c r="AK57" s="37">
        <v>0</v>
      </c>
      <c r="AL57" s="37">
        <v>37515.396382490828</v>
      </c>
      <c r="AM57" s="93">
        <v>28727.102532262488</v>
      </c>
      <c r="AN57" s="93">
        <v>23058.077526341931</v>
      </c>
      <c r="AO57" s="37">
        <f>SUM(AO58,AO59)</f>
        <v>0</v>
      </c>
      <c r="AP57" s="93">
        <f t="shared" si="14"/>
        <v>89300.576441095254</v>
      </c>
      <c r="AQ57" s="37">
        <v>32901.099467388645</v>
      </c>
      <c r="AR57" s="37">
        <v>0</v>
      </c>
      <c r="AS57" s="37">
        <v>0</v>
      </c>
      <c r="AT57" s="37">
        <v>32901.099467388645</v>
      </c>
      <c r="AU57" s="93">
        <v>33123.139068690005</v>
      </c>
      <c r="AV57" s="93">
        <v>31982.815629599139</v>
      </c>
      <c r="AW57" s="37">
        <f>SUM(AW58,AW59)</f>
        <v>0</v>
      </c>
      <c r="AX57" s="93">
        <f t="shared" si="15"/>
        <v>98007.054165677793</v>
      </c>
      <c r="AY57" s="37">
        <v>33478.424943093574</v>
      </c>
      <c r="AZ57" s="37">
        <v>0</v>
      </c>
      <c r="BA57" s="37">
        <v>0</v>
      </c>
      <c r="BB57" s="37">
        <v>33478.424943093574</v>
      </c>
      <c r="BC57" s="93">
        <v>40450.851976929996</v>
      </c>
      <c r="BD57" s="93">
        <v>30732.72274224184</v>
      </c>
      <c r="BE57" s="37">
        <f>SUM(BE58,BE59)</f>
        <v>0</v>
      </c>
      <c r="BF57" s="93">
        <f t="shared" si="16"/>
        <v>104661.99966226541</v>
      </c>
      <c r="BG57" s="37">
        <v>26161.272948924372</v>
      </c>
      <c r="BH57" s="37">
        <v>0</v>
      </c>
      <c r="BI57" s="37">
        <v>0</v>
      </c>
      <c r="BJ57" s="37">
        <v>26161.272948924372</v>
      </c>
      <c r="BK57" s="93">
        <v>36025.674081539997</v>
      </c>
      <c r="BL57" s="93">
        <v>31917.090671479858</v>
      </c>
      <c r="BM57" s="37">
        <f>SUM(BM58,BM59)</f>
        <v>0</v>
      </c>
      <c r="BN57" s="93">
        <f t="shared" si="17"/>
        <v>94104.037701944224</v>
      </c>
      <c r="BO57" s="37">
        <v>32755.089265020797</v>
      </c>
      <c r="BP57" s="37">
        <v>0</v>
      </c>
      <c r="BQ57" s="37">
        <v>0</v>
      </c>
      <c r="BR57" s="37">
        <v>32755.089265020797</v>
      </c>
      <c r="BS57" s="93">
        <v>37011.158241169993</v>
      </c>
      <c r="BT57" s="93">
        <v>35162.164573155038</v>
      </c>
      <c r="BU57" s="37">
        <f>SUM(BU58,BU59)</f>
        <v>0</v>
      </c>
      <c r="BV57" s="93">
        <f t="shared" si="18"/>
        <v>104928.41207934583</v>
      </c>
      <c r="BW57" s="37">
        <v>68293.857459487655</v>
      </c>
      <c r="BX57" s="37">
        <v>0</v>
      </c>
      <c r="BY57" s="37">
        <v>0</v>
      </c>
      <c r="BZ57" s="37">
        <v>68293.857459487655</v>
      </c>
      <c r="CA57" s="93">
        <v>35746.571100431545</v>
      </c>
      <c r="CB57" s="93">
        <v>38275.82820441301</v>
      </c>
      <c r="CC57" s="37">
        <f>SUM(CC58,CC59)</f>
        <v>0</v>
      </c>
      <c r="CD57" s="93">
        <f t="shared" si="19"/>
        <v>142316.25676433221</v>
      </c>
      <c r="CE57" s="37">
        <v>34127.161992740366</v>
      </c>
      <c r="CF57" s="37">
        <v>0</v>
      </c>
      <c r="CG57" s="37">
        <v>0</v>
      </c>
      <c r="CH57" s="37">
        <v>34127.161992740366</v>
      </c>
      <c r="CI57" s="93">
        <v>43428.859390808204</v>
      </c>
      <c r="CJ57" s="93" t="s">
        <v>833</v>
      </c>
      <c r="CK57" s="37">
        <f>SUM(CK58,CK59)</f>
        <v>0</v>
      </c>
      <c r="CL57" s="93" t="s">
        <v>833</v>
      </c>
    </row>
    <row r="58" spans="1:90" ht="20.100000000000001" customHeight="1" x14ac:dyDescent="0.25">
      <c r="A58" s="107">
        <v>2821</v>
      </c>
      <c r="B58" s="107" t="s">
        <v>286</v>
      </c>
      <c r="C58" s="52">
        <v>8873.2969042320001</v>
      </c>
      <c r="D58" s="52">
        <v>0</v>
      </c>
      <c r="E58" s="52">
        <v>0</v>
      </c>
      <c r="F58" s="52">
        <v>8873.2969042320001</v>
      </c>
      <c r="G58" s="23">
        <v>17943.275150667938</v>
      </c>
      <c r="H58" s="23">
        <v>13601.05941050502</v>
      </c>
      <c r="I58" s="52">
        <v>0</v>
      </c>
      <c r="J58" s="23">
        <f t="shared" si="0"/>
        <v>40417.631465404957</v>
      </c>
      <c r="K58" s="52">
        <v>9940.5255888130014</v>
      </c>
      <c r="L58" s="52">
        <v>0</v>
      </c>
      <c r="M58" s="52">
        <v>0</v>
      </c>
      <c r="N58" s="52">
        <v>9940.5255888130014</v>
      </c>
      <c r="O58" s="23">
        <v>20164.809639177503</v>
      </c>
      <c r="P58" s="23">
        <v>15764.016321226491</v>
      </c>
      <c r="Q58" s="52">
        <v>0</v>
      </c>
      <c r="R58" s="23">
        <f t="shared" si="11"/>
        <v>45869.351549216997</v>
      </c>
      <c r="S58" s="52">
        <v>12738.288253505798</v>
      </c>
      <c r="T58" s="52">
        <v>0</v>
      </c>
      <c r="U58" s="52">
        <v>0</v>
      </c>
      <c r="V58" s="52">
        <v>12738.288253505798</v>
      </c>
      <c r="W58" s="23">
        <v>21874.49708054437</v>
      </c>
      <c r="X58" s="23">
        <v>19370.121022511859</v>
      </c>
      <c r="Y58" s="52">
        <v>0</v>
      </c>
      <c r="Z58" s="23">
        <f t="shared" si="12"/>
        <v>53982.906356562031</v>
      </c>
      <c r="AA58" s="52">
        <v>15729.454904517002</v>
      </c>
      <c r="AB58" s="52">
        <v>0</v>
      </c>
      <c r="AC58" s="52">
        <v>0</v>
      </c>
      <c r="AD58" s="52">
        <v>15729.454904517002</v>
      </c>
      <c r="AE58" s="23">
        <v>24404.690818207491</v>
      </c>
      <c r="AF58" s="23">
        <v>19767.677512247064</v>
      </c>
      <c r="AG58" s="52">
        <v>0</v>
      </c>
      <c r="AH58" s="23">
        <f t="shared" si="13"/>
        <v>59901.823234971562</v>
      </c>
      <c r="AI58" s="52">
        <v>16364.465501367002</v>
      </c>
      <c r="AJ58" s="52">
        <v>0</v>
      </c>
      <c r="AK58" s="52">
        <v>0</v>
      </c>
      <c r="AL58" s="52">
        <v>16364.465501367002</v>
      </c>
      <c r="AM58" s="23">
        <v>27272.266701412489</v>
      </c>
      <c r="AN58" s="23">
        <v>22760.72802185193</v>
      </c>
      <c r="AO58" s="52">
        <v>0</v>
      </c>
      <c r="AP58" s="23">
        <f t="shared" si="14"/>
        <v>66397.460224631417</v>
      </c>
      <c r="AQ58" s="52">
        <v>20299.173460000002</v>
      </c>
      <c r="AR58" s="52">
        <v>0</v>
      </c>
      <c r="AS58" s="52">
        <v>0</v>
      </c>
      <c r="AT58" s="52">
        <v>20299.173460000002</v>
      </c>
      <c r="AU58" s="23">
        <v>32158.350720910003</v>
      </c>
      <c r="AV58" s="23">
        <v>31689.454065919141</v>
      </c>
      <c r="AW58" s="52">
        <v>0</v>
      </c>
      <c r="AX58" s="23">
        <f t="shared" si="15"/>
        <v>84146.978246829152</v>
      </c>
      <c r="AY58" s="52">
        <v>22944.281768326</v>
      </c>
      <c r="AZ58" s="52">
        <v>0</v>
      </c>
      <c r="BA58" s="52">
        <v>0</v>
      </c>
      <c r="BB58" s="52">
        <v>22944.281768326</v>
      </c>
      <c r="BC58" s="23">
        <v>39318.135886649994</v>
      </c>
      <c r="BD58" s="23">
        <v>30473.919369191841</v>
      </c>
      <c r="BE58" s="52">
        <v>0</v>
      </c>
      <c r="BF58" s="23">
        <f t="shared" si="16"/>
        <v>92736.337024167835</v>
      </c>
      <c r="BG58" s="52">
        <v>20086.465267903332</v>
      </c>
      <c r="BH58" s="52">
        <v>0</v>
      </c>
      <c r="BI58" s="52">
        <v>0</v>
      </c>
      <c r="BJ58" s="52">
        <v>20086.465267903332</v>
      </c>
      <c r="BK58" s="23">
        <v>34497.31484852</v>
      </c>
      <c r="BL58" s="23">
        <v>31771.839109859859</v>
      </c>
      <c r="BM58" s="52">
        <v>0</v>
      </c>
      <c r="BN58" s="23">
        <f t="shared" si="17"/>
        <v>86355.61922628319</v>
      </c>
      <c r="BO58" s="52">
        <v>26600.777843131997</v>
      </c>
      <c r="BP58" s="52">
        <v>0</v>
      </c>
      <c r="BQ58" s="52">
        <v>0</v>
      </c>
      <c r="BR58" s="52">
        <v>26600.777843131997</v>
      </c>
      <c r="BS58" s="23">
        <v>35607.105275199996</v>
      </c>
      <c r="BT58" s="23">
        <v>34807.906459565034</v>
      </c>
      <c r="BU58" s="52">
        <v>0</v>
      </c>
      <c r="BV58" s="23">
        <f t="shared" si="18"/>
        <v>97015.789577897027</v>
      </c>
      <c r="BW58" s="52">
        <v>59399.927010972002</v>
      </c>
      <c r="BX58" s="52">
        <v>0</v>
      </c>
      <c r="BY58" s="52">
        <v>0</v>
      </c>
      <c r="BZ58" s="52">
        <v>59399.927010972002</v>
      </c>
      <c r="CA58" s="23">
        <v>34693.339318928753</v>
      </c>
      <c r="CB58" s="23">
        <v>37811.140942553007</v>
      </c>
      <c r="CC58" s="52">
        <v>0</v>
      </c>
      <c r="CD58" s="23">
        <f t="shared" si="19"/>
        <v>131904.40727245377</v>
      </c>
      <c r="CE58" s="52">
        <v>29043.181221858002</v>
      </c>
      <c r="CF58" s="52">
        <v>0</v>
      </c>
      <c r="CG58" s="52">
        <v>0</v>
      </c>
      <c r="CH58" s="52">
        <v>29043.181221858002</v>
      </c>
      <c r="CI58" s="23">
        <v>41904.020400528163</v>
      </c>
      <c r="CJ58" s="23" t="s">
        <v>833</v>
      </c>
      <c r="CK58" s="52">
        <v>0</v>
      </c>
      <c r="CL58" s="23" t="s">
        <v>833</v>
      </c>
    </row>
    <row r="59" spans="1:90" ht="20.100000000000001" customHeight="1" x14ac:dyDescent="0.25">
      <c r="A59" s="107">
        <v>2822</v>
      </c>
      <c r="B59" s="107" t="s">
        <v>287</v>
      </c>
      <c r="C59" s="52">
        <v>1653.101708104268</v>
      </c>
      <c r="D59" s="52">
        <v>0</v>
      </c>
      <c r="E59" s="52">
        <v>0</v>
      </c>
      <c r="F59" s="52">
        <v>1653.101708104268</v>
      </c>
      <c r="G59" s="23">
        <v>1818.5527889272955</v>
      </c>
      <c r="H59" s="23">
        <v>179.83756233000003</v>
      </c>
      <c r="I59" s="52">
        <f>SUM(I60:I62)</f>
        <v>0</v>
      </c>
      <c r="J59" s="23">
        <f t="shared" si="0"/>
        <v>3651.4920593615634</v>
      </c>
      <c r="K59" s="52">
        <v>10029.243462778435</v>
      </c>
      <c r="L59" s="52">
        <v>0</v>
      </c>
      <c r="M59" s="52">
        <v>0</v>
      </c>
      <c r="N59" s="52">
        <v>10029.243462778435</v>
      </c>
      <c r="O59" s="23">
        <v>1474.5383247400002</v>
      </c>
      <c r="P59" s="23">
        <v>180.00012125000001</v>
      </c>
      <c r="Q59" s="52">
        <f>SUM(Q60:Q62)</f>
        <v>0</v>
      </c>
      <c r="R59" s="23">
        <f t="shared" si="11"/>
        <v>11683.781908768435</v>
      </c>
      <c r="S59" s="52">
        <v>13048.550948841972</v>
      </c>
      <c r="T59" s="52">
        <v>0</v>
      </c>
      <c r="U59" s="52">
        <v>0</v>
      </c>
      <c r="V59" s="52">
        <v>13048.550948841972</v>
      </c>
      <c r="W59" s="23">
        <v>1537.4709533015721</v>
      </c>
      <c r="X59" s="23">
        <v>172.60338603</v>
      </c>
      <c r="Y59" s="52">
        <f>SUM(Y60:Y62)</f>
        <v>0</v>
      </c>
      <c r="Z59" s="23">
        <f t="shared" si="12"/>
        <v>14758.625288173544</v>
      </c>
      <c r="AA59" s="52">
        <v>16100.626274186699</v>
      </c>
      <c r="AB59" s="52">
        <v>0</v>
      </c>
      <c r="AC59" s="52">
        <v>0</v>
      </c>
      <c r="AD59" s="52">
        <v>16100.626274186699</v>
      </c>
      <c r="AE59" s="23">
        <v>1491.1625670400001</v>
      </c>
      <c r="AF59" s="23">
        <v>237.01671178000001</v>
      </c>
      <c r="AG59" s="52">
        <f>SUM(AG60:AG62)</f>
        <v>0</v>
      </c>
      <c r="AH59" s="23">
        <f t="shared" si="13"/>
        <v>17828.805553006699</v>
      </c>
      <c r="AI59" s="52">
        <v>21150.930881123819</v>
      </c>
      <c r="AJ59" s="52">
        <v>0</v>
      </c>
      <c r="AK59" s="52">
        <v>0</v>
      </c>
      <c r="AL59" s="52">
        <v>21150.930881123819</v>
      </c>
      <c r="AM59" s="23">
        <v>1454.8358308500001</v>
      </c>
      <c r="AN59" s="23">
        <v>297.34950449000002</v>
      </c>
      <c r="AO59" s="52">
        <f>SUM(AO60:AO62)</f>
        <v>0</v>
      </c>
      <c r="AP59" s="23">
        <f t="shared" si="14"/>
        <v>22903.116216463819</v>
      </c>
      <c r="AQ59" s="52">
        <v>12601.92600738864</v>
      </c>
      <c r="AR59" s="52">
        <v>0</v>
      </c>
      <c r="AS59" s="52">
        <v>0</v>
      </c>
      <c r="AT59" s="52">
        <v>12601.92600738864</v>
      </c>
      <c r="AU59" s="23">
        <v>964.78834777999975</v>
      </c>
      <c r="AV59" s="23">
        <v>293.36156368000002</v>
      </c>
      <c r="AW59" s="52">
        <f>SUM(AW60:AW62)</f>
        <v>0</v>
      </c>
      <c r="AX59" s="23">
        <f t="shared" si="15"/>
        <v>13860.075918848641</v>
      </c>
      <c r="AY59" s="52">
        <v>10534.143174767576</v>
      </c>
      <c r="AZ59" s="52">
        <v>0</v>
      </c>
      <c r="BA59" s="52">
        <v>0</v>
      </c>
      <c r="BB59" s="52">
        <v>10534.143174767576</v>
      </c>
      <c r="BC59" s="23">
        <v>1132.7160902799999</v>
      </c>
      <c r="BD59" s="23">
        <v>258.80337305</v>
      </c>
      <c r="BE59" s="52">
        <f>SUM(BE60:BE62)</f>
        <v>0</v>
      </c>
      <c r="BF59" s="23">
        <f t="shared" si="16"/>
        <v>11925.662638097576</v>
      </c>
      <c r="BG59" s="52">
        <v>6074.8076810210414</v>
      </c>
      <c r="BH59" s="52">
        <v>0</v>
      </c>
      <c r="BI59" s="52">
        <v>0</v>
      </c>
      <c r="BJ59" s="52">
        <v>6074.8076810210414</v>
      </c>
      <c r="BK59" s="23">
        <v>1528.3592330199999</v>
      </c>
      <c r="BL59" s="23">
        <v>145.25156162000002</v>
      </c>
      <c r="BM59" s="52">
        <f>SUM(BM60:BM62)</f>
        <v>0</v>
      </c>
      <c r="BN59" s="23">
        <f t="shared" si="17"/>
        <v>7748.4184756610412</v>
      </c>
      <c r="BO59" s="52">
        <v>6154.3114218887968</v>
      </c>
      <c r="BP59" s="52">
        <v>0</v>
      </c>
      <c r="BQ59" s="52">
        <v>0</v>
      </c>
      <c r="BR59" s="52">
        <v>6154.3114218887968</v>
      </c>
      <c r="BS59" s="23">
        <v>1404.0529659699998</v>
      </c>
      <c r="BT59" s="23">
        <v>354.25811358999999</v>
      </c>
      <c r="BU59" s="52">
        <f>SUM(BU60:BU62)</f>
        <v>0</v>
      </c>
      <c r="BV59" s="23">
        <f t="shared" si="18"/>
        <v>7912.6225014487964</v>
      </c>
      <c r="BW59" s="52">
        <v>8893.9304485156536</v>
      </c>
      <c r="BX59" s="52">
        <v>0</v>
      </c>
      <c r="BY59" s="52">
        <v>0</v>
      </c>
      <c r="BZ59" s="52">
        <v>8893.9304485156536</v>
      </c>
      <c r="CA59" s="23">
        <v>1053.2317815027955</v>
      </c>
      <c r="CB59" s="23">
        <v>464.68726186000004</v>
      </c>
      <c r="CC59" s="52">
        <f>SUM(CC60:CC62)</f>
        <v>0</v>
      </c>
      <c r="CD59" s="23">
        <f t="shared" si="19"/>
        <v>10411.849491878449</v>
      </c>
      <c r="CE59" s="52">
        <v>5083.9807708823591</v>
      </c>
      <c r="CF59" s="52">
        <v>0</v>
      </c>
      <c r="CG59" s="52">
        <v>0</v>
      </c>
      <c r="CH59" s="52">
        <v>5083.9807708823591</v>
      </c>
      <c r="CI59" s="23">
        <v>1524.8389902800443</v>
      </c>
      <c r="CJ59" s="23" t="s">
        <v>833</v>
      </c>
      <c r="CK59" s="52">
        <f>SUM(CK60:CK62)</f>
        <v>0</v>
      </c>
      <c r="CL59" s="23" t="s">
        <v>833</v>
      </c>
    </row>
    <row r="60" spans="1:90" s="109" customFormat="1" ht="20.100000000000001" customHeight="1" x14ac:dyDescent="0.25">
      <c r="A60" s="60" t="s">
        <v>523</v>
      </c>
      <c r="B60" s="109" t="s">
        <v>524</v>
      </c>
      <c r="C60" s="47">
        <v>1039.52559062</v>
      </c>
      <c r="D60" s="47">
        <v>0</v>
      </c>
      <c r="E60" s="47">
        <v>0</v>
      </c>
      <c r="F60" s="47">
        <v>1039.52559062</v>
      </c>
      <c r="G60" s="95" t="s">
        <v>902</v>
      </c>
      <c r="H60" s="95" t="s">
        <v>902</v>
      </c>
      <c r="I60" s="47">
        <v>0</v>
      </c>
      <c r="J60" s="95">
        <f t="shared" si="0"/>
        <v>1039.52559062</v>
      </c>
      <c r="K60" s="47">
        <v>9477.0428814900006</v>
      </c>
      <c r="L60" s="47">
        <v>0</v>
      </c>
      <c r="M60" s="47">
        <v>0</v>
      </c>
      <c r="N60" s="47">
        <v>9477.0428814900006</v>
      </c>
      <c r="O60" s="95" t="s">
        <v>902</v>
      </c>
      <c r="P60" s="95" t="s">
        <v>902</v>
      </c>
      <c r="Q60" s="47">
        <v>0</v>
      </c>
      <c r="R60" s="95">
        <f t="shared" si="11"/>
        <v>9477.0428814900006</v>
      </c>
      <c r="S60" s="47">
        <v>12224.841419580001</v>
      </c>
      <c r="T60" s="47">
        <v>0</v>
      </c>
      <c r="U60" s="47">
        <v>0</v>
      </c>
      <c r="V60" s="47">
        <v>12224.841419580001</v>
      </c>
      <c r="W60" s="95" t="s">
        <v>902</v>
      </c>
      <c r="X60" s="95" t="s">
        <v>902</v>
      </c>
      <c r="Y60" s="47">
        <v>0</v>
      </c>
      <c r="Z60" s="95">
        <f t="shared" si="12"/>
        <v>12224.841419580001</v>
      </c>
      <c r="AA60" s="47">
        <v>14132.848501730001</v>
      </c>
      <c r="AB60" s="47">
        <v>0</v>
      </c>
      <c r="AC60" s="47">
        <v>0</v>
      </c>
      <c r="AD60" s="47">
        <v>14132.848501730001</v>
      </c>
      <c r="AE60" s="95" t="s">
        <v>902</v>
      </c>
      <c r="AF60" s="95" t="s">
        <v>902</v>
      </c>
      <c r="AG60" s="47">
        <v>0</v>
      </c>
      <c r="AH60" s="95">
        <f t="shared" si="13"/>
        <v>14132.848501730001</v>
      </c>
      <c r="AI60" s="47">
        <v>19261.779356719999</v>
      </c>
      <c r="AJ60" s="47">
        <v>0</v>
      </c>
      <c r="AK60" s="47">
        <v>0</v>
      </c>
      <c r="AL60" s="47">
        <v>19261.779356719999</v>
      </c>
      <c r="AM60" s="95" t="s">
        <v>902</v>
      </c>
      <c r="AN60" s="95" t="s">
        <v>902</v>
      </c>
      <c r="AO60" s="47">
        <v>0</v>
      </c>
      <c r="AP60" s="95">
        <f t="shared" si="14"/>
        <v>19261.779356719999</v>
      </c>
      <c r="AQ60" s="47">
        <v>9880.7822523999967</v>
      </c>
      <c r="AR60" s="47">
        <v>0</v>
      </c>
      <c r="AS60" s="47">
        <v>0</v>
      </c>
      <c r="AT60" s="47">
        <v>9880.7822523999967</v>
      </c>
      <c r="AU60" s="95" t="s">
        <v>902</v>
      </c>
      <c r="AV60" s="95" t="s">
        <v>902</v>
      </c>
      <c r="AW60" s="47">
        <v>0</v>
      </c>
      <c r="AX60" s="95">
        <f t="shared" si="15"/>
        <v>9880.7822523999967</v>
      </c>
      <c r="AY60" s="47">
        <v>7949.5801470799997</v>
      </c>
      <c r="AZ60" s="47">
        <v>0</v>
      </c>
      <c r="BA60" s="47">
        <v>0</v>
      </c>
      <c r="BB60" s="47">
        <v>7949.5801470799997</v>
      </c>
      <c r="BC60" s="95" t="s">
        <v>902</v>
      </c>
      <c r="BD60" s="95" t="s">
        <v>902</v>
      </c>
      <c r="BE60" s="47">
        <v>0</v>
      </c>
      <c r="BF60" s="95">
        <f t="shared" si="16"/>
        <v>7949.5801470799997</v>
      </c>
      <c r="BG60" s="47">
        <v>3609.6322656799998</v>
      </c>
      <c r="BH60" s="47">
        <v>0</v>
      </c>
      <c r="BI60" s="47">
        <v>0</v>
      </c>
      <c r="BJ60" s="47">
        <v>3609.6322656799998</v>
      </c>
      <c r="BK60" s="95" t="s">
        <v>902</v>
      </c>
      <c r="BL60" s="95" t="s">
        <v>902</v>
      </c>
      <c r="BM60" s="47">
        <v>0</v>
      </c>
      <c r="BN60" s="95">
        <f t="shared" si="17"/>
        <v>3609.6322656799998</v>
      </c>
      <c r="BO60" s="47">
        <v>4555.6172460400003</v>
      </c>
      <c r="BP60" s="47">
        <v>0</v>
      </c>
      <c r="BQ60" s="47">
        <v>0</v>
      </c>
      <c r="BR60" s="47">
        <v>4555.6172460400003</v>
      </c>
      <c r="BS60" s="95" t="s">
        <v>902</v>
      </c>
      <c r="BT60" s="95" t="s">
        <v>902</v>
      </c>
      <c r="BU60" s="47">
        <v>0</v>
      </c>
      <c r="BV60" s="95">
        <f t="shared" si="18"/>
        <v>4555.6172460400003</v>
      </c>
      <c r="BW60" s="47">
        <v>4739.9171442700008</v>
      </c>
      <c r="BX60" s="47">
        <v>0</v>
      </c>
      <c r="BY60" s="47">
        <v>0</v>
      </c>
      <c r="BZ60" s="47">
        <v>4739.9171442700008</v>
      </c>
      <c r="CA60" s="95" t="s">
        <v>902</v>
      </c>
      <c r="CB60" s="95" t="s">
        <v>902</v>
      </c>
      <c r="CC60" s="47">
        <v>0</v>
      </c>
      <c r="CD60" s="95">
        <f t="shared" si="19"/>
        <v>4739.9171442700008</v>
      </c>
      <c r="CE60" s="47">
        <v>2580.0590717799996</v>
      </c>
      <c r="CF60" s="47">
        <v>0</v>
      </c>
      <c r="CG60" s="47">
        <v>0</v>
      </c>
      <c r="CH60" s="47">
        <v>2580.0590717799996</v>
      </c>
      <c r="CI60" s="95" t="s">
        <v>902</v>
      </c>
      <c r="CJ60" s="95" t="s">
        <v>902</v>
      </c>
      <c r="CK60" s="47">
        <v>0</v>
      </c>
      <c r="CL60" s="95">
        <f t="shared" si="20"/>
        <v>2580.0590717799996</v>
      </c>
    </row>
    <row r="61" spans="1:90" s="109" customFormat="1" ht="20.100000000000001" customHeight="1" x14ac:dyDescent="0.25">
      <c r="A61" s="60" t="s">
        <v>525</v>
      </c>
      <c r="B61" s="109" t="s">
        <v>526</v>
      </c>
      <c r="C61" s="47">
        <v>11.716317494268068</v>
      </c>
      <c r="D61" s="47">
        <v>0</v>
      </c>
      <c r="E61" s="47">
        <v>0</v>
      </c>
      <c r="F61" s="47">
        <v>11.716317494268068</v>
      </c>
      <c r="G61" s="95" t="s">
        <v>902</v>
      </c>
      <c r="H61" s="95" t="s">
        <v>902</v>
      </c>
      <c r="I61" s="47">
        <v>0</v>
      </c>
      <c r="J61" s="95">
        <f t="shared" si="0"/>
        <v>11.716317494268068</v>
      </c>
      <c r="K61" s="47">
        <v>21.823982968432666</v>
      </c>
      <c r="L61" s="47">
        <v>0</v>
      </c>
      <c r="M61" s="47">
        <v>0</v>
      </c>
      <c r="N61" s="47">
        <v>21.823982968432666</v>
      </c>
      <c r="O61" s="95" t="s">
        <v>902</v>
      </c>
      <c r="P61" s="95" t="s">
        <v>902</v>
      </c>
      <c r="Q61" s="47">
        <v>0</v>
      </c>
      <c r="R61" s="95">
        <f t="shared" si="11"/>
        <v>21.823982968432666</v>
      </c>
      <c r="S61" s="47">
        <v>43.776211471971401</v>
      </c>
      <c r="T61" s="47">
        <v>0</v>
      </c>
      <c r="U61" s="47">
        <v>0</v>
      </c>
      <c r="V61" s="47">
        <v>43.776211471971401</v>
      </c>
      <c r="W61" s="95" t="s">
        <v>902</v>
      </c>
      <c r="X61" s="95" t="s">
        <v>902</v>
      </c>
      <c r="Y61" s="47">
        <v>0</v>
      </c>
      <c r="Z61" s="95">
        <f t="shared" si="12"/>
        <v>43.776211471971401</v>
      </c>
      <c r="AA61" s="47">
        <v>64.773994726699726</v>
      </c>
      <c r="AB61" s="47">
        <v>0</v>
      </c>
      <c r="AC61" s="47">
        <v>0</v>
      </c>
      <c r="AD61" s="47">
        <v>64.773994726699726</v>
      </c>
      <c r="AE61" s="95" t="s">
        <v>902</v>
      </c>
      <c r="AF61" s="95" t="s">
        <v>902</v>
      </c>
      <c r="AG61" s="47">
        <v>0</v>
      </c>
      <c r="AH61" s="95">
        <f t="shared" si="13"/>
        <v>64.773994726699726</v>
      </c>
      <c r="AI61" s="47">
        <v>455.32260135382103</v>
      </c>
      <c r="AJ61" s="47">
        <v>0</v>
      </c>
      <c r="AK61" s="47">
        <v>0</v>
      </c>
      <c r="AL61" s="47">
        <v>455.32260135382103</v>
      </c>
      <c r="AM61" s="95" t="s">
        <v>902</v>
      </c>
      <c r="AN61" s="95" t="s">
        <v>902</v>
      </c>
      <c r="AO61" s="47">
        <v>0</v>
      </c>
      <c r="AP61" s="95">
        <f t="shared" si="14"/>
        <v>455.32260135382103</v>
      </c>
      <c r="AQ61" s="47">
        <v>613.89091935864315</v>
      </c>
      <c r="AR61" s="47">
        <v>0</v>
      </c>
      <c r="AS61" s="47">
        <v>0</v>
      </c>
      <c r="AT61" s="47">
        <v>613.89091935864315</v>
      </c>
      <c r="AU61" s="95" t="s">
        <v>902</v>
      </c>
      <c r="AV61" s="95" t="s">
        <v>902</v>
      </c>
      <c r="AW61" s="47">
        <v>0</v>
      </c>
      <c r="AX61" s="95">
        <f t="shared" si="15"/>
        <v>613.89091935864315</v>
      </c>
      <c r="AY61" s="47">
        <v>920.97130471757612</v>
      </c>
      <c r="AZ61" s="47">
        <v>0</v>
      </c>
      <c r="BA61" s="47">
        <v>0</v>
      </c>
      <c r="BB61" s="47">
        <v>920.97130471757612</v>
      </c>
      <c r="BC61" s="95" t="s">
        <v>902</v>
      </c>
      <c r="BD61" s="95" t="s">
        <v>902</v>
      </c>
      <c r="BE61" s="47">
        <v>0</v>
      </c>
      <c r="BF61" s="95">
        <f t="shared" si="16"/>
        <v>920.97130471757612</v>
      </c>
      <c r="BG61" s="47">
        <v>724.05575309104074</v>
      </c>
      <c r="BH61" s="47">
        <v>0</v>
      </c>
      <c r="BI61" s="47">
        <v>0</v>
      </c>
      <c r="BJ61" s="47">
        <v>724.05575309104074</v>
      </c>
      <c r="BK61" s="95" t="s">
        <v>902</v>
      </c>
      <c r="BL61" s="95" t="s">
        <v>902</v>
      </c>
      <c r="BM61" s="47">
        <v>0</v>
      </c>
      <c r="BN61" s="95">
        <f t="shared" si="17"/>
        <v>724.05575309104074</v>
      </c>
      <c r="BO61" s="47">
        <v>373.63210084879711</v>
      </c>
      <c r="BP61" s="47">
        <v>0</v>
      </c>
      <c r="BQ61" s="47">
        <v>0</v>
      </c>
      <c r="BR61" s="47">
        <v>373.63210084879711</v>
      </c>
      <c r="BS61" s="95" t="s">
        <v>902</v>
      </c>
      <c r="BT61" s="95" t="s">
        <v>902</v>
      </c>
      <c r="BU61" s="47">
        <v>0</v>
      </c>
      <c r="BV61" s="95">
        <f t="shared" si="18"/>
        <v>373.63210084879711</v>
      </c>
      <c r="BW61" s="47">
        <v>450.76289432565244</v>
      </c>
      <c r="BX61" s="47">
        <v>0</v>
      </c>
      <c r="BY61" s="47">
        <v>0</v>
      </c>
      <c r="BZ61" s="47">
        <v>450.76289432565244</v>
      </c>
      <c r="CA61" s="95" t="s">
        <v>902</v>
      </c>
      <c r="CB61" s="95" t="s">
        <v>902</v>
      </c>
      <c r="CC61" s="47">
        <v>0</v>
      </c>
      <c r="CD61" s="95">
        <f t="shared" si="19"/>
        <v>450.76289432565244</v>
      </c>
      <c r="CE61" s="47">
        <v>126.59861735235999</v>
      </c>
      <c r="CF61" s="47">
        <v>0</v>
      </c>
      <c r="CG61" s="47">
        <v>0</v>
      </c>
      <c r="CH61" s="47">
        <v>126.59861735235999</v>
      </c>
      <c r="CI61" s="95" t="s">
        <v>902</v>
      </c>
      <c r="CJ61" s="95" t="s">
        <v>902</v>
      </c>
      <c r="CK61" s="47">
        <v>0</v>
      </c>
      <c r="CL61" s="95">
        <f t="shared" si="20"/>
        <v>126.59861735235999</v>
      </c>
    </row>
    <row r="62" spans="1:90" s="109" customFormat="1" ht="20.100000000000001" customHeight="1" x14ac:dyDescent="0.25">
      <c r="A62" s="60" t="s">
        <v>527</v>
      </c>
      <c r="B62" s="109" t="s">
        <v>528</v>
      </c>
      <c r="C62" s="47">
        <v>601.85979999000006</v>
      </c>
      <c r="D62" s="47">
        <v>0</v>
      </c>
      <c r="E62" s="47">
        <v>0</v>
      </c>
      <c r="F62" s="47">
        <v>601.85979999000006</v>
      </c>
      <c r="G62" s="95">
        <v>1818.5527889272955</v>
      </c>
      <c r="H62" s="95" t="s">
        <v>902</v>
      </c>
      <c r="I62" s="47">
        <v>0</v>
      </c>
      <c r="J62" s="95">
        <f t="shared" si="0"/>
        <v>2420.4125889172956</v>
      </c>
      <c r="K62" s="47">
        <v>530.37659831999997</v>
      </c>
      <c r="L62" s="47">
        <v>0</v>
      </c>
      <c r="M62" s="47">
        <v>0</v>
      </c>
      <c r="N62" s="47">
        <v>530.37659831999997</v>
      </c>
      <c r="O62" s="95">
        <v>1474.5383247400002</v>
      </c>
      <c r="P62" s="95" t="s">
        <v>902</v>
      </c>
      <c r="Q62" s="47">
        <v>0</v>
      </c>
      <c r="R62" s="95">
        <f t="shared" si="11"/>
        <v>2004.9149230600001</v>
      </c>
      <c r="S62" s="47">
        <v>779.93331778999982</v>
      </c>
      <c r="T62" s="47">
        <v>0</v>
      </c>
      <c r="U62" s="47">
        <v>0</v>
      </c>
      <c r="V62" s="47">
        <v>779.93331778999982</v>
      </c>
      <c r="W62" s="95">
        <v>1537.4709533015721</v>
      </c>
      <c r="X62" s="95" t="s">
        <v>902</v>
      </c>
      <c r="Y62" s="47">
        <v>0</v>
      </c>
      <c r="Z62" s="95">
        <f t="shared" si="12"/>
        <v>2317.4042710915719</v>
      </c>
      <c r="AA62" s="47">
        <v>1903.0037777300001</v>
      </c>
      <c r="AB62" s="47">
        <v>0</v>
      </c>
      <c r="AC62" s="47">
        <v>0</v>
      </c>
      <c r="AD62" s="47">
        <v>1903.0037777300001</v>
      </c>
      <c r="AE62" s="95">
        <v>1491.1625670400001</v>
      </c>
      <c r="AF62" s="95" t="s">
        <v>902</v>
      </c>
      <c r="AG62" s="47">
        <v>0</v>
      </c>
      <c r="AH62" s="95">
        <f t="shared" si="13"/>
        <v>3394.1663447700003</v>
      </c>
      <c r="AI62" s="47">
        <v>1433.82892305</v>
      </c>
      <c r="AJ62" s="47">
        <v>0</v>
      </c>
      <c r="AK62" s="47">
        <v>0</v>
      </c>
      <c r="AL62" s="47">
        <v>1433.82892305</v>
      </c>
      <c r="AM62" s="95">
        <v>1454.8358308500001</v>
      </c>
      <c r="AN62" s="95" t="s">
        <v>902</v>
      </c>
      <c r="AO62" s="47">
        <v>0</v>
      </c>
      <c r="AP62" s="95">
        <f t="shared" si="14"/>
        <v>2888.6647539000001</v>
      </c>
      <c r="AQ62" s="47">
        <v>2107.2528356299999</v>
      </c>
      <c r="AR62" s="47">
        <v>0</v>
      </c>
      <c r="AS62" s="47">
        <v>0</v>
      </c>
      <c r="AT62" s="47">
        <v>2107.2528356299999</v>
      </c>
      <c r="AU62" s="95">
        <v>964.78834777999975</v>
      </c>
      <c r="AV62" s="95" t="s">
        <v>902</v>
      </c>
      <c r="AW62" s="47">
        <v>0</v>
      </c>
      <c r="AX62" s="95">
        <f t="shared" si="15"/>
        <v>3072.0411834099996</v>
      </c>
      <c r="AY62" s="47">
        <v>1663.5917229700001</v>
      </c>
      <c r="AZ62" s="47">
        <v>0</v>
      </c>
      <c r="BA62" s="47">
        <v>0</v>
      </c>
      <c r="BB62" s="47">
        <v>1663.5917229700001</v>
      </c>
      <c r="BC62" s="95">
        <v>1132.7160902799999</v>
      </c>
      <c r="BD62" s="95" t="s">
        <v>902</v>
      </c>
      <c r="BE62" s="47">
        <v>0</v>
      </c>
      <c r="BF62" s="95">
        <f t="shared" si="16"/>
        <v>2796.30781325</v>
      </c>
      <c r="BG62" s="47">
        <v>1741.1196622499999</v>
      </c>
      <c r="BH62" s="47">
        <v>0</v>
      </c>
      <c r="BI62" s="47">
        <v>0</v>
      </c>
      <c r="BJ62" s="47">
        <v>1741.1196622499999</v>
      </c>
      <c r="BK62" s="95">
        <v>1528.3592330199999</v>
      </c>
      <c r="BL62" s="95" t="s">
        <v>902</v>
      </c>
      <c r="BM62" s="47">
        <v>0</v>
      </c>
      <c r="BN62" s="95">
        <f t="shared" si="17"/>
        <v>3269.4788952700001</v>
      </c>
      <c r="BO62" s="47">
        <v>1225.0620749999998</v>
      </c>
      <c r="BP62" s="47">
        <v>0</v>
      </c>
      <c r="BQ62" s="47">
        <v>0</v>
      </c>
      <c r="BR62" s="47">
        <v>1225.0620749999998</v>
      </c>
      <c r="BS62" s="95">
        <v>1404.0529659699998</v>
      </c>
      <c r="BT62" s="95" t="s">
        <v>902</v>
      </c>
      <c r="BU62" s="47">
        <v>0</v>
      </c>
      <c r="BV62" s="95">
        <f t="shared" si="18"/>
        <v>2629.1150409699994</v>
      </c>
      <c r="BW62" s="47">
        <v>3703.2504099199996</v>
      </c>
      <c r="BX62" s="47">
        <v>0</v>
      </c>
      <c r="BY62" s="47">
        <v>0</v>
      </c>
      <c r="BZ62" s="47">
        <v>3703.2504099199996</v>
      </c>
      <c r="CA62" s="95">
        <v>1053.2317815027955</v>
      </c>
      <c r="CB62" s="95" t="s">
        <v>902</v>
      </c>
      <c r="CC62" s="47">
        <v>0</v>
      </c>
      <c r="CD62" s="95">
        <f t="shared" si="19"/>
        <v>4756.482191422795</v>
      </c>
      <c r="CE62" s="47">
        <v>2377.3230817500003</v>
      </c>
      <c r="CF62" s="47">
        <v>0</v>
      </c>
      <c r="CG62" s="47">
        <v>0</v>
      </c>
      <c r="CH62" s="47">
        <v>2377.3230817500003</v>
      </c>
      <c r="CI62" s="95">
        <v>1524.8389902800443</v>
      </c>
      <c r="CJ62" s="95" t="s">
        <v>833</v>
      </c>
      <c r="CK62" s="47">
        <v>0</v>
      </c>
      <c r="CL62" s="95" t="s">
        <v>833</v>
      </c>
    </row>
    <row r="63" spans="1:90" ht="20.100000000000001" customHeight="1" x14ac:dyDescent="0.25">
      <c r="A63" s="35">
        <v>283</v>
      </c>
      <c r="B63" s="36" t="s">
        <v>305</v>
      </c>
      <c r="C63" s="37">
        <v>0</v>
      </c>
      <c r="D63" s="37">
        <v>0</v>
      </c>
      <c r="E63" s="37">
        <v>0</v>
      </c>
      <c r="F63" s="37">
        <v>0</v>
      </c>
      <c r="G63" s="93">
        <v>0</v>
      </c>
      <c r="H63" s="93">
        <v>0</v>
      </c>
      <c r="I63" s="37">
        <v>0</v>
      </c>
      <c r="J63" s="93">
        <f t="shared" si="0"/>
        <v>0</v>
      </c>
      <c r="K63" s="37">
        <v>0</v>
      </c>
      <c r="L63" s="37">
        <v>0</v>
      </c>
      <c r="M63" s="37">
        <v>0</v>
      </c>
      <c r="N63" s="37">
        <v>0</v>
      </c>
      <c r="O63" s="93">
        <v>0</v>
      </c>
      <c r="P63" s="93">
        <v>0</v>
      </c>
      <c r="Q63" s="37">
        <v>0</v>
      </c>
      <c r="R63" s="93">
        <f t="shared" si="11"/>
        <v>0</v>
      </c>
      <c r="S63" s="37">
        <v>0</v>
      </c>
      <c r="T63" s="37">
        <v>0</v>
      </c>
      <c r="U63" s="37">
        <v>0</v>
      </c>
      <c r="V63" s="37">
        <v>0</v>
      </c>
      <c r="W63" s="93">
        <v>0</v>
      </c>
      <c r="X63" s="93">
        <v>0</v>
      </c>
      <c r="Y63" s="37">
        <v>0</v>
      </c>
      <c r="Z63" s="93">
        <f t="shared" si="12"/>
        <v>0</v>
      </c>
      <c r="AA63" s="37">
        <v>0</v>
      </c>
      <c r="AB63" s="37">
        <v>0</v>
      </c>
      <c r="AC63" s="37">
        <v>0</v>
      </c>
      <c r="AD63" s="37">
        <v>0</v>
      </c>
      <c r="AE63" s="93">
        <v>0</v>
      </c>
      <c r="AF63" s="93">
        <v>0</v>
      </c>
      <c r="AG63" s="37">
        <v>0</v>
      </c>
      <c r="AH63" s="93">
        <f t="shared" si="13"/>
        <v>0</v>
      </c>
      <c r="AI63" s="37">
        <v>0</v>
      </c>
      <c r="AJ63" s="37">
        <v>0</v>
      </c>
      <c r="AK63" s="37">
        <v>0</v>
      </c>
      <c r="AL63" s="37">
        <v>0</v>
      </c>
      <c r="AM63" s="93">
        <v>0</v>
      </c>
      <c r="AN63" s="93">
        <v>0</v>
      </c>
      <c r="AO63" s="37">
        <v>0</v>
      </c>
      <c r="AP63" s="93">
        <f t="shared" si="14"/>
        <v>0</v>
      </c>
      <c r="AQ63" s="37">
        <v>0</v>
      </c>
      <c r="AR63" s="37">
        <v>0</v>
      </c>
      <c r="AS63" s="37">
        <v>0</v>
      </c>
      <c r="AT63" s="37">
        <v>0</v>
      </c>
      <c r="AU63" s="93">
        <v>0</v>
      </c>
      <c r="AV63" s="93">
        <v>0</v>
      </c>
      <c r="AW63" s="37">
        <v>0</v>
      </c>
      <c r="AX63" s="93">
        <f t="shared" si="15"/>
        <v>0</v>
      </c>
      <c r="AY63" s="37">
        <v>0</v>
      </c>
      <c r="AZ63" s="37">
        <v>0</v>
      </c>
      <c r="BA63" s="37">
        <v>0</v>
      </c>
      <c r="BB63" s="37">
        <v>0</v>
      </c>
      <c r="BC63" s="93">
        <v>0</v>
      </c>
      <c r="BD63" s="93">
        <v>0</v>
      </c>
      <c r="BE63" s="37">
        <v>0</v>
      </c>
      <c r="BF63" s="93">
        <f t="shared" si="16"/>
        <v>0</v>
      </c>
      <c r="BG63" s="37">
        <v>0</v>
      </c>
      <c r="BH63" s="37">
        <v>0</v>
      </c>
      <c r="BI63" s="37">
        <v>0</v>
      </c>
      <c r="BJ63" s="37">
        <v>0</v>
      </c>
      <c r="BK63" s="93">
        <v>0</v>
      </c>
      <c r="BL63" s="93">
        <v>0</v>
      </c>
      <c r="BM63" s="37">
        <v>0</v>
      </c>
      <c r="BN63" s="93">
        <f t="shared" si="17"/>
        <v>0</v>
      </c>
      <c r="BO63" s="37">
        <v>0</v>
      </c>
      <c r="BP63" s="37">
        <v>0</v>
      </c>
      <c r="BQ63" s="37">
        <v>0</v>
      </c>
      <c r="BR63" s="37">
        <v>0</v>
      </c>
      <c r="BS63" s="93">
        <v>0</v>
      </c>
      <c r="BT63" s="93">
        <v>0</v>
      </c>
      <c r="BU63" s="37">
        <v>0</v>
      </c>
      <c r="BV63" s="93">
        <f t="shared" si="18"/>
        <v>0</v>
      </c>
      <c r="BW63" s="37">
        <v>0</v>
      </c>
      <c r="BX63" s="37">
        <v>0</v>
      </c>
      <c r="BY63" s="37">
        <v>0</v>
      </c>
      <c r="BZ63" s="37">
        <v>0</v>
      </c>
      <c r="CA63" s="93">
        <v>0</v>
      </c>
      <c r="CB63" s="93">
        <v>0</v>
      </c>
      <c r="CC63" s="37">
        <v>0</v>
      </c>
      <c r="CD63" s="93">
        <f t="shared" si="19"/>
        <v>0</v>
      </c>
      <c r="CE63" s="37">
        <v>0</v>
      </c>
      <c r="CF63" s="37">
        <v>0</v>
      </c>
      <c r="CG63" s="37">
        <v>0</v>
      </c>
      <c r="CH63" s="37">
        <v>0</v>
      </c>
      <c r="CI63" s="93">
        <v>0</v>
      </c>
      <c r="CJ63" s="93">
        <v>0</v>
      </c>
      <c r="CK63" s="37">
        <v>0</v>
      </c>
      <c r="CL63" s="93">
        <f t="shared" si="20"/>
        <v>0</v>
      </c>
    </row>
    <row r="64" spans="1:90" ht="20.100000000000001" customHeight="1" x14ac:dyDescent="0.25">
      <c r="A64" s="18">
        <v>31</v>
      </c>
      <c r="B64" s="19" t="s">
        <v>809</v>
      </c>
      <c r="C64" s="20">
        <v>12871.299833321</v>
      </c>
      <c r="D64" s="20">
        <v>0</v>
      </c>
      <c r="E64" s="20">
        <v>0</v>
      </c>
      <c r="F64" s="20">
        <v>12871.299833321</v>
      </c>
      <c r="G64" s="20">
        <v>24916.092415592495</v>
      </c>
      <c r="H64" s="20">
        <v>19714.809379631959</v>
      </c>
      <c r="I64" s="20">
        <f>SUM(I65,I70,I71,I72)</f>
        <v>0</v>
      </c>
      <c r="J64" s="20">
        <f t="shared" si="0"/>
        <v>57502.201628545452</v>
      </c>
      <c r="K64" s="20">
        <v>2743.1880393719994</v>
      </c>
      <c r="L64" s="20">
        <v>0</v>
      </c>
      <c r="M64" s="20">
        <v>0</v>
      </c>
      <c r="N64" s="20">
        <v>2743.1880393719994</v>
      </c>
      <c r="O64" s="20">
        <v>13776.354120610002</v>
      </c>
      <c r="P64" s="20">
        <v>19610.897711801583</v>
      </c>
      <c r="Q64" s="20">
        <f>SUM(Q65,Q70,Q71,Q72)</f>
        <v>0</v>
      </c>
      <c r="R64" s="20">
        <f t="shared" si="11"/>
        <v>36130.439871783587</v>
      </c>
      <c r="S64" s="20">
        <v>2561.8426614392051</v>
      </c>
      <c r="T64" s="20">
        <v>0</v>
      </c>
      <c r="U64" s="20">
        <v>0</v>
      </c>
      <c r="V64" s="20">
        <v>2561.8426614392051</v>
      </c>
      <c r="W64" s="20">
        <v>12433.804799670805</v>
      </c>
      <c r="X64" s="20">
        <v>24521.226839672257</v>
      </c>
      <c r="Y64" s="20">
        <f>SUM(Y65,Y70,Y71,Y72)</f>
        <v>0</v>
      </c>
      <c r="Z64" s="20">
        <f t="shared" si="12"/>
        <v>39516.874300782263</v>
      </c>
      <c r="AA64" s="20">
        <v>7880.6914874640015</v>
      </c>
      <c r="AB64" s="20">
        <v>0</v>
      </c>
      <c r="AC64" s="20">
        <v>0</v>
      </c>
      <c r="AD64" s="20">
        <v>7880.6914874640015</v>
      </c>
      <c r="AE64" s="20">
        <v>23867.144984289993</v>
      </c>
      <c r="AF64" s="20">
        <v>10965.077444063645</v>
      </c>
      <c r="AG64" s="20">
        <f>SUM(AG65,AG70,AG71,AG72)</f>
        <v>0</v>
      </c>
      <c r="AH64" s="20">
        <f t="shared" si="13"/>
        <v>42712.91391581764</v>
      </c>
      <c r="AI64" s="20">
        <v>8022.5119635823476</v>
      </c>
      <c r="AJ64" s="20">
        <v>0</v>
      </c>
      <c r="AK64" s="20">
        <v>0</v>
      </c>
      <c r="AL64" s="20">
        <v>8022.5119635823476</v>
      </c>
      <c r="AM64" s="20">
        <v>28388.862072850527</v>
      </c>
      <c r="AN64" s="20">
        <v>17148.506828048085</v>
      </c>
      <c r="AO64" s="20">
        <f>SUM(AO65,AO70,AO71,AO72)</f>
        <v>0</v>
      </c>
      <c r="AP64" s="20">
        <f t="shared" si="14"/>
        <v>53559.880864480961</v>
      </c>
      <c r="AQ64" s="20">
        <v>-5836.6450834740017</v>
      </c>
      <c r="AR64" s="20">
        <v>0</v>
      </c>
      <c r="AS64" s="20">
        <v>0</v>
      </c>
      <c r="AT64" s="20">
        <v>-5836.6450834740017</v>
      </c>
      <c r="AU64" s="20">
        <v>2328.1472620299974</v>
      </c>
      <c r="AV64" s="20">
        <v>11650.48914116458</v>
      </c>
      <c r="AW64" s="20">
        <f>SUM(AW65,AW70,AW71,AW72)</f>
        <v>0</v>
      </c>
      <c r="AX64" s="20">
        <f t="shared" si="15"/>
        <v>8141.991319720576</v>
      </c>
      <c r="AY64" s="20">
        <v>-10120.61309028771</v>
      </c>
      <c r="AZ64" s="20">
        <v>0</v>
      </c>
      <c r="BA64" s="20">
        <v>0</v>
      </c>
      <c r="BB64" s="20">
        <v>-10120.61309028771</v>
      </c>
      <c r="BC64" s="20">
        <v>-5167.5997996316846</v>
      </c>
      <c r="BD64" s="20">
        <v>9265.3659363258812</v>
      </c>
      <c r="BE64" s="20">
        <f>SUM(BE65,BE70,BE71,BE72)</f>
        <v>0</v>
      </c>
      <c r="BF64" s="20">
        <f t="shared" si="16"/>
        <v>-6022.8469535935146</v>
      </c>
      <c r="BG64" s="20">
        <v>-17468.260176559594</v>
      </c>
      <c r="BH64" s="20">
        <v>0</v>
      </c>
      <c r="BI64" s="20">
        <v>0</v>
      </c>
      <c r="BJ64" s="20">
        <v>-17468.260176559594</v>
      </c>
      <c r="BK64" s="20">
        <v>-3110.8480736385054</v>
      </c>
      <c r="BL64" s="20">
        <v>-8546.1441426546662</v>
      </c>
      <c r="BM64" s="20">
        <f>SUM(BM65,BM70,BM71,BM72)</f>
        <v>0</v>
      </c>
      <c r="BN64" s="20">
        <f t="shared" si="17"/>
        <v>-29125.252392852766</v>
      </c>
      <c r="BO64" s="20">
        <v>-11116.376322736869</v>
      </c>
      <c r="BP64" s="20">
        <v>0</v>
      </c>
      <c r="BQ64" s="20">
        <v>0</v>
      </c>
      <c r="BR64" s="20">
        <v>-11116.376322736869</v>
      </c>
      <c r="BS64" s="20">
        <v>-2848.810558102085</v>
      </c>
      <c r="BT64" s="20">
        <v>-1721.0325837179007</v>
      </c>
      <c r="BU64" s="20">
        <f>SUM(BU65,BU70,BU71,BU72)</f>
        <v>0</v>
      </c>
      <c r="BV64" s="20">
        <f t="shared" si="18"/>
        <v>-15686.219464556854</v>
      </c>
      <c r="BW64" s="20">
        <v>-18837.486190994001</v>
      </c>
      <c r="BX64" s="20">
        <v>0</v>
      </c>
      <c r="BY64" s="20">
        <v>0</v>
      </c>
      <c r="BZ64" s="20">
        <v>-18837.486190994001</v>
      </c>
      <c r="CA64" s="20">
        <v>-13261.020787813013</v>
      </c>
      <c r="CB64" s="20">
        <v>3396.4591852992016</v>
      </c>
      <c r="CC64" s="20">
        <f>SUM(CC65,CC70,CC71,CC72)</f>
        <v>0</v>
      </c>
      <c r="CD64" s="20">
        <f t="shared" si="19"/>
        <v>-28702.047793507812</v>
      </c>
      <c r="CE64" s="20">
        <v>-21727.443322785359</v>
      </c>
      <c r="CF64" s="20">
        <v>0</v>
      </c>
      <c r="CG64" s="20">
        <v>0</v>
      </c>
      <c r="CH64" s="20">
        <v>-21727.443322785359</v>
      </c>
      <c r="CI64" s="20">
        <v>-8942.6099042219321</v>
      </c>
      <c r="CJ64" s="20">
        <v>15407.090483391235</v>
      </c>
      <c r="CK64" s="20">
        <f>SUM(CK65,CK70,CK71,CK72)</f>
        <v>0</v>
      </c>
      <c r="CL64" s="20">
        <f t="shared" si="20"/>
        <v>-15262.962743616055</v>
      </c>
    </row>
    <row r="65" spans="1:90" ht="20.100000000000001" customHeight="1" x14ac:dyDescent="0.25">
      <c r="A65" s="35">
        <v>311</v>
      </c>
      <c r="B65" s="36" t="s">
        <v>810</v>
      </c>
      <c r="C65" s="37">
        <v>11895.659376342001</v>
      </c>
      <c r="D65" s="37">
        <v>0</v>
      </c>
      <c r="E65" s="37">
        <v>0</v>
      </c>
      <c r="F65" s="37">
        <v>11895.659376342001</v>
      </c>
      <c r="G65" s="37">
        <v>24809.740853351279</v>
      </c>
      <c r="H65" s="37">
        <v>19453.13688467196</v>
      </c>
      <c r="I65" s="37">
        <f>SUM(I66:I69)</f>
        <v>0</v>
      </c>
      <c r="J65" s="37">
        <f t="shared" si="0"/>
        <v>56158.537114365245</v>
      </c>
      <c r="K65" s="37">
        <v>5743.2606370719996</v>
      </c>
      <c r="L65" s="37">
        <v>0</v>
      </c>
      <c r="M65" s="37">
        <v>0</v>
      </c>
      <c r="N65" s="37">
        <v>5743.2606370719996</v>
      </c>
      <c r="O65" s="37">
        <v>13662.559239080001</v>
      </c>
      <c r="P65" s="37">
        <v>19342.037295561582</v>
      </c>
      <c r="Q65" s="37">
        <f>SUM(Q66:Q69)</f>
        <v>0</v>
      </c>
      <c r="R65" s="37">
        <f t="shared" si="11"/>
        <v>38747.857171713578</v>
      </c>
      <c r="S65" s="37">
        <v>4253.8898826131899</v>
      </c>
      <c r="T65" s="37">
        <v>0</v>
      </c>
      <c r="U65" s="37">
        <v>0</v>
      </c>
      <c r="V65" s="37">
        <v>4253.8898826131899</v>
      </c>
      <c r="W65" s="37">
        <v>12309.498846350805</v>
      </c>
      <c r="X65" s="37">
        <v>24295.997747122259</v>
      </c>
      <c r="Y65" s="37">
        <f>SUM(Y66:Y69)</f>
        <v>0</v>
      </c>
      <c r="Z65" s="37">
        <f t="shared" si="12"/>
        <v>40859.386476086256</v>
      </c>
      <c r="AA65" s="37">
        <v>10567.626783728001</v>
      </c>
      <c r="AB65" s="37">
        <v>0</v>
      </c>
      <c r="AC65" s="37">
        <v>0</v>
      </c>
      <c r="AD65" s="37">
        <v>10567.626783728001</v>
      </c>
      <c r="AE65" s="37">
        <v>23730.657411569991</v>
      </c>
      <c r="AF65" s="37">
        <v>10695.332406413645</v>
      </c>
      <c r="AG65" s="37">
        <f>SUM(AG66:AG69)</f>
        <v>0</v>
      </c>
      <c r="AH65" s="37">
        <f t="shared" si="13"/>
        <v>44993.616601711641</v>
      </c>
      <c r="AI65" s="37">
        <v>14254.372875896348</v>
      </c>
      <c r="AJ65" s="37">
        <v>0</v>
      </c>
      <c r="AK65" s="37">
        <v>0</v>
      </c>
      <c r="AL65" s="37">
        <v>14254.372875896348</v>
      </c>
      <c r="AM65" s="37">
        <v>28167.631665510526</v>
      </c>
      <c r="AN65" s="37">
        <v>16878.484383858085</v>
      </c>
      <c r="AO65" s="37">
        <f>SUM(AO66:AO69)</f>
        <v>0</v>
      </c>
      <c r="AP65" s="37">
        <f t="shared" si="14"/>
        <v>59300.488925264959</v>
      </c>
      <c r="AQ65" s="37">
        <v>-2641.1980937960016</v>
      </c>
      <c r="AR65" s="37">
        <v>0</v>
      </c>
      <c r="AS65" s="37">
        <v>0</v>
      </c>
      <c r="AT65" s="37">
        <v>-2641.1980937960016</v>
      </c>
      <c r="AU65" s="37">
        <v>2276.2198806399974</v>
      </c>
      <c r="AV65" s="37">
        <v>11386.07337592458</v>
      </c>
      <c r="AW65" s="37">
        <f>SUM(AW66:AW69)</f>
        <v>0</v>
      </c>
      <c r="AX65" s="37">
        <f t="shared" si="15"/>
        <v>11021.095162768575</v>
      </c>
      <c r="AY65" s="37">
        <v>-6863.4611583997103</v>
      </c>
      <c r="AZ65" s="37">
        <v>0</v>
      </c>
      <c r="BA65" s="37">
        <v>0</v>
      </c>
      <c r="BB65" s="37">
        <v>-6863.4611583997103</v>
      </c>
      <c r="BC65" s="37">
        <v>-5224.0893593916844</v>
      </c>
      <c r="BD65" s="37">
        <v>8958.5476906758813</v>
      </c>
      <c r="BE65" s="37">
        <f>SUM(BE66:BE69)</f>
        <v>0</v>
      </c>
      <c r="BF65" s="37">
        <f t="shared" si="16"/>
        <v>-3129.0028271155134</v>
      </c>
      <c r="BG65" s="37">
        <v>-9869.4467981345551</v>
      </c>
      <c r="BH65" s="37">
        <v>0</v>
      </c>
      <c r="BI65" s="37">
        <v>0</v>
      </c>
      <c r="BJ65" s="37">
        <v>-9869.4467981345551</v>
      </c>
      <c r="BK65" s="37">
        <v>-3193.8723241885054</v>
      </c>
      <c r="BL65" s="37">
        <v>-8742.1113656046655</v>
      </c>
      <c r="BM65" s="37">
        <f>SUM(BM66:BM69)</f>
        <v>0</v>
      </c>
      <c r="BN65" s="37">
        <f t="shared" si="17"/>
        <v>-21805.430487927726</v>
      </c>
      <c r="BO65" s="37">
        <v>-8812.939646339868</v>
      </c>
      <c r="BP65" s="37">
        <v>0</v>
      </c>
      <c r="BQ65" s="37">
        <v>0</v>
      </c>
      <c r="BR65" s="37">
        <v>-8812.939646339868</v>
      </c>
      <c r="BS65" s="37">
        <v>-3000.5570577520848</v>
      </c>
      <c r="BT65" s="37">
        <v>-1982.6144249679007</v>
      </c>
      <c r="BU65" s="37">
        <f>SUM(BU66:BU69)</f>
        <v>0</v>
      </c>
      <c r="BV65" s="37">
        <f t="shared" si="18"/>
        <v>-13796.111129059853</v>
      </c>
      <c r="BW65" s="37">
        <v>-12697.536738524999</v>
      </c>
      <c r="BX65" s="37">
        <v>0</v>
      </c>
      <c r="BY65" s="37">
        <v>0</v>
      </c>
      <c r="BZ65" s="37">
        <v>-12697.536738524999</v>
      </c>
      <c r="CA65" s="37">
        <v>-13267.732062181891</v>
      </c>
      <c r="CB65" s="37">
        <v>2939.2924260492018</v>
      </c>
      <c r="CC65" s="37">
        <f>SUM(CC66:CC69)</f>
        <v>0</v>
      </c>
      <c r="CD65" s="37">
        <f t="shared" si="19"/>
        <v>-23025.976374657686</v>
      </c>
      <c r="CE65" s="37">
        <v>-15633.271545059359</v>
      </c>
      <c r="CF65" s="37">
        <v>0</v>
      </c>
      <c r="CG65" s="37">
        <v>0</v>
      </c>
      <c r="CH65" s="37">
        <v>-15633.271545059359</v>
      </c>
      <c r="CI65" s="37">
        <v>-9030.6157138426133</v>
      </c>
      <c r="CJ65" s="93" t="s">
        <v>833</v>
      </c>
      <c r="CK65" s="37">
        <f>SUM(CK66:CK69)</f>
        <v>0</v>
      </c>
      <c r="CL65" s="93" t="s">
        <v>833</v>
      </c>
    </row>
    <row r="66" spans="1:90" ht="20.100000000000001" customHeight="1" x14ac:dyDescent="0.25">
      <c r="A66" s="21">
        <v>3111</v>
      </c>
      <c r="B66" s="22" t="s">
        <v>319</v>
      </c>
      <c r="C66" s="52">
        <v>8706.2363816075776</v>
      </c>
      <c r="D66" s="52">
        <v>0</v>
      </c>
      <c r="E66" s="52">
        <v>0</v>
      </c>
      <c r="F66" s="52">
        <v>8706.2363816075776</v>
      </c>
      <c r="G66" s="52">
        <v>20402.00896821708</v>
      </c>
      <c r="H66" s="52">
        <v>16309.098668492346</v>
      </c>
      <c r="I66" s="52">
        <v>0</v>
      </c>
      <c r="J66" s="52">
        <f t="shared" si="0"/>
        <v>45417.344018317002</v>
      </c>
      <c r="K66" s="52">
        <v>4323.6161431955124</v>
      </c>
      <c r="L66" s="52">
        <v>0</v>
      </c>
      <c r="M66" s="52">
        <v>0</v>
      </c>
      <c r="N66" s="52">
        <v>4323.6161431955124</v>
      </c>
      <c r="O66" s="52">
        <v>11160.944194693906</v>
      </c>
      <c r="P66" s="52">
        <v>16321.124838177742</v>
      </c>
      <c r="Q66" s="52">
        <v>0</v>
      </c>
      <c r="R66" s="52">
        <f t="shared" si="11"/>
        <v>31805.685176067163</v>
      </c>
      <c r="S66" s="52">
        <v>2923.2545543541737</v>
      </c>
      <c r="T66" s="52">
        <v>0</v>
      </c>
      <c r="U66" s="52">
        <v>0</v>
      </c>
      <c r="V66" s="52">
        <v>2923.2545543541737</v>
      </c>
      <c r="W66" s="52">
        <v>10064.995708240105</v>
      </c>
      <c r="X66" s="52">
        <v>21000.0256216944</v>
      </c>
      <c r="Y66" s="52">
        <v>0</v>
      </c>
      <c r="Z66" s="52">
        <f t="shared" si="12"/>
        <v>33988.275884288683</v>
      </c>
      <c r="AA66" s="52">
        <v>6869.169543403179</v>
      </c>
      <c r="AB66" s="52">
        <v>0</v>
      </c>
      <c r="AC66" s="52">
        <v>0</v>
      </c>
      <c r="AD66" s="52">
        <v>6869.169543403179</v>
      </c>
      <c r="AE66" s="52">
        <v>19507.009251170053</v>
      </c>
      <c r="AF66" s="52">
        <v>8870.034004739955</v>
      </c>
      <c r="AG66" s="52">
        <v>0</v>
      </c>
      <c r="AH66" s="52">
        <f t="shared" si="13"/>
        <v>35246.212799313187</v>
      </c>
      <c r="AI66" s="52">
        <v>8671.5930084730571</v>
      </c>
      <c r="AJ66" s="52">
        <v>0</v>
      </c>
      <c r="AK66" s="52">
        <v>0</v>
      </c>
      <c r="AL66" s="52">
        <v>8671.5930084730571</v>
      </c>
      <c r="AM66" s="52">
        <v>23688.739309467564</v>
      </c>
      <c r="AN66" s="52">
        <v>14225.525841057042</v>
      </c>
      <c r="AO66" s="52">
        <v>0</v>
      </c>
      <c r="AP66" s="52">
        <f t="shared" si="14"/>
        <v>46585.858158997667</v>
      </c>
      <c r="AQ66" s="52">
        <v>-1746.1190904164632</v>
      </c>
      <c r="AR66" s="52">
        <v>0</v>
      </c>
      <c r="AS66" s="52">
        <v>0</v>
      </c>
      <c r="AT66" s="52">
        <v>-1746.1190904164632</v>
      </c>
      <c r="AU66" s="52">
        <v>1905.5086334450425</v>
      </c>
      <c r="AV66" s="52">
        <v>9871.2911190072773</v>
      </c>
      <c r="AW66" s="52">
        <v>0</v>
      </c>
      <c r="AX66" s="52">
        <f t="shared" si="15"/>
        <v>10030.680662035857</v>
      </c>
      <c r="AY66" s="52">
        <v>-4752.2870830494157</v>
      </c>
      <c r="AZ66" s="52">
        <v>0</v>
      </c>
      <c r="BA66" s="52">
        <v>0</v>
      </c>
      <c r="BB66" s="52">
        <v>-4752.2870830494157</v>
      </c>
      <c r="BC66" s="52">
        <v>-4509.6498320698993</v>
      </c>
      <c r="BD66" s="52">
        <v>7936.3886590221309</v>
      </c>
      <c r="BE66" s="52">
        <v>0</v>
      </c>
      <c r="BF66" s="52">
        <f t="shared" si="16"/>
        <v>-1325.5482560971841</v>
      </c>
      <c r="BG66" s="52">
        <v>-7329.684821314996</v>
      </c>
      <c r="BH66" s="52">
        <v>0</v>
      </c>
      <c r="BI66" s="52">
        <v>0</v>
      </c>
      <c r="BJ66" s="52">
        <v>-7329.684821314996</v>
      </c>
      <c r="BK66" s="52">
        <v>-2610.042345953203</v>
      </c>
      <c r="BL66" s="52">
        <v>-7110.6046560590412</v>
      </c>
      <c r="BM66" s="52">
        <v>0</v>
      </c>
      <c r="BN66" s="52">
        <f t="shared" si="17"/>
        <v>-17050.33182332724</v>
      </c>
      <c r="BO66" s="52">
        <v>-6120.6994569689487</v>
      </c>
      <c r="BP66" s="52">
        <v>0</v>
      </c>
      <c r="BQ66" s="52">
        <v>0</v>
      </c>
      <c r="BR66" s="52">
        <v>-6120.6994569689487</v>
      </c>
      <c r="BS66" s="52">
        <v>-2363.9261727626917</v>
      </c>
      <c r="BT66" s="52">
        <v>-1493.5196990816169</v>
      </c>
      <c r="BU66" s="52">
        <v>0</v>
      </c>
      <c r="BV66" s="52">
        <f t="shared" si="18"/>
        <v>-9978.1453288132561</v>
      </c>
      <c r="BW66" s="52">
        <v>-7696.7191645836756</v>
      </c>
      <c r="BX66" s="52">
        <v>0</v>
      </c>
      <c r="BY66" s="52">
        <v>0</v>
      </c>
      <c r="BZ66" s="52">
        <v>-7696.7191645836756</v>
      </c>
      <c r="CA66" s="52">
        <v>-9763.2803289440508</v>
      </c>
      <c r="CB66" s="52">
        <v>2291.1318933224616</v>
      </c>
      <c r="CC66" s="52">
        <v>0</v>
      </c>
      <c r="CD66" s="52">
        <f t="shared" si="19"/>
        <v>-15168.867600205267</v>
      </c>
      <c r="CE66" s="52">
        <v>-9829.4290943080377</v>
      </c>
      <c r="CF66" s="52">
        <v>0</v>
      </c>
      <c r="CG66" s="52">
        <v>0</v>
      </c>
      <c r="CH66" s="52">
        <v>-9829.4290943080377</v>
      </c>
      <c r="CI66" s="52">
        <v>-5917.0012000840188</v>
      </c>
      <c r="CJ66" s="23" t="s">
        <v>833</v>
      </c>
      <c r="CK66" s="52">
        <v>0</v>
      </c>
      <c r="CL66" s="23" t="s">
        <v>833</v>
      </c>
    </row>
    <row r="67" spans="1:90" ht="20.100000000000001" customHeight="1" x14ac:dyDescent="0.25">
      <c r="A67" s="21">
        <v>3112</v>
      </c>
      <c r="B67" s="22" t="s">
        <v>320</v>
      </c>
      <c r="C67" s="52">
        <v>2647.1085813735226</v>
      </c>
      <c r="D67" s="52">
        <v>0</v>
      </c>
      <c r="E67" s="52">
        <v>0</v>
      </c>
      <c r="F67" s="52">
        <v>2647.1085813735226</v>
      </c>
      <c r="G67" s="52">
        <v>4329.1941686244627</v>
      </c>
      <c r="H67" s="52">
        <v>3142.4679981897316</v>
      </c>
      <c r="I67" s="52">
        <v>0</v>
      </c>
      <c r="J67" s="52">
        <f t="shared" si="0"/>
        <v>10118.770748187717</v>
      </c>
      <c r="K67" s="52">
        <v>1121.4084293296492</v>
      </c>
      <c r="L67" s="52">
        <v>0</v>
      </c>
      <c r="M67" s="52">
        <v>0</v>
      </c>
      <c r="N67" s="52">
        <v>1121.4084293296492</v>
      </c>
      <c r="O67" s="52">
        <v>2424.4922252323481</v>
      </c>
      <c r="P67" s="52">
        <v>3020.8127961698369</v>
      </c>
      <c r="Q67" s="52">
        <v>0</v>
      </c>
      <c r="R67" s="52">
        <f t="shared" si="11"/>
        <v>6566.7134507318342</v>
      </c>
      <c r="S67" s="52">
        <v>1076.6248104078616</v>
      </c>
      <c r="T67" s="52">
        <v>0</v>
      </c>
      <c r="U67" s="52">
        <v>0</v>
      </c>
      <c r="V67" s="52">
        <v>1076.6248104078616</v>
      </c>
      <c r="W67" s="52">
        <v>2175.6967484210463</v>
      </c>
      <c r="X67" s="52">
        <v>3295.5092047427811</v>
      </c>
      <c r="Y67" s="52">
        <v>0</v>
      </c>
      <c r="Z67" s="52">
        <f t="shared" si="12"/>
        <v>6547.8307635716883</v>
      </c>
      <c r="AA67" s="52">
        <v>2797.748735073088</v>
      </c>
      <c r="AB67" s="52">
        <v>0</v>
      </c>
      <c r="AC67" s="52">
        <v>0</v>
      </c>
      <c r="AD67" s="52">
        <v>2797.748735073088</v>
      </c>
      <c r="AE67" s="52">
        <v>4118.4148668204298</v>
      </c>
      <c r="AF67" s="52">
        <v>1825.217213882886</v>
      </c>
      <c r="AG67" s="52">
        <v>0</v>
      </c>
      <c r="AH67" s="52">
        <f t="shared" si="13"/>
        <v>8741.3808157764033</v>
      </c>
      <c r="AI67" s="52">
        <v>4053.2328760320438</v>
      </c>
      <c r="AJ67" s="52">
        <v>0</v>
      </c>
      <c r="AK67" s="52">
        <v>0</v>
      </c>
      <c r="AL67" s="52">
        <v>4053.2328760320438</v>
      </c>
      <c r="AM67" s="52">
        <v>4366.3095721089621</v>
      </c>
      <c r="AN67" s="52">
        <v>2652.7486642530862</v>
      </c>
      <c r="AO67" s="52">
        <v>0</v>
      </c>
      <c r="AP67" s="52">
        <f t="shared" si="14"/>
        <v>11072.291112394092</v>
      </c>
      <c r="AQ67" s="52">
        <v>-499.83447353427499</v>
      </c>
      <c r="AR67" s="52">
        <v>0</v>
      </c>
      <c r="AS67" s="52">
        <v>0</v>
      </c>
      <c r="AT67" s="52">
        <v>-499.83447353427499</v>
      </c>
      <c r="AU67" s="52">
        <v>360.77116134502648</v>
      </c>
      <c r="AV67" s="52">
        <v>1510.2707958705948</v>
      </c>
      <c r="AW67" s="52">
        <v>0</v>
      </c>
      <c r="AX67" s="52">
        <f t="shared" si="15"/>
        <v>1371.2074836813463</v>
      </c>
      <c r="AY67" s="52">
        <v>-1263.983738443269</v>
      </c>
      <c r="AZ67" s="52">
        <v>0</v>
      </c>
      <c r="BA67" s="52">
        <v>0</v>
      </c>
      <c r="BB67" s="52">
        <v>-1263.983738443269</v>
      </c>
      <c r="BC67" s="52">
        <v>-689.69307948809092</v>
      </c>
      <c r="BD67" s="52">
        <v>1022.0943363611266</v>
      </c>
      <c r="BE67" s="52">
        <v>0</v>
      </c>
      <c r="BF67" s="52">
        <f t="shared" si="16"/>
        <v>-931.58248157023331</v>
      </c>
      <c r="BG67" s="52">
        <v>-1471.749767862922</v>
      </c>
      <c r="BH67" s="52">
        <v>0</v>
      </c>
      <c r="BI67" s="52">
        <v>0</v>
      </c>
      <c r="BJ67" s="52">
        <v>-1471.749767862922</v>
      </c>
      <c r="BK67" s="52">
        <v>-558.33432763449218</v>
      </c>
      <c r="BL67" s="52">
        <v>-1631.455659738298</v>
      </c>
      <c r="BM67" s="52">
        <v>0</v>
      </c>
      <c r="BN67" s="52">
        <f t="shared" si="17"/>
        <v>-3661.5397552357122</v>
      </c>
      <c r="BO67" s="52">
        <v>-1458.5356784874546</v>
      </c>
      <c r="BP67" s="52">
        <v>0</v>
      </c>
      <c r="BQ67" s="52">
        <v>0</v>
      </c>
      <c r="BR67" s="52">
        <v>-1458.5356784874546</v>
      </c>
      <c r="BS67" s="52">
        <v>-566.48609971826716</v>
      </c>
      <c r="BT67" s="52">
        <v>-488.22428475690589</v>
      </c>
      <c r="BU67" s="52">
        <v>0</v>
      </c>
      <c r="BV67" s="52">
        <f t="shared" si="18"/>
        <v>-2513.2460629626275</v>
      </c>
      <c r="BW67" s="52">
        <v>-3189.0408536924033</v>
      </c>
      <c r="BX67" s="52">
        <v>0</v>
      </c>
      <c r="BY67" s="52">
        <v>0</v>
      </c>
      <c r="BZ67" s="52">
        <v>-3189.0408536924033</v>
      </c>
      <c r="CA67" s="52">
        <v>-2573.839716994336</v>
      </c>
      <c r="CB67" s="52">
        <v>640.37343960773478</v>
      </c>
      <c r="CC67" s="52">
        <v>0</v>
      </c>
      <c r="CD67" s="52">
        <f t="shared" si="19"/>
        <v>-5122.5071310790045</v>
      </c>
      <c r="CE67" s="52">
        <v>-3945.8039022993671</v>
      </c>
      <c r="CF67" s="52">
        <v>0</v>
      </c>
      <c r="CG67" s="52">
        <v>0</v>
      </c>
      <c r="CH67" s="52">
        <v>-3945.8039022993671</v>
      </c>
      <c r="CI67" s="52">
        <v>-2077.5293730115081</v>
      </c>
      <c r="CJ67" s="23" t="s">
        <v>833</v>
      </c>
      <c r="CK67" s="52">
        <v>0</v>
      </c>
      <c r="CL67" s="23" t="s">
        <v>833</v>
      </c>
    </row>
    <row r="68" spans="1:90" ht="20.100000000000001" customHeight="1" x14ac:dyDescent="0.25">
      <c r="A68" s="21">
        <v>3113</v>
      </c>
      <c r="B68" s="22" t="s">
        <v>321</v>
      </c>
      <c r="C68" s="52">
        <v>495.33838952481841</v>
      </c>
      <c r="D68" s="52">
        <v>0</v>
      </c>
      <c r="E68" s="52">
        <v>0</v>
      </c>
      <c r="F68" s="52">
        <v>495.33838952481841</v>
      </c>
      <c r="G68" s="52">
        <v>78.537716509737592</v>
      </c>
      <c r="H68" s="52">
        <v>1.5702179898839757</v>
      </c>
      <c r="I68" s="52">
        <v>0</v>
      </c>
      <c r="J68" s="52">
        <f t="shared" si="0"/>
        <v>575.44632402443995</v>
      </c>
      <c r="K68" s="52">
        <v>283.20440581473883</v>
      </c>
      <c r="L68" s="52">
        <v>0</v>
      </c>
      <c r="M68" s="52">
        <v>0</v>
      </c>
      <c r="N68" s="52">
        <v>283.20440581473883</v>
      </c>
      <c r="O68" s="52">
        <v>72.90889763342561</v>
      </c>
      <c r="P68" s="52">
        <v>9.9661214005798651E-2</v>
      </c>
      <c r="Q68" s="52">
        <v>0</v>
      </c>
      <c r="R68" s="52">
        <f t="shared" si="11"/>
        <v>356.21296466217024</v>
      </c>
      <c r="S68" s="52">
        <v>222.16992186608806</v>
      </c>
      <c r="T68" s="52">
        <v>0</v>
      </c>
      <c r="U68" s="52">
        <v>0</v>
      </c>
      <c r="V68" s="52">
        <v>222.16992186608806</v>
      </c>
      <c r="W68" s="52">
        <v>68.685971654840188</v>
      </c>
      <c r="X68" s="52">
        <v>0.46292068507579737</v>
      </c>
      <c r="Y68" s="52">
        <v>0</v>
      </c>
      <c r="Z68" s="52">
        <f t="shared" si="12"/>
        <v>291.31881420600405</v>
      </c>
      <c r="AA68" s="52">
        <v>800.62357988231929</v>
      </c>
      <c r="AB68" s="52">
        <v>0</v>
      </c>
      <c r="AC68" s="52">
        <v>0</v>
      </c>
      <c r="AD68" s="52">
        <v>800.62357988231929</v>
      </c>
      <c r="AE68" s="52">
        <v>99.46564389126182</v>
      </c>
      <c r="AF68" s="52">
        <v>8.1187790804863352E-2</v>
      </c>
      <c r="AG68" s="52">
        <v>0</v>
      </c>
      <c r="AH68" s="52">
        <f t="shared" si="13"/>
        <v>900.17041156438597</v>
      </c>
      <c r="AI68" s="52">
        <v>1359.4072921474922</v>
      </c>
      <c r="AJ68" s="52">
        <v>0</v>
      </c>
      <c r="AK68" s="52">
        <v>0</v>
      </c>
      <c r="AL68" s="52">
        <v>1359.4072921474922</v>
      </c>
      <c r="AM68" s="52">
        <v>111.22926841683284</v>
      </c>
      <c r="AN68" s="52">
        <v>0.20987854795829439</v>
      </c>
      <c r="AO68" s="52">
        <v>0</v>
      </c>
      <c r="AP68" s="52">
        <f t="shared" si="14"/>
        <v>1470.8464391122834</v>
      </c>
      <c r="AQ68" s="52">
        <v>-380.5985953680954</v>
      </c>
      <c r="AR68" s="52">
        <v>0</v>
      </c>
      <c r="AS68" s="52">
        <v>0</v>
      </c>
      <c r="AT68" s="52">
        <v>-380.5985953680954</v>
      </c>
      <c r="AU68" s="52">
        <v>9.9400858499260494</v>
      </c>
      <c r="AV68" s="52">
        <v>4.5114610467094813</v>
      </c>
      <c r="AW68" s="52">
        <v>0</v>
      </c>
      <c r="AX68" s="52">
        <f t="shared" si="15"/>
        <v>-366.14704847145987</v>
      </c>
      <c r="AY68" s="52">
        <v>-853.14581960140504</v>
      </c>
      <c r="AZ68" s="52">
        <v>0</v>
      </c>
      <c r="BA68" s="52">
        <v>0</v>
      </c>
      <c r="BB68" s="52">
        <v>-853.14581960140504</v>
      </c>
      <c r="BC68" s="52">
        <v>-24.746447833695328</v>
      </c>
      <c r="BD68" s="52">
        <v>6.4695292624926543E-2</v>
      </c>
      <c r="BE68" s="52">
        <v>0</v>
      </c>
      <c r="BF68" s="52">
        <f t="shared" si="16"/>
        <v>-877.82757214247545</v>
      </c>
      <c r="BG68" s="52">
        <v>-962.71759889822579</v>
      </c>
      <c r="BH68" s="52">
        <v>0</v>
      </c>
      <c r="BI68" s="52">
        <v>0</v>
      </c>
      <c r="BJ68" s="52">
        <v>-962.71759889822579</v>
      </c>
      <c r="BK68" s="52">
        <v>-25.457267992503716</v>
      </c>
      <c r="BL68" s="52">
        <v>-5.1049807325650898E-2</v>
      </c>
      <c r="BM68" s="52">
        <v>0</v>
      </c>
      <c r="BN68" s="52">
        <f t="shared" si="17"/>
        <v>-988.22591669805513</v>
      </c>
      <c r="BO68" s="52">
        <v>-1110.8394297025752</v>
      </c>
      <c r="BP68" s="52">
        <v>0</v>
      </c>
      <c r="BQ68" s="52">
        <v>0</v>
      </c>
      <c r="BR68" s="52">
        <v>-1110.8394297025752</v>
      </c>
      <c r="BS68" s="52">
        <v>-70.144785271126068</v>
      </c>
      <c r="BT68" s="52">
        <v>-0.87044112937801432</v>
      </c>
      <c r="BU68" s="52">
        <v>0</v>
      </c>
      <c r="BV68" s="52">
        <f t="shared" si="18"/>
        <v>-1181.8546561030792</v>
      </c>
      <c r="BW68" s="52">
        <v>-1557.1968577742887</v>
      </c>
      <c r="BX68" s="52">
        <v>0</v>
      </c>
      <c r="BY68" s="52">
        <v>0</v>
      </c>
      <c r="BZ68" s="52">
        <v>-1557.1968577742887</v>
      </c>
      <c r="CA68" s="52">
        <v>-897.99318015764629</v>
      </c>
      <c r="CB68" s="52">
        <v>7.7870931190056245</v>
      </c>
      <c r="CC68" s="52">
        <v>0</v>
      </c>
      <c r="CD68" s="52">
        <f t="shared" si="19"/>
        <v>-2447.4029448129295</v>
      </c>
      <c r="CE68" s="52">
        <v>-1615.0770107388148</v>
      </c>
      <c r="CF68" s="52">
        <v>0</v>
      </c>
      <c r="CG68" s="52">
        <v>0</v>
      </c>
      <c r="CH68" s="52">
        <v>-1615.0770107388148</v>
      </c>
      <c r="CI68" s="52">
        <v>-878.5238891882575</v>
      </c>
      <c r="CJ68" s="23" t="s">
        <v>833</v>
      </c>
      <c r="CK68" s="52">
        <v>0</v>
      </c>
      <c r="CL68" s="23" t="s">
        <v>833</v>
      </c>
    </row>
    <row r="69" spans="1:90" ht="20.100000000000001" customHeight="1" x14ac:dyDescent="0.25">
      <c r="A69" s="21">
        <v>3114</v>
      </c>
      <c r="B69" s="22" t="s">
        <v>322</v>
      </c>
      <c r="C69" s="52">
        <v>46.976023836082078</v>
      </c>
      <c r="D69" s="52">
        <v>0</v>
      </c>
      <c r="E69" s="52">
        <v>0</v>
      </c>
      <c r="F69" s="52">
        <v>46.976023836082078</v>
      </c>
      <c r="G69" s="52">
        <v>0</v>
      </c>
      <c r="H69" s="52">
        <v>0</v>
      </c>
      <c r="I69" s="52">
        <v>0</v>
      </c>
      <c r="J69" s="52">
        <f t="shared" si="0"/>
        <v>46.976023836082078</v>
      </c>
      <c r="K69" s="52">
        <v>15.031658732099219</v>
      </c>
      <c r="L69" s="52">
        <v>0</v>
      </c>
      <c r="M69" s="52">
        <v>0</v>
      </c>
      <c r="N69" s="52">
        <v>15.031658732099219</v>
      </c>
      <c r="O69" s="52">
        <v>4.2139215203220592</v>
      </c>
      <c r="P69" s="52">
        <v>0</v>
      </c>
      <c r="Q69" s="52">
        <v>0</v>
      </c>
      <c r="R69" s="52">
        <f t="shared" si="11"/>
        <v>19.245580252421277</v>
      </c>
      <c r="S69" s="52">
        <v>31.840595985066322</v>
      </c>
      <c r="T69" s="52">
        <v>0</v>
      </c>
      <c r="U69" s="52">
        <v>0</v>
      </c>
      <c r="V69" s="52">
        <v>31.840595985066322</v>
      </c>
      <c r="W69" s="52">
        <v>0.12041803481295565</v>
      </c>
      <c r="X69" s="52">
        <v>0</v>
      </c>
      <c r="Y69" s="52">
        <v>0</v>
      </c>
      <c r="Z69" s="52">
        <f t="shared" si="12"/>
        <v>31.961014019879279</v>
      </c>
      <c r="AA69" s="52">
        <v>100.08492536941506</v>
      </c>
      <c r="AB69" s="52">
        <v>0</v>
      </c>
      <c r="AC69" s="52">
        <v>0</v>
      </c>
      <c r="AD69" s="52">
        <v>100.08492536941506</v>
      </c>
      <c r="AE69" s="52">
        <v>5.7676496882505486</v>
      </c>
      <c r="AF69" s="52">
        <v>0</v>
      </c>
      <c r="AG69" s="52">
        <v>0</v>
      </c>
      <c r="AH69" s="52">
        <f t="shared" si="13"/>
        <v>105.8525750576656</v>
      </c>
      <c r="AI69" s="52">
        <v>170.13969924375527</v>
      </c>
      <c r="AJ69" s="52">
        <v>0</v>
      </c>
      <c r="AK69" s="52">
        <v>0</v>
      </c>
      <c r="AL69" s="52">
        <v>170.13969924375527</v>
      </c>
      <c r="AM69" s="52">
        <v>1.3535155171668083</v>
      </c>
      <c r="AN69" s="52">
        <v>0</v>
      </c>
      <c r="AO69" s="52">
        <v>0</v>
      </c>
      <c r="AP69" s="52">
        <f t="shared" si="14"/>
        <v>171.49321476092209</v>
      </c>
      <c r="AQ69" s="52">
        <v>-14.645934477167767</v>
      </c>
      <c r="AR69" s="52">
        <v>0</v>
      </c>
      <c r="AS69" s="52">
        <v>0</v>
      </c>
      <c r="AT69" s="52">
        <v>-14.645934477167767</v>
      </c>
      <c r="AU69" s="52">
        <v>0</v>
      </c>
      <c r="AV69" s="52">
        <v>0</v>
      </c>
      <c r="AW69" s="52">
        <v>0</v>
      </c>
      <c r="AX69" s="52">
        <f t="shared" si="15"/>
        <v>-14.645934477167767</v>
      </c>
      <c r="AY69" s="52">
        <v>5.9554826943786594</v>
      </c>
      <c r="AZ69" s="52">
        <v>0</v>
      </c>
      <c r="BA69" s="52">
        <v>0</v>
      </c>
      <c r="BB69" s="52">
        <v>5.9554826943786594</v>
      </c>
      <c r="BC69" s="52">
        <v>0</v>
      </c>
      <c r="BD69" s="52">
        <v>0</v>
      </c>
      <c r="BE69" s="52">
        <v>0</v>
      </c>
      <c r="BF69" s="52">
        <f t="shared" si="16"/>
        <v>5.9554826943786594</v>
      </c>
      <c r="BG69" s="52">
        <v>-105.29461005841188</v>
      </c>
      <c r="BH69" s="52">
        <v>0</v>
      </c>
      <c r="BI69" s="52">
        <v>0</v>
      </c>
      <c r="BJ69" s="52">
        <v>-105.29461005841188</v>
      </c>
      <c r="BK69" s="52">
        <v>-3.8382608306810839E-2</v>
      </c>
      <c r="BL69" s="52">
        <v>0</v>
      </c>
      <c r="BM69" s="52">
        <v>0</v>
      </c>
      <c r="BN69" s="52">
        <f t="shared" si="17"/>
        <v>-105.33299266671868</v>
      </c>
      <c r="BO69" s="52">
        <v>-122.86508118089014</v>
      </c>
      <c r="BP69" s="52">
        <v>0</v>
      </c>
      <c r="BQ69" s="52">
        <v>0</v>
      </c>
      <c r="BR69" s="52">
        <v>-122.86508118089014</v>
      </c>
      <c r="BS69" s="52">
        <v>0</v>
      </c>
      <c r="BT69" s="52">
        <v>0</v>
      </c>
      <c r="BU69" s="52">
        <v>0</v>
      </c>
      <c r="BV69" s="52">
        <f t="shared" si="18"/>
        <v>-122.86508118089014</v>
      </c>
      <c r="BW69" s="52">
        <v>-254.57986247463262</v>
      </c>
      <c r="BX69" s="52">
        <v>0</v>
      </c>
      <c r="BY69" s="52">
        <v>0</v>
      </c>
      <c r="BZ69" s="52">
        <v>-254.57986247463262</v>
      </c>
      <c r="CA69" s="52">
        <v>-32.618836085859257</v>
      </c>
      <c r="CB69" s="52">
        <v>0</v>
      </c>
      <c r="CC69" s="52">
        <v>0</v>
      </c>
      <c r="CD69" s="52">
        <f t="shared" si="19"/>
        <v>-287.19869856049189</v>
      </c>
      <c r="CE69" s="52">
        <v>-242.96153771313715</v>
      </c>
      <c r="CF69" s="52">
        <v>0</v>
      </c>
      <c r="CG69" s="52">
        <v>0</v>
      </c>
      <c r="CH69" s="52">
        <v>-242.96153771313715</v>
      </c>
      <c r="CI69" s="52">
        <v>-157.56125155882813</v>
      </c>
      <c r="CJ69" s="23" t="s">
        <v>833</v>
      </c>
      <c r="CK69" s="52">
        <v>0</v>
      </c>
      <c r="CL69" s="23" t="s">
        <v>833</v>
      </c>
    </row>
    <row r="70" spans="1:90" ht="20.100000000000001" customHeight="1" x14ac:dyDescent="0.25">
      <c r="A70" s="35">
        <v>312</v>
      </c>
      <c r="B70" s="36" t="s">
        <v>252</v>
      </c>
      <c r="C70" s="37">
        <v>1598.9244523199998</v>
      </c>
      <c r="D70" s="37">
        <v>0</v>
      </c>
      <c r="E70" s="37">
        <v>0</v>
      </c>
      <c r="F70" s="37">
        <v>1598.9244523199998</v>
      </c>
      <c r="G70" s="37">
        <v>106.34244924121698</v>
      </c>
      <c r="H70" s="37">
        <v>261.67249495999999</v>
      </c>
      <c r="I70" s="37">
        <v>0</v>
      </c>
      <c r="J70" s="37">
        <f t="shared" si="0"/>
        <v>1966.9393965212168</v>
      </c>
      <c r="K70" s="37">
        <v>116.00402778499989</v>
      </c>
      <c r="L70" s="37">
        <v>0</v>
      </c>
      <c r="M70" s="37">
        <v>0</v>
      </c>
      <c r="N70" s="37">
        <v>116.00402778499989</v>
      </c>
      <c r="O70" s="37">
        <v>113.79326643000002</v>
      </c>
      <c r="P70" s="37">
        <v>268.86041624000001</v>
      </c>
      <c r="Q70" s="37">
        <v>0</v>
      </c>
      <c r="R70" s="37">
        <f t="shared" si="11"/>
        <v>498.65771045499991</v>
      </c>
      <c r="S70" s="37">
        <v>-215.86287179053494</v>
      </c>
      <c r="T70" s="37">
        <v>0</v>
      </c>
      <c r="U70" s="37">
        <v>0</v>
      </c>
      <c r="V70" s="37">
        <v>-215.86287179053494</v>
      </c>
      <c r="W70" s="37">
        <v>124.30595332000001</v>
      </c>
      <c r="X70" s="37">
        <v>225.22909255000002</v>
      </c>
      <c r="Y70" s="37">
        <v>0</v>
      </c>
      <c r="Z70" s="37">
        <f t="shared" si="12"/>
        <v>133.67217407946509</v>
      </c>
      <c r="AA70" s="37">
        <v>373.55546032100006</v>
      </c>
      <c r="AB70" s="37">
        <v>0</v>
      </c>
      <c r="AC70" s="37">
        <v>0</v>
      </c>
      <c r="AD70" s="37">
        <v>373.55546032100006</v>
      </c>
      <c r="AE70" s="37">
        <v>136.33375008000002</v>
      </c>
      <c r="AF70" s="37">
        <v>269.74503764999997</v>
      </c>
      <c r="AG70" s="37">
        <v>0</v>
      </c>
      <c r="AH70" s="37">
        <f t="shared" si="13"/>
        <v>779.63424805099999</v>
      </c>
      <c r="AI70" s="37">
        <v>892.83642937699994</v>
      </c>
      <c r="AJ70" s="37">
        <v>0</v>
      </c>
      <c r="AK70" s="37">
        <v>0</v>
      </c>
      <c r="AL70" s="37">
        <v>892.83642937699994</v>
      </c>
      <c r="AM70" s="37">
        <v>221.23040733999997</v>
      </c>
      <c r="AN70" s="37">
        <v>270.02244418999999</v>
      </c>
      <c r="AO70" s="37">
        <v>0</v>
      </c>
      <c r="AP70" s="37">
        <f t="shared" si="14"/>
        <v>1384.0892809069999</v>
      </c>
      <c r="AQ70" s="37">
        <v>1481.6682832629999</v>
      </c>
      <c r="AR70" s="37">
        <v>0</v>
      </c>
      <c r="AS70" s="37">
        <v>0</v>
      </c>
      <c r="AT70" s="37">
        <v>1481.6682832629999</v>
      </c>
      <c r="AU70" s="37">
        <v>51.927381390000001</v>
      </c>
      <c r="AV70" s="37">
        <v>264.41576523999998</v>
      </c>
      <c r="AW70" s="37">
        <v>0</v>
      </c>
      <c r="AX70" s="37">
        <f t="shared" si="15"/>
        <v>1798.0114298929998</v>
      </c>
      <c r="AY70" s="37">
        <v>57.739035622000003</v>
      </c>
      <c r="AZ70" s="37">
        <v>0</v>
      </c>
      <c r="BA70" s="37">
        <v>0</v>
      </c>
      <c r="BB70" s="37">
        <v>57.739035622000003</v>
      </c>
      <c r="BC70" s="37">
        <v>56.482478889999996</v>
      </c>
      <c r="BD70" s="37">
        <v>306.81824564999999</v>
      </c>
      <c r="BE70" s="37">
        <v>0</v>
      </c>
      <c r="BF70" s="37">
        <f t="shared" si="16"/>
        <v>421.03976016199999</v>
      </c>
      <c r="BG70" s="37">
        <v>1080.80839256644</v>
      </c>
      <c r="BH70" s="37">
        <v>0</v>
      </c>
      <c r="BI70" s="37">
        <v>0</v>
      </c>
      <c r="BJ70" s="37">
        <v>1080.80839256644</v>
      </c>
      <c r="BK70" s="37">
        <v>83.024250549999977</v>
      </c>
      <c r="BL70" s="37">
        <v>195.96722294999998</v>
      </c>
      <c r="BM70" s="37">
        <v>0</v>
      </c>
      <c r="BN70" s="37">
        <f t="shared" si="17"/>
        <v>1359.79986606644</v>
      </c>
      <c r="BO70" s="37">
        <v>169.26911087600001</v>
      </c>
      <c r="BP70" s="37">
        <v>0</v>
      </c>
      <c r="BQ70" s="37">
        <v>0</v>
      </c>
      <c r="BR70" s="37">
        <v>169.26911087600001</v>
      </c>
      <c r="BS70" s="37">
        <v>151.74649965</v>
      </c>
      <c r="BT70" s="37">
        <v>261.58184125000002</v>
      </c>
      <c r="BU70" s="37">
        <v>0</v>
      </c>
      <c r="BV70" s="37">
        <f t="shared" si="18"/>
        <v>582.59745177600007</v>
      </c>
      <c r="BW70" s="37">
        <v>372.93666168300001</v>
      </c>
      <c r="BX70" s="37">
        <v>0</v>
      </c>
      <c r="BY70" s="37">
        <v>0</v>
      </c>
      <c r="BZ70" s="37">
        <v>372.93666168300001</v>
      </c>
      <c r="CA70" s="37">
        <v>52.707494218877777</v>
      </c>
      <c r="CB70" s="37">
        <v>457.16675924999998</v>
      </c>
      <c r="CC70" s="37">
        <v>0</v>
      </c>
      <c r="CD70" s="37">
        <f t="shared" si="19"/>
        <v>882.81091515187779</v>
      </c>
      <c r="CE70" s="37">
        <v>467.48759099699998</v>
      </c>
      <c r="CF70" s="37">
        <v>0</v>
      </c>
      <c r="CG70" s="37">
        <v>0</v>
      </c>
      <c r="CH70" s="37">
        <v>467.48759099699998</v>
      </c>
      <c r="CI70" s="37">
        <v>76.567974180000007</v>
      </c>
      <c r="CJ70" s="93" t="s">
        <v>833</v>
      </c>
      <c r="CK70" s="37">
        <v>0</v>
      </c>
      <c r="CL70" s="93" t="s">
        <v>833</v>
      </c>
    </row>
    <row r="71" spans="1:90" ht="20.100000000000001" customHeight="1" x14ac:dyDescent="0.25">
      <c r="A71" s="35">
        <v>313</v>
      </c>
      <c r="B71" s="36" t="s">
        <v>253</v>
      </c>
      <c r="C71" s="37">
        <v>21.889799389</v>
      </c>
      <c r="D71" s="37">
        <v>0</v>
      </c>
      <c r="E71" s="37">
        <v>0</v>
      </c>
      <c r="F71" s="37">
        <v>21.889799389</v>
      </c>
      <c r="G71" s="37">
        <v>9.1129999999999996E-3</v>
      </c>
      <c r="H71" s="37">
        <v>0</v>
      </c>
      <c r="I71" s="37">
        <v>0</v>
      </c>
      <c r="J71" s="37">
        <f t="shared" si="0"/>
        <v>21.898912388999999</v>
      </c>
      <c r="K71" s="37">
        <v>29.190576645</v>
      </c>
      <c r="L71" s="37">
        <v>0</v>
      </c>
      <c r="M71" s="37">
        <v>0</v>
      </c>
      <c r="N71" s="37">
        <v>29.190576645</v>
      </c>
      <c r="O71" s="37">
        <v>1.6151E-3</v>
      </c>
      <c r="P71" s="37">
        <v>0</v>
      </c>
      <c r="Q71" s="37">
        <v>0</v>
      </c>
      <c r="R71" s="37">
        <f t="shared" si="11"/>
        <v>29.192191744999999</v>
      </c>
      <c r="S71" s="37">
        <v>33.73809040655</v>
      </c>
      <c r="T71" s="37">
        <v>0</v>
      </c>
      <c r="U71" s="37">
        <v>0</v>
      </c>
      <c r="V71" s="37">
        <v>33.73809040655</v>
      </c>
      <c r="W71" s="37">
        <v>0</v>
      </c>
      <c r="X71" s="37">
        <v>0</v>
      </c>
      <c r="Y71" s="37">
        <v>0</v>
      </c>
      <c r="Z71" s="37">
        <f t="shared" si="12"/>
        <v>33.73809040655</v>
      </c>
      <c r="AA71" s="37">
        <v>70.263652704999998</v>
      </c>
      <c r="AB71" s="37">
        <v>0</v>
      </c>
      <c r="AC71" s="37">
        <v>0</v>
      </c>
      <c r="AD71" s="37">
        <v>70.263652704999998</v>
      </c>
      <c r="AE71" s="37">
        <v>0.15382264000000001</v>
      </c>
      <c r="AF71" s="37">
        <v>0</v>
      </c>
      <c r="AG71" s="37">
        <v>0</v>
      </c>
      <c r="AH71" s="37">
        <f t="shared" si="13"/>
        <v>70.417475345</v>
      </c>
      <c r="AI71" s="37">
        <v>84.787343828999994</v>
      </c>
      <c r="AJ71" s="37">
        <v>0</v>
      </c>
      <c r="AK71" s="37">
        <v>0</v>
      </c>
      <c r="AL71" s="37">
        <v>84.787343828999994</v>
      </c>
      <c r="AM71" s="37">
        <v>0</v>
      </c>
      <c r="AN71" s="37">
        <v>0</v>
      </c>
      <c r="AO71" s="37">
        <v>0</v>
      </c>
      <c r="AP71" s="37">
        <f t="shared" si="14"/>
        <v>84.787343828999994</v>
      </c>
      <c r="AQ71" s="37">
        <v>67.103654409000001</v>
      </c>
      <c r="AR71" s="37">
        <v>0</v>
      </c>
      <c r="AS71" s="37">
        <v>0</v>
      </c>
      <c r="AT71" s="37">
        <v>67.103654409000001</v>
      </c>
      <c r="AU71" s="37">
        <v>0</v>
      </c>
      <c r="AV71" s="37">
        <v>0</v>
      </c>
      <c r="AW71" s="37">
        <v>0</v>
      </c>
      <c r="AX71" s="37">
        <f t="shared" si="15"/>
        <v>67.103654409000001</v>
      </c>
      <c r="AY71" s="37">
        <v>48.239731489999997</v>
      </c>
      <c r="AZ71" s="37">
        <v>0</v>
      </c>
      <c r="BA71" s="37">
        <v>0</v>
      </c>
      <c r="BB71" s="37">
        <v>48.239731489999997</v>
      </c>
      <c r="BC71" s="37">
        <v>7.0808700000000004E-3</v>
      </c>
      <c r="BD71" s="37">
        <v>0</v>
      </c>
      <c r="BE71" s="37">
        <v>0</v>
      </c>
      <c r="BF71" s="37">
        <f t="shared" si="16"/>
        <v>48.24681236</v>
      </c>
      <c r="BG71" s="37">
        <v>50.866947638520003</v>
      </c>
      <c r="BH71" s="37">
        <v>0</v>
      </c>
      <c r="BI71" s="37">
        <v>0</v>
      </c>
      <c r="BJ71" s="37">
        <v>50.866947638520003</v>
      </c>
      <c r="BK71" s="37">
        <v>0</v>
      </c>
      <c r="BL71" s="37">
        <v>0</v>
      </c>
      <c r="BM71" s="37">
        <v>0</v>
      </c>
      <c r="BN71" s="37">
        <f t="shared" si="17"/>
        <v>50.866947638520003</v>
      </c>
      <c r="BO71" s="37">
        <v>52.023758947000005</v>
      </c>
      <c r="BP71" s="37">
        <v>0</v>
      </c>
      <c r="BQ71" s="37">
        <v>0</v>
      </c>
      <c r="BR71" s="37">
        <v>52.023758947000005</v>
      </c>
      <c r="BS71" s="37">
        <v>0</v>
      </c>
      <c r="BT71" s="37">
        <v>0</v>
      </c>
      <c r="BU71" s="37">
        <v>0</v>
      </c>
      <c r="BV71" s="37">
        <f t="shared" si="18"/>
        <v>52.023758947000005</v>
      </c>
      <c r="BW71" s="37">
        <v>43.792118318000007</v>
      </c>
      <c r="BX71" s="37">
        <v>0</v>
      </c>
      <c r="BY71" s="37">
        <v>0</v>
      </c>
      <c r="BZ71" s="37">
        <v>43.792118318000007</v>
      </c>
      <c r="CA71" s="37">
        <v>3.7801499999999999E-3</v>
      </c>
      <c r="CB71" s="37">
        <v>0</v>
      </c>
      <c r="CC71" s="37">
        <v>0</v>
      </c>
      <c r="CD71" s="37">
        <f t="shared" si="19"/>
        <v>43.795898468000004</v>
      </c>
      <c r="CE71" s="37">
        <v>31.323777777000004</v>
      </c>
      <c r="CF71" s="37">
        <v>0</v>
      </c>
      <c r="CG71" s="37">
        <v>0</v>
      </c>
      <c r="CH71" s="37">
        <v>31.323777777000004</v>
      </c>
      <c r="CI71" s="37">
        <v>11.437835440681297</v>
      </c>
      <c r="CJ71" s="93" t="s">
        <v>833</v>
      </c>
      <c r="CK71" s="37">
        <v>0</v>
      </c>
      <c r="CL71" s="93" t="s">
        <v>833</v>
      </c>
    </row>
    <row r="72" spans="1:90" ht="20.100000000000001" customHeight="1" x14ac:dyDescent="0.25">
      <c r="A72" s="35">
        <v>314</v>
      </c>
      <c r="B72" s="36" t="s">
        <v>254</v>
      </c>
      <c r="C72" s="37">
        <v>-645.17379472999994</v>
      </c>
      <c r="D72" s="37">
        <v>0</v>
      </c>
      <c r="E72" s="37">
        <v>0</v>
      </c>
      <c r="F72" s="37">
        <v>-645.17379472999994</v>
      </c>
      <c r="G72" s="37">
        <v>0</v>
      </c>
      <c r="H72" s="37">
        <v>0</v>
      </c>
      <c r="I72" s="37">
        <f>SUM(I73:I76)</f>
        <v>0</v>
      </c>
      <c r="J72" s="37">
        <f t="shared" ref="J72:J80" si="21">SUM(F72:I72)</f>
        <v>-645.17379472999994</v>
      </c>
      <c r="K72" s="37">
        <v>-3145.26720213</v>
      </c>
      <c r="L72" s="37">
        <v>0</v>
      </c>
      <c r="M72" s="37">
        <v>0</v>
      </c>
      <c r="N72" s="37">
        <v>-3145.26720213</v>
      </c>
      <c r="O72" s="37">
        <v>0</v>
      </c>
      <c r="P72" s="37">
        <v>0</v>
      </c>
      <c r="Q72" s="37">
        <f>SUM(Q73:Q76)</f>
        <v>0</v>
      </c>
      <c r="R72" s="37">
        <f t="shared" si="11"/>
        <v>-3145.26720213</v>
      </c>
      <c r="S72" s="37">
        <v>-1509.92243979</v>
      </c>
      <c r="T72" s="37">
        <v>0</v>
      </c>
      <c r="U72" s="37">
        <v>0</v>
      </c>
      <c r="V72" s="37">
        <v>-1509.92243979</v>
      </c>
      <c r="W72" s="37">
        <v>0</v>
      </c>
      <c r="X72" s="37">
        <v>0</v>
      </c>
      <c r="Y72" s="37">
        <f>SUM(Y73:Y76)</f>
        <v>0</v>
      </c>
      <c r="Z72" s="37">
        <f t="shared" si="12"/>
        <v>-1509.92243979</v>
      </c>
      <c r="AA72" s="37">
        <v>-3130.7544092899998</v>
      </c>
      <c r="AB72" s="37">
        <v>0</v>
      </c>
      <c r="AC72" s="37">
        <v>0</v>
      </c>
      <c r="AD72" s="37">
        <v>-3130.7544092899998</v>
      </c>
      <c r="AE72" s="37">
        <v>0</v>
      </c>
      <c r="AF72" s="37">
        <v>0</v>
      </c>
      <c r="AG72" s="37">
        <f>SUM(AG73:AG76)</f>
        <v>0</v>
      </c>
      <c r="AH72" s="37">
        <f t="shared" si="13"/>
        <v>-3130.7544092899998</v>
      </c>
      <c r="AI72" s="37">
        <v>-7209.4846855200012</v>
      </c>
      <c r="AJ72" s="37">
        <v>0</v>
      </c>
      <c r="AK72" s="37">
        <v>0</v>
      </c>
      <c r="AL72" s="37">
        <v>-7209.4846855200012</v>
      </c>
      <c r="AM72" s="37">
        <v>0</v>
      </c>
      <c r="AN72" s="37">
        <v>0</v>
      </c>
      <c r="AO72" s="37">
        <f>SUM(AO73:AO76)</f>
        <v>0</v>
      </c>
      <c r="AP72" s="37">
        <f t="shared" si="14"/>
        <v>-7209.4846855200012</v>
      </c>
      <c r="AQ72" s="37">
        <v>-4744.2189273499998</v>
      </c>
      <c r="AR72" s="37">
        <v>0</v>
      </c>
      <c r="AS72" s="37">
        <v>0</v>
      </c>
      <c r="AT72" s="37">
        <v>-4744.2189273499998</v>
      </c>
      <c r="AU72" s="37">
        <v>0</v>
      </c>
      <c r="AV72" s="37">
        <v>0</v>
      </c>
      <c r="AW72" s="37">
        <f>SUM(AW73:AW76)</f>
        <v>0</v>
      </c>
      <c r="AX72" s="37">
        <f t="shared" si="15"/>
        <v>-4744.2189273499998</v>
      </c>
      <c r="AY72" s="37">
        <v>-3363.1306990000003</v>
      </c>
      <c r="AZ72" s="37">
        <v>0</v>
      </c>
      <c r="BA72" s="37">
        <v>0</v>
      </c>
      <c r="BB72" s="37">
        <v>-3363.1306990000003</v>
      </c>
      <c r="BC72" s="37">
        <v>0</v>
      </c>
      <c r="BD72" s="37">
        <v>0</v>
      </c>
      <c r="BE72" s="37">
        <f>SUM(BE73:BE76)</f>
        <v>0</v>
      </c>
      <c r="BF72" s="37">
        <f t="shared" si="16"/>
        <v>-3363.1306990000003</v>
      </c>
      <c r="BG72" s="37">
        <v>-8730.4887186300002</v>
      </c>
      <c r="BH72" s="37">
        <v>0</v>
      </c>
      <c r="BI72" s="37">
        <v>0</v>
      </c>
      <c r="BJ72" s="37">
        <v>-8730.4887186300002</v>
      </c>
      <c r="BK72" s="37">
        <v>0</v>
      </c>
      <c r="BL72" s="37">
        <v>0</v>
      </c>
      <c r="BM72" s="37">
        <f>SUM(BM73:BM76)</f>
        <v>0</v>
      </c>
      <c r="BN72" s="37">
        <f t="shared" si="17"/>
        <v>-8730.4887186300002</v>
      </c>
      <c r="BO72" s="37">
        <v>-2524.7295462200004</v>
      </c>
      <c r="BP72" s="37">
        <v>0</v>
      </c>
      <c r="BQ72" s="37">
        <v>0</v>
      </c>
      <c r="BR72" s="37">
        <v>-2524.7295462200004</v>
      </c>
      <c r="BS72" s="37">
        <v>0</v>
      </c>
      <c r="BT72" s="37">
        <v>0</v>
      </c>
      <c r="BU72" s="37">
        <f>SUM(BU73:BU76)</f>
        <v>0</v>
      </c>
      <c r="BV72" s="37">
        <f t="shared" si="18"/>
        <v>-2524.7295462200004</v>
      </c>
      <c r="BW72" s="37">
        <v>-6556.6782324699998</v>
      </c>
      <c r="BX72" s="37">
        <v>0</v>
      </c>
      <c r="BY72" s="37">
        <v>0</v>
      </c>
      <c r="BZ72" s="37">
        <v>-6556.6782324699998</v>
      </c>
      <c r="CA72" s="37">
        <v>-46</v>
      </c>
      <c r="CB72" s="37">
        <v>0</v>
      </c>
      <c r="CC72" s="37">
        <f>SUM(CC73:CC76)</f>
        <v>0</v>
      </c>
      <c r="CD72" s="37">
        <f t="shared" si="19"/>
        <v>-6602.6782324699998</v>
      </c>
      <c r="CE72" s="37">
        <v>-6592.9831465000034</v>
      </c>
      <c r="CF72" s="37">
        <v>0</v>
      </c>
      <c r="CG72" s="37">
        <v>0</v>
      </c>
      <c r="CH72" s="37">
        <v>-6592.9831465000034</v>
      </c>
      <c r="CI72" s="37">
        <v>0</v>
      </c>
      <c r="CJ72" s="93" t="s">
        <v>833</v>
      </c>
      <c r="CK72" s="37">
        <f>SUM(CK73:CK76)</f>
        <v>0</v>
      </c>
      <c r="CL72" s="93" t="s">
        <v>833</v>
      </c>
    </row>
    <row r="73" spans="1:90" ht="20.100000000000001" customHeight="1" x14ac:dyDescent="0.25">
      <c r="A73" s="21">
        <v>3141</v>
      </c>
      <c r="B73" s="22" t="s">
        <v>323</v>
      </c>
      <c r="C73" s="52">
        <v>196.27395733</v>
      </c>
      <c r="D73" s="52">
        <v>0</v>
      </c>
      <c r="E73" s="52">
        <v>0</v>
      </c>
      <c r="F73" s="52">
        <v>196.27395733</v>
      </c>
      <c r="G73" s="52">
        <v>0</v>
      </c>
      <c r="H73" s="52">
        <v>0</v>
      </c>
      <c r="I73" s="52">
        <v>0</v>
      </c>
      <c r="J73" s="52">
        <f t="shared" si="21"/>
        <v>196.27395733</v>
      </c>
      <c r="K73" s="52">
        <v>315.25202490999993</v>
      </c>
      <c r="L73" s="52">
        <v>0</v>
      </c>
      <c r="M73" s="52">
        <v>0</v>
      </c>
      <c r="N73" s="52">
        <v>315.25202490999993</v>
      </c>
      <c r="O73" s="52">
        <v>0</v>
      </c>
      <c r="P73" s="52">
        <v>0</v>
      </c>
      <c r="Q73" s="52">
        <v>0</v>
      </c>
      <c r="R73" s="52">
        <f t="shared" si="11"/>
        <v>315.25202490999993</v>
      </c>
      <c r="S73" s="52">
        <v>162.23386972999995</v>
      </c>
      <c r="T73" s="52">
        <v>0</v>
      </c>
      <c r="U73" s="52">
        <v>0</v>
      </c>
      <c r="V73" s="52">
        <v>162.23386972999995</v>
      </c>
      <c r="W73" s="52">
        <v>0</v>
      </c>
      <c r="X73" s="52">
        <v>0</v>
      </c>
      <c r="Y73" s="52">
        <v>0</v>
      </c>
      <c r="Z73" s="52">
        <f t="shared" si="12"/>
        <v>162.23386972999995</v>
      </c>
      <c r="AA73" s="52">
        <v>128.21075561000001</v>
      </c>
      <c r="AB73" s="52">
        <v>0</v>
      </c>
      <c r="AC73" s="52">
        <v>0</v>
      </c>
      <c r="AD73" s="52">
        <v>128.21075561000001</v>
      </c>
      <c r="AE73" s="52">
        <v>0</v>
      </c>
      <c r="AF73" s="52">
        <v>0</v>
      </c>
      <c r="AG73" s="52">
        <v>0</v>
      </c>
      <c r="AH73" s="52">
        <f t="shared" si="13"/>
        <v>128.21075561000001</v>
      </c>
      <c r="AI73" s="52">
        <v>167.38892472000001</v>
      </c>
      <c r="AJ73" s="52">
        <v>0</v>
      </c>
      <c r="AK73" s="52">
        <v>0</v>
      </c>
      <c r="AL73" s="52">
        <v>167.38892472000001</v>
      </c>
      <c r="AM73" s="52">
        <v>0</v>
      </c>
      <c r="AN73" s="52">
        <v>0</v>
      </c>
      <c r="AO73" s="52">
        <v>0</v>
      </c>
      <c r="AP73" s="52">
        <f t="shared" si="14"/>
        <v>167.38892472000001</v>
      </c>
      <c r="AQ73" s="52">
        <v>87.197543170000003</v>
      </c>
      <c r="AR73" s="52">
        <v>0</v>
      </c>
      <c r="AS73" s="52">
        <v>0</v>
      </c>
      <c r="AT73" s="52">
        <v>87.197543170000003</v>
      </c>
      <c r="AU73" s="52">
        <v>0</v>
      </c>
      <c r="AV73" s="52">
        <v>0</v>
      </c>
      <c r="AW73" s="52">
        <v>0</v>
      </c>
      <c r="AX73" s="52">
        <f t="shared" si="15"/>
        <v>87.197543170000003</v>
      </c>
      <c r="AY73" s="52">
        <v>87.328024260000007</v>
      </c>
      <c r="AZ73" s="52">
        <v>0</v>
      </c>
      <c r="BA73" s="52">
        <v>0</v>
      </c>
      <c r="BB73" s="52">
        <v>87.328024260000007</v>
      </c>
      <c r="BC73" s="52">
        <v>0</v>
      </c>
      <c r="BD73" s="52">
        <v>0</v>
      </c>
      <c r="BE73" s="52">
        <v>0</v>
      </c>
      <c r="BF73" s="52">
        <f t="shared" si="16"/>
        <v>87.328024260000007</v>
      </c>
      <c r="BG73" s="52">
        <v>125.76931177999998</v>
      </c>
      <c r="BH73" s="52">
        <v>0</v>
      </c>
      <c r="BI73" s="52">
        <v>0</v>
      </c>
      <c r="BJ73" s="52">
        <v>125.76931177999998</v>
      </c>
      <c r="BK73" s="52">
        <v>0</v>
      </c>
      <c r="BL73" s="52">
        <v>0</v>
      </c>
      <c r="BM73" s="52">
        <v>0</v>
      </c>
      <c r="BN73" s="52">
        <f t="shared" si="17"/>
        <v>125.76931177999998</v>
      </c>
      <c r="BO73" s="52">
        <v>177.20701362000003</v>
      </c>
      <c r="BP73" s="52">
        <v>0</v>
      </c>
      <c r="BQ73" s="52">
        <v>0</v>
      </c>
      <c r="BR73" s="52">
        <v>177.20701362000003</v>
      </c>
      <c r="BS73" s="52">
        <v>0</v>
      </c>
      <c r="BT73" s="52">
        <v>0</v>
      </c>
      <c r="BU73" s="52">
        <v>0</v>
      </c>
      <c r="BV73" s="52">
        <f t="shared" si="18"/>
        <v>177.20701362000003</v>
      </c>
      <c r="BW73" s="52">
        <v>176.8003415</v>
      </c>
      <c r="BX73" s="52">
        <v>0</v>
      </c>
      <c r="BY73" s="52">
        <v>0</v>
      </c>
      <c r="BZ73" s="52">
        <v>176.8003415</v>
      </c>
      <c r="CA73" s="52">
        <v>0</v>
      </c>
      <c r="CB73" s="52">
        <v>0</v>
      </c>
      <c r="CC73" s="52">
        <v>0</v>
      </c>
      <c r="CD73" s="52">
        <f t="shared" si="19"/>
        <v>176.8003415</v>
      </c>
      <c r="CE73" s="52">
        <v>164.06541048</v>
      </c>
      <c r="CF73" s="52">
        <v>0</v>
      </c>
      <c r="CG73" s="52">
        <v>0</v>
      </c>
      <c r="CH73" s="52">
        <v>164.06541048</v>
      </c>
      <c r="CI73" s="52">
        <v>0</v>
      </c>
      <c r="CJ73" s="23" t="s">
        <v>833</v>
      </c>
      <c r="CK73" s="52">
        <v>0</v>
      </c>
      <c r="CL73" s="23" t="s">
        <v>833</v>
      </c>
    </row>
    <row r="74" spans="1:90" ht="20.100000000000001" customHeight="1" x14ac:dyDescent="0.25">
      <c r="A74" s="21">
        <v>3142</v>
      </c>
      <c r="B74" s="22" t="s">
        <v>324</v>
      </c>
      <c r="C74" s="52">
        <v>0</v>
      </c>
      <c r="D74" s="52">
        <v>0</v>
      </c>
      <c r="E74" s="52">
        <v>0</v>
      </c>
      <c r="F74" s="52">
        <v>0</v>
      </c>
      <c r="G74" s="52">
        <v>0</v>
      </c>
      <c r="H74" s="52">
        <v>0</v>
      </c>
      <c r="I74" s="52">
        <v>0</v>
      </c>
      <c r="J74" s="52">
        <f t="shared" si="21"/>
        <v>0</v>
      </c>
      <c r="K74" s="52">
        <v>0</v>
      </c>
      <c r="L74" s="52">
        <v>0</v>
      </c>
      <c r="M74" s="52">
        <v>0</v>
      </c>
      <c r="N74" s="52">
        <v>0</v>
      </c>
      <c r="O74" s="52">
        <v>0</v>
      </c>
      <c r="P74" s="52">
        <v>0</v>
      </c>
      <c r="Q74" s="52">
        <v>0</v>
      </c>
      <c r="R74" s="52">
        <f t="shared" si="11"/>
        <v>0</v>
      </c>
      <c r="S74" s="52">
        <v>0</v>
      </c>
      <c r="T74" s="52">
        <v>0</v>
      </c>
      <c r="U74" s="52">
        <v>0</v>
      </c>
      <c r="V74" s="52">
        <v>0</v>
      </c>
      <c r="W74" s="52">
        <v>0</v>
      </c>
      <c r="X74" s="52">
        <v>0</v>
      </c>
      <c r="Y74" s="52">
        <v>0</v>
      </c>
      <c r="Z74" s="52">
        <f t="shared" si="12"/>
        <v>0</v>
      </c>
      <c r="AA74" s="52">
        <v>0</v>
      </c>
      <c r="AB74" s="52">
        <v>0</v>
      </c>
      <c r="AC74" s="52">
        <v>0</v>
      </c>
      <c r="AD74" s="52">
        <v>0</v>
      </c>
      <c r="AE74" s="52">
        <v>0</v>
      </c>
      <c r="AF74" s="52">
        <v>0</v>
      </c>
      <c r="AG74" s="52">
        <v>0</v>
      </c>
      <c r="AH74" s="52">
        <f t="shared" si="13"/>
        <v>0</v>
      </c>
      <c r="AI74" s="52">
        <v>0</v>
      </c>
      <c r="AJ74" s="52">
        <v>0</v>
      </c>
      <c r="AK74" s="52">
        <v>0</v>
      </c>
      <c r="AL74" s="52">
        <v>0</v>
      </c>
      <c r="AM74" s="52">
        <v>0</v>
      </c>
      <c r="AN74" s="52">
        <v>0</v>
      </c>
      <c r="AO74" s="52">
        <v>0</v>
      </c>
      <c r="AP74" s="52">
        <f t="shared" si="14"/>
        <v>0</v>
      </c>
      <c r="AQ74" s="52">
        <v>0</v>
      </c>
      <c r="AR74" s="52">
        <v>0</v>
      </c>
      <c r="AS74" s="52">
        <v>0</v>
      </c>
      <c r="AT74" s="52">
        <v>0</v>
      </c>
      <c r="AU74" s="52">
        <v>0</v>
      </c>
      <c r="AV74" s="52">
        <v>0</v>
      </c>
      <c r="AW74" s="52">
        <v>0</v>
      </c>
      <c r="AX74" s="52">
        <f t="shared" si="15"/>
        <v>0</v>
      </c>
      <c r="AY74" s="52">
        <v>0</v>
      </c>
      <c r="AZ74" s="52">
        <v>0</v>
      </c>
      <c r="BA74" s="52">
        <v>0</v>
      </c>
      <c r="BB74" s="52">
        <v>0</v>
      </c>
      <c r="BC74" s="52">
        <v>0</v>
      </c>
      <c r="BD74" s="52">
        <v>0</v>
      </c>
      <c r="BE74" s="52">
        <v>0</v>
      </c>
      <c r="BF74" s="52">
        <f t="shared" si="16"/>
        <v>0</v>
      </c>
      <c r="BG74" s="52">
        <v>0</v>
      </c>
      <c r="BH74" s="52">
        <v>0</v>
      </c>
      <c r="BI74" s="52">
        <v>0</v>
      </c>
      <c r="BJ74" s="52">
        <v>0</v>
      </c>
      <c r="BK74" s="52">
        <v>0</v>
      </c>
      <c r="BL74" s="52">
        <v>0</v>
      </c>
      <c r="BM74" s="52">
        <v>0</v>
      </c>
      <c r="BN74" s="52">
        <f t="shared" si="17"/>
        <v>0</v>
      </c>
      <c r="BO74" s="52">
        <v>0</v>
      </c>
      <c r="BP74" s="52">
        <v>0</v>
      </c>
      <c r="BQ74" s="52">
        <v>0</v>
      </c>
      <c r="BR74" s="52">
        <v>0</v>
      </c>
      <c r="BS74" s="52">
        <v>0</v>
      </c>
      <c r="BT74" s="52">
        <v>0</v>
      </c>
      <c r="BU74" s="52">
        <v>0</v>
      </c>
      <c r="BV74" s="52">
        <f t="shared" si="18"/>
        <v>0</v>
      </c>
      <c r="BW74" s="52">
        <v>0</v>
      </c>
      <c r="BX74" s="52">
        <v>0</v>
      </c>
      <c r="BY74" s="52">
        <v>0</v>
      </c>
      <c r="BZ74" s="52">
        <v>0</v>
      </c>
      <c r="CA74" s="52">
        <v>0</v>
      </c>
      <c r="CB74" s="52">
        <v>0</v>
      </c>
      <c r="CC74" s="52">
        <v>0</v>
      </c>
      <c r="CD74" s="52">
        <f t="shared" si="19"/>
        <v>0</v>
      </c>
      <c r="CE74" s="52">
        <v>0</v>
      </c>
      <c r="CF74" s="52">
        <v>0</v>
      </c>
      <c r="CG74" s="52">
        <v>0</v>
      </c>
      <c r="CH74" s="52">
        <v>0</v>
      </c>
      <c r="CI74" s="52">
        <v>0</v>
      </c>
      <c r="CJ74" s="23" t="s">
        <v>833</v>
      </c>
      <c r="CK74" s="52">
        <v>0</v>
      </c>
      <c r="CL74" s="23" t="s">
        <v>833</v>
      </c>
    </row>
    <row r="75" spans="1:90" ht="20.100000000000001" customHeight="1" x14ac:dyDescent="0.25">
      <c r="A75" s="21">
        <v>3143</v>
      </c>
      <c r="B75" s="22" t="s">
        <v>325</v>
      </c>
      <c r="C75" s="52">
        <v>0</v>
      </c>
      <c r="D75" s="52">
        <v>0</v>
      </c>
      <c r="E75" s="52">
        <v>0</v>
      </c>
      <c r="F75" s="52">
        <v>0</v>
      </c>
      <c r="G75" s="52">
        <v>0</v>
      </c>
      <c r="H75" s="52">
        <v>0</v>
      </c>
      <c r="I75" s="52">
        <v>0</v>
      </c>
      <c r="J75" s="52">
        <f t="shared" si="21"/>
        <v>0</v>
      </c>
      <c r="K75" s="52">
        <v>0</v>
      </c>
      <c r="L75" s="52">
        <v>0</v>
      </c>
      <c r="M75" s="52">
        <v>0</v>
      </c>
      <c r="N75" s="52">
        <v>0</v>
      </c>
      <c r="O75" s="52">
        <v>0</v>
      </c>
      <c r="P75" s="52">
        <v>0</v>
      </c>
      <c r="Q75" s="52">
        <v>0</v>
      </c>
      <c r="R75" s="52">
        <f t="shared" si="11"/>
        <v>0</v>
      </c>
      <c r="S75" s="52">
        <v>0</v>
      </c>
      <c r="T75" s="52">
        <v>0</v>
      </c>
      <c r="U75" s="52">
        <v>0</v>
      </c>
      <c r="V75" s="52">
        <v>0</v>
      </c>
      <c r="W75" s="52">
        <v>0</v>
      </c>
      <c r="X75" s="52">
        <v>0</v>
      </c>
      <c r="Y75" s="52">
        <v>0</v>
      </c>
      <c r="Z75" s="52">
        <f t="shared" si="12"/>
        <v>0</v>
      </c>
      <c r="AA75" s="52">
        <v>0</v>
      </c>
      <c r="AB75" s="52">
        <v>0</v>
      </c>
      <c r="AC75" s="52">
        <v>0</v>
      </c>
      <c r="AD75" s="52">
        <v>0</v>
      </c>
      <c r="AE75" s="52">
        <v>0</v>
      </c>
      <c r="AF75" s="52">
        <v>0</v>
      </c>
      <c r="AG75" s="52">
        <v>0</v>
      </c>
      <c r="AH75" s="52">
        <f t="shared" si="13"/>
        <v>0</v>
      </c>
      <c r="AI75" s="52">
        <v>0</v>
      </c>
      <c r="AJ75" s="52">
        <v>0</v>
      </c>
      <c r="AK75" s="52">
        <v>0</v>
      </c>
      <c r="AL75" s="52">
        <v>0</v>
      </c>
      <c r="AM75" s="52">
        <v>0</v>
      </c>
      <c r="AN75" s="52">
        <v>0</v>
      </c>
      <c r="AO75" s="52">
        <v>0</v>
      </c>
      <c r="AP75" s="52">
        <f t="shared" si="14"/>
        <v>0</v>
      </c>
      <c r="AQ75" s="52">
        <v>0</v>
      </c>
      <c r="AR75" s="52">
        <v>0</v>
      </c>
      <c r="AS75" s="52">
        <v>0</v>
      </c>
      <c r="AT75" s="52">
        <v>0</v>
      </c>
      <c r="AU75" s="52">
        <v>0</v>
      </c>
      <c r="AV75" s="52">
        <v>0</v>
      </c>
      <c r="AW75" s="52">
        <v>0</v>
      </c>
      <c r="AX75" s="52">
        <f t="shared" si="15"/>
        <v>0</v>
      </c>
      <c r="AY75" s="52">
        <v>0</v>
      </c>
      <c r="AZ75" s="52">
        <v>0</v>
      </c>
      <c r="BA75" s="52">
        <v>0</v>
      </c>
      <c r="BB75" s="52">
        <v>0</v>
      </c>
      <c r="BC75" s="52">
        <v>0</v>
      </c>
      <c r="BD75" s="52">
        <v>0</v>
      </c>
      <c r="BE75" s="52">
        <v>0</v>
      </c>
      <c r="BF75" s="52">
        <f t="shared" si="16"/>
        <v>0</v>
      </c>
      <c r="BG75" s="52">
        <v>0</v>
      </c>
      <c r="BH75" s="52">
        <v>0</v>
      </c>
      <c r="BI75" s="52">
        <v>0</v>
      </c>
      <c r="BJ75" s="52">
        <v>0</v>
      </c>
      <c r="BK75" s="52">
        <v>0</v>
      </c>
      <c r="BL75" s="52">
        <v>0</v>
      </c>
      <c r="BM75" s="52">
        <v>0</v>
      </c>
      <c r="BN75" s="52">
        <f t="shared" si="17"/>
        <v>0</v>
      </c>
      <c r="BO75" s="52">
        <v>0</v>
      </c>
      <c r="BP75" s="52">
        <v>0</v>
      </c>
      <c r="BQ75" s="52">
        <v>0</v>
      </c>
      <c r="BR75" s="52">
        <v>0</v>
      </c>
      <c r="BS75" s="52">
        <v>0</v>
      </c>
      <c r="BT75" s="52">
        <v>0</v>
      </c>
      <c r="BU75" s="52">
        <v>0</v>
      </c>
      <c r="BV75" s="52">
        <f t="shared" si="18"/>
        <v>0</v>
      </c>
      <c r="BW75" s="52">
        <v>0</v>
      </c>
      <c r="BX75" s="52">
        <v>0</v>
      </c>
      <c r="BY75" s="52">
        <v>0</v>
      </c>
      <c r="BZ75" s="52">
        <v>0</v>
      </c>
      <c r="CA75" s="52">
        <v>0</v>
      </c>
      <c r="CB75" s="52">
        <v>0</v>
      </c>
      <c r="CC75" s="52">
        <v>0</v>
      </c>
      <c r="CD75" s="52">
        <f t="shared" si="19"/>
        <v>0</v>
      </c>
      <c r="CE75" s="52">
        <v>0</v>
      </c>
      <c r="CF75" s="52">
        <v>0</v>
      </c>
      <c r="CG75" s="52">
        <v>0</v>
      </c>
      <c r="CH75" s="52">
        <v>0</v>
      </c>
      <c r="CI75" s="52">
        <v>0</v>
      </c>
      <c r="CJ75" s="23" t="s">
        <v>833</v>
      </c>
      <c r="CK75" s="52">
        <v>0</v>
      </c>
      <c r="CL75" s="23" t="s">
        <v>833</v>
      </c>
    </row>
    <row r="76" spans="1:90" ht="20.100000000000001" customHeight="1" x14ac:dyDescent="0.25">
      <c r="A76" s="21">
        <v>3144</v>
      </c>
      <c r="B76" s="22" t="s">
        <v>326</v>
      </c>
      <c r="C76" s="52">
        <v>-841.44775205999997</v>
      </c>
      <c r="D76" s="52">
        <v>0</v>
      </c>
      <c r="E76" s="52">
        <v>0</v>
      </c>
      <c r="F76" s="52">
        <v>-841.44775205999997</v>
      </c>
      <c r="G76" s="52">
        <v>0</v>
      </c>
      <c r="H76" s="52">
        <v>0</v>
      </c>
      <c r="I76" s="52">
        <v>0</v>
      </c>
      <c r="J76" s="52">
        <f t="shared" si="21"/>
        <v>-841.44775205999997</v>
      </c>
      <c r="K76" s="52">
        <v>-3460.5192270400003</v>
      </c>
      <c r="L76" s="52">
        <v>0</v>
      </c>
      <c r="M76" s="52">
        <v>0</v>
      </c>
      <c r="N76" s="52">
        <v>-3460.5192270400003</v>
      </c>
      <c r="O76" s="52">
        <v>0</v>
      </c>
      <c r="P76" s="52">
        <v>0</v>
      </c>
      <c r="Q76" s="52">
        <v>0</v>
      </c>
      <c r="R76" s="52">
        <f t="shared" si="11"/>
        <v>-3460.5192270400003</v>
      </c>
      <c r="S76" s="52">
        <v>-1672.1563095199999</v>
      </c>
      <c r="T76" s="52">
        <v>0</v>
      </c>
      <c r="U76" s="52">
        <v>0</v>
      </c>
      <c r="V76" s="52">
        <v>-1672.1563095199999</v>
      </c>
      <c r="W76" s="52">
        <v>0</v>
      </c>
      <c r="X76" s="52">
        <v>0</v>
      </c>
      <c r="Y76" s="52">
        <v>0</v>
      </c>
      <c r="Z76" s="52">
        <f t="shared" si="12"/>
        <v>-1672.1563095199999</v>
      </c>
      <c r="AA76" s="52">
        <v>-3258.9651649000002</v>
      </c>
      <c r="AB76" s="52">
        <v>0</v>
      </c>
      <c r="AC76" s="52">
        <v>0</v>
      </c>
      <c r="AD76" s="52">
        <v>-3258.9651649000002</v>
      </c>
      <c r="AE76" s="52">
        <v>0</v>
      </c>
      <c r="AF76" s="52">
        <v>0</v>
      </c>
      <c r="AG76" s="52">
        <v>0</v>
      </c>
      <c r="AH76" s="52">
        <f t="shared" si="13"/>
        <v>-3258.9651649000002</v>
      </c>
      <c r="AI76" s="52">
        <v>-7376.8736102399998</v>
      </c>
      <c r="AJ76" s="52">
        <v>0</v>
      </c>
      <c r="AK76" s="52">
        <v>0</v>
      </c>
      <c r="AL76" s="52">
        <v>-7376.8736102399998</v>
      </c>
      <c r="AM76" s="52">
        <v>0</v>
      </c>
      <c r="AN76" s="52">
        <v>0</v>
      </c>
      <c r="AO76" s="52">
        <v>0</v>
      </c>
      <c r="AP76" s="52">
        <f t="shared" si="14"/>
        <v>-7376.8736102399998</v>
      </c>
      <c r="AQ76" s="52">
        <v>-4831.416470520001</v>
      </c>
      <c r="AR76" s="52">
        <v>0</v>
      </c>
      <c r="AS76" s="52">
        <v>0</v>
      </c>
      <c r="AT76" s="52">
        <v>-4831.416470520001</v>
      </c>
      <c r="AU76" s="52">
        <v>0</v>
      </c>
      <c r="AV76" s="52">
        <v>0</v>
      </c>
      <c r="AW76" s="52">
        <v>0</v>
      </c>
      <c r="AX76" s="52">
        <f t="shared" si="15"/>
        <v>-4831.416470520001</v>
      </c>
      <c r="AY76" s="52">
        <v>-3450.4587232600002</v>
      </c>
      <c r="AZ76" s="52">
        <v>0</v>
      </c>
      <c r="BA76" s="52">
        <v>0</v>
      </c>
      <c r="BB76" s="52">
        <v>-3450.4587232600002</v>
      </c>
      <c r="BC76" s="52">
        <v>0</v>
      </c>
      <c r="BD76" s="52">
        <v>0</v>
      </c>
      <c r="BE76" s="52">
        <v>0</v>
      </c>
      <c r="BF76" s="52">
        <f t="shared" si="16"/>
        <v>-3450.4587232600002</v>
      </c>
      <c r="BG76" s="52">
        <v>-8856.2580304099993</v>
      </c>
      <c r="BH76" s="52">
        <v>0</v>
      </c>
      <c r="BI76" s="52">
        <v>0</v>
      </c>
      <c r="BJ76" s="52">
        <v>-8856.2580304099993</v>
      </c>
      <c r="BK76" s="52">
        <v>0</v>
      </c>
      <c r="BL76" s="52">
        <v>0</v>
      </c>
      <c r="BM76" s="52">
        <v>0</v>
      </c>
      <c r="BN76" s="52">
        <f t="shared" si="17"/>
        <v>-8856.2580304099993</v>
      </c>
      <c r="BO76" s="52">
        <v>-2701.9365598400004</v>
      </c>
      <c r="BP76" s="52">
        <v>0</v>
      </c>
      <c r="BQ76" s="52">
        <v>0</v>
      </c>
      <c r="BR76" s="52">
        <v>-2701.9365598400004</v>
      </c>
      <c r="BS76" s="52">
        <v>0</v>
      </c>
      <c r="BT76" s="52">
        <v>0</v>
      </c>
      <c r="BU76" s="52">
        <v>0</v>
      </c>
      <c r="BV76" s="52">
        <f t="shared" si="18"/>
        <v>-2701.9365598400004</v>
      </c>
      <c r="BW76" s="52">
        <v>-6733.4785739699992</v>
      </c>
      <c r="BX76" s="52">
        <v>0</v>
      </c>
      <c r="BY76" s="52">
        <v>0</v>
      </c>
      <c r="BZ76" s="52">
        <v>-6733.4785739699992</v>
      </c>
      <c r="CA76" s="52">
        <v>-46</v>
      </c>
      <c r="CB76" s="52">
        <v>0</v>
      </c>
      <c r="CC76" s="52">
        <v>0</v>
      </c>
      <c r="CD76" s="52">
        <f t="shared" si="19"/>
        <v>-6779.4785739699992</v>
      </c>
      <c r="CE76" s="52">
        <v>-6757.0485569800021</v>
      </c>
      <c r="CF76" s="52">
        <v>0</v>
      </c>
      <c r="CG76" s="52">
        <v>0</v>
      </c>
      <c r="CH76" s="52">
        <v>-6757.0485569800021</v>
      </c>
      <c r="CI76" s="52">
        <v>0</v>
      </c>
      <c r="CJ76" s="23" t="s">
        <v>833</v>
      </c>
      <c r="CK76" s="52">
        <v>0</v>
      </c>
      <c r="CL76" s="23" t="s">
        <v>833</v>
      </c>
    </row>
    <row r="77" spans="1:90" ht="20.100000000000001" customHeight="1" x14ac:dyDescent="0.25">
      <c r="A77" s="111" t="s">
        <v>255</v>
      </c>
      <c r="B77" s="112"/>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113"/>
      <c r="CB77" s="113"/>
      <c r="CC77" s="113"/>
      <c r="CD77" s="113"/>
      <c r="CE77" s="113"/>
      <c r="CF77" s="113"/>
      <c r="CG77" s="113"/>
      <c r="CH77" s="113"/>
      <c r="CI77" s="113"/>
      <c r="CJ77" s="113"/>
      <c r="CK77" s="113"/>
      <c r="CL77" s="113"/>
    </row>
    <row r="78" spans="1:90" ht="20.100000000000001" customHeight="1" x14ac:dyDescent="0.25">
      <c r="A78" s="61" t="s">
        <v>334</v>
      </c>
      <c r="B78" s="62" t="s">
        <v>330</v>
      </c>
      <c r="C78" s="114">
        <v>32681.918379041002</v>
      </c>
      <c r="D78" s="114">
        <v>0</v>
      </c>
      <c r="E78" s="114">
        <v>0</v>
      </c>
      <c r="F78" s="114">
        <v>32681.918379041002</v>
      </c>
      <c r="G78" s="114">
        <v>43288.396240762493</v>
      </c>
      <c r="H78" s="114">
        <v>34736.990105221957</v>
      </c>
      <c r="I78" s="114">
        <v>0</v>
      </c>
      <c r="J78" s="114">
        <f t="shared" si="21"/>
        <v>110707.30472502546</v>
      </c>
      <c r="K78" s="114">
        <v>27896.242241731998</v>
      </c>
      <c r="L78" s="114">
        <v>0</v>
      </c>
      <c r="M78" s="114">
        <v>0</v>
      </c>
      <c r="N78" s="114">
        <v>27896.242241731998</v>
      </c>
      <c r="O78" s="114">
        <v>34565.347770979999</v>
      </c>
      <c r="P78" s="114">
        <v>37341.037089268808</v>
      </c>
      <c r="Q78" s="114">
        <v>0</v>
      </c>
      <c r="R78" s="114">
        <f t="shared" ref="R78:R80" si="22">SUM(N78:Q78)</f>
        <v>99802.627101980805</v>
      </c>
      <c r="S78" s="114">
        <v>26983.606131239205</v>
      </c>
      <c r="T78" s="114">
        <v>0</v>
      </c>
      <c r="U78" s="114">
        <v>0</v>
      </c>
      <c r="V78" s="114">
        <v>26983.606131239205</v>
      </c>
      <c r="W78" s="114">
        <v>34642.146555210806</v>
      </c>
      <c r="X78" s="114">
        <v>45422.437839482256</v>
      </c>
      <c r="Y78" s="114">
        <v>0</v>
      </c>
      <c r="Z78" s="114">
        <f t="shared" ref="Z78:Z80" si="23">SUM(V78:Y78)</f>
        <v>107048.19052593227</v>
      </c>
      <c r="AA78" s="114">
        <v>35111.967253914001</v>
      </c>
      <c r="AB78" s="114">
        <v>0</v>
      </c>
      <c r="AC78" s="114">
        <v>0</v>
      </c>
      <c r="AD78" s="114">
        <v>35111.967253914001</v>
      </c>
      <c r="AE78" s="114">
        <v>49825.215648569996</v>
      </c>
      <c r="AF78" s="114">
        <v>33754.819719613646</v>
      </c>
      <c r="AG78" s="114">
        <v>0</v>
      </c>
      <c r="AH78" s="114">
        <f t="shared" ref="AH78:AH80" si="24">SUM(AD78:AG78)</f>
        <v>118692.00262209764</v>
      </c>
      <c r="AI78" s="114">
        <v>41467.234674632004</v>
      </c>
      <c r="AJ78" s="114">
        <v>0</v>
      </c>
      <c r="AK78" s="114">
        <v>0</v>
      </c>
      <c r="AL78" s="114">
        <v>41467.234674632004</v>
      </c>
      <c r="AM78" s="114">
        <v>57152.829134300002</v>
      </c>
      <c r="AN78" s="114">
        <v>43170.964469278959</v>
      </c>
      <c r="AO78" s="114">
        <v>0</v>
      </c>
      <c r="AP78" s="114">
        <f t="shared" ref="AP78:AP80" si="25">SUM(AL78:AO78)</f>
        <v>141791.02827821096</v>
      </c>
      <c r="AQ78" s="114">
        <v>27493.907843715999</v>
      </c>
      <c r="AR78" s="114">
        <v>0</v>
      </c>
      <c r="AS78" s="114">
        <v>0</v>
      </c>
      <c r="AT78" s="114">
        <v>27493.907843715999</v>
      </c>
      <c r="AU78" s="114">
        <v>34796.473160789996</v>
      </c>
      <c r="AV78" s="114">
        <v>39964.058710064586</v>
      </c>
      <c r="AW78" s="114">
        <v>0</v>
      </c>
      <c r="AX78" s="114">
        <f t="shared" ref="AX78:AX80" si="26">SUM(AT78:AW78)</f>
        <v>102254.43971457059</v>
      </c>
      <c r="AY78" s="114">
        <v>24794.624939966998</v>
      </c>
      <c r="AZ78" s="114">
        <v>0</v>
      </c>
      <c r="BA78" s="114">
        <v>0</v>
      </c>
      <c r="BB78" s="114">
        <v>24794.624939966998</v>
      </c>
      <c r="BC78" s="114">
        <v>30349.594283909999</v>
      </c>
      <c r="BD78" s="114">
        <v>40814.5128339195</v>
      </c>
      <c r="BE78" s="114">
        <v>0</v>
      </c>
      <c r="BF78" s="114">
        <f t="shared" ref="BF78:BF80" si="27">SUM(BB78:BE78)</f>
        <v>95958.7320577965</v>
      </c>
      <c r="BG78" s="114">
        <v>25329.256219090719</v>
      </c>
      <c r="BH78" s="114">
        <v>0</v>
      </c>
      <c r="BI78" s="114">
        <v>0</v>
      </c>
      <c r="BJ78" s="114">
        <v>25329.256219090719</v>
      </c>
      <c r="BK78" s="114">
        <v>32947.609255949996</v>
      </c>
      <c r="BL78" s="114">
        <v>24489.73036121652</v>
      </c>
      <c r="BM78" s="114">
        <v>0</v>
      </c>
      <c r="BN78" s="114">
        <f t="shared" ref="BN78:BN80" si="28">SUM(BJ78:BM78)</f>
        <v>82766.595836257242</v>
      </c>
      <c r="BO78" s="114">
        <v>26695.806459396001</v>
      </c>
      <c r="BP78" s="114">
        <v>0</v>
      </c>
      <c r="BQ78" s="114">
        <v>0</v>
      </c>
      <c r="BR78" s="114">
        <v>26695.806459396001</v>
      </c>
      <c r="BS78" s="114">
        <v>35938.690994390003</v>
      </c>
      <c r="BT78" s="114">
        <v>33274.488727897129</v>
      </c>
      <c r="BU78" s="114">
        <v>0</v>
      </c>
      <c r="BV78" s="114">
        <f t="shared" ref="BV78:BV80" si="29">SUM(BR78:BU78)</f>
        <v>95908.98618168314</v>
      </c>
      <c r="BW78" s="114">
        <v>25396.705171485999</v>
      </c>
      <c r="BX78" s="114">
        <v>0</v>
      </c>
      <c r="BY78" s="114">
        <v>0</v>
      </c>
      <c r="BZ78" s="114">
        <v>25396.705171485999</v>
      </c>
      <c r="CA78" s="114">
        <v>27763.483311846991</v>
      </c>
      <c r="CB78" s="114">
        <v>41779.755668189202</v>
      </c>
      <c r="CC78" s="114">
        <v>0</v>
      </c>
      <c r="CD78" s="114">
        <f t="shared" ref="CD78:CD80" si="30">SUM(BZ78:CC78)</f>
        <v>94939.944151522184</v>
      </c>
      <c r="CE78" s="114">
        <v>24530.506204874</v>
      </c>
      <c r="CF78" s="114">
        <v>0</v>
      </c>
      <c r="CG78" s="114">
        <v>0</v>
      </c>
      <c r="CH78" s="114">
        <v>24530.506204874</v>
      </c>
      <c r="CI78" s="114">
        <v>34004.182663245723</v>
      </c>
      <c r="CJ78" s="114">
        <v>56001.438391000003</v>
      </c>
      <c r="CK78" s="114">
        <v>0</v>
      </c>
      <c r="CL78" s="114">
        <f t="shared" ref="CL78:CL80" si="31">SUM(CH78:CK78)</f>
        <v>114536.12725911973</v>
      </c>
    </row>
    <row r="79" spans="1:90" ht="20.100000000000001" customHeight="1" x14ac:dyDescent="0.25">
      <c r="A79" s="61" t="s">
        <v>335</v>
      </c>
      <c r="B79" s="62" t="s">
        <v>529</v>
      </c>
      <c r="C79" s="114">
        <v>1637.6185457199999</v>
      </c>
      <c r="D79" s="114">
        <v>0</v>
      </c>
      <c r="E79" s="114">
        <v>0</v>
      </c>
      <c r="F79" s="114">
        <v>1637.6185457199999</v>
      </c>
      <c r="G79" s="114">
        <v>414.30382516999998</v>
      </c>
      <c r="H79" s="114">
        <v>494.18072559000007</v>
      </c>
      <c r="I79" s="114">
        <v>0</v>
      </c>
      <c r="J79" s="114">
        <f t="shared" si="21"/>
        <v>2546.1030964800002</v>
      </c>
      <c r="K79" s="114">
        <v>5399.0542023600001</v>
      </c>
      <c r="L79" s="114">
        <v>0</v>
      </c>
      <c r="M79" s="114">
        <v>0</v>
      </c>
      <c r="N79" s="114">
        <v>5399.0542023600001</v>
      </c>
      <c r="O79" s="114">
        <v>748.99365036999995</v>
      </c>
      <c r="P79" s="114">
        <v>678.56615794000004</v>
      </c>
      <c r="Q79" s="114">
        <v>0</v>
      </c>
      <c r="R79" s="114">
        <f t="shared" si="22"/>
        <v>6826.6140106700004</v>
      </c>
      <c r="S79" s="114">
        <v>3490.7634698000002</v>
      </c>
      <c r="T79" s="114">
        <v>0</v>
      </c>
      <c r="U79" s="114">
        <v>0</v>
      </c>
      <c r="V79" s="114">
        <v>3490.7634698000002</v>
      </c>
      <c r="W79" s="114">
        <v>375.34175554000007</v>
      </c>
      <c r="X79" s="114">
        <v>728.21099980999998</v>
      </c>
      <c r="Y79" s="114">
        <v>0</v>
      </c>
      <c r="Z79" s="114">
        <f t="shared" si="23"/>
        <v>4594.3162251499998</v>
      </c>
      <c r="AA79" s="114">
        <v>4994.2757664499995</v>
      </c>
      <c r="AB79" s="114">
        <v>0</v>
      </c>
      <c r="AC79" s="114">
        <v>0</v>
      </c>
      <c r="AD79" s="114">
        <v>4994.2757664499995</v>
      </c>
      <c r="AE79" s="114">
        <v>407.07066428000002</v>
      </c>
      <c r="AF79" s="114">
        <v>484.74227554999999</v>
      </c>
      <c r="AG79" s="114">
        <v>0</v>
      </c>
      <c r="AH79" s="114">
        <f t="shared" si="24"/>
        <v>5886.0887062799993</v>
      </c>
      <c r="AI79" s="114">
        <v>8482.0831148300003</v>
      </c>
      <c r="AJ79" s="114">
        <v>0</v>
      </c>
      <c r="AK79" s="114">
        <v>0</v>
      </c>
      <c r="AL79" s="114">
        <v>8482.0831148300003</v>
      </c>
      <c r="AM79" s="114">
        <v>433.61709526000004</v>
      </c>
      <c r="AN79" s="114">
        <v>1236.44720364</v>
      </c>
      <c r="AO79" s="114">
        <v>0</v>
      </c>
      <c r="AP79" s="114">
        <f t="shared" si="25"/>
        <v>10152.147413730001</v>
      </c>
      <c r="AQ79" s="114">
        <v>5476.5529271899995</v>
      </c>
      <c r="AR79" s="114">
        <v>0</v>
      </c>
      <c r="AS79" s="114">
        <v>0</v>
      </c>
      <c r="AT79" s="114">
        <v>5476.5529271899995</v>
      </c>
      <c r="AU79" s="114">
        <v>267.32589875999992</v>
      </c>
      <c r="AV79" s="114">
        <v>779.56956889999992</v>
      </c>
      <c r="AW79" s="114">
        <v>0</v>
      </c>
      <c r="AX79" s="114">
        <f t="shared" si="26"/>
        <v>6523.4483948500001</v>
      </c>
      <c r="AY79" s="114">
        <v>4683.2099129899998</v>
      </c>
      <c r="AZ79" s="114">
        <v>0</v>
      </c>
      <c r="BA79" s="114">
        <v>0</v>
      </c>
      <c r="BB79" s="114">
        <v>4683.2099129899998</v>
      </c>
      <c r="BC79" s="114">
        <v>391.61702298</v>
      </c>
      <c r="BD79" s="114">
        <v>708.75207541999998</v>
      </c>
      <c r="BE79" s="114">
        <v>0</v>
      </c>
      <c r="BF79" s="114">
        <f t="shared" si="27"/>
        <v>5783.5790113900002</v>
      </c>
      <c r="BG79" s="114">
        <v>9594.7528128599988</v>
      </c>
      <c r="BH79" s="114">
        <v>0</v>
      </c>
      <c r="BI79" s="114">
        <v>0</v>
      </c>
      <c r="BJ79" s="114">
        <v>9594.7528128599988</v>
      </c>
      <c r="BK79" s="114">
        <v>396.83110729000003</v>
      </c>
      <c r="BL79" s="114">
        <v>497.26430895999999</v>
      </c>
      <c r="BM79" s="114">
        <v>0</v>
      </c>
      <c r="BN79" s="114">
        <f t="shared" si="28"/>
        <v>10488.848229109999</v>
      </c>
      <c r="BO79" s="114">
        <v>3709.6675048699999</v>
      </c>
      <c r="BP79" s="114">
        <v>0</v>
      </c>
      <c r="BQ79" s="114">
        <v>0</v>
      </c>
      <c r="BR79" s="114">
        <v>3709.6675048699999</v>
      </c>
      <c r="BS79" s="114">
        <v>482.69056532999986</v>
      </c>
      <c r="BT79" s="114">
        <v>691.84757603999992</v>
      </c>
      <c r="BU79" s="114">
        <v>0</v>
      </c>
      <c r="BV79" s="114">
        <f t="shared" si="29"/>
        <v>4884.2056462399996</v>
      </c>
      <c r="BW79" s="114">
        <v>7361.19136248</v>
      </c>
      <c r="BX79" s="114">
        <v>0</v>
      </c>
      <c r="BY79" s="114">
        <v>0</v>
      </c>
      <c r="BZ79" s="114">
        <v>7361.19136248</v>
      </c>
      <c r="CA79" s="114">
        <v>489.50409966000007</v>
      </c>
      <c r="CB79" s="114">
        <v>751.29648288999999</v>
      </c>
      <c r="CC79" s="114">
        <v>0</v>
      </c>
      <c r="CD79" s="114">
        <f t="shared" si="30"/>
        <v>8601.9919450300004</v>
      </c>
      <c r="CE79" s="114">
        <v>7475.9820969700022</v>
      </c>
      <c r="CF79" s="114">
        <v>0</v>
      </c>
      <c r="CG79" s="114">
        <v>0</v>
      </c>
      <c r="CH79" s="114">
        <v>7475.9820969700022</v>
      </c>
      <c r="CI79" s="114">
        <v>313.23821054000001</v>
      </c>
      <c r="CJ79" s="114">
        <v>1014.0859720000001</v>
      </c>
      <c r="CK79" s="114">
        <v>0</v>
      </c>
      <c r="CL79" s="114">
        <f t="shared" si="31"/>
        <v>8803.3062795100032</v>
      </c>
    </row>
    <row r="80" spans="1:90" ht="20.100000000000001" customHeight="1" x14ac:dyDescent="0.25">
      <c r="A80" s="63" t="s">
        <v>336</v>
      </c>
      <c r="B80" s="64" t="s">
        <v>811</v>
      </c>
      <c r="C80" s="115">
        <v>18173</v>
      </c>
      <c r="D80" s="115">
        <v>0</v>
      </c>
      <c r="E80" s="115">
        <v>0</v>
      </c>
      <c r="F80" s="115">
        <v>18173</v>
      </c>
      <c r="G80" s="115">
        <f>G22</f>
        <v>17958</v>
      </c>
      <c r="H80" s="115">
        <f>H22</f>
        <v>14528</v>
      </c>
      <c r="I80" s="115">
        <v>0</v>
      </c>
      <c r="J80" s="115">
        <f t="shared" si="21"/>
        <v>50659</v>
      </c>
      <c r="K80" s="115">
        <v>19754</v>
      </c>
      <c r="L80" s="115">
        <v>0</v>
      </c>
      <c r="M80" s="115">
        <v>0</v>
      </c>
      <c r="N80" s="115">
        <v>19754</v>
      </c>
      <c r="O80" s="115">
        <f>O22</f>
        <v>20040</v>
      </c>
      <c r="P80" s="115">
        <f>P22</f>
        <v>17051.573219527221</v>
      </c>
      <c r="Q80" s="115">
        <v>0</v>
      </c>
      <c r="R80" s="115">
        <f t="shared" si="22"/>
        <v>56845.573219527221</v>
      </c>
      <c r="S80" s="115">
        <v>20931</v>
      </c>
      <c r="T80" s="115">
        <v>0</v>
      </c>
      <c r="U80" s="115">
        <v>0</v>
      </c>
      <c r="V80" s="115">
        <v>20931</v>
      </c>
      <c r="W80" s="115">
        <f>W22</f>
        <v>21833</v>
      </c>
      <c r="X80" s="115">
        <f>X22</f>
        <v>20173</v>
      </c>
      <c r="Y80" s="115">
        <v>0</v>
      </c>
      <c r="Z80" s="115">
        <f t="shared" si="23"/>
        <v>62937</v>
      </c>
      <c r="AA80" s="115">
        <v>22237</v>
      </c>
      <c r="AB80" s="115">
        <v>0</v>
      </c>
      <c r="AC80" s="115">
        <v>0</v>
      </c>
      <c r="AD80" s="115">
        <v>22237</v>
      </c>
      <c r="AE80" s="115">
        <f>AE22</f>
        <v>25551</v>
      </c>
      <c r="AF80" s="115">
        <f>AF22</f>
        <v>22305</v>
      </c>
      <c r="AG80" s="115">
        <v>0</v>
      </c>
      <c r="AH80" s="115">
        <f t="shared" si="24"/>
        <v>70093</v>
      </c>
      <c r="AI80" s="115">
        <v>24962.639596219655</v>
      </c>
      <c r="AJ80" s="115">
        <v>0</v>
      </c>
      <c r="AK80" s="115">
        <v>0</v>
      </c>
      <c r="AL80" s="115">
        <v>24962.639596219655</v>
      </c>
      <c r="AM80" s="115">
        <f>AM22</f>
        <v>28330.349966189475</v>
      </c>
      <c r="AN80" s="115">
        <f>AN22</f>
        <v>24786.01043759087</v>
      </c>
      <c r="AO80" s="115">
        <v>0</v>
      </c>
      <c r="AP80" s="115">
        <f t="shared" si="25"/>
        <v>78079</v>
      </c>
      <c r="AQ80" s="115">
        <v>27854</v>
      </c>
      <c r="AR80" s="115">
        <v>0</v>
      </c>
      <c r="AS80" s="115">
        <v>0</v>
      </c>
      <c r="AT80" s="115">
        <v>27854</v>
      </c>
      <c r="AU80" s="115">
        <f>AU22</f>
        <v>32201</v>
      </c>
      <c r="AV80" s="115">
        <f>AV22</f>
        <v>27534</v>
      </c>
      <c r="AW80" s="115">
        <v>0</v>
      </c>
      <c r="AX80" s="115">
        <f t="shared" si="26"/>
        <v>87589</v>
      </c>
      <c r="AY80" s="115">
        <v>30232.028117264708</v>
      </c>
      <c r="AZ80" s="115">
        <v>0</v>
      </c>
      <c r="BA80" s="115">
        <v>0</v>
      </c>
      <c r="BB80" s="115">
        <v>30232.028117264708</v>
      </c>
      <c r="BC80" s="115">
        <f>BC22</f>
        <v>35125.577060561685</v>
      </c>
      <c r="BD80" s="115">
        <f>BD22</f>
        <v>30840.39482217361</v>
      </c>
      <c r="BE80" s="115">
        <v>0</v>
      </c>
      <c r="BF80" s="115">
        <f t="shared" si="27"/>
        <v>96198</v>
      </c>
      <c r="BG80" s="115">
        <v>33202.763582790314</v>
      </c>
      <c r="BH80" s="115">
        <v>0</v>
      </c>
      <c r="BI80" s="115">
        <v>0</v>
      </c>
      <c r="BJ80" s="115">
        <v>33202.763582790314</v>
      </c>
      <c r="BK80" s="115">
        <f>BK22</f>
        <v>35661.626222298502</v>
      </c>
      <c r="BL80" s="115">
        <f>BL22</f>
        <v>32538.610194911183</v>
      </c>
      <c r="BM80" s="115">
        <v>0</v>
      </c>
      <c r="BN80" s="115">
        <f t="shared" si="28"/>
        <v>101403</v>
      </c>
      <c r="BO80" s="115">
        <v>34102.515277262872</v>
      </c>
      <c r="BP80" s="115">
        <v>0</v>
      </c>
      <c r="BQ80" s="115">
        <v>0</v>
      </c>
      <c r="BR80" s="115">
        <v>34102.515277262872</v>
      </c>
      <c r="BS80" s="115">
        <f>BS22</f>
        <v>38304.810987162091</v>
      </c>
      <c r="BT80" s="115">
        <f>BT22</f>
        <v>34303.67373557503</v>
      </c>
      <c r="BU80" s="115">
        <v>0</v>
      </c>
      <c r="BV80" s="115">
        <f t="shared" si="29"/>
        <v>106711</v>
      </c>
      <c r="BW80" s="115">
        <v>36873</v>
      </c>
      <c r="BX80" s="115">
        <v>0</v>
      </c>
      <c r="BY80" s="115">
        <v>0</v>
      </c>
      <c r="BZ80" s="115">
        <v>36873</v>
      </c>
      <c r="CA80" s="115">
        <f>CA22</f>
        <v>40535</v>
      </c>
      <c r="CB80" s="115">
        <f>CB22</f>
        <v>37632</v>
      </c>
      <c r="CC80" s="115">
        <v>0</v>
      </c>
      <c r="CD80" s="115">
        <f t="shared" si="30"/>
        <v>115040</v>
      </c>
      <c r="CE80" s="115">
        <v>38781.967430689358</v>
      </c>
      <c r="CF80" s="115">
        <v>0</v>
      </c>
      <c r="CG80" s="115">
        <v>0</v>
      </c>
      <c r="CH80" s="115">
        <v>38781.967430689358</v>
      </c>
      <c r="CI80" s="115">
        <f>CI22</f>
        <v>42633.554356927649</v>
      </c>
      <c r="CJ80" s="115">
        <f>CJ22</f>
        <v>39580.261935608767</v>
      </c>
      <c r="CK80" s="115">
        <v>0</v>
      </c>
      <c r="CL80" s="115">
        <f t="shared" si="31"/>
        <v>120995.78372322577</v>
      </c>
    </row>
    <row r="81" spans="1:1" ht="20.100000000000001" customHeight="1" x14ac:dyDescent="0.25">
      <c r="A81" s="105" t="s">
        <v>589</v>
      </c>
    </row>
    <row r="82" spans="1:1" ht="20.100000000000001" customHeight="1" x14ac:dyDescent="0.25">
      <c r="A82" s="105" t="s">
        <v>853</v>
      </c>
    </row>
    <row r="83" spans="1:1" ht="20.100000000000001" customHeight="1" x14ac:dyDescent="0.25">
      <c r="A83" s="105" t="s">
        <v>590</v>
      </c>
    </row>
    <row r="84" spans="1:1" ht="20.100000000000001" customHeight="1" x14ac:dyDescent="0.25">
      <c r="A84" s="105" t="s">
        <v>804</v>
      </c>
    </row>
    <row r="85" spans="1:1" ht="20.100000000000001" customHeight="1" x14ac:dyDescent="0.25">
      <c r="A85" s="105" t="s">
        <v>592</v>
      </c>
    </row>
    <row r="86" spans="1:1" ht="20.100000000000001" customHeight="1" x14ac:dyDescent="0.25">
      <c r="A86" s="105" t="s">
        <v>851</v>
      </c>
    </row>
    <row r="87" spans="1:1" ht="20.100000000000001" customHeight="1" x14ac:dyDescent="0.25">
      <c r="A87" s="105" t="s">
        <v>593</v>
      </c>
    </row>
    <row r="88" spans="1:1" ht="20.100000000000001" customHeight="1" x14ac:dyDescent="0.25">
      <c r="A88" s="105" t="s">
        <v>620</v>
      </c>
    </row>
    <row r="89" spans="1:1" ht="20.100000000000001" customHeight="1" x14ac:dyDescent="0.25">
      <c r="A89" s="105" t="s">
        <v>594</v>
      </c>
    </row>
    <row r="90" spans="1:1" ht="20.100000000000001" customHeight="1" x14ac:dyDescent="0.25">
      <c r="A90" s="105" t="s">
        <v>595</v>
      </c>
    </row>
    <row r="91" spans="1:1" ht="20.100000000000001" customHeight="1" x14ac:dyDescent="0.25">
      <c r="A91" s="105" t="s">
        <v>609</v>
      </c>
    </row>
    <row r="92" spans="1:1" ht="20.100000000000001" customHeight="1" x14ac:dyDescent="0.25">
      <c r="A92" s="105" t="s">
        <v>606</v>
      </c>
    </row>
    <row r="93" spans="1:1" ht="20.100000000000001" customHeight="1" x14ac:dyDescent="0.25">
      <c r="A93" s="105" t="s">
        <v>610</v>
      </c>
    </row>
    <row r="94" spans="1:1" ht="20.100000000000001" customHeight="1" x14ac:dyDescent="0.25">
      <c r="A94" s="105" t="s">
        <v>611</v>
      </c>
    </row>
    <row r="95" spans="1:1" ht="20.100000000000001" customHeight="1" x14ac:dyDescent="0.25">
      <c r="A95" s="105" t="s">
        <v>614</v>
      </c>
    </row>
    <row r="96" spans="1:1" ht="20.100000000000001" customHeight="1" x14ac:dyDescent="0.25">
      <c r="A96" s="105" t="s">
        <v>615</v>
      </c>
    </row>
  </sheetData>
  <mergeCells count="67">
    <mergeCell ref="CE4:CL4"/>
    <mergeCell ref="CE5:CH5"/>
    <mergeCell ref="CI5:CI6"/>
    <mergeCell ref="CJ5:CJ6"/>
    <mergeCell ref="CK5:CK6"/>
    <mergeCell ref="CL5:CL6"/>
    <mergeCell ref="A4:B6"/>
    <mergeCell ref="C4:J4"/>
    <mergeCell ref="C5:F5"/>
    <mergeCell ref="G5:G6"/>
    <mergeCell ref="H5:H6"/>
    <mergeCell ref="I5:I6"/>
    <mergeCell ref="J5:J6"/>
    <mergeCell ref="K4:R4"/>
    <mergeCell ref="K5:N5"/>
    <mergeCell ref="O5:O6"/>
    <mergeCell ref="P5:P6"/>
    <mergeCell ref="Q5:Q6"/>
    <mergeCell ref="R5:R6"/>
    <mergeCell ref="S4:Z4"/>
    <mergeCell ref="S5:V5"/>
    <mergeCell ref="W5:W6"/>
    <mergeCell ref="X5:X6"/>
    <mergeCell ref="Y5:Y6"/>
    <mergeCell ref="Z5:Z6"/>
    <mergeCell ref="AA4:AH4"/>
    <mergeCell ref="AA5:AD5"/>
    <mergeCell ref="AE5:AE6"/>
    <mergeCell ref="AF5:AF6"/>
    <mergeCell ref="AG5:AG6"/>
    <mergeCell ref="AH5:AH6"/>
    <mergeCell ref="AI4:AP4"/>
    <mergeCell ref="AI5:AL5"/>
    <mergeCell ref="AM5:AM6"/>
    <mergeCell ref="AN5:AN6"/>
    <mergeCell ref="AO5:AO6"/>
    <mergeCell ref="AP5:AP6"/>
    <mergeCell ref="AQ4:AX4"/>
    <mergeCell ref="AQ5:AT5"/>
    <mergeCell ref="AU5:AU6"/>
    <mergeCell ref="AV5:AV6"/>
    <mergeCell ref="AW5:AW6"/>
    <mergeCell ref="AX5:AX6"/>
    <mergeCell ref="AY4:BF4"/>
    <mergeCell ref="AY5:BB5"/>
    <mergeCell ref="BC5:BC6"/>
    <mergeCell ref="BD5:BD6"/>
    <mergeCell ref="BE5:BE6"/>
    <mergeCell ref="BF5:BF6"/>
    <mergeCell ref="BG4:BN4"/>
    <mergeCell ref="BG5:BJ5"/>
    <mergeCell ref="BK5:BK6"/>
    <mergeCell ref="BL5:BL6"/>
    <mergeCell ref="BM5:BM6"/>
    <mergeCell ref="BN5:BN6"/>
    <mergeCell ref="BO4:BV4"/>
    <mergeCell ref="BO5:BR5"/>
    <mergeCell ref="BS5:BS6"/>
    <mergeCell ref="BT5:BT6"/>
    <mergeCell ref="BU5:BU6"/>
    <mergeCell ref="BV5:BV6"/>
    <mergeCell ref="BW4:CD4"/>
    <mergeCell ref="BW5:BZ5"/>
    <mergeCell ref="CA5:CA6"/>
    <mergeCell ref="CB5:CB6"/>
    <mergeCell ref="CC5:CC6"/>
    <mergeCell ref="CD5:CD6"/>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B2CF7-4BCC-448A-A0F9-AF6F7A3D8AD8}">
  <sheetPr codeName="Planilha12"/>
  <dimension ref="A1:CL49"/>
  <sheetViews>
    <sheetView showGridLines="0" workbookViewId="0">
      <pane xSplit="2" ySplit="6" topLeftCell="CE7" activePane="bottomRight" state="frozen"/>
      <selection pane="topRight" activeCell="C1" sqref="C1"/>
      <selection pane="bottomLeft" activeCell="A7" sqref="A7"/>
      <selection pane="bottomRight" activeCell="B3" sqref="B3"/>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1" width="15.7109375" style="117" customWidth="1"/>
    <col min="12" max="12" width="15" style="117" customWidth="1"/>
    <col min="13" max="19" width="15.7109375" style="117" customWidth="1"/>
    <col min="20" max="20" width="15" style="117" customWidth="1"/>
    <col min="21" max="27" width="15.7109375" style="117" customWidth="1"/>
    <col min="28" max="28" width="15" style="117" customWidth="1"/>
    <col min="29" max="35" width="15.7109375" style="117" customWidth="1"/>
    <col min="36" max="36" width="15" style="117" customWidth="1"/>
    <col min="37" max="43" width="15.7109375" style="117" customWidth="1"/>
    <col min="44" max="44" width="15" style="117" customWidth="1"/>
    <col min="45" max="51" width="15.7109375" style="117" customWidth="1"/>
    <col min="52" max="52" width="15" style="117" customWidth="1"/>
    <col min="53" max="59" width="15.7109375" style="117" customWidth="1"/>
    <col min="60" max="60" width="15" style="117" customWidth="1"/>
    <col min="61" max="67" width="15.7109375" style="117" customWidth="1"/>
    <col min="68" max="68" width="15" style="117" customWidth="1"/>
    <col min="69" max="75" width="15.7109375" style="117" customWidth="1"/>
    <col min="76" max="76" width="15" style="117" customWidth="1"/>
    <col min="77" max="83" width="15.7109375" style="117" customWidth="1"/>
    <col min="84" max="84" width="15" style="117" customWidth="1"/>
    <col min="85" max="90" width="15.7109375" style="117" customWidth="1"/>
    <col min="91" max="16384" width="9.140625" style="117"/>
  </cols>
  <sheetData>
    <row r="1" spans="1:90" ht="20.100000000000001" customHeight="1" x14ac:dyDescent="0.25">
      <c r="A1" s="99" t="s">
        <v>767</v>
      </c>
    </row>
    <row r="2" spans="1:90" ht="20.100000000000001" customHeight="1" x14ac:dyDescent="0.25">
      <c r="A2" s="99" t="s">
        <v>333</v>
      </c>
    </row>
    <row r="4" spans="1:90" s="136" customFormat="1" ht="20.100000000000001" customHeight="1" x14ac:dyDescent="0.25">
      <c r="A4" s="308" t="s">
        <v>531</v>
      </c>
      <c r="B4" s="309"/>
      <c r="C4" s="314">
        <v>2010</v>
      </c>
      <c r="D4" s="315"/>
      <c r="E4" s="315"/>
      <c r="F4" s="315"/>
      <c r="G4" s="315"/>
      <c r="H4" s="315"/>
      <c r="I4" s="315"/>
      <c r="J4" s="315"/>
      <c r="K4" s="330">
        <v>2011</v>
      </c>
      <c r="L4" s="315"/>
      <c r="M4" s="315"/>
      <c r="N4" s="315"/>
      <c r="O4" s="315"/>
      <c r="P4" s="315"/>
      <c r="Q4" s="315"/>
      <c r="R4" s="316"/>
      <c r="S4" s="315">
        <v>2012</v>
      </c>
      <c r="T4" s="315"/>
      <c r="U4" s="315"/>
      <c r="V4" s="315"/>
      <c r="W4" s="315"/>
      <c r="X4" s="315"/>
      <c r="Y4" s="315"/>
      <c r="Z4" s="315"/>
      <c r="AA4" s="330">
        <v>2013</v>
      </c>
      <c r="AB4" s="315"/>
      <c r="AC4" s="315"/>
      <c r="AD4" s="315"/>
      <c r="AE4" s="315"/>
      <c r="AF4" s="315"/>
      <c r="AG4" s="315"/>
      <c r="AH4" s="316"/>
      <c r="AI4" s="315">
        <v>2014</v>
      </c>
      <c r="AJ4" s="315"/>
      <c r="AK4" s="315"/>
      <c r="AL4" s="315"/>
      <c r="AM4" s="315"/>
      <c r="AN4" s="315"/>
      <c r="AO4" s="315"/>
      <c r="AP4" s="315"/>
      <c r="AQ4" s="330">
        <v>2015</v>
      </c>
      <c r="AR4" s="315"/>
      <c r="AS4" s="315"/>
      <c r="AT4" s="315"/>
      <c r="AU4" s="315"/>
      <c r="AV4" s="315"/>
      <c r="AW4" s="315"/>
      <c r="AX4" s="316"/>
      <c r="AY4" s="315">
        <v>2016</v>
      </c>
      <c r="AZ4" s="315"/>
      <c r="BA4" s="315"/>
      <c r="BB4" s="315"/>
      <c r="BC4" s="315"/>
      <c r="BD4" s="315"/>
      <c r="BE4" s="315"/>
      <c r="BF4" s="315"/>
      <c r="BG4" s="330">
        <v>2017</v>
      </c>
      <c r="BH4" s="315"/>
      <c r="BI4" s="315"/>
      <c r="BJ4" s="315"/>
      <c r="BK4" s="315"/>
      <c r="BL4" s="315"/>
      <c r="BM4" s="315"/>
      <c r="BN4" s="316"/>
      <c r="BO4" s="315">
        <v>2018</v>
      </c>
      <c r="BP4" s="315"/>
      <c r="BQ4" s="315"/>
      <c r="BR4" s="315"/>
      <c r="BS4" s="315"/>
      <c r="BT4" s="315"/>
      <c r="BU4" s="315"/>
      <c r="BV4" s="316"/>
      <c r="BW4" s="330">
        <v>2019</v>
      </c>
      <c r="BX4" s="315"/>
      <c r="BY4" s="315"/>
      <c r="BZ4" s="315"/>
      <c r="CA4" s="315"/>
      <c r="CB4" s="315"/>
      <c r="CC4" s="315"/>
      <c r="CD4" s="316"/>
      <c r="CE4" s="315">
        <v>2020</v>
      </c>
      <c r="CF4" s="315"/>
      <c r="CG4" s="315"/>
      <c r="CH4" s="315"/>
      <c r="CI4" s="315"/>
      <c r="CJ4" s="315"/>
      <c r="CK4" s="315"/>
      <c r="CL4" s="316"/>
    </row>
    <row r="5" spans="1:90" s="13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15" t="s">
        <v>241</v>
      </c>
      <c r="T5" s="315"/>
      <c r="U5" s="315"/>
      <c r="V5" s="317"/>
      <c r="W5" s="318" t="s">
        <v>582</v>
      </c>
      <c r="X5" s="318" t="s">
        <v>583</v>
      </c>
      <c r="Y5" s="318" t="s">
        <v>584</v>
      </c>
      <c r="Z5" s="320" t="s">
        <v>585</v>
      </c>
      <c r="AA5" s="330" t="s">
        <v>241</v>
      </c>
      <c r="AB5" s="315"/>
      <c r="AC5" s="315"/>
      <c r="AD5" s="317"/>
      <c r="AE5" s="318" t="s">
        <v>582</v>
      </c>
      <c r="AF5" s="318" t="s">
        <v>583</v>
      </c>
      <c r="AG5" s="318" t="s">
        <v>584</v>
      </c>
      <c r="AH5" s="331" t="s">
        <v>585</v>
      </c>
      <c r="AI5" s="315" t="s">
        <v>241</v>
      </c>
      <c r="AJ5" s="315"/>
      <c r="AK5" s="315"/>
      <c r="AL5" s="317"/>
      <c r="AM5" s="318" t="s">
        <v>582</v>
      </c>
      <c r="AN5" s="318" t="s">
        <v>583</v>
      </c>
      <c r="AO5" s="318" t="s">
        <v>584</v>
      </c>
      <c r="AP5" s="320" t="s">
        <v>585</v>
      </c>
      <c r="AQ5" s="330" t="s">
        <v>241</v>
      </c>
      <c r="AR5" s="315"/>
      <c r="AS5" s="315"/>
      <c r="AT5" s="317"/>
      <c r="AU5" s="318" t="s">
        <v>582</v>
      </c>
      <c r="AV5" s="318" t="s">
        <v>583</v>
      </c>
      <c r="AW5" s="318" t="s">
        <v>584</v>
      </c>
      <c r="AX5" s="331" t="s">
        <v>585</v>
      </c>
      <c r="AY5" s="315" t="s">
        <v>241</v>
      </c>
      <c r="AZ5" s="315"/>
      <c r="BA5" s="315"/>
      <c r="BB5" s="317"/>
      <c r="BC5" s="318" t="s">
        <v>582</v>
      </c>
      <c r="BD5" s="318" t="s">
        <v>583</v>
      </c>
      <c r="BE5" s="318" t="s">
        <v>584</v>
      </c>
      <c r="BF5" s="320" t="s">
        <v>585</v>
      </c>
      <c r="BG5" s="330" t="s">
        <v>241</v>
      </c>
      <c r="BH5" s="315"/>
      <c r="BI5" s="315"/>
      <c r="BJ5" s="317"/>
      <c r="BK5" s="318" t="s">
        <v>582</v>
      </c>
      <c r="BL5" s="318" t="s">
        <v>583</v>
      </c>
      <c r="BM5" s="318" t="s">
        <v>584</v>
      </c>
      <c r="BN5" s="331" t="s">
        <v>585</v>
      </c>
      <c r="BO5" s="315" t="s">
        <v>241</v>
      </c>
      <c r="BP5" s="315"/>
      <c r="BQ5" s="315"/>
      <c r="BR5" s="317"/>
      <c r="BS5" s="318" t="s">
        <v>582</v>
      </c>
      <c r="BT5" s="318" t="s">
        <v>583</v>
      </c>
      <c r="BU5" s="318" t="s">
        <v>584</v>
      </c>
      <c r="BV5" s="331" t="s">
        <v>585</v>
      </c>
      <c r="BW5" s="330" t="s">
        <v>241</v>
      </c>
      <c r="BX5" s="315"/>
      <c r="BY5" s="315"/>
      <c r="BZ5" s="317"/>
      <c r="CA5" s="318" t="s">
        <v>582</v>
      </c>
      <c r="CB5" s="318" t="s">
        <v>583</v>
      </c>
      <c r="CC5" s="318" t="s">
        <v>584</v>
      </c>
      <c r="CD5" s="331" t="s">
        <v>585</v>
      </c>
      <c r="CE5" s="315" t="s">
        <v>241</v>
      </c>
      <c r="CF5" s="315"/>
      <c r="CG5" s="315"/>
      <c r="CH5" s="317"/>
      <c r="CI5" s="318" t="s">
        <v>582</v>
      </c>
      <c r="CJ5" s="318" t="s">
        <v>583</v>
      </c>
      <c r="CK5" s="318" t="s">
        <v>584</v>
      </c>
      <c r="CL5" s="320" t="s">
        <v>585</v>
      </c>
    </row>
    <row r="6" spans="1:90" s="136" customFormat="1" ht="32.25"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171" t="s">
        <v>586</v>
      </c>
      <c r="T6" s="25" t="s">
        <v>587</v>
      </c>
      <c r="U6" s="25" t="s">
        <v>584</v>
      </c>
      <c r="V6" s="25" t="s">
        <v>241</v>
      </c>
      <c r="W6" s="319"/>
      <c r="X6" s="319"/>
      <c r="Y6" s="319"/>
      <c r="Z6" s="321"/>
      <c r="AA6" s="28" t="s">
        <v>586</v>
      </c>
      <c r="AB6" s="25" t="s">
        <v>587</v>
      </c>
      <c r="AC6" s="25" t="s">
        <v>584</v>
      </c>
      <c r="AD6" s="25" t="s">
        <v>241</v>
      </c>
      <c r="AE6" s="319"/>
      <c r="AF6" s="319"/>
      <c r="AG6" s="319"/>
      <c r="AH6" s="332"/>
      <c r="AI6" s="171" t="s">
        <v>586</v>
      </c>
      <c r="AJ6" s="25" t="s">
        <v>587</v>
      </c>
      <c r="AK6" s="25" t="s">
        <v>584</v>
      </c>
      <c r="AL6" s="25" t="s">
        <v>241</v>
      </c>
      <c r="AM6" s="319"/>
      <c r="AN6" s="319"/>
      <c r="AO6" s="319"/>
      <c r="AP6" s="321"/>
      <c r="AQ6" s="28" t="s">
        <v>586</v>
      </c>
      <c r="AR6" s="25" t="s">
        <v>587</v>
      </c>
      <c r="AS6" s="25" t="s">
        <v>584</v>
      </c>
      <c r="AT6" s="25" t="s">
        <v>241</v>
      </c>
      <c r="AU6" s="319"/>
      <c r="AV6" s="319"/>
      <c r="AW6" s="319"/>
      <c r="AX6" s="332"/>
      <c r="AY6" s="171" t="s">
        <v>586</v>
      </c>
      <c r="AZ6" s="25" t="s">
        <v>587</v>
      </c>
      <c r="BA6" s="25" t="s">
        <v>584</v>
      </c>
      <c r="BB6" s="25" t="s">
        <v>241</v>
      </c>
      <c r="BC6" s="319"/>
      <c r="BD6" s="319"/>
      <c r="BE6" s="319"/>
      <c r="BF6" s="321"/>
      <c r="BG6" s="28" t="s">
        <v>586</v>
      </c>
      <c r="BH6" s="25" t="s">
        <v>587</v>
      </c>
      <c r="BI6" s="25" t="s">
        <v>584</v>
      </c>
      <c r="BJ6" s="25" t="s">
        <v>241</v>
      </c>
      <c r="BK6" s="319"/>
      <c r="BL6" s="319"/>
      <c r="BM6" s="319"/>
      <c r="BN6" s="332"/>
      <c r="BO6" s="171" t="s">
        <v>586</v>
      </c>
      <c r="BP6" s="25" t="s">
        <v>587</v>
      </c>
      <c r="BQ6" s="25" t="s">
        <v>584</v>
      </c>
      <c r="BR6" s="25" t="s">
        <v>241</v>
      </c>
      <c r="BS6" s="319"/>
      <c r="BT6" s="319"/>
      <c r="BU6" s="319"/>
      <c r="BV6" s="332"/>
      <c r="BW6" s="28" t="s">
        <v>586</v>
      </c>
      <c r="BX6" s="25" t="s">
        <v>587</v>
      </c>
      <c r="BY6" s="25" t="s">
        <v>584</v>
      </c>
      <c r="BZ6" s="25" t="s">
        <v>241</v>
      </c>
      <c r="CA6" s="319"/>
      <c r="CB6" s="319"/>
      <c r="CC6" s="319"/>
      <c r="CD6" s="332"/>
      <c r="CE6" s="171" t="s">
        <v>586</v>
      </c>
      <c r="CF6" s="25" t="s">
        <v>587</v>
      </c>
      <c r="CG6" s="25" t="s">
        <v>584</v>
      </c>
      <c r="CH6" s="25" t="s">
        <v>241</v>
      </c>
      <c r="CI6" s="319"/>
      <c r="CJ6" s="319"/>
      <c r="CK6" s="319"/>
      <c r="CL6" s="321"/>
    </row>
    <row r="7" spans="1:90" ht="20.100000000000001" customHeight="1" x14ac:dyDescent="0.25">
      <c r="A7" s="18" t="s">
        <v>401</v>
      </c>
      <c r="B7" s="19" t="s">
        <v>816</v>
      </c>
      <c r="C7" s="20">
        <v>922511.77714232728</v>
      </c>
      <c r="D7" s="20">
        <v>69528.875</v>
      </c>
      <c r="E7" s="20">
        <v>-3454.6470000000004</v>
      </c>
      <c r="F7" s="20">
        <v>988586.00514232728</v>
      </c>
      <c r="G7" s="20">
        <v>474534.18960712734</v>
      </c>
      <c r="H7" s="20">
        <v>314065.77224558307</v>
      </c>
      <c r="I7" s="20">
        <f>SUM(I8,I15,I16,I17)</f>
        <v>-354665.44591236167</v>
      </c>
      <c r="J7" s="30">
        <f>SUM(F7:I7)</f>
        <v>1422520.521082676</v>
      </c>
      <c r="K7" s="29">
        <v>1051146.3843750511</v>
      </c>
      <c r="L7" s="20">
        <v>79306.682000000001</v>
      </c>
      <c r="M7" s="20">
        <v>-2539.9219999999996</v>
      </c>
      <c r="N7" s="20">
        <v>1127913.1443750511</v>
      </c>
      <c r="O7" s="20">
        <v>525849.97393129463</v>
      </c>
      <c r="P7" s="20">
        <v>361247.23505319341</v>
      </c>
      <c r="Q7" s="20">
        <f>SUM(Q8,Q15,Q16,Q17)</f>
        <v>-398057.5018372573</v>
      </c>
      <c r="R7" s="27">
        <f>SUM(N7:Q7)</f>
        <v>1616952.8515222818</v>
      </c>
      <c r="S7" s="26">
        <v>1169619.1795779064</v>
      </c>
      <c r="T7" s="20">
        <v>91486.871000000014</v>
      </c>
      <c r="U7" s="20">
        <v>-3308.3139999999994</v>
      </c>
      <c r="V7" s="20">
        <v>1257797.7365779064</v>
      </c>
      <c r="W7" s="20">
        <v>576519.81476376206</v>
      </c>
      <c r="X7" s="20">
        <v>407412.21467856807</v>
      </c>
      <c r="Y7" s="20">
        <f>SUM(Y8,Y15,Y16,Y17)</f>
        <v>-441938.65275757381</v>
      </c>
      <c r="Z7" s="30">
        <f>SUM(V7:Y7)</f>
        <v>1799791.1132626627</v>
      </c>
      <c r="AA7" s="29">
        <v>1271657.5990516583</v>
      </c>
      <c r="AB7" s="20">
        <v>104895.74949999999</v>
      </c>
      <c r="AC7" s="20">
        <v>-3497.8879999999999</v>
      </c>
      <c r="AD7" s="20">
        <v>1373055.4605516582</v>
      </c>
      <c r="AE7" s="20">
        <v>639088.17909230862</v>
      </c>
      <c r="AF7" s="20">
        <v>433624.75427574833</v>
      </c>
      <c r="AG7" s="20">
        <f>SUM(AG8,AG15,AG16,AG17)</f>
        <v>-465403.96669535688</v>
      </c>
      <c r="AH7" s="27">
        <f>SUM(AD7:AG7)</f>
        <v>1980364.4272243583</v>
      </c>
      <c r="AI7" s="26">
        <v>1308629.7748812335</v>
      </c>
      <c r="AJ7" s="20">
        <v>118026.28249999999</v>
      </c>
      <c r="AK7" s="20">
        <v>-4789.9129999999996</v>
      </c>
      <c r="AL7" s="20">
        <v>1421866.1443812335</v>
      </c>
      <c r="AM7" s="20">
        <v>683976.8468198831</v>
      </c>
      <c r="AN7" s="20">
        <v>484002.55202502827</v>
      </c>
      <c r="AO7" s="20">
        <f>SUM(AO8,AO15,AO16,AO17)</f>
        <v>-505073.82776838192</v>
      </c>
      <c r="AP7" s="30">
        <f>SUM(AL7:AO7)</f>
        <v>2084771.7154577633</v>
      </c>
      <c r="AQ7" s="29">
        <v>1396405.2604243453</v>
      </c>
      <c r="AR7" s="20">
        <v>137459.87299999999</v>
      </c>
      <c r="AS7" s="20">
        <v>-5388.0439999999999</v>
      </c>
      <c r="AT7" s="20">
        <v>1528477.0894243452</v>
      </c>
      <c r="AU7" s="20">
        <v>727794.18904452294</v>
      </c>
      <c r="AV7" s="20">
        <v>515209.41265080485</v>
      </c>
      <c r="AW7" s="20">
        <f>SUM(AW8,AW15,AW16,AW17)</f>
        <v>-524972.80839389132</v>
      </c>
      <c r="AX7" s="27">
        <f>SUM(AT7:AW7)</f>
        <v>2246507.8827257818</v>
      </c>
      <c r="AY7" s="26">
        <v>1486790.2458135807</v>
      </c>
      <c r="AZ7" s="20">
        <v>145261.13949999999</v>
      </c>
      <c r="BA7" s="20">
        <v>-6544.3260000000009</v>
      </c>
      <c r="BB7" s="20">
        <v>1625507.0593135809</v>
      </c>
      <c r="BC7" s="20">
        <v>762148.94247264171</v>
      </c>
      <c r="BD7" s="20">
        <v>557852.99210115848</v>
      </c>
      <c r="BE7" s="20">
        <f>SUM(BE8,BE15,BE16,BE17)</f>
        <v>-551835.2799094232</v>
      </c>
      <c r="BF7" s="30">
        <f>SUM(BB7:BE7)</f>
        <v>2393673.7139779581</v>
      </c>
      <c r="BG7" s="29">
        <v>1469517.1850887169</v>
      </c>
      <c r="BH7" s="20">
        <v>159034.49406421586</v>
      </c>
      <c r="BI7" s="20">
        <v>-6470.741</v>
      </c>
      <c r="BJ7" s="20">
        <v>1622080.9381529328</v>
      </c>
      <c r="BK7" s="20">
        <v>797626.12680900865</v>
      </c>
      <c r="BL7" s="20">
        <v>575334.76724494668</v>
      </c>
      <c r="BM7" s="20">
        <f>SUM(BM8,BM15,BM16,BM17)</f>
        <v>-558098.06585038197</v>
      </c>
      <c r="BN7" s="27">
        <f>SUM(BJ7:BM7)</f>
        <v>2436943.7663565064</v>
      </c>
      <c r="BO7" s="26">
        <v>1639643.542696198</v>
      </c>
      <c r="BP7" s="20">
        <v>138019.36286099878</v>
      </c>
      <c r="BQ7" s="20">
        <v>-6185.0650000000005</v>
      </c>
      <c r="BR7" s="20">
        <v>1771477.8405571969</v>
      </c>
      <c r="BS7" s="20">
        <v>854059.17587148957</v>
      </c>
      <c r="BT7" s="20">
        <v>627655.65428725199</v>
      </c>
      <c r="BU7" s="20">
        <f>SUM(BU8,BU15,BU16,BU17)</f>
        <v>-616172.67205362231</v>
      </c>
      <c r="BV7" s="20">
        <f>SUM(BR7:BU7)</f>
        <v>2637019.9986623162</v>
      </c>
      <c r="BW7" s="29">
        <v>1792913.0364130144</v>
      </c>
      <c r="BX7" s="20">
        <v>159541.46823444864</v>
      </c>
      <c r="BY7" s="20">
        <v>-5142.3039999999992</v>
      </c>
      <c r="BZ7" s="20">
        <v>1947312.2006474631</v>
      </c>
      <c r="CA7" s="20">
        <v>913272.95893342991</v>
      </c>
      <c r="CB7" s="20">
        <v>687080.74137696193</v>
      </c>
      <c r="CC7" s="20">
        <f>SUM(CC8,CC15,CC16,CC17)</f>
        <v>-660496.14915333898</v>
      </c>
      <c r="CD7" s="27">
        <f>SUM(BZ7:CC7)</f>
        <v>2887169.7518045157</v>
      </c>
      <c r="CE7" s="26">
        <v>1592038.7030059444</v>
      </c>
      <c r="CF7" s="20">
        <v>127773.29681577663</v>
      </c>
      <c r="CG7" s="20">
        <v>0</v>
      </c>
      <c r="CH7" s="20">
        <v>1719811.9998217211</v>
      </c>
      <c r="CI7" s="20">
        <v>1002033.0478485692</v>
      </c>
      <c r="CJ7" s="20">
        <v>713655.28700212005</v>
      </c>
      <c r="CK7" s="20">
        <f>SUM(CK8,CK15,CK16,CK17)</f>
        <v>-759136.39708662033</v>
      </c>
      <c r="CL7" s="20">
        <f>SUM(CH7:CK7)</f>
        <v>2676363.9375857902</v>
      </c>
    </row>
    <row r="8" spans="1:90" ht="20.100000000000001" customHeight="1" x14ac:dyDescent="0.25">
      <c r="A8" s="137" t="s">
        <v>402</v>
      </c>
      <c r="B8" s="118" t="s">
        <v>242</v>
      </c>
      <c r="C8" s="119">
        <v>553715.36606106465</v>
      </c>
      <c r="D8" s="119">
        <v>0</v>
      </c>
      <c r="E8" s="119">
        <v>0</v>
      </c>
      <c r="F8" s="119">
        <v>553715.36606106465</v>
      </c>
      <c r="G8" s="119">
        <v>301491.60436117457</v>
      </c>
      <c r="H8" s="119">
        <v>60198.972127225585</v>
      </c>
      <c r="I8" s="119">
        <f>SUM(I9:I14)</f>
        <v>0</v>
      </c>
      <c r="J8" s="157">
        <f t="shared" ref="J8:J33" si="0">SUM(F8:I8)</f>
        <v>915405.94254946487</v>
      </c>
      <c r="K8" s="200">
        <v>649950.65020384872</v>
      </c>
      <c r="L8" s="119">
        <v>0</v>
      </c>
      <c r="M8" s="119">
        <v>0</v>
      </c>
      <c r="N8" s="119">
        <v>649950.65020384872</v>
      </c>
      <c r="O8" s="119">
        <v>335046.94850113714</v>
      </c>
      <c r="P8" s="119">
        <v>69913.249175269331</v>
      </c>
      <c r="Q8" s="119">
        <f>SUM(Q9:Q14)</f>
        <v>0</v>
      </c>
      <c r="R8" s="199">
        <f t="shared" ref="R8:R33" si="1">SUM(N8:Q8)</f>
        <v>1054910.8478802552</v>
      </c>
      <c r="S8" s="156">
        <v>690068.97788665188</v>
      </c>
      <c r="T8" s="119">
        <v>0</v>
      </c>
      <c r="U8" s="119">
        <v>0</v>
      </c>
      <c r="V8" s="119">
        <v>690068.97788665188</v>
      </c>
      <c r="W8" s="119">
        <v>369416.34502937802</v>
      </c>
      <c r="X8" s="119">
        <v>79039.457530177882</v>
      </c>
      <c r="Y8" s="119">
        <f>SUM(Y9:Y14)</f>
        <v>0</v>
      </c>
      <c r="Z8" s="157">
        <f t="shared" ref="Z8:Z33" si="2">SUM(V8:Y8)</f>
        <v>1138524.7804462078</v>
      </c>
      <c r="AA8" s="200">
        <v>753118.55883412098</v>
      </c>
      <c r="AB8" s="119">
        <v>0</v>
      </c>
      <c r="AC8" s="119">
        <v>0</v>
      </c>
      <c r="AD8" s="119">
        <v>753118.55883412098</v>
      </c>
      <c r="AE8" s="119">
        <v>410819.18750085804</v>
      </c>
      <c r="AF8" s="119">
        <v>87819.354216133594</v>
      </c>
      <c r="AG8" s="119">
        <f>SUM(AG9:AG14)</f>
        <v>0</v>
      </c>
      <c r="AH8" s="199">
        <f t="shared" ref="AH8:AH33" si="3">SUM(AD8:AG8)</f>
        <v>1251757.1005511126</v>
      </c>
      <c r="AI8" s="156">
        <v>779587.99925852637</v>
      </c>
      <c r="AJ8" s="119">
        <v>0</v>
      </c>
      <c r="AK8" s="119">
        <v>0</v>
      </c>
      <c r="AL8" s="119">
        <v>779587.99925852637</v>
      </c>
      <c r="AM8" s="119">
        <v>437511.78207352973</v>
      </c>
      <c r="AN8" s="119">
        <v>97773.743960620908</v>
      </c>
      <c r="AO8" s="119">
        <f>SUM(AO9:AO14)</f>
        <v>0</v>
      </c>
      <c r="AP8" s="157">
        <f t="shared" ref="AP8:AP33" si="4">SUM(AL8:AO8)</f>
        <v>1314873.5252926769</v>
      </c>
      <c r="AQ8" s="200">
        <v>817208.78750456998</v>
      </c>
      <c r="AR8" s="119">
        <v>0</v>
      </c>
      <c r="AS8" s="119">
        <v>0</v>
      </c>
      <c r="AT8" s="119">
        <v>817208.78750456998</v>
      </c>
      <c r="AU8" s="119">
        <v>456343.73739994079</v>
      </c>
      <c r="AV8" s="119">
        <v>105067.30605374774</v>
      </c>
      <c r="AW8" s="119">
        <f>SUM(AW9:AW14)</f>
        <v>0</v>
      </c>
      <c r="AX8" s="199">
        <f t="shared" ref="AX8:AX33" si="5">SUM(AT8:AW8)</f>
        <v>1378619.8309582584</v>
      </c>
      <c r="AY8" s="156">
        <v>859555.12415126665</v>
      </c>
      <c r="AZ8" s="119">
        <v>0</v>
      </c>
      <c r="BA8" s="119">
        <v>0</v>
      </c>
      <c r="BB8" s="119">
        <v>859555.12415126665</v>
      </c>
      <c r="BC8" s="119">
        <v>478446.41818897997</v>
      </c>
      <c r="BD8" s="119">
        <v>107846.33631195474</v>
      </c>
      <c r="BE8" s="119">
        <f>SUM(BE9:BE14)</f>
        <v>0</v>
      </c>
      <c r="BF8" s="157">
        <f t="shared" ref="BF8:BF33" si="6">SUM(BB8:BE8)</f>
        <v>1445847.8786522013</v>
      </c>
      <c r="BG8" s="200">
        <v>895973.45478154696</v>
      </c>
      <c r="BH8" s="119">
        <v>0</v>
      </c>
      <c r="BI8" s="119">
        <v>0</v>
      </c>
      <c r="BJ8" s="119">
        <v>895973.45478154696</v>
      </c>
      <c r="BK8" s="119">
        <v>511519.2755538199</v>
      </c>
      <c r="BL8" s="119">
        <v>115995.44138113779</v>
      </c>
      <c r="BM8" s="119">
        <f>SUM(BM9:BM14)</f>
        <v>0</v>
      </c>
      <c r="BN8" s="199">
        <f t="shared" ref="BN8:BN33" si="7">SUM(BJ8:BM8)</f>
        <v>1523488.1717165047</v>
      </c>
      <c r="BO8" s="156">
        <v>976401.71965245786</v>
      </c>
      <c r="BP8" s="119">
        <v>0</v>
      </c>
      <c r="BQ8" s="119">
        <v>0</v>
      </c>
      <c r="BR8" s="119">
        <v>976401.71965245786</v>
      </c>
      <c r="BS8" s="119">
        <v>551544.99687047</v>
      </c>
      <c r="BT8" s="119">
        <v>130169.71582917096</v>
      </c>
      <c r="BU8" s="119">
        <f>SUM(BU9:BU14)</f>
        <v>0</v>
      </c>
      <c r="BV8" s="119">
        <f t="shared" ref="BV8:BV33" si="8">SUM(BR8:BU8)</f>
        <v>1658116.4323520989</v>
      </c>
      <c r="BW8" s="200">
        <v>1015811.1403746498</v>
      </c>
      <c r="BX8" s="119">
        <v>0</v>
      </c>
      <c r="BY8" s="119">
        <v>0</v>
      </c>
      <c r="BZ8" s="119">
        <v>1015811.1403746498</v>
      </c>
      <c r="CA8" s="119">
        <v>587742.97735329438</v>
      </c>
      <c r="CB8" s="119">
        <v>145433.65093211603</v>
      </c>
      <c r="CC8" s="119">
        <f>SUM(CC9:CC14)</f>
        <v>0</v>
      </c>
      <c r="CD8" s="199">
        <f t="shared" ref="CD8:CD33" si="9">SUM(BZ8:CC8)</f>
        <v>1748987.7686600601</v>
      </c>
      <c r="CE8" s="156">
        <v>966964.70546527999</v>
      </c>
      <c r="CF8" s="119">
        <v>0</v>
      </c>
      <c r="CG8" s="119">
        <v>0</v>
      </c>
      <c r="CH8" s="119">
        <v>966964.70546527999</v>
      </c>
      <c r="CI8" s="119">
        <v>602320.82465612004</v>
      </c>
      <c r="CJ8" s="119">
        <v>142547.562894</v>
      </c>
      <c r="CK8" s="119">
        <f>SUM(CK9:CK14)</f>
        <v>0</v>
      </c>
      <c r="CL8" s="119">
        <f t="shared" ref="CL8:CL29" si="10">SUM(CH8:CK8)</f>
        <v>1711833.0930154</v>
      </c>
    </row>
    <row r="9" spans="1:90" ht="20.100000000000001" customHeight="1" x14ac:dyDescent="0.25">
      <c r="A9" s="21" t="s">
        <v>403</v>
      </c>
      <c r="B9" s="22" t="s">
        <v>256</v>
      </c>
      <c r="C9" s="23">
        <v>258483.2526695047</v>
      </c>
      <c r="D9" s="23">
        <v>0</v>
      </c>
      <c r="E9" s="23">
        <v>0</v>
      </c>
      <c r="F9" s="23">
        <v>258483.2526695047</v>
      </c>
      <c r="G9" s="23">
        <v>0</v>
      </c>
      <c r="H9" s="23">
        <v>0</v>
      </c>
      <c r="I9" s="23">
        <v>0</v>
      </c>
      <c r="J9" s="82">
        <f t="shared" si="0"/>
        <v>258483.2526695047</v>
      </c>
      <c r="K9" s="83">
        <v>313999.18123889877</v>
      </c>
      <c r="L9" s="23">
        <v>0</v>
      </c>
      <c r="M9" s="23">
        <v>0</v>
      </c>
      <c r="N9" s="23">
        <v>313999.18123889877</v>
      </c>
      <c r="O9" s="23">
        <v>0</v>
      </c>
      <c r="P9" s="23">
        <v>0</v>
      </c>
      <c r="Q9" s="23">
        <v>0</v>
      </c>
      <c r="R9" s="84">
        <f t="shared" si="1"/>
        <v>313999.18123889877</v>
      </c>
      <c r="S9" s="198">
        <v>324933.23643125198</v>
      </c>
      <c r="T9" s="23">
        <v>0</v>
      </c>
      <c r="U9" s="23">
        <v>0</v>
      </c>
      <c r="V9" s="23">
        <v>324933.23643125198</v>
      </c>
      <c r="W9" s="23">
        <v>0</v>
      </c>
      <c r="X9" s="23">
        <v>0</v>
      </c>
      <c r="Y9" s="23">
        <v>0</v>
      </c>
      <c r="Z9" s="82">
        <f t="shared" si="2"/>
        <v>324933.23643125198</v>
      </c>
      <c r="AA9" s="83">
        <v>360771.12003212102</v>
      </c>
      <c r="AB9" s="23">
        <v>0</v>
      </c>
      <c r="AC9" s="23">
        <v>0</v>
      </c>
      <c r="AD9" s="23">
        <v>360771.12003212102</v>
      </c>
      <c r="AE9" s="23">
        <v>0</v>
      </c>
      <c r="AF9" s="23">
        <v>0</v>
      </c>
      <c r="AG9" s="23">
        <v>0</v>
      </c>
      <c r="AH9" s="84">
        <f t="shared" si="3"/>
        <v>360771.12003212102</v>
      </c>
      <c r="AI9" s="198">
        <v>382156.00166004198</v>
      </c>
      <c r="AJ9" s="23">
        <v>0</v>
      </c>
      <c r="AK9" s="23">
        <v>0</v>
      </c>
      <c r="AL9" s="23">
        <v>382156.00166004198</v>
      </c>
      <c r="AM9" s="23">
        <v>0</v>
      </c>
      <c r="AN9" s="23">
        <v>0</v>
      </c>
      <c r="AO9" s="23">
        <v>0</v>
      </c>
      <c r="AP9" s="82">
        <f t="shared" si="4"/>
        <v>382156.00166004198</v>
      </c>
      <c r="AQ9" s="83">
        <v>401126.72789934149</v>
      </c>
      <c r="AR9" s="23">
        <v>0</v>
      </c>
      <c r="AS9" s="23">
        <v>0</v>
      </c>
      <c r="AT9" s="23">
        <v>401126.72789934149</v>
      </c>
      <c r="AU9" s="23">
        <v>0</v>
      </c>
      <c r="AV9" s="23">
        <v>0</v>
      </c>
      <c r="AW9" s="23">
        <v>0</v>
      </c>
      <c r="AX9" s="84">
        <f t="shared" si="5"/>
        <v>401126.72789934149</v>
      </c>
      <c r="AY9" s="198">
        <v>453199.91484120657</v>
      </c>
      <c r="AZ9" s="23">
        <v>0</v>
      </c>
      <c r="BA9" s="23">
        <v>0</v>
      </c>
      <c r="BB9" s="23">
        <v>453199.91484120657</v>
      </c>
      <c r="BC9" s="23">
        <v>0</v>
      </c>
      <c r="BD9" s="23">
        <v>0</v>
      </c>
      <c r="BE9" s="23">
        <v>0</v>
      </c>
      <c r="BF9" s="82">
        <f t="shared" si="6"/>
        <v>453199.91484120657</v>
      </c>
      <c r="BG9" s="83">
        <v>458685.46524577675</v>
      </c>
      <c r="BH9" s="23">
        <v>0</v>
      </c>
      <c r="BI9" s="23">
        <v>0</v>
      </c>
      <c r="BJ9" s="23">
        <v>458685.46524577675</v>
      </c>
      <c r="BK9" s="23">
        <v>0</v>
      </c>
      <c r="BL9" s="23">
        <v>0</v>
      </c>
      <c r="BM9" s="23">
        <v>0</v>
      </c>
      <c r="BN9" s="84">
        <f t="shared" si="7"/>
        <v>458685.46524577675</v>
      </c>
      <c r="BO9" s="198">
        <v>490756.76350703789</v>
      </c>
      <c r="BP9" s="23">
        <v>0</v>
      </c>
      <c r="BQ9" s="23">
        <v>0</v>
      </c>
      <c r="BR9" s="23">
        <v>490756.76350703789</v>
      </c>
      <c r="BS9" s="23">
        <v>0</v>
      </c>
      <c r="BT9" s="23">
        <v>0</v>
      </c>
      <c r="BU9" s="23">
        <v>0</v>
      </c>
      <c r="BV9" s="23">
        <f t="shared" si="8"/>
        <v>490756.76350703789</v>
      </c>
      <c r="BW9" s="83">
        <v>537921.72948100977</v>
      </c>
      <c r="BX9" s="23">
        <v>0</v>
      </c>
      <c r="BY9" s="23">
        <v>0</v>
      </c>
      <c r="BZ9" s="23">
        <v>537921.72948100977</v>
      </c>
      <c r="CA9" s="23">
        <v>0</v>
      </c>
      <c r="CB9" s="23">
        <v>0</v>
      </c>
      <c r="CC9" s="23">
        <v>0</v>
      </c>
      <c r="CD9" s="84">
        <f t="shared" si="9"/>
        <v>537921.72948100977</v>
      </c>
      <c r="CE9" s="198">
        <v>525647.31092903996</v>
      </c>
      <c r="CF9" s="23">
        <v>0</v>
      </c>
      <c r="CG9" s="23">
        <v>0</v>
      </c>
      <c r="CH9" s="23">
        <v>525647.31092903996</v>
      </c>
      <c r="CI9" s="23">
        <v>0</v>
      </c>
      <c r="CJ9" s="23">
        <v>0</v>
      </c>
      <c r="CK9" s="23">
        <v>0</v>
      </c>
      <c r="CL9" s="23">
        <f t="shared" si="10"/>
        <v>525647.31092903996</v>
      </c>
    </row>
    <row r="10" spans="1:90" ht="20.100000000000001" customHeight="1" x14ac:dyDescent="0.25">
      <c r="A10" s="21" t="s">
        <v>404</v>
      </c>
      <c r="B10" s="22" t="s">
        <v>257</v>
      </c>
      <c r="C10" s="23">
        <v>12531.03227256</v>
      </c>
      <c r="D10" s="23">
        <v>0</v>
      </c>
      <c r="E10" s="23">
        <v>0</v>
      </c>
      <c r="F10" s="23">
        <v>12531.03227256</v>
      </c>
      <c r="G10" s="23">
        <v>0</v>
      </c>
      <c r="H10" s="23">
        <v>0</v>
      </c>
      <c r="I10" s="23">
        <v>0</v>
      </c>
      <c r="J10" s="82">
        <f t="shared" si="0"/>
        <v>12531.03227256</v>
      </c>
      <c r="K10" s="83">
        <v>14844.60652343</v>
      </c>
      <c r="L10" s="23">
        <v>0</v>
      </c>
      <c r="M10" s="23">
        <v>0</v>
      </c>
      <c r="N10" s="23">
        <v>14844.60652343</v>
      </c>
      <c r="O10" s="23">
        <v>0</v>
      </c>
      <c r="P10" s="23">
        <v>0</v>
      </c>
      <c r="Q10" s="23">
        <v>0</v>
      </c>
      <c r="R10" s="84">
        <f t="shared" si="1"/>
        <v>14844.60652343</v>
      </c>
      <c r="S10" s="198">
        <v>16687.596646900001</v>
      </c>
      <c r="T10" s="23">
        <v>0</v>
      </c>
      <c r="U10" s="23">
        <v>0</v>
      </c>
      <c r="V10" s="23">
        <v>16687.596646900001</v>
      </c>
      <c r="W10" s="23">
        <v>0</v>
      </c>
      <c r="X10" s="23">
        <v>0</v>
      </c>
      <c r="Y10" s="23">
        <v>0</v>
      </c>
      <c r="Z10" s="82">
        <f t="shared" si="2"/>
        <v>16687.596646900001</v>
      </c>
      <c r="AA10" s="83">
        <v>18725.35589553</v>
      </c>
      <c r="AB10" s="23">
        <v>0</v>
      </c>
      <c r="AC10" s="23">
        <v>0</v>
      </c>
      <c r="AD10" s="23">
        <v>18725.35589553</v>
      </c>
      <c r="AE10" s="23">
        <v>0</v>
      </c>
      <c r="AF10" s="23">
        <v>0</v>
      </c>
      <c r="AG10" s="23">
        <v>0</v>
      </c>
      <c r="AH10" s="84">
        <f t="shared" si="3"/>
        <v>18725.35589553</v>
      </c>
      <c r="AI10" s="198">
        <v>20719.317173770003</v>
      </c>
      <c r="AJ10" s="23">
        <v>0</v>
      </c>
      <c r="AK10" s="23">
        <v>0</v>
      </c>
      <c r="AL10" s="23">
        <v>20719.317173770003</v>
      </c>
      <c r="AM10" s="23">
        <v>0</v>
      </c>
      <c r="AN10" s="23">
        <v>0</v>
      </c>
      <c r="AO10" s="23">
        <v>0</v>
      </c>
      <c r="AP10" s="82">
        <f t="shared" si="4"/>
        <v>20719.317173770003</v>
      </c>
      <c r="AQ10" s="83">
        <v>21587.140463770003</v>
      </c>
      <c r="AR10" s="23">
        <v>0</v>
      </c>
      <c r="AS10" s="23">
        <v>0</v>
      </c>
      <c r="AT10" s="23">
        <v>21587.140463770003</v>
      </c>
      <c r="AU10" s="23">
        <v>0</v>
      </c>
      <c r="AV10" s="23">
        <v>0</v>
      </c>
      <c r="AW10" s="23">
        <v>0</v>
      </c>
      <c r="AX10" s="84">
        <f t="shared" si="5"/>
        <v>21587.140463770003</v>
      </c>
      <c r="AY10" s="198">
        <v>22190.159168029997</v>
      </c>
      <c r="AZ10" s="23">
        <v>0</v>
      </c>
      <c r="BA10" s="23">
        <v>0</v>
      </c>
      <c r="BB10" s="23">
        <v>22190.159168029997</v>
      </c>
      <c r="BC10" s="23">
        <v>0</v>
      </c>
      <c r="BD10" s="23">
        <v>0</v>
      </c>
      <c r="BE10" s="23">
        <v>0</v>
      </c>
      <c r="BF10" s="82">
        <f t="shared" si="6"/>
        <v>22190.159168029997</v>
      </c>
      <c r="BG10" s="83">
        <v>22732.264374940001</v>
      </c>
      <c r="BH10" s="23">
        <v>0</v>
      </c>
      <c r="BI10" s="23">
        <v>0</v>
      </c>
      <c r="BJ10" s="23">
        <v>22732.264374940001</v>
      </c>
      <c r="BK10" s="23">
        <v>0</v>
      </c>
      <c r="BL10" s="23">
        <v>0</v>
      </c>
      <c r="BM10" s="23">
        <v>0</v>
      </c>
      <c r="BN10" s="84">
        <f t="shared" si="7"/>
        <v>22732.264374940001</v>
      </c>
      <c r="BO10" s="198">
        <v>24405.276907609998</v>
      </c>
      <c r="BP10" s="23">
        <v>0</v>
      </c>
      <c r="BQ10" s="23">
        <v>0</v>
      </c>
      <c r="BR10" s="23">
        <v>24405.276907609998</v>
      </c>
      <c r="BS10" s="23">
        <v>0</v>
      </c>
      <c r="BT10" s="23">
        <v>0</v>
      </c>
      <c r="BU10" s="23">
        <v>0</v>
      </c>
      <c r="BV10" s="23">
        <f t="shared" si="8"/>
        <v>24405.276907609998</v>
      </c>
      <c r="BW10" s="83">
        <v>24238.585104130001</v>
      </c>
      <c r="BX10" s="23">
        <v>0</v>
      </c>
      <c r="BY10" s="23">
        <v>0</v>
      </c>
      <c r="BZ10" s="23">
        <v>24238.585104130001</v>
      </c>
      <c r="CA10" s="23">
        <v>0</v>
      </c>
      <c r="CB10" s="23">
        <v>0</v>
      </c>
      <c r="CC10" s="23">
        <v>0</v>
      </c>
      <c r="CD10" s="84">
        <f t="shared" si="9"/>
        <v>24238.585104130001</v>
      </c>
      <c r="CE10" s="198">
        <v>23268.17352013</v>
      </c>
      <c r="CF10" s="23">
        <v>0</v>
      </c>
      <c r="CG10" s="23">
        <v>0</v>
      </c>
      <c r="CH10" s="23">
        <v>23268.17352013</v>
      </c>
      <c r="CI10" s="23">
        <v>0</v>
      </c>
      <c r="CJ10" s="23">
        <v>0</v>
      </c>
      <c r="CK10" s="23">
        <v>0</v>
      </c>
      <c r="CL10" s="23">
        <f t="shared" si="10"/>
        <v>23268.17352013</v>
      </c>
    </row>
    <row r="11" spans="1:90" ht="20.100000000000001" customHeight="1" x14ac:dyDescent="0.25">
      <c r="A11" s="21" t="s">
        <v>405</v>
      </c>
      <c r="B11" s="22" t="s">
        <v>258</v>
      </c>
      <c r="C11" s="23">
        <v>527.82469415000003</v>
      </c>
      <c r="D11" s="23">
        <v>0</v>
      </c>
      <c r="E11" s="23">
        <v>0</v>
      </c>
      <c r="F11" s="23">
        <v>527.82469415000003</v>
      </c>
      <c r="G11" s="23">
        <v>24532.25728749</v>
      </c>
      <c r="H11" s="23">
        <v>24011.944291288404</v>
      </c>
      <c r="I11" s="23">
        <v>0</v>
      </c>
      <c r="J11" s="82">
        <f t="shared" si="0"/>
        <v>49072.0262729284</v>
      </c>
      <c r="K11" s="83">
        <v>602.34528718000001</v>
      </c>
      <c r="L11" s="23">
        <v>0</v>
      </c>
      <c r="M11" s="23">
        <v>0</v>
      </c>
      <c r="N11" s="23">
        <v>602.34528718000001</v>
      </c>
      <c r="O11" s="23">
        <v>27591.838566789997</v>
      </c>
      <c r="P11" s="23">
        <v>27827.540313307451</v>
      </c>
      <c r="Q11" s="23">
        <v>0</v>
      </c>
      <c r="R11" s="84">
        <f t="shared" si="1"/>
        <v>56021.724167277447</v>
      </c>
      <c r="S11" s="198">
        <v>687.56450962999998</v>
      </c>
      <c r="T11" s="23">
        <v>0</v>
      </c>
      <c r="U11" s="23">
        <v>0</v>
      </c>
      <c r="V11" s="23">
        <v>687.56450962999998</v>
      </c>
      <c r="W11" s="23">
        <v>31255.36692393</v>
      </c>
      <c r="X11" s="23">
        <v>30759.583238301377</v>
      </c>
      <c r="Y11" s="23">
        <v>0</v>
      </c>
      <c r="Z11" s="82">
        <f t="shared" si="2"/>
        <v>62702.514671861376</v>
      </c>
      <c r="AA11" s="83">
        <v>782.25335335</v>
      </c>
      <c r="AB11" s="23">
        <v>0</v>
      </c>
      <c r="AC11" s="23">
        <v>0</v>
      </c>
      <c r="AD11" s="23">
        <v>782.25335335</v>
      </c>
      <c r="AE11" s="23">
        <v>34325.365311840003</v>
      </c>
      <c r="AF11" s="23">
        <v>35037.841457779876</v>
      </c>
      <c r="AG11" s="23">
        <v>0</v>
      </c>
      <c r="AH11" s="84">
        <f t="shared" si="3"/>
        <v>70145.460122969875</v>
      </c>
      <c r="AI11" s="198">
        <v>928.81097771000009</v>
      </c>
      <c r="AJ11" s="23">
        <v>0</v>
      </c>
      <c r="AK11" s="23">
        <v>0</v>
      </c>
      <c r="AL11" s="23">
        <v>928.81097771000009</v>
      </c>
      <c r="AM11" s="23">
        <v>38083.899756660001</v>
      </c>
      <c r="AN11" s="23">
        <v>38400.104052150651</v>
      </c>
      <c r="AO11" s="23">
        <v>0</v>
      </c>
      <c r="AP11" s="82">
        <f t="shared" si="4"/>
        <v>77412.814786520656</v>
      </c>
      <c r="AQ11" s="83">
        <v>1130.60566991</v>
      </c>
      <c r="AR11" s="23">
        <v>0</v>
      </c>
      <c r="AS11" s="23">
        <v>0</v>
      </c>
      <c r="AT11" s="23">
        <v>1130.60566991</v>
      </c>
      <c r="AU11" s="23">
        <v>43677.312915319999</v>
      </c>
      <c r="AV11" s="23">
        <v>41770.035785929031</v>
      </c>
      <c r="AW11" s="23">
        <v>0</v>
      </c>
      <c r="AX11" s="84">
        <f t="shared" si="5"/>
        <v>86577.954371159023</v>
      </c>
      <c r="AY11" s="198">
        <v>1159.7189124200002</v>
      </c>
      <c r="AZ11" s="23">
        <v>0</v>
      </c>
      <c r="BA11" s="23">
        <v>0</v>
      </c>
      <c r="BB11" s="23">
        <v>1159.7189124200002</v>
      </c>
      <c r="BC11" s="23">
        <v>47477.806618260001</v>
      </c>
      <c r="BD11" s="23">
        <v>43993.646687584514</v>
      </c>
      <c r="BE11" s="23">
        <v>0</v>
      </c>
      <c r="BF11" s="82">
        <f t="shared" si="6"/>
        <v>92631.172218264517</v>
      </c>
      <c r="BG11" s="83">
        <v>1313.18884697</v>
      </c>
      <c r="BH11" s="23">
        <v>0</v>
      </c>
      <c r="BI11" s="23">
        <v>0</v>
      </c>
      <c r="BJ11" s="23">
        <v>1313.18884697</v>
      </c>
      <c r="BK11" s="23">
        <v>48780.447392030001</v>
      </c>
      <c r="BL11" s="23">
        <v>48711.877333559089</v>
      </c>
      <c r="BM11" s="23">
        <v>0</v>
      </c>
      <c r="BN11" s="84">
        <f t="shared" si="7"/>
        <v>98805.513572559081</v>
      </c>
      <c r="BO11" s="198">
        <v>1444.66980681</v>
      </c>
      <c r="BP11" s="23">
        <v>0</v>
      </c>
      <c r="BQ11" s="23">
        <v>0</v>
      </c>
      <c r="BR11" s="23">
        <v>1444.66980681</v>
      </c>
      <c r="BS11" s="23">
        <v>51790.814237670013</v>
      </c>
      <c r="BT11" s="23">
        <v>54852.547047504399</v>
      </c>
      <c r="BU11" s="23">
        <v>0</v>
      </c>
      <c r="BV11" s="23">
        <f t="shared" si="8"/>
        <v>108088.03109198442</v>
      </c>
      <c r="BW11" s="83">
        <v>26.341681979999997</v>
      </c>
      <c r="BX11" s="23">
        <v>0</v>
      </c>
      <c r="BY11" s="23">
        <v>0</v>
      </c>
      <c r="BZ11" s="23">
        <v>26.341681979999997</v>
      </c>
      <c r="CA11" s="23">
        <v>56106.772196530022</v>
      </c>
      <c r="CB11" s="23">
        <v>60072.708582569598</v>
      </c>
      <c r="CC11" s="23">
        <v>0</v>
      </c>
      <c r="CD11" s="84">
        <f t="shared" si="9"/>
        <v>116205.82246107962</v>
      </c>
      <c r="CE11" s="198">
        <v>1784.9454140899998</v>
      </c>
      <c r="CF11" s="23">
        <v>0</v>
      </c>
      <c r="CG11" s="23">
        <v>0</v>
      </c>
      <c r="CH11" s="23">
        <v>1784.9454140899998</v>
      </c>
      <c r="CI11" s="23">
        <v>58334.330940480002</v>
      </c>
      <c r="CJ11" s="23">
        <v>60240.234414999999</v>
      </c>
      <c r="CK11" s="23">
        <v>0</v>
      </c>
      <c r="CL11" s="23">
        <f t="shared" si="10"/>
        <v>120359.51076957</v>
      </c>
    </row>
    <row r="12" spans="1:90" ht="20.100000000000001" customHeight="1" x14ac:dyDescent="0.25">
      <c r="A12" s="21" t="s">
        <v>406</v>
      </c>
      <c r="B12" s="22" t="s">
        <v>264</v>
      </c>
      <c r="C12" s="23">
        <v>260905.87928610001</v>
      </c>
      <c r="D12" s="23">
        <v>0</v>
      </c>
      <c r="E12" s="23">
        <v>0</v>
      </c>
      <c r="F12" s="23">
        <v>260905.87928610001</v>
      </c>
      <c r="G12" s="23">
        <v>276959.34707368456</v>
      </c>
      <c r="H12" s="23">
        <v>36187.02783593718</v>
      </c>
      <c r="I12" s="23">
        <v>0</v>
      </c>
      <c r="J12" s="82">
        <f t="shared" si="0"/>
        <v>574052.25419572182</v>
      </c>
      <c r="K12" s="83">
        <v>293526.72048399004</v>
      </c>
      <c r="L12" s="23">
        <v>0</v>
      </c>
      <c r="M12" s="23">
        <v>0</v>
      </c>
      <c r="N12" s="23">
        <v>293526.72048399004</v>
      </c>
      <c r="O12" s="23">
        <v>307455.10993434716</v>
      </c>
      <c r="P12" s="23">
        <v>42085.708861961873</v>
      </c>
      <c r="Q12" s="23">
        <v>0</v>
      </c>
      <c r="R12" s="84">
        <f t="shared" si="1"/>
        <v>643067.53928029898</v>
      </c>
      <c r="S12" s="198">
        <v>317111.96346302994</v>
      </c>
      <c r="T12" s="23">
        <v>0</v>
      </c>
      <c r="U12" s="23">
        <v>0</v>
      </c>
      <c r="V12" s="23">
        <v>317111.96346302994</v>
      </c>
      <c r="W12" s="23">
        <v>338160.97810544801</v>
      </c>
      <c r="X12" s="23">
        <v>48279.874291876506</v>
      </c>
      <c r="Y12" s="23">
        <v>0</v>
      </c>
      <c r="Z12" s="82">
        <f t="shared" si="2"/>
        <v>703552.81586035457</v>
      </c>
      <c r="AA12" s="83">
        <v>335282.24486874999</v>
      </c>
      <c r="AB12" s="23">
        <v>0</v>
      </c>
      <c r="AC12" s="23">
        <v>0</v>
      </c>
      <c r="AD12" s="23">
        <v>335282.24486874999</v>
      </c>
      <c r="AE12" s="23">
        <v>376493.82218901801</v>
      </c>
      <c r="AF12" s="23">
        <v>52781.512758353725</v>
      </c>
      <c r="AG12" s="23">
        <v>0</v>
      </c>
      <c r="AH12" s="84">
        <f t="shared" si="3"/>
        <v>764557.57981612172</v>
      </c>
      <c r="AI12" s="198">
        <v>339051.81444970443</v>
      </c>
      <c r="AJ12" s="23">
        <v>0</v>
      </c>
      <c r="AK12" s="23">
        <v>0</v>
      </c>
      <c r="AL12" s="23">
        <v>339051.81444970443</v>
      </c>
      <c r="AM12" s="23">
        <v>399427.88231686974</v>
      </c>
      <c r="AN12" s="23">
        <v>59373.639908470257</v>
      </c>
      <c r="AO12" s="23">
        <v>0</v>
      </c>
      <c r="AP12" s="82">
        <f t="shared" si="4"/>
        <v>797853.33667504438</v>
      </c>
      <c r="AQ12" s="83">
        <v>354885.35560161847</v>
      </c>
      <c r="AR12" s="23">
        <v>0</v>
      </c>
      <c r="AS12" s="23">
        <v>0</v>
      </c>
      <c r="AT12" s="23">
        <v>354885.35560161847</v>
      </c>
      <c r="AU12" s="23">
        <v>412666.4244846208</v>
      </c>
      <c r="AV12" s="23">
        <v>63297.270267818712</v>
      </c>
      <c r="AW12" s="23">
        <v>0</v>
      </c>
      <c r="AX12" s="84">
        <f t="shared" si="5"/>
        <v>830849.05035405804</v>
      </c>
      <c r="AY12" s="198">
        <v>351556.78627638996</v>
      </c>
      <c r="AZ12" s="23">
        <v>0</v>
      </c>
      <c r="BA12" s="23">
        <v>0</v>
      </c>
      <c r="BB12" s="23">
        <v>351556.78627638996</v>
      </c>
      <c r="BC12" s="23">
        <v>430968.61157071998</v>
      </c>
      <c r="BD12" s="23">
        <v>63852.689624370229</v>
      </c>
      <c r="BE12" s="23">
        <v>0</v>
      </c>
      <c r="BF12" s="82">
        <f t="shared" si="6"/>
        <v>846378.08747148013</v>
      </c>
      <c r="BG12" s="83">
        <v>380892.37738518999</v>
      </c>
      <c r="BH12" s="23">
        <v>0</v>
      </c>
      <c r="BI12" s="23">
        <v>0</v>
      </c>
      <c r="BJ12" s="23">
        <v>380892.37738518999</v>
      </c>
      <c r="BK12" s="23">
        <v>462738.82816178992</v>
      </c>
      <c r="BL12" s="23">
        <v>67283.564047578693</v>
      </c>
      <c r="BM12" s="23">
        <v>0</v>
      </c>
      <c r="BN12" s="84">
        <f t="shared" si="7"/>
        <v>910914.76959455863</v>
      </c>
      <c r="BO12" s="198">
        <v>419090.53686247999</v>
      </c>
      <c r="BP12" s="23">
        <v>0</v>
      </c>
      <c r="BQ12" s="23">
        <v>0</v>
      </c>
      <c r="BR12" s="23">
        <v>419090.53686247999</v>
      </c>
      <c r="BS12" s="23">
        <v>499754.18263279996</v>
      </c>
      <c r="BT12" s="23">
        <v>75317.168781666565</v>
      </c>
      <c r="BU12" s="23">
        <v>0</v>
      </c>
      <c r="BV12" s="23">
        <f t="shared" si="8"/>
        <v>994161.8882769465</v>
      </c>
      <c r="BW12" s="83">
        <v>410691.64063576999</v>
      </c>
      <c r="BX12" s="23">
        <v>0</v>
      </c>
      <c r="BY12" s="23">
        <v>0</v>
      </c>
      <c r="BZ12" s="23">
        <v>410691.64063576999</v>
      </c>
      <c r="CA12" s="23">
        <v>531636.20515676436</v>
      </c>
      <c r="CB12" s="23">
        <v>85360.942349546443</v>
      </c>
      <c r="CC12" s="23">
        <v>0</v>
      </c>
      <c r="CD12" s="84">
        <f t="shared" si="9"/>
        <v>1027688.7881420808</v>
      </c>
      <c r="CE12" s="198">
        <v>370550.36277401994</v>
      </c>
      <c r="CF12" s="23">
        <v>0</v>
      </c>
      <c r="CG12" s="23">
        <v>0</v>
      </c>
      <c r="CH12" s="23">
        <v>370550.36277401994</v>
      </c>
      <c r="CI12" s="23">
        <v>543986.49371564004</v>
      </c>
      <c r="CJ12" s="23">
        <v>82307.328479000003</v>
      </c>
      <c r="CK12" s="23">
        <v>0</v>
      </c>
      <c r="CL12" s="23">
        <f t="shared" si="10"/>
        <v>996844.18496866</v>
      </c>
    </row>
    <row r="13" spans="1:90" ht="20.100000000000001" customHeight="1" x14ac:dyDescent="0.25">
      <c r="A13" s="21" t="s">
        <v>407</v>
      </c>
      <c r="B13" s="22" t="s">
        <v>273</v>
      </c>
      <c r="C13" s="23">
        <v>21082.992104879999</v>
      </c>
      <c r="D13" s="23">
        <v>0</v>
      </c>
      <c r="E13" s="23">
        <v>0</v>
      </c>
      <c r="F13" s="23">
        <v>21082.992104879999</v>
      </c>
      <c r="G13" s="23">
        <v>0</v>
      </c>
      <c r="H13" s="23">
        <v>0</v>
      </c>
      <c r="I13" s="23">
        <v>0</v>
      </c>
      <c r="J13" s="82">
        <f t="shared" si="0"/>
        <v>21082.992104879999</v>
      </c>
      <c r="K13" s="83">
        <v>26653.026353739999</v>
      </c>
      <c r="L13" s="23">
        <v>0</v>
      </c>
      <c r="M13" s="23">
        <v>0</v>
      </c>
      <c r="N13" s="23">
        <v>26653.026353739999</v>
      </c>
      <c r="O13" s="23">
        <v>0</v>
      </c>
      <c r="P13" s="23">
        <v>0</v>
      </c>
      <c r="Q13" s="23">
        <v>0</v>
      </c>
      <c r="R13" s="84">
        <f t="shared" si="1"/>
        <v>26653.026353739999</v>
      </c>
      <c r="S13" s="198">
        <v>31128.93615275</v>
      </c>
      <c r="T13" s="23">
        <v>0</v>
      </c>
      <c r="U13" s="23">
        <v>0</v>
      </c>
      <c r="V13" s="23">
        <v>31128.93615275</v>
      </c>
      <c r="W13" s="23">
        <v>0</v>
      </c>
      <c r="X13" s="23">
        <v>0</v>
      </c>
      <c r="Y13" s="23">
        <v>0</v>
      </c>
      <c r="Z13" s="82">
        <f t="shared" si="2"/>
        <v>31128.93615275</v>
      </c>
      <c r="AA13" s="83">
        <v>36978.393835469993</v>
      </c>
      <c r="AB13" s="23">
        <v>0</v>
      </c>
      <c r="AC13" s="23">
        <v>0</v>
      </c>
      <c r="AD13" s="23">
        <v>36978.393835469993</v>
      </c>
      <c r="AE13" s="23">
        <v>0</v>
      </c>
      <c r="AF13" s="23">
        <v>0</v>
      </c>
      <c r="AG13" s="23">
        <v>0</v>
      </c>
      <c r="AH13" s="84">
        <f t="shared" si="3"/>
        <v>36978.393835469993</v>
      </c>
      <c r="AI13" s="198">
        <v>36773.041650119994</v>
      </c>
      <c r="AJ13" s="23">
        <v>0</v>
      </c>
      <c r="AK13" s="23">
        <v>0</v>
      </c>
      <c r="AL13" s="23">
        <v>36773.041650119994</v>
      </c>
      <c r="AM13" s="23">
        <v>0</v>
      </c>
      <c r="AN13" s="23">
        <v>0</v>
      </c>
      <c r="AO13" s="23">
        <v>0</v>
      </c>
      <c r="AP13" s="82">
        <f t="shared" si="4"/>
        <v>36773.041650119994</v>
      </c>
      <c r="AQ13" s="83">
        <v>38969.359133270002</v>
      </c>
      <c r="AR13" s="23">
        <v>0</v>
      </c>
      <c r="AS13" s="23">
        <v>0</v>
      </c>
      <c r="AT13" s="23">
        <v>38969.359133270002</v>
      </c>
      <c r="AU13" s="23">
        <v>0</v>
      </c>
      <c r="AV13" s="23">
        <v>0</v>
      </c>
      <c r="AW13" s="23">
        <v>0</v>
      </c>
      <c r="AX13" s="84">
        <f t="shared" si="5"/>
        <v>38969.359133270002</v>
      </c>
      <c r="AY13" s="198">
        <v>31447.614282120001</v>
      </c>
      <c r="AZ13" s="23">
        <v>0</v>
      </c>
      <c r="BA13" s="23">
        <v>0</v>
      </c>
      <c r="BB13" s="23">
        <v>31447.614282120001</v>
      </c>
      <c r="BC13" s="23">
        <v>0</v>
      </c>
      <c r="BD13" s="23">
        <v>0</v>
      </c>
      <c r="BE13" s="23">
        <v>0</v>
      </c>
      <c r="BF13" s="82">
        <f t="shared" si="6"/>
        <v>31447.614282120001</v>
      </c>
      <c r="BG13" s="83">
        <v>32350.158855550002</v>
      </c>
      <c r="BH13" s="23">
        <v>0</v>
      </c>
      <c r="BI13" s="23">
        <v>0</v>
      </c>
      <c r="BJ13" s="23">
        <v>32350.158855550002</v>
      </c>
      <c r="BK13" s="23">
        <v>0</v>
      </c>
      <c r="BL13" s="23">
        <v>0</v>
      </c>
      <c r="BM13" s="23">
        <v>0</v>
      </c>
      <c r="BN13" s="84">
        <f t="shared" si="7"/>
        <v>32350.158855550002</v>
      </c>
      <c r="BO13" s="198">
        <v>40704.096041889999</v>
      </c>
      <c r="BP13" s="23">
        <v>0</v>
      </c>
      <c r="BQ13" s="23">
        <v>0</v>
      </c>
      <c r="BR13" s="23">
        <v>40704.096041889999</v>
      </c>
      <c r="BS13" s="23">
        <v>0</v>
      </c>
      <c r="BT13" s="23">
        <v>0</v>
      </c>
      <c r="BU13" s="23">
        <v>0</v>
      </c>
      <c r="BV13" s="23">
        <f t="shared" si="8"/>
        <v>40704.096041889999</v>
      </c>
      <c r="BW13" s="83">
        <v>42932.793020130004</v>
      </c>
      <c r="BX13" s="23">
        <v>0</v>
      </c>
      <c r="BY13" s="23">
        <v>0</v>
      </c>
      <c r="BZ13" s="23">
        <v>42932.793020130004</v>
      </c>
      <c r="CA13" s="23">
        <v>0</v>
      </c>
      <c r="CB13" s="23">
        <v>0</v>
      </c>
      <c r="CC13" s="23">
        <v>0</v>
      </c>
      <c r="CD13" s="84">
        <f t="shared" si="9"/>
        <v>42932.793020130004</v>
      </c>
      <c r="CE13" s="198">
        <v>45721.898153310001</v>
      </c>
      <c r="CF13" s="23">
        <v>0</v>
      </c>
      <c r="CG13" s="23">
        <v>0</v>
      </c>
      <c r="CH13" s="23">
        <v>45721.898153310001</v>
      </c>
      <c r="CI13" s="23">
        <v>0</v>
      </c>
      <c r="CJ13" s="23">
        <v>0</v>
      </c>
      <c r="CK13" s="23">
        <v>0</v>
      </c>
      <c r="CL13" s="23">
        <f t="shared" si="10"/>
        <v>45721.898153310001</v>
      </c>
    </row>
    <row r="14" spans="1:90" ht="20.100000000000001" customHeight="1" x14ac:dyDescent="0.25">
      <c r="A14" s="21" t="s">
        <v>408</v>
      </c>
      <c r="B14" s="22" t="s">
        <v>278</v>
      </c>
      <c r="C14" s="23">
        <v>184.38503387000003</v>
      </c>
      <c r="D14" s="23">
        <v>0</v>
      </c>
      <c r="E14" s="23">
        <v>0</v>
      </c>
      <c r="F14" s="23">
        <v>184.38503387000003</v>
      </c>
      <c r="G14" s="23">
        <v>0</v>
      </c>
      <c r="H14" s="23">
        <v>0</v>
      </c>
      <c r="I14" s="23">
        <v>0</v>
      </c>
      <c r="J14" s="82">
        <f t="shared" si="0"/>
        <v>184.38503387000003</v>
      </c>
      <c r="K14" s="83">
        <v>324.7703166099999</v>
      </c>
      <c r="L14" s="23">
        <v>0</v>
      </c>
      <c r="M14" s="23">
        <v>0</v>
      </c>
      <c r="N14" s="23">
        <v>324.7703166099999</v>
      </c>
      <c r="O14" s="23">
        <v>0</v>
      </c>
      <c r="P14" s="23">
        <v>0</v>
      </c>
      <c r="Q14" s="23">
        <v>0</v>
      </c>
      <c r="R14" s="84">
        <f t="shared" si="1"/>
        <v>324.7703166099999</v>
      </c>
      <c r="S14" s="198">
        <v>-480.31931691</v>
      </c>
      <c r="T14" s="23">
        <v>0</v>
      </c>
      <c r="U14" s="23">
        <v>0</v>
      </c>
      <c r="V14" s="23">
        <v>-480.31931691</v>
      </c>
      <c r="W14" s="23">
        <v>0</v>
      </c>
      <c r="X14" s="23">
        <v>0</v>
      </c>
      <c r="Y14" s="23">
        <v>0</v>
      </c>
      <c r="Z14" s="82">
        <f t="shared" si="2"/>
        <v>-480.31931691</v>
      </c>
      <c r="AA14" s="83">
        <v>579.19084889999999</v>
      </c>
      <c r="AB14" s="23">
        <v>0</v>
      </c>
      <c r="AC14" s="23">
        <v>0</v>
      </c>
      <c r="AD14" s="23">
        <v>579.19084889999999</v>
      </c>
      <c r="AE14" s="23">
        <v>0</v>
      </c>
      <c r="AF14" s="23">
        <v>0</v>
      </c>
      <c r="AG14" s="23">
        <v>0</v>
      </c>
      <c r="AH14" s="84">
        <f t="shared" si="3"/>
        <v>579.19084889999999</v>
      </c>
      <c r="AI14" s="198">
        <v>-40.986652819999989</v>
      </c>
      <c r="AJ14" s="23">
        <v>0</v>
      </c>
      <c r="AK14" s="23">
        <v>0</v>
      </c>
      <c r="AL14" s="23">
        <v>-40.986652819999989</v>
      </c>
      <c r="AM14" s="23">
        <v>0</v>
      </c>
      <c r="AN14" s="23">
        <v>0</v>
      </c>
      <c r="AO14" s="23">
        <v>0</v>
      </c>
      <c r="AP14" s="82">
        <f t="shared" si="4"/>
        <v>-40.986652819999989</v>
      </c>
      <c r="AQ14" s="83">
        <v>-490.40126334000001</v>
      </c>
      <c r="AR14" s="23">
        <v>0</v>
      </c>
      <c r="AS14" s="23">
        <v>0</v>
      </c>
      <c r="AT14" s="23">
        <v>-490.40126334000001</v>
      </c>
      <c r="AU14" s="23">
        <v>0</v>
      </c>
      <c r="AV14" s="23">
        <v>0</v>
      </c>
      <c r="AW14" s="23">
        <v>0</v>
      </c>
      <c r="AX14" s="84">
        <f t="shared" si="5"/>
        <v>-490.40126334000001</v>
      </c>
      <c r="AY14" s="198">
        <v>0.93067109999999997</v>
      </c>
      <c r="AZ14" s="23">
        <v>0</v>
      </c>
      <c r="BA14" s="23">
        <v>0</v>
      </c>
      <c r="BB14" s="23">
        <v>0.93067109999999997</v>
      </c>
      <c r="BC14" s="23">
        <v>0</v>
      </c>
      <c r="BD14" s="23">
        <v>0</v>
      </c>
      <c r="BE14" s="23">
        <v>0</v>
      </c>
      <c r="BF14" s="82">
        <f t="shared" si="6"/>
        <v>0.93067109999999997</v>
      </c>
      <c r="BG14" s="83">
        <v>7.3120000000002905E-5</v>
      </c>
      <c r="BH14" s="23">
        <v>0</v>
      </c>
      <c r="BI14" s="23">
        <v>0</v>
      </c>
      <c r="BJ14" s="23">
        <v>7.3120000000002905E-5</v>
      </c>
      <c r="BK14" s="23">
        <v>0</v>
      </c>
      <c r="BL14" s="23">
        <v>0</v>
      </c>
      <c r="BM14" s="23">
        <v>0</v>
      </c>
      <c r="BN14" s="84">
        <f t="shared" si="7"/>
        <v>7.3120000000002905E-5</v>
      </c>
      <c r="BO14" s="198">
        <v>0.37652663000000003</v>
      </c>
      <c r="BP14" s="23">
        <v>0</v>
      </c>
      <c r="BQ14" s="23">
        <v>0</v>
      </c>
      <c r="BR14" s="23">
        <v>0.37652663000000003</v>
      </c>
      <c r="BS14" s="23">
        <v>0</v>
      </c>
      <c r="BT14" s="23">
        <v>0</v>
      </c>
      <c r="BU14" s="23">
        <v>0</v>
      </c>
      <c r="BV14" s="23">
        <f t="shared" si="8"/>
        <v>0.37652663000000003</v>
      </c>
      <c r="BW14" s="83">
        <v>5.045162999999999E-2</v>
      </c>
      <c r="BX14" s="23">
        <v>0</v>
      </c>
      <c r="BY14" s="23">
        <v>0</v>
      </c>
      <c r="BZ14" s="23">
        <v>5.045162999999999E-2</v>
      </c>
      <c r="CA14" s="23">
        <v>0</v>
      </c>
      <c r="CB14" s="23">
        <v>0</v>
      </c>
      <c r="CC14" s="23">
        <v>0</v>
      </c>
      <c r="CD14" s="84">
        <f t="shared" si="9"/>
        <v>5.045162999999999E-2</v>
      </c>
      <c r="CE14" s="198">
        <v>-7.9853253099999995</v>
      </c>
      <c r="CF14" s="23">
        <v>0</v>
      </c>
      <c r="CG14" s="23">
        <v>0</v>
      </c>
      <c r="CH14" s="23">
        <v>-7.9853253099999995</v>
      </c>
      <c r="CI14" s="23">
        <v>0</v>
      </c>
      <c r="CJ14" s="23">
        <v>0</v>
      </c>
      <c r="CK14" s="23">
        <v>0</v>
      </c>
      <c r="CL14" s="23">
        <f t="shared" si="10"/>
        <v>-7.9853253099999995</v>
      </c>
    </row>
    <row r="15" spans="1:90" ht="20.100000000000001" customHeight="1" x14ac:dyDescent="0.25">
      <c r="A15" s="137" t="s">
        <v>409</v>
      </c>
      <c r="B15" s="118" t="s">
        <v>246</v>
      </c>
      <c r="C15" s="119">
        <v>240862.25532326297</v>
      </c>
      <c r="D15" s="119">
        <v>64450.631000000001</v>
      </c>
      <c r="E15" s="119">
        <v>0</v>
      </c>
      <c r="F15" s="119">
        <v>305312.886323263</v>
      </c>
      <c r="G15" s="119">
        <v>33893.221672451036</v>
      </c>
      <c r="H15" s="119">
        <v>12096.349539880001</v>
      </c>
      <c r="I15" s="119">
        <v>0</v>
      </c>
      <c r="J15" s="157">
        <f t="shared" si="0"/>
        <v>351302.45753559406</v>
      </c>
      <c r="K15" s="200">
        <v>276568.53617442201</v>
      </c>
      <c r="L15" s="119">
        <v>75104.209000000003</v>
      </c>
      <c r="M15" s="119">
        <v>0</v>
      </c>
      <c r="N15" s="119">
        <v>351672.74517442205</v>
      </c>
      <c r="O15" s="119">
        <v>37841.246206980009</v>
      </c>
      <c r="P15" s="119">
        <v>15568.92814986454</v>
      </c>
      <c r="Q15" s="119">
        <v>0</v>
      </c>
      <c r="R15" s="199">
        <f t="shared" si="1"/>
        <v>405082.91953126661</v>
      </c>
      <c r="S15" s="156">
        <v>305883.36462521448</v>
      </c>
      <c r="T15" s="119">
        <v>86257.505000000019</v>
      </c>
      <c r="U15" s="119">
        <v>0</v>
      </c>
      <c r="V15" s="119">
        <v>392140.86962521449</v>
      </c>
      <c r="W15" s="119">
        <v>42984.855186766552</v>
      </c>
      <c r="X15" s="119">
        <v>17415.667268074791</v>
      </c>
      <c r="Y15" s="119">
        <v>0</v>
      </c>
      <c r="Z15" s="157">
        <f t="shared" si="2"/>
        <v>452541.39208005584</v>
      </c>
      <c r="AA15" s="200">
        <v>332338.14354193601</v>
      </c>
      <c r="AB15" s="119">
        <v>98298.629000000001</v>
      </c>
      <c r="AC15" s="119">
        <v>0</v>
      </c>
      <c r="AD15" s="119">
        <v>430636.77254193602</v>
      </c>
      <c r="AE15" s="119">
        <v>49883.367062500001</v>
      </c>
      <c r="AF15" s="119">
        <v>20528.15747685502</v>
      </c>
      <c r="AG15" s="119">
        <v>0</v>
      </c>
      <c r="AH15" s="199">
        <f t="shared" si="3"/>
        <v>501048.29708129104</v>
      </c>
      <c r="AI15" s="156">
        <v>355978.04627506965</v>
      </c>
      <c r="AJ15" s="119">
        <v>108917.55499999998</v>
      </c>
      <c r="AK15" s="119">
        <v>0</v>
      </c>
      <c r="AL15" s="119">
        <v>464895.60127506964</v>
      </c>
      <c r="AM15" s="119">
        <v>53057.536505240001</v>
      </c>
      <c r="AN15" s="119">
        <v>22777.56385154101</v>
      </c>
      <c r="AO15" s="119">
        <v>0</v>
      </c>
      <c r="AP15" s="157">
        <f t="shared" si="4"/>
        <v>540730.70163185068</v>
      </c>
      <c r="AQ15" s="200">
        <v>362381.10029231349</v>
      </c>
      <c r="AR15" s="119">
        <v>121955.649</v>
      </c>
      <c r="AS15" s="119">
        <v>0</v>
      </c>
      <c r="AT15" s="119">
        <v>484336.74929231347</v>
      </c>
      <c r="AU15" s="119">
        <v>63419.595518040005</v>
      </c>
      <c r="AV15" s="119">
        <v>25436.208397680701</v>
      </c>
      <c r="AW15" s="119">
        <v>0</v>
      </c>
      <c r="AX15" s="199">
        <f t="shared" si="5"/>
        <v>573192.55320803414</v>
      </c>
      <c r="AY15" s="156">
        <v>379478.94261801202</v>
      </c>
      <c r="AZ15" s="119">
        <v>128189.451</v>
      </c>
      <c r="BA15" s="119">
        <v>0</v>
      </c>
      <c r="BB15" s="119">
        <v>507668.39361801202</v>
      </c>
      <c r="BC15" s="119">
        <v>67734.841267029988</v>
      </c>
      <c r="BD15" s="119">
        <v>28643.501584480298</v>
      </c>
      <c r="BE15" s="119">
        <v>0</v>
      </c>
      <c r="BF15" s="157">
        <f t="shared" si="6"/>
        <v>604046.73646952235</v>
      </c>
      <c r="BG15" s="200">
        <v>403053.06136900152</v>
      </c>
      <c r="BH15" s="119">
        <v>146409.81099999999</v>
      </c>
      <c r="BI15" s="119">
        <v>0</v>
      </c>
      <c r="BJ15" s="119">
        <v>549462.8723690015</v>
      </c>
      <c r="BK15" s="119">
        <v>71481.285248439992</v>
      </c>
      <c r="BL15" s="119">
        <v>30941.316124126701</v>
      </c>
      <c r="BM15" s="119">
        <v>0</v>
      </c>
      <c r="BN15" s="199">
        <f t="shared" si="7"/>
        <v>651885.47374156816</v>
      </c>
      <c r="BO15" s="156">
        <v>424365.10653865768</v>
      </c>
      <c r="BP15" s="119">
        <v>128458.33199999999</v>
      </c>
      <c r="BQ15" s="119">
        <v>0</v>
      </c>
      <c r="BR15" s="119">
        <v>552823.43853865773</v>
      </c>
      <c r="BS15" s="119">
        <v>74716.012815419992</v>
      </c>
      <c r="BT15" s="119">
        <v>33342.928501540802</v>
      </c>
      <c r="BU15" s="119">
        <v>0</v>
      </c>
      <c r="BV15" s="119">
        <f t="shared" si="8"/>
        <v>660882.37985561858</v>
      </c>
      <c r="BW15" s="200">
        <v>446791.94212353358</v>
      </c>
      <c r="BX15" s="119">
        <v>134647.94500000001</v>
      </c>
      <c r="BY15" s="119">
        <v>0</v>
      </c>
      <c r="BZ15" s="119">
        <v>581439.88712353352</v>
      </c>
      <c r="CA15" s="119">
        <v>85724.43896069756</v>
      </c>
      <c r="CB15" s="119">
        <v>37314.227820519402</v>
      </c>
      <c r="CC15" s="119">
        <v>0</v>
      </c>
      <c r="CD15" s="199">
        <f t="shared" si="9"/>
        <v>704478.55390475038</v>
      </c>
      <c r="CE15" s="156">
        <v>450104.118679523</v>
      </c>
      <c r="CF15" s="119">
        <v>127503.10097544</v>
      </c>
      <c r="CG15" s="119">
        <v>0</v>
      </c>
      <c r="CH15" s="119">
        <v>577607.219654963</v>
      </c>
      <c r="CI15" s="119">
        <v>82116.903174239997</v>
      </c>
      <c r="CJ15" s="119">
        <v>39312.279052999998</v>
      </c>
      <c r="CK15" s="119">
        <v>0</v>
      </c>
      <c r="CL15" s="119">
        <f t="shared" si="10"/>
        <v>699036.40188220306</v>
      </c>
    </row>
    <row r="16" spans="1:90" ht="20.100000000000001" customHeight="1" x14ac:dyDescent="0.25">
      <c r="A16" s="137" t="s">
        <v>410</v>
      </c>
      <c r="B16" s="118" t="s">
        <v>243</v>
      </c>
      <c r="C16" s="119">
        <v>292.64048880000001</v>
      </c>
      <c r="D16" s="119">
        <v>0</v>
      </c>
      <c r="E16" s="119">
        <v>0</v>
      </c>
      <c r="F16" s="119">
        <v>292.64048880000001</v>
      </c>
      <c r="G16" s="119">
        <v>109711.78110760135</v>
      </c>
      <c r="H16" s="119">
        <v>219275.32483101368</v>
      </c>
      <c r="I16" s="119">
        <v>-329209.17372751504</v>
      </c>
      <c r="J16" s="157">
        <f t="shared" si="0"/>
        <v>70.572699900018051</v>
      </c>
      <c r="K16" s="200">
        <v>473.53590505</v>
      </c>
      <c r="L16" s="119">
        <v>0</v>
      </c>
      <c r="M16" s="119">
        <v>0</v>
      </c>
      <c r="N16" s="119">
        <v>473.53590505</v>
      </c>
      <c r="O16" s="119">
        <v>120951.17787909323</v>
      </c>
      <c r="P16" s="119">
        <v>249994.93301502694</v>
      </c>
      <c r="Q16" s="119">
        <v>-371386.98996153014</v>
      </c>
      <c r="R16" s="199">
        <f t="shared" si="1"/>
        <v>32.656837640039157</v>
      </c>
      <c r="S16" s="156">
        <v>646.86694855999997</v>
      </c>
      <c r="T16" s="119">
        <v>0</v>
      </c>
      <c r="U16" s="119">
        <v>0</v>
      </c>
      <c r="V16" s="119">
        <v>646.86694855999997</v>
      </c>
      <c r="W16" s="119">
        <v>130430.95127625574</v>
      </c>
      <c r="X16" s="119">
        <v>283124.94182488351</v>
      </c>
      <c r="Y16" s="119">
        <v>-414164.96336840926</v>
      </c>
      <c r="Z16" s="157">
        <f t="shared" si="2"/>
        <v>37.796681289968546</v>
      </c>
      <c r="AA16" s="200">
        <v>417.54594571000001</v>
      </c>
      <c r="AB16" s="119">
        <v>0</v>
      </c>
      <c r="AC16" s="119">
        <v>0</v>
      </c>
      <c r="AD16" s="119">
        <v>417.54594571000001</v>
      </c>
      <c r="AE16" s="119">
        <v>135647.13984508341</v>
      </c>
      <c r="AF16" s="119">
        <v>299097.59425567614</v>
      </c>
      <c r="AG16" s="119">
        <v>-435082.61119033949</v>
      </c>
      <c r="AH16" s="199">
        <f t="shared" si="3"/>
        <v>79.668856130039785</v>
      </c>
      <c r="AI16" s="156">
        <v>512.70628489000001</v>
      </c>
      <c r="AJ16" s="119">
        <v>0</v>
      </c>
      <c r="AK16" s="119">
        <v>0</v>
      </c>
      <c r="AL16" s="119">
        <v>512.70628489000001</v>
      </c>
      <c r="AM16" s="119">
        <v>150474.92630631058</v>
      </c>
      <c r="AN16" s="119">
        <v>330184.57402258861</v>
      </c>
      <c r="AO16" s="119">
        <v>-481117.63960902917</v>
      </c>
      <c r="AP16" s="157">
        <f t="shared" si="4"/>
        <v>54.567004760028794</v>
      </c>
      <c r="AQ16" s="200">
        <v>558.63674392000007</v>
      </c>
      <c r="AR16" s="119">
        <v>0</v>
      </c>
      <c r="AS16" s="119">
        <v>0</v>
      </c>
      <c r="AT16" s="119">
        <v>558.63674392000007</v>
      </c>
      <c r="AU16" s="119">
        <v>148182.2488488247</v>
      </c>
      <c r="AV16" s="119">
        <v>343707.91603452212</v>
      </c>
      <c r="AW16" s="119">
        <v>-492408.50000218686</v>
      </c>
      <c r="AX16" s="199">
        <f t="shared" si="5"/>
        <v>40.301625079941005</v>
      </c>
      <c r="AY16" s="156">
        <v>641.62508351000008</v>
      </c>
      <c r="AZ16" s="119">
        <v>0</v>
      </c>
      <c r="BA16" s="119">
        <v>0</v>
      </c>
      <c r="BB16" s="119">
        <v>641.62508351000008</v>
      </c>
      <c r="BC16" s="119">
        <v>164459.31767823594</v>
      </c>
      <c r="BD16" s="119">
        <v>376938.20053643006</v>
      </c>
      <c r="BE16" s="119">
        <v>-542013.39977445605</v>
      </c>
      <c r="BF16" s="157">
        <f t="shared" si="6"/>
        <v>25.743523719953373</v>
      </c>
      <c r="BG16" s="200">
        <v>1218.5220490699999</v>
      </c>
      <c r="BH16" s="119">
        <v>0</v>
      </c>
      <c r="BI16" s="119">
        <v>0</v>
      </c>
      <c r="BJ16" s="119">
        <v>1218.5220490699999</v>
      </c>
      <c r="BK16" s="119">
        <v>159487.86553864711</v>
      </c>
      <c r="BL16" s="119">
        <v>385503.92533053888</v>
      </c>
      <c r="BM16" s="119">
        <v>-546168.53628973605</v>
      </c>
      <c r="BN16" s="199">
        <f t="shared" si="7"/>
        <v>41.776628519990481</v>
      </c>
      <c r="BO16" s="156">
        <v>916.51741507999986</v>
      </c>
      <c r="BP16" s="119">
        <v>0</v>
      </c>
      <c r="BQ16" s="119">
        <v>0</v>
      </c>
      <c r="BR16" s="119">
        <v>916.51741507999986</v>
      </c>
      <c r="BS16" s="119">
        <v>178846.79751215695</v>
      </c>
      <c r="BT16" s="119">
        <v>421753.8680258047</v>
      </c>
      <c r="BU16" s="119">
        <v>-601431.90073765162</v>
      </c>
      <c r="BV16" s="119">
        <f t="shared" si="8"/>
        <v>85.282215390005149</v>
      </c>
      <c r="BW16" s="200">
        <v>1054.8906389399999</v>
      </c>
      <c r="BX16" s="119">
        <v>0</v>
      </c>
      <c r="BY16" s="119">
        <v>0</v>
      </c>
      <c r="BZ16" s="119">
        <v>1054.8906389399999</v>
      </c>
      <c r="CA16" s="119">
        <v>185345.03608670106</v>
      </c>
      <c r="CB16" s="119">
        <v>460967.85571894061</v>
      </c>
      <c r="CC16" s="119">
        <v>-647352.63455093175</v>
      </c>
      <c r="CD16" s="199">
        <f t="shared" si="9"/>
        <v>15.147893649875186</v>
      </c>
      <c r="CE16" s="156">
        <v>679.88753472999997</v>
      </c>
      <c r="CF16" s="119">
        <v>0</v>
      </c>
      <c r="CG16" s="119">
        <v>0</v>
      </c>
      <c r="CH16" s="119">
        <v>679.88753472999997</v>
      </c>
      <c r="CI16" s="119">
        <v>260296.34295233677</v>
      </c>
      <c r="CJ16" s="119">
        <v>495451.97274600982</v>
      </c>
      <c r="CK16" s="119">
        <v>-756409.71242460655</v>
      </c>
      <c r="CL16" s="119">
        <f t="shared" si="10"/>
        <v>18.490808470058255</v>
      </c>
    </row>
    <row r="17" spans="1:90" ht="20.100000000000001" customHeight="1" x14ac:dyDescent="0.25">
      <c r="A17" s="137" t="s">
        <v>411</v>
      </c>
      <c r="B17" s="118" t="s">
        <v>247</v>
      </c>
      <c r="C17" s="119">
        <v>127641.51526919952</v>
      </c>
      <c r="D17" s="119">
        <v>5078.2439999999997</v>
      </c>
      <c r="E17" s="119">
        <v>-3454.6470000000004</v>
      </c>
      <c r="F17" s="119">
        <v>129265.11226919951</v>
      </c>
      <c r="G17" s="119">
        <v>29437.582465900312</v>
      </c>
      <c r="H17" s="119">
        <v>22495.12574746379</v>
      </c>
      <c r="I17" s="119">
        <f>SUM(I18:I19)</f>
        <v>-25456.27218484665</v>
      </c>
      <c r="J17" s="157">
        <f t="shared" si="0"/>
        <v>155741.54829771694</v>
      </c>
      <c r="K17" s="200">
        <v>124153.66209173025</v>
      </c>
      <c r="L17" s="119">
        <v>4202.473</v>
      </c>
      <c r="M17" s="119">
        <v>-2539.9219999999996</v>
      </c>
      <c r="N17" s="119">
        <v>125816.21309173024</v>
      </c>
      <c r="O17" s="119">
        <v>32010.601344084265</v>
      </c>
      <c r="P17" s="119">
        <v>25770.124713032605</v>
      </c>
      <c r="Q17" s="119">
        <f>SUM(Q18:Q19)</f>
        <v>-26670.511875727141</v>
      </c>
      <c r="R17" s="199">
        <f t="shared" si="1"/>
        <v>156926.42727311997</v>
      </c>
      <c r="S17" s="156">
        <v>173019.97011748003</v>
      </c>
      <c r="T17" s="119">
        <v>5229.366</v>
      </c>
      <c r="U17" s="119">
        <v>-3308.3139999999994</v>
      </c>
      <c r="V17" s="119">
        <v>174941.02211748002</v>
      </c>
      <c r="W17" s="119">
        <v>33687.663271361671</v>
      </c>
      <c r="X17" s="119">
        <v>27832.148055431877</v>
      </c>
      <c r="Y17" s="119">
        <f>SUM(Y18:Y19)</f>
        <v>-27773.689389164578</v>
      </c>
      <c r="Z17" s="157">
        <f t="shared" si="2"/>
        <v>208687.14405510898</v>
      </c>
      <c r="AA17" s="200">
        <v>185783.35072989133</v>
      </c>
      <c r="AB17" s="119">
        <v>6597.1204999999991</v>
      </c>
      <c r="AC17" s="119">
        <v>-3497.8879999999999</v>
      </c>
      <c r="AD17" s="119">
        <v>188882.58322989132</v>
      </c>
      <c r="AE17" s="119">
        <v>42738.484683867166</v>
      </c>
      <c r="AF17" s="119">
        <v>26179.648327083563</v>
      </c>
      <c r="AG17" s="119">
        <f>SUM(AG18:AG19)</f>
        <v>-30321.355505017385</v>
      </c>
      <c r="AH17" s="199">
        <f t="shared" si="3"/>
        <v>227479.36073582465</v>
      </c>
      <c r="AI17" s="156">
        <v>172551.0230627475</v>
      </c>
      <c r="AJ17" s="119">
        <v>9108.7274999999991</v>
      </c>
      <c r="AK17" s="119">
        <v>-4789.9129999999996</v>
      </c>
      <c r="AL17" s="119">
        <v>176869.8375627475</v>
      </c>
      <c r="AM17" s="119">
        <v>42932.601934802798</v>
      </c>
      <c r="AN17" s="119">
        <v>33266.670190277764</v>
      </c>
      <c r="AO17" s="119">
        <f>SUM(AO18:AO19)</f>
        <v>-23956.188159352769</v>
      </c>
      <c r="AP17" s="157">
        <f t="shared" si="4"/>
        <v>229112.9215284753</v>
      </c>
      <c r="AQ17" s="200">
        <v>216256.73588354187</v>
      </c>
      <c r="AR17" s="119">
        <v>15504.224000000002</v>
      </c>
      <c r="AS17" s="119">
        <v>-5388.0439999999999</v>
      </c>
      <c r="AT17" s="119">
        <v>226372.91588354186</v>
      </c>
      <c r="AU17" s="119">
        <v>59848.607277717412</v>
      </c>
      <c r="AV17" s="119">
        <v>40997.982164854315</v>
      </c>
      <c r="AW17" s="119">
        <f>SUM(AW18:AW19)</f>
        <v>-32564.308391704431</v>
      </c>
      <c r="AX17" s="199">
        <f t="shared" si="5"/>
        <v>294655.19693440909</v>
      </c>
      <c r="AY17" s="156">
        <v>247114.55396079193</v>
      </c>
      <c r="AZ17" s="119">
        <v>17071.6885</v>
      </c>
      <c r="BA17" s="119">
        <v>-6544.3260000000009</v>
      </c>
      <c r="BB17" s="119">
        <v>257641.91646079195</v>
      </c>
      <c r="BC17" s="119">
        <v>51508.365338395801</v>
      </c>
      <c r="BD17" s="119">
        <v>44424.953668293405</v>
      </c>
      <c r="BE17" s="119">
        <f>SUM(BE18:BE19)</f>
        <v>-9821.8801349672049</v>
      </c>
      <c r="BF17" s="157">
        <f t="shared" si="6"/>
        <v>343753.35533251398</v>
      </c>
      <c r="BG17" s="200">
        <v>169272.14688909857</v>
      </c>
      <c r="BH17" s="119">
        <v>12624.683064215911</v>
      </c>
      <c r="BI17" s="119">
        <v>-6470.741</v>
      </c>
      <c r="BJ17" s="119">
        <v>175426.08895331447</v>
      </c>
      <c r="BK17" s="119">
        <v>55137.700468101524</v>
      </c>
      <c r="BL17" s="119">
        <v>42894.084409143295</v>
      </c>
      <c r="BM17" s="119">
        <f>SUM(BM18:BM19)</f>
        <v>-11929.529560645891</v>
      </c>
      <c r="BN17" s="199">
        <f t="shared" si="7"/>
        <v>261528.34426991342</v>
      </c>
      <c r="BO17" s="156">
        <v>237960.19909000222</v>
      </c>
      <c r="BP17" s="119">
        <v>9561.0308609987933</v>
      </c>
      <c r="BQ17" s="119">
        <v>-6185.0650000000005</v>
      </c>
      <c r="BR17" s="119">
        <v>241336.164951001</v>
      </c>
      <c r="BS17" s="119">
        <v>48951.368673442616</v>
      </c>
      <c r="BT17" s="119">
        <v>42389.141930735605</v>
      </c>
      <c r="BU17" s="119">
        <f>SUM(BU18:BU19)</f>
        <v>-14740.771315970656</v>
      </c>
      <c r="BV17" s="119">
        <f t="shared" si="8"/>
        <v>317935.90423920861</v>
      </c>
      <c r="BW17" s="200">
        <v>329255.06327589107</v>
      </c>
      <c r="BX17" s="119">
        <v>24893.523234448658</v>
      </c>
      <c r="BY17" s="119">
        <v>-5142.3039999999992</v>
      </c>
      <c r="BZ17" s="119">
        <v>349006.28251033975</v>
      </c>
      <c r="CA17" s="119">
        <v>54460.506532736952</v>
      </c>
      <c r="CB17" s="119">
        <v>43365.006905385868</v>
      </c>
      <c r="CC17" s="119">
        <f>SUM(CC18:CC19)</f>
        <v>-13143.514602407189</v>
      </c>
      <c r="CD17" s="199">
        <f t="shared" si="9"/>
        <v>433688.28134605539</v>
      </c>
      <c r="CE17" s="156">
        <v>174289.99132641125</v>
      </c>
      <c r="CF17" s="119">
        <v>270.19584033664307</v>
      </c>
      <c r="CG17" s="119">
        <v>0</v>
      </c>
      <c r="CH17" s="119">
        <v>174560.1871667479</v>
      </c>
      <c r="CI17" s="119">
        <v>57298.977065872408</v>
      </c>
      <c r="CJ17" s="119">
        <v>36343.47230911017</v>
      </c>
      <c r="CK17" s="119">
        <f>SUM(CK18:CK19)</f>
        <v>-2726.6846620138108</v>
      </c>
      <c r="CL17" s="119">
        <f t="shared" si="10"/>
        <v>265475.95187971665</v>
      </c>
    </row>
    <row r="18" spans="1:90" ht="20.100000000000001" customHeight="1" x14ac:dyDescent="0.25">
      <c r="A18" s="123" t="s">
        <v>412</v>
      </c>
      <c r="B18" s="121" t="s">
        <v>817</v>
      </c>
      <c r="C18" s="122">
        <v>47200.726179029516</v>
      </c>
      <c r="D18" s="122">
        <v>5078.241</v>
      </c>
      <c r="E18" s="122">
        <v>-3454.6470000000004</v>
      </c>
      <c r="F18" s="122">
        <v>48824.320179029521</v>
      </c>
      <c r="G18" s="122">
        <v>1864.5701140961683</v>
      </c>
      <c r="H18" s="122">
        <v>6630</v>
      </c>
      <c r="I18" s="122">
        <v>-25456.27218484665</v>
      </c>
      <c r="J18" s="161">
        <f t="shared" si="0"/>
        <v>31862.618108279039</v>
      </c>
      <c r="K18" s="202">
        <v>44095.301580590232</v>
      </c>
      <c r="L18" s="122">
        <v>4202.4680000000008</v>
      </c>
      <c r="M18" s="122">
        <v>-2539.9219999999996</v>
      </c>
      <c r="N18" s="122">
        <v>45757.847580590234</v>
      </c>
      <c r="O18" s="122">
        <v>2000.0550917947548</v>
      </c>
      <c r="P18" s="122">
        <v>9107</v>
      </c>
      <c r="Q18" s="122">
        <v>-26670.511875727141</v>
      </c>
      <c r="R18" s="201">
        <f t="shared" si="1"/>
        <v>30194.390796657848</v>
      </c>
      <c r="S18" s="160">
        <v>55107.554447050032</v>
      </c>
      <c r="T18" s="122">
        <v>5229.2929999999997</v>
      </c>
      <c r="U18" s="122">
        <v>-3308.3139999999994</v>
      </c>
      <c r="V18" s="122">
        <v>57028.533447050031</v>
      </c>
      <c r="W18" s="122">
        <v>2626.5629349154078</v>
      </c>
      <c r="X18" s="122">
        <v>12695</v>
      </c>
      <c r="Y18" s="122">
        <v>-27773.689389164578</v>
      </c>
      <c r="Z18" s="161">
        <f t="shared" si="2"/>
        <v>44576.406992800868</v>
      </c>
      <c r="AA18" s="202">
        <v>63205.318934331321</v>
      </c>
      <c r="AB18" s="122">
        <v>6597.1174999999985</v>
      </c>
      <c r="AC18" s="122">
        <v>-3497.8879999999999</v>
      </c>
      <c r="AD18" s="122">
        <v>66304.548434331315</v>
      </c>
      <c r="AE18" s="122">
        <v>2512.9919159135961</v>
      </c>
      <c r="AF18" s="122">
        <v>6630</v>
      </c>
      <c r="AG18" s="122">
        <v>-30321.355505017385</v>
      </c>
      <c r="AH18" s="201">
        <f t="shared" si="3"/>
        <v>45126.184845227515</v>
      </c>
      <c r="AI18" s="160">
        <v>71076.370246517487</v>
      </c>
      <c r="AJ18" s="122">
        <v>9108.7274999999991</v>
      </c>
      <c r="AK18" s="122">
        <v>-4789.9129999999996</v>
      </c>
      <c r="AL18" s="122">
        <v>75395.18474651748</v>
      </c>
      <c r="AM18" s="122">
        <v>4083.7883222906471</v>
      </c>
      <c r="AN18" s="122">
        <v>11663.745177599994</v>
      </c>
      <c r="AO18" s="122">
        <v>-23956.188159352769</v>
      </c>
      <c r="AP18" s="161">
        <f t="shared" si="4"/>
        <v>67186.530087055362</v>
      </c>
      <c r="AQ18" s="202">
        <v>120421.15484659186</v>
      </c>
      <c r="AR18" s="122">
        <v>15415.645999999999</v>
      </c>
      <c r="AS18" s="122">
        <v>-5388.0439999999999</v>
      </c>
      <c r="AT18" s="122">
        <v>130448.75684659186</v>
      </c>
      <c r="AU18" s="122">
        <v>4355.8863269928361</v>
      </c>
      <c r="AV18" s="122">
        <v>13902.438940210031</v>
      </c>
      <c r="AW18" s="122">
        <v>-32564.308391704431</v>
      </c>
      <c r="AX18" s="201">
        <f t="shared" si="5"/>
        <v>116142.77372209029</v>
      </c>
      <c r="AY18" s="160">
        <v>128982.44081175192</v>
      </c>
      <c r="AZ18" s="122">
        <v>16928.051500000001</v>
      </c>
      <c r="BA18" s="122">
        <v>-6544.3260000000009</v>
      </c>
      <c r="BB18" s="122">
        <v>139366.16631175193</v>
      </c>
      <c r="BC18" s="122">
        <v>3166.9726927317552</v>
      </c>
      <c r="BD18" s="122">
        <v>17623.389260929987</v>
      </c>
      <c r="BE18" s="122">
        <v>-9821.8801349672049</v>
      </c>
      <c r="BF18" s="161">
        <f t="shared" si="6"/>
        <v>150334.64813044647</v>
      </c>
      <c r="BG18" s="202">
        <v>54618.281186248612</v>
      </c>
      <c r="BH18" s="122">
        <v>12356.485064215911</v>
      </c>
      <c r="BI18" s="122">
        <v>-6470.741</v>
      </c>
      <c r="BJ18" s="122">
        <v>60504.025250464525</v>
      </c>
      <c r="BK18" s="122">
        <v>2727.0700491781677</v>
      </c>
      <c r="BL18" s="122">
        <v>15236</v>
      </c>
      <c r="BM18" s="122">
        <v>-11929.529560645891</v>
      </c>
      <c r="BN18" s="201">
        <f t="shared" si="7"/>
        <v>66537.565738996796</v>
      </c>
      <c r="BO18" s="160">
        <v>86222.054341662195</v>
      </c>
      <c r="BP18" s="122">
        <v>9505.6458609987931</v>
      </c>
      <c r="BQ18" s="122">
        <v>-6185.0650000000005</v>
      </c>
      <c r="BR18" s="122">
        <v>89542.635202660982</v>
      </c>
      <c r="BS18" s="122">
        <v>2043.3049713695893</v>
      </c>
      <c r="BT18" s="122">
        <v>12945.417129340014</v>
      </c>
      <c r="BU18" s="122">
        <v>-14740.771315970656</v>
      </c>
      <c r="BV18" s="122">
        <f t="shared" si="8"/>
        <v>89790.585987399929</v>
      </c>
      <c r="BW18" s="202">
        <v>95302.218669031077</v>
      </c>
      <c r="BX18" s="122">
        <v>8321.3512344486553</v>
      </c>
      <c r="BY18" s="122">
        <v>-5142.3039999999992</v>
      </c>
      <c r="BZ18" s="122">
        <v>98481.265903479725</v>
      </c>
      <c r="CA18" s="122">
        <v>1696.4509909760579</v>
      </c>
      <c r="CB18" s="122">
        <v>16206.892190459994</v>
      </c>
      <c r="CC18" s="122">
        <v>-13143.514602407189</v>
      </c>
      <c r="CD18" s="201">
        <f t="shared" si="9"/>
        <v>103241.09448250859</v>
      </c>
      <c r="CE18" s="160">
        <v>48797.244499631277</v>
      </c>
      <c r="CF18" s="122">
        <v>270.19584033664307</v>
      </c>
      <c r="CG18" s="122">
        <v>0</v>
      </c>
      <c r="CH18" s="122">
        <v>49067.440339967921</v>
      </c>
      <c r="CI18" s="122">
        <v>472.90464728920301</v>
      </c>
      <c r="CJ18" s="122">
        <v>9019.9052641200087</v>
      </c>
      <c r="CK18" s="122">
        <v>-2726.6846620138108</v>
      </c>
      <c r="CL18" s="122">
        <f t="shared" si="10"/>
        <v>55833.565589363323</v>
      </c>
    </row>
    <row r="19" spans="1:90" ht="20.100000000000001" customHeight="1" x14ac:dyDescent="0.25">
      <c r="A19" s="123" t="s">
        <v>413</v>
      </c>
      <c r="B19" s="121" t="s">
        <v>395</v>
      </c>
      <c r="C19" s="122">
        <v>80440.789090170001</v>
      </c>
      <c r="D19" s="122">
        <v>2.9999999999999996E-3</v>
      </c>
      <c r="E19" s="122">
        <v>0</v>
      </c>
      <c r="F19" s="122">
        <v>80440.792090169998</v>
      </c>
      <c r="G19" s="122">
        <f>G17-G18</f>
        <v>27573.012351804144</v>
      </c>
      <c r="H19" s="122">
        <f>H17-H18</f>
        <v>15865.12574746379</v>
      </c>
      <c r="I19" s="122">
        <v>0</v>
      </c>
      <c r="J19" s="161">
        <f t="shared" si="0"/>
        <v>123878.93018943793</v>
      </c>
      <c r="K19" s="202">
        <v>80058.360511139996</v>
      </c>
      <c r="L19" s="122">
        <v>5.0000000000000001E-3</v>
      </c>
      <c r="M19" s="122">
        <v>0</v>
      </c>
      <c r="N19" s="122">
        <v>80058.36551114</v>
      </c>
      <c r="O19" s="122">
        <f>O17-O18</f>
        <v>30010.54625228951</v>
      </c>
      <c r="P19" s="122">
        <f>P17-P18</f>
        <v>16663.124713032605</v>
      </c>
      <c r="Q19" s="122">
        <v>0</v>
      </c>
      <c r="R19" s="201">
        <f t="shared" si="1"/>
        <v>126732.03647646212</v>
      </c>
      <c r="S19" s="160">
        <v>117912.41567043001</v>
      </c>
      <c r="T19" s="122">
        <v>7.2999999999999995E-2</v>
      </c>
      <c r="U19" s="122">
        <v>0</v>
      </c>
      <c r="V19" s="122">
        <v>117912.48867043002</v>
      </c>
      <c r="W19" s="122">
        <f>W17-W18</f>
        <v>31061.100336446263</v>
      </c>
      <c r="X19" s="122">
        <f>X17-X18</f>
        <v>15137.148055431877</v>
      </c>
      <c r="Y19" s="122">
        <v>0</v>
      </c>
      <c r="Z19" s="161">
        <f t="shared" si="2"/>
        <v>164110.73706230815</v>
      </c>
      <c r="AA19" s="202">
        <v>122578.03179556</v>
      </c>
      <c r="AB19" s="122">
        <v>3.0000000000000001E-3</v>
      </c>
      <c r="AC19" s="122">
        <v>0</v>
      </c>
      <c r="AD19" s="122">
        <v>122578.03479556</v>
      </c>
      <c r="AE19" s="122">
        <f>AE17-AE18</f>
        <v>40225.492767953569</v>
      </c>
      <c r="AF19" s="122">
        <f>AF17-AF18</f>
        <v>19549.648327083563</v>
      </c>
      <c r="AG19" s="122">
        <v>0</v>
      </c>
      <c r="AH19" s="201">
        <f t="shared" si="3"/>
        <v>182353.17589059714</v>
      </c>
      <c r="AI19" s="160">
        <v>101474.65281623001</v>
      </c>
      <c r="AJ19" s="122">
        <v>0</v>
      </c>
      <c r="AK19" s="122">
        <v>0</v>
      </c>
      <c r="AL19" s="122">
        <v>101474.65281623001</v>
      </c>
      <c r="AM19" s="122">
        <f>AM17-AM18</f>
        <v>38848.813612512153</v>
      </c>
      <c r="AN19" s="122">
        <f>AN17-AN18</f>
        <v>21602.92501267777</v>
      </c>
      <c r="AO19" s="122">
        <v>0</v>
      </c>
      <c r="AP19" s="161">
        <f t="shared" si="4"/>
        <v>161926.39144141992</v>
      </c>
      <c r="AQ19" s="202">
        <v>95835.581036949996</v>
      </c>
      <c r="AR19" s="122">
        <v>88.578000000000003</v>
      </c>
      <c r="AS19" s="122">
        <v>0</v>
      </c>
      <c r="AT19" s="122">
        <v>95924.15903694999</v>
      </c>
      <c r="AU19" s="122">
        <f>AU17-AU18</f>
        <v>55492.720950724579</v>
      </c>
      <c r="AV19" s="122">
        <f>AV17-AV18</f>
        <v>27095.543224644283</v>
      </c>
      <c r="AW19" s="122">
        <v>0</v>
      </c>
      <c r="AX19" s="201">
        <f t="shared" si="5"/>
        <v>178512.42321231886</v>
      </c>
      <c r="AY19" s="160">
        <v>118132.11314904001</v>
      </c>
      <c r="AZ19" s="122">
        <v>143.637</v>
      </c>
      <c r="BA19" s="122">
        <v>0</v>
      </c>
      <c r="BB19" s="122">
        <v>118275.75014904002</v>
      </c>
      <c r="BC19" s="122">
        <f>BC17-BC18</f>
        <v>48341.392645664047</v>
      </c>
      <c r="BD19" s="122">
        <f>BD17-BD18</f>
        <v>26801.564407363418</v>
      </c>
      <c r="BE19" s="122">
        <v>0</v>
      </c>
      <c r="BF19" s="161">
        <f t="shared" si="6"/>
        <v>193418.70720206748</v>
      </c>
      <c r="BG19" s="202">
        <v>114653.86570284999</v>
      </c>
      <c r="BH19" s="122">
        <v>268.19799999999998</v>
      </c>
      <c r="BI19" s="122">
        <v>0</v>
      </c>
      <c r="BJ19" s="122">
        <v>114922.06370284999</v>
      </c>
      <c r="BK19" s="122">
        <f>BK17-BK18</f>
        <v>52410.630418923356</v>
      </c>
      <c r="BL19" s="122">
        <f>BL17-BL18</f>
        <v>27658.084409143295</v>
      </c>
      <c r="BM19" s="122">
        <v>0</v>
      </c>
      <c r="BN19" s="201">
        <f t="shared" si="7"/>
        <v>194990.77853091666</v>
      </c>
      <c r="BO19" s="160">
        <v>151738.14474834001</v>
      </c>
      <c r="BP19" s="122">
        <v>55.384999999999991</v>
      </c>
      <c r="BQ19" s="122">
        <v>0</v>
      </c>
      <c r="BR19" s="122">
        <v>151793.52974834002</v>
      </c>
      <c r="BS19" s="122">
        <f>BS17-BS18</f>
        <v>46908.063702073028</v>
      </c>
      <c r="BT19" s="122">
        <f>BT17-BT18</f>
        <v>29443.72480139559</v>
      </c>
      <c r="BU19" s="122">
        <v>0</v>
      </c>
      <c r="BV19" s="122">
        <f t="shared" si="8"/>
        <v>228145.31825180864</v>
      </c>
      <c r="BW19" s="202">
        <v>233952.84460685999</v>
      </c>
      <c r="BX19" s="122">
        <v>16572.171999999999</v>
      </c>
      <c r="BY19" s="122">
        <v>0</v>
      </c>
      <c r="BZ19" s="122">
        <v>250525.01660685998</v>
      </c>
      <c r="CA19" s="122">
        <f>CA17-CA18</f>
        <v>52764.055541760892</v>
      </c>
      <c r="CB19" s="122">
        <f>CB17-CB18</f>
        <v>27158.114714925876</v>
      </c>
      <c r="CC19" s="122">
        <v>0</v>
      </c>
      <c r="CD19" s="201">
        <f t="shared" si="9"/>
        <v>330447.18686354673</v>
      </c>
      <c r="CE19" s="160">
        <v>125492.74682678001</v>
      </c>
      <c r="CF19" s="122">
        <v>0</v>
      </c>
      <c r="CG19" s="122">
        <v>0</v>
      </c>
      <c r="CH19" s="122">
        <v>125492.74682678001</v>
      </c>
      <c r="CI19" s="122">
        <f>CI17-CI18</f>
        <v>56826.072418583208</v>
      </c>
      <c r="CJ19" s="122">
        <f>CJ17-CJ18</f>
        <v>27323.567044990159</v>
      </c>
      <c r="CK19" s="122">
        <v>0</v>
      </c>
      <c r="CL19" s="122">
        <f t="shared" si="10"/>
        <v>209642.3862903534</v>
      </c>
    </row>
    <row r="20" spans="1:90" ht="20.100000000000001" customHeight="1" x14ac:dyDescent="0.25">
      <c r="A20" s="18" t="s">
        <v>414</v>
      </c>
      <c r="B20" s="19" t="s">
        <v>818</v>
      </c>
      <c r="C20" s="20">
        <v>911064.63935507287</v>
      </c>
      <c r="D20" s="20">
        <v>55755.568999999996</v>
      </c>
      <c r="E20" s="20">
        <v>-3454.6470000000004</v>
      </c>
      <c r="F20" s="20">
        <v>963365.56135507289</v>
      </c>
      <c r="G20" s="20">
        <f>G21+G29</f>
        <v>471911.21622878656</v>
      </c>
      <c r="H20" s="20">
        <f>H21+H29</f>
        <v>306084.81432400987</v>
      </c>
      <c r="I20" s="20">
        <f>I21+I29</f>
        <v>-354665.44591236167</v>
      </c>
      <c r="J20" s="30">
        <f t="shared" si="0"/>
        <v>1386696.1459955077</v>
      </c>
      <c r="K20" s="29">
        <v>1041981.3881615686</v>
      </c>
      <c r="L20" s="20">
        <v>64529.732000000011</v>
      </c>
      <c r="M20" s="20">
        <v>-2539.9219999999996</v>
      </c>
      <c r="N20" s="20">
        <v>1103971.1981615685</v>
      </c>
      <c r="O20" s="20">
        <f>O21+O29</f>
        <v>503927.33491769154</v>
      </c>
      <c r="P20" s="20">
        <f>P21+P29</f>
        <v>347000.97822572046</v>
      </c>
      <c r="Q20" s="20">
        <f>Q21+Q29</f>
        <v>-398057.5018372573</v>
      </c>
      <c r="R20" s="27">
        <f t="shared" si="1"/>
        <v>1556842.0094677233</v>
      </c>
      <c r="S20" s="26">
        <v>1117147.4987661003</v>
      </c>
      <c r="T20" s="20">
        <v>73295.673999999999</v>
      </c>
      <c r="U20" s="20">
        <v>-3308.3139999999994</v>
      </c>
      <c r="V20" s="20">
        <v>1187134.8587661001</v>
      </c>
      <c r="W20" s="20">
        <f>W21+W29</f>
        <v>568074.17927682726</v>
      </c>
      <c r="X20" s="20">
        <f>X21+X29</f>
        <v>394608.46552759456</v>
      </c>
      <c r="Y20" s="20">
        <f>Y21+Y29</f>
        <v>-441938.65275757381</v>
      </c>
      <c r="Z20" s="30">
        <f t="shared" si="2"/>
        <v>1707878.8508129483</v>
      </c>
      <c r="AA20" s="29">
        <v>1265555.1208762964</v>
      </c>
      <c r="AB20" s="20">
        <v>86374.998499999987</v>
      </c>
      <c r="AC20" s="20">
        <v>-3497.8879999999999</v>
      </c>
      <c r="AD20" s="20">
        <v>1348432.2313762964</v>
      </c>
      <c r="AE20" s="20">
        <f>AE21+AE29</f>
        <v>643576.25255744939</v>
      </c>
      <c r="AF20" s="20">
        <f>AF21+AF29</f>
        <v>412928.19064185198</v>
      </c>
      <c r="AG20" s="20">
        <f>AG21+AG29</f>
        <v>-465403.96669535688</v>
      </c>
      <c r="AH20" s="27">
        <f t="shared" si="3"/>
        <v>1939532.7078802411</v>
      </c>
      <c r="AI20" s="26">
        <v>1430180.4139743606</v>
      </c>
      <c r="AJ20" s="20">
        <v>96274.935000000012</v>
      </c>
      <c r="AK20" s="20">
        <v>-4789.9129999999996</v>
      </c>
      <c r="AL20" s="20">
        <v>1521665.4359743607</v>
      </c>
      <c r="AM20" s="20">
        <f>AM21+AM29</f>
        <v>708728.03440714139</v>
      </c>
      <c r="AN20" s="20">
        <f>AN21+AN29</f>
        <v>470743.31343961839</v>
      </c>
      <c r="AO20" s="20">
        <f>AO21+AO29</f>
        <v>-505073.82776838192</v>
      </c>
      <c r="AP20" s="30">
        <f t="shared" si="4"/>
        <v>2196062.9560527382</v>
      </c>
      <c r="AQ20" s="29">
        <v>1721279.207168811</v>
      </c>
      <c r="AR20" s="20">
        <v>121185.357</v>
      </c>
      <c r="AS20" s="20">
        <v>-5388.0439999999999</v>
      </c>
      <c r="AT20" s="20">
        <v>1837076.5201688111</v>
      </c>
      <c r="AU20" s="20">
        <f>AU21+AU29</f>
        <v>736689.35015532619</v>
      </c>
      <c r="AV20" s="20">
        <f>AV21+AV29</f>
        <v>500869.79131396639</v>
      </c>
      <c r="AW20" s="20">
        <f>AW21+AW29</f>
        <v>-524972.8083938912</v>
      </c>
      <c r="AX20" s="27">
        <f t="shared" si="5"/>
        <v>2549662.8532442125</v>
      </c>
      <c r="AY20" s="26">
        <v>1710291.763939085</v>
      </c>
      <c r="AZ20" s="20">
        <v>118283.67950000001</v>
      </c>
      <c r="BA20" s="20">
        <v>-6544.3260000000009</v>
      </c>
      <c r="BB20" s="20">
        <v>1822031.1174390852</v>
      </c>
      <c r="BC20" s="20">
        <f>BC21+BC29</f>
        <v>759251.85086669191</v>
      </c>
      <c r="BD20" s="20">
        <f>BD21+BD29</f>
        <v>544627.16856482718</v>
      </c>
      <c r="BE20" s="20">
        <f>BE21+BE29</f>
        <v>-551835.2799094232</v>
      </c>
      <c r="BF20" s="30">
        <f t="shared" si="6"/>
        <v>2574074.8569611809</v>
      </c>
      <c r="BG20" s="29">
        <v>1735439.7161864964</v>
      </c>
      <c r="BH20" s="20">
        <v>183487.07225444802</v>
      </c>
      <c r="BI20" s="20">
        <v>-6470.741</v>
      </c>
      <c r="BJ20" s="20">
        <v>1912456.0474409445</v>
      </c>
      <c r="BK20" s="20">
        <f>BK21+BK29</f>
        <v>795678.63535596861</v>
      </c>
      <c r="BL20" s="20">
        <f>BL21+BL29</f>
        <v>540244.19618973485</v>
      </c>
      <c r="BM20" s="20">
        <f>BM21+BM29</f>
        <v>-558098.06585038197</v>
      </c>
      <c r="BN20" s="27">
        <f t="shared" si="7"/>
        <v>2690280.8131362665</v>
      </c>
      <c r="BO20" s="26">
        <v>1845231.5990585447</v>
      </c>
      <c r="BP20" s="20">
        <v>132613.41604742483</v>
      </c>
      <c r="BQ20" s="20">
        <v>-6185.0650000000005</v>
      </c>
      <c r="BR20" s="20">
        <v>1971659.9501059696</v>
      </c>
      <c r="BS20" s="20">
        <f>BS21+BS29</f>
        <v>850487.38584847772</v>
      </c>
      <c r="BT20" s="20">
        <f>BT21+BT29</f>
        <v>596058.18287629297</v>
      </c>
      <c r="BU20" s="20">
        <f>BU21+BU29</f>
        <v>-616172.67205362231</v>
      </c>
      <c r="BV20" s="20">
        <f t="shared" si="8"/>
        <v>2802032.8467771178</v>
      </c>
      <c r="BW20" s="29">
        <v>1901211.6502270615</v>
      </c>
      <c r="BX20" s="20">
        <v>168291.31050113257</v>
      </c>
      <c r="BY20" s="20">
        <v>-5142.3039999999992</v>
      </c>
      <c r="BZ20" s="20">
        <v>2064360.6567281941</v>
      </c>
      <c r="CA20" s="20">
        <f>CA21+CA29</f>
        <v>911726.05084636807</v>
      </c>
      <c r="CB20" s="20">
        <f>CB21+CB29</f>
        <v>654485.85358532181</v>
      </c>
      <c r="CC20" s="20">
        <f>CC21+CC29</f>
        <v>-660496.14915333886</v>
      </c>
      <c r="CD20" s="27">
        <f t="shared" si="9"/>
        <v>2970076.4120065453</v>
      </c>
      <c r="CE20" s="26">
        <v>2279631.7505553821</v>
      </c>
      <c r="CF20" s="20">
        <v>129689.0710401446</v>
      </c>
      <c r="CG20" s="20">
        <v>0</v>
      </c>
      <c r="CH20" s="20">
        <v>2409320.8215955268</v>
      </c>
      <c r="CI20" s="20">
        <f>CI21+CI29</f>
        <v>914158.69671451801</v>
      </c>
      <c r="CJ20" s="20">
        <f>CJ21+CJ29</f>
        <v>698565.37536374456</v>
      </c>
      <c r="CK20" s="20">
        <f>CK21+CK29</f>
        <v>-759136.39708662045</v>
      </c>
      <c r="CL20" s="20">
        <f t="shared" si="10"/>
        <v>3262908.4965871694</v>
      </c>
    </row>
    <row r="21" spans="1:90" ht="20.100000000000001" customHeight="1" x14ac:dyDescent="0.25">
      <c r="A21" s="137" t="s">
        <v>415</v>
      </c>
      <c r="B21" s="118" t="s">
        <v>730</v>
      </c>
      <c r="C21" s="119">
        <v>881355.44016832893</v>
      </c>
      <c r="D21" s="119">
        <v>55755.568999999996</v>
      </c>
      <c r="E21" s="119">
        <v>-3454.6470000000004</v>
      </c>
      <c r="F21" s="119">
        <v>933656.36216832895</v>
      </c>
      <c r="G21" s="119">
        <v>431850.04861469212</v>
      </c>
      <c r="H21" s="119">
        <v>271842.00494437793</v>
      </c>
      <c r="I21" s="119">
        <f>SUM(I22:I28)</f>
        <v>-354665.44591236167</v>
      </c>
      <c r="J21" s="157">
        <f t="shared" si="0"/>
        <v>1282682.9698150372</v>
      </c>
      <c r="K21" s="200">
        <v>1018099.9663358976</v>
      </c>
      <c r="L21" s="119">
        <v>64529.732000000011</v>
      </c>
      <c r="M21" s="119">
        <v>-2539.9219999999996</v>
      </c>
      <c r="N21" s="119">
        <v>1080089.7763358976</v>
      </c>
      <c r="O21" s="119">
        <v>474267.67342409154</v>
      </c>
      <c r="P21" s="119">
        <v>310048.86195253168</v>
      </c>
      <c r="Q21" s="119">
        <f>SUM(Q22:Q28)</f>
        <v>-398057.5018372573</v>
      </c>
      <c r="R21" s="199">
        <f t="shared" si="1"/>
        <v>1466348.8098752634</v>
      </c>
      <c r="S21" s="156">
        <v>1093583.8343882267</v>
      </c>
      <c r="T21" s="119">
        <v>73295.673999999999</v>
      </c>
      <c r="U21" s="119">
        <v>-3308.3139999999994</v>
      </c>
      <c r="V21" s="119">
        <v>1163571.1943882268</v>
      </c>
      <c r="W21" s="119">
        <v>535696.5037599823</v>
      </c>
      <c r="X21" s="119">
        <v>349622.83522184234</v>
      </c>
      <c r="Y21" s="119">
        <f>SUM(Y22:Y28)</f>
        <v>-441938.65275757381</v>
      </c>
      <c r="Z21" s="157">
        <f t="shared" si="2"/>
        <v>1606951.8806124777</v>
      </c>
      <c r="AA21" s="200">
        <v>1237479.0589502074</v>
      </c>
      <c r="AB21" s="119">
        <v>86374.998499999987</v>
      </c>
      <c r="AC21" s="119">
        <v>-3497.8879999999999</v>
      </c>
      <c r="AD21" s="119">
        <v>1320356.1694502074</v>
      </c>
      <c r="AE21" s="119">
        <v>598113.7560367994</v>
      </c>
      <c r="AF21" s="119">
        <v>379477.16821286833</v>
      </c>
      <c r="AG21" s="119">
        <f>SUM(AG22:AG28)</f>
        <v>-465403.96669535688</v>
      </c>
      <c r="AH21" s="199">
        <f t="shared" si="3"/>
        <v>1832543.1270045184</v>
      </c>
      <c r="AI21" s="156">
        <v>1397817.7060184753</v>
      </c>
      <c r="AJ21" s="119">
        <v>96274.935000000012</v>
      </c>
      <c r="AK21" s="119">
        <v>-4789.9129999999996</v>
      </c>
      <c r="AL21" s="119">
        <v>1489302.7280184755</v>
      </c>
      <c r="AM21" s="119">
        <v>651145.19566121139</v>
      </c>
      <c r="AN21" s="119">
        <v>429352.21085761942</v>
      </c>
      <c r="AO21" s="119">
        <f>SUM(AO22:AO28)</f>
        <v>-505073.82776838192</v>
      </c>
      <c r="AP21" s="157">
        <f t="shared" si="4"/>
        <v>2064726.3067689247</v>
      </c>
      <c r="AQ21" s="200">
        <v>1701440.8472824157</v>
      </c>
      <c r="AR21" s="119">
        <v>121185.357</v>
      </c>
      <c r="AS21" s="119">
        <v>-5388.0439999999999</v>
      </c>
      <c r="AT21" s="119">
        <v>1817238.1602824158</v>
      </c>
      <c r="AU21" s="119">
        <v>702304.70354578621</v>
      </c>
      <c r="AV21" s="119">
        <v>461930.20248837181</v>
      </c>
      <c r="AW21" s="119">
        <f>SUM(AW22:AW28)</f>
        <v>-524972.8083938912</v>
      </c>
      <c r="AX21" s="199">
        <f t="shared" si="5"/>
        <v>2456500.257922682</v>
      </c>
      <c r="AY21" s="156">
        <v>1685590.760635762</v>
      </c>
      <c r="AZ21" s="119">
        <v>118283.67950000001</v>
      </c>
      <c r="BA21" s="119">
        <v>-6544.3260000000009</v>
      </c>
      <c r="BB21" s="119">
        <v>1797330.1141357622</v>
      </c>
      <c r="BC21" s="119">
        <v>729318.67077666195</v>
      </c>
      <c r="BD21" s="119">
        <v>503556.56164991768</v>
      </c>
      <c r="BE21" s="119">
        <f>SUM(BE22:BE28)</f>
        <v>-551835.2799094232</v>
      </c>
      <c r="BF21" s="157">
        <f t="shared" si="6"/>
        <v>2478370.0666529187</v>
      </c>
      <c r="BG21" s="200">
        <v>1719525.9797626804</v>
      </c>
      <c r="BH21" s="119">
        <v>183487.07225444802</v>
      </c>
      <c r="BI21" s="119">
        <v>-6470.741</v>
      </c>
      <c r="BJ21" s="119">
        <v>1896542.3110171284</v>
      </c>
      <c r="BK21" s="119">
        <v>765176.38352366863</v>
      </c>
      <c r="BL21" s="119">
        <v>516257.60810800834</v>
      </c>
      <c r="BM21" s="119">
        <f>SUM(BM22:BM28)</f>
        <v>-558098.06585038197</v>
      </c>
      <c r="BN21" s="199">
        <f t="shared" si="7"/>
        <v>2619878.2367984233</v>
      </c>
      <c r="BO21" s="156">
        <v>1822557.6290165321</v>
      </c>
      <c r="BP21" s="119">
        <v>132613.41604742483</v>
      </c>
      <c r="BQ21" s="119">
        <v>-6185.0650000000005</v>
      </c>
      <c r="BR21" s="119">
        <v>1948985.9800639569</v>
      </c>
      <c r="BS21" s="119">
        <v>815407.83205569768</v>
      </c>
      <c r="BT21" s="119">
        <v>563766.29890159587</v>
      </c>
      <c r="BU21" s="119">
        <f>SUM(BU22:BU28)</f>
        <v>-616172.67205362231</v>
      </c>
      <c r="BV21" s="119">
        <f t="shared" si="8"/>
        <v>2711987.4389676284</v>
      </c>
      <c r="BW21" s="200">
        <v>1882876.819408806</v>
      </c>
      <c r="BX21" s="119">
        <v>168291.31050113257</v>
      </c>
      <c r="BY21" s="119">
        <v>-5142.3039999999992</v>
      </c>
      <c r="BZ21" s="119">
        <v>2046025.8259099387</v>
      </c>
      <c r="CA21" s="119">
        <v>884305.3263022342</v>
      </c>
      <c r="CB21" s="119">
        <v>613844.65433511266</v>
      </c>
      <c r="CC21" s="119">
        <f>SUM(CC22:CC28)</f>
        <v>-660496.14915333886</v>
      </c>
      <c r="CD21" s="199">
        <f t="shared" si="9"/>
        <v>2883679.6573939468</v>
      </c>
      <c r="CE21" s="156">
        <v>2262677.0529148397</v>
      </c>
      <c r="CF21" s="119">
        <v>129689.0710401446</v>
      </c>
      <c r="CG21" s="119">
        <v>0</v>
      </c>
      <c r="CH21" s="119">
        <v>2392366.1239549844</v>
      </c>
      <c r="CI21" s="119">
        <v>880402.36146831315</v>
      </c>
      <c r="CJ21" s="119">
        <v>642544.93634174461</v>
      </c>
      <c r="CK21" s="119">
        <f>SUM(CK22:CK28)</f>
        <v>-759136.39708662045</v>
      </c>
      <c r="CL21" s="119">
        <f t="shared" si="10"/>
        <v>3156177.0246784221</v>
      </c>
    </row>
    <row r="22" spans="1:90" ht="20.100000000000001" customHeight="1" x14ac:dyDescent="0.25">
      <c r="A22" s="125" t="s">
        <v>417</v>
      </c>
      <c r="B22" s="124" t="s">
        <v>244</v>
      </c>
      <c r="C22" s="120">
        <v>111903.74018260701</v>
      </c>
      <c r="D22" s="120">
        <v>0</v>
      </c>
      <c r="E22" s="120">
        <v>0</v>
      </c>
      <c r="F22" s="120">
        <v>111903.74018260701</v>
      </c>
      <c r="G22" s="120">
        <v>166072.6577944693</v>
      </c>
      <c r="H22" s="120">
        <v>134500.23541804421</v>
      </c>
      <c r="I22" s="120">
        <v>0</v>
      </c>
      <c r="J22" s="159">
        <f t="shared" si="0"/>
        <v>412476.6333951205</v>
      </c>
      <c r="K22" s="204">
        <v>120515.267855963</v>
      </c>
      <c r="L22" s="120">
        <v>0</v>
      </c>
      <c r="M22" s="120">
        <v>0</v>
      </c>
      <c r="N22" s="120">
        <v>120515.267855963</v>
      </c>
      <c r="O22" s="120">
        <v>185252.81448196003</v>
      </c>
      <c r="P22" s="120">
        <v>154672.51332856918</v>
      </c>
      <c r="Q22" s="120">
        <v>0</v>
      </c>
      <c r="R22" s="203">
        <f t="shared" si="1"/>
        <v>460440.59566649218</v>
      </c>
      <c r="S22" s="158">
        <v>125026.09455714287</v>
      </c>
      <c r="T22" s="120">
        <v>0</v>
      </c>
      <c r="U22" s="120">
        <v>0</v>
      </c>
      <c r="V22" s="120">
        <v>125026.09455714287</v>
      </c>
      <c r="W22" s="120">
        <v>208590.42540315801</v>
      </c>
      <c r="X22" s="120">
        <v>176052.53286927572</v>
      </c>
      <c r="Y22" s="120">
        <v>0</v>
      </c>
      <c r="Z22" s="159">
        <f t="shared" si="2"/>
        <v>509669.0528295766</v>
      </c>
      <c r="AA22" s="204">
        <v>137795.12334741701</v>
      </c>
      <c r="AB22" s="120">
        <v>0</v>
      </c>
      <c r="AC22" s="120">
        <v>0</v>
      </c>
      <c r="AD22" s="120">
        <v>137795.12334741701</v>
      </c>
      <c r="AE22" s="120">
        <v>237723.66113272999</v>
      </c>
      <c r="AF22" s="120">
        <v>199847.68217879959</v>
      </c>
      <c r="AG22" s="120">
        <v>0</v>
      </c>
      <c r="AH22" s="203">
        <f t="shared" si="3"/>
        <v>575366.46665894659</v>
      </c>
      <c r="AI22" s="158">
        <v>149702.54758140899</v>
      </c>
      <c r="AJ22" s="120">
        <v>0</v>
      </c>
      <c r="AK22" s="120">
        <v>0</v>
      </c>
      <c r="AL22" s="120">
        <v>149702.54758140899</v>
      </c>
      <c r="AM22" s="120">
        <v>259147.67891779001</v>
      </c>
      <c r="AN22" s="120">
        <v>221183.18970961429</v>
      </c>
      <c r="AO22" s="120">
        <v>0</v>
      </c>
      <c r="AP22" s="159">
        <f t="shared" si="4"/>
        <v>630033.41620881332</v>
      </c>
      <c r="AQ22" s="204">
        <v>167823.00054202002</v>
      </c>
      <c r="AR22" s="120">
        <v>0</v>
      </c>
      <c r="AS22" s="120">
        <v>0</v>
      </c>
      <c r="AT22" s="120">
        <v>167823.00054202002</v>
      </c>
      <c r="AU22" s="120">
        <v>284423.51980137004</v>
      </c>
      <c r="AV22" s="120">
        <v>239316.61651369149</v>
      </c>
      <c r="AW22" s="120">
        <v>0</v>
      </c>
      <c r="AX22" s="203">
        <f t="shared" si="5"/>
        <v>691563.13685708155</v>
      </c>
      <c r="AY22" s="158">
        <v>174123.637578152</v>
      </c>
      <c r="AZ22" s="120">
        <v>0</v>
      </c>
      <c r="BA22" s="120">
        <v>0</v>
      </c>
      <c r="BB22" s="120">
        <v>174123.637578152</v>
      </c>
      <c r="BC22" s="120">
        <v>296537.42403977999</v>
      </c>
      <c r="BD22" s="120">
        <v>259399.94590033751</v>
      </c>
      <c r="BE22" s="120">
        <v>0</v>
      </c>
      <c r="BF22" s="159">
        <f t="shared" si="6"/>
        <v>730061.00751826947</v>
      </c>
      <c r="BG22" s="204">
        <v>187899.67000339116</v>
      </c>
      <c r="BH22" s="120">
        <v>0</v>
      </c>
      <c r="BI22" s="120">
        <v>0</v>
      </c>
      <c r="BJ22" s="120">
        <v>187899.67000339116</v>
      </c>
      <c r="BK22" s="120">
        <v>311544.66278292</v>
      </c>
      <c r="BL22" s="120">
        <v>273542.16513205413</v>
      </c>
      <c r="BM22" s="120">
        <v>0</v>
      </c>
      <c r="BN22" s="203">
        <f t="shared" si="7"/>
        <v>772986.49791836529</v>
      </c>
      <c r="BO22" s="158">
        <v>185156.73038602498</v>
      </c>
      <c r="BP22" s="120">
        <v>0</v>
      </c>
      <c r="BQ22" s="120">
        <v>0</v>
      </c>
      <c r="BR22" s="120">
        <v>185156.73038602498</v>
      </c>
      <c r="BS22" s="120">
        <v>325001.76650840993</v>
      </c>
      <c r="BT22" s="120">
        <v>289499.2847989389</v>
      </c>
      <c r="BU22" s="120">
        <v>0</v>
      </c>
      <c r="BV22" s="120">
        <f t="shared" si="8"/>
        <v>799657.78169337381</v>
      </c>
      <c r="BW22" s="204">
        <v>200480.35478770701</v>
      </c>
      <c r="BX22" s="120">
        <v>0</v>
      </c>
      <c r="BY22" s="120">
        <v>0</v>
      </c>
      <c r="BZ22" s="120">
        <v>200480.35478770701</v>
      </c>
      <c r="CA22" s="120">
        <v>346980.81577584753</v>
      </c>
      <c r="CB22" s="120">
        <v>311853.4089791539</v>
      </c>
      <c r="CC22" s="120">
        <v>0</v>
      </c>
      <c r="CD22" s="203">
        <f t="shared" si="9"/>
        <v>859314.57954270835</v>
      </c>
      <c r="CE22" s="158">
        <v>203757.17539950204</v>
      </c>
      <c r="CF22" s="120">
        <v>0</v>
      </c>
      <c r="CG22" s="120">
        <v>0</v>
      </c>
      <c r="CH22" s="120">
        <v>203757.17539950204</v>
      </c>
      <c r="CI22" s="120">
        <v>334471.33276806009</v>
      </c>
      <c r="CJ22" s="120">
        <v>323163.07727499999</v>
      </c>
      <c r="CK22" s="120">
        <v>0</v>
      </c>
      <c r="CL22" s="120">
        <f t="shared" si="10"/>
        <v>861391.58544256212</v>
      </c>
    </row>
    <row r="23" spans="1:90" ht="20.100000000000001" customHeight="1" x14ac:dyDescent="0.25">
      <c r="A23" s="125" t="s">
        <v>418</v>
      </c>
      <c r="B23" s="124" t="s">
        <v>245</v>
      </c>
      <c r="C23" s="120">
        <v>36083.909233196995</v>
      </c>
      <c r="D23" s="120">
        <v>5363.7595000000001</v>
      </c>
      <c r="E23" s="120">
        <v>0</v>
      </c>
      <c r="F23" s="120">
        <v>41447.668733196995</v>
      </c>
      <c r="G23" s="120">
        <v>64718.624180532766</v>
      </c>
      <c r="H23" s="120">
        <v>102419.06780812399</v>
      </c>
      <c r="I23" s="120">
        <v>0</v>
      </c>
      <c r="J23" s="159">
        <f t="shared" si="0"/>
        <v>208585.36072185374</v>
      </c>
      <c r="K23" s="204">
        <v>38223.438900804002</v>
      </c>
      <c r="L23" s="120">
        <v>6981.3059999999996</v>
      </c>
      <c r="M23" s="120">
        <v>0</v>
      </c>
      <c r="N23" s="120">
        <v>45204.744900803998</v>
      </c>
      <c r="O23" s="120">
        <v>69026.953157039999</v>
      </c>
      <c r="P23" s="120">
        <v>116185.11651877999</v>
      </c>
      <c r="Q23" s="120">
        <v>0</v>
      </c>
      <c r="R23" s="203">
        <f t="shared" si="1"/>
        <v>230416.81457662399</v>
      </c>
      <c r="S23" s="158">
        <v>40862.188781716628</v>
      </c>
      <c r="T23" s="120">
        <v>7160.3275000000003</v>
      </c>
      <c r="U23" s="120">
        <v>0</v>
      </c>
      <c r="V23" s="120">
        <v>48022.516281716627</v>
      </c>
      <c r="W23" s="120">
        <v>78979.815549406339</v>
      </c>
      <c r="X23" s="120">
        <v>127909.87412975701</v>
      </c>
      <c r="Y23" s="120">
        <v>0</v>
      </c>
      <c r="Z23" s="159">
        <f t="shared" si="2"/>
        <v>254912.20596087998</v>
      </c>
      <c r="AA23" s="204">
        <v>45494.619554151992</v>
      </c>
      <c r="AB23" s="120">
        <v>8843.7534999999989</v>
      </c>
      <c r="AC23" s="120">
        <v>0</v>
      </c>
      <c r="AD23" s="120">
        <v>54338.373054151991</v>
      </c>
      <c r="AE23" s="120">
        <v>89562.426857879967</v>
      </c>
      <c r="AF23" s="120">
        <v>129874.26286595799</v>
      </c>
      <c r="AG23" s="120">
        <v>0</v>
      </c>
      <c r="AH23" s="203">
        <f t="shared" si="3"/>
        <v>273775.06277798995</v>
      </c>
      <c r="AI23" s="158">
        <v>50807.551140628006</v>
      </c>
      <c r="AJ23" s="120">
        <v>9177.6930000000029</v>
      </c>
      <c r="AK23" s="120">
        <v>0</v>
      </c>
      <c r="AL23" s="120">
        <v>59985.244140628012</v>
      </c>
      <c r="AM23" s="120">
        <v>96710.964528779979</v>
      </c>
      <c r="AN23" s="120">
        <v>150068.26520100399</v>
      </c>
      <c r="AO23" s="120">
        <v>0</v>
      </c>
      <c r="AP23" s="159">
        <f t="shared" si="4"/>
        <v>306764.47387041198</v>
      </c>
      <c r="AQ23" s="204">
        <v>50741.196691259</v>
      </c>
      <c r="AR23" s="120">
        <v>9290.4005000000016</v>
      </c>
      <c r="AS23" s="120">
        <v>0</v>
      </c>
      <c r="AT23" s="120">
        <v>60031.597191259003</v>
      </c>
      <c r="AU23" s="120">
        <v>90000.839003070025</v>
      </c>
      <c r="AV23" s="120">
        <v>150934.72933094602</v>
      </c>
      <c r="AW23" s="120">
        <v>0</v>
      </c>
      <c r="AX23" s="203">
        <f t="shared" si="5"/>
        <v>300967.16552527505</v>
      </c>
      <c r="AY23" s="158">
        <v>59349.749486482004</v>
      </c>
      <c r="AZ23" s="120">
        <v>8892.7690000000002</v>
      </c>
      <c r="BA23" s="120">
        <v>0</v>
      </c>
      <c r="BB23" s="120">
        <v>68242.518486482004</v>
      </c>
      <c r="BC23" s="120">
        <v>96099.37096831997</v>
      </c>
      <c r="BD23" s="120">
        <v>167300.53464864599</v>
      </c>
      <c r="BE23" s="120">
        <v>0</v>
      </c>
      <c r="BF23" s="159">
        <f t="shared" si="6"/>
        <v>331642.42410344793</v>
      </c>
      <c r="BG23" s="204">
        <v>53496.625524543007</v>
      </c>
      <c r="BH23" s="120">
        <v>5184.2882182180947</v>
      </c>
      <c r="BI23" s="120">
        <v>0</v>
      </c>
      <c r="BJ23" s="120">
        <v>58680.913742761099</v>
      </c>
      <c r="BK23" s="120">
        <v>101253.76459825</v>
      </c>
      <c r="BL23" s="120">
        <v>160206.92774767699</v>
      </c>
      <c r="BM23" s="120">
        <v>0</v>
      </c>
      <c r="BN23" s="203">
        <f t="shared" si="7"/>
        <v>320141.60608868813</v>
      </c>
      <c r="BO23" s="158">
        <v>57207.550087417992</v>
      </c>
      <c r="BP23" s="120">
        <v>5902.1816756040607</v>
      </c>
      <c r="BQ23" s="120">
        <v>0</v>
      </c>
      <c r="BR23" s="120">
        <v>63109.73176302205</v>
      </c>
      <c r="BS23" s="120">
        <v>109315.73946239</v>
      </c>
      <c r="BT23" s="120">
        <v>181743.39076184601</v>
      </c>
      <c r="BU23" s="120">
        <v>0</v>
      </c>
      <c r="BV23" s="120">
        <f t="shared" si="8"/>
        <v>354168.86198725807</v>
      </c>
      <c r="BW23" s="204">
        <v>57013.205239657997</v>
      </c>
      <c r="BX23" s="120">
        <v>5757.016427553981</v>
      </c>
      <c r="BY23" s="120">
        <v>0</v>
      </c>
      <c r="BZ23" s="120">
        <v>62770.221667211976</v>
      </c>
      <c r="CA23" s="120">
        <v>121676.4735293007</v>
      </c>
      <c r="CB23" s="120">
        <v>202609.39922177</v>
      </c>
      <c r="CC23" s="120">
        <v>0</v>
      </c>
      <c r="CD23" s="203">
        <f t="shared" si="9"/>
        <v>387056.09441828268</v>
      </c>
      <c r="CE23" s="158">
        <v>58946.235680778991</v>
      </c>
      <c r="CF23" s="120">
        <v>16.968678623863074</v>
      </c>
      <c r="CG23" s="120">
        <v>0</v>
      </c>
      <c r="CH23" s="120">
        <v>58963.204359402851</v>
      </c>
      <c r="CI23" s="120">
        <v>116749.66324413889</v>
      </c>
      <c r="CJ23" s="120">
        <v>215173.76781399999</v>
      </c>
      <c r="CK23" s="120">
        <v>0</v>
      </c>
      <c r="CL23" s="120">
        <f t="shared" si="10"/>
        <v>390886.63541754172</v>
      </c>
    </row>
    <row r="24" spans="1:90" ht="20.100000000000001" customHeight="1" x14ac:dyDescent="0.25">
      <c r="A24" s="125" t="s">
        <v>419</v>
      </c>
      <c r="B24" s="124" t="s">
        <v>819</v>
      </c>
      <c r="C24" s="120">
        <v>85354.624432928918</v>
      </c>
      <c r="D24" s="120">
        <v>822.61799999999994</v>
      </c>
      <c r="E24" s="120">
        <v>-3454.6470000000004</v>
      </c>
      <c r="F24" s="120">
        <v>82722.595432928923</v>
      </c>
      <c r="G24" s="120">
        <v>22318.905389958054</v>
      </c>
      <c r="H24" s="120">
        <v>2940.240692162266</v>
      </c>
      <c r="I24" s="120">
        <v>-25456.27218484665</v>
      </c>
      <c r="J24" s="159">
        <f t="shared" si="0"/>
        <v>82525.469330202584</v>
      </c>
      <c r="K24" s="204">
        <v>123090.11125038841</v>
      </c>
      <c r="L24" s="120">
        <v>814.40949999999975</v>
      </c>
      <c r="M24" s="120">
        <v>-2539.9219999999996</v>
      </c>
      <c r="N24" s="120">
        <v>121364.5987503884</v>
      </c>
      <c r="O24" s="120">
        <v>24338.354667116451</v>
      </c>
      <c r="P24" s="120">
        <v>3015.1042575812139</v>
      </c>
      <c r="Q24" s="120">
        <v>-26670.511875727138</v>
      </c>
      <c r="R24" s="203">
        <f t="shared" si="1"/>
        <v>122047.54579935891</v>
      </c>
      <c r="S24" s="158">
        <v>99283.110233826592</v>
      </c>
      <c r="T24" s="120">
        <v>806.02050000000031</v>
      </c>
      <c r="U24" s="120">
        <v>-3308.3139999999994</v>
      </c>
      <c r="V24" s="120">
        <v>96780.816733826592</v>
      </c>
      <c r="W24" s="120">
        <v>25865.902839874074</v>
      </c>
      <c r="X24" s="120">
        <v>2681.6493087064196</v>
      </c>
      <c r="Y24" s="120">
        <v>-27773.689389164581</v>
      </c>
      <c r="Z24" s="159">
        <f t="shared" si="2"/>
        <v>97554.679493242496</v>
      </c>
      <c r="AA24" s="204">
        <v>137473.89884430874</v>
      </c>
      <c r="AB24" s="120">
        <v>740.85149999999976</v>
      </c>
      <c r="AC24" s="120">
        <v>-3497.8879999999999</v>
      </c>
      <c r="AD24" s="120">
        <v>134716.86234430873</v>
      </c>
      <c r="AE24" s="120">
        <v>28762.735931724452</v>
      </c>
      <c r="AF24" s="120">
        <v>2709.2861131744871</v>
      </c>
      <c r="AG24" s="120">
        <v>-30321.355505017382</v>
      </c>
      <c r="AH24" s="203">
        <f t="shared" si="3"/>
        <v>135867.52888419028</v>
      </c>
      <c r="AI24" s="158">
        <v>177032.1401220148</v>
      </c>
      <c r="AJ24" s="120">
        <v>646.03</v>
      </c>
      <c r="AK24" s="120">
        <v>-4789.9129999999996</v>
      </c>
      <c r="AL24" s="120">
        <v>172888.25712201479</v>
      </c>
      <c r="AM24" s="120">
        <v>23059.321394398925</v>
      </c>
      <c r="AN24" s="120">
        <v>2279.7382154575726</v>
      </c>
      <c r="AO24" s="120">
        <v>-23956.188159352769</v>
      </c>
      <c r="AP24" s="159">
        <f t="shared" si="4"/>
        <v>174271.1285725185</v>
      </c>
      <c r="AQ24" s="204">
        <v>361720.9054494357</v>
      </c>
      <c r="AR24" s="120">
        <v>613.38499999999999</v>
      </c>
      <c r="AS24" s="120">
        <v>-5388.0439999999999</v>
      </c>
      <c r="AT24" s="120">
        <v>356946.24644943571</v>
      </c>
      <c r="AU24" s="120">
        <v>36393.553413676113</v>
      </c>
      <c r="AV24" s="120">
        <v>2077.2695301413742</v>
      </c>
      <c r="AW24" s="120">
        <v>-32564.308391704428</v>
      </c>
      <c r="AX24" s="203">
        <f t="shared" si="5"/>
        <v>362852.76100154873</v>
      </c>
      <c r="AY24" s="158">
        <v>212231.06807733292</v>
      </c>
      <c r="AZ24" s="120">
        <v>648.75049999999999</v>
      </c>
      <c r="BA24" s="120">
        <v>-6544.3260000000009</v>
      </c>
      <c r="BB24" s="120">
        <v>206335.49257733292</v>
      </c>
      <c r="BC24" s="120">
        <v>17714.840666309377</v>
      </c>
      <c r="BD24" s="120">
        <v>1844.1773866864073</v>
      </c>
      <c r="BE24" s="120">
        <v>-9821.8801349672085</v>
      </c>
      <c r="BF24" s="159">
        <f t="shared" si="6"/>
        <v>216072.63049536149</v>
      </c>
      <c r="BG24" s="204">
        <v>202528.50805045955</v>
      </c>
      <c r="BH24" s="120">
        <v>654.54767929993181</v>
      </c>
      <c r="BI24" s="120">
        <v>-6470.741</v>
      </c>
      <c r="BJ24" s="120">
        <v>196712.31472975947</v>
      </c>
      <c r="BK24" s="120">
        <v>19758.202331518543</v>
      </c>
      <c r="BL24" s="120">
        <v>1647.5444896805504</v>
      </c>
      <c r="BM24" s="120">
        <v>-11929.529560645891</v>
      </c>
      <c r="BN24" s="203">
        <f t="shared" si="7"/>
        <v>206188.53199031268</v>
      </c>
      <c r="BO24" s="158">
        <v>235448.04254604122</v>
      </c>
      <c r="BP24" s="120">
        <v>292.25771786281251</v>
      </c>
      <c r="BQ24" s="120">
        <v>-6185.0650000000005</v>
      </c>
      <c r="BR24" s="120">
        <v>229555.23526390403</v>
      </c>
      <c r="BS24" s="120">
        <v>21125.115963890341</v>
      </c>
      <c r="BT24" s="120">
        <v>2103.8236783094799</v>
      </c>
      <c r="BU24" s="120">
        <v>-14740.771315970656</v>
      </c>
      <c r="BV24" s="120">
        <f t="shared" si="8"/>
        <v>238043.40359013318</v>
      </c>
      <c r="BW24" s="204">
        <v>137399.68546359998</v>
      </c>
      <c r="BX24" s="120">
        <v>66.278968164693353</v>
      </c>
      <c r="BY24" s="120">
        <v>-5142.3039999999992</v>
      </c>
      <c r="BZ24" s="120">
        <v>132323.66043176467</v>
      </c>
      <c r="CA24" s="120">
        <v>21734.964712422261</v>
      </c>
      <c r="CB24" s="120">
        <v>2285.3175111037963</v>
      </c>
      <c r="CC24" s="120">
        <v>-13143.514602407186</v>
      </c>
      <c r="CD24" s="203">
        <f t="shared" si="9"/>
        <v>143200.42805288354</v>
      </c>
      <c r="CE24" s="158">
        <v>79539.244822890978</v>
      </c>
      <c r="CF24" s="120">
        <v>3.6446346725623227</v>
      </c>
      <c r="CG24" s="120">
        <v>0</v>
      </c>
      <c r="CH24" s="120">
        <v>79542.889457563535</v>
      </c>
      <c r="CI24" s="120">
        <v>5581.216795831323</v>
      </c>
      <c r="CJ24" s="120">
        <v>982.40577774467317</v>
      </c>
      <c r="CK24" s="120">
        <v>-2726.6846620138112</v>
      </c>
      <c r="CL24" s="120">
        <f t="shared" si="10"/>
        <v>83379.82736912572</v>
      </c>
    </row>
    <row r="25" spans="1:90" ht="20.100000000000001" customHeight="1" x14ac:dyDescent="0.25">
      <c r="A25" s="125" t="s">
        <v>420</v>
      </c>
      <c r="B25" s="124" t="s">
        <v>248</v>
      </c>
      <c r="C25" s="120">
        <v>4336.0893529700006</v>
      </c>
      <c r="D25" s="120">
        <v>0</v>
      </c>
      <c r="E25" s="120">
        <v>0</v>
      </c>
      <c r="F25" s="120">
        <v>4336.0893529700006</v>
      </c>
      <c r="G25" s="120">
        <v>168.99780095402659</v>
      </c>
      <c r="H25" s="120">
        <v>143.12630871000002</v>
      </c>
      <c r="I25" s="120">
        <v>0</v>
      </c>
      <c r="J25" s="159">
        <f t="shared" si="0"/>
        <v>4648.2134626340267</v>
      </c>
      <c r="K25" s="204">
        <v>7408.4522051799995</v>
      </c>
      <c r="L25" s="120">
        <v>0</v>
      </c>
      <c r="M25" s="120">
        <v>0</v>
      </c>
      <c r="N25" s="120">
        <v>7408.4522051799995</v>
      </c>
      <c r="O25" s="120">
        <v>151.22084724000004</v>
      </c>
      <c r="P25" s="120">
        <v>166.04665469999998</v>
      </c>
      <c r="Q25" s="120">
        <v>0</v>
      </c>
      <c r="R25" s="203">
        <f t="shared" si="1"/>
        <v>7725.7197071199989</v>
      </c>
      <c r="S25" s="158">
        <v>9461.5252711800003</v>
      </c>
      <c r="T25" s="120">
        <v>0</v>
      </c>
      <c r="U25" s="120">
        <v>0</v>
      </c>
      <c r="V25" s="120">
        <v>9461.5252711800003</v>
      </c>
      <c r="W25" s="120">
        <v>168.79918206999997</v>
      </c>
      <c r="X25" s="120">
        <v>161.58218930000001</v>
      </c>
      <c r="Y25" s="120">
        <v>0</v>
      </c>
      <c r="Z25" s="159">
        <f t="shared" si="2"/>
        <v>9791.9066425500005</v>
      </c>
      <c r="AA25" s="204">
        <v>15883.722092195001</v>
      </c>
      <c r="AB25" s="120">
        <v>0</v>
      </c>
      <c r="AC25" s="120">
        <v>0</v>
      </c>
      <c r="AD25" s="120">
        <v>15883.722092195001</v>
      </c>
      <c r="AE25" s="120">
        <v>376.81208955000005</v>
      </c>
      <c r="AF25" s="120">
        <v>244.78848966999999</v>
      </c>
      <c r="AG25" s="120">
        <v>0</v>
      </c>
      <c r="AH25" s="203">
        <f t="shared" si="3"/>
        <v>16505.322671415001</v>
      </c>
      <c r="AI25" s="158">
        <v>18208.716499652</v>
      </c>
      <c r="AJ25" s="120">
        <v>0</v>
      </c>
      <c r="AK25" s="120">
        <v>0</v>
      </c>
      <c r="AL25" s="120">
        <v>18208.716499652</v>
      </c>
      <c r="AM25" s="120">
        <v>334.93715249999997</v>
      </c>
      <c r="AN25" s="120">
        <v>266.11535593999997</v>
      </c>
      <c r="AO25" s="120">
        <v>0</v>
      </c>
      <c r="AP25" s="159">
        <f t="shared" si="4"/>
        <v>18809.769008092</v>
      </c>
      <c r="AQ25" s="204">
        <v>55883.726043530005</v>
      </c>
      <c r="AR25" s="120">
        <v>0</v>
      </c>
      <c r="AS25" s="120">
        <v>0</v>
      </c>
      <c r="AT25" s="120">
        <v>55883.726043530005</v>
      </c>
      <c r="AU25" s="120">
        <v>324.42296544000004</v>
      </c>
      <c r="AV25" s="120">
        <v>230.92999913999998</v>
      </c>
      <c r="AW25" s="120">
        <v>0</v>
      </c>
      <c r="AX25" s="203">
        <f t="shared" si="5"/>
        <v>56439.079008109999</v>
      </c>
      <c r="AY25" s="158">
        <v>27791.31833568</v>
      </c>
      <c r="AZ25" s="120">
        <v>0</v>
      </c>
      <c r="BA25" s="120">
        <v>0</v>
      </c>
      <c r="BB25" s="120">
        <v>27791.31833568</v>
      </c>
      <c r="BC25" s="120">
        <v>830.53300443000012</v>
      </c>
      <c r="BD25" s="120">
        <v>349.24804723</v>
      </c>
      <c r="BE25" s="120">
        <v>0</v>
      </c>
      <c r="BF25" s="159">
        <f t="shared" si="6"/>
        <v>28971.09938734</v>
      </c>
      <c r="BG25" s="204">
        <v>22001.646501279996</v>
      </c>
      <c r="BH25" s="120">
        <v>0</v>
      </c>
      <c r="BI25" s="120">
        <v>0</v>
      </c>
      <c r="BJ25" s="120">
        <v>22001.646501279996</v>
      </c>
      <c r="BK25" s="120">
        <v>837.50184080999986</v>
      </c>
      <c r="BL25" s="120">
        <v>330.08870200000001</v>
      </c>
      <c r="BM25" s="120">
        <v>0</v>
      </c>
      <c r="BN25" s="203">
        <f t="shared" si="7"/>
        <v>23169.237044089998</v>
      </c>
      <c r="BO25" s="158">
        <v>23699.733352480001</v>
      </c>
      <c r="BP25" s="120">
        <v>0</v>
      </c>
      <c r="BQ25" s="120">
        <v>0</v>
      </c>
      <c r="BR25" s="120">
        <v>23699.733352480001</v>
      </c>
      <c r="BS25" s="120">
        <v>731.39755342000012</v>
      </c>
      <c r="BT25" s="120">
        <v>360.61070258999996</v>
      </c>
      <c r="BU25" s="120">
        <v>0</v>
      </c>
      <c r="BV25" s="120">
        <f t="shared" si="8"/>
        <v>24791.74160849</v>
      </c>
      <c r="BW25" s="204">
        <v>16436.800096580002</v>
      </c>
      <c r="BX25" s="120">
        <v>0</v>
      </c>
      <c r="BY25" s="120">
        <v>0</v>
      </c>
      <c r="BZ25" s="120">
        <v>16436.800096580002</v>
      </c>
      <c r="CA25" s="120">
        <v>682.58279105275869</v>
      </c>
      <c r="CB25" s="120">
        <v>358.10378942</v>
      </c>
      <c r="CC25" s="120">
        <v>0</v>
      </c>
      <c r="CD25" s="203">
        <f t="shared" si="9"/>
        <v>17477.486677052762</v>
      </c>
      <c r="CE25" s="158">
        <v>11283.434536364</v>
      </c>
      <c r="CF25" s="120">
        <v>0</v>
      </c>
      <c r="CG25" s="120">
        <v>0</v>
      </c>
      <c r="CH25" s="120">
        <v>11283.434536364</v>
      </c>
      <c r="CI25" s="120">
        <v>632.15760451545657</v>
      </c>
      <c r="CJ25" s="120">
        <v>380.13864599999999</v>
      </c>
      <c r="CK25" s="120">
        <v>0</v>
      </c>
      <c r="CL25" s="120">
        <f t="shared" si="10"/>
        <v>12295.730786879456</v>
      </c>
    </row>
    <row r="26" spans="1:90" ht="20.100000000000001" customHeight="1" x14ac:dyDescent="0.25">
      <c r="A26" s="125" t="s">
        <v>421</v>
      </c>
      <c r="B26" s="124" t="s">
        <v>243</v>
      </c>
      <c r="C26" s="120">
        <v>240556.96817921667</v>
      </c>
      <c r="D26" s="120">
        <v>0</v>
      </c>
      <c r="E26" s="120">
        <v>0</v>
      </c>
      <c r="F26" s="120">
        <v>240556.96817921667</v>
      </c>
      <c r="G26" s="120">
        <v>87919.067304062424</v>
      </c>
      <c r="H26" s="120">
        <v>1954.3032321615799</v>
      </c>
      <c r="I26" s="120">
        <v>-329209.17372751504</v>
      </c>
      <c r="J26" s="159">
        <f t="shared" si="0"/>
        <v>1221.1649879256147</v>
      </c>
      <c r="K26" s="204">
        <v>276216.79086746078</v>
      </c>
      <c r="L26" s="120">
        <v>0</v>
      </c>
      <c r="M26" s="120">
        <v>0</v>
      </c>
      <c r="N26" s="120">
        <v>276216.79086746078</v>
      </c>
      <c r="O26" s="120">
        <v>94694.250245877512</v>
      </c>
      <c r="P26" s="120">
        <v>1597.5709916739202</v>
      </c>
      <c r="Q26" s="120">
        <v>-371386.98996153014</v>
      </c>
      <c r="R26" s="203">
        <f t="shared" si="1"/>
        <v>1121.6221434820909</v>
      </c>
      <c r="S26" s="158">
        <v>306982.23110724334</v>
      </c>
      <c r="T26" s="120">
        <v>0</v>
      </c>
      <c r="U26" s="120">
        <v>0</v>
      </c>
      <c r="V26" s="120">
        <v>306982.23110724334</v>
      </c>
      <c r="W26" s="120">
        <v>106796.3754642788</v>
      </c>
      <c r="X26" s="120">
        <v>1705.2657191384401</v>
      </c>
      <c r="Y26" s="120">
        <v>-414164.96336840926</v>
      </c>
      <c r="Z26" s="159">
        <f t="shared" si="2"/>
        <v>1318.9089222513139</v>
      </c>
      <c r="AA26" s="204">
        <v>319050.19600224099</v>
      </c>
      <c r="AB26" s="120">
        <v>0</v>
      </c>
      <c r="AC26" s="120">
        <v>0</v>
      </c>
      <c r="AD26" s="120">
        <v>319050.19600224099</v>
      </c>
      <c r="AE26" s="120">
        <v>114918.94561496752</v>
      </c>
      <c r="AF26" s="120">
        <v>3013.9600815110803</v>
      </c>
      <c r="AG26" s="120">
        <v>-435082.61119033949</v>
      </c>
      <c r="AH26" s="203">
        <f t="shared" si="3"/>
        <v>1900.490508380055</v>
      </c>
      <c r="AI26" s="158">
        <v>353972.77869517298</v>
      </c>
      <c r="AJ26" s="120">
        <v>0</v>
      </c>
      <c r="AK26" s="120">
        <v>0</v>
      </c>
      <c r="AL26" s="120">
        <v>353972.77869517298</v>
      </c>
      <c r="AM26" s="120">
        <v>126882.06092917999</v>
      </c>
      <c r="AN26" s="120">
        <v>3370.03892194729</v>
      </c>
      <c r="AO26" s="120">
        <v>-481117.63960902917</v>
      </c>
      <c r="AP26" s="159">
        <f t="shared" si="4"/>
        <v>3107.2389372711186</v>
      </c>
      <c r="AQ26" s="204">
        <v>361204.08380802546</v>
      </c>
      <c r="AR26" s="120">
        <v>0</v>
      </c>
      <c r="AS26" s="120">
        <v>0</v>
      </c>
      <c r="AT26" s="120">
        <v>361204.08380802546</v>
      </c>
      <c r="AU26" s="120">
        <v>129486.06649543</v>
      </c>
      <c r="AV26" s="120">
        <v>4434.0620402653403</v>
      </c>
      <c r="AW26" s="120">
        <v>-492408.5000021868</v>
      </c>
      <c r="AX26" s="203">
        <f t="shared" si="5"/>
        <v>2715.712341534032</v>
      </c>
      <c r="AY26" s="158">
        <v>405540.17122584552</v>
      </c>
      <c r="AZ26" s="120">
        <v>0</v>
      </c>
      <c r="BA26" s="120">
        <v>0</v>
      </c>
      <c r="BB26" s="120">
        <v>405540.17122584552</v>
      </c>
      <c r="BC26" s="120">
        <v>135798.92219209255</v>
      </c>
      <c r="BD26" s="120">
        <v>5281.0209365270393</v>
      </c>
      <c r="BE26" s="120">
        <v>-542013.39977445605</v>
      </c>
      <c r="BF26" s="159">
        <f t="shared" si="6"/>
        <v>4606.7145800091093</v>
      </c>
      <c r="BG26" s="204">
        <v>403194.73494057078</v>
      </c>
      <c r="BH26" s="120">
        <v>0</v>
      </c>
      <c r="BI26" s="120">
        <v>0</v>
      </c>
      <c r="BJ26" s="120">
        <v>403194.73494057078</v>
      </c>
      <c r="BK26" s="120">
        <v>141579.80447334005</v>
      </c>
      <c r="BL26" s="120">
        <v>5002.908696269209</v>
      </c>
      <c r="BM26" s="120">
        <v>-546168.53628973605</v>
      </c>
      <c r="BN26" s="203">
        <f t="shared" si="7"/>
        <v>3608.9118204439292</v>
      </c>
      <c r="BO26" s="158">
        <v>447589.41123754787</v>
      </c>
      <c r="BP26" s="120">
        <v>0</v>
      </c>
      <c r="BQ26" s="120">
        <v>0</v>
      </c>
      <c r="BR26" s="120">
        <v>447589.41123754787</v>
      </c>
      <c r="BS26" s="120">
        <v>151975.63237916748</v>
      </c>
      <c r="BT26" s="120">
        <v>5521.7356255961986</v>
      </c>
      <c r="BU26" s="120">
        <v>-601431.90073765162</v>
      </c>
      <c r="BV26" s="120">
        <f t="shared" si="8"/>
        <v>3654.8785046599805</v>
      </c>
      <c r="BW26" s="204">
        <v>484081.88787953474</v>
      </c>
      <c r="BX26" s="120">
        <v>0</v>
      </c>
      <c r="BY26" s="120">
        <v>0</v>
      </c>
      <c r="BZ26" s="120">
        <v>484081.88787953474</v>
      </c>
      <c r="CA26" s="120">
        <v>162389.04291013774</v>
      </c>
      <c r="CB26" s="120">
        <v>3341.3956229741802</v>
      </c>
      <c r="CC26" s="120">
        <v>-647352.63455093163</v>
      </c>
      <c r="CD26" s="203">
        <f t="shared" si="9"/>
        <v>2459.6918617150513</v>
      </c>
      <c r="CE26" s="158">
        <v>585438.30659002904</v>
      </c>
      <c r="CF26" s="120">
        <v>0</v>
      </c>
      <c r="CG26" s="120">
        <v>0</v>
      </c>
      <c r="CH26" s="120">
        <v>585438.30659002904</v>
      </c>
      <c r="CI26" s="120">
        <v>171448.8641376211</v>
      </c>
      <c r="CJ26" s="120">
        <v>3547.6815139999999</v>
      </c>
      <c r="CK26" s="120">
        <v>-756409.71242460667</v>
      </c>
      <c r="CL26" s="120">
        <f t="shared" si="10"/>
        <v>4025.1398170435568</v>
      </c>
    </row>
    <row r="27" spans="1:90" ht="20.100000000000001" customHeight="1" x14ac:dyDescent="0.25">
      <c r="A27" s="125" t="s">
        <v>422</v>
      </c>
      <c r="B27" s="124" t="s">
        <v>580</v>
      </c>
      <c r="C27" s="120">
        <v>392977.323160347</v>
      </c>
      <c r="D27" s="120">
        <v>49569.191500000001</v>
      </c>
      <c r="E27" s="120">
        <v>0</v>
      </c>
      <c r="F27" s="120">
        <v>442546.51466034702</v>
      </c>
      <c r="G27" s="120">
        <v>70633.251593935143</v>
      </c>
      <c r="H27" s="120">
        <v>16101.395495050871</v>
      </c>
      <c r="I27" s="120">
        <v>0</v>
      </c>
      <c r="J27" s="159">
        <f t="shared" si="0"/>
        <v>529281.16174933303</v>
      </c>
      <c r="K27" s="204">
        <v>435083.74726754997</v>
      </c>
      <c r="L27" s="120">
        <v>56734.016500000012</v>
      </c>
      <c r="M27" s="120">
        <v>0</v>
      </c>
      <c r="N27" s="120">
        <v>491817.76376755</v>
      </c>
      <c r="O27" s="120">
        <v>79475.897714189996</v>
      </c>
      <c r="P27" s="120">
        <v>18457.926046920809</v>
      </c>
      <c r="Q27" s="120">
        <v>0</v>
      </c>
      <c r="R27" s="203">
        <f t="shared" si="1"/>
        <v>589751.58752866078</v>
      </c>
      <c r="S27" s="158">
        <v>487854.1116069695</v>
      </c>
      <c r="T27" s="120">
        <v>65329.325999999994</v>
      </c>
      <c r="U27" s="120">
        <v>0</v>
      </c>
      <c r="V27" s="120">
        <v>553183.4376069695</v>
      </c>
      <c r="W27" s="120">
        <v>91936.453724298059</v>
      </c>
      <c r="X27" s="120">
        <v>21478.531681652959</v>
      </c>
      <c r="Y27" s="120">
        <v>0</v>
      </c>
      <c r="Z27" s="159">
        <f t="shared" si="2"/>
        <v>666598.42301292054</v>
      </c>
      <c r="AA27" s="204">
        <v>551304.40499378101</v>
      </c>
      <c r="AB27" s="120">
        <v>76790.393499999991</v>
      </c>
      <c r="AC27" s="120">
        <v>0</v>
      </c>
      <c r="AD27" s="120">
        <v>628094.79849378101</v>
      </c>
      <c r="AE27" s="120">
        <v>101035.60889355</v>
      </c>
      <c r="AF27" s="120">
        <v>23734.17536497808</v>
      </c>
      <c r="AG27" s="120">
        <v>0</v>
      </c>
      <c r="AH27" s="203">
        <f t="shared" si="3"/>
        <v>752864.58275230904</v>
      </c>
      <c r="AI27" s="158">
        <v>612712.45275011798</v>
      </c>
      <c r="AJ27" s="120">
        <v>86451.212</v>
      </c>
      <c r="AK27" s="120">
        <v>0</v>
      </c>
      <c r="AL27" s="120">
        <v>699163.66475011804</v>
      </c>
      <c r="AM27" s="120">
        <v>116555.87118018998</v>
      </c>
      <c r="AN27" s="120">
        <v>29346.287745024292</v>
      </c>
      <c r="AO27" s="120">
        <v>0</v>
      </c>
      <c r="AP27" s="159">
        <f t="shared" si="4"/>
        <v>845065.82367533236</v>
      </c>
      <c r="AQ27" s="204">
        <v>663790.00175962702</v>
      </c>
      <c r="AR27" s="120">
        <v>111281.57150000001</v>
      </c>
      <c r="AS27" s="120">
        <v>0</v>
      </c>
      <c r="AT27" s="120">
        <v>775071.57325962698</v>
      </c>
      <c r="AU27" s="120">
        <v>128998.28353349998</v>
      </c>
      <c r="AV27" s="120">
        <v>33083.772385928518</v>
      </c>
      <c r="AW27" s="120">
        <v>0</v>
      </c>
      <c r="AX27" s="203">
        <f t="shared" si="5"/>
        <v>937153.62917905557</v>
      </c>
      <c r="AY27" s="158">
        <v>772461.80559888599</v>
      </c>
      <c r="AZ27" s="120">
        <v>108742.16</v>
      </c>
      <c r="BA27" s="120">
        <v>0</v>
      </c>
      <c r="BB27" s="120">
        <v>881203.96559888602</v>
      </c>
      <c r="BC27" s="120">
        <v>144539.18493980003</v>
      </c>
      <c r="BD27" s="120">
        <v>38491.935988098892</v>
      </c>
      <c r="BE27" s="120">
        <v>0</v>
      </c>
      <c r="BF27" s="159">
        <f t="shared" si="6"/>
        <v>1064235.086526785</v>
      </c>
      <c r="BG27" s="204">
        <v>824264.50018530304</v>
      </c>
      <c r="BH27" s="120">
        <v>177648.23635693002</v>
      </c>
      <c r="BI27" s="120">
        <v>0</v>
      </c>
      <c r="BJ27" s="120">
        <v>1001912.736542233</v>
      </c>
      <c r="BK27" s="120">
        <v>155507.92008678999</v>
      </c>
      <c r="BL27" s="120">
        <v>43827.333568527669</v>
      </c>
      <c r="BM27" s="120">
        <v>0</v>
      </c>
      <c r="BN27" s="203">
        <f t="shared" si="7"/>
        <v>1201247.9901975507</v>
      </c>
      <c r="BO27" s="158">
        <v>840538.00234063994</v>
      </c>
      <c r="BP27" s="120">
        <v>126418.97665395796</v>
      </c>
      <c r="BQ27" s="120">
        <v>0</v>
      </c>
      <c r="BR27" s="120">
        <v>966956.97899459791</v>
      </c>
      <c r="BS27" s="120">
        <v>170879.29232693001</v>
      </c>
      <c r="BT27" s="120">
        <v>49428.50653539005</v>
      </c>
      <c r="BU27" s="120">
        <v>0</v>
      </c>
      <c r="BV27" s="120">
        <f t="shared" si="8"/>
        <v>1187264.7778569181</v>
      </c>
      <c r="BW27" s="204">
        <v>919686.77649891702</v>
      </c>
      <c r="BX27" s="120">
        <v>162468.01510541391</v>
      </c>
      <c r="BY27" s="120">
        <v>0</v>
      </c>
      <c r="BZ27" s="120">
        <v>1082154.791604331</v>
      </c>
      <c r="CA27" s="120">
        <v>193221.75026493124</v>
      </c>
      <c r="CB27" s="120">
        <v>55452.949741687808</v>
      </c>
      <c r="CC27" s="120">
        <v>0</v>
      </c>
      <c r="CD27" s="203">
        <f t="shared" si="9"/>
        <v>1330829.4916109501</v>
      </c>
      <c r="CE27" s="158">
        <v>1289603.0626632341</v>
      </c>
      <c r="CF27" s="120">
        <v>129668.45772684817</v>
      </c>
      <c r="CG27" s="120">
        <v>0</v>
      </c>
      <c r="CH27" s="120">
        <v>1419271.5203900822</v>
      </c>
      <c r="CI27" s="120">
        <v>207227.91243397963</v>
      </c>
      <c r="CJ27" s="120">
        <v>57508.441903999999</v>
      </c>
      <c r="CK27" s="120">
        <v>0</v>
      </c>
      <c r="CL27" s="120">
        <f t="shared" si="10"/>
        <v>1684007.8747280617</v>
      </c>
    </row>
    <row r="28" spans="1:90" ht="20.100000000000001" customHeight="1" x14ac:dyDescent="0.25">
      <c r="A28" s="125" t="s">
        <v>423</v>
      </c>
      <c r="B28" s="124" t="s">
        <v>398</v>
      </c>
      <c r="C28" s="120">
        <v>10142.785627062269</v>
      </c>
      <c r="D28" s="120">
        <v>0</v>
      </c>
      <c r="E28" s="120">
        <v>0</v>
      </c>
      <c r="F28" s="120">
        <v>10142.785627062269</v>
      </c>
      <c r="G28" s="120">
        <v>20018.544550780462</v>
      </c>
      <c r="H28" s="120">
        <v>13783.63599012502</v>
      </c>
      <c r="I28" s="120">
        <v>0</v>
      </c>
      <c r="J28" s="159">
        <f t="shared" si="0"/>
        <v>43944.966167967752</v>
      </c>
      <c r="K28" s="204">
        <v>17562.157988551433</v>
      </c>
      <c r="L28" s="120">
        <v>0</v>
      </c>
      <c r="M28" s="120">
        <v>0</v>
      </c>
      <c r="N28" s="120">
        <v>17562.157988551433</v>
      </c>
      <c r="O28" s="120">
        <v>21328.182310667504</v>
      </c>
      <c r="P28" s="120">
        <v>15954.584154306491</v>
      </c>
      <c r="Q28" s="120">
        <v>0</v>
      </c>
      <c r="R28" s="203">
        <f t="shared" si="1"/>
        <v>54844.924453525426</v>
      </c>
      <c r="S28" s="158">
        <v>24114.572830147776</v>
      </c>
      <c r="T28" s="120">
        <v>0</v>
      </c>
      <c r="U28" s="120">
        <v>0</v>
      </c>
      <c r="V28" s="120">
        <v>24114.572830147776</v>
      </c>
      <c r="W28" s="120">
        <v>23358.731596896963</v>
      </c>
      <c r="X28" s="120">
        <v>19633.399324011854</v>
      </c>
      <c r="Y28" s="120">
        <v>0</v>
      </c>
      <c r="Z28" s="159">
        <f t="shared" si="2"/>
        <v>67106.703751056601</v>
      </c>
      <c r="AA28" s="204">
        <v>30477.094116112705</v>
      </c>
      <c r="AB28" s="120">
        <v>0</v>
      </c>
      <c r="AC28" s="120">
        <v>0</v>
      </c>
      <c r="AD28" s="120">
        <v>30477.094116112705</v>
      </c>
      <c r="AE28" s="120">
        <v>25733.565516397492</v>
      </c>
      <c r="AF28" s="120">
        <v>20053.013118777057</v>
      </c>
      <c r="AG28" s="120">
        <v>0</v>
      </c>
      <c r="AH28" s="203">
        <f t="shared" si="3"/>
        <v>76263.67275128726</v>
      </c>
      <c r="AI28" s="158">
        <v>35381.519229480822</v>
      </c>
      <c r="AJ28" s="120">
        <v>0</v>
      </c>
      <c r="AK28" s="120">
        <v>0</v>
      </c>
      <c r="AL28" s="120">
        <v>35381.519229480822</v>
      </c>
      <c r="AM28" s="120">
        <v>28454.361558372497</v>
      </c>
      <c r="AN28" s="120">
        <v>22838.575708631932</v>
      </c>
      <c r="AO28" s="120">
        <v>0</v>
      </c>
      <c r="AP28" s="159">
        <f t="shared" si="4"/>
        <v>86674.456496485247</v>
      </c>
      <c r="AQ28" s="204">
        <v>40277.932988518645</v>
      </c>
      <c r="AR28" s="120">
        <v>0</v>
      </c>
      <c r="AS28" s="120">
        <v>0</v>
      </c>
      <c r="AT28" s="120">
        <v>40277.932988518645</v>
      </c>
      <c r="AU28" s="120">
        <v>32678.018333299999</v>
      </c>
      <c r="AV28" s="120">
        <v>31852.822688259144</v>
      </c>
      <c r="AW28" s="120">
        <v>0</v>
      </c>
      <c r="AX28" s="203">
        <f t="shared" si="5"/>
        <v>104808.77401007779</v>
      </c>
      <c r="AY28" s="158">
        <v>34093.010333383572</v>
      </c>
      <c r="AZ28" s="120">
        <v>0</v>
      </c>
      <c r="BA28" s="120">
        <v>0</v>
      </c>
      <c r="BB28" s="120">
        <v>34093.010333383572</v>
      </c>
      <c r="BC28" s="120">
        <v>37798.394965929991</v>
      </c>
      <c r="BD28" s="120">
        <v>30889.69874239184</v>
      </c>
      <c r="BE28" s="120">
        <v>0</v>
      </c>
      <c r="BF28" s="159">
        <f t="shared" si="6"/>
        <v>102781.1040417054</v>
      </c>
      <c r="BG28" s="204">
        <v>26140.294557133042</v>
      </c>
      <c r="BH28" s="120">
        <v>0</v>
      </c>
      <c r="BI28" s="120">
        <v>0</v>
      </c>
      <c r="BJ28" s="120">
        <v>26140.294557133042</v>
      </c>
      <c r="BK28" s="120">
        <v>34694.527410039998</v>
      </c>
      <c r="BL28" s="120">
        <v>31700.639771799863</v>
      </c>
      <c r="BM28" s="120">
        <v>0</v>
      </c>
      <c r="BN28" s="203">
        <f t="shared" si="7"/>
        <v>92535.461738972896</v>
      </c>
      <c r="BO28" s="158">
        <v>32918.159066379798</v>
      </c>
      <c r="BP28" s="120">
        <v>0</v>
      </c>
      <c r="BQ28" s="120">
        <v>0</v>
      </c>
      <c r="BR28" s="120">
        <v>32918.159066379798</v>
      </c>
      <c r="BS28" s="120">
        <v>36378.887861490002</v>
      </c>
      <c r="BT28" s="120">
        <v>35108.946798925135</v>
      </c>
      <c r="BU28" s="120">
        <v>0</v>
      </c>
      <c r="BV28" s="120">
        <f t="shared" si="8"/>
        <v>104405.99372679493</v>
      </c>
      <c r="BW28" s="204">
        <v>67778.109442809655</v>
      </c>
      <c r="BX28" s="120">
        <v>0</v>
      </c>
      <c r="BY28" s="120">
        <v>0</v>
      </c>
      <c r="BZ28" s="120">
        <v>67778.109442809655</v>
      </c>
      <c r="CA28" s="120">
        <v>37619.696318542025</v>
      </c>
      <c r="CB28" s="120">
        <v>37944.079469003009</v>
      </c>
      <c r="CC28" s="120">
        <v>0</v>
      </c>
      <c r="CD28" s="203">
        <f t="shared" si="9"/>
        <v>143341.8852303547</v>
      </c>
      <c r="CE28" s="158">
        <v>34109.593222040363</v>
      </c>
      <c r="CF28" s="120">
        <v>0</v>
      </c>
      <c r="CG28" s="120">
        <v>0</v>
      </c>
      <c r="CH28" s="120">
        <v>34109.593222040363</v>
      </c>
      <c r="CI28" s="120">
        <v>44291.214484166754</v>
      </c>
      <c r="CJ28" s="120">
        <v>41789.423410999996</v>
      </c>
      <c r="CK28" s="120">
        <v>0</v>
      </c>
      <c r="CL28" s="120">
        <f t="shared" si="10"/>
        <v>120190.23111720712</v>
      </c>
    </row>
    <row r="29" spans="1:90" ht="20.100000000000001" customHeight="1" x14ac:dyDescent="0.25">
      <c r="A29" s="137" t="s">
        <v>424</v>
      </c>
      <c r="B29" s="118" t="s">
        <v>820</v>
      </c>
      <c r="C29" s="119">
        <v>29709.199186743997</v>
      </c>
      <c r="D29" s="119">
        <v>0</v>
      </c>
      <c r="E29" s="119">
        <v>0</v>
      </c>
      <c r="F29" s="119">
        <v>29709.199186743997</v>
      </c>
      <c r="G29" s="119">
        <v>40061.167614094455</v>
      </c>
      <c r="H29" s="119">
        <v>34242.809379631959</v>
      </c>
      <c r="I29" s="119">
        <f>SUM(I30:I33)</f>
        <v>0</v>
      </c>
      <c r="J29" s="157">
        <f t="shared" si="0"/>
        <v>104013.17618047041</v>
      </c>
      <c r="K29" s="200">
        <v>23881.421825671001</v>
      </c>
      <c r="L29" s="119">
        <v>0</v>
      </c>
      <c r="M29" s="119">
        <v>0</v>
      </c>
      <c r="N29" s="119">
        <v>23881.421825671001</v>
      </c>
      <c r="O29" s="119">
        <v>29659.661493599993</v>
      </c>
      <c r="P29" s="119">
        <v>36952.116273188811</v>
      </c>
      <c r="Q29" s="119">
        <f>SUM(Q30:Q33)</f>
        <v>0</v>
      </c>
      <c r="R29" s="199">
        <f t="shared" si="1"/>
        <v>90493.199592459801</v>
      </c>
      <c r="S29" s="156">
        <v>23563.664377873523</v>
      </c>
      <c r="T29" s="119">
        <v>0</v>
      </c>
      <c r="U29" s="119">
        <v>0</v>
      </c>
      <c r="V29" s="119">
        <v>23563.664377873523</v>
      </c>
      <c r="W29" s="119">
        <v>32377.675516844934</v>
      </c>
      <c r="X29" s="119">
        <v>44985.630305752245</v>
      </c>
      <c r="Y29" s="119">
        <f>SUM(Y30:Y33)</f>
        <v>0</v>
      </c>
      <c r="Z29" s="157">
        <f t="shared" si="2"/>
        <v>100926.97020047071</v>
      </c>
      <c r="AA29" s="200">
        <v>28076.061926089002</v>
      </c>
      <c r="AB29" s="119">
        <v>0</v>
      </c>
      <c r="AC29" s="119">
        <v>0</v>
      </c>
      <c r="AD29" s="119">
        <v>28076.061926089002</v>
      </c>
      <c r="AE29" s="119">
        <v>45462.496520649976</v>
      </c>
      <c r="AF29" s="119">
        <v>33451.022428983648</v>
      </c>
      <c r="AG29" s="119">
        <f>SUM(AG30:AG33)</f>
        <v>0</v>
      </c>
      <c r="AH29" s="199">
        <f t="shared" si="3"/>
        <v>106989.58087572263</v>
      </c>
      <c r="AI29" s="156">
        <v>32362.707955885002</v>
      </c>
      <c r="AJ29" s="119">
        <v>0</v>
      </c>
      <c r="AK29" s="119">
        <v>0</v>
      </c>
      <c r="AL29" s="119">
        <v>32362.707955885002</v>
      </c>
      <c r="AM29" s="119">
        <v>57582.838745929985</v>
      </c>
      <c r="AN29" s="119">
        <v>41391.102581998959</v>
      </c>
      <c r="AO29" s="119">
        <f>SUM(AO30:AO33)</f>
        <v>0</v>
      </c>
      <c r="AP29" s="157">
        <f t="shared" si="4"/>
        <v>131336.64928381395</v>
      </c>
      <c r="AQ29" s="200">
        <v>19838.359886394999</v>
      </c>
      <c r="AR29" s="119">
        <v>0</v>
      </c>
      <c r="AS29" s="119">
        <v>0</v>
      </c>
      <c r="AT29" s="119">
        <v>19838.359886394999</v>
      </c>
      <c r="AU29" s="119">
        <v>34384.646609540003</v>
      </c>
      <c r="AV29" s="119">
        <v>38939.588825594583</v>
      </c>
      <c r="AW29" s="119">
        <f>SUM(AW30:AW33)</f>
        <v>0</v>
      </c>
      <c r="AX29" s="199">
        <f t="shared" si="5"/>
        <v>93162.595321529574</v>
      </c>
      <c r="AY29" s="156">
        <v>24701.003303322999</v>
      </c>
      <c r="AZ29" s="119">
        <v>0</v>
      </c>
      <c r="BA29" s="119">
        <v>0</v>
      </c>
      <c r="BB29" s="119">
        <v>24701.003303322999</v>
      </c>
      <c r="BC29" s="119">
        <v>29933.18009003</v>
      </c>
      <c r="BD29" s="119">
        <v>41070.606914909491</v>
      </c>
      <c r="BE29" s="119">
        <f>SUM(BE30:BE33)</f>
        <v>0</v>
      </c>
      <c r="BF29" s="157">
        <f t="shared" si="6"/>
        <v>95704.790308262483</v>
      </c>
      <c r="BG29" s="200">
        <v>15913.736423816001</v>
      </c>
      <c r="BH29" s="119">
        <v>0</v>
      </c>
      <c r="BI29" s="119">
        <v>0</v>
      </c>
      <c r="BJ29" s="119">
        <v>15913.736423816001</v>
      </c>
      <c r="BK29" s="119">
        <v>30502.2518323</v>
      </c>
      <c r="BL29" s="119">
        <v>23986.588081726521</v>
      </c>
      <c r="BM29" s="119">
        <f>SUM(BM30:BM33)</f>
        <v>0</v>
      </c>
      <c r="BN29" s="199">
        <f t="shared" si="7"/>
        <v>70402.576337842533</v>
      </c>
      <c r="BO29" s="156">
        <v>22673.970042013003</v>
      </c>
      <c r="BP29" s="119">
        <v>0</v>
      </c>
      <c r="BQ29" s="119">
        <v>0</v>
      </c>
      <c r="BR29" s="119">
        <v>22673.970042013003</v>
      </c>
      <c r="BS29" s="119">
        <v>35079.553792780003</v>
      </c>
      <c r="BT29" s="119">
        <v>32291.883974697128</v>
      </c>
      <c r="BU29" s="119">
        <f>SUM(BU30:BU33)</f>
        <v>0</v>
      </c>
      <c r="BV29" s="119">
        <f t="shared" si="8"/>
        <v>90045.407809490134</v>
      </c>
      <c r="BW29" s="200">
        <v>18334.830818255003</v>
      </c>
      <c r="BX29" s="119">
        <v>0</v>
      </c>
      <c r="BY29" s="119">
        <v>0</v>
      </c>
      <c r="BZ29" s="119">
        <v>18334.830818255003</v>
      </c>
      <c r="CA29" s="119">
        <v>27420.724544133853</v>
      </c>
      <c r="CB29" s="119">
        <v>40641.199250209196</v>
      </c>
      <c r="CC29" s="119">
        <f>SUM(CC30:CC33)</f>
        <v>0</v>
      </c>
      <c r="CD29" s="199">
        <f t="shared" si="9"/>
        <v>86396.754612598044</v>
      </c>
      <c r="CE29" s="156">
        <v>16954.697640543</v>
      </c>
      <c r="CF29" s="119">
        <v>0</v>
      </c>
      <c r="CG29" s="119">
        <v>0</v>
      </c>
      <c r="CH29" s="119">
        <v>16954.697640543</v>
      </c>
      <c r="CI29" s="119">
        <v>33756.335246204842</v>
      </c>
      <c r="CJ29" s="119">
        <v>56020.439021999991</v>
      </c>
      <c r="CK29" s="119">
        <f>SUM(CK30:CK33)</f>
        <v>0</v>
      </c>
      <c r="CL29" s="119">
        <f t="shared" si="10"/>
        <v>106731.47190874783</v>
      </c>
    </row>
    <row r="30" spans="1:90" ht="20.100000000000001" customHeight="1" x14ac:dyDescent="0.25">
      <c r="A30" s="125" t="s">
        <v>425</v>
      </c>
      <c r="B30" s="124" t="s">
        <v>318</v>
      </c>
      <c r="C30" s="120">
        <v>28583.01261894</v>
      </c>
      <c r="D30" s="120">
        <v>0</v>
      </c>
      <c r="E30" s="120">
        <v>0</v>
      </c>
      <c r="F30" s="120">
        <v>28583.01261894</v>
      </c>
      <c r="G30" s="120">
        <v>39954.72367002508</v>
      </c>
      <c r="H30" s="120">
        <v>33981.136884671956</v>
      </c>
      <c r="I30" s="120">
        <v>0</v>
      </c>
      <c r="J30" s="159">
        <f t="shared" si="0"/>
        <v>102518.87317363704</v>
      </c>
      <c r="K30" s="204">
        <v>26911.051104153001</v>
      </c>
      <c r="L30" s="120">
        <v>0</v>
      </c>
      <c r="M30" s="120">
        <v>0</v>
      </c>
      <c r="N30" s="120">
        <v>26911.051104153001</v>
      </c>
      <c r="O30" s="120">
        <v>29591.598608429995</v>
      </c>
      <c r="P30" s="120">
        <v>36735.193359898811</v>
      </c>
      <c r="Q30" s="120">
        <v>0</v>
      </c>
      <c r="R30" s="203">
        <f t="shared" si="1"/>
        <v>93237.843072481803</v>
      </c>
      <c r="S30" s="158">
        <v>25177.293575966039</v>
      </c>
      <c r="T30" s="120">
        <v>0</v>
      </c>
      <c r="U30" s="120">
        <v>0</v>
      </c>
      <c r="V30" s="120">
        <v>25177.293575966039</v>
      </c>
      <c r="W30" s="120">
        <v>32212.044163484934</v>
      </c>
      <c r="X30" s="120">
        <v>44776.700193222248</v>
      </c>
      <c r="Y30" s="120">
        <v>0</v>
      </c>
      <c r="Z30" s="159">
        <f t="shared" si="2"/>
        <v>102166.03793267322</v>
      </c>
      <c r="AA30" s="204">
        <v>31104.546311868002</v>
      </c>
      <c r="AB30" s="120">
        <v>0</v>
      </c>
      <c r="AC30" s="120">
        <v>0</v>
      </c>
      <c r="AD30" s="120">
        <v>31104.546311868002</v>
      </c>
      <c r="AE30" s="120">
        <v>45324.470759429976</v>
      </c>
      <c r="AF30" s="120">
        <v>33213.716056193647</v>
      </c>
      <c r="AG30" s="120">
        <v>0</v>
      </c>
      <c r="AH30" s="203">
        <f t="shared" si="3"/>
        <v>109642.73312749162</v>
      </c>
      <c r="AI30" s="158">
        <v>38253.018616624999</v>
      </c>
      <c r="AJ30" s="120">
        <v>0</v>
      </c>
      <c r="AK30" s="120">
        <v>0</v>
      </c>
      <c r="AL30" s="120">
        <v>38253.018616624999</v>
      </c>
      <c r="AM30" s="120">
        <v>57355.528953849986</v>
      </c>
      <c r="AN30" s="120">
        <v>41168.506875418956</v>
      </c>
      <c r="AO30" s="120">
        <v>0</v>
      </c>
      <c r="AP30" s="159">
        <f t="shared" si="4"/>
        <v>136777.05444589394</v>
      </c>
      <c r="AQ30" s="204">
        <v>23209.886023883999</v>
      </c>
      <c r="AR30" s="120">
        <v>0</v>
      </c>
      <c r="AS30" s="120">
        <v>0</v>
      </c>
      <c r="AT30" s="120">
        <v>23209.886023883999</v>
      </c>
      <c r="AU30" s="120">
        <v>34331.55535332</v>
      </c>
      <c r="AV30" s="120">
        <v>38722.072350554583</v>
      </c>
      <c r="AW30" s="120">
        <v>0</v>
      </c>
      <c r="AX30" s="203">
        <f t="shared" si="5"/>
        <v>96263.513727758575</v>
      </c>
      <c r="AY30" s="158">
        <v>27807.564254996996</v>
      </c>
      <c r="AZ30" s="120">
        <v>0</v>
      </c>
      <c r="BA30" s="120">
        <v>0</v>
      </c>
      <c r="BB30" s="120">
        <v>27807.564254996996</v>
      </c>
      <c r="BC30" s="120">
        <v>29876.010587590001</v>
      </c>
      <c r="BD30" s="120">
        <v>40777.73625562949</v>
      </c>
      <c r="BE30" s="120">
        <v>0</v>
      </c>
      <c r="BF30" s="159">
        <f t="shared" si="6"/>
        <v>98461.31109821648</v>
      </c>
      <c r="BG30" s="204">
        <v>23485.952834033</v>
      </c>
      <c r="BH30" s="120">
        <v>0</v>
      </c>
      <c r="BI30" s="120">
        <v>0</v>
      </c>
      <c r="BJ30" s="120">
        <v>23485.952834033</v>
      </c>
      <c r="BK30" s="120">
        <v>30420.806463150002</v>
      </c>
      <c r="BL30" s="120">
        <v>23828.547188316519</v>
      </c>
      <c r="BM30" s="120">
        <v>0</v>
      </c>
      <c r="BN30" s="203">
        <f t="shared" si="7"/>
        <v>77735.306485499517</v>
      </c>
      <c r="BO30" s="158">
        <v>24965.631506260004</v>
      </c>
      <c r="BP30" s="120">
        <v>0</v>
      </c>
      <c r="BQ30" s="120">
        <v>0</v>
      </c>
      <c r="BR30" s="120">
        <v>24965.631506260004</v>
      </c>
      <c r="BS30" s="120">
        <v>34946.269999900003</v>
      </c>
      <c r="BT30" s="120">
        <v>32038.673112837128</v>
      </c>
      <c r="BU30" s="120">
        <v>0</v>
      </c>
      <c r="BV30" s="120">
        <f t="shared" si="8"/>
        <v>91950.57461899714</v>
      </c>
      <c r="BW30" s="204">
        <v>24515.278614284001</v>
      </c>
      <c r="BX30" s="120">
        <v>0</v>
      </c>
      <c r="BY30" s="120">
        <v>0</v>
      </c>
      <c r="BZ30" s="120">
        <v>24515.278614284001</v>
      </c>
      <c r="CA30" s="120">
        <v>27411.525367432489</v>
      </c>
      <c r="CB30" s="120">
        <v>40202.882691949198</v>
      </c>
      <c r="CC30" s="120">
        <v>0</v>
      </c>
      <c r="CD30" s="203">
        <f t="shared" si="9"/>
        <v>92129.686673665681</v>
      </c>
      <c r="CE30" s="158">
        <v>23010.572200749</v>
      </c>
      <c r="CF30" s="120">
        <v>0</v>
      </c>
      <c r="CG30" s="120">
        <v>0</v>
      </c>
      <c r="CH30" s="120">
        <v>23010.572200749</v>
      </c>
      <c r="CI30" s="120">
        <v>33668.113115439686</v>
      </c>
      <c r="CJ30" s="142" t="s">
        <v>833</v>
      </c>
      <c r="CK30" s="120">
        <v>0</v>
      </c>
      <c r="CL30" s="142" t="s">
        <v>833</v>
      </c>
    </row>
    <row r="31" spans="1:90" ht="20.100000000000001" customHeight="1" x14ac:dyDescent="0.25">
      <c r="A31" s="125" t="s">
        <v>426</v>
      </c>
      <c r="B31" s="124" t="s">
        <v>252</v>
      </c>
      <c r="C31" s="120">
        <v>1756.9327999450002</v>
      </c>
      <c r="D31" s="120">
        <v>0</v>
      </c>
      <c r="E31" s="120">
        <v>0</v>
      </c>
      <c r="F31" s="120">
        <v>1756.9327999450002</v>
      </c>
      <c r="G31" s="120">
        <v>106.43483106937724</v>
      </c>
      <c r="H31" s="120">
        <v>261.67249495999999</v>
      </c>
      <c r="I31" s="120">
        <v>0</v>
      </c>
      <c r="J31" s="159">
        <f t="shared" si="0"/>
        <v>2125.0401259743776</v>
      </c>
      <c r="K31" s="204">
        <v>85.789568073000169</v>
      </c>
      <c r="L31" s="120">
        <v>0</v>
      </c>
      <c r="M31" s="120">
        <v>0</v>
      </c>
      <c r="N31" s="120">
        <v>85.789568073000169</v>
      </c>
      <c r="O31" s="120">
        <v>68.061270069999992</v>
      </c>
      <c r="P31" s="120">
        <v>216.92291329</v>
      </c>
      <c r="Q31" s="120">
        <v>0</v>
      </c>
      <c r="R31" s="203">
        <f t="shared" si="1"/>
        <v>370.77375143300014</v>
      </c>
      <c r="S31" s="158">
        <v>-145.29737003906516</v>
      </c>
      <c r="T31" s="120">
        <v>0</v>
      </c>
      <c r="U31" s="120">
        <v>0</v>
      </c>
      <c r="V31" s="120">
        <v>-145.29737003906516</v>
      </c>
      <c r="W31" s="120">
        <v>165.63135335999999</v>
      </c>
      <c r="X31" s="120">
        <v>208.93011253</v>
      </c>
      <c r="Y31" s="120">
        <v>0</v>
      </c>
      <c r="Z31" s="159">
        <f t="shared" si="2"/>
        <v>229.26409585093484</v>
      </c>
      <c r="AA31" s="204">
        <v>46.392058005999985</v>
      </c>
      <c r="AB31" s="120">
        <v>0</v>
      </c>
      <c r="AC31" s="120">
        <v>0</v>
      </c>
      <c r="AD31" s="120">
        <v>46.392058005999985</v>
      </c>
      <c r="AE31" s="120">
        <v>137.87193857999998</v>
      </c>
      <c r="AF31" s="120">
        <v>237.30637278999998</v>
      </c>
      <c r="AG31" s="120">
        <v>0</v>
      </c>
      <c r="AH31" s="203">
        <f t="shared" si="3"/>
        <v>421.57036937599992</v>
      </c>
      <c r="AI31" s="158">
        <v>1226.6038502610002</v>
      </c>
      <c r="AJ31" s="120">
        <v>0</v>
      </c>
      <c r="AK31" s="120">
        <v>0</v>
      </c>
      <c r="AL31" s="120">
        <v>1226.6038502610002</v>
      </c>
      <c r="AM31" s="120">
        <v>227.30979207999997</v>
      </c>
      <c r="AN31" s="120">
        <v>222.59570658000001</v>
      </c>
      <c r="AO31" s="120">
        <v>0</v>
      </c>
      <c r="AP31" s="159">
        <f t="shared" si="4"/>
        <v>1676.5093489210001</v>
      </c>
      <c r="AQ31" s="204">
        <v>1324.212708952</v>
      </c>
      <c r="AR31" s="120">
        <v>0</v>
      </c>
      <c r="AS31" s="120">
        <v>0</v>
      </c>
      <c r="AT31" s="120">
        <v>1324.212708952</v>
      </c>
      <c r="AU31" s="120">
        <v>53.091256219999998</v>
      </c>
      <c r="AV31" s="120">
        <v>217.51647503999999</v>
      </c>
      <c r="AW31" s="120">
        <v>0</v>
      </c>
      <c r="AX31" s="203">
        <f t="shared" si="5"/>
        <v>1594.820440212</v>
      </c>
      <c r="AY31" s="158">
        <v>182.98042365600026</v>
      </c>
      <c r="AZ31" s="120">
        <v>0</v>
      </c>
      <c r="BA31" s="120">
        <v>0</v>
      </c>
      <c r="BB31" s="120">
        <v>182.98042365600026</v>
      </c>
      <c r="BC31" s="120">
        <v>57.162421569999999</v>
      </c>
      <c r="BD31" s="120">
        <v>292.87065927999998</v>
      </c>
      <c r="BE31" s="120">
        <v>0</v>
      </c>
      <c r="BF31" s="159">
        <f t="shared" si="6"/>
        <v>533.01350450600023</v>
      </c>
      <c r="BG31" s="204">
        <v>1114.185489534</v>
      </c>
      <c r="BH31" s="120">
        <v>0</v>
      </c>
      <c r="BI31" s="120">
        <v>0</v>
      </c>
      <c r="BJ31" s="120">
        <v>1114.185489534</v>
      </c>
      <c r="BK31" s="120">
        <v>81.445369149999991</v>
      </c>
      <c r="BL31" s="120">
        <v>158.04089341</v>
      </c>
      <c r="BM31" s="120">
        <v>0</v>
      </c>
      <c r="BN31" s="203">
        <f t="shared" si="7"/>
        <v>1353.6717520940001</v>
      </c>
      <c r="BO31" s="158">
        <v>177.71699270600007</v>
      </c>
      <c r="BP31" s="120">
        <v>0</v>
      </c>
      <c r="BQ31" s="120">
        <v>0</v>
      </c>
      <c r="BR31" s="120">
        <v>177.71699270600007</v>
      </c>
      <c r="BS31" s="120">
        <v>133.28379288000002</v>
      </c>
      <c r="BT31" s="120">
        <v>253.21086186000002</v>
      </c>
      <c r="BU31" s="120">
        <v>0</v>
      </c>
      <c r="BV31" s="120">
        <f t="shared" si="8"/>
        <v>564.21164744600014</v>
      </c>
      <c r="BW31" s="204">
        <v>332.99679921299997</v>
      </c>
      <c r="BX31" s="120">
        <v>0</v>
      </c>
      <c r="BY31" s="120">
        <v>0</v>
      </c>
      <c r="BZ31" s="120">
        <v>332.99679921299997</v>
      </c>
      <c r="CA31" s="120">
        <v>55.195396551362656</v>
      </c>
      <c r="CB31" s="120">
        <v>438.31655825999997</v>
      </c>
      <c r="CC31" s="120">
        <v>0</v>
      </c>
      <c r="CD31" s="203">
        <f t="shared" si="9"/>
        <v>826.50875402436259</v>
      </c>
      <c r="CE31" s="158">
        <v>508.49873896700007</v>
      </c>
      <c r="CF31" s="120">
        <v>0</v>
      </c>
      <c r="CG31" s="120">
        <v>0</v>
      </c>
      <c r="CH31" s="120">
        <v>508.49873896700007</v>
      </c>
      <c r="CI31" s="120">
        <v>76.093025389999994</v>
      </c>
      <c r="CJ31" s="142" t="s">
        <v>833</v>
      </c>
      <c r="CK31" s="120">
        <v>0</v>
      </c>
      <c r="CL31" s="142" t="s">
        <v>833</v>
      </c>
    </row>
    <row r="32" spans="1:90" ht="20.100000000000001" customHeight="1" x14ac:dyDescent="0.25">
      <c r="A32" s="125" t="s">
        <v>427</v>
      </c>
      <c r="B32" s="124" t="s">
        <v>253</v>
      </c>
      <c r="C32" s="120">
        <v>19.986206949</v>
      </c>
      <c r="D32" s="120">
        <v>0</v>
      </c>
      <c r="E32" s="120">
        <v>0</v>
      </c>
      <c r="F32" s="120">
        <v>19.986206949</v>
      </c>
      <c r="G32" s="120">
        <v>9.1129999999999996E-3</v>
      </c>
      <c r="H32" s="120">
        <v>0</v>
      </c>
      <c r="I32" s="120">
        <v>0</v>
      </c>
      <c r="J32" s="159">
        <f t="shared" si="0"/>
        <v>19.995319948999999</v>
      </c>
      <c r="K32" s="204">
        <v>27.338113925000002</v>
      </c>
      <c r="L32" s="120">
        <v>0</v>
      </c>
      <c r="M32" s="120">
        <v>0</v>
      </c>
      <c r="N32" s="120">
        <v>27.338113925000002</v>
      </c>
      <c r="O32" s="120">
        <v>1.6151E-3</v>
      </c>
      <c r="P32" s="120">
        <v>0</v>
      </c>
      <c r="Q32" s="120">
        <v>0</v>
      </c>
      <c r="R32" s="203">
        <f t="shared" si="1"/>
        <v>27.339729025</v>
      </c>
      <c r="S32" s="158">
        <v>31.86822030655</v>
      </c>
      <c r="T32" s="120">
        <v>0</v>
      </c>
      <c r="U32" s="120">
        <v>0</v>
      </c>
      <c r="V32" s="120">
        <v>31.86822030655</v>
      </c>
      <c r="W32" s="120">
        <v>0</v>
      </c>
      <c r="X32" s="120">
        <v>0</v>
      </c>
      <c r="Y32" s="120">
        <v>0</v>
      </c>
      <c r="Z32" s="159">
        <f t="shared" si="2"/>
        <v>31.86822030655</v>
      </c>
      <c r="AA32" s="204">
        <v>68.993723735000003</v>
      </c>
      <c r="AB32" s="120">
        <v>0</v>
      </c>
      <c r="AC32" s="120">
        <v>0</v>
      </c>
      <c r="AD32" s="120">
        <v>68.993723735000003</v>
      </c>
      <c r="AE32" s="120">
        <v>0.15382264000000001</v>
      </c>
      <c r="AF32" s="120">
        <v>0</v>
      </c>
      <c r="AG32" s="120">
        <v>0</v>
      </c>
      <c r="AH32" s="203">
        <f t="shared" si="3"/>
        <v>69.147546375000005</v>
      </c>
      <c r="AI32" s="158">
        <v>85.380291299000007</v>
      </c>
      <c r="AJ32" s="120">
        <v>0</v>
      </c>
      <c r="AK32" s="120">
        <v>0</v>
      </c>
      <c r="AL32" s="120">
        <v>85.380291299000007</v>
      </c>
      <c r="AM32" s="120">
        <v>0</v>
      </c>
      <c r="AN32" s="120">
        <v>0</v>
      </c>
      <c r="AO32" s="120">
        <v>0</v>
      </c>
      <c r="AP32" s="159">
        <f t="shared" si="4"/>
        <v>85.380291299000007</v>
      </c>
      <c r="AQ32" s="204">
        <v>60.757997848999999</v>
      </c>
      <c r="AR32" s="120">
        <v>0</v>
      </c>
      <c r="AS32" s="120">
        <v>0</v>
      </c>
      <c r="AT32" s="120">
        <v>60.757997848999999</v>
      </c>
      <c r="AU32" s="120">
        <v>0</v>
      </c>
      <c r="AV32" s="120">
        <v>0</v>
      </c>
      <c r="AW32" s="120">
        <v>0</v>
      </c>
      <c r="AX32" s="203">
        <f t="shared" si="5"/>
        <v>60.757997848999999</v>
      </c>
      <c r="AY32" s="158">
        <v>57.373181969999997</v>
      </c>
      <c r="AZ32" s="120">
        <v>0</v>
      </c>
      <c r="BA32" s="120">
        <v>0</v>
      </c>
      <c r="BB32" s="120">
        <v>57.373181969999997</v>
      </c>
      <c r="BC32" s="120">
        <v>7.0808700000000004E-3</v>
      </c>
      <c r="BD32" s="120">
        <v>0</v>
      </c>
      <c r="BE32" s="120">
        <v>0</v>
      </c>
      <c r="BF32" s="159">
        <f t="shared" si="6"/>
        <v>57.38026284</v>
      </c>
      <c r="BG32" s="204">
        <v>49.966510808999999</v>
      </c>
      <c r="BH32" s="120">
        <v>0</v>
      </c>
      <c r="BI32" s="120">
        <v>0</v>
      </c>
      <c r="BJ32" s="120">
        <v>49.966510808999999</v>
      </c>
      <c r="BK32" s="120">
        <v>0</v>
      </c>
      <c r="BL32" s="120">
        <v>0</v>
      </c>
      <c r="BM32" s="120">
        <v>0</v>
      </c>
      <c r="BN32" s="203">
        <f t="shared" si="7"/>
        <v>49.966510808999999</v>
      </c>
      <c r="BO32" s="158">
        <v>51.786938026999998</v>
      </c>
      <c r="BP32" s="120">
        <v>0</v>
      </c>
      <c r="BQ32" s="120">
        <v>0</v>
      </c>
      <c r="BR32" s="120">
        <v>51.786938026999998</v>
      </c>
      <c r="BS32" s="120">
        <v>0</v>
      </c>
      <c r="BT32" s="120">
        <v>0</v>
      </c>
      <c r="BU32" s="120">
        <v>0</v>
      </c>
      <c r="BV32" s="120">
        <f t="shared" si="8"/>
        <v>51.786938026999998</v>
      </c>
      <c r="BW32" s="204">
        <v>44.595453658000004</v>
      </c>
      <c r="BX32" s="120">
        <v>0</v>
      </c>
      <c r="BY32" s="120">
        <v>0</v>
      </c>
      <c r="BZ32" s="120">
        <v>44.595453658000004</v>
      </c>
      <c r="CA32" s="120">
        <v>3.7801499999999999E-3</v>
      </c>
      <c r="CB32" s="120">
        <v>0</v>
      </c>
      <c r="CC32" s="120">
        <v>0</v>
      </c>
      <c r="CD32" s="203">
        <f t="shared" si="9"/>
        <v>44.599233808000001</v>
      </c>
      <c r="CE32" s="158">
        <v>29.193606227</v>
      </c>
      <c r="CF32" s="120">
        <v>0</v>
      </c>
      <c r="CG32" s="120">
        <v>0</v>
      </c>
      <c r="CH32" s="120">
        <v>29.193606227</v>
      </c>
      <c r="CI32" s="120">
        <v>12.129105375157447</v>
      </c>
      <c r="CJ32" s="142" t="s">
        <v>833</v>
      </c>
      <c r="CK32" s="120">
        <v>0</v>
      </c>
      <c r="CL32" s="142" t="s">
        <v>833</v>
      </c>
    </row>
    <row r="33" spans="1:90" ht="20.100000000000001" customHeight="1" x14ac:dyDescent="0.25">
      <c r="A33" s="125" t="s">
        <v>428</v>
      </c>
      <c r="B33" s="124" t="s">
        <v>254</v>
      </c>
      <c r="C33" s="120">
        <v>-650.73243908999996</v>
      </c>
      <c r="D33" s="120">
        <v>0</v>
      </c>
      <c r="E33" s="120">
        <v>0</v>
      </c>
      <c r="F33" s="120">
        <v>-650.73243908999996</v>
      </c>
      <c r="G33" s="120">
        <v>0</v>
      </c>
      <c r="H33" s="120">
        <v>0</v>
      </c>
      <c r="I33" s="120">
        <v>0</v>
      </c>
      <c r="J33" s="159">
        <f t="shared" si="0"/>
        <v>-650.73243908999996</v>
      </c>
      <c r="K33" s="204">
        <v>-3142.7569604800001</v>
      </c>
      <c r="L33" s="120">
        <v>0</v>
      </c>
      <c r="M33" s="120">
        <v>0</v>
      </c>
      <c r="N33" s="120">
        <v>-3142.7569604800001</v>
      </c>
      <c r="O33" s="120">
        <v>0</v>
      </c>
      <c r="P33" s="120">
        <v>0</v>
      </c>
      <c r="Q33" s="120">
        <v>0</v>
      </c>
      <c r="R33" s="203">
        <f t="shared" si="1"/>
        <v>-3142.7569604800001</v>
      </c>
      <c r="S33" s="158">
        <v>-1500.2000483600002</v>
      </c>
      <c r="T33" s="120">
        <v>0</v>
      </c>
      <c r="U33" s="120">
        <v>0</v>
      </c>
      <c r="V33" s="120">
        <v>-1500.2000483600002</v>
      </c>
      <c r="W33" s="120">
        <v>0</v>
      </c>
      <c r="X33" s="120">
        <v>0</v>
      </c>
      <c r="Y33" s="120">
        <v>0</v>
      </c>
      <c r="Z33" s="159">
        <f t="shared" si="2"/>
        <v>-1500.2000483600002</v>
      </c>
      <c r="AA33" s="204">
        <v>-3143.8701675199995</v>
      </c>
      <c r="AB33" s="120">
        <v>0</v>
      </c>
      <c r="AC33" s="120">
        <v>0</v>
      </c>
      <c r="AD33" s="120">
        <v>-3143.8701675199995</v>
      </c>
      <c r="AE33" s="120">
        <v>0</v>
      </c>
      <c r="AF33" s="120">
        <v>0</v>
      </c>
      <c r="AG33" s="120">
        <v>0</v>
      </c>
      <c r="AH33" s="203">
        <f t="shared" si="3"/>
        <v>-3143.8701675199995</v>
      </c>
      <c r="AI33" s="158">
        <v>-7202.2948023000008</v>
      </c>
      <c r="AJ33" s="120">
        <v>0</v>
      </c>
      <c r="AK33" s="120">
        <v>0</v>
      </c>
      <c r="AL33" s="120">
        <v>-7202.2948023000008</v>
      </c>
      <c r="AM33" s="120">
        <v>0</v>
      </c>
      <c r="AN33" s="120">
        <v>0</v>
      </c>
      <c r="AO33" s="120">
        <v>0</v>
      </c>
      <c r="AP33" s="159">
        <f t="shared" si="4"/>
        <v>-7202.2948023000008</v>
      </c>
      <c r="AQ33" s="204">
        <v>-4756.4968442899999</v>
      </c>
      <c r="AR33" s="120">
        <v>0</v>
      </c>
      <c r="AS33" s="120">
        <v>0</v>
      </c>
      <c r="AT33" s="120">
        <v>-4756.4968442899999</v>
      </c>
      <c r="AU33" s="120">
        <v>0</v>
      </c>
      <c r="AV33" s="120">
        <v>0</v>
      </c>
      <c r="AW33" s="120">
        <v>0</v>
      </c>
      <c r="AX33" s="203">
        <f t="shared" si="5"/>
        <v>-4756.4968442899999</v>
      </c>
      <c r="AY33" s="158">
        <v>-3346.9145573000005</v>
      </c>
      <c r="AZ33" s="120">
        <v>0</v>
      </c>
      <c r="BA33" s="120">
        <v>0</v>
      </c>
      <c r="BB33" s="120">
        <v>-3346.9145573000005</v>
      </c>
      <c r="BC33" s="120">
        <v>0</v>
      </c>
      <c r="BD33" s="120">
        <v>0</v>
      </c>
      <c r="BE33" s="120">
        <v>0</v>
      </c>
      <c r="BF33" s="159">
        <f t="shared" si="6"/>
        <v>-3346.9145573000005</v>
      </c>
      <c r="BG33" s="204">
        <v>-8736.3684105599987</v>
      </c>
      <c r="BH33" s="120">
        <v>0</v>
      </c>
      <c r="BI33" s="120">
        <v>0</v>
      </c>
      <c r="BJ33" s="120">
        <v>-8736.3684105599987</v>
      </c>
      <c r="BK33" s="120">
        <v>0</v>
      </c>
      <c r="BL33" s="120">
        <v>0</v>
      </c>
      <c r="BM33" s="120">
        <v>0</v>
      </c>
      <c r="BN33" s="203">
        <f t="shared" si="7"/>
        <v>-8736.3684105599987</v>
      </c>
      <c r="BO33" s="158">
        <v>-2521.1653949799997</v>
      </c>
      <c r="BP33" s="120">
        <v>0</v>
      </c>
      <c r="BQ33" s="120">
        <v>0</v>
      </c>
      <c r="BR33" s="120">
        <v>-2521.1653949799997</v>
      </c>
      <c r="BS33" s="120">
        <v>0</v>
      </c>
      <c r="BT33" s="120">
        <v>0</v>
      </c>
      <c r="BU33" s="120">
        <v>0</v>
      </c>
      <c r="BV33" s="120">
        <f t="shared" si="8"/>
        <v>-2521.1653949799997</v>
      </c>
      <c r="BW33" s="204">
        <v>-6558.0400489000003</v>
      </c>
      <c r="BX33" s="120">
        <v>0</v>
      </c>
      <c r="BY33" s="120">
        <v>0</v>
      </c>
      <c r="BZ33" s="120">
        <v>-6558.0400489000003</v>
      </c>
      <c r="CA33" s="120">
        <v>-46</v>
      </c>
      <c r="CB33" s="120">
        <v>0</v>
      </c>
      <c r="CC33" s="120">
        <v>0</v>
      </c>
      <c r="CD33" s="203">
        <f t="shared" si="9"/>
        <v>-6604.0400489000003</v>
      </c>
      <c r="CE33" s="158">
        <v>-6593.5669054000018</v>
      </c>
      <c r="CF33" s="120">
        <v>0</v>
      </c>
      <c r="CG33" s="120">
        <v>0</v>
      </c>
      <c r="CH33" s="120">
        <v>-6593.5669054000018</v>
      </c>
      <c r="CI33" s="120">
        <v>0</v>
      </c>
      <c r="CJ33" s="142" t="s">
        <v>833</v>
      </c>
      <c r="CK33" s="120">
        <v>0</v>
      </c>
      <c r="CL33" s="142" t="s">
        <v>833</v>
      </c>
    </row>
    <row r="34" spans="1:90" ht="20.100000000000001" customHeight="1" x14ac:dyDescent="0.25">
      <c r="A34" s="126"/>
      <c r="B34" s="126" t="s">
        <v>429</v>
      </c>
      <c r="C34" s="127">
        <v>11447.137787254309</v>
      </c>
      <c r="D34" s="127">
        <v>13773.306000000004</v>
      </c>
      <c r="E34" s="127">
        <v>0</v>
      </c>
      <c r="F34" s="127">
        <v>25220.443787254313</v>
      </c>
      <c r="G34" s="127">
        <f>G7-G20</f>
        <v>2622.9733783407719</v>
      </c>
      <c r="H34" s="127">
        <f>H7-H20</f>
        <v>7980.9579215731937</v>
      </c>
      <c r="I34" s="127">
        <f t="shared" ref="I34:J34" si="11">I7-I20</f>
        <v>0</v>
      </c>
      <c r="J34" s="163">
        <f t="shared" si="11"/>
        <v>35824.375087168301</v>
      </c>
      <c r="K34" s="206">
        <v>9164.9962134824309</v>
      </c>
      <c r="L34" s="127">
        <v>14776.94999999999</v>
      </c>
      <c r="M34" s="127">
        <v>0</v>
      </c>
      <c r="N34" s="127">
        <v>23941.946213482421</v>
      </c>
      <c r="O34" s="127">
        <f>O7-O20</f>
        <v>21922.639013603097</v>
      </c>
      <c r="P34" s="127">
        <f>P7-P20</f>
        <v>14246.256827472942</v>
      </c>
      <c r="Q34" s="127">
        <f t="shared" ref="Q34:R34" si="12">Q7-Q20</f>
        <v>0</v>
      </c>
      <c r="R34" s="205">
        <f t="shared" si="12"/>
        <v>60110.842054558452</v>
      </c>
      <c r="S34" s="162">
        <v>52471.680811806189</v>
      </c>
      <c r="T34" s="127">
        <v>18191.197000000015</v>
      </c>
      <c r="U34" s="127">
        <v>0</v>
      </c>
      <c r="V34" s="127">
        <v>70662.877811806204</v>
      </c>
      <c r="W34" s="127">
        <f>W7-W20</f>
        <v>8445.6354869347997</v>
      </c>
      <c r="X34" s="127">
        <f>X7-X20</f>
        <v>12803.749150973512</v>
      </c>
      <c r="Y34" s="127">
        <f t="shared" ref="Y34:Z34" si="13">Y7-Y20</f>
        <v>0</v>
      </c>
      <c r="Z34" s="163">
        <f t="shared" si="13"/>
        <v>91912.262449714355</v>
      </c>
      <c r="AA34" s="206">
        <v>6102.4781753619609</v>
      </c>
      <c r="AB34" s="127">
        <v>18520.751000000004</v>
      </c>
      <c r="AC34" s="127">
        <v>0</v>
      </c>
      <c r="AD34" s="127">
        <v>24623.229175361965</v>
      </c>
      <c r="AE34" s="127">
        <f>AE7-AE20</f>
        <v>-4488.0734651407693</v>
      </c>
      <c r="AF34" s="127">
        <f>AF7-AF20</f>
        <v>20696.563633896352</v>
      </c>
      <c r="AG34" s="127">
        <f t="shared" ref="AG34:AH34" si="14">AG7-AG20</f>
        <v>0</v>
      </c>
      <c r="AH34" s="205">
        <f t="shared" si="14"/>
        <v>40831.719344117213</v>
      </c>
      <c r="AI34" s="162">
        <v>-121550.63909312707</v>
      </c>
      <c r="AJ34" s="127">
        <v>21751.347499999974</v>
      </c>
      <c r="AK34" s="127">
        <v>0</v>
      </c>
      <c r="AL34" s="127">
        <v>-99799.291593127098</v>
      </c>
      <c r="AM34" s="127">
        <f>AM7-AM20</f>
        <v>-24751.18758725829</v>
      </c>
      <c r="AN34" s="127">
        <f>AN7-AN20</f>
        <v>13259.238585409883</v>
      </c>
      <c r="AO34" s="127">
        <f t="shared" ref="AO34:AP34" si="15">AO7-AO20</f>
        <v>0</v>
      </c>
      <c r="AP34" s="163">
        <f t="shared" si="15"/>
        <v>-111291.24059497495</v>
      </c>
      <c r="AQ34" s="206">
        <v>-324873.94674446539</v>
      </c>
      <c r="AR34" s="127">
        <v>16274.515999999989</v>
      </c>
      <c r="AS34" s="127">
        <v>0</v>
      </c>
      <c r="AT34" s="127">
        <v>-308599.43074446538</v>
      </c>
      <c r="AU34" s="127">
        <f>AU7-AU20</f>
        <v>-8895.1611108032521</v>
      </c>
      <c r="AV34" s="127">
        <f>AV7-AV20</f>
        <v>14339.621336838463</v>
      </c>
      <c r="AW34" s="127">
        <f t="shared" ref="AW34:AX34" si="16">AW7-AW20</f>
        <v>0</v>
      </c>
      <c r="AX34" s="205">
        <f t="shared" si="16"/>
        <v>-303154.97051843069</v>
      </c>
      <c r="AY34" s="162">
        <v>-223501.51812550437</v>
      </c>
      <c r="AZ34" s="127">
        <v>26977.459999999977</v>
      </c>
      <c r="BA34" s="127">
        <v>0</v>
      </c>
      <c r="BB34" s="127">
        <v>-196524.05812550441</v>
      </c>
      <c r="BC34" s="127">
        <f>BC7-BC20</f>
        <v>2897.0916059497977</v>
      </c>
      <c r="BD34" s="127">
        <f>BD7-BD20</f>
        <v>13225.8235363313</v>
      </c>
      <c r="BE34" s="127">
        <f t="shared" ref="BE34:BF34" si="17">BE7-BE20</f>
        <v>0</v>
      </c>
      <c r="BF34" s="163">
        <f t="shared" si="17"/>
        <v>-180401.14298322285</v>
      </c>
      <c r="BG34" s="206">
        <v>-265922.53109777975</v>
      </c>
      <c r="BH34" s="127">
        <v>-24452.578190232161</v>
      </c>
      <c r="BI34" s="127">
        <v>0</v>
      </c>
      <c r="BJ34" s="127">
        <v>-290375.10928801191</v>
      </c>
      <c r="BK34" s="127">
        <f>BK7-BK20</f>
        <v>1947.491453040042</v>
      </c>
      <c r="BL34" s="127">
        <f>BL7-BL20</f>
        <v>35090.571055211825</v>
      </c>
      <c r="BM34" s="127">
        <f t="shared" ref="BM34:BN34" si="18">BM7-BM20</f>
        <v>0</v>
      </c>
      <c r="BN34" s="205">
        <f t="shared" si="18"/>
        <v>-253337.04677976016</v>
      </c>
      <c r="BO34" s="162">
        <v>-205588.05636234707</v>
      </c>
      <c r="BP34" s="127">
        <v>5405.9468135739444</v>
      </c>
      <c r="BQ34" s="127">
        <v>0</v>
      </c>
      <c r="BR34" s="127">
        <v>-200182.10954877312</v>
      </c>
      <c r="BS34" s="127">
        <f>BS7-BS20</f>
        <v>3571.7900230118539</v>
      </c>
      <c r="BT34" s="127">
        <f>BT7-BT20</f>
        <v>31597.471410959028</v>
      </c>
      <c r="BU34" s="127">
        <f t="shared" ref="BU34:BV34" si="19">BU7-BU20</f>
        <v>0</v>
      </c>
      <c r="BV34" s="127">
        <f t="shared" si="19"/>
        <v>-165012.84811480157</v>
      </c>
      <c r="BW34" s="206">
        <v>-108298.61381404709</v>
      </c>
      <c r="BX34" s="127">
        <v>-8749.8422666839324</v>
      </c>
      <c r="BY34" s="127">
        <v>0</v>
      </c>
      <c r="BZ34" s="127">
        <v>-117048.45608073102</v>
      </c>
      <c r="CA34" s="127">
        <f>CA7-CA20</f>
        <v>1546.9080870618345</v>
      </c>
      <c r="CB34" s="127">
        <f>CB7-CB20</f>
        <v>32594.887791640125</v>
      </c>
      <c r="CC34" s="127">
        <f t="shared" ref="CC34:CD34" si="20">CC7-CC20</f>
        <v>0</v>
      </c>
      <c r="CD34" s="205">
        <f t="shared" si="20"/>
        <v>-82906.660202029627</v>
      </c>
      <c r="CE34" s="162">
        <v>-687593.04754943808</v>
      </c>
      <c r="CF34" s="127">
        <v>-1915.7742243679677</v>
      </c>
      <c r="CG34" s="127">
        <v>0</v>
      </c>
      <c r="CH34" s="127">
        <v>-689508.821773806</v>
      </c>
      <c r="CI34" s="127">
        <f>CI7-CI20</f>
        <v>87874.35113405122</v>
      </c>
      <c r="CJ34" s="127">
        <f>CJ7-CJ20</f>
        <v>15089.911638375488</v>
      </c>
      <c r="CK34" s="127">
        <f t="shared" ref="CK34:CL34" si="21">CK7-CK20</f>
        <v>0</v>
      </c>
      <c r="CL34" s="127">
        <f t="shared" si="21"/>
        <v>-586544.55900137918</v>
      </c>
    </row>
    <row r="35" spans="1:90" ht="20.100000000000001" customHeight="1" x14ac:dyDescent="0.25">
      <c r="A35" s="126"/>
      <c r="B35" s="126" t="s">
        <v>430</v>
      </c>
      <c r="C35" s="127">
        <v>49601.036041153748</v>
      </c>
      <c r="D35" s="127">
        <v>9517.6830000000045</v>
      </c>
      <c r="E35" s="127">
        <v>0</v>
      </c>
      <c r="F35" s="127">
        <v>59118.719041153752</v>
      </c>
      <c r="G35" s="127">
        <f>(G7-G18)-(G20-G24)</f>
        <v>23077.308654202672</v>
      </c>
      <c r="H35" s="127">
        <f>(H7-H18)-(H20-H24)</f>
        <v>4291.1986137354397</v>
      </c>
      <c r="I35" s="127">
        <f t="shared" ref="I35:J35" si="22">(I7-I18)-(I20-I24)</f>
        <v>0</v>
      </c>
      <c r="J35" s="163">
        <f t="shared" si="22"/>
        <v>86487.226309091784</v>
      </c>
      <c r="K35" s="206">
        <v>88159.805883280598</v>
      </c>
      <c r="L35" s="127">
        <v>11388.891499999998</v>
      </c>
      <c r="M35" s="127">
        <v>0</v>
      </c>
      <c r="N35" s="127">
        <v>99548.697383280596</v>
      </c>
      <c r="O35" s="127">
        <f>(O7-O18)-(O20-O24)</f>
        <v>44260.938588924764</v>
      </c>
      <c r="P35" s="127">
        <f>(P7-P18)-(P20-P24)</f>
        <v>8154.3610850541736</v>
      </c>
      <c r="Q35" s="127">
        <f t="shared" ref="Q35:R35" si="23">(Q7-Q18)-(Q20-Q24)</f>
        <v>0</v>
      </c>
      <c r="R35" s="205">
        <f t="shared" si="23"/>
        <v>151963.99705725955</v>
      </c>
      <c r="S35" s="162">
        <v>96647.23659858272</v>
      </c>
      <c r="T35" s="127">
        <v>13767.924500000008</v>
      </c>
      <c r="U35" s="127">
        <v>0</v>
      </c>
      <c r="V35" s="127">
        <v>110415.16109858273</v>
      </c>
      <c r="W35" s="127">
        <f>(W7-W18)-(W20-W24)</f>
        <v>31684.975391893415</v>
      </c>
      <c r="X35" s="127">
        <f>(X7-X18)-(X20-X24)</f>
        <v>2790.3984596799128</v>
      </c>
      <c r="Y35" s="127">
        <f t="shared" ref="Y35:Z35" si="24">(Y7-Y18)-(Y20-Y24)</f>
        <v>0</v>
      </c>
      <c r="Z35" s="163">
        <f t="shared" si="24"/>
        <v>144890.534950156</v>
      </c>
      <c r="AA35" s="206">
        <v>80371.058085339377</v>
      </c>
      <c r="AB35" s="127">
        <v>12664.485000000015</v>
      </c>
      <c r="AC35" s="127">
        <v>0</v>
      </c>
      <c r="AD35" s="127">
        <v>93035.543085339392</v>
      </c>
      <c r="AE35" s="127">
        <f>(AE7-AE18)-(AE20-AE24)</f>
        <v>21761.670550670009</v>
      </c>
      <c r="AF35" s="127">
        <f>(AF7-AF18)-(AF20-AF24)</f>
        <v>16775.849747070868</v>
      </c>
      <c r="AG35" s="127">
        <f t="shared" ref="AG35:AH35" si="25">(AG7-AG18)-(AG20-AG24)</f>
        <v>0</v>
      </c>
      <c r="AH35" s="205">
        <f t="shared" si="25"/>
        <v>131573.06338308007</v>
      </c>
      <c r="AI35" s="162">
        <v>-15594.869217629792</v>
      </c>
      <c r="AJ35" s="127">
        <v>13288.64999999998</v>
      </c>
      <c r="AK35" s="127">
        <v>0</v>
      </c>
      <c r="AL35" s="127">
        <v>-2306.2192176298122</v>
      </c>
      <c r="AM35" s="127">
        <f>(AM7-AM18)-(AM20-AM24)</f>
        <v>-5775.6545151500031</v>
      </c>
      <c r="AN35" s="127">
        <f>(AN7-AN18)-(AN20-AN24)</f>
        <v>3875.2316232674639</v>
      </c>
      <c r="AO35" s="127">
        <f t="shared" ref="AO35:AP35" si="26">(AO7-AO18)-(AO20-AO24)</f>
        <v>0</v>
      </c>
      <c r="AP35" s="163">
        <f t="shared" si="26"/>
        <v>-4206.6421095118858</v>
      </c>
      <c r="AQ35" s="206">
        <v>-83574.196141621549</v>
      </c>
      <c r="AR35" s="127">
        <v>1472.2549999999901</v>
      </c>
      <c r="AS35" s="127">
        <v>0</v>
      </c>
      <c r="AT35" s="127">
        <v>-82101.941141621559</v>
      </c>
      <c r="AU35" s="127">
        <f>(AU7-AU18)-(AU20-AU24)</f>
        <v>23142.505975879962</v>
      </c>
      <c r="AV35" s="127">
        <f>(AV7-AV18)-(AV20-AV24)</f>
        <v>2514.4519267698051</v>
      </c>
      <c r="AW35" s="127">
        <f t="shared" ref="AW35:AX35" si="27">(AW7-AW18)-(AW20-AW24)</f>
        <v>0</v>
      </c>
      <c r="AX35" s="205">
        <f t="shared" si="27"/>
        <v>-56444.983238972258</v>
      </c>
      <c r="AY35" s="162">
        <v>-140252.89085992341</v>
      </c>
      <c r="AZ35" s="127">
        <v>10698.158999999971</v>
      </c>
      <c r="BA35" s="127">
        <v>0</v>
      </c>
      <c r="BB35" s="127">
        <v>-129554.73185992344</v>
      </c>
      <c r="BC35" s="127">
        <f>(BC7-BC18)-(BC20-BC24)</f>
        <v>17444.959579527378</v>
      </c>
      <c r="BD35" s="127">
        <f>(BD7-BD18)-(BD20-BD24)</f>
        <v>-2553.3883379122708</v>
      </c>
      <c r="BE35" s="127">
        <f t="shared" ref="BE35:BF35" si="28">(BE7-BE18)-(BE20-BE24)</f>
        <v>0</v>
      </c>
      <c r="BF35" s="163">
        <f t="shared" si="28"/>
        <v>-114663.160618308</v>
      </c>
      <c r="BG35" s="206">
        <v>-118012.30423356878</v>
      </c>
      <c r="BH35" s="127">
        <v>-36154.515575148136</v>
      </c>
      <c r="BI35" s="127">
        <v>0</v>
      </c>
      <c r="BJ35" s="127">
        <v>-154166.81980871691</v>
      </c>
      <c r="BK35" s="127">
        <f>(BK7-BK18)-(BK20-BK24)</f>
        <v>18978.623735380359</v>
      </c>
      <c r="BL35" s="127">
        <f>(BL7-BL18)-(BL20-BL24)</f>
        <v>21502.115544892382</v>
      </c>
      <c r="BM35" s="127">
        <f t="shared" ref="BM35:BN35" si="29">(BM7-BM18)-(BM20-BM24)</f>
        <v>0</v>
      </c>
      <c r="BN35" s="205">
        <f t="shared" si="29"/>
        <v>-113686.08052844461</v>
      </c>
      <c r="BO35" s="162">
        <v>-56362.068157968039</v>
      </c>
      <c r="BP35" s="127">
        <v>-3807.4413295620325</v>
      </c>
      <c r="BQ35" s="127">
        <v>0</v>
      </c>
      <c r="BR35" s="127">
        <v>-60169.509487530071</v>
      </c>
      <c r="BS35" s="127">
        <f>(BS7-BS18)-(BS20-BS24)</f>
        <v>22653.601015532622</v>
      </c>
      <c r="BT35" s="127">
        <f>(BT7-BT18)-(BT20-BT24)</f>
        <v>20755.877959928475</v>
      </c>
      <c r="BU35" s="127">
        <f t="shared" ref="BU35:BV35" si="30">(BU7-BU18)-(BU20-BU24)</f>
        <v>0</v>
      </c>
      <c r="BV35" s="127">
        <f t="shared" si="30"/>
        <v>-16760.030512067955</v>
      </c>
      <c r="BW35" s="206">
        <v>-66201.147019478172</v>
      </c>
      <c r="BX35" s="127">
        <v>-17004.914532967901</v>
      </c>
      <c r="BY35" s="127">
        <v>0</v>
      </c>
      <c r="BZ35" s="127">
        <v>-83206.061552446074</v>
      </c>
      <c r="CA35" s="127">
        <f>(CA7-CA18)-(CA20-CA24)</f>
        <v>21585.421808507992</v>
      </c>
      <c r="CB35" s="127">
        <f>(CB7-CB18)-(CB20-CB24)</f>
        <v>18673.31311228394</v>
      </c>
      <c r="CC35" s="127">
        <f t="shared" ref="CC35:CD35" si="31">(CC7-CC18)-(CC20-CC24)</f>
        <v>0</v>
      </c>
      <c r="CD35" s="205">
        <f t="shared" si="31"/>
        <v>-42947.32663165452</v>
      </c>
      <c r="CE35" s="162">
        <v>-656851.04722617834</v>
      </c>
      <c r="CF35" s="127">
        <v>-2182.325430032055</v>
      </c>
      <c r="CG35" s="127">
        <v>0</v>
      </c>
      <c r="CH35" s="127">
        <v>-659033.37265621044</v>
      </c>
      <c r="CI35" s="127">
        <f>(CI7-CI18)-(CI20-CI24)</f>
        <v>92982.663282593363</v>
      </c>
      <c r="CJ35" s="127">
        <f>(CJ7-CJ18)-(CJ20-CJ24)</f>
        <v>7052.4121520002373</v>
      </c>
      <c r="CK35" s="127">
        <f t="shared" ref="CK35:CL35" si="32">(CK7-CK18)-(CK20-CK24)</f>
        <v>0</v>
      </c>
      <c r="CL35" s="127">
        <f t="shared" si="32"/>
        <v>-558998.29722161684</v>
      </c>
    </row>
    <row r="36" spans="1:90" ht="20.100000000000001" customHeight="1" x14ac:dyDescent="0.25">
      <c r="A36" s="105" t="s">
        <v>589</v>
      </c>
    </row>
    <row r="37" spans="1:90" ht="20.100000000000001" customHeight="1" x14ac:dyDescent="0.25">
      <c r="A37" s="105" t="s">
        <v>853</v>
      </c>
    </row>
    <row r="38" spans="1:90" ht="20.100000000000001" customHeight="1" x14ac:dyDescent="0.25">
      <c r="A38" s="105" t="s">
        <v>590</v>
      </c>
    </row>
    <row r="39" spans="1:90" ht="20.100000000000001" customHeight="1" x14ac:dyDescent="0.25">
      <c r="A39" s="105" t="s">
        <v>804</v>
      </c>
    </row>
    <row r="40" spans="1:90" ht="20.100000000000001" customHeight="1" x14ac:dyDescent="0.25">
      <c r="A40" s="105" t="s">
        <v>592</v>
      </c>
    </row>
    <row r="41" spans="1:90" ht="20.100000000000001" customHeight="1" x14ac:dyDescent="0.25">
      <c r="A41" s="105" t="s">
        <v>851</v>
      </c>
    </row>
    <row r="42" spans="1:90" ht="20.100000000000001" customHeight="1" x14ac:dyDescent="0.25">
      <c r="A42" s="105" t="s">
        <v>593</v>
      </c>
    </row>
    <row r="43" spans="1:90" ht="20.100000000000001" customHeight="1" x14ac:dyDescent="0.25">
      <c r="A43" s="105" t="s">
        <v>620</v>
      </c>
    </row>
    <row r="44" spans="1:90" ht="20.100000000000001" customHeight="1" x14ac:dyDescent="0.25">
      <c r="A44" s="105" t="s">
        <v>594</v>
      </c>
    </row>
    <row r="45" spans="1:90" ht="20.100000000000001" customHeight="1" x14ac:dyDescent="0.25">
      <c r="A45" s="105" t="s">
        <v>595</v>
      </c>
    </row>
    <row r="46" spans="1:90" ht="20.100000000000001" customHeight="1" x14ac:dyDescent="0.25">
      <c r="A46" s="105" t="s">
        <v>616</v>
      </c>
    </row>
    <row r="47" spans="1:90" ht="20.100000000000001" customHeight="1" x14ac:dyDescent="0.25">
      <c r="A47" s="105" t="s">
        <v>597</v>
      </c>
    </row>
    <row r="48" spans="1:90" ht="20.100000000000001" customHeight="1" x14ac:dyDescent="0.25">
      <c r="A48" s="105" t="s">
        <v>617</v>
      </c>
    </row>
    <row r="49" spans="1:1" ht="20.100000000000001" customHeight="1" x14ac:dyDescent="0.25">
      <c r="A49" s="105" t="s">
        <v>618</v>
      </c>
    </row>
  </sheetData>
  <mergeCells count="67">
    <mergeCell ref="A4:B6"/>
    <mergeCell ref="C4:J4"/>
    <mergeCell ref="C5:F5"/>
    <mergeCell ref="G5:G6"/>
    <mergeCell ref="H5:H6"/>
    <mergeCell ref="I5:I6"/>
    <mergeCell ref="J5:J6"/>
    <mergeCell ref="K4:R4"/>
    <mergeCell ref="K5:N5"/>
    <mergeCell ref="O5:O6"/>
    <mergeCell ref="P5:P6"/>
    <mergeCell ref="Q5:Q6"/>
    <mergeCell ref="R5:R6"/>
    <mergeCell ref="S4:Z4"/>
    <mergeCell ref="S5:V5"/>
    <mergeCell ref="W5:W6"/>
    <mergeCell ref="X5:X6"/>
    <mergeCell ref="Y5:Y6"/>
    <mergeCell ref="Z5:Z6"/>
    <mergeCell ref="AA4:AH4"/>
    <mergeCell ref="AA5:AD5"/>
    <mergeCell ref="AE5:AE6"/>
    <mergeCell ref="AF5:AF6"/>
    <mergeCell ref="AG5:AG6"/>
    <mergeCell ref="AH5:AH6"/>
    <mergeCell ref="AI4:AP4"/>
    <mergeCell ref="AI5:AL5"/>
    <mergeCell ref="AM5:AM6"/>
    <mergeCell ref="AN5:AN6"/>
    <mergeCell ref="AO5:AO6"/>
    <mergeCell ref="AP5:AP6"/>
    <mergeCell ref="AQ4:AX4"/>
    <mergeCell ref="AQ5:AT5"/>
    <mergeCell ref="AU5:AU6"/>
    <mergeCell ref="AV5:AV6"/>
    <mergeCell ref="AW5:AW6"/>
    <mergeCell ref="AX5:AX6"/>
    <mergeCell ref="AY4:BF4"/>
    <mergeCell ref="AY5:BB5"/>
    <mergeCell ref="BC5:BC6"/>
    <mergeCell ref="BD5:BD6"/>
    <mergeCell ref="BE5:BE6"/>
    <mergeCell ref="BF5:BF6"/>
    <mergeCell ref="BG4:BN4"/>
    <mergeCell ref="BG5:BJ5"/>
    <mergeCell ref="BK5:BK6"/>
    <mergeCell ref="BL5:BL6"/>
    <mergeCell ref="BM5:BM6"/>
    <mergeCell ref="BN5:BN6"/>
    <mergeCell ref="BO4:BV4"/>
    <mergeCell ref="BO5:BR5"/>
    <mergeCell ref="BS5:BS6"/>
    <mergeCell ref="BT5:BT6"/>
    <mergeCell ref="BU5:BU6"/>
    <mergeCell ref="BV5:BV6"/>
    <mergeCell ref="BW4:CD4"/>
    <mergeCell ref="BW5:BZ5"/>
    <mergeCell ref="CA5:CA6"/>
    <mergeCell ref="CB5:CB6"/>
    <mergeCell ref="CC5:CC6"/>
    <mergeCell ref="CD5:CD6"/>
    <mergeCell ref="CE4:CL4"/>
    <mergeCell ref="CE5:CH5"/>
    <mergeCell ref="CI5:CI6"/>
    <mergeCell ref="CJ5:CJ6"/>
    <mergeCell ref="CK5:CK6"/>
    <mergeCell ref="CL5:CL6"/>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D18B-EC49-4E18-A7D0-431AA16232D0}">
  <sheetPr codeName="Planilha13"/>
  <dimension ref="A1:M196"/>
  <sheetViews>
    <sheetView showGridLines="0" topLeftCell="A163" zoomScaleNormal="100" workbookViewId="0">
      <pane xSplit="2" topLeftCell="C1" activePane="topRight" state="frozen"/>
      <selection activeCell="A54" sqref="A54"/>
      <selection pane="topRight" activeCell="L82" sqref="L82:M82"/>
    </sheetView>
  </sheetViews>
  <sheetFormatPr defaultRowHeight="20.100000000000001" customHeight="1" x14ac:dyDescent="0.25"/>
  <cols>
    <col min="1" max="1" width="9.140625" style="117"/>
    <col min="2" max="2" width="77.7109375" style="117" bestFit="1" customWidth="1"/>
    <col min="3" max="13" width="12.7109375" style="117" customWidth="1"/>
    <col min="14" max="16384" width="9.140625" style="117"/>
  </cols>
  <sheetData>
    <row r="1" spans="1:13" ht="20.100000000000001" customHeight="1" x14ac:dyDescent="0.25">
      <c r="A1" s="99" t="s">
        <v>768</v>
      </c>
    </row>
    <row r="2" spans="1:13" ht="20.100000000000001" customHeight="1" x14ac:dyDescent="0.25">
      <c r="A2" s="99" t="s">
        <v>333</v>
      </c>
    </row>
    <row r="4" spans="1:13" s="136" customFormat="1" ht="20.100000000000001" customHeight="1" x14ac:dyDescent="0.25">
      <c r="A4" s="322" t="s">
        <v>632</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20">
        <f>'3.2.1'!C5</f>
        <v>1057627.1541555955</v>
      </c>
      <c r="D5" s="20">
        <f>'3.2.1'!D5</f>
        <v>1192865.9378054889</v>
      </c>
      <c r="E5" s="20">
        <f>'3.2.1'!E5</f>
        <v>1327589.8284216626</v>
      </c>
      <c r="F5" s="20">
        <f>'3.2.1'!F5</f>
        <v>1419236.7457856894</v>
      </c>
      <c r="G5" s="20">
        <f>'3.2.1'!G5</f>
        <v>1459556.0941823772</v>
      </c>
      <c r="H5" s="20">
        <f>'3.2.1'!H5</f>
        <v>1622024.2273192913</v>
      </c>
      <c r="I5" s="20">
        <f>'3.2.1'!I5</f>
        <v>1719882.0024393897</v>
      </c>
      <c r="J5" s="20">
        <f>'3.2.1'!J5</f>
        <v>1694878.4125981233</v>
      </c>
      <c r="K5" s="20">
        <f>'3.2.1'!K5</f>
        <v>1867916.6104189807</v>
      </c>
      <c r="L5" s="20">
        <f>'3.2.1'!L5</f>
        <v>1997163.1422671697</v>
      </c>
      <c r="M5" s="20">
        <f>'3.2.1'!M5</f>
        <v>1786476.1949826691</v>
      </c>
    </row>
    <row r="6" spans="1:13" ht="20.100000000000001" customHeight="1" x14ac:dyDescent="0.25">
      <c r="A6" s="118">
        <v>11</v>
      </c>
      <c r="B6" s="118" t="s">
        <v>242</v>
      </c>
      <c r="C6" s="119">
        <f>'3.2.1'!C6</f>
        <v>553715.36606106465</v>
      </c>
      <c r="D6" s="119">
        <f>'3.2.1'!D6</f>
        <v>649950.65020384872</v>
      </c>
      <c r="E6" s="119">
        <f>'3.2.1'!E6</f>
        <v>690068.97788665188</v>
      </c>
      <c r="F6" s="119">
        <f>'3.2.1'!F6</f>
        <v>753118.55883412098</v>
      </c>
      <c r="G6" s="119">
        <f>'3.2.1'!G6</f>
        <v>779587.99925852637</v>
      </c>
      <c r="H6" s="119">
        <f>'3.2.1'!H6</f>
        <v>817208.78750456998</v>
      </c>
      <c r="I6" s="119">
        <f>'3.2.1'!I6</f>
        <v>859555.12415126665</v>
      </c>
      <c r="J6" s="119">
        <f>'3.2.1'!J6</f>
        <v>895973.45478154696</v>
      </c>
      <c r="K6" s="119">
        <f>'3.2.1'!K6</f>
        <v>976401.71965245786</v>
      </c>
      <c r="L6" s="119">
        <f>'3.2.1'!L6</f>
        <v>1017440.8789804998</v>
      </c>
      <c r="M6" s="119">
        <f>'3.2.1'!M6</f>
        <v>966964.70546527999</v>
      </c>
    </row>
    <row r="7" spans="1:13" ht="20.100000000000001" customHeight="1" x14ac:dyDescent="0.25">
      <c r="A7" s="21">
        <v>111</v>
      </c>
      <c r="B7" s="22" t="s">
        <v>256</v>
      </c>
      <c r="C7" s="120">
        <f>'3.2.1'!C7</f>
        <v>258483.2526695047</v>
      </c>
      <c r="D7" s="120">
        <f>'3.2.1'!D7</f>
        <v>313999.18123889877</v>
      </c>
      <c r="E7" s="120">
        <f>'3.2.1'!E7</f>
        <v>324933.23643125198</v>
      </c>
      <c r="F7" s="120">
        <f>'3.2.1'!F7</f>
        <v>360771.12003212102</v>
      </c>
      <c r="G7" s="120">
        <f>'3.2.1'!G7</f>
        <v>382156.00166004198</v>
      </c>
      <c r="H7" s="120">
        <f>'3.2.1'!H7</f>
        <v>401126.72789934149</v>
      </c>
      <c r="I7" s="120">
        <f>'3.2.1'!I7</f>
        <v>453199.91484120657</v>
      </c>
      <c r="J7" s="120">
        <f>'3.2.1'!J7</f>
        <v>458685.46524577675</v>
      </c>
      <c r="K7" s="120">
        <f>'3.2.1'!K7</f>
        <v>490756.76350703789</v>
      </c>
      <c r="L7" s="120">
        <f>'3.2.1'!L7</f>
        <v>537921.72948100977</v>
      </c>
      <c r="M7" s="120">
        <f>'3.2.1'!M7</f>
        <v>525647.31092903996</v>
      </c>
    </row>
    <row r="8" spans="1:13" ht="20.100000000000001" customHeight="1" x14ac:dyDescent="0.25">
      <c r="A8" s="21">
        <v>112</v>
      </c>
      <c r="B8" s="22" t="s">
        <v>257</v>
      </c>
      <c r="C8" s="120">
        <f>'3.2.1'!C14</f>
        <v>12531.03227256</v>
      </c>
      <c r="D8" s="120">
        <f>'3.2.1'!D14</f>
        <v>14844.60652343</v>
      </c>
      <c r="E8" s="120">
        <f>'3.2.1'!E14</f>
        <v>16687.596646900001</v>
      </c>
      <c r="F8" s="120">
        <f>'3.2.1'!F14</f>
        <v>18725.35589553</v>
      </c>
      <c r="G8" s="120">
        <f>'3.2.1'!G14</f>
        <v>20719.317173770003</v>
      </c>
      <c r="H8" s="120">
        <f>'3.2.1'!H14</f>
        <v>21587.140463770003</v>
      </c>
      <c r="I8" s="120">
        <f>'3.2.1'!I14</f>
        <v>22190.159168029997</v>
      </c>
      <c r="J8" s="120">
        <f>'3.2.1'!J14</f>
        <v>22732.264374940001</v>
      </c>
      <c r="K8" s="120">
        <f>'3.2.1'!K14</f>
        <v>24405.276907609998</v>
      </c>
      <c r="L8" s="120">
        <f>'3.2.1'!L14</f>
        <v>24238.585104130001</v>
      </c>
      <c r="M8" s="120">
        <f>'3.2.1'!M14</f>
        <v>23268.17352013</v>
      </c>
    </row>
    <row r="9" spans="1:13" ht="20.100000000000001" customHeight="1" x14ac:dyDescent="0.25">
      <c r="A9" s="21">
        <v>113</v>
      </c>
      <c r="B9" s="22" t="s">
        <v>258</v>
      </c>
      <c r="C9" s="120">
        <f>'3.2.1'!C17</f>
        <v>527.82469415000003</v>
      </c>
      <c r="D9" s="120">
        <f>'3.2.1'!D17</f>
        <v>602.34528718000001</v>
      </c>
      <c r="E9" s="120">
        <f>'3.2.1'!E17</f>
        <v>687.56450962999998</v>
      </c>
      <c r="F9" s="120">
        <f>'3.2.1'!F17</f>
        <v>782.25335335</v>
      </c>
      <c r="G9" s="120">
        <f>'3.2.1'!G17</f>
        <v>928.81097771000009</v>
      </c>
      <c r="H9" s="120">
        <f>'3.2.1'!H17</f>
        <v>1130.60566991</v>
      </c>
      <c r="I9" s="120">
        <f>'3.2.1'!I17</f>
        <v>1159.7189124200002</v>
      </c>
      <c r="J9" s="120">
        <f>'3.2.1'!J17</f>
        <v>1313.18884697</v>
      </c>
      <c r="K9" s="120">
        <f>'3.2.1'!K17</f>
        <v>1444.66980681</v>
      </c>
      <c r="L9" s="120">
        <f>'3.2.1'!L17</f>
        <v>1656.0802878300001</v>
      </c>
      <c r="M9" s="120">
        <f>'3.2.1'!M17</f>
        <v>1784.9454140899998</v>
      </c>
    </row>
    <row r="10" spans="1:13" ht="20.100000000000001" customHeight="1" x14ac:dyDescent="0.25">
      <c r="A10" s="21">
        <v>114</v>
      </c>
      <c r="B10" s="22" t="s">
        <v>264</v>
      </c>
      <c r="C10" s="120">
        <f>'3.2.1'!C30</f>
        <v>260905.87928610001</v>
      </c>
      <c r="D10" s="120">
        <f>'3.2.1'!D30</f>
        <v>293526.72048399004</v>
      </c>
      <c r="E10" s="120">
        <f>'3.2.1'!E30</f>
        <v>317111.96346302994</v>
      </c>
      <c r="F10" s="120">
        <f>'3.2.1'!F30</f>
        <v>335282.24486874999</v>
      </c>
      <c r="G10" s="120">
        <f>'3.2.1'!G30</f>
        <v>339051.81444970443</v>
      </c>
      <c r="H10" s="120">
        <f>'3.2.1'!H30</f>
        <v>354885.35560161847</v>
      </c>
      <c r="I10" s="120">
        <f>'3.2.1'!I30</f>
        <v>351556.78627638996</v>
      </c>
      <c r="J10" s="120">
        <f>'3.2.1'!J30</f>
        <v>380892.37738518999</v>
      </c>
      <c r="K10" s="120">
        <f>'3.2.1'!K30</f>
        <v>419090.53686247999</v>
      </c>
      <c r="L10" s="120">
        <f>'3.2.1'!L30</f>
        <v>410691.64063576999</v>
      </c>
      <c r="M10" s="120">
        <f>'3.2.1'!M30</f>
        <v>370550.36277401994</v>
      </c>
    </row>
    <row r="11" spans="1:13" ht="20.100000000000001" customHeight="1" x14ac:dyDescent="0.25">
      <c r="A11" s="21">
        <v>115</v>
      </c>
      <c r="B11" s="22" t="s">
        <v>273</v>
      </c>
      <c r="C11" s="120">
        <f>'3.2.1'!C54</f>
        <v>21082.992104879999</v>
      </c>
      <c r="D11" s="120">
        <f>'3.2.1'!D54</f>
        <v>26653.026353739999</v>
      </c>
      <c r="E11" s="120">
        <f>'3.2.1'!E54</f>
        <v>31128.93615275</v>
      </c>
      <c r="F11" s="120">
        <f>'3.2.1'!F54</f>
        <v>36978.393835469993</v>
      </c>
      <c r="G11" s="120">
        <f>'3.2.1'!G54</f>
        <v>36773.041650119994</v>
      </c>
      <c r="H11" s="120">
        <f>'3.2.1'!H54</f>
        <v>38969.359133270002</v>
      </c>
      <c r="I11" s="120">
        <f>'3.2.1'!I54</f>
        <v>31447.614282120001</v>
      </c>
      <c r="J11" s="120">
        <f>'3.2.1'!J54</f>
        <v>32350.158855550002</v>
      </c>
      <c r="K11" s="120">
        <f>'3.2.1'!K54</f>
        <v>40704.096041889999</v>
      </c>
      <c r="L11" s="120">
        <f>'3.2.1'!L54</f>
        <v>42932.793020130004</v>
      </c>
      <c r="M11" s="120">
        <f>'3.2.1'!M54</f>
        <v>45721.898153310001</v>
      </c>
    </row>
    <row r="12" spans="1:13" ht="20.100000000000001" customHeight="1" x14ac:dyDescent="0.25">
      <c r="A12" s="21">
        <v>116</v>
      </c>
      <c r="B12" s="22" t="s">
        <v>278</v>
      </c>
      <c r="C12" s="120">
        <f>'3.2.1'!C61</f>
        <v>184.38503387000003</v>
      </c>
      <c r="D12" s="120">
        <f>'3.2.1'!D61</f>
        <v>324.7703166099999</v>
      </c>
      <c r="E12" s="120">
        <f>'3.2.1'!E61</f>
        <v>-480.31931691</v>
      </c>
      <c r="F12" s="120">
        <f>'3.2.1'!F61</f>
        <v>579.19084889999999</v>
      </c>
      <c r="G12" s="120">
        <f>'3.2.1'!G61</f>
        <v>-40.986652819999989</v>
      </c>
      <c r="H12" s="120">
        <f>'3.2.1'!H61</f>
        <v>-490.40126334000001</v>
      </c>
      <c r="I12" s="120">
        <f>'3.2.1'!I61</f>
        <v>0.93067109999999997</v>
      </c>
      <c r="J12" s="120">
        <f>'3.2.1'!J61</f>
        <v>7.3120000000002905E-5</v>
      </c>
      <c r="K12" s="120">
        <f>'3.2.1'!K61</f>
        <v>0.37652663000000003</v>
      </c>
      <c r="L12" s="120">
        <f>'3.2.1'!L61</f>
        <v>5.045162999999999E-2</v>
      </c>
      <c r="M12" s="120">
        <f>'3.2.1'!M61</f>
        <v>-7.9853253099999995</v>
      </c>
    </row>
    <row r="13" spans="1:13" ht="20.100000000000001" customHeight="1" x14ac:dyDescent="0.25">
      <c r="A13" s="118">
        <v>12</v>
      </c>
      <c r="B13" s="118" t="s">
        <v>246</v>
      </c>
      <c r="C13" s="119">
        <f>'3.2.1'!C62</f>
        <v>291574.255323263</v>
      </c>
      <c r="D13" s="119">
        <f>'3.2.1'!D62</f>
        <v>331207.53617442201</v>
      </c>
      <c r="E13" s="119">
        <f>'3.2.1'!E62</f>
        <v>363107.36462521442</v>
      </c>
      <c r="F13" s="119">
        <f>'3.2.1'!F62</f>
        <v>394733.14354193601</v>
      </c>
      <c r="G13" s="119">
        <f>'3.2.1'!G62</f>
        <v>425688.04627506959</v>
      </c>
      <c r="H13" s="119">
        <f>'3.2.1'!H62</f>
        <v>436182.12626072846</v>
      </c>
      <c r="I13" s="119">
        <f>'3.2.1'!I62</f>
        <v>457823.1526180121</v>
      </c>
      <c r="J13" s="119">
        <f>'3.2.1'!J62</f>
        <v>492385.34639763157</v>
      </c>
      <c r="K13" s="119">
        <f>'3.2.1'!K62</f>
        <v>521176.78498773766</v>
      </c>
      <c r="L13" s="119">
        <f>'3.2.1'!L62</f>
        <v>551884.8581782236</v>
      </c>
      <c r="M13" s="119">
        <f>'3.2.1'!M62</f>
        <v>547869.48859957303</v>
      </c>
    </row>
    <row r="14" spans="1:13" ht="20.100000000000001" customHeight="1" x14ac:dyDescent="0.25">
      <c r="A14" s="118">
        <v>13</v>
      </c>
      <c r="B14" s="118" t="s">
        <v>243</v>
      </c>
      <c r="C14" s="119">
        <f>'3.2.1'!C74</f>
        <v>292.64048880000001</v>
      </c>
      <c r="D14" s="119">
        <f>'3.2.1'!D74</f>
        <v>473.53590505</v>
      </c>
      <c r="E14" s="119">
        <f>'3.2.1'!E74</f>
        <v>646.86694855999997</v>
      </c>
      <c r="F14" s="119">
        <f>'3.2.1'!F74</f>
        <v>417.54594571000001</v>
      </c>
      <c r="G14" s="119">
        <f>'3.2.1'!G74</f>
        <v>512.70628489000001</v>
      </c>
      <c r="H14" s="119">
        <f>'3.2.1'!H74</f>
        <v>558.63674392000007</v>
      </c>
      <c r="I14" s="119">
        <f>'3.2.1'!I74</f>
        <v>641.62508351000008</v>
      </c>
      <c r="J14" s="119">
        <f>'3.2.1'!J74</f>
        <v>1218.5220490699999</v>
      </c>
      <c r="K14" s="119">
        <f>'3.2.1'!K74</f>
        <v>916.51741507999986</v>
      </c>
      <c r="L14" s="119">
        <f>'3.2.1'!L74</f>
        <v>1054.8906389399999</v>
      </c>
      <c r="M14" s="119">
        <f>'3.2.1'!M74</f>
        <v>679.88753472999997</v>
      </c>
    </row>
    <row r="15" spans="1:13" ht="20.100000000000001" customHeight="1" x14ac:dyDescent="0.25">
      <c r="A15" s="118">
        <v>14</v>
      </c>
      <c r="B15" s="118" t="s">
        <v>247</v>
      </c>
      <c r="C15" s="119">
        <f>'3.2.1'!C84</f>
        <v>212044.8922824678</v>
      </c>
      <c r="D15" s="119">
        <f>'3.2.1'!D84</f>
        <v>211234.21552216832</v>
      </c>
      <c r="E15" s="119">
        <f>'3.2.1'!E84</f>
        <v>273766.61896123603</v>
      </c>
      <c r="F15" s="119">
        <f>'3.2.1'!F84</f>
        <v>270967.4974639226</v>
      </c>
      <c r="G15" s="119">
        <f>'3.2.1'!G84</f>
        <v>253767.34236389145</v>
      </c>
      <c r="H15" s="119">
        <f>'3.2.1'!H84</f>
        <v>368074.67681007279</v>
      </c>
      <c r="I15" s="119">
        <f>'3.2.1'!I84</f>
        <v>401862.10058660101</v>
      </c>
      <c r="J15" s="119">
        <f>'3.2.1'!J84</f>
        <v>305301.08936987503</v>
      </c>
      <c r="K15" s="119">
        <f>'3.2.1'!K84</f>
        <v>369421.58836370514</v>
      </c>
      <c r="L15" s="119">
        <f>'3.2.1'!L84</f>
        <v>426782.51446950622</v>
      </c>
      <c r="M15" s="119">
        <f>'3.2.1'!M84</f>
        <v>270962.11338308593</v>
      </c>
    </row>
    <row r="16" spans="1:13" ht="20.100000000000001" customHeight="1" x14ac:dyDescent="0.25">
      <c r="A16" s="121">
        <v>1411</v>
      </c>
      <c r="B16" s="121" t="s">
        <v>822</v>
      </c>
      <c r="C16" s="122">
        <f>'3.2.1'!C86</f>
        <v>131604.10319229777</v>
      </c>
      <c r="D16" s="122">
        <f>'3.2.1'!D86</f>
        <v>131175.85501102832</v>
      </c>
      <c r="E16" s="122">
        <f>'3.2.1'!E86</f>
        <v>155854.20329080606</v>
      </c>
      <c r="F16" s="122">
        <f>'3.2.1'!F86</f>
        <v>148389.46566836257</v>
      </c>
      <c r="G16" s="122">
        <f>'3.2.1'!G86</f>
        <v>152292.68954766146</v>
      </c>
      <c r="H16" s="122">
        <f>'3.2.1'!H86</f>
        <v>272239.0957731228</v>
      </c>
      <c r="I16" s="122">
        <f>'3.2.1'!I86</f>
        <v>283729.98743756104</v>
      </c>
      <c r="J16" s="122">
        <f>'3.2.1'!J86</f>
        <v>190647.22366702501</v>
      </c>
      <c r="K16" s="122">
        <f>'3.2.1'!K86</f>
        <v>217683.44361536513</v>
      </c>
      <c r="L16" s="122">
        <f>'3.2.1'!L86</f>
        <v>192829.6698626462</v>
      </c>
      <c r="M16" s="122">
        <f>'3.2.1'!M86</f>
        <v>145469.3665563059</v>
      </c>
    </row>
    <row r="17" spans="1:13" ht="20.100000000000001" customHeight="1" x14ac:dyDescent="0.25">
      <c r="A17" s="123" t="s">
        <v>394</v>
      </c>
      <c r="B17" s="121" t="s">
        <v>395</v>
      </c>
      <c r="C17" s="122">
        <f>C15-C16</f>
        <v>80440.78909017003</v>
      </c>
      <c r="D17" s="122">
        <f t="shared" ref="D17:M17" si="0">D15-D16</f>
        <v>80058.360511139996</v>
      </c>
      <c r="E17" s="122">
        <f t="shared" si="0"/>
        <v>117912.41567042997</v>
      </c>
      <c r="F17" s="122">
        <f t="shared" si="0"/>
        <v>122578.03179556003</v>
      </c>
      <c r="G17" s="122">
        <f t="shared" si="0"/>
        <v>101474.65281622999</v>
      </c>
      <c r="H17" s="122">
        <f t="shared" si="0"/>
        <v>95835.581036949996</v>
      </c>
      <c r="I17" s="122">
        <f t="shared" si="0"/>
        <v>118132.11314903997</v>
      </c>
      <c r="J17" s="122">
        <f t="shared" si="0"/>
        <v>114653.86570285002</v>
      </c>
      <c r="K17" s="122">
        <f t="shared" si="0"/>
        <v>151738.14474834001</v>
      </c>
      <c r="L17" s="122">
        <f t="shared" si="0"/>
        <v>233952.84460686002</v>
      </c>
      <c r="M17" s="122">
        <f t="shared" si="0"/>
        <v>125492.74682678003</v>
      </c>
    </row>
    <row r="18" spans="1:13" ht="20.100000000000001" customHeight="1" x14ac:dyDescent="0.25">
      <c r="A18" s="18" t="s">
        <v>396</v>
      </c>
      <c r="B18" s="19" t="s">
        <v>823</v>
      </c>
      <c r="C18" s="20">
        <f>'3.3.1'!C5</f>
        <v>1153929.9505182432</v>
      </c>
      <c r="D18" s="20">
        <f>'3.3.1'!D5</f>
        <v>1311764.7109460696</v>
      </c>
      <c r="E18" s="20">
        <f>'3.3.1'!E5</f>
        <v>1416342.2209209942</v>
      </c>
      <c r="F18" s="20">
        <f>'3.3.1'!F5</f>
        <v>1571163.4480878068</v>
      </c>
      <c r="G18" s="20">
        <f>'3.3.1'!G5</f>
        <v>1769942.1012758338</v>
      </c>
      <c r="H18" s="20">
        <f>'3.3.1'!H5</f>
        <v>2103490.0721402331</v>
      </c>
      <c r="I18" s="20">
        <f>'3.3.1'!I5</f>
        <v>2162506.3924507257</v>
      </c>
      <c r="J18" s="20">
        <f>'3.3.1'!J5</f>
        <v>2202998.2312727249</v>
      </c>
      <c r="K18" s="20">
        <f>'3.3.1'!K5</f>
        <v>2343237.7684864048</v>
      </c>
      <c r="L18" s="20">
        <f>'3.3.1'!L5</f>
        <v>2389291.380179856</v>
      </c>
      <c r="M18" s="20">
        <f>'3.3.1'!M5</f>
        <v>2732811.8535605907</v>
      </c>
    </row>
    <row r="19" spans="1:13" ht="20.100000000000001" customHeight="1" x14ac:dyDescent="0.25">
      <c r="A19" s="118">
        <v>2</v>
      </c>
      <c r="B19" s="118" t="s">
        <v>490</v>
      </c>
      <c r="C19" s="119">
        <f>'3.3.1'!C6</f>
        <v>1141058.650684922</v>
      </c>
      <c r="D19" s="119">
        <f>'3.3.1'!D6</f>
        <v>1309021.5229066976</v>
      </c>
      <c r="E19" s="119">
        <f>'3.3.1'!E6</f>
        <v>1413780.378259555</v>
      </c>
      <c r="F19" s="119">
        <f>'3.3.1'!F6</f>
        <v>1563282.7566003427</v>
      </c>
      <c r="G19" s="119">
        <f>'3.3.1'!G6</f>
        <v>1761919.5893122517</v>
      </c>
      <c r="H19" s="119">
        <f>'3.3.1'!H6</f>
        <v>2109326.7172237071</v>
      </c>
      <c r="I19" s="119">
        <f>'3.3.1'!I6</f>
        <v>2172627.0055410136</v>
      </c>
      <c r="J19" s="119">
        <f>'3.3.1'!J6</f>
        <v>2220466.4914492848</v>
      </c>
      <c r="K19" s="119">
        <f>'3.3.1'!K6</f>
        <v>2354354.1448091418</v>
      </c>
      <c r="L19" s="119">
        <f>'3.3.1'!L6</f>
        <v>2408128.8663708502</v>
      </c>
      <c r="M19" s="119">
        <f>'3.3.1'!M6</f>
        <v>2754539.2968833763</v>
      </c>
    </row>
    <row r="20" spans="1:13" ht="20.100000000000001" customHeight="1" x14ac:dyDescent="0.25">
      <c r="A20" s="124">
        <v>21</v>
      </c>
      <c r="B20" s="124" t="s">
        <v>244</v>
      </c>
      <c r="C20" s="120">
        <f>'3.3.1'!C7</f>
        <v>162710.584553875</v>
      </c>
      <c r="D20" s="120">
        <f>'3.3.1'!D7</f>
        <v>175125.553756301</v>
      </c>
      <c r="E20" s="120">
        <f>'3.3.1'!E7</f>
        <v>182426.86901794991</v>
      </c>
      <c r="F20" s="120">
        <f>'3.3.1'!F7</f>
        <v>200711.498969176</v>
      </c>
      <c r="G20" s="120">
        <f>'3.3.1'!G7</f>
        <v>219310.07798870298</v>
      </c>
      <c r="H20" s="120">
        <f>'3.3.1'!H7</f>
        <v>241689.57248271594</v>
      </c>
      <c r="I20" s="120">
        <f>'3.3.1'!I7</f>
        <v>252084.17505839202</v>
      </c>
      <c r="J20" s="120">
        <f>'3.3.1'!J7</f>
        <v>277318.01023760292</v>
      </c>
      <c r="K20" s="120">
        <f>'3.3.1'!K7</f>
        <v>290953.16428965301</v>
      </c>
      <c r="L20" s="120">
        <f>'3.3.1'!L7</f>
        <v>305740.33009716298</v>
      </c>
      <c r="M20" s="120">
        <f>'3.3.1'!M7</f>
        <v>302044.79726499005</v>
      </c>
    </row>
    <row r="21" spans="1:13" ht="20.100000000000001" customHeight="1" x14ac:dyDescent="0.25">
      <c r="A21" s="124">
        <v>22</v>
      </c>
      <c r="B21" s="124" t="s">
        <v>245</v>
      </c>
      <c r="C21" s="120">
        <f>'3.3.1'!C19</f>
        <v>36457.360456195005</v>
      </c>
      <c r="D21" s="120">
        <f>'3.3.1'!D19</f>
        <v>38167.59109401</v>
      </c>
      <c r="E21" s="120">
        <f>'3.3.1'!E19</f>
        <v>41166.246517932304</v>
      </c>
      <c r="F21" s="120">
        <f>'3.3.1'!F19</f>
        <v>46334.967187463</v>
      </c>
      <c r="G21" s="120">
        <f>'3.3.1'!G19</f>
        <v>50449.171765881008</v>
      </c>
      <c r="H21" s="120">
        <f>'3.3.1'!H19</f>
        <v>53117.455520017997</v>
      </c>
      <c r="I21" s="120">
        <f>'3.3.1'!I19</f>
        <v>56419.753580008008</v>
      </c>
      <c r="J21" s="120">
        <f>'3.3.1'!J19</f>
        <v>53512.752876463317</v>
      </c>
      <c r="K21" s="120">
        <f>'3.3.1'!K19</f>
        <v>57452.709894808999</v>
      </c>
      <c r="L21" s="120">
        <f>'3.3.1'!L19</f>
        <v>56993.039876144008</v>
      </c>
      <c r="M21" s="120">
        <f>'3.3.1'!M19</f>
        <v>58872.894359097998</v>
      </c>
    </row>
    <row r="22" spans="1:13" ht="20.100000000000001" customHeight="1" x14ac:dyDescent="0.25">
      <c r="A22" s="124">
        <v>23</v>
      </c>
      <c r="B22" s="124" t="s">
        <v>824</v>
      </c>
      <c r="C22" s="120">
        <f>'3.3.1'!C20</f>
        <v>18173</v>
      </c>
      <c r="D22" s="120">
        <f>'3.3.1'!D20</f>
        <v>19754</v>
      </c>
      <c r="E22" s="120">
        <f>'3.3.1'!E20</f>
        <v>20931</v>
      </c>
      <c r="F22" s="120">
        <f>'3.3.1'!F20</f>
        <v>22237</v>
      </c>
      <c r="G22" s="120">
        <f>'3.3.1'!G20</f>
        <v>24962.639596219655</v>
      </c>
      <c r="H22" s="120">
        <f>'3.3.1'!H20</f>
        <v>27854</v>
      </c>
      <c r="I22" s="120">
        <f>'3.3.1'!I20</f>
        <v>30232.028117264708</v>
      </c>
      <c r="J22" s="120">
        <f>'3.3.1'!J20</f>
        <v>33202.763582790314</v>
      </c>
      <c r="K22" s="120">
        <f>'3.3.1'!K20</f>
        <v>34102.515277262872</v>
      </c>
      <c r="L22" s="120">
        <f>'3.3.1'!L20</f>
        <v>36873</v>
      </c>
      <c r="M22" s="120">
        <f>'3.3.1'!M20</f>
        <v>38781.967430689358</v>
      </c>
    </row>
    <row r="23" spans="1:13" ht="20.100000000000001" customHeight="1" x14ac:dyDescent="0.25">
      <c r="A23" s="124">
        <v>24</v>
      </c>
      <c r="B23" s="124" t="s">
        <v>825</v>
      </c>
      <c r="C23" s="120">
        <f>'3.3.1'!C21</f>
        <v>273807.33218452171</v>
      </c>
      <c r="D23" s="120">
        <f>'3.3.1'!D21</f>
        <v>332233.35549302504</v>
      </c>
      <c r="E23" s="120">
        <f>'3.3.1'!E21</f>
        <v>331572.55396520178</v>
      </c>
      <c r="F23" s="120">
        <f>'3.3.1'!F21</f>
        <v>366255.61368030426</v>
      </c>
      <c r="G23" s="120">
        <f>'3.3.1'!G21</f>
        <v>426152.30200848321</v>
      </c>
      <c r="H23" s="120">
        <f>'3.3.1'!H21</f>
        <v>700466.92167925206</v>
      </c>
      <c r="I23" s="120">
        <f>'3.3.1'!I21</f>
        <v>606953.20366744243</v>
      </c>
      <c r="J23" s="120">
        <f>'3.3.1'!J21</f>
        <v>576824.51475755894</v>
      </c>
      <c r="K23" s="120">
        <f>'3.3.1'!K21</f>
        <v>603109.17108211922</v>
      </c>
      <c r="L23" s="120">
        <f>'3.3.1'!L21</f>
        <v>517545.24278403382</v>
      </c>
      <c r="M23" s="120">
        <f>'3.3.1'!M21</f>
        <v>430625.7618398004</v>
      </c>
    </row>
    <row r="24" spans="1:13" ht="20.100000000000001" customHeight="1" x14ac:dyDescent="0.25">
      <c r="A24" s="124">
        <v>25</v>
      </c>
      <c r="B24" s="124" t="s">
        <v>248</v>
      </c>
      <c r="C24" s="120">
        <f>'3.3.1'!C25</f>
        <v>6154.8543834105531</v>
      </c>
      <c r="D24" s="120">
        <f>'3.3.1'!D25</f>
        <v>11891.813177599519</v>
      </c>
      <c r="E24" s="120">
        <f>'3.3.1'!E25</f>
        <v>14418.922136570298</v>
      </c>
      <c r="F24" s="120">
        <f>'3.3.1'!F25</f>
        <v>25017.518299863899</v>
      </c>
      <c r="G24" s="120">
        <f>'3.3.1'!G25</f>
        <v>29775.225716592737</v>
      </c>
      <c r="H24" s="120">
        <f>'3.3.1'!H25</f>
        <v>24649.053042339998</v>
      </c>
      <c r="I24" s="120">
        <f>'3.3.1'!I25</f>
        <v>27187.651005809999</v>
      </c>
      <c r="J24" s="120">
        <f>'3.3.1'!J25</f>
        <v>21951.57566848</v>
      </c>
      <c r="K24" s="120">
        <f>'3.3.1'!K25</f>
        <v>23700.684161969999</v>
      </c>
      <c r="L24" s="120">
        <f>'3.3.1'!L25</f>
        <v>16433.471633449997</v>
      </c>
      <c r="M24" s="120">
        <f>'3.3.1'!M25</f>
        <v>11285.748110263999</v>
      </c>
    </row>
    <row r="25" spans="1:13" ht="20.100000000000001" customHeight="1" x14ac:dyDescent="0.25">
      <c r="A25" s="124">
        <v>26</v>
      </c>
      <c r="B25" s="124" t="s">
        <v>243</v>
      </c>
      <c r="C25" s="120">
        <f>'3.3.1'!C29</f>
        <v>240554.10105531669</v>
      </c>
      <c r="D25" s="120">
        <f>'3.3.1'!D29</f>
        <v>276206.3752575008</v>
      </c>
      <c r="E25" s="120">
        <f>'3.3.1'!E29</f>
        <v>306986.01870188338</v>
      </c>
      <c r="F25" s="120">
        <f>'3.3.1'!F29</f>
        <v>319049.46992224094</v>
      </c>
      <c r="G25" s="120">
        <f>'3.3.1'!G29</f>
        <v>353969.76653181296</v>
      </c>
      <c r="H25" s="120">
        <f>'3.3.1'!H29</f>
        <v>361210.79716482549</v>
      </c>
      <c r="I25" s="120">
        <f>'3.3.1'!I29</f>
        <v>405535.88051036553</v>
      </c>
      <c r="J25" s="120">
        <f>'3.3.1'!J29</f>
        <v>403201.10831315245</v>
      </c>
      <c r="K25" s="120">
        <f>'3.3.1'!K29</f>
        <v>447589.66599002795</v>
      </c>
      <c r="L25" s="120">
        <f>'3.3.1'!L29</f>
        <v>484081.69633557479</v>
      </c>
      <c r="M25" s="120">
        <f>'3.3.1'!M29</f>
        <v>585440.97336100903</v>
      </c>
    </row>
    <row r="26" spans="1:13" ht="20.100000000000001" customHeight="1" x14ac:dyDescent="0.25">
      <c r="A26" s="124">
        <v>27</v>
      </c>
      <c r="B26" s="124" t="s">
        <v>580</v>
      </c>
      <c r="C26" s="120">
        <f>'3.3.1'!C39</f>
        <v>392675.01943926699</v>
      </c>
      <c r="D26" s="120">
        <f>'3.3.1'!D39</f>
        <v>435673.06507667003</v>
      </c>
      <c r="E26" s="120">
        <f>'3.3.1'!E39</f>
        <v>490491.92871766957</v>
      </c>
      <c r="F26" s="120">
        <f>'3.3.1'!F39</f>
        <v>551846.60736259096</v>
      </c>
      <c r="G26" s="120">
        <f>'3.3.1'!G39</f>
        <v>619785.00932206796</v>
      </c>
      <c r="H26" s="120">
        <f>'3.3.1'!H39</f>
        <v>667437.81786716694</v>
      </c>
      <c r="I26" s="120">
        <f>'3.3.1'!I39</f>
        <v>760735.88865863695</v>
      </c>
      <c r="J26" s="120">
        <f>'3.3.1'!J39</f>
        <v>828294.49306431226</v>
      </c>
      <c r="K26" s="120">
        <f>'3.3.1'!K39</f>
        <v>864691.14484827907</v>
      </c>
      <c r="L26" s="120">
        <f>'3.3.1'!L39</f>
        <v>922168.2281849971</v>
      </c>
      <c r="M26" s="120">
        <f>'3.3.1'!M39</f>
        <v>1293359.992524785</v>
      </c>
    </row>
    <row r="27" spans="1:13" ht="20.100000000000001" customHeight="1" x14ac:dyDescent="0.25">
      <c r="A27" s="124">
        <v>28</v>
      </c>
      <c r="B27" s="124" t="s">
        <v>398</v>
      </c>
      <c r="C27" s="120">
        <f>'3.3.1'!C53</f>
        <v>10526.398612336268</v>
      </c>
      <c r="D27" s="120">
        <f>'3.3.1'!D53</f>
        <v>19969.769051591433</v>
      </c>
      <c r="E27" s="120">
        <f>'3.3.1'!E53</f>
        <v>25786.839202347772</v>
      </c>
      <c r="F27" s="120">
        <f>'3.3.1'!F53</f>
        <v>31830.081178703702</v>
      </c>
      <c r="G27" s="120">
        <f>'3.3.1'!G53</f>
        <v>37515.396382490828</v>
      </c>
      <c r="H27" s="120">
        <f>'3.3.1'!H53</f>
        <v>32901.099467388645</v>
      </c>
      <c r="I27" s="120">
        <f>'3.3.1'!I53</f>
        <v>33478.424943093574</v>
      </c>
      <c r="J27" s="120">
        <f>'3.3.1'!J53</f>
        <v>26161.272948924372</v>
      </c>
      <c r="K27" s="120">
        <f>'3.3.1'!K53</f>
        <v>32755.089265020797</v>
      </c>
      <c r="L27" s="120">
        <f>'3.3.1'!L53</f>
        <v>68293.857459487655</v>
      </c>
      <c r="M27" s="120">
        <f>'3.3.1'!M53</f>
        <v>34127.161992740366</v>
      </c>
    </row>
    <row r="28" spans="1:13" ht="20.100000000000001" customHeight="1" x14ac:dyDescent="0.25">
      <c r="A28" s="118">
        <v>31</v>
      </c>
      <c r="B28" s="118" t="s">
        <v>612</v>
      </c>
      <c r="C28" s="119">
        <f>'3.3.1'!C62</f>
        <v>12871.299833321</v>
      </c>
      <c r="D28" s="119">
        <f>'3.3.1'!D62</f>
        <v>2743.1880393719994</v>
      </c>
      <c r="E28" s="119">
        <f>'3.3.1'!E62</f>
        <v>2561.8426614392051</v>
      </c>
      <c r="F28" s="119">
        <f>'3.3.1'!F62</f>
        <v>7880.6914874640015</v>
      </c>
      <c r="G28" s="119">
        <f>'3.3.1'!G62</f>
        <v>8022.5119635823476</v>
      </c>
      <c r="H28" s="119">
        <f>'3.3.1'!H62</f>
        <v>-5836.6450834740017</v>
      </c>
      <c r="I28" s="119">
        <f>'3.3.1'!I62</f>
        <v>-10120.61309028771</v>
      </c>
      <c r="J28" s="119">
        <f>'3.3.1'!J62</f>
        <v>-17468.260176559594</v>
      </c>
      <c r="K28" s="119">
        <f>'3.3.1'!K62</f>
        <v>-11116.376322736869</v>
      </c>
      <c r="L28" s="119">
        <f>'3.3.1'!L62</f>
        <v>-18837.486190994001</v>
      </c>
      <c r="M28" s="119">
        <f>'3.3.1'!M62</f>
        <v>-21727.443322785359</v>
      </c>
    </row>
    <row r="29" spans="1:13" ht="20.100000000000001" customHeight="1" x14ac:dyDescent="0.25">
      <c r="A29" s="125">
        <v>311</v>
      </c>
      <c r="B29" s="124" t="s">
        <v>843</v>
      </c>
      <c r="C29" s="120">
        <f>'3.3.1'!C63</f>
        <v>11895.659376342001</v>
      </c>
      <c r="D29" s="120">
        <f>'3.3.1'!D63</f>
        <v>5743.2606370719996</v>
      </c>
      <c r="E29" s="120">
        <f>'3.3.1'!E63</f>
        <v>4253.8898826131899</v>
      </c>
      <c r="F29" s="120">
        <f>'3.3.1'!F63</f>
        <v>10567.626783728001</v>
      </c>
      <c r="G29" s="120">
        <f>'3.3.1'!G63</f>
        <v>14254.372875896348</v>
      </c>
      <c r="H29" s="120">
        <f>'3.3.1'!H63</f>
        <v>-2641.1980937960016</v>
      </c>
      <c r="I29" s="120">
        <f>'3.3.1'!I63</f>
        <v>-6863.4611583997103</v>
      </c>
      <c r="J29" s="120">
        <f>'3.3.1'!J63</f>
        <v>-9869.4467981345551</v>
      </c>
      <c r="K29" s="120">
        <f>'3.3.1'!K63</f>
        <v>-8812.939646339868</v>
      </c>
      <c r="L29" s="120">
        <f>'3.3.1'!L63</f>
        <v>-12697.536738524999</v>
      </c>
      <c r="M29" s="120">
        <f>'3.3.1'!M63</f>
        <v>-15633.271545059359</v>
      </c>
    </row>
    <row r="30" spans="1:13" ht="20.100000000000001" customHeight="1" x14ac:dyDescent="0.25">
      <c r="A30" s="125">
        <v>312</v>
      </c>
      <c r="B30" s="124" t="s">
        <v>252</v>
      </c>
      <c r="C30" s="120">
        <f>'3.3.1'!C68</f>
        <v>1598.9244523199998</v>
      </c>
      <c r="D30" s="120">
        <f>'3.3.1'!D68</f>
        <v>116.00402778499989</v>
      </c>
      <c r="E30" s="120">
        <f>'3.3.1'!E68</f>
        <v>-215.86287179053494</v>
      </c>
      <c r="F30" s="120">
        <f>'3.3.1'!F68</f>
        <v>373.55546032100006</v>
      </c>
      <c r="G30" s="120">
        <f>'3.3.1'!G68</f>
        <v>892.83642937699994</v>
      </c>
      <c r="H30" s="120">
        <f>'3.3.1'!H68</f>
        <v>1481.6682832629999</v>
      </c>
      <c r="I30" s="120">
        <f>'3.3.1'!I68</f>
        <v>57.739035622000003</v>
      </c>
      <c r="J30" s="120">
        <f>'3.3.1'!J68</f>
        <v>1080.80839256644</v>
      </c>
      <c r="K30" s="120">
        <f>'3.3.1'!K68</f>
        <v>169.26911087600001</v>
      </c>
      <c r="L30" s="120">
        <f>'3.3.1'!L68</f>
        <v>372.93666168300001</v>
      </c>
      <c r="M30" s="120">
        <f>'3.3.1'!M68</f>
        <v>467.48759099699998</v>
      </c>
    </row>
    <row r="31" spans="1:13" ht="20.100000000000001" customHeight="1" x14ac:dyDescent="0.25">
      <c r="A31" s="125">
        <v>313</v>
      </c>
      <c r="B31" s="124" t="s">
        <v>253</v>
      </c>
      <c r="C31" s="120">
        <f>'3.3.1'!C69</f>
        <v>21.889799389</v>
      </c>
      <c r="D31" s="120">
        <f>'3.3.1'!D69</f>
        <v>29.190576645</v>
      </c>
      <c r="E31" s="120">
        <f>'3.3.1'!E69</f>
        <v>33.73809040655</v>
      </c>
      <c r="F31" s="120">
        <f>'3.3.1'!F69</f>
        <v>70.263652704999998</v>
      </c>
      <c r="G31" s="120">
        <f>'3.3.1'!G69</f>
        <v>84.787343828999994</v>
      </c>
      <c r="H31" s="120">
        <f>'3.3.1'!H69</f>
        <v>67.103654409000001</v>
      </c>
      <c r="I31" s="120">
        <f>'3.3.1'!I69</f>
        <v>48.239731489999997</v>
      </c>
      <c r="J31" s="120">
        <f>'3.3.1'!J69</f>
        <v>50.866947638520003</v>
      </c>
      <c r="K31" s="120">
        <f>'3.3.1'!K69</f>
        <v>52.023758947000005</v>
      </c>
      <c r="L31" s="120">
        <f>'3.3.1'!L69</f>
        <v>43.792118318000007</v>
      </c>
      <c r="M31" s="120">
        <f>'3.3.1'!M69</f>
        <v>31.323777777000004</v>
      </c>
    </row>
    <row r="32" spans="1:13" ht="20.100000000000001" customHeight="1" x14ac:dyDescent="0.25">
      <c r="A32" s="125">
        <v>314</v>
      </c>
      <c r="B32" s="124" t="s">
        <v>254</v>
      </c>
      <c r="C32" s="120">
        <f>'3.3.1'!C70</f>
        <v>-645.17379472999994</v>
      </c>
      <c r="D32" s="120">
        <f>'3.3.1'!D70</f>
        <v>-3145.26720213</v>
      </c>
      <c r="E32" s="120">
        <f>'3.3.1'!E70</f>
        <v>-1509.92243979</v>
      </c>
      <c r="F32" s="120">
        <f>'3.3.1'!F70</f>
        <v>-3130.7544092899998</v>
      </c>
      <c r="G32" s="120">
        <f>'3.3.1'!G70</f>
        <v>-7209.4846855200012</v>
      </c>
      <c r="H32" s="120">
        <f>'3.3.1'!H70</f>
        <v>-4744.2189273499998</v>
      </c>
      <c r="I32" s="120">
        <f>'3.3.1'!I70</f>
        <v>-3363.1306990000003</v>
      </c>
      <c r="J32" s="120">
        <f>'3.3.1'!J70</f>
        <v>-8730.4887186300002</v>
      </c>
      <c r="K32" s="120">
        <f>'3.3.1'!K70</f>
        <v>-2524.7295462200004</v>
      </c>
      <c r="L32" s="120">
        <f>'3.3.1'!L70</f>
        <v>-6556.6782324699998</v>
      </c>
      <c r="M32" s="120">
        <f>'3.3.1'!M70</f>
        <v>-6592.9831465000034</v>
      </c>
    </row>
    <row r="33" spans="1:13" ht="20.100000000000001" customHeight="1" x14ac:dyDescent="0.25">
      <c r="A33" s="126"/>
      <c r="B33" s="126" t="s">
        <v>399</v>
      </c>
      <c r="C33" s="127">
        <f>C5-C18</f>
        <v>-96302.796362647787</v>
      </c>
      <c r="D33" s="127">
        <f t="shared" ref="D33:M33" si="1">D5-D18</f>
        <v>-118898.77314058063</v>
      </c>
      <c r="E33" s="127">
        <f t="shared" si="1"/>
        <v>-88752.392499331618</v>
      </c>
      <c r="F33" s="127">
        <f t="shared" si="1"/>
        <v>-151926.70230211737</v>
      </c>
      <c r="G33" s="127">
        <f t="shared" si="1"/>
        <v>-310386.00709345657</v>
      </c>
      <c r="H33" s="127">
        <f t="shared" si="1"/>
        <v>-481465.8448209418</v>
      </c>
      <c r="I33" s="127">
        <f t="shared" si="1"/>
        <v>-442624.39001133596</v>
      </c>
      <c r="J33" s="127">
        <f t="shared" si="1"/>
        <v>-508119.81867460161</v>
      </c>
      <c r="K33" s="127">
        <f t="shared" si="1"/>
        <v>-475321.15806742408</v>
      </c>
      <c r="L33" s="127">
        <f t="shared" si="1"/>
        <v>-392128.23791268631</v>
      </c>
      <c r="M33" s="127">
        <f t="shared" si="1"/>
        <v>-946335.65857792157</v>
      </c>
    </row>
    <row r="34" spans="1:13" ht="20.100000000000001" customHeight="1" x14ac:dyDescent="0.25">
      <c r="A34" s="126"/>
      <c r="B34" s="126" t="s">
        <v>400</v>
      </c>
      <c r="C34" s="127">
        <f>(C5-C16)-(C18-C23)</f>
        <v>45900.432629576186</v>
      </c>
      <c r="D34" s="127">
        <f t="shared" ref="D34:M34" si="2">(D5-D16)-(D18-D23)</f>
        <v>82158.727341416175</v>
      </c>
      <c r="E34" s="127">
        <f t="shared" si="2"/>
        <v>86965.958175064065</v>
      </c>
      <c r="F34" s="127">
        <f t="shared" si="2"/>
        <v>65939.445709824329</v>
      </c>
      <c r="G34" s="127">
        <f t="shared" si="2"/>
        <v>-36526.39463263494</v>
      </c>
      <c r="H34" s="127">
        <f t="shared" si="2"/>
        <v>-53238.018914812477</v>
      </c>
      <c r="I34" s="127">
        <f t="shared" si="2"/>
        <v>-119401.17378145456</v>
      </c>
      <c r="J34" s="127">
        <f t="shared" si="2"/>
        <v>-121942.52758406778</v>
      </c>
      <c r="K34" s="127">
        <f t="shared" si="2"/>
        <v>-89895.430600669933</v>
      </c>
      <c r="L34" s="127">
        <f t="shared" si="2"/>
        <v>-67412.66499129869</v>
      </c>
      <c r="M34" s="127">
        <f t="shared" si="2"/>
        <v>-661179.26329442696</v>
      </c>
    </row>
    <row r="35" spans="1:13" ht="20.100000000000001" customHeight="1" x14ac:dyDescent="0.25">
      <c r="A35" s="128" t="s">
        <v>255</v>
      </c>
      <c r="B35" s="129"/>
      <c r="C35" s="129"/>
      <c r="D35" s="129"/>
      <c r="E35" s="129"/>
      <c r="F35" s="129"/>
      <c r="G35" s="129"/>
      <c r="H35" s="129"/>
      <c r="I35" s="129"/>
      <c r="J35" s="129"/>
      <c r="K35" s="129"/>
      <c r="L35" s="129"/>
      <c r="M35" s="129"/>
    </row>
    <row r="36" spans="1:13" ht="20.100000000000001" customHeight="1" x14ac:dyDescent="0.25">
      <c r="A36" s="130" t="s">
        <v>238</v>
      </c>
      <c r="B36" s="131" t="s">
        <v>390</v>
      </c>
      <c r="C36" s="132">
        <f>C29+C22</f>
        <v>30068.659376342002</v>
      </c>
      <c r="D36" s="132">
        <f t="shared" ref="D36:M36" si="3">D29+D22</f>
        <v>25497.260637071999</v>
      </c>
      <c r="E36" s="132">
        <f t="shared" si="3"/>
        <v>25184.889882613192</v>
      </c>
      <c r="F36" s="132">
        <f t="shared" si="3"/>
        <v>32804.626783728003</v>
      </c>
      <c r="G36" s="132">
        <f t="shared" si="3"/>
        <v>39217.012472116003</v>
      </c>
      <c r="H36" s="132">
        <f t="shared" si="3"/>
        <v>25212.801906203997</v>
      </c>
      <c r="I36" s="132">
        <f t="shared" si="3"/>
        <v>23368.566958864998</v>
      </c>
      <c r="J36" s="132">
        <f t="shared" si="3"/>
        <v>23333.316784655759</v>
      </c>
      <c r="K36" s="132">
        <f t="shared" si="3"/>
        <v>25289.575630923006</v>
      </c>
      <c r="L36" s="132">
        <f t="shared" si="3"/>
        <v>24175.463261475001</v>
      </c>
      <c r="M36" s="132">
        <f t="shared" si="3"/>
        <v>23148.695885629997</v>
      </c>
    </row>
    <row r="37" spans="1:13" ht="20.100000000000001" customHeight="1" x14ac:dyDescent="0.25">
      <c r="A37" s="130" t="s">
        <v>239</v>
      </c>
      <c r="B37" s="131" t="s">
        <v>250</v>
      </c>
      <c r="C37" s="132">
        <f>C5-C19+C22</f>
        <v>-65258.496529326541</v>
      </c>
      <c r="D37" s="132">
        <f t="shared" ref="D37:M37" si="4">D5-D19+D22</f>
        <v>-96401.58510120865</v>
      </c>
      <c r="E37" s="132">
        <f t="shared" si="4"/>
        <v>-65259.549837892409</v>
      </c>
      <c r="F37" s="132">
        <f t="shared" si="4"/>
        <v>-121809.01081465324</v>
      </c>
      <c r="G37" s="132">
        <f t="shared" si="4"/>
        <v>-277400.8555336548</v>
      </c>
      <c r="H37" s="132">
        <f t="shared" si="4"/>
        <v>-459448.48990441579</v>
      </c>
      <c r="I37" s="132">
        <f t="shared" si="4"/>
        <v>-422512.97498435911</v>
      </c>
      <c r="J37" s="132">
        <f t="shared" si="4"/>
        <v>-492385.3152683712</v>
      </c>
      <c r="K37" s="132">
        <f t="shared" si="4"/>
        <v>-452335.01911289815</v>
      </c>
      <c r="L37" s="132">
        <f t="shared" si="4"/>
        <v>-374092.72410368058</v>
      </c>
      <c r="M37" s="132">
        <f t="shared" si="4"/>
        <v>-929281.13447001786</v>
      </c>
    </row>
    <row r="38" spans="1:13" ht="20.100000000000001" customHeight="1" x14ac:dyDescent="0.25">
      <c r="A38" s="133" t="s">
        <v>240</v>
      </c>
      <c r="B38" s="134" t="s">
        <v>251</v>
      </c>
      <c r="C38" s="135">
        <f>C5-C19</f>
        <v>-83431.496529326541</v>
      </c>
      <c r="D38" s="135">
        <f t="shared" ref="D38:M38" si="5">D5-D19</f>
        <v>-116155.58510120865</v>
      </c>
      <c r="E38" s="135">
        <f t="shared" si="5"/>
        <v>-86190.549837892409</v>
      </c>
      <c r="F38" s="135">
        <f t="shared" si="5"/>
        <v>-144046.01081465324</v>
      </c>
      <c r="G38" s="135">
        <f t="shared" si="5"/>
        <v>-302363.49512987444</v>
      </c>
      <c r="H38" s="135">
        <f t="shared" si="5"/>
        <v>-487302.48990441579</v>
      </c>
      <c r="I38" s="135">
        <f t="shared" si="5"/>
        <v>-452745.00310162385</v>
      </c>
      <c r="J38" s="135">
        <f t="shared" si="5"/>
        <v>-525588.07885116152</v>
      </c>
      <c r="K38" s="135">
        <f t="shared" si="5"/>
        <v>-486437.53439016105</v>
      </c>
      <c r="L38" s="135">
        <f t="shared" si="5"/>
        <v>-410965.72410368058</v>
      </c>
      <c r="M38" s="135">
        <f t="shared" si="5"/>
        <v>-968063.10190070723</v>
      </c>
    </row>
    <row r="39" spans="1:13" ht="20.100000000000001" customHeight="1" x14ac:dyDescent="0.25">
      <c r="A39" s="138"/>
      <c r="B39" s="139"/>
      <c r="C39" s="140"/>
      <c r="D39" s="140"/>
      <c r="E39" s="140"/>
      <c r="F39" s="140"/>
      <c r="G39" s="140"/>
      <c r="H39" s="140"/>
      <c r="I39" s="140"/>
      <c r="J39" s="140"/>
      <c r="K39" s="140"/>
      <c r="L39" s="140"/>
      <c r="M39" s="140"/>
    </row>
    <row r="40" spans="1:13" s="136" customFormat="1" ht="20.100000000000001" customHeight="1" x14ac:dyDescent="0.25">
      <c r="A40" s="322" t="s">
        <v>635</v>
      </c>
      <c r="B40" s="322"/>
      <c r="C40" s="85">
        <v>2010</v>
      </c>
      <c r="D40" s="85">
        <v>2011</v>
      </c>
      <c r="E40" s="85">
        <v>2012</v>
      </c>
      <c r="F40" s="85">
        <v>2013</v>
      </c>
      <c r="G40" s="85">
        <v>2014</v>
      </c>
      <c r="H40" s="85">
        <v>2015</v>
      </c>
      <c r="I40" s="85">
        <v>2016</v>
      </c>
      <c r="J40" s="85">
        <v>2017</v>
      </c>
      <c r="K40" s="85">
        <v>2018</v>
      </c>
      <c r="L40" s="85">
        <v>2019</v>
      </c>
      <c r="M40" s="85">
        <v>2020</v>
      </c>
    </row>
    <row r="41" spans="1:13" ht="20.100000000000001" customHeight="1" x14ac:dyDescent="0.25">
      <c r="A41" s="18">
        <v>1</v>
      </c>
      <c r="B41" s="19" t="s">
        <v>821</v>
      </c>
      <c r="C41" s="20">
        <f>'3.2.2'!C5</f>
        <v>1127184.1775101253</v>
      </c>
      <c r="D41" s="20">
        <f>'3.2.2'!D5</f>
        <v>1274041.8489703089</v>
      </c>
      <c r="E41" s="20">
        <f>'3.2.2'!E5</f>
        <v>1428995.9749448528</v>
      </c>
      <c r="F41" s="20">
        <f>'3.2.2'!F5</f>
        <v>1528008.5954972594</v>
      </c>
      <c r="G41" s="20">
        <f>'3.2.2'!G5</f>
        <v>1582311.4607726072</v>
      </c>
      <c r="H41" s="20">
        <f>'3.2.2'!H5</f>
        <v>1754424.6950430814</v>
      </c>
      <c r="I41" s="20">
        <f>'3.2.2'!I5</f>
        <v>1860768.6614493299</v>
      </c>
      <c r="J41" s="20">
        <f>'3.2.2'!J5</f>
        <v>1833649.8511688935</v>
      </c>
      <c r="K41" s="20">
        <f>'3.2.2'!K5</f>
        <v>2002973.2869929106</v>
      </c>
      <c r="L41" s="20">
        <f>'3.2.2'!L5</f>
        <v>2157475.6916211494</v>
      </c>
      <c r="M41" s="20">
        <f>'3.2.2'!M5</f>
        <v>1918072.570614639</v>
      </c>
    </row>
    <row r="42" spans="1:13" ht="20.100000000000001" customHeight="1" x14ac:dyDescent="0.25">
      <c r="A42" s="118">
        <v>11</v>
      </c>
      <c r="B42" s="118" t="s">
        <v>242</v>
      </c>
      <c r="C42" s="119">
        <f>'3.2.2'!C6</f>
        <v>553715.36606106465</v>
      </c>
      <c r="D42" s="119">
        <f>'3.2.2'!D6</f>
        <v>649950.65020384872</v>
      </c>
      <c r="E42" s="119">
        <f>'3.2.2'!E6</f>
        <v>690068.97788665188</v>
      </c>
      <c r="F42" s="119">
        <f>'3.2.2'!F6</f>
        <v>753118.55883412098</v>
      </c>
      <c r="G42" s="119">
        <f>'3.2.2'!G6</f>
        <v>779587.99925852637</v>
      </c>
      <c r="H42" s="119">
        <f>'3.2.2'!H6</f>
        <v>817208.78750456998</v>
      </c>
      <c r="I42" s="119">
        <f>'3.2.2'!I6</f>
        <v>859555.12415126665</v>
      </c>
      <c r="J42" s="119">
        <f>'3.2.2'!J6</f>
        <v>895973.45478154696</v>
      </c>
      <c r="K42" s="119">
        <f>'3.2.2'!K6</f>
        <v>976401.71965245786</v>
      </c>
      <c r="L42" s="119">
        <f>'3.2.2'!L6</f>
        <v>1017440.8789804998</v>
      </c>
      <c r="M42" s="119">
        <f>'3.2.2'!M6</f>
        <v>966964.70546527999</v>
      </c>
    </row>
    <row r="43" spans="1:13" ht="20.100000000000001" customHeight="1" x14ac:dyDescent="0.25">
      <c r="A43" s="21">
        <v>111</v>
      </c>
      <c r="B43" s="22" t="s">
        <v>256</v>
      </c>
      <c r="C43" s="120">
        <f>'3.2.2'!C7</f>
        <v>258483.2526695047</v>
      </c>
      <c r="D43" s="120">
        <f>'3.2.2'!D7</f>
        <v>313999.18123889877</v>
      </c>
      <c r="E43" s="120">
        <f>'3.2.2'!E7</f>
        <v>324933.23643125198</v>
      </c>
      <c r="F43" s="120">
        <f>'3.2.2'!F7</f>
        <v>360771.12003212102</v>
      </c>
      <c r="G43" s="120">
        <f>'3.2.2'!G7</f>
        <v>382156.00166004198</v>
      </c>
      <c r="H43" s="120">
        <f>'3.2.2'!H7</f>
        <v>401126.72789934149</v>
      </c>
      <c r="I43" s="120">
        <f>'3.2.2'!I7</f>
        <v>453199.91484120657</v>
      </c>
      <c r="J43" s="120">
        <f>'3.2.2'!J7</f>
        <v>458685.46524577675</v>
      </c>
      <c r="K43" s="120">
        <f>'3.2.2'!K7</f>
        <v>490756.76350703789</v>
      </c>
      <c r="L43" s="120">
        <f>'3.2.2'!L7</f>
        <v>537921.72948100977</v>
      </c>
      <c r="M43" s="120">
        <f>'3.2.2'!M7</f>
        <v>525647.31092903996</v>
      </c>
    </row>
    <row r="44" spans="1:13" ht="20.100000000000001" customHeight="1" x14ac:dyDescent="0.25">
      <c r="A44" s="21">
        <v>112</v>
      </c>
      <c r="B44" s="22" t="s">
        <v>257</v>
      </c>
      <c r="C44" s="120">
        <f>'3.2.2'!C14</f>
        <v>12531.03227256</v>
      </c>
      <c r="D44" s="120">
        <f>'3.2.2'!D14</f>
        <v>14844.60652343</v>
      </c>
      <c r="E44" s="120">
        <f>'3.2.2'!E14</f>
        <v>16687.596646900001</v>
      </c>
      <c r="F44" s="120">
        <f>'3.2.2'!F14</f>
        <v>18725.35589553</v>
      </c>
      <c r="G44" s="120">
        <f>'3.2.2'!G14</f>
        <v>20719.317173770003</v>
      </c>
      <c r="H44" s="120">
        <f>'3.2.2'!H14</f>
        <v>21587.140463770003</v>
      </c>
      <c r="I44" s="120">
        <f>'3.2.2'!I14</f>
        <v>22190.159168029997</v>
      </c>
      <c r="J44" s="120">
        <f>'3.2.2'!J14</f>
        <v>22732.264374940001</v>
      </c>
      <c r="K44" s="120">
        <f>'3.2.2'!K14</f>
        <v>24405.276907609998</v>
      </c>
      <c r="L44" s="120">
        <f>'3.2.2'!L14</f>
        <v>24238.585104130001</v>
      </c>
      <c r="M44" s="120">
        <f>'3.2.2'!M14</f>
        <v>23268.17352013</v>
      </c>
    </row>
    <row r="45" spans="1:13" ht="20.100000000000001" customHeight="1" x14ac:dyDescent="0.25">
      <c r="A45" s="21">
        <v>113</v>
      </c>
      <c r="B45" s="22" t="s">
        <v>258</v>
      </c>
      <c r="C45" s="120">
        <f>'3.2.2'!C17</f>
        <v>527.82469415000003</v>
      </c>
      <c r="D45" s="120">
        <f>'3.2.2'!D17</f>
        <v>602.34528718000001</v>
      </c>
      <c r="E45" s="120">
        <f>'3.2.2'!E17</f>
        <v>687.56450962999998</v>
      </c>
      <c r="F45" s="120">
        <f>'3.2.2'!F17</f>
        <v>782.25335335</v>
      </c>
      <c r="G45" s="120">
        <f>'3.2.2'!G17</f>
        <v>928.81097771000009</v>
      </c>
      <c r="H45" s="120">
        <f>'3.2.2'!H17</f>
        <v>1130.60566991</v>
      </c>
      <c r="I45" s="120">
        <f>'3.2.2'!I17</f>
        <v>1159.7189124200002</v>
      </c>
      <c r="J45" s="120">
        <f>'3.2.2'!J17</f>
        <v>1313.18884697</v>
      </c>
      <c r="K45" s="120">
        <f>'3.2.2'!K17</f>
        <v>1444.66980681</v>
      </c>
      <c r="L45" s="120">
        <f>'3.2.2'!L17</f>
        <v>1656.0802878300001</v>
      </c>
      <c r="M45" s="120">
        <f>'3.2.2'!M17</f>
        <v>1784.9454140899998</v>
      </c>
    </row>
    <row r="46" spans="1:13" ht="20.100000000000001" customHeight="1" x14ac:dyDescent="0.25">
      <c r="A46" s="21">
        <v>114</v>
      </c>
      <c r="B46" s="22" t="s">
        <v>264</v>
      </c>
      <c r="C46" s="120">
        <f>'3.2.2'!C30</f>
        <v>260905.87928610001</v>
      </c>
      <c r="D46" s="120">
        <f>'3.2.2'!D30</f>
        <v>293526.72048399004</v>
      </c>
      <c r="E46" s="120">
        <f>'3.2.2'!E30</f>
        <v>317111.96346302994</v>
      </c>
      <c r="F46" s="120">
        <f>'3.2.2'!F30</f>
        <v>335282.24486874999</v>
      </c>
      <c r="G46" s="120">
        <f>'3.2.2'!G30</f>
        <v>339051.81444970443</v>
      </c>
      <c r="H46" s="120">
        <f>'3.2.2'!H30</f>
        <v>354885.35560161847</v>
      </c>
      <c r="I46" s="120">
        <f>'3.2.2'!I30</f>
        <v>351556.78627638996</v>
      </c>
      <c r="J46" s="120">
        <f>'3.2.2'!J30</f>
        <v>380892.37738518999</v>
      </c>
      <c r="K46" s="120">
        <f>'3.2.2'!K30</f>
        <v>419090.53686247999</v>
      </c>
      <c r="L46" s="120">
        <f>'3.2.2'!L30</f>
        <v>410691.64063576999</v>
      </c>
      <c r="M46" s="120">
        <f>'3.2.2'!M30</f>
        <v>370550.36277401994</v>
      </c>
    </row>
    <row r="47" spans="1:13" ht="20.100000000000001" customHeight="1" x14ac:dyDescent="0.25">
      <c r="A47" s="21">
        <v>115</v>
      </c>
      <c r="B47" s="22" t="s">
        <v>273</v>
      </c>
      <c r="C47" s="120">
        <f>'3.2.2'!C54</f>
        <v>21082.992104879999</v>
      </c>
      <c r="D47" s="120">
        <f>'3.2.2'!D54</f>
        <v>26653.026353739999</v>
      </c>
      <c r="E47" s="120">
        <f>'3.2.2'!E54</f>
        <v>31128.93615275</v>
      </c>
      <c r="F47" s="120">
        <f>'3.2.2'!F54</f>
        <v>36978.393835469993</v>
      </c>
      <c r="G47" s="120">
        <f>'3.2.2'!G54</f>
        <v>36773.041650119994</v>
      </c>
      <c r="H47" s="120">
        <f>'3.2.2'!H54</f>
        <v>38969.359133270002</v>
      </c>
      <c r="I47" s="120">
        <f>'3.2.2'!I54</f>
        <v>31447.614282120001</v>
      </c>
      <c r="J47" s="120">
        <f>'3.2.2'!J54</f>
        <v>32350.158855550002</v>
      </c>
      <c r="K47" s="120">
        <f>'3.2.2'!K54</f>
        <v>40704.096041889999</v>
      </c>
      <c r="L47" s="120">
        <f>'3.2.2'!L54</f>
        <v>42932.793020130004</v>
      </c>
      <c r="M47" s="120">
        <f>'3.2.2'!M54</f>
        <v>45721.898153310001</v>
      </c>
    </row>
    <row r="48" spans="1:13" ht="20.100000000000001" customHeight="1" x14ac:dyDescent="0.25">
      <c r="A48" s="21">
        <v>116</v>
      </c>
      <c r="B48" s="22" t="s">
        <v>278</v>
      </c>
      <c r="C48" s="120">
        <f>'3.2.2'!C61</f>
        <v>184.38503387000003</v>
      </c>
      <c r="D48" s="120">
        <f>'3.2.2'!D61</f>
        <v>324.7703166099999</v>
      </c>
      <c r="E48" s="120">
        <f>'3.2.2'!E61</f>
        <v>-480.31931691</v>
      </c>
      <c r="F48" s="120">
        <f>'3.2.2'!F61</f>
        <v>579.19084889999999</v>
      </c>
      <c r="G48" s="120">
        <f>'3.2.2'!G61</f>
        <v>-40.986652819999989</v>
      </c>
      <c r="H48" s="120">
        <f>'3.2.2'!H61</f>
        <v>-490.40126334000001</v>
      </c>
      <c r="I48" s="120">
        <f>'3.2.2'!I61</f>
        <v>0.93067109999999997</v>
      </c>
      <c r="J48" s="120">
        <f>'3.2.2'!J61</f>
        <v>7.3120000000002905E-5</v>
      </c>
      <c r="K48" s="120">
        <f>'3.2.2'!K61</f>
        <v>0.37652663000000003</v>
      </c>
      <c r="L48" s="120">
        <f>'3.2.2'!L61</f>
        <v>5.045162999999999E-2</v>
      </c>
      <c r="M48" s="120">
        <f>'3.2.2'!M61</f>
        <v>-7.9853253099999995</v>
      </c>
    </row>
    <row r="49" spans="1:13" ht="20.100000000000001" customHeight="1" x14ac:dyDescent="0.25">
      <c r="A49" s="118">
        <v>12</v>
      </c>
      <c r="B49" s="118" t="s">
        <v>246</v>
      </c>
      <c r="C49" s="119">
        <f>'3.2.2'!C62</f>
        <v>355753.26503903302</v>
      </c>
      <c r="D49" s="119">
        <f>'3.2.2'!D62</f>
        <v>406256.89369870198</v>
      </c>
      <c r="E49" s="119">
        <f>'3.2.2'!E62</f>
        <v>449296.50331730442</v>
      </c>
      <c r="F49" s="119">
        <f>'3.2.2'!F62</f>
        <v>492880.94417603599</v>
      </c>
      <c r="G49" s="119">
        <f>'3.2.2'!G62</f>
        <v>534546.75797858962</v>
      </c>
      <c r="H49" s="119">
        <f>'3.2.2'!H62</f>
        <v>554718.31280712842</v>
      </c>
      <c r="I49" s="119">
        <f>'3.2.2'!I62</f>
        <v>582065.43773301214</v>
      </c>
      <c r="J49" s="119">
        <f>'3.2.2'!J62</f>
        <v>621117.79608258163</v>
      </c>
      <c r="K49" s="119">
        <f>'3.2.2'!K62</f>
        <v>646876.99359568767</v>
      </c>
      <c r="L49" s="119">
        <f>'3.2.2'!L62</f>
        <v>686207.02894200361</v>
      </c>
      <c r="M49" s="119">
        <f>'3.2.2'!M62</f>
        <v>675372.58957501303</v>
      </c>
    </row>
    <row r="50" spans="1:13" ht="20.100000000000001" customHeight="1" x14ac:dyDescent="0.25">
      <c r="A50" s="118">
        <v>13</v>
      </c>
      <c r="B50" s="118" t="s">
        <v>243</v>
      </c>
      <c r="C50" s="119">
        <f>'3.2.2'!C74</f>
        <v>292.64048880000001</v>
      </c>
      <c r="D50" s="119">
        <f>'3.2.2'!D74</f>
        <v>473.53590505</v>
      </c>
      <c r="E50" s="119">
        <f>'3.2.2'!E74</f>
        <v>646.86694855999997</v>
      </c>
      <c r="F50" s="119">
        <f>'3.2.2'!F74</f>
        <v>417.54594571000001</v>
      </c>
      <c r="G50" s="119">
        <f>'3.2.2'!G74</f>
        <v>512.70628489000001</v>
      </c>
      <c r="H50" s="119">
        <f>'3.2.2'!H74</f>
        <v>558.63674392000007</v>
      </c>
      <c r="I50" s="119">
        <f>'3.2.2'!I74</f>
        <v>641.62508351000008</v>
      </c>
      <c r="J50" s="119">
        <f>'3.2.2'!J74</f>
        <v>1218.5220490699999</v>
      </c>
      <c r="K50" s="119">
        <f>'3.2.2'!K74</f>
        <v>916.51741507999986</v>
      </c>
      <c r="L50" s="119">
        <f>'3.2.2'!L74</f>
        <v>1054.8906389399999</v>
      </c>
      <c r="M50" s="119">
        <f>'3.2.2'!M74</f>
        <v>679.88753472999997</v>
      </c>
    </row>
    <row r="51" spans="1:13" ht="20.100000000000001" customHeight="1" x14ac:dyDescent="0.25">
      <c r="A51" s="118">
        <v>14</v>
      </c>
      <c r="B51" s="118" t="s">
        <v>247</v>
      </c>
      <c r="C51" s="119">
        <f>'3.2.2'!C84</f>
        <v>217422.90592122782</v>
      </c>
      <c r="D51" s="119">
        <f>'3.2.2'!D84</f>
        <v>217360.76916270831</v>
      </c>
      <c r="E51" s="119">
        <f>'3.2.2'!E84</f>
        <v>288983.626792336</v>
      </c>
      <c r="F51" s="119">
        <f>'3.2.2'!F84</f>
        <v>281591.54654139263</v>
      </c>
      <c r="G51" s="119">
        <f>'3.2.2'!G84</f>
        <v>267663.99725060147</v>
      </c>
      <c r="H51" s="119">
        <f>'3.2.2'!H84</f>
        <v>381938.95798746281</v>
      </c>
      <c r="I51" s="119">
        <f>'3.2.2'!I84</f>
        <v>418506.47448154096</v>
      </c>
      <c r="J51" s="119">
        <f>'3.2.2'!J84</f>
        <v>315340.07825569506</v>
      </c>
      <c r="K51" s="119">
        <f>'3.2.2'!K84</f>
        <v>378778.05632968515</v>
      </c>
      <c r="L51" s="119">
        <f>'3.2.2'!L84</f>
        <v>452772.8930597062</v>
      </c>
      <c r="M51" s="119">
        <f>'3.2.2'!M84</f>
        <v>275055.38803961594</v>
      </c>
    </row>
    <row r="52" spans="1:13" ht="20.100000000000001" customHeight="1" x14ac:dyDescent="0.25">
      <c r="A52" s="121">
        <v>1411</v>
      </c>
      <c r="B52" s="121" t="s">
        <v>822</v>
      </c>
      <c r="C52" s="122">
        <f>'3.2.2'!C86</f>
        <v>136089.53887644777</v>
      </c>
      <c r="D52" s="122">
        <f>'3.2.2'!D86</f>
        <v>136296.86626160832</v>
      </c>
      <c r="E52" s="122">
        <f>'3.2.2'!E86</f>
        <v>162609.01038489607</v>
      </c>
      <c r="F52" s="122">
        <f>'3.2.2'!F86</f>
        <v>156456.66718358258</v>
      </c>
      <c r="G52" s="122">
        <f>'3.2.2'!G86</f>
        <v>161109.22557890145</v>
      </c>
      <c r="H52" s="122">
        <f>'3.2.2'!H86</f>
        <v>280636.54066779278</v>
      </c>
      <c r="I52" s="122">
        <f>'3.2.2'!I86</f>
        <v>297867.49733656098</v>
      </c>
      <c r="J52" s="122">
        <f>'3.2.2'!J86</f>
        <v>198415.87255284502</v>
      </c>
      <c r="K52" s="122">
        <f>'3.2.2'!K86</f>
        <v>224290.29556989513</v>
      </c>
      <c r="L52" s="122">
        <f>'3.2.2'!L86</f>
        <v>199901.50545284621</v>
      </c>
      <c r="M52" s="122">
        <f>'3.2.2'!M86</f>
        <v>147036.53363334591</v>
      </c>
    </row>
    <row r="53" spans="1:13" ht="20.100000000000001" customHeight="1" x14ac:dyDescent="0.25">
      <c r="A53" s="123" t="s">
        <v>394</v>
      </c>
      <c r="B53" s="121" t="s">
        <v>395</v>
      </c>
      <c r="C53" s="122">
        <f>C51-C52</f>
        <v>81333.367044780054</v>
      </c>
      <c r="D53" s="122">
        <f t="shared" ref="D53:M53" si="6">D51-D52</f>
        <v>81063.902901099995</v>
      </c>
      <c r="E53" s="122">
        <f t="shared" si="6"/>
        <v>126374.61640743993</v>
      </c>
      <c r="F53" s="122">
        <f t="shared" si="6"/>
        <v>125134.87935781004</v>
      </c>
      <c r="G53" s="122">
        <f t="shared" si="6"/>
        <v>106554.77167170003</v>
      </c>
      <c r="H53" s="122">
        <f t="shared" si="6"/>
        <v>101302.41731967003</v>
      </c>
      <c r="I53" s="122">
        <f t="shared" si="6"/>
        <v>120638.97714497999</v>
      </c>
      <c r="J53" s="122">
        <f t="shared" si="6"/>
        <v>116924.20570285004</v>
      </c>
      <c r="K53" s="122">
        <f t="shared" si="6"/>
        <v>154487.76075979002</v>
      </c>
      <c r="L53" s="122">
        <f t="shared" si="6"/>
        <v>252871.38760685999</v>
      </c>
      <c r="M53" s="122">
        <f t="shared" si="6"/>
        <v>128018.85440627002</v>
      </c>
    </row>
    <row r="54" spans="1:13" ht="20.100000000000001" customHeight="1" x14ac:dyDescent="0.25">
      <c r="A54" s="18" t="s">
        <v>396</v>
      </c>
      <c r="B54" s="19" t="s">
        <v>823</v>
      </c>
      <c r="C54" s="20">
        <f>'3.3.2'!C5</f>
        <v>1205881.4396960931</v>
      </c>
      <c r="D54" s="20">
        <f>'3.3.2'!D5</f>
        <v>1372835.1404591994</v>
      </c>
      <c r="E54" s="20">
        <f>'3.3.2'!E5</f>
        <v>1485221.5834914942</v>
      </c>
      <c r="F54" s="20">
        <f>'3.3.2'!F5</f>
        <v>1651967.802498237</v>
      </c>
      <c r="G54" s="20">
        <f>'3.3.2'!G5</f>
        <v>1861300.9665023037</v>
      </c>
      <c r="H54" s="20">
        <f>'3.3.2'!H5</f>
        <v>2208078.1605074932</v>
      </c>
      <c r="I54" s="20">
        <f>'3.3.2'!I5</f>
        <v>2277660.7898598555</v>
      </c>
      <c r="J54" s="20">
        <f>'3.3.2'!J5</f>
        <v>2369617.3616091246</v>
      </c>
      <c r="K54" s="20">
        <f>'3.3.2'!K5</f>
        <v>2472148.666609935</v>
      </c>
      <c r="L54" s="20">
        <f>'3.3.2'!L5</f>
        <v>2553997.586693936</v>
      </c>
      <c r="M54" s="20">
        <f>'3.3.2'!M5</f>
        <v>2858817.0817645704</v>
      </c>
    </row>
    <row r="55" spans="1:13" ht="20.100000000000001" customHeight="1" x14ac:dyDescent="0.25">
      <c r="A55" s="118">
        <v>2</v>
      </c>
      <c r="B55" s="118" t="s">
        <v>490</v>
      </c>
      <c r="C55" s="119">
        <f>'3.3.2'!C6</f>
        <v>1193010.1398627718</v>
      </c>
      <c r="D55" s="119">
        <f>'3.3.2'!D6</f>
        <v>1370091.9524198275</v>
      </c>
      <c r="E55" s="119">
        <f>'3.3.2'!E6</f>
        <v>1482659.7408300552</v>
      </c>
      <c r="F55" s="119">
        <f>'3.3.2'!F6</f>
        <v>1644087.1110107729</v>
      </c>
      <c r="G55" s="119">
        <f>'3.3.2'!G6</f>
        <v>1853278.4545387216</v>
      </c>
      <c r="H55" s="119">
        <f>'3.3.2'!H6</f>
        <v>2213914.8055909672</v>
      </c>
      <c r="I55" s="119">
        <f>'3.3.2'!I6</f>
        <v>2287781.4029501434</v>
      </c>
      <c r="J55" s="119">
        <f>'3.3.2'!J6</f>
        <v>2387085.6217856845</v>
      </c>
      <c r="K55" s="119">
        <f>'3.3.2'!K6</f>
        <v>2483265.042932672</v>
      </c>
      <c r="L55" s="119">
        <f>'3.3.2'!L6</f>
        <v>2572835.0728849303</v>
      </c>
      <c r="M55" s="119">
        <f>'3.3.2'!M6</f>
        <v>2880544.5250873561</v>
      </c>
    </row>
    <row r="56" spans="1:13" ht="20.100000000000001" customHeight="1" x14ac:dyDescent="0.25">
      <c r="A56" s="124">
        <v>21</v>
      </c>
      <c r="B56" s="124" t="s">
        <v>244</v>
      </c>
      <c r="C56" s="120">
        <f>'3.3.2'!C7</f>
        <v>162710.584553875</v>
      </c>
      <c r="D56" s="120">
        <f>'3.3.2'!D7</f>
        <v>175125.553756301</v>
      </c>
      <c r="E56" s="120">
        <f>'3.3.2'!E7</f>
        <v>182426.86901794991</v>
      </c>
      <c r="F56" s="120">
        <f>'3.3.2'!F7</f>
        <v>200711.498969176</v>
      </c>
      <c r="G56" s="120">
        <f>'3.3.2'!G7</f>
        <v>219310.07798870298</v>
      </c>
      <c r="H56" s="120">
        <f>'3.3.2'!H7</f>
        <v>241689.57248271594</v>
      </c>
      <c r="I56" s="120">
        <f>'3.3.2'!I7</f>
        <v>252084.17505839202</v>
      </c>
      <c r="J56" s="120">
        <f>'3.3.2'!J7</f>
        <v>277318.01023760292</v>
      </c>
      <c r="K56" s="120">
        <f>'3.3.2'!K7</f>
        <v>290953.16428965301</v>
      </c>
      <c r="L56" s="120">
        <f>'3.3.2'!L7</f>
        <v>305740.33009716298</v>
      </c>
      <c r="M56" s="120">
        <f>'3.3.2'!M7</f>
        <v>302044.79726499005</v>
      </c>
    </row>
    <row r="57" spans="1:13" ht="20.100000000000001" customHeight="1" x14ac:dyDescent="0.25">
      <c r="A57" s="124">
        <v>22</v>
      </c>
      <c r="B57" s="124" t="s">
        <v>245</v>
      </c>
      <c r="C57" s="120">
        <f>'3.3.2'!C19</f>
        <v>39205.965129765005</v>
      </c>
      <c r="D57" s="120">
        <f>'3.3.2'!D19</f>
        <v>41631.919230810003</v>
      </c>
      <c r="E57" s="120">
        <f>'3.3.2'!E19</f>
        <v>44622.802221032303</v>
      </c>
      <c r="F57" s="120">
        <f>'3.3.2'!F19</f>
        <v>50134.295635442999</v>
      </c>
      <c r="G57" s="120">
        <f>'3.3.2'!G19</f>
        <v>54680.124366401011</v>
      </c>
      <c r="H57" s="120">
        <f>'3.3.2'!H19</f>
        <v>57696.230744267996</v>
      </c>
      <c r="I57" s="120">
        <f>'3.3.2'!I19</f>
        <v>61424.300646018004</v>
      </c>
      <c r="J57" s="120">
        <f>'3.3.2'!J19</f>
        <v>58699.503358693313</v>
      </c>
      <c r="K57" s="120">
        <f>'3.3.2'!K19</f>
        <v>63347.703639138999</v>
      </c>
      <c r="L57" s="120">
        <f>'3.3.2'!L19</f>
        <v>63040.329937204006</v>
      </c>
      <c r="M57" s="120">
        <f>'3.3.2'!M19</f>
        <v>61601.657593047996</v>
      </c>
    </row>
    <row r="58" spans="1:13" ht="20.100000000000001" customHeight="1" x14ac:dyDescent="0.25">
      <c r="A58" s="124">
        <v>23</v>
      </c>
      <c r="B58" s="124" t="s">
        <v>824</v>
      </c>
      <c r="C58" s="120">
        <f>'3.3.2'!C20</f>
        <v>18173</v>
      </c>
      <c r="D58" s="120">
        <f>'3.3.2'!D20</f>
        <v>19754</v>
      </c>
      <c r="E58" s="120">
        <f>'3.3.2'!E20</f>
        <v>20931</v>
      </c>
      <c r="F58" s="120">
        <f>'3.3.2'!F20</f>
        <v>22237</v>
      </c>
      <c r="G58" s="120">
        <f>'3.3.2'!G20</f>
        <v>24962.639596219655</v>
      </c>
      <c r="H58" s="120">
        <f>'3.3.2'!H20</f>
        <v>27854</v>
      </c>
      <c r="I58" s="120">
        <f>'3.3.2'!I20</f>
        <v>30232.028117264708</v>
      </c>
      <c r="J58" s="120">
        <f>'3.3.2'!J20</f>
        <v>33202.763582790314</v>
      </c>
      <c r="K58" s="120">
        <f>'3.3.2'!K20</f>
        <v>34102.515277262872</v>
      </c>
      <c r="L58" s="120">
        <f>'3.3.2'!L20</f>
        <v>36873</v>
      </c>
      <c r="M58" s="120">
        <f>'3.3.2'!M20</f>
        <v>38781.967430689358</v>
      </c>
    </row>
    <row r="59" spans="1:13" ht="20.100000000000001" customHeight="1" x14ac:dyDescent="0.25">
      <c r="A59" s="124">
        <v>24</v>
      </c>
      <c r="B59" s="124" t="s">
        <v>825</v>
      </c>
      <c r="C59" s="120">
        <f>'3.3.2'!C21</f>
        <v>272272.36155195173</v>
      </c>
      <c r="D59" s="120">
        <f>'3.3.2'!D21</f>
        <v>331325.49211136508</v>
      </c>
      <c r="E59" s="120">
        <f>'3.3.2'!E21</f>
        <v>331064.48497235175</v>
      </c>
      <c r="F59" s="120">
        <f>'3.3.2'!F21</f>
        <v>366718.53510887426</v>
      </c>
      <c r="G59" s="120">
        <f>'3.3.2'!G21</f>
        <v>426054.02262289322</v>
      </c>
      <c r="H59" s="120">
        <f>'3.3.2'!H21</f>
        <v>700214.59228312213</v>
      </c>
      <c r="I59" s="120">
        <f>'3.3.2'!I21</f>
        <v>606915.99471408245</v>
      </c>
      <c r="J59" s="120">
        <f>'3.3.2'!J21</f>
        <v>573634.42907709896</v>
      </c>
      <c r="K59" s="120">
        <f>'3.3.2'!K21</f>
        <v>598126.9855462492</v>
      </c>
      <c r="L59" s="120">
        <f>'3.3.2'!L21</f>
        <v>511686.54896299384</v>
      </c>
      <c r="M59" s="120">
        <f>'3.3.2'!M21</f>
        <v>424233.36899752042</v>
      </c>
    </row>
    <row r="60" spans="1:13" ht="20.100000000000001" customHeight="1" x14ac:dyDescent="0.25">
      <c r="A60" s="124">
        <v>25</v>
      </c>
      <c r="B60" s="124" t="s">
        <v>248</v>
      </c>
      <c r="C60" s="120">
        <f>'3.3.2'!C25</f>
        <v>6154.8543834105531</v>
      </c>
      <c r="D60" s="120">
        <f>'3.3.2'!D25</f>
        <v>11891.813177599519</v>
      </c>
      <c r="E60" s="120">
        <f>'3.3.2'!E25</f>
        <v>14418.922136570298</v>
      </c>
      <c r="F60" s="120">
        <f>'3.3.2'!F25</f>
        <v>25017.518299863899</v>
      </c>
      <c r="G60" s="120">
        <f>'3.3.2'!G25</f>
        <v>29775.225716592737</v>
      </c>
      <c r="H60" s="120">
        <f>'3.3.2'!H25</f>
        <v>24649.053042339998</v>
      </c>
      <c r="I60" s="120">
        <f>'3.3.2'!I25</f>
        <v>27187.651005809999</v>
      </c>
      <c r="J60" s="120">
        <f>'3.3.2'!J25</f>
        <v>21951.57566848</v>
      </c>
      <c r="K60" s="120">
        <f>'3.3.2'!K25</f>
        <v>23700.684161969999</v>
      </c>
      <c r="L60" s="120">
        <f>'3.3.2'!L25</f>
        <v>16433.471633449997</v>
      </c>
      <c r="M60" s="120">
        <f>'3.3.2'!M25</f>
        <v>11285.748110263999</v>
      </c>
    </row>
    <row r="61" spans="1:13" ht="20.100000000000001" customHeight="1" x14ac:dyDescent="0.25">
      <c r="A61" s="124">
        <v>26</v>
      </c>
      <c r="B61" s="124" t="s">
        <v>243</v>
      </c>
      <c r="C61" s="120">
        <f>'3.3.2'!C29</f>
        <v>240554.10105531669</v>
      </c>
      <c r="D61" s="120">
        <f>'3.3.2'!D29</f>
        <v>276206.3752575008</v>
      </c>
      <c r="E61" s="120">
        <f>'3.3.2'!E29</f>
        <v>306986.01870188338</v>
      </c>
      <c r="F61" s="120">
        <f>'3.3.2'!F29</f>
        <v>319049.46992224094</v>
      </c>
      <c r="G61" s="120">
        <f>'3.3.2'!G29</f>
        <v>353969.76653181296</v>
      </c>
      <c r="H61" s="120">
        <f>'3.3.2'!H29</f>
        <v>361210.79716482549</v>
      </c>
      <c r="I61" s="120">
        <f>'3.3.2'!I29</f>
        <v>405535.88051036553</v>
      </c>
      <c r="J61" s="120">
        <f>'3.3.2'!J29</f>
        <v>403201.10831315245</v>
      </c>
      <c r="K61" s="120">
        <f>'3.3.2'!K29</f>
        <v>447589.66599002795</v>
      </c>
      <c r="L61" s="120">
        <f>'3.3.2'!L29</f>
        <v>484081.69633557479</v>
      </c>
      <c r="M61" s="120">
        <f>'3.3.2'!M29</f>
        <v>585440.97336100903</v>
      </c>
    </row>
    <row r="62" spans="1:13" ht="20.100000000000001" customHeight="1" x14ac:dyDescent="0.25">
      <c r="A62" s="124">
        <v>27</v>
      </c>
      <c r="B62" s="124" t="s">
        <v>580</v>
      </c>
      <c r="C62" s="120">
        <f>'3.3.2'!C39</f>
        <v>443412.87457611703</v>
      </c>
      <c r="D62" s="120">
        <f>'3.3.2'!D39</f>
        <v>494187.02983466</v>
      </c>
      <c r="E62" s="120">
        <f>'3.3.2'!E39</f>
        <v>556422.80457791954</v>
      </c>
      <c r="F62" s="120">
        <f>'3.3.2'!F39</f>
        <v>628388.71189647098</v>
      </c>
      <c r="G62" s="120">
        <f>'3.3.2'!G39</f>
        <v>707011.20133360801</v>
      </c>
      <c r="H62" s="120">
        <f>'3.3.2'!H39</f>
        <v>767699.4604063069</v>
      </c>
      <c r="I62" s="120">
        <f>'3.3.2'!I39</f>
        <v>870922.94795511698</v>
      </c>
      <c r="J62" s="120">
        <f>'3.3.2'!J39</f>
        <v>992916.95859894226</v>
      </c>
      <c r="K62" s="120">
        <f>'3.3.2'!K39</f>
        <v>992689.23476334906</v>
      </c>
      <c r="L62" s="120">
        <f>'3.3.2'!L39</f>
        <v>1086685.838459057</v>
      </c>
      <c r="M62" s="120">
        <f>'3.3.2'!M39</f>
        <v>1423028.8503370951</v>
      </c>
    </row>
    <row r="63" spans="1:13" ht="20.100000000000001" customHeight="1" x14ac:dyDescent="0.25">
      <c r="A63" s="124">
        <v>28</v>
      </c>
      <c r="B63" s="124" t="s">
        <v>398</v>
      </c>
      <c r="C63" s="120">
        <f>'3.3.2'!C53</f>
        <v>10526.398612336268</v>
      </c>
      <c r="D63" s="120">
        <f>'3.3.2'!D53</f>
        <v>19969.769051591433</v>
      </c>
      <c r="E63" s="120">
        <f>'3.3.2'!E53</f>
        <v>25786.839202347772</v>
      </c>
      <c r="F63" s="120">
        <f>'3.3.2'!F53</f>
        <v>31830.081178703702</v>
      </c>
      <c r="G63" s="120">
        <f>'3.3.2'!G53</f>
        <v>37515.396382490828</v>
      </c>
      <c r="H63" s="120">
        <f>'3.3.2'!H53</f>
        <v>32901.099467388645</v>
      </c>
      <c r="I63" s="120">
        <f>'3.3.2'!I53</f>
        <v>33478.424943093574</v>
      </c>
      <c r="J63" s="120">
        <f>'3.3.2'!J53</f>
        <v>26161.272948924372</v>
      </c>
      <c r="K63" s="120">
        <f>'3.3.2'!K53</f>
        <v>32755.089265020797</v>
      </c>
      <c r="L63" s="120">
        <f>'3.3.2'!L53</f>
        <v>68293.857459487655</v>
      </c>
      <c r="M63" s="120">
        <f>'3.3.2'!M53</f>
        <v>34127.161992740366</v>
      </c>
    </row>
    <row r="64" spans="1:13" ht="20.100000000000001" customHeight="1" x14ac:dyDescent="0.25">
      <c r="A64" s="118">
        <v>31</v>
      </c>
      <c r="B64" s="118" t="s">
        <v>612</v>
      </c>
      <c r="C64" s="119">
        <f>'3.3.2'!C62</f>
        <v>12871.299833321</v>
      </c>
      <c r="D64" s="119">
        <f>'3.3.2'!D62</f>
        <v>2743.1880393719994</v>
      </c>
      <c r="E64" s="119">
        <f>'3.3.2'!E62</f>
        <v>2561.8426614392051</v>
      </c>
      <c r="F64" s="119">
        <f>'3.3.2'!F62</f>
        <v>7880.6914874640015</v>
      </c>
      <c r="G64" s="119">
        <f>'3.3.2'!G62</f>
        <v>8022.5119635823476</v>
      </c>
      <c r="H64" s="119">
        <f>'3.3.2'!H62</f>
        <v>-5836.6450834740017</v>
      </c>
      <c r="I64" s="119">
        <f>'3.3.2'!I62</f>
        <v>-10120.61309028771</v>
      </c>
      <c r="J64" s="119">
        <f>'3.3.2'!J62</f>
        <v>-17468.260176559594</v>
      </c>
      <c r="K64" s="119">
        <f>'3.3.2'!K62</f>
        <v>-11116.376322736869</v>
      </c>
      <c r="L64" s="119">
        <f>'3.3.2'!L62</f>
        <v>-18837.486190994001</v>
      </c>
      <c r="M64" s="119">
        <f>'3.3.2'!M62</f>
        <v>-21727.443322785359</v>
      </c>
    </row>
    <row r="65" spans="1:13" ht="20.100000000000001" customHeight="1" x14ac:dyDescent="0.25">
      <c r="A65" s="125">
        <v>311</v>
      </c>
      <c r="B65" s="124" t="s">
        <v>843</v>
      </c>
      <c r="C65" s="120">
        <f>'3.3.2'!C63</f>
        <v>11895.659376342001</v>
      </c>
      <c r="D65" s="120">
        <f>'3.3.2'!D63</f>
        <v>5743.2606370719996</v>
      </c>
      <c r="E65" s="120">
        <f>'3.3.2'!E63</f>
        <v>4253.8898826131899</v>
      </c>
      <c r="F65" s="120">
        <f>'3.3.2'!F63</f>
        <v>10567.626783728001</v>
      </c>
      <c r="G65" s="120">
        <f>'3.3.2'!G63</f>
        <v>14254.372875896348</v>
      </c>
      <c r="H65" s="120">
        <f>'3.3.2'!H63</f>
        <v>-2641.1980937960016</v>
      </c>
      <c r="I65" s="120">
        <f>'3.3.2'!I63</f>
        <v>-6863.4611583997103</v>
      </c>
      <c r="J65" s="120">
        <f>'3.3.2'!J63</f>
        <v>-9869.4467981345551</v>
      </c>
      <c r="K65" s="120">
        <f>'3.3.2'!K63</f>
        <v>-8812.939646339868</v>
      </c>
      <c r="L65" s="120">
        <f>'3.3.2'!L63</f>
        <v>-12697.536738524999</v>
      </c>
      <c r="M65" s="120">
        <f>'3.3.2'!M63</f>
        <v>-15633.271545059359</v>
      </c>
    </row>
    <row r="66" spans="1:13" ht="20.100000000000001" customHeight="1" x14ac:dyDescent="0.25">
      <c r="A66" s="125">
        <v>312</v>
      </c>
      <c r="B66" s="124" t="s">
        <v>252</v>
      </c>
      <c r="C66" s="120">
        <f>'3.3.2'!C68</f>
        <v>1598.9244523199998</v>
      </c>
      <c r="D66" s="120">
        <f>'3.3.2'!D68</f>
        <v>116.00402778499989</v>
      </c>
      <c r="E66" s="120">
        <f>'3.3.2'!E68</f>
        <v>-215.86287179053494</v>
      </c>
      <c r="F66" s="120">
        <f>'3.3.2'!F68</f>
        <v>373.55546032100006</v>
      </c>
      <c r="G66" s="120">
        <f>'3.3.2'!G68</f>
        <v>892.83642937699994</v>
      </c>
      <c r="H66" s="120">
        <f>'3.3.2'!H68</f>
        <v>1481.6682832629999</v>
      </c>
      <c r="I66" s="120">
        <f>'3.3.2'!I68</f>
        <v>57.739035622000003</v>
      </c>
      <c r="J66" s="120">
        <f>'3.3.2'!J68</f>
        <v>1080.80839256644</v>
      </c>
      <c r="K66" s="120">
        <f>'3.3.2'!K68</f>
        <v>169.26911087600001</v>
      </c>
      <c r="L66" s="120">
        <f>'3.3.2'!L68</f>
        <v>372.93666168300001</v>
      </c>
      <c r="M66" s="120">
        <f>'3.3.2'!M68</f>
        <v>467.48759099699998</v>
      </c>
    </row>
    <row r="67" spans="1:13" ht="20.100000000000001" customHeight="1" x14ac:dyDescent="0.25">
      <c r="A67" s="125">
        <v>313</v>
      </c>
      <c r="B67" s="124" t="s">
        <v>253</v>
      </c>
      <c r="C67" s="120">
        <f>'3.3.2'!C69</f>
        <v>21.889799389</v>
      </c>
      <c r="D67" s="120">
        <f>'3.3.2'!D69</f>
        <v>29.190576645</v>
      </c>
      <c r="E67" s="120">
        <f>'3.3.2'!E69</f>
        <v>33.73809040655</v>
      </c>
      <c r="F67" s="120">
        <f>'3.3.2'!F69</f>
        <v>70.263652704999998</v>
      </c>
      <c r="G67" s="120">
        <f>'3.3.2'!G69</f>
        <v>84.787343828999994</v>
      </c>
      <c r="H67" s="120">
        <f>'3.3.2'!H69</f>
        <v>67.103654409000001</v>
      </c>
      <c r="I67" s="120">
        <f>'3.3.2'!I69</f>
        <v>48.239731489999997</v>
      </c>
      <c r="J67" s="120">
        <f>'3.3.2'!J69</f>
        <v>50.866947638520003</v>
      </c>
      <c r="K67" s="120">
        <f>'3.3.2'!K69</f>
        <v>52.023758947000005</v>
      </c>
      <c r="L67" s="120">
        <f>'3.3.2'!L69</f>
        <v>43.792118318000007</v>
      </c>
      <c r="M67" s="120">
        <f>'3.3.2'!M69</f>
        <v>31.323777777000004</v>
      </c>
    </row>
    <row r="68" spans="1:13" ht="20.100000000000001" customHeight="1" x14ac:dyDescent="0.25">
      <c r="A68" s="125">
        <v>314</v>
      </c>
      <c r="B68" s="124" t="s">
        <v>254</v>
      </c>
      <c r="C68" s="120">
        <f>'3.3.2'!C70</f>
        <v>-645.17379472999994</v>
      </c>
      <c r="D68" s="120">
        <f>'3.3.2'!D70</f>
        <v>-3145.26720213</v>
      </c>
      <c r="E68" s="120">
        <f>'3.3.2'!E70</f>
        <v>-1509.92243979</v>
      </c>
      <c r="F68" s="120">
        <f>'3.3.2'!F70</f>
        <v>-3130.7544092899998</v>
      </c>
      <c r="G68" s="120">
        <f>'3.3.2'!G70</f>
        <v>-7209.4846855200012</v>
      </c>
      <c r="H68" s="120">
        <f>'3.3.2'!H70</f>
        <v>-4744.2189273499998</v>
      </c>
      <c r="I68" s="120">
        <f>'3.3.2'!I70</f>
        <v>-3363.1306990000003</v>
      </c>
      <c r="J68" s="120">
        <f>'3.3.2'!J70</f>
        <v>-8730.4887186300002</v>
      </c>
      <c r="K68" s="120">
        <f>'3.3.2'!K70</f>
        <v>-2524.7295462200004</v>
      </c>
      <c r="L68" s="120">
        <f>'3.3.2'!L70</f>
        <v>-6556.6782324699998</v>
      </c>
      <c r="M68" s="120">
        <f>'3.3.2'!M70</f>
        <v>-6592.9831465000034</v>
      </c>
    </row>
    <row r="69" spans="1:13" ht="20.100000000000001" customHeight="1" x14ac:dyDescent="0.25">
      <c r="A69" s="126"/>
      <c r="B69" s="126" t="s">
        <v>399</v>
      </c>
      <c r="C69" s="127">
        <f>C41-C54</f>
        <v>-78697.26218596776</v>
      </c>
      <c r="D69" s="127">
        <f t="shared" ref="D69:M69" si="7">D41-D54</f>
        <v>-98793.291488890536</v>
      </c>
      <c r="E69" s="127">
        <f t="shared" si="7"/>
        <v>-56225.608546641422</v>
      </c>
      <c r="F69" s="127">
        <f t="shared" si="7"/>
        <v>-123959.20700097759</v>
      </c>
      <c r="G69" s="127">
        <f t="shared" si="7"/>
        <v>-278989.50572969648</v>
      </c>
      <c r="H69" s="127">
        <f t="shared" si="7"/>
        <v>-453653.46546441177</v>
      </c>
      <c r="I69" s="127">
        <f t="shared" si="7"/>
        <v>-416892.12841052562</v>
      </c>
      <c r="J69" s="127">
        <f t="shared" si="7"/>
        <v>-535967.51044023107</v>
      </c>
      <c r="K69" s="127">
        <f t="shared" si="7"/>
        <v>-469175.37961702445</v>
      </c>
      <c r="L69" s="127">
        <f t="shared" si="7"/>
        <v>-396521.8950727866</v>
      </c>
      <c r="M69" s="127">
        <f t="shared" si="7"/>
        <v>-940744.51114993147</v>
      </c>
    </row>
    <row r="70" spans="1:13" ht="20.100000000000001" customHeight="1" x14ac:dyDescent="0.25">
      <c r="A70" s="126"/>
      <c r="B70" s="126" t="s">
        <v>400</v>
      </c>
      <c r="C70" s="127">
        <f>(C41-C52)-(C54-C59)</f>
        <v>57485.560489536147</v>
      </c>
      <c r="D70" s="127">
        <f t="shared" ref="D70:M70" si="8">(D41-D52)-(D54-D59)</f>
        <v>96235.334360866109</v>
      </c>
      <c r="E70" s="127">
        <f t="shared" si="8"/>
        <v>112229.8660408142</v>
      </c>
      <c r="F70" s="127">
        <f t="shared" si="8"/>
        <v>86302.660924314056</v>
      </c>
      <c r="G70" s="127">
        <f t="shared" si="8"/>
        <v>-14044.70868570474</v>
      </c>
      <c r="H70" s="127">
        <f t="shared" si="8"/>
        <v>-34075.41384908231</v>
      </c>
      <c r="I70" s="127">
        <f t="shared" si="8"/>
        <v>-107843.63103300403</v>
      </c>
      <c r="J70" s="127">
        <f t="shared" si="8"/>
        <v>-160748.95391597692</v>
      </c>
      <c r="K70" s="127">
        <f t="shared" si="8"/>
        <v>-95338.689640670316</v>
      </c>
      <c r="L70" s="127">
        <f t="shared" si="8"/>
        <v>-84736.851562639</v>
      </c>
      <c r="M70" s="127">
        <f t="shared" si="8"/>
        <v>-663547.67578575714</v>
      </c>
    </row>
    <row r="71" spans="1:13" ht="20.100000000000001" customHeight="1" x14ac:dyDescent="0.25">
      <c r="A71" s="128" t="s">
        <v>255</v>
      </c>
      <c r="B71" s="129"/>
      <c r="C71" s="129"/>
      <c r="D71" s="129"/>
      <c r="E71" s="129"/>
      <c r="F71" s="129"/>
      <c r="G71" s="129"/>
      <c r="H71" s="129"/>
      <c r="I71" s="129"/>
      <c r="J71" s="129"/>
      <c r="K71" s="129"/>
      <c r="L71" s="129"/>
      <c r="M71" s="129"/>
    </row>
    <row r="72" spans="1:13" ht="20.100000000000001" customHeight="1" x14ac:dyDescent="0.25">
      <c r="A72" s="130" t="s">
        <v>238</v>
      </c>
      <c r="B72" s="131" t="s">
        <v>390</v>
      </c>
      <c r="C72" s="132">
        <f>C65+C58</f>
        <v>30068.659376342002</v>
      </c>
      <c r="D72" s="132">
        <f t="shared" ref="D72:M72" si="9">D65+D58</f>
        <v>25497.260637071999</v>
      </c>
      <c r="E72" s="132">
        <f t="shared" si="9"/>
        <v>25184.889882613192</v>
      </c>
      <c r="F72" s="132">
        <f t="shared" si="9"/>
        <v>32804.626783728003</v>
      </c>
      <c r="G72" s="132">
        <f t="shared" si="9"/>
        <v>39217.012472116003</v>
      </c>
      <c r="H72" s="132">
        <f t="shared" si="9"/>
        <v>25212.801906203997</v>
      </c>
      <c r="I72" s="132">
        <f t="shared" si="9"/>
        <v>23368.566958864998</v>
      </c>
      <c r="J72" s="132">
        <f t="shared" si="9"/>
        <v>23333.316784655759</v>
      </c>
      <c r="K72" s="132">
        <f t="shared" si="9"/>
        <v>25289.575630923006</v>
      </c>
      <c r="L72" s="132">
        <f t="shared" si="9"/>
        <v>24175.463261475001</v>
      </c>
      <c r="M72" s="132">
        <f t="shared" si="9"/>
        <v>23148.695885629997</v>
      </c>
    </row>
    <row r="73" spans="1:13" ht="20.100000000000001" customHeight="1" x14ac:dyDescent="0.25">
      <c r="A73" s="130" t="s">
        <v>239</v>
      </c>
      <c r="B73" s="131" t="s">
        <v>250</v>
      </c>
      <c r="C73" s="132">
        <f>C41-C55+C58</f>
        <v>-47652.962352646515</v>
      </c>
      <c r="D73" s="132">
        <f t="shared" ref="D73:M73" si="10">D41-D55+D58</f>
        <v>-76296.10344951856</v>
      </c>
      <c r="E73" s="132">
        <f t="shared" si="10"/>
        <v>-32732.765885202447</v>
      </c>
      <c r="F73" s="132">
        <f t="shared" si="10"/>
        <v>-93841.51551351347</v>
      </c>
      <c r="G73" s="132">
        <f t="shared" si="10"/>
        <v>-246004.35416989471</v>
      </c>
      <c r="H73" s="132">
        <f t="shared" si="10"/>
        <v>-431636.11054788576</v>
      </c>
      <c r="I73" s="132">
        <f t="shared" si="10"/>
        <v>-396780.71338354878</v>
      </c>
      <c r="J73" s="132">
        <f t="shared" si="10"/>
        <v>-520233.00703400065</v>
      </c>
      <c r="K73" s="132">
        <f t="shared" si="10"/>
        <v>-446189.24066249852</v>
      </c>
      <c r="L73" s="132">
        <f t="shared" si="10"/>
        <v>-378486.38126378087</v>
      </c>
      <c r="M73" s="132">
        <f t="shared" si="10"/>
        <v>-923689.98704202776</v>
      </c>
    </row>
    <row r="74" spans="1:13" ht="20.100000000000001" customHeight="1" x14ac:dyDescent="0.25">
      <c r="A74" s="133" t="s">
        <v>240</v>
      </c>
      <c r="B74" s="134" t="s">
        <v>251</v>
      </c>
      <c r="C74" s="135">
        <f>C41-C55</f>
        <v>-65825.962352646515</v>
      </c>
      <c r="D74" s="135">
        <f t="shared" ref="D74:M74" si="11">D41-D55</f>
        <v>-96050.10344951856</v>
      </c>
      <c r="E74" s="135">
        <f t="shared" si="11"/>
        <v>-53663.765885202447</v>
      </c>
      <c r="F74" s="135">
        <f t="shared" si="11"/>
        <v>-116078.51551351347</v>
      </c>
      <c r="G74" s="135">
        <f t="shared" si="11"/>
        <v>-270966.99376611435</v>
      </c>
      <c r="H74" s="135">
        <f t="shared" si="11"/>
        <v>-459490.11054788576</v>
      </c>
      <c r="I74" s="135">
        <f t="shared" si="11"/>
        <v>-427012.74150081351</v>
      </c>
      <c r="J74" s="135">
        <f t="shared" si="11"/>
        <v>-553435.77061679098</v>
      </c>
      <c r="K74" s="135">
        <f t="shared" si="11"/>
        <v>-480291.75593976141</v>
      </c>
      <c r="L74" s="135">
        <f t="shared" si="11"/>
        <v>-415359.38126378087</v>
      </c>
      <c r="M74" s="135">
        <f t="shared" si="11"/>
        <v>-962471.95447271713</v>
      </c>
    </row>
    <row r="75" spans="1:13" ht="20.100000000000001" customHeight="1" x14ac:dyDescent="0.25">
      <c r="A75" s="138"/>
      <c r="B75" s="139"/>
      <c r="C75" s="140"/>
      <c r="D75" s="140"/>
      <c r="E75" s="140"/>
      <c r="F75" s="140"/>
      <c r="G75" s="140"/>
      <c r="H75" s="140"/>
      <c r="I75" s="140"/>
      <c r="J75" s="140"/>
      <c r="K75" s="140"/>
      <c r="L75" s="140"/>
      <c r="M75" s="140"/>
    </row>
    <row r="76" spans="1:13" s="136" customFormat="1" ht="20.100000000000001" customHeight="1" x14ac:dyDescent="0.25">
      <c r="A76" s="322" t="s">
        <v>638</v>
      </c>
      <c r="B76" s="322"/>
      <c r="C76" s="85">
        <v>2010</v>
      </c>
      <c r="D76" s="85">
        <v>2011</v>
      </c>
      <c r="E76" s="85">
        <v>2012</v>
      </c>
      <c r="F76" s="85">
        <v>2013</v>
      </c>
      <c r="G76" s="85">
        <v>2014</v>
      </c>
      <c r="H76" s="85">
        <v>2015</v>
      </c>
      <c r="I76" s="85">
        <v>2016</v>
      </c>
      <c r="J76" s="85">
        <v>2017</v>
      </c>
      <c r="K76" s="85">
        <v>2018</v>
      </c>
      <c r="L76" s="85">
        <v>2019</v>
      </c>
      <c r="M76" s="85">
        <v>2020</v>
      </c>
    </row>
    <row r="77" spans="1:13" ht="20.100000000000001" customHeight="1" x14ac:dyDescent="0.25">
      <c r="A77" s="18">
        <v>1</v>
      </c>
      <c r="B77" s="19" t="s">
        <v>821</v>
      </c>
      <c r="C77" s="91">
        <f>'3.2.3'!C5</f>
        <v>477445.44746254513</v>
      </c>
      <c r="D77" s="91">
        <f>'3.2.3'!D5</f>
        <v>530696.57490365114</v>
      </c>
      <c r="E77" s="91">
        <f>'3.2.3'!E5</f>
        <v>579802.26627839135</v>
      </c>
      <c r="F77" s="91">
        <f>'3.2.3'!F5</f>
        <v>645247.46060524113</v>
      </c>
      <c r="G77" s="91">
        <f>'3.2.3'!G5</f>
        <v>691351.83257352118</v>
      </c>
      <c r="H77" s="91">
        <f>'3.2.3'!H5</f>
        <v>732450.89102384425</v>
      </c>
      <c r="I77" s="91">
        <f>'3.2.3'!I5</f>
        <v>765301.86965209828</v>
      </c>
      <c r="J77" s="91">
        <f>'3.2.3'!J5</f>
        <v>798313.34040104493</v>
      </c>
      <c r="K77" s="91">
        <f>'3.2.3'!K5</f>
        <v>857534.78149976605</v>
      </c>
      <c r="L77" s="91">
        <f>'3.2.3'!L5</f>
        <v>914596.11118987412</v>
      </c>
      <c r="M77" s="91">
        <f>'3.2.3'!M5</f>
        <v>1002769.0513101744</v>
      </c>
    </row>
    <row r="78" spans="1:13" ht="20.100000000000001" customHeight="1" x14ac:dyDescent="0.25">
      <c r="A78" s="118">
        <v>11</v>
      </c>
      <c r="B78" s="118" t="s">
        <v>242</v>
      </c>
      <c r="C78" s="141">
        <f>'3.2.3'!C6</f>
        <v>301491.60436117457</v>
      </c>
      <c r="D78" s="141">
        <f>'3.2.3'!D6</f>
        <v>335046.94850113714</v>
      </c>
      <c r="E78" s="141">
        <f>'3.2.3'!E6</f>
        <v>369416.34502937802</v>
      </c>
      <c r="F78" s="141">
        <f>'3.2.3'!F6</f>
        <v>410819.18750085804</v>
      </c>
      <c r="G78" s="141">
        <f>'3.2.3'!G6</f>
        <v>437511.78207352973</v>
      </c>
      <c r="H78" s="141">
        <f>'3.2.3'!H6</f>
        <v>456343.73739994079</v>
      </c>
      <c r="I78" s="141">
        <f>'3.2.3'!I6</f>
        <v>478446.41818897997</v>
      </c>
      <c r="J78" s="141">
        <f>'3.2.3'!J6</f>
        <v>511519.2755538199</v>
      </c>
      <c r="K78" s="141">
        <f>'3.2.3'!K6</f>
        <v>551544.99687047</v>
      </c>
      <c r="L78" s="141">
        <f>'3.2.3'!L6</f>
        <v>587742.97735329438</v>
      </c>
      <c r="M78" s="141">
        <f>'3.2.3'!M6</f>
        <v>602320.82465612004</v>
      </c>
    </row>
    <row r="79" spans="1:13" ht="20.100000000000001" customHeight="1" x14ac:dyDescent="0.25">
      <c r="A79" s="21">
        <v>111</v>
      </c>
      <c r="B79" s="22" t="s">
        <v>256</v>
      </c>
      <c r="C79" s="142">
        <f>'3.2.3'!C7</f>
        <v>0</v>
      </c>
      <c r="D79" s="142">
        <f>'3.2.3'!D7</f>
        <v>0</v>
      </c>
      <c r="E79" s="142">
        <f>'3.2.3'!E7</f>
        <v>0</v>
      </c>
      <c r="F79" s="142">
        <f>'3.2.3'!F7</f>
        <v>0</v>
      </c>
      <c r="G79" s="142">
        <f>'3.2.3'!G7</f>
        <v>0</v>
      </c>
      <c r="H79" s="142">
        <f>'3.2.3'!H7</f>
        <v>0</v>
      </c>
      <c r="I79" s="142">
        <f>'3.2.3'!I7</f>
        <v>0</v>
      </c>
      <c r="J79" s="142">
        <f>'3.2.3'!J7</f>
        <v>0</v>
      </c>
      <c r="K79" s="142">
        <f>'3.2.3'!K7</f>
        <v>0</v>
      </c>
      <c r="L79" s="142">
        <f>'3.2.3'!L7</f>
        <v>0</v>
      </c>
      <c r="M79" s="142">
        <f>'3.2.3'!M7</f>
        <v>0</v>
      </c>
    </row>
    <row r="80" spans="1:13" ht="20.100000000000001" customHeight="1" x14ac:dyDescent="0.25">
      <c r="A80" s="21">
        <v>112</v>
      </c>
      <c r="B80" s="22" t="s">
        <v>257</v>
      </c>
      <c r="C80" s="142">
        <f>'3.2.3'!C14</f>
        <v>0</v>
      </c>
      <c r="D80" s="142">
        <f>'3.2.3'!D14</f>
        <v>0</v>
      </c>
      <c r="E80" s="142">
        <f>'3.2.3'!E14</f>
        <v>0</v>
      </c>
      <c r="F80" s="142">
        <f>'3.2.3'!F14</f>
        <v>0</v>
      </c>
      <c r="G80" s="142">
        <f>'3.2.3'!G14</f>
        <v>0</v>
      </c>
      <c r="H80" s="142">
        <f>'3.2.3'!H14</f>
        <v>0</v>
      </c>
      <c r="I80" s="142">
        <f>'3.2.3'!I14</f>
        <v>0</v>
      </c>
      <c r="J80" s="142">
        <f>'3.2.3'!J14</f>
        <v>0</v>
      </c>
      <c r="K80" s="142">
        <f>'3.2.3'!K14</f>
        <v>0</v>
      </c>
      <c r="L80" s="142">
        <f>'3.2.3'!L14</f>
        <v>0</v>
      </c>
      <c r="M80" s="142">
        <f>'3.2.3'!M14</f>
        <v>0</v>
      </c>
    </row>
    <row r="81" spans="1:13" ht="20.100000000000001" customHeight="1" x14ac:dyDescent="0.25">
      <c r="A81" s="21">
        <v>113</v>
      </c>
      <c r="B81" s="22" t="s">
        <v>258</v>
      </c>
      <c r="C81" s="142">
        <f>'3.2.3'!C17</f>
        <v>24532.25728749</v>
      </c>
      <c r="D81" s="142">
        <f>'3.2.3'!D17</f>
        <v>27591.838566789997</v>
      </c>
      <c r="E81" s="142">
        <f>'3.2.3'!E17</f>
        <v>31255.36692393</v>
      </c>
      <c r="F81" s="142">
        <f>'3.2.3'!F17</f>
        <v>34325.365311840003</v>
      </c>
      <c r="G81" s="142">
        <f>'3.2.3'!G17</f>
        <v>38083.899756660001</v>
      </c>
      <c r="H81" s="142">
        <f>'3.2.3'!H17</f>
        <v>43677.312915319999</v>
      </c>
      <c r="I81" s="142">
        <f>'3.2.3'!I17</f>
        <v>47477.806618260001</v>
      </c>
      <c r="J81" s="142">
        <f>'3.2.3'!J17</f>
        <v>48780.447392030001</v>
      </c>
      <c r="K81" s="142">
        <f>'3.2.3'!K17</f>
        <v>51790.814237670013</v>
      </c>
      <c r="L81" s="142">
        <f>'3.2.3'!L17</f>
        <v>56106.772196530022</v>
      </c>
      <c r="M81" s="142">
        <f>'3.2.3'!M17</f>
        <v>58334.330940480002</v>
      </c>
    </row>
    <row r="82" spans="1:13" ht="20.100000000000001" customHeight="1" x14ac:dyDescent="0.25">
      <c r="A82" s="21">
        <v>114</v>
      </c>
      <c r="B82" s="22" t="s">
        <v>264</v>
      </c>
      <c r="C82" s="142">
        <f>'3.2.3'!C30</f>
        <v>276959.34707368456</v>
      </c>
      <c r="D82" s="142">
        <f>'3.2.3'!D30</f>
        <v>307455.10993434716</v>
      </c>
      <c r="E82" s="142">
        <f>'3.2.3'!E30</f>
        <v>338160.97810544801</v>
      </c>
      <c r="F82" s="142">
        <f>'3.2.3'!F30</f>
        <v>376493.82218901801</v>
      </c>
      <c r="G82" s="142">
        <f>'3.2.3'!G30</f>
        <v>399427.88231686974</v>
      </c>
      <c r="H82" s="142">
        <f>'3.2.3'!H30</f>
        <v>412666.4244846208</v>
      </c>
      <c r="I82" s="142">
        <f>'3.2.3'!I30</f>
        <v>430968.61157071998</v>
      </c>
      <c r="J82" s="142">
        <f>'3.2.3'!J30</f>
        <v>462738.82816178992</v>
      </c>
      <c r="K82" s="142">
        <f>'3.2.3'!K30</f>
        <v>499754.18263279996</v>
      </c>
      <c r="L82" s="142">
        <f>'3.2.3'!L30</f>
        <v>531636.20515676436</v>
      </c>
      <c r="M82" s="142">
        <f>'3.2.3'!M30</f>
        <v>543986.49371564004</v>
      </c>
    </row>
    <row r="83" spans="1:13" ht="20.100000000000001" customHeight="1" x14ac:dyDescent="0.25">
      <c r="A83" s="21">
        <v>115</v>
      </c>
      <c r="B83" s="22" t="s">
        <v>273</v>
      </c>
      <c r="C83" s="142">
        <f>'3.2.3'!C54</f>
        <v>0</v>
      </c>
      <c r="D83" s="142">
        <f>'3.2.3'!D54</f>
        <v>0</v>
      </c>
      <c r="E83" s="142">
        <f>'3.2.3'!E54</f>
        <v>0</v>
      </c>
      <c r="F83" s="142">
        <f>'3.2.3'!F54</f>
        <v>0</v>
      </c>
      <c r="G83" s="142">
        <f>'3.2.3'!G54</f>
        <v>0</v>
      </c>
      <c r="H83" s="142">
        <f>'3.2.3'!H54</f>
        <v>0</v>
      </c>
      <c r="I83" s="142">
        <f>'3.2.3'!I54</f>
        <v>0</v>
      </c>
      <c r="J83" s="142">
        <f>'3.2.3'!J54</f>
        <v>0</v>
      </c>
      <c r="K83" s="142">
        <f>'3.2.3'!K54</f>
        <v>0</v>
      </c>
      <c r="L83" s="142">
        <f>'3.2.3'!L54</f>
        <v>0</v>
      </c>
      <c r="M83" s="142">
        <f>'3.2.3'!M54</f>
        <v>0</v>
      </c>
    </row>
    <row r="84" spans="1:13" ht="20.100000000000001" customHeight="1" x14ac:dyDescent="0.25">
      <c r="A84" s="21">
        <v>116</v>
      </c>
      <c r="B84" s="22" t="s">
        <v>278</v>
      </c>
      <c r="C84" s="142">
        <f>'3.2.3'!C61</f>
        <v>0</v>
      </c>
      <c r="D84" s="142" t="str">
        <f>'3.2.3'!D61</f>
        <v>0</v>
      </c>
      <c r="E84" s="142" t="str">
        <f>'3.2.3'!E61</f>
        <v>0</v>
      </c>
      <c r="F84" s="142" t="str">
        <f>'3.2.3'!F61</f>
        <v>0</v>
      </c>
      <c r="G84" s="142" t="str">
        <f>'3.2.3'!G61</f>
        <v>0</v>
      </c>
      <c r="H84" s="142" t="str">
        <f>'3.2.3'!H61</f>
        <v>0</v>
      </c>
      <c r="I84" s="142" t="str">
        <f>'3.2.3'!I61</f>
        <v>0</v>
      </c>
      <c r="J84" s="142" t="str">
        <f>'3.2.3'!J61</f>
        <v>0</v>
      </c>
      <c r="K84" s="142" t="str">
        <f>'3.2.3'!K61</f>
        <v>0</v>
      </c>
      <c r="L84" s="142" t="str">
        <f>'3.2.3'!L61</f>
        <v>0</v>
      </c>
      <c r="M84" s="142" t="str">
        <f>'3.2.3'!M61</f>
        <v>0</v>
      </c>
    </row>
    <row r="85" spans="1:13" ht="20.100000000000001" customHeight="1" x14ac:dyDescent="0.25">
      <c r="A85" s="118">
        <v>12</v>
      </c>
      <c r="B85" s="118" t="s">
        <v>246</v>
      </c>
      <c r="C85" s="141">
        <f>'3.2.3'!C62</f>
        <v>34670.592737625178</v>
      </c>
      <c r="D85" s="141">
        <f>'3.2.3'!D62</f>
        <v>39740.670289640009</v>
      </c>
      <c r="E85" s="141">
        <f>'3.2.3'!E62</f>
        <v>44956.138477760003</v>
      </c>
      <c r="F85" s="141">
        <f>'3.2.3'!F62</f>
        <v>53962.393088820005</v>
      </c>
      <c r="G85" s="141">
        <f>'3.2.3'!G62</f>
        <v>57981.325713779996</v>
      </c>
      <c r="H85" s="141">
        <f>'3.2.3'!H62</f>
        <v>65135.489176890012</v>
      </c>
      <c r="I85" s="141">
        <f>'3.2.3'!I62</f>
        <v>67903.575619209994</v>
      </c>
      <c r="J85" s="141">
        <f>'3.2.3'!J62</f>
        <v>70090.682466009996</v>
      </c>
      <c r="K85" s="141">
        <f>'3.2.3'!K62</f>
        <v>77150.717017849995</v>
      </c>
      <c r="L85" s="141">
        <f>'3.2.3'!L62</f>
        <v>86227.315327467557</v>
      </c>
      <c r="M85" s="141">
        <f>'3.2.3'!M62</f>
        <v>81815.501058919996</v>
      </c>
    </row>
    <row r="86" spans="1:13" ht="20.100000000000001" customHeight="1" x14ac:dyDescent="0.25">
      <c r="A86" s="118">
        <v>13</v>
      </c>
      <c r="B86" s="118" t="s">
        <v>243</v>
      </c>
      <c r="C86" s="141">
        <f>'3.2.3'!C74</f>
        <v>109711.78110760135</v>
      </c>
      <c r="D86" s="141">
        <f>'3.2.3'!D74</f>
        <v>120951.17787909323</v>
      </c>
      <c r="E86" s="141">
        <f>'3.2.3'!E74</f>
        <v>130430.95127625574</v>
      </c>
      <c r="F86" s="141">
        <f>'3.2.3'!F74</f>
        <v>135647.13984508341</v>
      </c>
      <c r="G86" s="141">
        <f>'3.2.3'!G74</f>
        <v>150474.92630631058</v>
      </c>
      <c r="H86" s="141">
        <f>'3.2.3'!H74</f>
        <v>148182.2488488247</v>
      </c>
      <c r="I86" s="141">
        <f>'3.2.3'!I74</f>
        <v>164459.31767823594</v>
      </c>
      <c r="J86" s="141">
        <f>'3.2.3'!J74</f>
        <v>159487.86553864711</v>
      </c>
      <c r="K86" s="141">
        <f>'3.2.3'!K74</f>
        <v>178846.79751215695</v>
      </c>
      <c r="L86" s="141">
        <f>'3.2.3'!L74</f>
        <v>185345.03608670106</v>
      </c>
      <c r="M86" s="141">
        <f>'3.2.3'!M74</f>
        <v>260296.34295233677</v>
      </c>
    </row>
    <row r="87" spans="1:13" ht="20.100000000000001" customHeight="1" x14ac:dyDescent="0.25">
      <c r="A87" s="118">
        <v>14</v>
      </c>
      <c r="B87" s="118" t="s">
        <v>247</v>
      </c>
      <c r="C87" s="141">
        <f>'3.2.3'!C84</f>
        <v>31571.469256144013</v>
      </c>
      <c r="D87" s="141">
        <f>'3.2.3'!D84</f>
        <v>34957.778233780758</v>
      </c>
      <c r="E87" s="141">
        <f>'3.2.3'!E84</f>
        <v>34998.831494997634</v>
      </c>
      <c r="F87" s="141">
        <f>'3.2.3'!F84</f>
        <v>44818.740170479708</v>
      </c>
      <c r="G87" s="141">
        <f>'3.2.3'!G84</f>
        <v>45383.798479900957</v>
      </c>
      <c r="H87" s="141">
        <f>'3.2.3'!H84</f>
        <v>62789.415598188731</v>
      </c>
      <c r="I87" s="141">
        <f>'3.2.3'!I84</f>
        <v>54492.558165672308</v>
      </c>
      <c r="J87" s="141">
        <f>'3.2.3'!J84</f>
        <v>57215.516842567995</v>
      </c>
      <c r="K87" s="141">
        <f>'3.2.3'!K84</f>
        <v>49992.270099289002</v>
      </c>
      <c r="L87" s="141">
        <f>'3.2.3'!L84</f>
        <v>55280.782422411168</v>
      </c>
      <c r="M87" s="141">
        <f>'3.2.3'!M84</f>
        <v>58336.382642797493</v>
      </c>
    </row>
    <row r="88" spans="1:13" ht="20.100000000000001" customHeight="1" x14ac:dyDescent="0.25">
      <c r="A88" s="121">
        <v>1411</v>
      </c>
      <c r="B88" s="121" t="s">
        <v>822</v>
      </c>
      <c r="C88" s="143">
        <f>'3.2.3'!C86</f>
        <v>3998.4569043398683</v>
      </c>
      <c r="D88" s="143">
        <f>'3.2.3'!D86</f>
        <v>4947.2319814912453</v>
      </c>
      <c r="E88" s="143">
        <f>'3.2.3'!E86</f>
        <v>3937.7311585513812</v>
      </c>
      <c r="F88" s="143">
        <f>'3.2.3'!F86</f>
        <v>4593.2474025261381</v>
      </c>
      <c r="G88" s="143">
        <f>'3.2.3'!G86</f>
        <v>6534.9848673888027</v>
      </c>
      <c r="H88" s="143">
        <f>'3.2.3'!H86</f>
        <v>7296.6946474641618</v>
      </c>
      <c r="I88" s="143">
        <f>'3.2.3'!I86</f>
        <v>6151.1655200082587</v>
      </c>
      <c r="J88" s="143">
        <f>'3.2.3'!J86</f>
        <v>4804.8864236446389</v>
      </c>
      <c r="K88" s="143">
        <f>'3.2.3'!K86</f>
        <v>3084.2063972159754</v>
      </c>
      <c r="L88" s="143">
        <f>'3.2.3'!L86</f>
        <v>2516.7268806502716</v>
      </c>
      <c r="M88" s="143">
        <f>'3.2.3'!M86</f>
        <v>1308.2574181008365</v>
      </c>
    </row>
    <row r="89" spans="1:13" ht="20.100000000000001" customHeight="1" x14ac:dyDescent="0.25">
      <c r="A89" s="123" t="s">
        <v>394</v>
      </c>
      <c r="B89" s="121" t="s">
        <v>395</v>
      </c>
      <c r="C89" s="143">
        <f>C87-C88</f>
        <v>27573.012351804144</v>
      </c>
      <c r="D89" s="143">
        <f t="shared" ref="D89:M89" si="12">D87-D88</f>
        <v>30010.546252289514</v>
      </c>
      <c r="E89" s="143">
        <f t="shared" si="12"/>
        <v>31061.100336446252</v>
      </c>
      <c r="F89" s="143">
        <f t="shared" si="12"/>
        <v>40225.492767953569</v>
      </c>
      <c r="G89" s="143">
        <f t="shared" si="12"/>
        <v>38848.813612512153</v>
      </c>
      <c r="H89" s="143">
        <f t="shared" si="12"/>
        <v>55492.720950724572</v>
      </c>
      <c r="I89" s="143">
        <f t="shared" si="12"/>
        <v>48341.392645664047</v>
      </c>
      <c r="J89" s="143">
        <f t="shared" si="12"/>
        <v>52410.630418923356</v>
      </c>
      <c r="K89" s="143">
        <f t="shared" si="12"/>
        <v>46908.063702073028</v>
      </c>
      <c r="L89" s="143">
        <f t="shared" si="12"/>
        <v>52764.055541760899</v>
      </c>
      <c r="M89" s="143">
        <f t="shared" si="12"/>
        <v>57028.125224696654</v>
      </c>
    </row>
    <row r="90" spans="1:13" ht="20.100000000000001" customHeight="1" x14ac:dyDescent="0.25">
      <c r="A90" s="18" t="s">
        <v>396</v>
      </c>
      <c r="B90" s="19" t="s">
        <v>823</v>
      </c>
      <c r="C90" s="20">
        <f>'3.3.3'!C5</f>
        <v>519028.588220637</v>
      </c>
      <c r="D90" s="20">
        <f>'3.3.3'!D5</f>
        <v>540926.63885601272</v>
      </c>
      <c r="E90" s="20">
        <f>'3.3.3'!E5</f>
        <v>608843.00988777285</v>
      </c>
      <c r="F90" s="20">
        <f>'3.3.3'!F5</f>
        <v>686166.46204634616</v>
      </c>
      <c r="G90" s="20">
        <f>'3.3.3'!G5</f>
        <v>744696.08139488799</v>
      </c>
      <c r="H90" s="20">
        <f>'3.3.3'!H5</f>
        <v>802880.36404136836</v>
      </c>
      <c r="I90" s="20">
        <f>'3.3.3'!I5</f>
        <v>829998.64013666043</v>
      </c>
      <c r="J90" s="20">
        <f>'3.3.3'!J5</f>
        <v>842976.42294737464</v>
      </c>
      <c r="K90" s="20">
        <f>'3.3.3'!K5</f>
        <v>896794.18608327303</v>
      </c>
      <c r="L90" s="20">
        <f>'3.3.3'!L5</f>
        <v>921218.75883250753</v>
      </c>
      <c r="M90" s="20">
        <f>'3.3.3'!M5</f>
        <v>947222.61252608616</v>
      </c>
    </row>
    <row r="91" spans="1:13" ht="20.100000000000001" customHeight="1" x14ac:dyDescent="0.25">
      <c r="A91" s="118">
        <v>2</v>
      </c>
      <c r="B91" s="118" t="s">
        <v>490</v>
      </c>
      <c r="C91" s="119">
        <f>'3.3.3'!C6</f>
        <v>494112.49580504448</v>
      </c>
      <c r="D91" s="119">
        <f>'3.3.3'!D6</f>
        <v>527150.28473540267</v>
      </c>
      <c r="E91" s="119">
        <f>'3.3.3'!E6</f>
        <v>596409.20508810203</v>
      </c>
      <c r="F91" s="119">
        <f>'3.3.3'!F6</f>
        <v>662299.31706205616</v>
      </c>
      <c r="G91" s="119">
        <f>'3.3.3'!G6</f>
        <v>716307.21932203742</v>
      </c>
      <c r="H91" s="119">
        <f>'3.3.3'!H6</f>
        <v>800552.21677933831</v>
      </c>
      <c r="I91" s="119">
        <f>'3.3.3'!I6</f>
        <v>835166.23993629206</v>
      </c>
      <c r="J91" s="119">
        <f>'3.3.3'!J6</f>
        <v>846087.27102101315</v>
      </c>
      <c r="K91" s="119">
        <f>'3.3.3'!K6</f>
        <v>899642.99664137512</v>
      </c>
      <c r="L91" s="119">
        <f>'3.3.3'!L6</f>
        <v>934479.77962032054</v>
      </c>
      <c r="M91" s="119">
        <f>'3.3.3'!M6</f>
        <v>956165.22243030812</v>
      </c>
    </row>
    <row r="92" spans="1:13" ht="20.100000000000001" customHeight="1" x14ac:dyDescent="0.25">
      <c r="A92" s="124">
        <v>21</v>
      </c>
      <c r="B92" s="124" t="s">
        <v>244</v>
      </c>
      <c r="C92" s="120">
        <f>'3.3.3'!C7</f>
        <v>169477.01708099933</v>
      </c>
      <c r="D92" s="120">
        <f>'3.3.3'!D7</f>
        <v>190565.44036725</v>
      </c>
      <c r="E92" s="120">
        <f>'3.3.3'!E7</f>
        <v>213640.21962678613</v>
      </c>
      <c r="F92" s="120">
        <f>'3.3.3'!F7</f>
        <v>245588.50485835003</v>
      </c>
      <c r="G92" s="120">
        <f>'3.3.3'!G7</f>
        <v>264995.67155838996</v>
      </c>
      <c r="H92" s="120">
        <f>'3.3.3'!H7</f>
        <v>290702.62074727</v>
      </c>
      <c r="I92" s="120">
        <f>'3.3.3'!I7</f>
        <v>299959.95524760999</v>
      </c>
      <c r="J92" s="120">
        <f>'3.3.3'!J7</f>
        <v>312806.14811149001</v>
      </c>
      <c r="K92" s="120">
        <f>'3.3.3'!K7</f>
        <v>327545.82998933998</v>
      </c>
      <c r="L92" s="120">
        <f>'3.3.3'!L7</f>
        <v>338028.53261077451</v>
      </c>
      <c r="M92" s="120">
        <f>'3.3.3'!M7</f>
        <v>334531.73518529208</v>
      </c>
    </row>
    <row r="93" spans="1:13" ht="20.100000000000001" customHeight="1" x14ac:dyDescent="0.25">
      <c r="A93" s="124">
        <v>22</v>
      </c>
      <c r="B93" s="124" t="s">
        <v>245</v>
      </c>
      <c r="C93" s="120">
        <f>'3.3.3'!C19</f>
        <v>67388.933364975528</v>
      </c>
      <c r="D93" s="120">
        <f>'3.3.3'!D19</f>
        <v>71707.614360570005</v>
      </c>
      <c r="E93" s="120">
        <f>'3.3.3'!E19</f>
        <v>81271.325546860302</v>
      </c>
      <c r="F93" s="120">
        <f>'3.3.3'!F19</f>
        <v>91803.44197941001</v>
      </c>
      <c r="G93" s="120">
        <f>'3.3.3'!G19</f>
        <v>96746.139563239994</v>
      </c>
      <c r="H93" s="120">
        <f>'3.3.3'!H19</f>
        <v>93121.418392209991</v>
      </c>
      <c r="I93" s="120">
        <f>'3.3.3'!I19</f>
        <v>97827.826421050006</v>
      </c>
      <c r="J93" s="120">
        <f>'3.3.3'!J19</f>
        <v>105306.10641061001</v>
      </c>
      <c r="K93" s="120">
        <f>'3.3.3'!K19</f>
        <v>110382.42344392999</v>
      </c>
      <c r="L93" s="120">
        <f>'3.3.3'!L19</f>
        <v>116643.39559484723</v>
      </c>
      <c r="M93" s="120">
        <f>'3.3.3'!M19</f>
        <v>118345.2119257696</v>
      </c>
    </row>
    <row r="94" spans="1:13" ht="20.100000000000001" customHeight="1" x14ac:dyDescent="0.25">
      <c r="A94" s="124">
        <v>23</v>
      </c>
      <c r="B94" s="124" t="s">
        <v>824</v>
      </c>
      <c r="C94" s="120">
        <f>'3.3.3'!C20</f>
        <v>17958</v>
      </c>
      <c r="D94" s="120">
        <f>'3.3.3'!D20</f>
        <v>20040</v>
      </c>
      <c r="E94" s="120">
        <f>'3.3.3'!E20</f>
        <v>21833</v>
      </c>
      <c r="F94" s="120">
        <f>'3.3.3'!F20</f>
        <v>25551</v>
      </c>
      <c r="G94" s="120">
        <f>'3.3.3'!G20</f>
        <v>28330.349966189475</v>
      </c>
      <c r="H94" s="120">
        <f>'3.3.3'!H20</f>
        <v>32201</v>
      </c>
      <c r="I94" s="120">
        <f>'3.3.3'!I20</f>
        <v>35125.577060561685</v>
      </c>
      <c r="J94" s="120">
        <f>'3.3.3'!J20</f>
        <v>35661.626222298502</v>
      </c>
      <c r="K94" s="120">
        <f>'3.3.3'!K20</f>
        <v>38304.810987162091</v>
      </c>
      <c r="L94" s="120">
        <f>'3.3.3'!L20</f>
        <v>40535</v>
      </c>
      <c r="M94" s="120">
        <f>'3.3.3'!M20</f>
        <v>42633.554356927649</v>
      </c>
    </row>
    <row r="95" spans="1:13" ht="20.100000000000001" customHeight="1" x14ac:dyDescent="0.25">
      <c r="A95" s="124">
        <v>24</v>
      </c>
      <c r="B95" s="124" t="s">
        <v>825</v>
      </c>
      <c r="C95" s="120">
        <f>'3.3.3'!C21</f>
        <v>61401.309036107785</v>
      </c>
      <c r="D95" s="120">
        <f>'3.3.3'!D21</f>
        <v>48604.097855697612</v>
      </c>
      <c r="E95" s="120">
        <f>'3.3.3'!E21</f>
        <v>56992.837396333169</v>
      </c>
      <c r="F95" s="120">
        <f>'3.3.3'!F21</f>
        <v>54110.981012221091</v>
      </c>
      <c r="G95" s="120">
        <f>'3.3.3'!G21</f>
        <v>53003.24955875556</v>
      </c>
      <c r="H95" s="120">
        <f>'3.3.3'!H21</f>
        <v>89632.034141468379</v>
      </c>
      <c r="I95" s="120">
        <f>'3.3.3'!I21</f>
        <v>80342.760845617682</v>
      </c>
      <c r="J95" s="120">
        <f>'3.3.3'!J21</f>
        <v>54313.135840214476</v>
      </c>
      <c r="K95" s="120">
        <f>'3.3.3'!K21</f>
        <v>60738.703145935426</v>
      </c>
      <c r="L95" s="120">
        <f>'3.3.3'!L21</f>
        <v>49107.514649932826</v>
      </c>
      <c r="M95" s="120">
        <f>'3.3.3'!M21</f>
        <v>36344.869447309218</v>
      </c>
    </row>
    <row r="96" spans="1:13" ht="20.100000000000001" customHeight="1" x14ac:dyDescent="0.25">
      <c r="A96" s="124">
        <v>25</v>
      </c>
      <c r="B96" s="124" t="s">
        <v>248</v>
      </c>
      <c r="C96" s="120">
        <f>'3.3.3'!C25</f>
        <v>171.42830873258276</v>
      </c>
      <c r="D96" s="120">
        <f>'3.3.3'!D25</f>
        <v>155.04188624000005</v>
      </c>
      <c r="E96" s="120">
        <f>'3.3.3'!E25</f>
        <v>164.95416308999998</v>
      </c>
      <c r="F96" s="120">
        <f>'3.3.3'!F25</f>
        <v>404.49994511</v>
      </c>
      <c r="G96" s="120">
        <f>'3.3.3'!G25</f>
        <v>331.81069516000002</v>
      </c>
      <c r="H96" s="120">
        <f>'3.3.3'!H25</f>
        <v>319.07529677000002</v>
      </c>
      <c r="I96" s="120">
        <f>'3.3.3'!I25</f>
        <v>865.67603124999994</v>
      </c>
      <c r="J96" s="120">
        <f>'3.3.3'!J25</f>
        <v>819.28330091000009</v>
      </c>
      <c r="K96" s="120">
        <f>'3.3.3'!K25</f>
        <v>754.75837276000004</v>
      </c>
      <c r="L96" s="120">
        <f>'3.3.3'!L25</f>
        <v>641.12777938216971</v>
      </c>
      <c r="M96" s="120">
        <f>'3.3.3'!M25</f>
        <v>638.95474270274985</v>
      </c>
    </row>
    <row r="97" spans="1:13" ht="20.100000000000001" customHeight="1" x14ac:dyDescent="0.25">
      <c r="A97" s="124">
        <v>26</v>
      </c>
      <c r="B97" s="124" t="s">
        <v>243</v>
      </c>
      <c r="C97" s="120">
        <f>'3.3.3'!C29</f>
        <v>87917.832708838818</v>
      </c>
      <c r="D97" s="120">
        <f>'3.3.3'!D29</f>
        <v>94698.453221737509</v>
      </c>
      <c r="E97" s="120">
        <f>'3.3.3'!E29</f>
        <v>106793.27248841879</v>
      </c>
      <c r="F97" s="120">
        <f>'3.3.3'!F29</f>
        <v>114918.19568975753</v>
      </c>
      <c r="G97" s="120">
        <f>'3.3.3'!G29</f>
        <v>126881.56092917999</v>
      </c>
      <c r="H97" s="120">
        <f>'3.3.3'!H29</f>
        <v>129486.06649543</v>
      </c>
      <c r="I97" s="120">
        <f>'3.3.3'!I29</f>
        <v>135798.92219209255</v>
      </c>
      <c r="J97" s="120">
        <f>'3.3.3'!J29</f>
        <v>141581.10447334003</v>
      </c>
      <c r="K97" s="120">
        <f>'3.3.3'!K29</f>
        <v>151974.44538508749</v>
      </c>
      <c r="L97" s="120">
        <f>'3.3.3'!L29</f>
        <v>162389.32916671774</v>
      </c>
      <c r="M97" s="120">
        <f>'3.3.3'!M29</f>
        <v>171448.83305776349</v>
      </c>
    </row>
    <row r="98" spans="1:13" ht="20.100000000000001" customHeight="1" x14ac:dyDescent="0.25">
      <c r="A98" s="124">
        <v>27</v>
      </c>
      <c r="B98" s="124" t="s">
        <v>580</v>
      </c>
      <c r="C98" s="120">
        <f>'3.3.3'!C39</f>
        <v>70036.147365795201</v>
      </c>
      <c r="D98" s="120">
        <f>'3.3.3'!D39</f>
        <v>79740.289079989976</v>
      </c>
      <c r="E98" s="120">
        <f>'3.3.3'!E39</f>
        <v>92301.627832767714</v>
      </c>
      <c r="F98" s="120">
        <f>'3.3.3'!F39</f>
        <v>104026.84019196</v>
      </c>
      <c r="G98" s="120">
        <f>'3.3.3'!G39</f>
        <v>117291.33451885996</v>
      </c>
      <c r="H98" s="120">
        <f>'3.3.3'!H39</f>
        <v>131966.86263749999</v>
      </c>
      <c r="I98" s="120">
        <f>'3.3.3'!I39</f>
        <v>144794.67016118002</v>
      </c>
      <c r="J98" s="120">
        <f>'3.3.3'!J39</f>
        <v>159574.19258060999</v>
      </c>
      <c r="K98" s="120">
        <f>'3.3.3'!K39</f>
        <v>172930.86707599001</v>
      </c>
      <c r="L98" s="120">
        <f>'3.3.3'!L39</f>
        <v>191388.30871823465</v>
      </c>
      <c r="M98" s="120">
        <f>'3.3.3'!M39</f>
        <v>208793.20432373506</v>
      </c>
    </row>
    <row r="99" spans="1:13" ht="20.100000000000001" customHeight="1" x14ac:dyDescent="0.25">
      <c r="A99" s="124">
        <v>28</v>
      </c>
      <c r="B99" s="124" t="s">
        <v>398</v>
      </c>
      <c r="C99" s="120">
        <f>'3.3.3'!C53</f>
        <v>19761.827939595234</v>
      </c>
      <c r="D99" s="120">
        <f>'3.3.3'!D53</f>
        <v>21639.347963917502</v>
      </c>
      <c r="E99" s="120">
        <f>'3.3.3'!E53</f>
        <v>23411.968033845944</v>
      </c>
      <c r="F99" s="120">
        <f>'3.3.3'!F53</f>
        <v>25895.85338524749</v>
      </c>
      <c r="G99" s="120">
        <f>'3.3.3'!G53</f>
        <v>28727.102532262488</v>
      </c>
      <c r="H99" s="120">
        <f>'3.3.3'!H53</f>
        <v>33123.139068690005</v>
      </c>
      <c r="I99" s="120">
        <f>'3.3.3'!I53</f>
        <v>40450.851976929996</v>
      </c>
      <c r="J99" s="120">
        <f>'3.3.3'!J53</f>
        <v>36025.674081539997</v>
      </c>
      <c r="K99" s="120">
        <f>'3.3.3'!K53</f>
        <v>37011.158241169993</v>
      </c>
      <c r="L99" s="120">
        <f>'3.3.3'!L53</f>
        <v>35746.571100431545</v>
      </c>
      <c r="M99" s="120">
        <f>'3.3.3'!M53</f>
        <v>43428.859390808204</v>
      </c>
    </row>
    <row r="100" spans="1:13" ht="20.100000000000001" customHeight="1" x14ac:dyDescent="0.25">
      <c r="A100" s="118">
        <v>31</v>
      </c>
      <c r="B100" s="118" t="s">
        <v>612</v>
      </c>
      <c r="C100" s="119">
        <f>'3.3.3'!C62</f>
        <v>24916.092415592495</v>
      </c>
      <c r="D100" s="119">
        <f>'3.3.3'!D62</f>
        <v>13776.354120610002</v>
      </c>
      <c r="E100" s="119">
        <f>'3.3.3'!E62</f>
        <v>12433.804799670805</v>
      </c>
      <c r="F100" s="119">
        <f>'3.3.3'!F62</f>
        <v>23867.144984289993</v>
      </c>
      <c r="G100" s="119">
        <f>'3.3.3'!G62</f>
        <v>28388.862072850527</v>
      </c>
      <c r="H100" s="119">
        <f>'3.3.3'!H62</f>
        <v>2328.1472620299974</v>
      </c>
      <c r="I100" s="119">
        <f>'3.3.3'!I62</f>
        <v>-5167.5997996316846</v>
      </c>
      <c r="J100" s="119">
        <f>'3.3.3'!J62</f>
        <v>-3110.8480736385054</v>
      </c>
      <c r="K100" s="119">
        <f>'3.3.3'!K62</f>
        <v>-2848.810558102085</v>
      </c>
      <c r="L100" s="119">
        <f>'3.3.3'!L62</f>
        <v>-13261.020787813013</v>
      </c>
      <c r="M100" s="119">
        <f>'3.3.3'!M62</f>
        <v>-8942.6099042219321</v>
      </c>
    </row>
    <row r="101" spans="1:13" ht="20.100000000000001" customHeight="1" x14ac:dyDescent="0.25">
      <c r="A101" s="125">
        <v>311</v>
      </c>
      <c r="B101" s="124" t="s">
        <v>843</v>
      </c>
      <c r="C101" s="120">
        <f>'3.3.3'!C63</f>
        <v>24809.740853351279</v>
      </c>
      <c r="D101" s="120">
        <f>'3.3.3'!D63</f>
        <v>13662.559239080001</v>
      </c>
      <c r="E101" s="120">
        <f>'3.3.3'!E63</f>
        <v>12309.498846350805</v>
      </c>
      <c r="F101" s="120">
        <f>'3.3.3'!F63</f>
        <v>23730.657411569991</v>
      </c>
      <c r="G101" s="120">
        <f>'3.3.3'!G63</f>
        <v>28167.631665510526</v>
      </c>
      <c r="H101" s="120">
        <f>'3.3.3'!H63</f>
        <v>2276.2198806399974</v>
      </c>
      <c r="I101" s="120">
        <f>'3.3.3'!I63</f>
        <v>-5224.0893593916844</v>
      </c>
      <c r="J101" s="120">
        <f>'3.3.3'!J63</f>
        <v>-3193.8723241885054</v>
      </c>
      <c r="K101" s="120">
        <f>'3.3.3'!K63</f>
        <v>-3000.5570577520848</v>
      </c>
      <c r="L101" s="120">
        <f>'3.3.3'!L63</f>
        <v>-13267.732062181891</v>
      </c>
      <c r="M101" s="120">
        <f>'3.3.3'!M63</f>
        <v>-9030.6157138426133</v>
      </c>
    </row>
    <row r="102" spans="1:13" ht="20.100000000000001" customHeight="1" x14ac:dyDescent="0.25">
      <c r="A102" s="125">
        <v>312</v>
      </c>
      <c r="B102" s="124" t="s">
        <v>252</v>
      </c>
      <c r="C102" s="120">
        <f>'3.3.3'!C68</f>
        <v>106.34244924121698</v>
      </c>
      <c r="D102" s="120">
        <f>'3.3.3'!D68</f>
        <v>113.79326643000002</v>
      </c>
      <c r="E102" s="120">
        <f>'3.3.3'!E68</f>
        <v>124.30595332000001</v>
      </c>
      <c r="F102" s="120">
        <f>'3.3.3'!F68</f>
        <v>136.33375008000002</v>
      </c>
      <c r="G102" s="120">
        <f>'3.3.3'!G68</f>
        <v>221.23040733999997</v>
      </c>
      <c r="H102" s="120">
        <f>'3.3.3'!H68</f>
        <v>51.927381390000001</v>
      </c>
      <c r="I102" s="120">
        <f>'3.3.3'!I68</f>
        <v>56.482478889999996</v>
      </c>
      <c r="J102" s="120">
        <f>'3.3.3'!J68</f>
        <v>83.024250549999977</v>
      </c>
      <c r="K102" s="120">
        <f>'3.3.3'!K68</f>
        <v>151.74649965</v>
      </c>
      <c r="L102" s="120">
        <f>'3.3.3'!L68</f>
        <v>52.707494218877777</v>
      </c>
      <c r="M102" s="120">
        <f>'3.3.3'!M68</f>
        <v>76.567974180000007</v>
      </c>
    </row>
    <row r="103" spans="1:13" ht="20.100000000000001" customHeight="1" x14ac:dyDescent="0.25">
      <c r="A103" s="125">
        <v>313</v>
      </c>
      <c r="B103" s="124" t="s">
        <v>253</v>
      </c>
      <c r="C103" s="120">
        <f>'3.3.3'!C69</f>
        <v>9.1129999999999996E-3</v>
      </c>
      <c r="D103" s="120">
        <f>'3.3.3'!D69</f>
        <v>1.6151E-3</v>
      </c>
      <c r="E103" s="120">
        <f>'3.3.3'!E69</f>
        <v>0</v>
      </c>
      <c r="F103" s="120">
        <f>'3.3.3'!F69</f>
        <v>0.15382264000000001</v>
      </c>
      <c r="G103" s="120">
        <f>'3.3.3'!G69</f>
        <v>0</v>
      </c>
      <c r="H103" s="120">
        <f>'3.3.3'!H69</f>
        <v>0</v>
      </c>
      <c r="I103" s="120">
        <f>'3.3.3'!I69</f>
        <v>7.0808700000000004E-3</v>
      </c>
      <c r="J103" s="120">
        <f>'3.3.3'!J69</f>
        <v>0</v>
      </c>
      <c r="K103" s="120">
        <f>'3.3.3'!K69</f>
        <v>0</v>
      </c>
      <c r="L103" s="120">
        <f>'3.3.3'!L69</f>
        <v>3.7801499999999999E-3</v>
      </c>
      <c r="M103" s="120">
        <f>'3.3.3'!M69</f>
        <v>11.437835440681297</v>
      </c>
    </row>
    <row r="104" spans="1:13" ht="20.100000000000001" customHeight="1" x14ac:dyDescent="0.25">
      <c r="A104" s="125">
        <v>314</v>
      </c>
      <c r="B104" s="124" t="s">
        <v>254</v>
      </c>
      <c r="C104" s="120">
        <f>'3.3.3'!C70</f>
        <v>0</v>
      </c>
      <c r="D104" s="120">
        <f>'3.3.3'!D70</f>
        <v>0</v>
      </c>
      <c r="E104" s="120">
        <f>'3.3.3'!E70</f>
        <v>0</v>
      </c>
      <c r="F104" s="120">
        <f>'3.3.3'!F70</f>
        <v>0</v>
      </c>
      <c r="G104" s="120">
        <f>'3.3.3'!G70</f>
        <v>0</v>
      </c>
      <c r="H104" s="120">
        <f>'3.3.3'!H70</f>
        <v>0</v>
      </c>
      <c r="I104" s="120">
        <f>'3.3.3'!I70</f>
        <v>0</v>
      </c>
      <c r="J104" s="120">
        <f>'3.3.3'!J70</f>
        <v>0</v>
      </c>
      <c r="K104" s="120">
        <f>'3.3.3'!K70</f>
        <v>0</v>
      </c>
      <c r="L104" s="120">
        <f>'3.3.3'!L70</f>
        <v>-46</v>
      </c>
      <c r="M104" s="120">
        <f>'3.3.3'!M70</f>
        <v>0</v>
      </c>
    </row>
    <row r="105" spans="1:13" ht="20.100000000000001" customHeight="1" x14ac:dyDescent="0.25">
      <c r="A105" s="126"/>
      <c r="B105" s="126" t="s">
        <v>399</v>
      </c>
      <c r="C105" s="127">
        <f>C77-C90</f>
        <v>-41583.140758091875</v>
      </c>
      <c r="D105" s="127">
        <f t="shared" ref="D105:M105" si="13">D77-D90</f>
        <v>-10230.063952361583</v>
      </c>
      <c r="E105" s="127">
        <f t="shared" si="13"/>
        <v>-29040.74360938149</v>
      </c>
      <c r="F105" s="127">
        <f t="shared" si="13"/>
        <v>-40919.001441105036</v>
      </c>
      <c r="G105" s="127">
        <f t="shared" si="13"/>
        <v>-53344.248821366811</v>
      </c>
      <c r="H105" s="127">
        <f t="shared" si="13"/>
        <v>-70429.473017524113</v>
      </c>
      <c r="I105" s="127">
        <f t="shared" si="13"/>
        <v>-64696.770484562148</v>
      </c>
      <c r="J105" s="127">
        <f t="shared" si="13"/>
        <v>-44663.082546329708</v>
      </c>
      <c r="K105" s="127">
        <f t="shared" si="13"/>
        <v>-39259.404583506985</v>
      </c>
      <c r="L105" s="127">
        <f t="shared" si="13"/>
        <v>-6622.647642633412</v>
      </c>
      <c r="M105" s="127">
        <f t="shared" si="13"/>
        <v>55546.438784088241</v>
      </c>
    </row>
    <row r="106" spans="1:13" ht="20.100000000000001" customHeight="1" x14ac:dyDescent="0.25">
      <c r="A106" s="126"/>
      <c r="B106" s="126" t="s">
        <v>400</v>
      </c>
      <c r="C106" s="127">
        <f>(C77-C88)-(C90-C95)</f>
        <v>15819.711373676022</v>
      </c>
      <c r="D106" s="127">
        <f t="shared" ref="D106:M106" si="14">(D77-D88)-(D90-D95)</f>
        <v>33426.801921844832</v>
      </c>
      <c r="E106" s="127">
        <f t="shared" si="14"/>
        <v>24014.362628400326</v>
      </c>
      <c r="F106" s="127">
        <f t="shared" si="14"/>
        <v>8598.7321685899515</v>
      </c>
      <c r="G106" s="127">
        <f t="shared" si="14"/>
        <v>-6875.9841300001135</v>
      </c>
      <c r="H106" s="127">
        <f t="shared" si="14"/>
        <v>11905.866476480034</v>
      </c>
      <c r="I106" s="127">
        <f t="shared" si="14"/>
        <v>9494.8248410472879</v>
      </c>
      <c r="J106" s="127">
        <f t="shared" si="14"/>
        <v>4845.1668702401221</v>
      </c>
      <c r="K106" s="127">
        <f t="shared" si="14"/>
        <v>18395.092165212496</v>
      </c>
      <c r="L106" s="127">
        <f t="shared" si="14"/>
        <v>39968.140126649174</v>
      </c>
      <c r="M106" s="127">
        <f t="shared" si="14"/>
        <v>90583.050813296577</v>
      </c>
    </row>
    <row r="107" spans="1:13" ht="20.100000000000001" customHeight="1" x14ac:dyDescent="0.25">
      <c r="A107" s="128" t="s">
        <v>255</v>
      </c>
      <c r="B107" s="129"/>
      <c r="C107" s="129"/>
      <c r="D107" s="129"/>
      <c r="E107" s="129"/>
      <c r="F107" s="129"/>
      <c r="G107" s="129"/>
      <c r="H107" s="129"/>
      <c r="I107" s="129"/>
      <c r="J107" s="129"/>
      <c r="K107" s="129"/>
      <c r="L107" s="129"/>
      <c r="M107" s="129"/>
    </row>
    <row r="108" spans="1:13" ht="20.100000000000001" customHeight="1" x14ac:dyDescent="0.25">
      <c r="A108" s="130" t="s">
        <v>238</v>
      </c>
      <c r="B108" s="131" t="s">
        <v>390</v>
      </c>
      <c r="C108" s="132">
        <f>C101+C94</f>
        <v>42767.740853351279</v>
      </c>
      <c r="D108" s="132">
        <f t="shared" ref="D108:M108" si="15">D101+D94</f>
        <v>33702.559239080001</v>
      </c>
      <c r="E108" s="132">
        <f t="shared" si="15"/>
        <v>34142.498846350805</v>
      </c>
      <c r="F108" s="132">
        <f t="shared" si="15"/>
        <v>49281.657411569991</v>
      </c>
      <c r="G108" s="132">
        <f t="shared" si="15"/>
        <v>56497.9816317</v>
      </c>
      <c r="H108" s="132">
        <f t="shared" si="15"/>
        <v>34477.219880639997</v>
      </c>
      <c r="I108" s="132">
        <f t="shared" si="15"/>
        <v>29901.487701170001</v>
      </c>
      <c r="J108" s="132">
        <f t="shared" si="15"/>
        <v>32467.753898109997</v>
      </c>
      <c r="K108" s="132">
        <f t="shared" si="15"/>
        <v>35304.253929410006</v>
      </c>
      <c r="L108" s="132">
        <f t="shared" si="15"/>
        <v>27267.267937818109</v>
      </c>
      <c r="M108" s="132">
        <f t="shared" si="15"/>
        <v>33602.938643085035</v>
      </c>
    </row>
    <row r="109" spans="1:13" ht="20.100000000000001" customHeight="1" x14ac:dyDescent="0.25">
      <c r="A109" s="130" t="s">
        <v>239</v>
      </c>
      <c r="B109" s="131" t="s">
        <v>250</v>
      </c>
      <c r="C109" s="132">
        <f>C77-C91+C94</f>
        <v>1290.9516575006419</v>
      </c>
      <c r="D109" s="132">
        <f t="shared" ref="D109:M109" si="16">D77-D91+D94</f>
        <v>23586.290168248466</v>
      </c>
      <c r="E109" s="132">
        <f t="shared" si="16"/>
        <v>5226.0611902893288</v>
      </c>
      <c r="F109" s="132">
        <f t="shared" si="16"/>
        <v>8499.1435431849677</v>
      </c>
      <c r="G109" s="132">
        <f t="shared" si="16"/>
        <v>3374.9632176732412</v>
      </c>
      <c r="H109" s="132">
        <f t="shared" si="16"/>
        <v>-35900.325755494065</v>
      </c>
      <c r="I109" s="132">
        <f t="shared" si="16"/>
        <v>-34738.793223632092</v>
      </c>
      <c r="J109" s="132">
        <f t="shared" si="16"/>
        <v>-12112.304397669715</v>
      </c>
      <c r="K109" s="132">
        <f t="shared" si="16"/>
        <v>-3803.4041544469874</v>
      </c>
      <c r="L109" s="132">
        <f t="shared" si="16"/>
        <v>20651.331569553586</v>
      </c>
      <c r="M109" s="132">
        <f t="shared" si="16"/>
        <v>89237.383236793932</v>
      </c>
    </row>
    <row r="110" spans="1:13" ht="20.100000000000001" customHeight="1" x14ac:dyDescent="0.25">
      <c r="A110" s="133" t="s">
        <v>240</v>
      </c>
      <c r="B110" s="134" t="s">
        <v>251</v>
      </c>
      <c r="C110" s="135">
        <f>C77-C91</f>
        <v>-16667.048342499358</v>
      </c>
      <c r="D110" s="135">
        <f t="shared" ref="D110:M110" si="17">D77-D91</f>
        <v>3546.2901682484662</v>
      </c>
      <c r="E110" s="135">
        <f t="shared" si="17"/>
        <v>-16606.938809710671</v>
      </c>
      <c r="F110" s="135">
        <f t="shared" si="17"/>
        <v>-17051.856456815032</v>
      </c>
      <c r="G110" s="135">
        <f t="shared" si="17"/>
        <v>-24955.386748516234</v>
      </c>
      <c r="H110" s="135">
        <f t="shared" si="17"/>
        <v>-68101.325755494065</v>
      </c>
      <c r="I110" s="135">
        <f t="shared" si="17"/>
        <v>-69864.370284193777</v>
      </c>
      <c r="J110" s="135">
        <f t="shared" si="17"/>
        <v>-47773.930619968218</v>
      </c>
      <c r="K110" s="135">
        <f t="shared" si="17"/>
        <v>-42108.215141609078</v>
      </c>
      <c r="L110" s="135">
        <f t="shared" si="17"/>
        <v>-19883.668430446414</v>
      </c>
      <c r="M110" s="135">
        <f t="shared" si="17"/>
        <v>46603.828879866283</v>
      </c>
    </row>
    <row r="112" spans="1:13" s="136" customFormat="1" ht="20.100000000000001" customHeight="1" x14ac:dyDescent="0.25">
      <c r="A112" s="322" t="s">
        <v>639</v>
      </c>
      <c r="B112" s="322"/>
      <c r="C112" s="85">
        <v>2010</v>
      </c>
      <c r="D112" s="85">
        <v>2011</v>
      </c>
      <c r="E112" s="85">
        <v>2012</v>
      </c>
      <c r="F112" s="85">
        <v>2013</v>
      </c>
      <c r="G112" s="85">
        <v>2014</v>
      </c>
      <c r="H112" s="85">
        <v>2015</v>
      </c>
      <c r="I112" s="85">
        <v>2016</v>
      </c>
      <c r="J112" s="85">
        <v>2017</v>
      </c>
      <c r="K112" s="85">
        <v>2018</v>
      </c>
      <c r="L112" s="85">
        <v>2019</v>
      </c>
      <c r="M112" s="85">
        <v>2020</v>
      </c>
    </row>
    <row r="113" spans="1:13" ht="20.100000000000001" customHeight="1" x14ac:dyDescent="0.25">
      <c r="A113" s="18">
        <v>1</v>
      </c>
      <c r="B113" s="19" t="s">
        <v>821</v>
      </c>
      <c r="C113" s="91">
        <f>'3.2.4'!C5</f>
        <v>314065.77224558307</v>
      </c>
      <c r="D113" s="91">
        <f>'3.2.4'!D5</f>
        <v>361280.00455555343</v>
      </c>
      <c r="E113" s="91">
        <f>'3.2.4'!E5</f>
        <v>407730.82806498808</v>
      </c>
      <c r="F113" s="91">
        <f>'3.2.4'!F5</f>
        <v>433977.52720704832</v>
      </c>
      <c r="G113" s="91">
        <f>'3.2.4'!G5</f>
        <v>484471.22123223828</v>
      </c>
      <c r="H113" s="91">
        <f>'3.2.4'!H5</f>
        <v>516187.82899100485</v>
      </c>
      <c r="I113" s="91">
        <f>'3.2.4'!I5</f>
        <v>558868.0731919785</v>
      </c>
      <c r="J113" s="91">
        <f>'3.2.4'!J5</f>
        <v>576352.30878778663</v>
      </c>
      <c r="K113" s="91">
        <f>'3.2.4'!K5</f>
        <v>628423.81452699204</v>
      </c>
      <c r="L113" s="91">
        <f>'3.2.4'!L5</f>
        <v>687696.14358188189</v>
      </c>
      <c r="M113" s="91">
        <f>'3.2.4'!M5</f>
        <v>714265.31718311994</v>
      </c>
    </row>
    <row r="114" spans="1:13" ht="20.100000000000001" customHeight="1" x14ac:dyDescent="0.25">
      <c r="A114" s="118">
        <v>11</v>
      </c>
      <c r="B114" s="118" t="s">
        <v>242</v>
      </c>
      <c r="C114" s="141">
        <f>'3.2.4'!C6</f>
        <v>60198.972127225585</v>
      </c>
      <c r="D114" s="141">
        <f>'3.2.4'!D6</f>
        <v>69913.249175269331</v>
      </c>
      <c r="E114" s="141">
        <f>'3.2.4'!E6</f>
        <v>79039.457530177882</v>
      </c>
      <c r="F114" s="141">
        <f>'3.2.4'!F6</f>
        <v>87819.354216133594</v>
      </c>
      <c r="G114" s="141">
        <f>'3.2.4'!G6</f>
        <v>97773.743960620908</v>
      </c>
      <c r="H114" s="141">
        <f>'3.2.4'!H6</f>
        <v>105067.30605374774</v>
      </c>
      <c r="I114" s="141">
        <f>'3.2.4'!I6</f>
        <v>107846.33631195474</v>
      </c>
      <c r="J114" s="141">
        <f>'3.2.4'!J6</f>
        <v>115995.44138113779</v>
      </c>
      <c r="K114" s="141">
        <f>'3.2.4'!K6</f>
        <v>130169.71582917096</v>
      </c>
      <c r="L114" s="141">
        <f>'3.2.4'!L6</f>
        <v>145433.65093211603</v>
      </c>
      <c r="M114" s="141">
        <f>'3.2.4'!M6</f>
        <v>142547.562894</v>
      </c>
    </row>
    <row r="115" spans="1:13" ht="20.100000000000001" customHeight="1" x14ac:dyDescent="0.25">
      <c r="A115" s="21">
        <v>111</v>
      </c>
      <c r="B115" s="22" t="s">
        <v>256</v>
      </c>
      <c r="C115" s="142">
        <f>'3.2.4'!C7</f>
        <v>0</v>
      </c>
      <c r="D115" s="142">
        <f>'3.2.4'!D7</f>
        <v>0</v>
      </c>
      <c r="E115" s="142">
        <f>'3.2.4'!E7</f>
        <v>0</v>
      </c>
      <c r="F115" s="142">
        <f>'3.2.4'!F7</f>
        <v>0</v>
      </c>
      <c r="G115" s="142">
        <f>'3.2.4'!G7</f>
        <v>0</v>
      </c>
      <c r="H115" s="142">
        <f>'3.2.4'!H7</f>
        <v>0</v>
      </c>
      <c r="I115" s="142">
        <f>'3.2.4'!I7</f>
        <v>0</v>
      </c>
      <c r="J115" s="142">
        <f>'3.2.4'!J7</f>
        <v>0</v>
      </c>
      <c r="K115" s="142">
        <f>'3.2.4'!K7</f>
        <v>0</v>
      </c>
      <c r="L115" s="142">
        <f>'3.2.4'!L7</f>
        <v>0</v>
      </c>
      <c r="M115" s="142">
        <f>'3.2.4'!M7</f>
        <v>0</v>
      </c>
    </row>
    <row r="116" spans="1:13" ht="20.100000000000001" customHeight="1" x14ac:dyDescent="0.25">
      <c r="A116" s="21">
        <v>112</v>
      </c>
      <c r="B116" s="22" t="s">
        <v>257</v>
      </c>
      <c r="C116" s="142">
        <f>'3.2.4'!C14</f>
        <v>0</v>
      </c>
      <c r="D116" s="142">
        <f>'3.2.4'!D14</f>
        <v>0</v>
      </c>
      <c r="E116" s="142">
        <f>'3.2.4'!E14</f>
        <v>0</v>
      </c>
      <c r="F116" s="142">
        <f>'3.2.4'!F14</f>
        <v>0</v>
      </c>
      <c r="G116" s="142">
        <f>'3.2.4'!G14</f>
        <v>0</v>
      </c>
      <c r="H116" s="142">
        <f>'3.2.4'!H14</f>
        <v>0</v>
      </c>
      <c r="I116" s="142">
        <f>'3.2.4'!I14</f>
        <v>0</v>
      </c>
      <c r="J116" s="142">
        <f>'3.2.4'!J14</f>
        <v>0</v>
      </c>
      <c r="K116" s="142">
        <f>'3.2.4'!K14</f>
        <v>0</v>
      </c>
      <c r="L116" s="142">
        <f>'3.2.4'!L14</f>
        <v>0</v>
      </c>
      <c r="M116" s="142">
        <f>'3.2.4'!M14</f>
        <v>0</v>
      </c>
    </row>
    <row r="117" spans="1:13" ht="20.100000000000001" customHeight="1" x14ac:dyDescent="0.25">
      <c r="A117" s="21">
        <v>113</v>
      </c>
      <c r="B117" s="22" t="s">
        <v>258</v>
      </c>
      <c r="C117" s="142">
        <f>'3.2.4'!C17</f>
        <v>24011.944291288404</v>
      </c>
      <c r="D117" s="142">
        <f>'3.2.4'!D17</f>
        <v>27827.540313307451</v>
      </c>
      <c r="E117" s="142">
        <f>'3.2.4'!E17</f>
        <v>30759.583238301377</v>
      </c>
      <c r="F117" s="142">
        <f>'3.2.4'!F17</f>
        <v>35037.841457779876</v>
      </c>
      <c r="G117" s="142">
        <f>'3.2.4'!G17</f>
        <v>38400.104052150651</v>
      </c>
      <c r="H117" s="142">
        <f>'3.2.4'!H17</f>
        <v>41770.035785929031</v>
      </c>
      <c r="I117" s="142">
        <f>'3.2.4'!I17</f>
        <v>43993.646687584514</v>
      </c>
      <c r="J117" s="142">
        <f>'3.2.4'!J17</f>
        <v>48711.877333559089</v>
      </c>
      <c r="K117" s="142">
        <f>'3.2.4'!K17</f>
        <v>54852.547047504399</v>
      </c>
      <c r="L117" s="142">
        <f>'3.2.4'!L17</f>
        <v>60072.708582569598</v>
      </c>
      <c r="M117" s="142">
        <f>'3.2.4'!M17</f>
        <v>60240.234414999999</v>
      </c>
    </row>
    <row r="118" spans="1:13" ht="20.100000000000001" customHeight="1" x14ac:dyDescent="0.25">
      <c r="A118" s="21">
        <v>114</v>
      </c>
      <c r="B118" s="22" t="s">
        <v>264</v>
      </c>
      <c r="C118" s="142">
        <f>'3.2.4'!C30</f>
        <v>36187.02783593718</v>
      </c>
      <c r="D118" s="142">
        <f>'3.2.4'!D30</f>
        <v>42085.708861961873</v>
      </c>
      <c r="E118" s="142">
        <f>'3.2.4'!E30</f>
        <v>48279.874291876506</v>
      </c>
      <c r="F118" s="142">
        <f>'3.2.4'!F30</f>
        <v>52781.512758353725</v>
      </c>
      <c r="G118" s="142">
        <f>'3.2.4'!G30</f>
        <v>59373.639908470257</v>
      </c>
      <c r="H118" s="142">
        <f>'3.2.4'!H30</f>
        <v>63297.270267818712</v>
      </c>
      <c r="I118" s="142">
        <f>'3.2.4'!I30</f>
        <v>63852.689624370229</v>
      </c>
      <c r="J118" s="142">
        <f>'3.2.4'!J30</f>
        <v>67283.564047578693</v>
      </c>
      <c r="K118" s="142">
        <f>'3.2.4'!K30</f>
        <v>75317.168781666565</v>
      </c>
      <c r="L118" s="142">
        <f>'3.2.4'!L30</f>
        <v>85360.942349546443</v>
      </c>
      <c r="M118" s="142">
        <f>'3.2.4'!M30</f>
        <v>82307.328479000003</v>
      </c>
    </row>
    <row r="119" spans="1:13" ht="20.100000000000001" customHeight="1" x14ac:dyDescent="0.25">
      <c r="A119" s="21">
        <v>115</v>
      </c>
      <c r="B119" s="22" t="s">
        <v>273</v>
      </c>
      <c r="C119" s="142">
        <f>'3.2.4'!C54</f>
        <v>0</v>
      </c>
      <c r="D119" s="142">
        <f>'3.2.4'!D54</f>
        <v>0</v>
      </c>
      <c r="E119" s="142">
        <f>'3.2.4'!E54</f>
        <v>0</v>
      </c>
      <c r="F119" s="142">
        <f>'3.2.4'!F54</f>
        <v>0</v>
      </c>
      <c r="G119" s="142">
        <f>'3.2.4'!G54</f>
        <v>0</v>
      </c>
      <c r="H119" s="142">
        <f>'3.2.4'!H54</f>
        <v>0</v>
      </c>
      <c r="I119" s="142">
        <f>'3.2.4'!I54</f>
        <v>0</v>
      </c>
      <c r="J119" s="142">
        <f>'3.2.4'!J54</f>
        <v>0</v>
      </c>
      <c r="K119" s="142">
        <f>'3.2.4'!K54</f>
        <v>0</v>
      </c>
      <c r="L119" s="142">
        <f>'3.2.4'!L54</f>
        <v>0</v>
      </c>
      <c r="M119" s="142">
        <f>'3.2.4'!M54</f>
        <v>0</v>
      </c>
    </row>
    <row r="120" spans="1:13" ht="20.100000000000001" customHeight="1" x14ac:dyDescent="0.25">
      <c r="A120" s="21">
        <v>116</v>
      </c>
      <c r="B120" s="22" t="s">
        <v>278</v>
      </c>
      <c r="C120" s="142">
        <f>'3.2.4'!C61</f>
        <v>0</v>
      </c>
      <c r="D120" s="142">
        <f>'3.2.4'!D61</f>
        <v>0</v>
      </c>
      <c r="E120" s="142">
        <f>'3.2.4'!E61</f>
        <v>0</v>
      </c>
      <c r="F120" s="142">
        <f>'3.2.4'!F61</f>
        <v>0</v>
      </c>
      <c r="G120" s="142">
        <f>'3.2.4'!G61</f>
        <v>0</v>
      </c>
      <c r="H120" s="142">
        <f>'3.2.4'!H61</f>
        <v>0</v>
      </c>
      <c r="I120" s="142">
        <f>'3.2.4'!I61</f>
        <v>0</v>
      </c>
      <c r="J120" s="142">
        <f>'3.2.4'!J61</f>
        <v>0</v>
      </c>
      <c r="K120" s="142">
        <f>'3.2.4'!K61</f>
        <v>0</v>
      </c>
      <c r="L120" s="142">
        <f>'3.2.4'!L61</f>
        <v>0</v>
      </c>
      <c r="M120" s="142">
        <f>'3.2.4'!M61</f>
        <v>0</v>
      </c>
    </row>
    <row r="121" spans="1:13" ht="20.100000000000001" customHeight="1" x14ac:dyDescent="0.25">
      <c r="A121" s="118">
        <v>12</v>
      </c>
      <c r="B121" s="118" t="s">
        <v>246</v>
      </c>
      <c r="C121" s="141">
        <f>'3.2.4'!C62</f>
        <v>12096.349539880001</v>
      </c>
      <c r="D121" s="141">
        <f>'3.2.4'!D62</f>
        <v>15601.697652224542</v>
      </c>
      <c r="E121" s="141">
        <f>'3.2.4'!E62</f>
        <v>17734.280654494793</v>
      </c>
      <c r="F121" s="141">
        <f>'3.2.4'!F62</f>
        <v>20880.930408155022</v>
      </c>
      <c r="G121" s="141">
        <f>'3.2.4'!G62</f>
        <v>23246.233058751008</v>
      </c>
      <c r="H121" s="141">
        <f>'3.2.4'!H62</f>
        <v>26414.624737880698</v>
      </c>
      <c r="I121" s="141">
        <f>'3.2.4'!I62</f>
        <v>29658.582675300302</v>
      </c>
      <c r="J121" s="141">
        <f>'3.2.4'!J62</f>
        <v>31958.857666966702</v>
      </c>
      <c r="K121" s="141">
        <f>'3.2.4'!K62</f>
        <v>34111.088741280801</v>
      </c>
      <c r="L121" s="141">
        <f>'3.2.4'!L62</f>
        <v>37929.630025439401</v>
      </c>
      <c r="M121" s="141">
        <f>'3.2.4'!M62</f>
        <v>39903.129141999998</v>
      </c>
    </row>
    <row r="122" spans="1:13" ht="20.100000000000001" customHeight="1" x14ac:dyDescent="0.25">
      <c r="A122" s="118">
        <v>13</v>
      </c>
      <c r="B122" s="118" t="s">
        <v>243</v>
      </c>
      <c r="C122" s="141">
        <f>'3.2.4'!C74</f>
        <v>219275.32483101368</v>
      </c>
      <c r="D122" s="141">
        <f>'3.2.4'!D74</f>
        <v>249994.93301502694</v>
      </c>
      <c r="E122" s="141">
        <f>'3.2.4'!E74</f>
        <v>283124.94182488351</v>
      </c>
      <c r="F122" s="141">
        <f>'3.2.4'!F74</f>
        <v>299097.59425567614</v>
      </c>
      <c r="G122" s="141">
        <f>'3.2.4'!G74</f>
        <v>330184.57402258861</v>
      </c>
      <c r="H122" s="141">
        <f>'3.2.4'!H74</f>
        <v>343707.91603452212</v>
      </c>
      <c r="I122" s="141">
        <f>'3.2.4'!I74</f>
        <v>376938.20053643006</v>
      </c>
      <c r="J122" s="141">
        <f>'3.2.4'!J74</f>
        <v>385503.92533053888</v>
      </c>
      <c r="K122" s="141">
        <f>'3.2.4'!K74</f>
        <v>421753.8680258047</v>
      </c>
      <c r="L122" s="141">
        <f>'3.2.4'!L74</f>
        <v>460967.85571894061</v>
      </c>
      <c r="M122" s="141">
        <f>'3.2.4'!M74</f>
        <v>495451.97274600982</v>
      </c>
    </row>
    <row r="123" spans="1:13" ht="20.100000000000001" customHeight="1" x14ac:dyDescent="0.25">
      <c r="A123" s="118">
        <v>14</v>
      </c>
      <c r="B123" s="118" t="s">
        <v>247</v>
      </c>
      <c r="C123" s="141">
        <f>'3.2.4'!C84</f>
        <v>22495.12574746379</v>
      </c>
      <c r="D123" s="141">
        <f>'3.2.4'!D84</f>
        <v>25770.124713032605</v>
      </c>
      <c r="E123" s="141">
        <f>'3.2.4'!E84</f>
        <v>27832.148055431877</v>
      </c>
      <c r="F123" s="141">
        <f>'3.2.4'!F84</f>
        <v>26179.648327083563</v>
      </c>
      <c r="G123" s="141">
        <f>'3.2.4'!G84</f>
        <v>33266.670190277764</v>
      </c>
      <c r="H123" s="141">
        <f>'3.2.4'!H84</f>
        <v>40997.982164854315</v>
      </c>
      <c r="I123" s="141">
        <f>'3.2.4'!I84</f>
        <v>44424.953668293405</v>
      </c>
      <c r="J123" s="141">
        <f>'3.2.4'!J84</f>
        <v>42894.084409143295</v>
      </c>
      <c r="K123" s="141">
        <f>'3.2.4'!K84</f>
        <v>42389.141930735605</v>
      </c>
      <c r="L123" s="141">
        <f>'3.2.4'!L84</f>
        <v>43365.006905385868</v>
      </c>
      <c r="M123" s="141">
        <f>'3.2.4'!M84</f>
        <v>36362.652401110165</v>
      </c>
    </row>
    <row r="124" spans="1:13" ht="20.100000000000001" customHeight="1" x14ac:dyDescent="0.25">
      <c r="A124" s="121">
        <v>1411</v>
      </c>
      <c r="B124" s="121" t="s">
        <v>822</v>
      </c>
      <c r="C124" s="143">
        <f>'3.2.4'!C86</f>
        <v>6630</v>
      </c>
      <c r="D124" s="143">
        <f>'3.2.4'!D86</f>
        <v>9107</v>
      </c>
      <c r="E124" s="143">
        <f>'3.2.4'!E86</f>
        <v>12695</v>
      </c>
      <c r="F124" s="143">
        <f>'3.2.4'!F86</f>
        <v>6630</v>
      </c>
      <c r="G124" s="143">
        <f>'3.2.4'!G86</f>
        <v>11663.745177599994</v>
      </c>
      <c r="H124" s="143">
        <f>'3.2.4'!H86</f>
        <v>13902.438940210031</v>
      </c>
      <c r="I124" s="143">
        <f>'3.2.4'!I86</f>
        <v>17623.389260929987</v>
      </c>
      <c r="J124" s="143">
        <f>'3.2.4'!J86</f>
        <v>15236</v>
      </c>
      <c r="K124" s="143">
        <f>'3.2.4'!K86</f>
        <v>12945.417129340014</v>
      </c>
      <c r="L124" s="143">
        <f>'3.2.4'!L86</f>
        <v>16206.892190459994</v>
      </c>
      <c r="M124" s="143">
        <f>'3.2.4'!M86</f>
        <v>9019.9052641200087</v>
      </c>
    </row>
    <row r="125" spans="1:13" ht="20.100000000000001" customHeight="1" x14ac:dyDescent="0.25">
      <c r="A125" s="123" t="s">
        <v>394</v>
      </c>
      <c r="B125" s="121" t="s">
        <v>395</v>
      </c>
      <c r="C125" s="143">
        <f>C123-C124</f>
        <v>15865.12574746379</v>
      </c>
      <c r="D125" s="143">
        <f t="shared" ref="D125:M125" si="18">D123-D124</f>
        <v>16663.124713032605</v>
      </c>
      <c r="E125" s="143">
        <f t="shared" si="18"/>
        <v>15137.148055431877</v>
      </c>
      <c r="F125" s="143">
        <f t="shared" si="18"/>
        <v>19549.648327083563</v>
      </c>
      <c r="G125" s="143">
        <f t="shared" si="18"/>
        <v>21602.92501267777</v>
      </c>
      <c r="H125" s="143">
        <f t="shared" si="18"/>
        <v>27095.543224644283</v>
      </c>
      <c r="I125" s="143">
        <f t="shared" si="18"/>
        <v>26801.564407363418</v>
      </c>
      <c r="J125" s="143">
        <f t="shared" si="18"/>
        <v>27658.084409143295</v>
      </c>
      <c r="K125" s="143">
        <f t="shared" si="18"/>
        <v>29443.72480139559</v>
      </c>
      <c r="L125" s="143">
        <f t="shared" si="18"/>
        <v>27158.114714925876</v>
      </c>
      <c r="M125" s="143">
        <f t="shared" si="18"/>
        <v>27342.747136990154</v>
      </c>
    </row>
    <row r="126" spans="1:13" ht="20.100000000000001" customHeight="1" x14ac:dyDescent="0.25">
      <c r="A126" s="18" t="s">
        <v>396</v>
      </c>
      <c r="B126" s="19" t="s">
        <v>823</v>
      </c>
      <c r="C126" s="20">
        <f>'3.3.4'!C5</f>
        <v>314127.52215950587</v>
      </c>
      <c r="D126" s="20">
        <f>'3.3.4'!D5</f>
        <v>352299.87467490719</v>
      </c>
      <c r="E126" s="20">
        <f>'3.3.4'!E5</f>
        <v>403849.63663959876</v>
      </c>
      <c r="F126" s="20">
        <f>'3.3.4'!F5</f>
        <v>423862.3997003953</v>
      </c>
      <c r="G126" s="20">
        <f>'3.3.4'!G5</f>
        <v>484648.50579123304</v>
      </c>
      <c r="H126" s="20">
        <f>'3.3.4'!H5</f>
        <v>521426.99414789863</v>
      </c>
      <c r="I126" s="20">
        <f>'3.3.4'!I5</f>
        <v>552345.27357074176</v>
      </c>
      <c r="J126" s="20">
        <f>'3.3.4'!J5</f>
        <v>548185.63307793369</v>
      </c>
      <c r="K126" s="20">
        <f>'3.3.4'!K5</f>
        <v>603414.17546867649</v>
      </c>
      <c r="L126" s="20">
        <f>'3.3.4'!L5</f>
        <v>660365.62154190126</v>
      </c>
      <c r="M126" s="20">
        <f>'3.3.4'!M5</f>
        <v>698230.54367175396</v>
      </c>
    </row>
    <row r="127" spans="1:13" ht="20.100000000000001" customHeight="1" x14ac:dyDescent="0.25">
      <c r="A127" s="118">
        <v>2</v>
      </c>
      <c r="B127" s="118" t="s">
        <v>490</v>
      </c>
      <c r="C127" s="119">
        <f>'3.3.4'!C6</f>
        <v>294412.71277987392</v>
      </c>
      <c r="D127" s="119">
        <f>'3.3.4'!D6</f>
        <v>332688.97696310561</v>
      </c>
      <c r="E127" s="119">
        <f>'3.3.4'!E6</f>
        <v>379328.40979992651</v>
      </c>
      <c r="F127" s="119">
        <f>'3.3.4'!F6</f>
        <v>412897.32225633168</v>
      </c>
      <c r="G127" s="119">
        <f>'3.3.4'!G6</f>
        <v>467499.99896318495</v>
      </c>
      <c r="H127" s="119">
        <f>'3.3.4'!H6</f>
        <v>509776.50500673405</v>
      </c>
      <c r="I127" s="119">
        <f>'3.3.4'!I6</f>
        <v>543079.9076344159</v>
      </c>
      <c r="J127" s="119">
        <f>'3.3.4'!J6</f>
        <v>556731.77722058841</v>
      </c>
      <c r="K127" s="119">
        <f>'3.3.4'!K6</f>
        <v>605135.20805239445</v>
      </c>
      <c r="L127" s="119">
        <f>'3.3.4'!L6</f>
        <v>656969.16235660203</v>
      </c>
      <c r="M127" s="119">
        <f>'3.3.4'!M6</f>
        <v>682823.45318836276</v>
      </c>
    </row>
    <row r="128" spans="1:13" ht="20.100000000000001" customHeight="1" x14ac:dyDescent="0.25">
      <c r="A128" s="124">
        <v>21</v>
      </c>
      <c r="B128" s="124" t="s">
        <v>244</v>
      </c>
      <c r="C128" s="120">
        <f>'3.3.4'!C7</f>
        <v>134500.23541804421</v>
      </c>
      <c r="D128" s="120">
        <f>'3.3.4'!D7</f>
        <v>154556.7284607192</v>
      </c>
      <c r="E128" s="120">
        <f>'3.3.4'!E7</f>
        <v>177377.79377692571</v>
      </c>
      <c r="F128" s="120">
        <f>'3.3.4'!F7</f>
        <v>201313.57477606958</v>
      </c>
      <c r="G128" s="120">
        <f>'3.3.4'!G7</f>
        <v>223068.16834613431</v>
      </c>
      <c r="H128" s="120">
        <f>'3.3.4'!H7</f>
        <v>242145.08467116149</v>
      </c>
      <c r="I128" s="120">
        <f>'3.3.4'!I7</f>
        <v>262039.5233264475</v>
      </c>
      <c r="J128" s="120">
        <f>'3.3.4'!J7</f>
        <v>275518.77935371408</v>
      </c>
      <c r="K128" s="120">
        <f>'3.3.4'!K7</f>
        <v>291914.03024887893</v>
      </c>
      <c r="L128" s="120">
        <f>'3.3.4'!L7</f>
        <v>313274.82353145391</v>
      </c>
      <c r="M128" s="120">
        <f>'3.3.4'!M7</f>
        <v>323273.54826899996</v>
      </c>
    </row>
    <row r="129" spans="1:13" ht="20.100000000000001" customHeight="1" x14ac:dyDescent="0.25">
      <c r="A129" s="124">
        <v>22</v>
      </c>
      <c r="B129" s="124" t="s">
        <v>245</v>
      </c>
      <c r="C129" s="120">
        <f>'3.3.4'!C19</f>
        <v>102419.06780812399</v>
      </c>
      <c r="D129" s="120">
        <f>'3.3.4'!D19</f>
        <v>115737.09672104</v>
      </c>
      <c r="E129" s="120">
        <f>'3.3.4'!E19</f>
        <v>128017.67910944701</v>
      </c>
      <c r="F129" s="120">
        <f>'3.3.4'!F19</f>
        <v>131341.698041778</v>
      </c>
      <c r="G129" s="120">
        <f>'3.3.4'!G19</f>
        <v>152713.026442734</v>
      </c>
      <c r="H129" s="120">
        <f>'3.3.4'!H19</f>
        <v>152952.68291774602</v>
      </c>
      <c r="I129" s="120">
        <f>'3.3.4'!I19</f>
        <v>165631.269122606</v>
      </c>
      <c r="J129" s="120">
        <f>'3.3.4'!J19</f>
        <v>162053.23737975699</v>
      </c>
      <c r="K129" s="120">
        <f>'3.3.4'!K19</f>
        <v>182901.352374126</v>
      </c>
      <c r="L129" s="120">
        <f>'3.3.4'!L19</f>
        <v>203438.38054678001</v>
      </c>
      <c r="M129" s="120">
        <f>'3.3.4'!M19</f>
        <v>212079.274554</v>
      </c>
    </row>
    <row r="130" spans="1:13" ht="20.100000000000001" customHeight="1" x14ac:dyDescent="0.25">
      <c r="A130" s="124">
        <v>23</v>
      </c>
      <c r="B130" s="124" t="s">
        <v>824</v>
      </c>
      <c r="C130" s="120">
        <f>'3.3.4'!C20</f>
        <v>14528</v>
      </c>
      <c r="D130" s="120">
        <f>'3.3.4'!D20</f>
        <v>17051.573219527221</v>
      </c>
      <c r="E130" s="120">
        <f>'3.3.4'!E20</f>
        <v>20173</v>
      </c>
      <c r="F130" s="120">
        <f>'3.3.4'!F20</f>
        <v>22305</v>
      </c>
      <c r="G130" s="120">
        <f>'3.3.4'!G20</f>
        <v>24786.01043759087</v>
      </c>
      <c r="H130" s="120">
        <f>'3.3.4'!H20</f>
        <v>27534</v>
      </c>
      <c r="I130" s="120">
        <f>'3.3.4'!I20</f>
        <v>30840.39482217361</v>
      </c>
      <c r="J130" s="120">
        <f>'3.3.4'!J20</f>
        <v>32538.610194911183</v>
      </c>
      <c r="K130" s="120">
        <f>'3.3.4'!K20</f>
        <v>34303.67373557503</v>
      </c>
      <c r="L130" s="120">
        <f>'3.3.4'!L20</f>
        <v>37632</v>
      </c>
      <c r="M130" s="120">
        <f>'3.3.4'!M20</f>
        <v>39580.261935608767</v>
      </c>
    </row>
    <row r="131" spans="1:13" ht="20.100000000000001" customHeight="1" x14ac:dyDescent="0.25">
      <c r="A131" s="124">
        <v>24</v>
      </c>
      <c r="B131" s="124" t="s">
        <v>825</v>
      </c>
      <c r="C131" s="120">
        <f>'3.3.4'!C21</f>
        <v>10982.948527658276</v>
      </c>
      <c r="D131" s="120">
        <f>'3.3.4'!D21</f>
        <v>9273.2862153880233</v>
      </c>
      <c r="E131" s="120">
        <f>'3.3.4'!E21</f>
        <v>10809.659102890484</v>
      </c>
      <c r="F131" s="120">
        <f>'3.3.4'!F21</f>
        <v>10796.035806707858</v>
      </c>
      <c r="G131" s="120">
        <f>'3.3.4'!G21</f>
        <v>10765.437957342263</v>
      </c>
      <c r="H131" s="120">
        <f>'3.3.4'!H21</f>
        <v>17100.437351353623</v>
      </c>
      <c r="I131" s="120">
        <f>'3.3.4'!I21</f>
        <v>9441.5876859509226</v>
      </c>
      <c r="J131" s="120">
        <f>'3.3.4'!J21</f>
        <v>5174.601273929452</v>
      </c>
      <c r="K131" s="120">
        <f>'3.3.4'!K21</f>
        <v>5351.7259352631854</v>
      </c>
      <c r="L131" s="120">
        <f>'3.3.4'!L21</f>
        <v>4858.8583803130996</v>
      </c>
      <c r="M131" s="120">
        <f>'3.3.4'!M21</f>
        <v>5006.1788007540272</v>
      </c>
    </row>
    <row r="132" spans="1:13" ht="20.100000000000001" customHeight="1" x14ac:dyDescent="0.25">
      <c r="A132" s="124">
        <v>25</v>
      </c>
      <c r="B132" s="124" t="s">
        <v>248</v>
      </c>
      <c r="C132" s="120">
        <f>'3.3.4'!C25</f>
        <v>143.12630871000002</v>
      </c>
      <c r="D132" s="120">
        <f>'3.3.4'!D25</f>
        <v>169.47010046</v>
      </c>
      <c r="E132" s="120">
        <f>'3.3.4'!E25</f>
        <v>158.10780433000002</v>
      </c>
      <c r="F132" s="120">
        <f>'3.3.4'!F25</f>
        <v>249.36270463</v>
      </c>
      <c r="G132" s="120">
        <f>'3.3.4'!G25</f>
        <v>264.05577391999998</v>
      </c>
      <c r="H132" s="120">
        <f>'3.3.4'!H25</f>
        <v>240.79317621999999</v>
      </c>
      <c r="I132" s="120">
        <f>'3.3.4'!I25</f>
        <v>335.19274765</v>
      </c>
      <c r="J132" s="120">
        <f>'3.3.4'!J25</f>
        <v>339.58712033</v>
      </c>
      <c r="K132" s="120">
        <f>'3.3.4'!K25</f>
        <v>366.76400351999996</v>
      </c>
      <c r="L132" s="120">
        <f>'3.3.4'!L25</f>
        <v>367.95217797000004</v>
      </c>
      <c r="M132" s="120">
        <f>'3.3.4'!M25</f>
        <v>383.30531300000001</v>
      </c>
    </row>
    <row r="133" spans="1:13" ht="20.100000000000001" customHeight="1" x14ac:dyDescent="0.25">
      <c r="A133" s="124">
        <v>26</v>
      </c>
      <c r="B133" s="124" t="s">
        <v>243</v>
      </c>
      <c r="C133" s="120">
        <f>'3.3.4'!C29</f>
        <v>1954.3032321615799</v>
      </c>
      <c r="D133" s="120">
        <f>'3.3.4'!D29</f>
        <v>1597.5736556039201</v>
      </c>
      <c r="E133" s="120">
        <f>'3.3.4'!E29</f>
        <v>1706.1939640284402</v>
      </c>
      <c r="F133" s="120">
        <f>'3.3.4'!F29</f>
        <v>3013.76413086108</v>
      </c>
      <c r="G133" s="120">
        <f>'3.3.4'!G29</f>
        <v>3369.9765196072899</v>
      </c>
      <c r="H133" s="120">
        <f>'3.3.4'!H29</f>
        <v>4434.0646085253402</v>
      </c>
      <c r="I133" s="120">
        <f>'3.3.4'!I29</f>
        <v>5281.0145399070398</v>
      </c>
      <c r="J133" s="120">
        <f>'3.3.4'!J29</f>
        <v>5002.8789898492096</v>
      </c>
      <c r="K133" s="120">
        <f>'3.3.4'!K29</f>
        <v>5521.8709290361994</v>
      </c>
      <c r="L133" s="120">
        <f>'3.3.4'!L29</f>
        <v>3341.2429259541805</v>
      </c>
      <c r="M133" s="120">
        <f>'3.3.4'!M29</f>
        <v>3547.6815139999999</v>
      </c>
    </row>
    <row r="134" spans="1:13" ht="20.100000000000001" customHeight="1" x14ac:dyDescent="0.25">
      <c r="A134" s="124">
        <v>27</v>
      </c>
      <c r="B134" s="124" t="s">
        <v>580</v>
      </c>
      <c r="C134" s="120">
        <f>'3.3.4'!C39</f>
        <v>16101.395495050871</v>
      </c>
      <c r="D134" s="120">
        <f>'3.3.4'!D39</f>
        <v>18349.076639750809</v>
      </c>
      <c r="E134" s="120">
        <f>'3.3.4'!E39</f>
        <v>21535.171659052958</v>
      </c>
      <c r="F134" s="120">
        <f>'3.3.4'!F39</f>
        <v>23825.148595448081</v>
      </c>
      <c r="G134" s="120">
        <f>'3.3.4'!G39</f>
        <v>29471.900264954293</v>
      </c>
      <c r="H134" s="120">
        <f>'3.3.4'!H39</f>
        <v>33320.549371188521</v>
      </c>
      <c r="I134" s="120">
        <f>'3.3.4'!I39</f>
        <v>38777.330398378886</v>
      </c>
      <c r="J134" s="120">
        <f>'3.3.4'!J39</f>
        <v>44180.024226437665</v>
      </c>
      <c r="K134" s="120">
        <f>'3.3.4'!K39</f>
        <v>49606.092578820047</v>
      </c>
      <c r="L134" s="120">
        <f>'3.3.4'!L39</f>
        <v>55779.955242757802</v>
      </c>
      <c r="M134" s="120">
        <f>'3.3.4'!M39</f>
        <v>57563.855601000003</v>
      </c>
    </row>
    <row r="135" spans="1:13" ht="20.100000000000001" customHeight="1" x14ac:dyDescent="0.25">
      <c r="A135" s="124">
        <v>28</v>
      </c>
      <c r="B135" s="124" t="s">
        <v>398</v>
      </c>
      <c r="C135" s="120">
        <f>'3.3.4'!C53</f>
        <v>13783.63599012502</v>
      </c>
      <c r="D135" s="120">
        <f>'3.3.4'!D53</f>
        <v>15954.17195061649</v>
      </c>
      <c r="E135" s="120">
        <f>'3.3.4'!E53</f>
        <v>19550.80438325186</v>
      </c>
      <c r="F135" s="120">
        <f>'3.3.4'!F53</f>
        <v>20052.738200837066</v>
      </c>
      <c r="G135" s="120">
        <f>'3.3.4'!G53</f>
        <v>23061.423220901932</v>
      </c>
      <c r="H135" s="120">
        <f>'3.3.4'!H53</f>
        <v>32048.89291053914</v>
      </c>
      <c r="I135" s="120">
        <f>'3.3.4'!I53</f>
        <v>30733.594991301841</v>
      </c>
      <c r="J135" s="120">
        <f>'3.3.4'!J53</f>
        <v>31924.058681659859</v>
      </c>
      <c r="K135" s="120">
        <f>'3.3.4'!K53</f>
        <v>35169.698247175038</v>
      </c>
      <c r="L135" s="120">
        <f>'3.3.4'!L53</f>
        <v>38275.949551373007</v>
      </c>
      <c r="M135" s="120">
        <f>'3.3.4'!M53</f>
        <v>41389.347200999997</v>
      </c>
    </row>
    <row r="136" spans="1:13" ht="20.100000000000001" customHeight="1" x14ac:dyDescent="0.25">
      <c r="A136" s="118">
        <v>31</v>
      </c>
      <c r="B136" s="118" t="s">
        <v>612</v>
      </c>
      <c r="C136" s="119">
        <f>'3.3.4'!C62</f>
        <v>19714.809379631959</v>
      </c>
      <c r="D136" s="119">
        <f>'3.3.4'!D62</f>
        <v>19610.897711801583</v>
      </c>
      <c r="E136" s="119">
        <f>'3.3.4'!E62</f>
        <v>24521.226839672257</v>
      </c>
      <c r="F136" s="119">
        <f>'3.3.4'!F62</f>
        <v>10965.077444063645</v>
      </c>
      <c r="G136" s="119">
        <f>'3.3.4'!G62</f>
        <v>17148.506828048085</v>
      </c>
      <c r="H136" s="119">
        <f>'3.3.4'!H62</f>
        <v>11650.48914116458</v>
      </c>
      <c r="I136" s="119">
        <f>'3.3.4'!I62</f>
        <v>9265.3659363258812</v>
      </c>
      <c r="J136" s="119">
        <f>'3.3.4'!J62</f>
        <v>-8546.1441426546662</v>
      </c>
      <c r="K136" s="119">
        <f>'3.3.4'!K62</f>
        <v>-1721.0325837179007</v>
      </c>
      <c r="L136" s="119">
        <f>'3.3.4'!L62</f>
        <v>3396.4591852992016</v>
      </c>
      <c r="M136" s="119">
        <f>'3.3.4'!M62</f>
        <v>15407.090483391235</v>
      </c>
    </row>
    <row r="137" spans="1:13" ht="20.100000000000001" customHeight="1" x14ac:dyDescent="0.25">
      <c r="A137" s="125">
        <v>311</v>
      </c>
      <c r="B137" s="124" t="s">
        <v>843</v>
      </c>
      <c r="C137" s="120">
        <f>'3.3.4'!C63</f>
        <v>19453.13688467196</v>
      </c>
      <c r="D137" s="120">
        <f>'3.3.4'!D63</f>
        <v>19342.037295561582</v>
      </c>
      <c r="E137" s="120">
        <f>'3.3.4'!E63</f>
        <v>24295.997747122259</v>
      </c>
      <c r="F137" s="120">
        <f>'3.3.4'!F63</f>
        <v>10695.332406413645</v>
      </c>
      <c r="G137" s="120">
        <f>'3.3.4'!G63</f>
        <v>16878.484383858085</v>
      </c>
      <c r="H137" s="120">
        <f>'3.3.4'!H63</f>
        <v>11386.07337592458</v>
      </c>
      <c r="I137" s="120">
        <f>'3.3.4'!I63</f>
        <v>8958.5476906758813</v>
      </c>
      <c r="J137" s="120">
        <f>'3.3.4'!J63</f>
        <v>-8742.1113656046655</v>
      </c>
      <c r="K137" s="120">
        <f>'3.3.4'!K63</f>
        <v>-1982.6144249679007</v>
      </c>
      <c r="L137" s="120">
        <f>'3.3.4'!L63</f>
        <v>2939.2924260492018</v>
      </c>
      <c r="M137" s="142" t="str">
        <f>'3.3.4'!M63</f>
        <v>n.d.</v>
      </c>
    </row>
    <row r="138" spans="1:13" ht="20.100000000000001" customHeight="1" x14ac:dyDescent="0.25">
      <c r="A138" s="125">
        <v>312</v>
      </c>
      <c r="B138" s="124" t="s">
        <v>252</v>
      </c>
      <c r="C138" s="120">
        <f>'3.3.4'!C68</f>
        <v>261.67249495999999</v>
      </c>
      <c r="D138" s="120">
        <f>'3.3.4'!D68</f>
        <v>268.86041624000001</v>
      </c>
      <c r="E138" s="120">
        <f>'3.3.4'!E68</f>
        <v>225.22909255000002</v>
      </c>
      <c r="F138" s="120">
        <f>'3.3.4'!F68</f>
        <v>269.74503764999997</v>
      </c>
      <c r="G138" s="120">
        <f>'3.3.4'!G68</f>
        <v>270.02244418999999</v>
      </c>
      <c r="H138" s="120">
        <f>'3.3.4'!H68</f>
        <v>264.41576523999998</v>
      </c>
      <c r="I138" s="120">
        <f>'3.3.4'!I68</f>
        <v>306.81824564999999</v>
      </c>
      <c r="J138" s="120">
        <f>'3.3.4'!J68</f>
        <v>195.96722294999998</v>
      </c>
      <c r="K138" s="120">
        <f>'3.3.4'!K68</f>
        <v>261.58184125000002</v>
      </c>
      <c r="L138" s="120">
        <f>'3.3.4'!L68</f>
        <v>457.16675924999998</v>
      </c>
      <c r="M138" s="142" t="str">
        <f>'3.3.4'!M68</f>
        <v>n.d.</v>
      </c>
    </row>
    <row r="139" spans="1:13" ht="20.100000000000001" customHeight="1" x14ac:dyDescent="0.25">
      <c r="A139" s="125">
        <v>313</v>
      </c>
      <c r="B139" s="124" t="s">
        <v>253</v>
      </c>
      <c r="C139" s="120">
        <f>'3.3.4'!C69</f>
        <v>0</v>
      </c>
      <c r="D139" s="120">
        <f>'3.3.4'!D69</f>
        <v>0</v>
      </c>
      <c r="E139" s="120">
        <f>'3.3.4'!E69</f>
        <v>0</v>
      </c>
      <c r="F139" s="120">
        <f>'3.3.4'!F69</f>
        <v>0</v>
      </c>
      <c r="G139" s="120">
        <f>'3.3.4'!G69</f>
        <v>0</v>
      </c>
      <c r="H139" s="120">
        <f>'3.3.4'!H69</f>
        <v>0</v>
      </c>
      <c r="I139" s="120">
        <f>'3.3.4'!I69</f>
        <v>0</v>
      </c>
      <c r="J139" s="120">
        <f>'3.3.4'!J69</f>
        <v>0</v>
      </c>
      <c r="K139" s="120">
        <f>'3.3.4'!K69</f>
        <v>0</v>
      </c>
      <c r="L139" s="120">
        <f>'3.3.4'!L69</f>
        <v>0</v>
      </c>
      <c r="M139" s="142" t="str">
        <f>'3.3.4'!M69</f>
        <v>n.d.</v>
      </c>
    </row>
    <row r="140" spans="1:13" ht="20.100000000000001" customHeight="1" x14ac:dyDescent="0.25">
      <c r="A140" s="125">
        <v>314</v>
      </c>
      <c r="B140" s="124" t="s">
        <v>254</v>
      </c>
      <c r="C140" s="120">
        <f>'3.3.4'!C70</f>
        <v>0</v>
      </c>
      <c r="D140" s="120">
        <f>'3.3.4'!D70</f>
        <v>0</v>
      </c>
      <c r="E140" s="120">
        <f>'3.3.4'!E70</f>
        <v>0</v>
      </c>
      <c r="F140" s="120">
        <f>'3.3.4'!F70</f>
        <v>0</v>
      </c>
      <c r="G140" s="120">
        <f>'3.3.4'!G70</f>
        <v>0</v>
      </c>
      <c r="H140" s="120">
        <f>'3.3.4'!H70</f>
        <v>0</v>
      </c>
      <c r="I140" s="120">
        <f>'3.3.4'!I70</f>
        <v>0</v>
      </c>
      <c r="J140" s="120">
        <f>'3.3.4'!J70</f>
        <v>0</v>
      </c>
      <c r="K140" s="120">
        <f>'3.3.4'!K70</f>
        <v>0</v>
      </c>
      <c r="L140" s="120">
        <f>'3.3.4'!L70</f>
        <v>0</v>
      </c>
      <c r="M140" s="142" t="str">
        <f>'3.3.4'!M70</f>
        <v>n.d.</v>
      </c>
    </row>
    <row r="141" spans="1:13" ht="20.100000000000001" customHeight="1" x14ac:dyDescent="0.25">
      <c r="A141" s="126"/>
      <c r="B141" s="126" t="s">
        <v>399</v>
      </c>
      <c r="C141" s="127">
        <f>C113-C126</f>
        <v>-61.749913922802079</v>
      </c>
      <c r="D141" s="127">
        <f t="shared" ref="D141:M141" si="19">D113-D126</f>
        <v>8980.1298806462437</v>
      </c>
      <c r="E141" s="127">
        <f t="shared" si="19"/>
        <v>3881.1914253893192</v>
      </c>
      <c r="F141" s="127">
        <f t="shared" si="19"/>
        <v>10115.127506653022</v>
      </c>
      <c r="G141" s="127">
        <f t="shared" si="19"/>
        <v>-177.28455899475375</v>
      </c>
      <c r="H141" s="127">
        <f t="shared" si="19"/>
        <v>-5239.1651568937814</v>
      </c>
      <c r="I141" s="127">
        <f t="shared" si="19"/>
        <v>6522.7996212367434</v>
      </c>
      <c r="J141" s="127">
        <f t="shared" si="19"/>
        <v>28166.675709852949</v>
      </c>
      <c r="K141" s="127">
        <f t="shared" si="19"/>
        <v>25009.639058315544</v>
      </c>
      <c r="L141" s="127">
        <f t="shared" si="19"/>
        <v>27330.522039980628</v>
      </c>
      <c r="M141" s="127">
        <f t="shared" si="19"/>
        <v>16034.773511365987</v>
      </c>
    </row>
    <row r="142" spans="1:13" ht="20.100000000000001" customHeight="1" x14ac:dyDescent="0.25">
      <c r="A142" s="126"/>
      <c r="B142" s="126" t="s">
        <v>400</v>
      </c>
      <c r="C142" s="127">
        <f>(C113-C124)-(C126-C131)</f>
        <v>4291.1986137354979</v>
      </c>
      <c r="D142" s="127">
        <f t="shared" ref="D142:M142" si="20">(D113-D124)-(D126-D131)</f>
        <v>9146.4160960342851</v>
      </c>
      <c r="E142" s="127">
        <f t="shared" si="20"/>
        <v>1995.8505282797851</v>
      </c>
      <c r="F142" s="127">
        <f t="shared" si="20"/>
        <v>14281.163313360885</v>
      </c>
      <c r="G142" s="127">
        <f t="shared" si="20"/>
        <v>-1075.5917792525142</v>
      </c>
      <c r="H142" s="127">
        <f t="shared" si="20"/>
        <v>-2041.1667457501753</v>
      </c>
      <c r="I142" s="127">
        <f t="shared" si="20"/>
        <v>-1659.0019537423505</v>
      </c>
      <c r="J142" s="127">
        <f t="shared" si="20"/>
        <v>18105.276983782416</v>
      </c>
      <c r="K142" s="127">
        <f t="shared" si="20"/>
        <v>17415.947864238755</v>
      </c>
      <c r="L142" s="127">
        <f t="shared" si="20"/>
        <v>15982.488229833776</v>
      </c>
      <c r="M142" s="127">
        <f t="shared" si="20"/>
        <v>12021.047048000037</v>
      </c>
    </row>
    <row r="143" spans="1:13" ht="20.100000000000001" customHeight="1" x14ac:dyDescent="0.25">
      <c r="A143" s="128" t="s">
        <v>255</v>
      </c>
      <c r="B143" s="129"/>
      <c r="C143" s="129"/>
      <c r="D143" s="129"/>
      <c r="E143" s="129"/>
      <c r="F143" s="129"/>
      <c r="G143" s="129"/>
      <c r="H143" s="129"/>
      <c r="I143" s="129"/>
      <c r="J143" s="129"/>
      <c r="K143" s="129"/>
      <c r="L143" s="129"/>
      <c r="M143" s="129"/>
    </row>
    <row r="144" spans="1:13" ht="20.100000000000001" customHeight="1" x14ac:dyDescent="0.25">
      <c r="A144" s="130" t="s">
        <v>238</v>
      </c>
      <c r="B144" s="131" t="s">
        <v>390</v>
      </c>
      <c r="C144" s="132">
        <f>C137+C130</f>
        <v>33981.136884671956</v>
      </c>
      <c r="D144" s="132">
        <f t="shared" ref="D144:L144" si="21">D137+D130</f>
        <v>36393.610515088803</v>
      </c>
      <c r="E144" s="132">
        <f t="shared" si="21"/>
        <v>44468.997747122259</v>
      </c>
      <c r="F144" s="132">
        <f t="shared" si="21"/>
        <v>33000.332406413647</v>
      </c>
      <c r="G144" s="132">
        <f t="shared" si="21"/>
        <v>41664.494821448956</v>
      </c>
      <c r="H144" s="132">
        <f t="shared" si="21"/>
        <v>38920.073375924578</v>
      </c>
      <c r="I144" s="132">
        <f t="shared" si="21"/>
        <v>39798.942512849491</v>
      </c>
      <c r="J144" s="132">
        <f t="shared" si="21"/>
        <v>23796.498829306518</v>
      </c>
      <c r="K144" s="132">
        <f t="shared" si="21"/>
        <v>32321.059310607128</v>
      </c>
      <c r="L144" s="132">
        <f t="shared" si="21"/>
        <v>40571.2924260492</v>
      </c>
      <c r="M144" s="145" t="s">
        <v>833</v>
      </c>
    </row>
    <row r="145" spans="1:13" ht="20.100000000000001" customHeight="1" x14ac:dyDescent="0.25">
      <c r="A145" s="130" t="s">
        <v>239</v>
      </c>
      <c r="B145" s="131" t="s">
        <v>250</v>
      </c>
      <c r="C145" s="132">
        <f>C113-C127+C130</f>
        <v>34181.059465709142</v>
      </c>
      <c r="D145" s="132">
        <f t="shared" ref="D145:M145" si="22">D113-D127+D130</f>
        <v>45642.60081197504</v>
      </c>
      <c r="E145" s="132">
        <f t="shared" si="22"/>
        <v>48575.418265061569</v>
      </c>
      <c r="F145" s="132">
        <f t="shared" si="22"/>
        <v>43385.204950716638</v>
      </c>
      <c r="G145" s="132">
        <f t="shared" si="22"/>
        <v>41757.232706644209</v>
      </c>
      <c r="H145" s="132">
        <f t="shared" si="22"/>
        <v>33945.323984270799</v>
      </c>
      <c r="I145" s="132">
        <f t="shared" si="22"/>
        <v>46628.560379736213</v>
      </c>
      <c r="J145" s="132">
        <f t="shared" si="22"/>
        <v>52159.141762109408</v>
      </c>
      <c r="K145" s="132">
        <f t="shared" si="22"/>
        <v>57592.280210172619</v>
      </c>
      <c r="L145" s="132">
        <f t="shared" si="22"/>
        <v>68358.981225279858</v>
      </c>
      <c r="M145" s="132">
        <f t="shared" si="22"/>
        <v>71022.125930365946</v>
      </c>
    </row>
    <row r="146" spans="1:13" ht="20.100000000000001" customHeight="1" x14ac:dyDescent="0.25">
      <c r="A146" s="133" t="s">
        <v>240</v>
      </c>
      <c r="B146" s="134" t="s">
        <v>251</v>
      </c>
      <c r="C146" s="135">
        <f>C113-C127</f>
        <v>19653.059465709142</v>
      </c>
      <c r="D146" s="135">
        <f t="shared" ref="D146:M146" si="23">D113-D127</f>
        <v>28591.027592447819</v>
      </c>
      <c r="E146" s="135">
        <f t="shared" si="23"/>
        <v>28402.418265061569</v>
      </c>
      <c r="F146" s="135">
        <f t="shared" si="23"/>
        <v>21080.204950716638</v>
      </c>
      <c r="G146" s="135">
        <f t="shared" si="23"/>
        <v>16971.222269053338</v>
      </c>
      <c r="H146" s="135">
        <f t="shared" si="23"/>
        <v>6411.323984270799</v>
      </c>
      <c r="I146" s="135">
        <f t="shared" si="23"/>
        <v>15788.165557562606</v>
      </c>
      <c r="J146" s="135">
        <f t="shared" si="23"/>
        <v>19620.531567198224</v>
      </c>
      <c r="K146" s="135">
        <f t="shared" si="23"/>
        <v>23288.606474597589</v>
      </c>
      <c r="L146" s="135">
        <f t="shared" si="23"/>
        <v>30726.981225279858</v>
      </c>
      <c r="M146" s="135">
        <f t="shared" si="23"/>
        <v>31441.863994757179</v>
      </c>
    </row>
    <row r="148" spans="1:13" s="136" customFormat="1" ht="20.100000000000001" customHeight="1" x14ac:dyDescent="0.25">
      <c r="A148" s="322" t="s">
        <v>640</v>
      </c>
      <c r="B148" s="322"/>
      <c r="C148" s="85">
        <v>2010</v>
      </c>
      <c r="D148" s="85">
        <v>2011</v>
      </c>
      <c r="E148" s="85">
        <v>2012</v>
      </c>
      <c r="F148" s="85">
        <v>2013</v>
      </c>
      <c r="G148" s="85">
        <v>2014</v>
      </c>
      <c r="H148" s="85">
        <v>2015</v>
      </c>
      <c r="I148" s="85">
        <v>2016</v>
      </c>
      <c r="J148" s="85">
        <v>2017</v>
      </c>
      <c r="K148" s="85">
        <v>2018</v>
      </c>
      <c r="L148" s="85">
        <v>2019</v>
      </c>
      <c r="M148" s="85">
        <v>2020</v>
      </c>
    </row>
    <row r="149" spans="1:13" ht="20.100000000000001" customHeight="1" x14ac:dyDescent="0.25">
      <c r="A149" s="18">
        <v>1</v>
      </c>
      <c r="B149" s="19" t="s">
        <v>821</v>
      </c>
      <c r="C149" s="20">
        <f>'3.2.5'!C5</f>
        <v>1518515.1830281056</v>
      </c>
      <c r="D149" s="20">
        <f>'3.2.5'!D5</f>
        <v>1739122.9029928476</v>
      </c>
      <c r="E149" s="20">
        <f>'3.2.5'!E5</f>
        <v>1937350.3497042693</v>
      </c>
      <c r="F149" s="20">
        <f>'3.2.5'!F5</f>
        <v>2112137.0663553057</v>
      </c>
      <c r="G149" s="20">
        <f>'3.2.5'!G5</f>
        <v>2221308.2101638569</v>
      </c>
      <c r="H149" s="20">
        <f>'3.2.5'!H5</f>
        <v>2418412.4382329183</v>
      </c>
      <c r="I149" s="20">
        <f>'3.2.5'!I5</f>
        <v>2570173.4546516864</v>
      </c>
      <c r="J149" s="20">
        <f>'3.2.5'!J5</f>
        <v>2618221.7150254818</v>
      </c>
      <c r="K149" s="20">
        <f>'3.2.5'!K5</f>
        <v>2836690.7721392666</v>
      </c>
      <c r="L149" s="20">
        <f>'3.2.5'!L5</f>
        <v>3073062.8303647744</v>
      </c>
      <c r="M149" s="20">
        <f>'3.2.5'!M5</f>
        <v>2847490.2772172941</v>
      </c>
    </row>
    <row r="150" spans="1:13" ht="20.100000000000001" customHeight="1" x14ac:dyDescent="0.25">
      <c r="A150" s="118">
        <v>11</v>
      </c>
      <c r="B150" s="118" t="s">
        <v>242</v>
      </c>
      <c r="C150" s="119">
        <f>'3.2.5'!C6</f>
        <v>915405.94254946487</v>
      </c>
      <c r="D150" s="119">
        <f>'3.2.5'!D6</f>
        <v>1054910.8478802552</v>
      </c>
      <c r="E150" s="119">
        <f>'3.2.5'!E6</f>
        <v>1138524.7804462078</v>
      </c>
      <c r="F150" s="119">
        <f>'3.2.5'!F6</f>
        <v>1251757.1005511126</v>
      </c>
      <c r="G150" s="119">
        <f>'3.2.5'!G6</f>
        <v>1314873.5252926769</v>
      </c>
      <c r="H150" s="119">
        <f>'3.2.5'!H6</f>
        <v>1378619.8309582584</v>
      </c>
      <c r="I150" s="119">
        <f>'3.2.5'!I6</f>
        <v>1445847.8786522013</v>
      </c>
      <c r="J150" s="119">
        <f>'3.2.5'!J6</f>
        <v>1523488.1717165047</v>
      </c>
      <c r="K150" s="119">
        <f>'3.2.5'!K6</f>
        <v>1658116.4323520989</v>
      </c>
      <c r="L150" s="119">
        <f>'3.2.5'!L6</f>
        <v>1750617.50726591</v>
      </c>
      <c r="M150" s="119">
        <f>'3.2.5'!M6</f>
        <v>1711833.0930154</v>
      </c>
    </row>
    <row r="151" spans="1:13" ht="20.100000000000001" customHeight="1" x14ac:dyDescent="0.25">
      <c r="A151" s="21">
        <v>111</v>
      </c>
      <c r="B151" s="22" t="s">
        <v>256</v>
      </c>
      <c r="C151" s="120">
        <f>'3.2.5'!C7</f>
        <v>258483.2526695047</v>
      </c>
      <c r="D151" s="120">
        <f>'3.2.5'!D7</f>
        <v>313999.18123889877</v>
      </c>
      <c r="E151" s="120">
        <f>'3.2.5'!E7</f>
        <v>324933.23643125198</v>
      </c>
      <c r="F151" s="120">
        <f>'3.2.5'!F7</f>
        <v>360771.12003212102</v>
      </c>
      <c r="G151" s="120">
        <f>'3.2.5'!G7</f>
        <v>382156.00166004198</v>
      </c>
      <c r="H151" s="120">
        <f>'3.2.5'!H7</f>
        <v>401126.72789934149</v>
      </c>
      <c r="I151" s="120">
        <f>'3.2.5'!I7</f>
        <v>453199.91484120657</v>
      </c>
      <c r="J151" s="120">
        <f>'3.2.5'!J7</f>
        <v>458685.46524577675</v>
      </c>
      <c r="K151" s="120">
        <f>'3.2.5'!K7</f>
        <v>490756.76350703789</v>
      </c>
      <c r="L151" s="120">
        <f>'3.2.5'!L7</f>
        <v>537921.72948100977</v>
      </c>
      <c r="M151" s="120">
        <f>'3.2.5'!M7</f>
        <v>525647.31092903996</v>
      </c>
    </row>
    <row r="152" spans="1:13" ht="20.100000000000001" customHeight="1" x14ac:dyDescent="0.25">
      <c r="A152" s="21">
        <v>112</v>
      </c>
      <c r="B152" s="22" t="s">
        <v>257</v>
      </c>
      <c r="C152" s="120">
        <f>'3.2.5'!C14</f>
        <v>12531.03227256</v>
      </c>
      <c r="D152" s="120">
        <f>'3.2.5'!D14</f>
        <v>14844.60652343</v>
      </c>
      <c r="E152" s="120">
        <f>'3.2.5'!E14</f>
        <v>16687.596646900001</v>
      </c>
      <c r="F152" s="120">
        <f>'3.2.5'!F14</f>
        <v>18725.35589553</v>
      </c>
      <c r="G152" s="120">
        <f>'3.2.5'!G14</f>
        <v>20719.317173770003</v>
      </c>
      <c r="H152" s="120">
        <f>'3.2.5'!H14</f>
        <v>21587.140463770003</v>
      </c>
      <c r="I152" s="120">
        <f>'3.2.5'!I14</f>
        <v>22190.159168029997</v>
      </c>
      <c r="J152" s="120">
        <f>'3.2.5'!J14</f>
        <v>22732.264374940001</v>
      </c>
      <c r="K152" s="120">
        <f>'3.2.5'!K14</f>
        <v>24405.276907609998</v>
      </c>
      <c r="L152" s="120">
        <f>'3.2.5'!L14</f>
        <v>24238.585104130001</v>
      </c>
      <c r="M152" s="120">
        <f>'3.2.5'!M14</f>
        <v>23268.17352013</v>
      </c>
    </row>
    <row r="153" spans="1:13" ht="20.100000000000001" customHeight="1" x14ac:dyDescent="0.25">
      <c r="A153" s="21">
        <v>113</v>
      </c>
      <c r="B153" s="22" t="s">
        <v>258</v>
      </c>
      <c r="C153" s="120">
        <f>'3.2.5'!C17</f>
        <v>49072.0262729284</v>
      </c>
      <c r="D153" s="120">
        <f>'3.2.5'!D17</f>
        <v>56021.724167277447</v>
      </c>
      <c r="E153" s="120">
        <f>'3.2.5'!E17</f>
        <v>62702.514671861376</v>
      </c>
      <c r="F153" s="120">
        <f>'3.2.5'!F17</f>
        <v>70145.460122969875</v>
      </c>
      <c r="G153" s="120">
        <f>'3.2.5'!G17</f>
        <v>77412.814786520656</v>
      </c>
      <c r="H153" s="120">
        <f>'3.2.5'!H17</f>
        <v>86577.954371159023</v>
      </c>
      <c r="I153" s="120">
        <f>'3.2.5'!I17</f>
        <v>92631.172218264517</v>
      </c>
      <c r="J153" s="120">
        <f>'3.2.5'!J17</f>
        <v>98805.513572559081</v>
      </c>
      <c r="K153" s="120">
        <f>'3.2.5'!K17</f>
        <v>108088.03109198442</v>
      </c>
      <c r="L153" s="120">
        <f>'3.2.5'!L17</f>
        <v>117835.56106692963</v>
      </c>
      <c r="M153" s="120">
        <f>'3.2.5'!M17</f>
        <v>120359.51076957</v>
      </c>
    </row>
    <row r="154" spans="1:13" ht="20.100000000000001" customHeight="1" x14ac:dyDescent="0.25">
      <c r="A154" s="21">
        <v>114</v>
      </c>
      <c r="B154" s="22" t="s">
        <v>264</v>
      </c>
      <c r="C154" s="120">
        <f>'3.2.5'!C30</f>
        <v>574052.25419572182</v>
      </c>
      <c r="D154" s="120">
        <f>'3.2.5'!D30</f>
        <v>643067.53928029898</v>
      </c>
      <c r="E154" s="120">
        <f>'3.2.5'!E30</f>
        <v>703552.81586035457</v>
      </c>
      <c r="F154" s="120">
        <f>'3.2.5'!F30</f>
        <v>764557.57981612172</v>
      </c>
      <c r="G154" s="120">
        <f>'3.2.5'!G30</f>
        <v>797853.33667504438</v>
      </c>
      <c r="H154" s="120">
        <f>'3.2.5'!H30</f>
        <v>830849.05035405804</v>
      </c>
      <c r="I154" s="120">
        <f>'3.2.5'!I30</f>
        <v>846378.08747148013</v>
      </c>
      <c r="J154" s="120">
        <f>'3.2.5'!J30</f>
        <v>910914.76959455863</v>
      </c>
      <c r="K154" s="120">
        <f>'3.2.5'!K30</f>
        <v>994161.8882769465</v>
      </c>
      <c r="L154" s="120">
        <f>'3.2.5'!L30</f>
        <v>1027688.7881420808</v>
      </c>
      <c r="M154" s="120">
        <f>'3.2.5'!M30</f>
        <v>996844.18496866</v>
      </c>
    </row>
    <row r="155" spans="1:13" ht="20.100000000000001" customHeight="1" x14ac:dyDescent="0.25">
      <c r="A155" s="21">
        <v>115</v>
      </c>
      <c r="B155" s="22" t="s">
        <v>273</v>
      </c>
      <c r="C155" s="120">
        <f>'3.2.5'!C54</f>
        <v>21082.992104879999</v>
      </c>
      <c r="D155" s="120">
        <f>'3.2.5'!D54</f>
        <v>26653.026353739999</v>
      </c>
      <c r="E155" s="120">
        <f>'3.2.5'!E54</f>
        <v>31128.93615275</v>
      </c>
      <c r="F155" s="120">
        <f>'3.2.5'!F54</f>
        <v>36978.393835469993</v>
      </c>
      <c r="G155" s="120">
        <f>'3.2.5'!G54</f>
        <v>36773.041650119994</v>
      </c>
      <c r="H155" s="120">
        <f>'3.2.5'!H54</f>
        <v>38969.359133270002</v>
      </c>
      <c r="I155" s="120">
        <f>'3.2.5'!I54</f>
        <v>31447.614282120001</v>
      </c>
      <c r="J155" s="120">
        <f>'3.2.5'!J54</f>
        <v>32350.158855550002</v>
      </c>
      <c r="K155" s="120">
        <f>'3.2.5'!K54</f>
        <v>40704.096041889999</v>
      </c>
      <c r="L155" s="120">
        <f>'3.2.5'!L54</f>
        <v>42932.793020130004</v>
      </c>
      <c r="M155" s="120">
        <f>'3.2.5'!M54</f>
        <v>45721.898153310001</v>
      </c>
    </row>
    <row r="156" spans="1:13" ht="20.100000000000001" customHeight="1" x14ac:dyDescent="0.25">
      <c r="A156" s="21">
        <v>116</v>
      </c>
      <c r="B156" s="22" t="s">
        <v>278</v>
      </c>
      <c r="C156" s="120">
        <f>'3.2.5'!C61</f>
        <v>184.38503387000003</v>
      </c>
      <c r="D156" s="120">
        <f>'3.2.5'!D61</f>
        <v>324.7703166099999</v>
      </c>
      <c r="E156" s="120">
        <f>'3.2.5'!E61</f>
        <v>-480.31931691</v>
      </c>
      <c r="F156" s="120">
        <f>'3.2.5'!F61</f>
        <v>579.19084889999999</v>
      </c>
      <c r="G156" s="120">
        <f>'3.2.5'!G61</f>
        <v>-40.986652819999989</v>
      </c>
      <c r="H156" s="120">
        <f>'3.2.5'!H61</f>
        <v>-490.40126334000001</v>
      </c>
      <c r="I156" s="120">
        <f>'3.2.5'!I61</f>
        <v>0.93067109999999997</v>
      </c>
      <c r="J156" s="120">
        <f>'3.2.5'!J61</f>
        <v>7.3120000000002905E-5</v>
      </c>
      <c r="K156" s="120">
        <f>'3.2.5'!K61</f>
        <v>0.37652663000000003</v>
      </c>
      <c r="L156" s="120">
        <f>'3.2.5'!L61</f>
        <v>5.045162999999999E-2</v>
      </c>
      <c r="M156" s="120">
        <f>'3.2.5'!M61</f>
        <v>-7.9853253099999995</v>
      </c>
    </row>
    <row r="157" spans="1:13" ht="20.100000000000001" customHeight="1" x14ac:dyDescent="0.25">
      <c r="A157" s="118">
        <v>12</v>
      </c>
      <c r="B157" s="118" t="s">
        <v>246</v>
      </c>
      <c r="C157" s="119">
        <f>'3.2.5'!C62</f>
        <v>402520.2073165382</v>
      </c>
      <c r="D157" s="119">
        <f>'3.2.5'!D62</f>
        <v>461599.26164056658</v>
      </c>
      <c r="E157" s="119">
        <f>'3.2.5'!E62</f>
        <v>511986.92244955921</v>
      </c>
      <c r="F157" s="119">
        <f>'3.2.5'!F62</f>
        <v>567724.26767301094</v>
      </c>
      <c r="G157" s="119">
        <f>'3.2.5'!G62</f>
        <v>615774.31675112061</v>
      </c>
      <c r="H157" s="119">
        <f>'3.2.5'!H62</f>
        <v>646268.42672189907</v>
      </c>
      <c r="I157" s="119">
        <f>'3.2.5'!I62</f>
        <v>679627.59602752246</v>
      </c>
      <c r="J157" s="119">
        <f>'3.2.5'!J62</f>
        <v>723167.33621555835</v>
      </c>
      <c r="K157" s="119">
        <f>'3.2.5'!K62</f>
        <v>758138.79935481853</v>
      </c>
      <c r="L157" s="119">
        <f>'3.2.5'!L62</f>
        <v>810363.97429491056</v>
      </c>
      <c r="M157" s="119">
        <f>'3.2.5'!M62</f>
        <v>797091.21977593296</v>
      </c>
    </row>
    <row r="158" spans="1:13" ht="20.100000000000001" customHeight="1" x14ac:dyDescent="0.25">
      <c r="A158" s="118">
        <v>13</v>
      </c>
      <c r="B158" s="118" t="s">
        <v>243</v>
      </c>
      <c r="C158" s="119">
        <f>'3.2.5'!C74</f>
        <v>70.572699900018051</v>
      </c>
      <c r="D158" s="119">
        <f>'3.2.5'!D74</f>
        <v>32.656837640039157</v>
      </c>
      <c r="E158" s="119">
        <f>'3.2.5'!E74</f>
        <v>37.796681289968546</v>
      </c>
      <c r="F158" s="119">
        <f>'3.2.5'!F74</f>
        <v>79.668856130039785</v>
      </c>
      <c r="G158" s="119">
        <f>'3.2.5'!G74</f>
        <v>54.567004760028794</v>
      </c>
      <c r="H158" s="119">
        <f>'3.2.5'!H74</f>
        <v>40.301625079941005</v>
      </c>
      <c r="I158" s="119">
        <f>'3.2.5'!I74</f>
        <v>25.743523719953373</v>
      </c>
      <c r="J158" s="119">
        <f>'3.2.5'!J74</f>
        <v>41.776628519990481</v>
      </c>
      <c r="K158" s="119">
        <f>'3.2.5'!K74</f>
        <v>85.282215390005149</v>
      </c>
      <c r="L158" s="119">
        <f>'3.2.5'!L74</f>
        <v>15.147893649875186</v>
      </c>
      <c r="M158" s="119">
        <f>'3.2.5'!M74</f>
        <v>18.490808470058255</v>
      </c>
    </row>
    <row r="159" spans="1:13" ht="20.100000000000001" customHeight="1" x14ac:dyDescent="0.25">
      <c r="A159" s="118">
        <v>14</v>
      </c>
      <c r="B159" s="118" t="s">
        <v>247</v>
      </c>
      <c r="C159" s="119">
        <f>'3.2.5'!C84</f>
        <v>200518.46046220284</v>
      </c>
      <c r="D159" s="119">
        <f>'3.2.5'!D84</f>
        <v>222580.13663438626</v>
      </c>
      <c r="E159" s="119">
        <f>'3.2.5'!E84</f>
        <v>286800.8501272123</v>
      </c>
      <c r="F159" s="119">
        <f>'3.2.5'!F84</f>
        <v>292576.02927505289</v>
      </c>
      <c r="G159" s="119">
        <f>'3.2.5'!G84</f>
        <v>290605.80111529958</v>
      </c>
      <c r="H159" s="119">
        <f>'3.2.5'!H84</f>
        <v>393483.8789276802</v>
      </c>
      <c r="I159" s="119">
        <f>'3.2.5'!I84</f>
        <v>444672.23644824239</v>
      </c>
      <c r="J159" s="119">
        <f>'3.2.5'!J84</f>
        <v>371524.43046489934</v>
      </c>
      <c r="K159" s="119">
        <f>'3.2.5'!K84</f>
        <v>420350.25821695937</v>
      </c>
      <c r="L159" s="119">
        <f>'3.2.5'!L84</f>
        <v>512066.20091030345</v>
      </c>
      <c r="M159" s="119">
        <f>'3.2.5'!M84</f>
        <v>338547.47361749131</v>
      </c>
    </row>
    <row r="160" spans="1:13" ht="20.100000000000001" customHeight="1" x14ac:dyDescent="0.25">
      <c r="A160" s="121">
        <v>1411</v>
      </c>
      <c r="B160" s="121" t="s">
        <v>822</v>
      </c>
      <c r="C160" s="122">
        <f>'3.2.5'!C86</f>
        <v>75746.955318154854</v>
      </c>
      <c r="D160" s="122">
        <f>'3.2.5'!D86</f>
        <v>94842.562767964133</v>
      </c>
      <c r="E160" s="122">
        <f>'3.2.5'!E86</f>
        <v>114227.98532789425</v>
      </c>
      <c r="F160" s="122">
        <f>'3.2.5'!F86</f>
        <v>107666.00882220574</v>
      </c>
      <c r="G160" s="122">
        <f>'3.2.5'!G86</f>
        <v>123599.2908184096</v>
      </c>
      <c r="H160" s="122">
        <f>'3.2.5'!H86</f>
        <v>209593.19743264135</v>
      </c>
      <c r="I160" s="122">
        <f>'3.2.5'!I86</f>
        <v>248890.30225023493</v>
      </c>
      <c r="J160" s="122">
        <f>'3.2.5'!J86</f>
        <v>174531.50993398263</v>
      </c>
      <c r="K160" s="122">
        <f>'3.2.5'!K86</f>
        <v>189510.70895370073</v>
      </c>
      <c r="L160" s="122">
        <f>'3.2.5'!L86</f>
        <v>179272.64304675668</v>
      </c>
      <c r="M160" s="122">
        <f>'3.2.5'!M86</f>
        <v>126157.74684953451</v>
      </c>
    </row>
    <row r="161" spans="1:13" ht="20.100000000000001" customHeight="1" x14ac:dyDescent="0.25">
      <c r="A161" s="123" t="s">
        <v>394</v>
      </c>
      <c r="B161" s="121" t="s">
        <v>395</v>
      </c>
      <c r="C161" s="122">
        <f>C159-C160</f>
        <v>124771.50514404799</v>
      </c>
      <c r="D161" s="122">
        <f t="shared" ref="D161:M161" si="24">D159-D160</f>
        <v>127737.57386642213</v>
      </c>
      <c r="E161" s="122">
        <f t="shared" si="24"/>
        <v>172572.86479931805</v>
      </c>
      <c r="F161" s="122">
        <f t="shared" si="24"/>
        <v>184910.02045284715</v>
      </c>
      <c r="G161" s="122">
        <f t="shared" si="24"/>
        <v>167006.51029688999</v>
      </c>
      <c r="H161" s="122">
        <f t="shared" si="24"/>
        <v>183890.68149503885</v>
      </c>
      <c r="I161" s="122">
        <f t="shared" si="24"/>
        <v>195781.93419800745</v>
      </c>
      <c r="J161" s="122">
        <f t="shared" si="24"/>
        <v>196992.92053091672</v>
      </c>
      <c r="K161" s="122">
        <f t="shared" si="24"/>
        <v>230839.54926325864</v>
      </c>
      <c r="L161" s="122">
        <f t="shared" si="24"/>
        <v>332793.55786354677</v>
      </c>
      <c r="M161" s="122">
        <f t="shared" si="24"/>
        <v>212389.7267679568</v>
      </c>
    </row>
    <row r="162" spans="1:13" ht="20.100000000000001" customHeight="1" x14ac:dyDescent="0.25">
      <c r="A162" s="18" t="s">
        <v>396</v>
      </c>
      <c r="B162" s="19" t="s">
        <v>823</v>
      </c>
      <c r="C162" s="20">
        <f>'3.3.5'!C5</f>
        <v>1638857.3358860882</v>
      </c>
      <c r="D162" s="20">
        <f>'3.3.5'!D5</f>
        <v>1839166.1285534541</v>
      </c>
      <c r="E162" s="20">
        <f>'3.3.5'!E5</f>
        <v>2018735.5104349032</v>
      </c>
      <c r="F162" s="20">
        <f>'3.3.5'!F5</f>
        <v>2266900.1472907355</v>
      </c>
      <c r="G162" s="20">
        <f>'3.3.5'!G5</f>
        <v>2553819.2492739148</v>
      </c>
      <c r="H162" s="20">
        <f>'3.3.5'!H5</f>
        <v>2947734.5418717479</v>
      </c>
      <c r="I162" s="20">
        <f>'3.3.5'!I5</f>
        <v>3045239.5539255375</v>
      </c>
      <c r="J162" s="20">
        <f>'3.3.5'!J5</f>
        <v>3170685.6323021902</v>
      </c>
      <c r="K162" s="20">
        <f>'3.3.5'!K5</f>
        <v>3320115.9172814824</v>
      </c>
      <c r="L162" s="20">
        <f>'3.3.5'!L5</f>
        <v>3448876.8510402138</v>
      </c>
      <c r="M162" s="20">
        <f>'3.3.5'!M5</f>
        <v>3716653.5760717718</v>
      </c>
    </row>
    <row r="163" spans="1:13" ht="20.100000000000001" customHeight="1" x14ac:dyDescent="0.25">
      <c r="A163" s="118">
        <v>2</v>
      </c>
      <c r="B163" s="118" t="s">
        <v>490</v>
      </c>
      <c r="C163" s="119">
        <f>'3.3.5'!C6</f>
        <v>1581355.1342575424</v>
      </c>
      <c r="D163" s="119">
        <f>'3.3.5'!D6</f>
        <v>1803035.6886816702</v>
      </c>
      <c r="E163" s="119">
        <f>'3.3.5'!E6</f>
        <v>1979218.6361341211</v>
      </c>
      <c r="F163" s="119">
        <f>'3.3.5'!F6</f>
        <v>2224187.2333749179</v>
      </c>
      <c r="G163" s="119">
        <f>'3.3.5'!G6</f>
        <v>2500259.3684094343</v>
      </c>
      <c r="H163" s="119">
        <f>'3.3.5'!H6</f>
        <v>2939592.5505520268</v>
      </c>
      <c r="I163" s="119">
        <f>'3.3.5'!I6</f>
        <v>3051262.4008791307</v>
      </c>
      <c r="J163" s="119">
        <f>'3.3.5'!J6</f>
        <v>3199810.8846950429</v>
      </c>
      <c r="K163" s="119">
        <f>'3.3.5'!K6</f>
        <v>3335802.1367460396</v>
      </c>
      <c r="L163" s="119">
        <f>'3.3.5'!L6</f>
        <v>3477578.8988337214</v>
      </c>
      <c r="M163" s="119">
        <f>'3.3.5'!M6</f>
        <v>3731916.5388153875</v>
      </c>
    </row>
    <row r="164" spans="1:13" ht="20.100000000000001" customHeight="1" x14ac:dyDescent="0.25">
      <c r="A164" s="124">
        <v>21</v>
      </c>
      <c r="B164" s="124" t="s">
        <v>244</v>
      </c>
      <c r="C164" s="120">
        <f>'3.3.5'!C7</f>
        <v>466687.83705291856</v>
      </c>
      <c r="D164" s="120">
        <f>'3.3.5'!D7</f>
        <v>520247.72258427017</v>
      </c>
      <c r="E164" s="120">
        <f>'3.3.5'!E7</f>
        <v>573444.88242166175</v>
      </c>
      <c r="F164" s="120">
        <f>'3.3.5'!F7</f>
        <v>647613.57860359561</v>
      </c>
      <c r="G164" s="120">
        <f>'3.3.5'!G7</f>
        <v>707373.91789322719</v>
      </c>
      <c r="H164" s="120">
        <f>'3.3.5'!H7</f>
        <v>774537.27790114738</v>
      </c>
      <c r="I164" s="120">
        <f>'3.3.5'!I7</f>
        <v>814083.65363244945</v>
      </c>
      <c r="J164" s="120">
        <f>'3.3.5'!J7</f>
        <v>865642.93770280702</v>
      </c>
      <c r="K164" s="120">
        <f>'3.3.5'!K7</f>
        <v>910413.02452787198</v>
      </c>
      <c r="L164" s="120">
        <f>'3.3.5'!L7</f>
        <v>957043.68623939133</v>
      </c>
      <c r="M164" s="120">
        <f>'3.3.5'!M7</f>
        <v>959850.08071928215</v>
      </c>
    </row>
    <row r="165" spans="1:13" ht="20.100000000000001" customHeight="1" x14ac:dyDescent="0.25">
      <c r="A165" s="124">
        <v>22</v>
      </c>
      <c r="B165" s="124" t="s">
        <v>245</v>
      </c>
      <c r="C165" s="120">
        <f>'3.3.5'!C19</f>
        <v>209013.96630286454</v>
      </c>
      <c r="D165" s="120">
        <f>'3.3.5'!D19</f>
        <v>229076.63031242002</v>
      </c>
      <c r="E165" s="120">
        <f>'3.3.5'!E19</f>
        <v>253911.80687733961</v>
      </c>
      <c r="F165" s="120">
        <f>'3.3.5'!F19</f>
        <v>273279.43565663102</v>
      </c>
      <c r="G165" s="120">
        <f>'3.3.5'!G19</f>
        <v>304139.29037237499</v>
      </c>
      <c r="H165" s="120">
        <f>'3.3.5'!H19</f>
        <v>303770.33205422398</v>
      </c>
      <c r="I165" s="120">
        <f>'3.3.5'!I19</f>
        <v>324883.39618967404</v>
      </c>
      <c r="J165" s="120">
        <f>'3.3.5'!J19</f>
        <v>326058.84714906034</v>
      </c>
      <c r="K165" s="120">
        <f>'3.3.5'!K19</f>
        <v>356631.47945719503</v>
      </c>
      <c r="L165" s="120">
        <f>'3.3.5'!L19</f>
        <v>383122.10607883125</v>
      </c>
      <c r="M165" s="120">
        <f>'3.3.5'!M19</f>
        <v>392026.14407281764</v>
      </c>
    </row>
    <row r="166" spans="1:13" ht="20.100000000000001" customHeight="1" x14ac:dyDescent="0.25">
      <c r="A166" s="124">
        <v>23</v>
      </c>
      <c r="B166" s="124" t="s">
        <v>824</v>
      </c>
      <c r="C166" s="120">
        <f>'3.3.5'!C20</f>
        <v>50659</v>
      </c>
      <c r="D166" s="120">
        <f>'3.3.5'!D20</f>
        <v>56845.573219527221</v>
      </c>
      <c r="E166" s="120">
        <f>'3.3.5'!E20</f>
        <v>62937</v>
      </c>
      <c r="F166" s="120">
        <f>'3.3.5'!F20</f>
        <v>70093</v>
      </c>
      <c r="G166" s="120">
        <f>'3.3.5'!G20</f>
        <v>78079</v>
      </c>
      <c r="H166" s="120">
        <f>'3.3.5'!H20</f>
        <v>87589</v>
      </c>
      <c r="I166" s="120">
        <f>'3.3.5'!I20</f>
        <v>96198</v>
      </c>
      <c r="J166" s="120">
        <f>'3.3.5'!J20</f>
        <v>101403</v>
      </c>
      <c r="K166" s="120">
        <f>'3.3.5'!K20</f>
        <v>106711</v>
      </c>
      <c r="L166" s="120">
        <f>'3.3.5'!L20</f>
        <v>115040</v>
      </c>
      <c r="M166" s="120">
        <f>'3.3.5'!M20</f>
        <v>120995.78372322577</v>
      </c>
    </row>
    <row r="167" spans="1:13" ht="20.100000000000001" customHeight="1" x14ac:dyDescent="0.25">
      <c r="A167" s="124">
        <v>24</v>
      </c>
      <c r="B167" s="124" t="s">
        <v>825</v>
      </c>
      <c r="C167" s="120">
        <f>'3.3.5'!C21</f>
        <v>273685.57865308505</v>
      </c>
      <c r="D167" s="120">
        <f>'3.3.5'!D21</f>
        <v>333694.34070731531</v>
      </c>
      <c r="E167" s="120">
        <f>'3.3.5'!E21</f>
        <v>333853.22525602218</v>
      </c>
      <c r="F167" s="120">
        <f>'3.3.5'!F21</f>
        <v>371611.64616390021</v>
      </c>
      <c r="G167" s="120">
        <f>'3.3.5'!G21</f>
        <v>434114.04533351038</v>
      </c>
      <c r="H167" s="120">
        <f>'3.3.5'!H21</f>
        <v>714704.58695311844</v>
      </c>
      <c r="I167" s="120">
        <f>'3.3.5'!I21</f>
        <v>623948.59337838669</v>
      </c>
      <c r="J167" s="120">
        <f>'3.3.5'!J21</f>
        <v>589196.91714873584</v>
      </c>
      <c r="K167" s="120">
        <f>'3.3.5'!K21</f>
        <v>613408.20448469743</v>
      </c>
      <c r="L167" s="120">
        <f>'3.3.5'!L21</f>
        <v>526300.44051603996</v>
      </c>
      <c r="M167" s="120">
        <f>'3.3.5'!M21</f>
        <v>434377.4677795514</v>
      </c>
    </row>
    <row r="168" spans="1:13" ht="20.100000000000001" customHeight="1" x14ac:dyDescent="0.25">
      <c r="A168" s="124">
        <v>25</v>
      </c>
      <c r="B168" s="124" t="s">
        <v>248</v>
      </c>
      <c r="C168" s="120">
        <f>'3.3.5'!C25</f>
        <v>6469.4090008531357</v>
      </c>
      <c r="D168" s="120">
        <f>'3.3.5'!D25</f>
        <v>12216.325164299518</v>
      </c>
      <c r="E168" s="120">
        <f>'3.3.5'!E25</f>
        <v>14741.984103990299</v>
      </c>
      <c r="F168" s="120">
        <f>'3.3.5'!F25</f>
        <v>25671.380949603899</v>
      </c>
      <c r="G168" s="120">
        <f>'3.3.5'!G25</f>
        <v>30371.092185672736</v>
      </c>
      <c r="H168" s="120">
        <f>'3.3.5'!H25</f>
        <v>25208.921515329996</v>
      </c>
      <c r="I168" s="120">
        <f>'3.3.5'!I25</f>
        <v>28388.519784709999</v>
      </c>
      <c r="J168" s="120">
        <f>'3.3.5'!J25</f>
        <v>23110.446089720001</v>
      </c>
      <c r="K168" s="120">
        <f>'3.3.5'!K25</f>
        <v>24822.206538249997</v>
      </c>
      <c r="L168" s="120">
        <f>'3.3.5'!L25</f>
        <v>17442.551590802166</v>
      </c>
      <c r="M168" s="120">
        <f>'3.3.5'!M25</f>
        <v>12308.00816596675</v>
      </c>
    </row>
    <row r="169" spans="1:13" ht="20.100000000000001" customHeight="1" x14ac:dyDescent="0.25">
      <c r="A169" s="124">
        <v>26</v>
      </c>
      <c r="B169" s="124" t="s">
        <v>243</v>
      </c>
      <c r="C169" s="120">
        <f>'3.3.5'!C29</f>
        <v>1217.0632688020123</v>
      </c>
      <c r="D169" s="120">
        <f>'3.3.5'!D29</f>
        <v>1115.4121733120992</v>
      </c>
      <c r="E169" s="120">
        <f>'3.3.5'!E29</f>
        <v>1320.521785921359</v>
      </c>
      <c r="F169" s="120">
        <f>'3.3.5'!F29</f>
        <v>1898.8185525200679</v>
      </c>
      <c r="G169" s="120">
        <f>'3.3.5'!G29</f>
        <v>3103.6643715710961</v>
      </c>
      <c r="H169" s="120">
        <f>'3.3.5'!H29</f>
        <v>2722.42826659407</v>
      </c>
      <c r="I169" s="120">
        <f>'3.3.5'!I29</f>
        <v>4602.4174679090502</v>
      </c>
      <c r="J169" s="120">
        <f>'3.3.5'!J29</f>
        <v>3616.5554866056191</v>
      </c>
      <c r="K169" s="120">
        <f>'3.3.5'!K29</f>
        <v>3654.0815665000118</v>
      </c>
      <c r="L169" s="120">
        <f>'3.3.5'!L29</f>
        <v>2459.6338773150928</v>
      </c>
      <c r="M169" s="120">
        <f>'3.3.5'!M29</f>
        <v>4027.7755081659416</v>
      </c>
    </row>
    <row r="170" spans="1:13" ht="20.100000000000001" customHeight="1" x14ac:dyDescent="0.25">
      <c r="A170" s="124">
        <v>27</v>
      </c>
      <c r="B170" s="124" t="s">
        <v>580</v>
      </c>
      <c r="C170" s="120">
        <f>'3.3.5'!C39</f>
        <v>529550.41743696306</v>
      </c>
      <c r="D170" s="120">
        <f>'3.3.5'!D39</f>
        <v>592276.39555440086</v>
      </c>
      <c r="E170" s="120">
        <f>'3.3.5'!E39</f>
        <v>670259.60406974016</v>
      </c>
      <c r="F170" s="120">
        <f>'3.3.5'!F39</f>
        <v>756240.70068387908</v>
      </c>
      <c r="G170" s="120">
        <f>'3.3.5'!G39</f>
        <v>853774.4361174223</v>
      </c>
      <c r="H170" s="120">
        <f>'3.3.5'!H39</f>
        <v>932986.87241499545</v>
      </c>
      <c r="I170" s="120">
        <f>'3.3.5'!I39</f>
        <v>1054494.948514676</v>
      </c>
      <c r="J170" s="120">
        <f>'3.3.5'!J39</f>
        <v>1196671.1754059899</v>
      </c>
      <c r="K170" s="120">
        <f>'3.3.5'!K39</f>
        <v>1215226.1944181591</v>
      </c>
      <c r="L170" s="120">
        <f>'3.3.5'!L39</f>
        <v>1333854.1024200493</v>
      </c>
      <c r="M170" s="120">
        <f>'3.3.5'!M39</f>
        <v>1689385.9102618301</v>
      </c>
    </row>
    <row r="171" spans="1:13" ht="20.100000000000001" customHeight="1" x14ac:dyDescent="0.25">
      <c r="A171" s="124">
        <v>28</v>
      </c>
      <c r="B171" s="124" t="s">
        <v>398</v>
      </c>
      <c r="C171" s="120">
        <f>'3.3.5'!C53</f>
        <v>44071.862542056522</v>
      </c>
      <c r="D171" s="120">
        <f>'3.3.5'!D53</f>
        <v>57563.288966125423</v>
      </c>
      <c r="E171" s="120">
        <f>'3.3.5'!E53</f>
        <v>68749.611619445583</v>
      </c>
      <c r="F171" s="120">
        <f>'3.3.5'!F53</f>
        <v>77778.672764788251</v>
      </c>
      <c r="G171" s="120">
        <f>'3.3.5'!G53</f>
        <v>89303.922135655244</v>
      </c>
      <c r="H171" s="120">
        <f>'3.3.5'!H53</f>
        <v>98073.131446617801</v>
      </c>
      <c r="I171" s="120">
        <f>'3.3.5'!I53</f>
        <v>104662.87191132542</v>
      </c>
      <c r="J171" s="120">
        <f>'3.3.5'!J53</f>
        <v>94111.005712124228</v>
      </c>
      <c r="K171" s="120">
        <f>'3.3.5'!K53</f>
        <v>104935.94575336583</v>
      </c>
      <c r="L171" s="120">
        <f>'3.3.5'!L53</f>
        <v>142316.3781112922</v>
      </c>
      <c r="M171" s="120">
        <f>'3.3.5'!M53</f>
        <v>118945.36858454856</v>
      </c>
    </row>
    <row r="172" spans="1:13" ht="20.100000000000001" customHeight="1" x14ac:dyDescent="0.25">
      <c r="A172" s="118">
        <v>31</v>
      </c>
      <c r="B172" s="118" t="s">
        <v>612</v>
      </c>
      <c r="C172" s="119">
        <f>'3.3.5'!C62</f>
        <v>57502.201628545452</v>
      </c>
      <c r="D172" s="119">
        <f>'3.3.5'!D62</f>
        <v>36130.439871783587</v>
      </c>
      <c r="E172" s="119">
        <f>'3.3.5'!E62</f>
        <v>39516.874300782263</v>
      </c>
      <c r="F172" s="119">
        <f>'3.3.5'!F62</f>
        <v>42712.91391581764</v>
      </c>
      <c r="G172" s="119">
        <f>'3.3.5'!G62</f>
        <v>53559.880864480961</v>
      </c>
      <c r="H172" s="119">
        <f>'3.3.5'!H62</f>
        <v>8141.991319720576</v>
      </c>
      <c r="I172" s="119">
        <f>'3.3.5'!I62</f>
        <v>-6022.8469535935146</v>
      </c>
      <c r="J172" s="119">
        <f>'3.3.5'!J62</f>
        <v>-29125.252392852766</v>
      </c>
      <c r="K172" s="119">
        <f>'3.3.5'!K62</f>
        <v>-15686.219464556854</v>
      </c>
      <c r="L172" s="119">
        <f>'3.3.5'!L62</f>
        <v>-28702.047793507812</v>
      </c>
      <c r="M172" s="119">
        <f>'3.3.5'!M62</f>
        <v>-15262.962743616055</v>
      </c>
    </row>
    <row r="173" spans="1:13" ht="20.100000000000001" customHeight="1" x14ac:dyDescent="0.25">
      <c r="A173" s="125">
        <v>311</v>
      </c>
      <c r="B173" s="124" t="s">
        <v>843</v>
      </c>
      <c r="C173" s="120">
        <f>'3.3.5'!C63</f>
        <v>56158.537114365245</v>
      </c>
      <c r="D173" s="120">
        <f>'3.3.5'!D63</f>
        <v>38747.857171713578</v>
      </c>
      <c r="E173" s="120">
        <f>'3.3.5'!E63</f>
        <v>40859.386476086256</v>
      </c>
      <c r="F173" s="120">
        <f>'3.3.5'!F63</f>
        <v>44993.616601711641</v>
      </c>
      <c r="G173" s="120">
        <f>'3.3.5'!G63</f>
        <v>59300.488925264959</v>
      </c>
      <c r="H173" s="120">
        <f>'3.3.5'!H63</f>
        <v>11021.095162768575</v>
      </c>
      <c r="I173" s="120">
        <f>'3.3.5'!I63</f>
        <v>-3129.0028271155134</v>
      </c>
      <c r="J173" s="120">
        <f>'3.3.5'!J63</f>
        <v>-21805.430487927726</v>
      </c>
      <c r="K173" s="120">
        <f>'3.3.5'!K63</f>
        <v>-13796.111129059853</v>
      </c>
      <c r="L173" s="120">
        <f>'3.3.5'!L63</f>
        <v>-23025.976374657686</v>
      </c>
      <c r="M173" s="142" t="str">
        <f>'3.3.5'!M63</f>
        <v>n.d.</v>
      </c>
    </row>
    <row r="174" spans="1:13" ht="20.100000000000001" customHeight="1" x14ac:dyDescent="0.25">
      <c r="A174" s="125">
        <v>312</v>
      </c>
      <c r="B174" s="124" t="s">
        <v>252</v>
      </c>
      <c r="C174" s="120">
        <f>'3.3.5'!C68</f>
        <v>1966.9393965212168</v>
      </c>
      <c r="D174" s="120">
        <f>'3.3.5'!D68</f>
        <v>498.65771045499991</v>
      </c>
      <c r="E174" s="120">
        <f>'3.3.5'!E68</f>
        <v>133.67217407946509</v>
      </c>
      <c r="F174" s="120">
        <f>'3.3.5'!F68</f>
        <v>779.63424805099999</v>
      </c>
      <c r="G174" s="120">
        <f>'3.3.5'!G68</f>
        <v>1384.0892809069999</v>
      </c>
      <c r="H174" s="120">
        <f>'3.3.5'!H68</f>
        <v>1798.0114298929998</v>
      </c>
      <c r="I174" s="120">
        <f>'3.3.5'!I68</f>
        <v>421.03976016199999</v>
      </c>
      <c r="J174" s="120">
        <f>'3.3.5'!J68</f>
        <v>1359.79986606644</v>
      </c>
      <c r="K174" s="120">
        <f>'3.3.5'!K68</f>
        <v>582.59745177600007</v>
      </c>
      <c r="L174" s="120">
        <f>'3.3.5'!L68</f>
        <v>882.81091515187779</v>
      </c>
      <c r="M174" s="142" t="str">
        <f>'3.3.5'!M68</f>
        <v>n.d.</v>
      </c>
    </row>
    <row r="175" spans="1:13" ht="20.100000000000001" customHeight="1" x14ac:dyDescent="0.25">
      <c r="A175" s="125">
        <v>313</v>
      </c>
      <c r="B175" s="124" t="s">
        <v>253</v>
      </c>
      <c r="C175" s="120">
        <f>'3.3.5'!C69</f>
        <v>21.898912388999999</v>
      </c>
      <c r="D175" s="120">
        <f>'3.3.5'!D69</f>
        <v>29.192191744999999</v>
      </c>
      <c r="E175" s="120">
        <f>'3.3.5'!E69</f>
        <v>33.73809040655</v>
      </c>
      <c r="F175" s="120">
        <f>'3.3.5'!F69</f>
        <v>70.417475345</v>
      </c>
      <c r="G175" s="120">
        <f>'3.3.5'!G69</f>
        <v>84.787343828999994</v>
      </c>
      <c r="H175" s="120">
        <f>'3.3.5'!H69</f>
        <v>67.103654409000001</v>
      </c>
      <c r="I175" s="120">
        <f>'3.3.5'!I69</f>
        <v>48.24681236</v>
      </c>
      <c r="J175" s="120">
        <f>'3.3.5'!J69</f>
        <v>50.866947638520003</v>
      </c>
      <c r="K175" s="120">
        <f>'3.3.5'!K69</f>
        <v>52.023758947000005</v>
      </c>
      <c r="L175" s="120">
        <f>'3.3.5'!L69</f>
        <v>43.795898468000004</v>
      </c>
      <c r="M175" s="142" t="str">
        <f>'3.3.5'!M69</f>
        <v>n.d.</v>
      </c>
    </row>
    <row r="176" spans="1:13" ht="20.100000000000001" customHeight="1" x14ac:dyDescent="0.25">
      <c r="A176" s="125">
        <v>314</v>
      </c>
      <c r="B176" s="124" t="s">
        <v>254</v>
      </c>
      <c r="C176" s="120">
        <f>'3.3.5'!C70</f>
        <v>-645.17379472999994</v>
      </c>
      <c r="D176" s="120">
        <f>'3.3.5'!D70</f>
        <v>-3145.26720213</v>
      </c>
      <c r="E176" s="120">
        <f>'3.3.5'!E70</f>
        <v>-1509.92243979</v>
      </c>
      <c r="F176" s="120">
        <f>'3.3.5'!F70</f>
        <v>-3130.7544092899998</v>
      </c>
      <c r="G176" s="120">
        <f>'3.3.5'!G70</f>
        <v>-7209.4846855200012</v>
      </c>
      <c r="H176" s="120">
        <f>'3.3.5'!H70</f>
        <v>-4744.2189273499998</v>
      </c>
      <c r="I176" s="120">
        <f>'3.3.5'!I70</f>
        <v>-3363.1306990000003</v>
      </c>
      <c r="J176" s="120">
        <f>'3.3.5'!J70</f>
        <v>-8730.4887186300002</v>
      </c>
      <c r="K176" s="120">
        <f>'3.3.5'!K70</f>
        <v>-2524.7295462200004</v>
      </c>
      <c r="L176" s="120">
        <f>'3.3.5'!L70</f>
        <v>-6602.6782324699998</v>
      </c>
      <c r="M176" s="142" t="str">
        <f>'3.3.5'!M70</f>
        <v>n.d.</v>
      </c>
    </row>
    <row r="177" spans="1:13" ht="20.100000000000001" customHeight="1" x14ac:dyDescent="0.25">
      <c r="A177" s="126"/>
      <c r="B177" s="126" t="s">
        <v>399</v>
      </c>
      <c r="C177" s="127">
        <f>C149-C162</f>
        <v>-120342.15285798255</v>
      </c>
      <c r="D177" s="127">
        <f t="shared" ref="D177:M177" si="25">D149-D162</f>
        <v>-100043.22556060646</v>
      </c>
      <c r="E177" s="127">
        <f t="shared" si="25"/>
        <v>-81385.160730633885</v>
      </c>
      <c r="F177" s="127">
        <f t="shared" si="25"/>
        <v>-154763.08093542978</v>
      </c>
      <c r="G177" s="127">
        <f t="shared" si="25"/>
        <v>-332511.03911005799</v>
      </c>
      <c r="H177" s="127">
        <f t="shared" si="25"/>
        <v>-529322.10363882966</v>
      </c>
      <c r="I177" s="127">
        <f t="shared" si="25"/>
        <v>-475066.09927385114</v>
      </c>
      <c r="J177" s="127">
        <f t="shared" si="25"/>
        <v>-552463.91727670841</v>
      </c>
      <c r="K177" s="127">
        <f t="shared" si="25"/>
        <v>-483425.14514221577</v>
      </c>
      <c r="L177" s="127">
        <f t="shared" si="25"/>
        <v>-375814.02067543939</v>
      </c>
      <c r="M177" s="127">
        <f t="shared" si="25"/>
        <v>-869163.2988544777</v>
      </c>
    </row>
    <row r="178" spans="1:13" ht="20.100000000000001" customHeight="1" x14ac:dyDescent="0.25">
      <c r="A178" s="126"/>
      <c r="B178" s="126" t="s">
        <v>400</v>
      </c>
      <c r="C178" s="127">
        <f>(C149-C160)-(C162-C167)</f>
        <v>77596.470476947725</v>
      </c>
      <c r="D178" s="127">
        <f t="shared" ref="D178:M178" si="26">(D149-D160)-(D162-D167)</f>
        <v>138808.55237874482</v>
      </c>
      <c r="E178" s="127">
        <f t="shared" si="26"/>
        <v>138240.07919749385</v>
      </c>
      <c r="F178" s="127">
        <f t="shared" si="26"/>
        <v>109182.55640626466</v>
      </c>
      <c r="G178" s="127">
        <f t="shared" si="26"/>
        <v>-21996.284594957251</v>
      </c>
      <c r="H178" s="127">
        <f t="shared" si="26"/>
        <v>-24210.714118352626</v>
      </c>
      <c r="I178" s="127">
        <f t="shared" si="26"/>
        <v>-100007.80814569956</v>
      </c>
      <c r="J178" s="127">
        <f t="shared" si="26"/>
        <v>-137798.51006195508</v>
      </c>
      <c r="K178" s="127">
        <f t="shared" si="26"/>
        <v>-59527.649611218832</v>
      </c>
      <c r="L178" s="127">
        <f t="shared" si="26"/>
        <v>-28786.223206155933</v>
      </c>
      <c r="M178" s="127">
        <f t="shared" si="26"/>
        <v>-560943.57792446064</v>
      </c>
    </row>
    <row r="179" spans="1:13" ht="20.100000000000001" customHeight="1" x14ac:dyDescent="0.25">
      <c r="A179" s="128" t="s">
        <v>255</v>
      </c>
      <c r="B179" s="129"/>
      <c r="C179" s="129"/>
      <c r="D179" s="129"/>
      <c r="E179" s="129"/>
      <c r="F179" s="129"/>
      <c r="G179" s="129"/>
      <c r="H179" s="129"/>
      <c r="I179" s="129"/>
      <c r="J179" s="129"/>
      <c r="K179" s="129"/>
      <c r="L179" s="129"/>
      <c r="M179" s="129"/>
    </row>
    <row r="180" spans="1:13" ht="20.100000000000001" customHeight="1" x14ac:dyDescent="0.25">
      <c r="A180" s="130" t="s">
        <v>238</v>
      </c>
      <c r="B180" s="131" t="s">
        <v>390</v>
      </c>
      <c r="C180" s="132">
        <f>C173+C166</f>
        <v>106817.53711436524</v>
      </c>
      <c r="D180" s="132">
        <f t="shared" ref="D180:L180" si="27">D173+D166</f>
        <v>95593.430391240807</v>
      </c>
      <c r="E180" s="132">
        <f t="shared" si="27"/>
        <v>103796.38647608625</v>
      </c>
      <c r="F180" s="132">
        <f t="shared" si="27"/>
        <v>115086.61660171163</v>
      </c>
      <c r="G180" s="132">
        <f t="shared" si="27"/>
        <v>137379.48892526497</v>
      </c>
      <c r="H180" s="132">
        <f t="shared" si="27"/>
        <v>98610.095162768572</v>
      </c>
      <c r="I180" s="132">
        <f t="shared" si="27"/>
        <v>93068.997172884483</v>
      </c>
      <c r="J180" s="132">
        <f t="shared" si="27"/>
        <v>79597.569512072281</v>
      </c>
      <c r="K180" s="132">
        <f t="shared" si="27"/>
        <v>92914.888870940151</v>
      </c>
      <c r="L180" s="132">
        <f t="shared" si="27"/>
        <v>92014.023625342321</v>
      </c>
      <c r="M180" s="145" t="s">
        <v>833</v>
      </c>
    </row>
    <row r="181" spans="1:13" ht="20.100000000000001" customHeight="1" x14ac:dyDescent="0.25">
      <c r="A181" s="130" t="s">
        <v>239</v>
      </c>
      <c r="B181" s="131" t="s">
        <v>250</v>
      </c>
      <c r="C181" s="132">
        <f>C149-C163+C166</f>
        <v>-12180.951229436789</v>
      </c>
      <c r="D181" s="132">
        <f t="shared" ref="D181:M181" si="28">D149-D163+D166</f>
        <v>-7067.2124692954021</v>
      </c>
      <c r="E181" s="132">
        <f t="shared" si="28"/>
        <v>21068.713570148218</v>
      </c>
      <c r="F181" s="132">
        <f t="shared" si="28"/>
        <v>-41957.167019612156</v>
      </c>
      <c r="G181" s="132">
        <f t="shared" si="28"/>
        <v>-200872.15824557748</v>
      </c>
      <c r="H181" s="132">
        <f t="shared" si="28"/>
        <v>-433591.11231910856</v>
      </c>
      <c r="I181" s="132">
        <f t="shared" si="28"/>
        <v>-384890.94622744434</v>
      </c>
      <c r="J181" s="132">
        <f t="shared" si="28"/>
        <v>-480186.16966956109</v>
      </c>
      <c r="K181" s="132">
        <f t="shared" si="28"/>
        <v>-392400.36460677302</v>
      </c>
      <c r="L181" s="132">
        <f t="shared" si="28"/>
        <v>-289476.06846894696</v>
      </c>
      <c r="M181" s="132">
        <f t="shared" si="28"/>
        <v>-763430.47787486762</v>
      </c>
    </row>
    <row r="182" spans="1:13" ht="20.100000000000001" customHeight="1" x14ac:dyDescent="0.25">
      <c r="A182" s="133" t="s">
        <v>240</v>
      </c>
      <c r="B182" s="134" t="s">
        <v>251</v>
      </c>
      <c r="C182" s="135">
        <f>C149-C163</f>
        <v>-62839.951229436789</v>
      </c>
      <c r="D182" s="135">
        <f t="shared" ref="D182:M182" si="29">D149-D163</f>
        <v>-63912.785688822623</v>
      </c>
      <c r="E182" s="135">
        <f t="shared" si="29"/>
        <v>-41868.286429851782</v>
      </c>
      <c r="F182" s="135">
        <f t="shared" si="29"/>
        <v>-112050.16701961216</v>
      </c>
      <c r="G182" s="135">
        <f t="shared" si="29"/>
        <v>-278951.15824557748</v>
      </c>
      <c r="H182" s="135">
        <f t="shared" si="29"/>
        <v>-521180.11231910856</v>
      </c>
      <c r="I182" s="135">
        <f t="shared" si="29"/>
        <v>-481088.94622744434</v>
      </c>
      <c r="J182" s="135">
        <f t="shared" si="29"/>
        <v>-581589.16966956109</v>
      </c>
      <c r="K182" s="135">
        <f t="shared" si="29"/>
        <v>-499111.36460677302</v>
      </c>
      <c r="L182" s="135">
        <f t="shared" si="29"/>
        <v>-404516.06846894696</v>
      </c>
      <c r="M182" s="135">
        <f t="shared" si="29"/>
        <v>-884426.26159809344</v>
      </c>
    </row>
    <row r="183" spans="1:13" ht="20.100000000000001" customHeight="1" x14ac:dyDescent="0.25">
      <c r="A183" s="105" t="s">
        <v>589</v>
      </c>
    </row>
    <row r="184" spans="1:13" ht="20.100000000000001" customHeight="1" x14ac:dyDescent="0.25">
      <c r="A184" s="105" t="s">
        <v>853</v>
      </c>
    </row>
    <row r="185" spans="1:13" ht="20.100000000000001" customHeight="1" x14ac:dyDescent="0.25">
      <c r="A185" s="105" t="s">
        <v>590</v>
      </c>
    </row>
    <row r="186" spans="1:13" ht="20.100000000000001" customHeight="1" x14ac:dyDescent="0.25">
      <c r="A186" s="105" t="s">
        <v>804</v>
      </c>
    </row>
    <row r="187" spans="1:13" ht="20.100000000000001" customHeight="1" x14ac:dyDescent="0.25">
      <c r="A187" s="105" t="s">
        <v>592</v>
      </c>
    </row>
    <row r="188" spans="1:13" ht="20.100000000000001" customHeight="1" x14ac:dyDescent="0.25">
      <c r="A188" s="105" t="s">
        <v>625</v>
      </c>
    </row>
    <row r="189" spans="1:13" ht="20.100000000000001" customHeight="1" x14ac:dyDescent="0.25">
      <c r="A189" s="105" t="s">
        <v>626</v>
      </c>
    </row>
    <row r="190" spans="1:13" ht="20.100000000000001" customHeight="1" x14ac:dyDescent="0.25">
      <c r="A190" s="105" t="s">
        <v>633</v>
      </c>
    </row>
    <row r="191" spans="1:13" ht="20.100000000000001" customHeight="1" x14ac:dyDescent="0.25">
      <c r="A191" s="105" t="s">
        <v>634</v>
      </c>
    </row>
    <row r="192" spans="1:13" ht="20.100000000000001" customHeight="1" x14ac:dyDescent="0.25">
      <c r="A192" s="105" t="s">
        <v>636</v>
      </c>
    </row>
    <row r="193" spans="1:1" ht="20.100000000000001" customHeight="1" x14ac:dyDescent="0.25">
      <c r="A193" s="105" t="s">
        <v>637</v>
      </c>
    </row>
    <row r="194" spans="1:1" ht="20.100000000000001" customHeight="1" x14ac:dyDescent="0.25">
      <c r="A194" s="105" t="s">
        <v>641</v>
      </c>
    </row>
    <row r="195" spans="1:1" ht="20.100000000000001" customHeight="1" x14ac:dyDescent="0.25">
      <c r="A195" s="105" t="s">
        <v>642</v>
      </c>
    </row>
    <row r="196" spans="1:1" ht="20.100000000000001" customHeight="1" x14ac:dyDescent="0.25">
      <c r="A196" s="105" t="s">
        <v>643</v>
      </c>
    </row>
  </sheetData>
  <mergeCells count="5">
    <mergeCell ref="A4:B4"/>
    <mergeCell ref="A40:B40"/>
    <mergeCell ref="A76:B76"/>
    <mergeCell ref="A112:B112"/>
    <mergeCell ref="A148:B1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D8082-C7C2-438E-A536-143C3DEC7BF6}">
  <sheetPr codeName="Planilha14"/>
  <dimension ref="A1:CE112"/>
  <sheetViews>
    <sheetView showGridLines="0" zoomScaleNormal="100" workbookViewId="0">
      <pane xSplit="2" ySplit="4" topLeftCell="C74" activePane="bottomRight" state="frozen"/>
      <selection activeCell="A54" sqref="A54"/>
      <selection pane="topRight" activeCell="A54" sqref="A54"/>
      <selection pane="bottomLeft" activeCell="A54" sqref="A54"/>
      <selection pane="bottomRight" activeCell="M8" sqref="M8"/>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769</v>
      </c>
    </row>
    <row r="2" spans="1:13" ht="20.100000000000001" customHeight="1" x14ac:dyDescent="0.25">
      <c r="A2" s="99" t="s">
        <v>333</v>
      </c>
    </row>
    <row r="4" spans="1:13" s="106" customFormat="1" ht="20.100000000000001" customHeight="1" x14ac:dyDescent="0.25">
      <c r="A4" s="322" t="s">
        <v>650</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1">
        <f>VLOOKUP($A$5,'2.2'!$4:$151,3,FALSE)</f>
        <v>1057627.1541555955</v>
      </c>
      <c r="D5" s="91">
        <f>VLOOKUP($A$5,'2.2'!$4:$151,11,FALSE)</f>
        <v>1192865.9378054889</v>
      </c>
      <c r="E5" s="91">
        <f>VLOOKUP($A$5,'2.2'!$4:$151,19,FALSE)</f>
        <v>1327589.8284216626</v>
      </c>
      <c r="F5" s="91">
        <f>VLOOKUP($A$5,'2.2'!$4:$151,27,FALSE)</f>
        <v>1419236.7457856894</v>
      </c>
      <c r="G5" s="91">
        <f>VLOOKUP($A$5,'2.2'!$4:$151,35,FALSE)</f>
        <v>1459556.0941823772</v>
      </c>
      <c r="H5" s="91">
        <f>VLOOKUP($A$5,'2.2'!$4:$151,43,FALSE)</f>
        <v>1622024.2273192913</v>
      </c>
      <c r="I5" s="91">
        <f>VLOOKUP($A$5,'2.2'!$4:$151,51,FALSE)</f>
        <v>1719882.0024393897</v>
      </c>
      <c r="J5" s="91">
        <f>VLOOKUP($A$5,'2.2'!$4:$151,59,FALSE)</f>
        <v>1694878.4125981233</v>
      </c>
      <c r="K5" s="91">
        <f>VLOOKUP($A$5,'2.2'!$4:$151,67,FALSE)</f>
        <v>1867916.6104189807</v>
      </c>
      <c r="L5" s="91">
        <f>VLOOKUP($A$5,'2.2'!$4:$151,75,FALSE)</f>
        <v>1997163.1422671697</v>
      </c>
      <c r="M5" s="91">
        <f>VLOOKUP($A$5,'2.2'!$4:$151,83,FALSE)</f>
        <v>1786476.1949826691</v>
      </c>
    </row>
    <row r="6" spans="1:13" ht="20.100000000000001" customHeight="1" x14ac:dyDescent="0.25">
      <c r="A6" s="32">
        <v>11</v>
      </c>
      <c r="B6" s="33" t="s">
        <v>242</v>
      </c>
      <c r="C6" s="92">
        <f>VLOOKUP($A$6,'2.2'!$4:$151,3,FALSE)</f>
        <v>553715.36606106465</v>
      </c>
      <c r="D6" s="92">
        <f>VLOOKUP($A$6,'2.2'!$4:$151,11,FALSE)</f>
        <v>649950.65020384872</v>
      </c>
      <c r="E6" s="92">
        <f>VLOOKUP($A$6,'2.2'!$4:$151,19,FALSE)</f>
        <v>690068.97788665188</v>
      </c>
      <c r="F6" s="92">
        <f>VLOOKUP($A$6,'2.2'!$4:$151,27,FALSE)</f>
        <v>753118.55883412098</v>
      </c>
      <c r="G6" s="92">
        <f>VLOOKUP($A$6,'2.2'!$4:$151,35,FALSE)</f>
        <v>779587.99925852637</v>
      </c>
      <c r="H6" s="92">
        <f>VLOOKUP($A$6,'2.2'!$4:$151,43,FALSE)</f>
        <v>817208.78750456998</v>
      </c>
      <c r="I6" s="92">
        <f>VLOOKUP($A$6,'2.2'!$4:$151,51,FALSE)</f>
        <v>859555.12415126665</v>
      </c>
      <c r="J6" s="92">
        <f>VLOOKUP($A$6,'2.2'!$4:$151,59,FALSE)</f>
        <v>895973.45478154696</v>
      </c>
      <c r="K6" s="92">
        <f>VLOOKUP($A$6,'2.2'!$4:$151,67,FALSE)</f>
        <v>976401.71965245786</v>
      </c>
      <c r="L6" s="92">
        <f>VLOOKUP($A$6,'2.2'!$4:$151,75,FALSE)</f>
        <v>1017440.8789804998</v>
      </c>
      <c r="M6" s="92">
        <f>VLOOKUP($A$6,'2.2'!$4:$151,83,FALSE)</f>
        <v>966964.70546527999</v>
      </c>
    </row>
    <row r="7" spans="1:13" ht="20.100000000000001" customHeight="1" x14ac:dyDescent="0.25">
      <c r="A7" s="35">
        <v>111</v>
      </c>
      <c r="B7" s="36" t="s">
        <v>256</v>
      </c>
      <c r="C7" s="93">
        <f>VLOOKUP($A$7,'2.2'!$4:$151,3,FALSE)</f>
        <v>258483.2526695047</v>
      </c>
      <c r="D7" s="93">
        <f>VLOOKUP($A$7,'2.2'!$4:$151,11,FALSE)</f>
        <v>313999.18123889877</v>
      </c>
      <c r="E7" s="93">
        <f>VLOOKUP($A$7,'2.2'!$4:$151,19,FALSE)</f>
        <v>324933.23643125198</v>
      </c>
      <c r="F7" s="93">
        <f>VLOOKUP($A$7,'2.2'!$4:$151,27,FALSE)</f>
        <v>360771.12003212102</v>
      </c>
      <c r="G7" s="93">
        <f>VLOOKUP($A$7,'2.2'!$4:$151,35,FALSE)</f>
        <v>382156.00166004198</v>
      </c>
      <c r="H7" s="93">
        <f>VLOOKUP($A$7,'2.2'!$4:$151,43,FALSE)</f>
        <v>401126.72789934149</v>
      </c>
      <c r="I7" s="93">
        <f>VLOOKUP($A$7,'2.2'!$4:$151,51,FALSE)</f>
        <v>453199.91484120657</v>
      </c>
      <c r="J7" s="93">
        <f>VLOOKUP($A$7,'2.2'!$4:$151,59,FALSE)</f>
        <v>458685.46524577675</v>
      </c>
      <c r="K7" s="93">
        <f>VLOOKUP($A$7,'2.2'!$4:$151,67,FALSE)</f>
        <v>490756.76350703789</v>
      </c>
      <c r="L7" s="93">
        <f>VLOOKUP($A$7,'2.2'!$4:$151,75,FALSE)</f>
        <v>537921.72948100977</v>
      </c>
      <c r="M7" s="93">
        <f>VLOOKUP($A$7,'2.2'!$4:$151,83,FALSE)</f>
        <v>525647.31092903996</v>
      </c>
    </row>
    <row r="8" spans="1:13" s="41" customFormat="1" ht="20.100000000000001" customHeight="1" x14ac:dyDescent="0.25">
      <c r="A8" s="38">
        <v>1111</v>
      </c>
      <c r="B8" s="39" t="s">
        <v>432</v>
      </c>
      <c r="C8" s="94">
        <f>VLOOKUP($A$8,'2.2'!$4:$151,3,FALSE)</f>
        <v>87935.516405834671</v>
      </c>
      <c r="D8" s="94">
        <f>VLOOKUP($A$8,'2.2'!$4:$151,11,FALSE)</f>
        <v>104461.09032740878</v>
      </c>
      <c r="E8" s="94">
        <f>VLOOKUP($A$8,'2.2'!$4:$151,19,FALSE)</f>
        <v>118297.674647562</v>
      </c>
      <c r="F8" s="94">
        <f>VLOOKUP($A$8,'2.2'!$4:$151,27,FALSE)</f>
        <v>126691.88973305099</v>
      </c>
      <c r="G8" s="94">
        <f>VLOOKUP($A$8,'2.2'!$4:$151,35,FALSE)</f>
        <v>140630.19062592194</v>
      </c>
      <c r="H8" s="94">
        <f>VLOOKUP($A$8,'2.2'!$4:$151,43,FALSE)</f>
        <v>148917.79220705151</v>
      </c>
      <c r="I8" s="94">
        <f>VLOOKUP($A$8,'2.2'!$4:$151,51,FALSE)</f>
        <v>161874.72200634662</v>
      </c>
      <c r="J8" s="94">
        <f>VLOOKUP($A$8,'2.2'!$4:$151,59,FALSE)</f>
        <v>177709.88706598681</v>
      </c>
      <c r="K8" s="94">
        <f>VLOOKUP($A$8,'2.2'!$4:$151,67,FALSE)</f>
        <v>196254.8666302879</v>
      </c>
      <c r="L8" s="94">
        <f>VLOOKUP($A$8,'2.2'!$4:$151,75,FALSE)</f>
        <v>221730.14843381979</v>
      </c>
      <c r="M8" s="94">
        <f>VLOOKUP($A$8,'2.2'!$4:$151,83,FALSE)</f>
        <v>225912.01588772002</v>
      </c>
    </row>
    <row r="9" spans="1:13" ht="20.100000000000001" customHeight="1" x14ac:dyDescent="0.25">
      <c r="A9" s="38">
        <v>1112</v>
      </c>
      <c r="B9" s="39" t="s">
        <v>433</v>
      </c>
      <c r="C9" s="94">
        <f>VLOOKUP($A$9,'2.2'!$4:$151,3,FALSE)</f>
        <v>128079.98540178998</v>
      </c>
      <c r="D9" s="94">
        <f>VLOOKUP($A$9,'2.2'!$4:$151,11,FALSE)</f>
        <v>153765.62043635</v>
      </c>
      <c r="E9" s="94">
        <f>VLOOKUP($A$9,'2.2'!$4:$151,19,FALSE)</f>
        <v>150594.32777147001</v>
      </c>
      <c r="F9" s="94">
        <f>VLOOKUP($A$9,'2.2'!$4:$151,27,FALSE)</f>
        <v>171077.95779039001</v>
      </c>
      <c r="G9" s="94">
        <f>VLOOKUP($A$9,'2.2'!$4:$151,35,FALSE)</f>
        <v>171583.54935245001</v>
      </c>
      <c r="H9" s="94">
        <f>VLOOKUP($A$9,'2.2'!$4:$151,43,FALSE)</f>
        <v>164083.85335058</v>
      </c>
      <c r="I9" s="94">
        <f>VLOOKUP($A$9,'2.2'!$4:$151,51,FALSE)</f>
        <v>197971.79015103</v>
      </c>
      <c r="J9" s="94">
        <f>VLOOKUP($A$9,'2.2'!$4:$151,59,FALSE)</f>
        <v>184541.11284371998</v>
      </c>
      <c r="K9" s="94">
        <f>VLOOKUP($A$9,'2.2'!$4:$151,67,FALSE)</f>
        <v>194836.27807781001</v>
      </c>
      <c r="L9" s="94">
        <f>VLOOKUP($A$9,'2.2'!$4:$151,75,FALSE)</f>
        <v>207532.14067200001</v>
      </c>
      <c r="M9" s="94">
        <f>VLOOKUP($A$9,'2.2'!$4:$151,83,FALSE)</f>
        <v>200051.47238862002</v>
      </c>
    </row>
    <row r="10" spans="1:13" s="48" customFormat="1" ht="20.100000000000001" customHeight="1" x14ac:dyDescent="0.25">
      <c r="A10" s="45" t="s">
        <v>434</v>
      </c>
      <c r="B10" s="56" t="s">
        <v>435</v>
      </c>
      <c r="C10" s="95">
        <f>VLOOKUP($A$10,'2.2'!$4:$151,3,FALSE)</f>
        <v>82594.34329741</v>
      </c>
      <c r="D10" s="95">
        <f>VLOOKUP($A$10,'2.2'!$4:$151,11,FALSE)</f>
        <v>96500.795419499991</v>
      </c>
      <c r="E10" s="95">
        <f>VLOOKUP($A$10,'2.2'!$4:$151,19,FALSE)</f>
        <v>93733.75719027</v>
      </c>
      <c r="F10" s="95">
        <f>VLOOKUP($A$10,'2.2'!$4:$151,27,FALSE)</f>
        <v>109055.70047481</v>
      </c>
      <c r="G10" s="95">
        <f>VLOOKUP($A$10,'2.2'!$4:$151,35,FALSE)</f>
        <v>109002.34396828999</v>
      </c>
      <c r="H10" s="95">
        <f>VLOOKUP($A$10,'2.2'!$4:$151,43,FALSE)</f>
        <v>104910.23244902998</v>
      </c>
      <c r="I10" s="95">
        <f>VLOOKUP($A$10,'2.2'!$4:$151,51,FALSE)</f>
        <v>131180.66790398001</v>
      </c>
      <c r="J10" s="95">
        <f>VLOOKUP($A$10,'2.2'!$4:$151,59,FALSE)</f>
        <v>113815.15032757999</v>
      </c>
      <c r="K10" s="95">
        <f>VLOOKUP($A$10,'2.2'!$4:$151,67,FALSE)</f>
        <v>119062.91241566</v>
      </c>
      <c r="L10" s="95">
        <f>VLOOKUP($A$10,'2.2'!$4:$151,75,FALSE)</f>
        <v>127130.33763975999</v>
      </c>
      <c r="M10" s="95">
        <f>VLOOKUP($A$10,'2.2'!$4:$151,83,FALSE)</f>
        <v>122679.48283423</v>
      </c>
    </row>
    <row r="11" spans="1:13" s="48" customFormat="1" ht="20.100000000000001" customHeight="1" x14ac:dyDescent="0.25">
      <c r="A11" s="45" t="s">
        <v>436</v>
      </c>
      <c r="B11" s="56" t="s">
        <v>437</v>
      </c>
      <c r="C11" s="95">
        <f>VLOOKUP($A$11,'2.2'!$4:$151,3,FALSE)</f>
        <v>45353.401469639997</v>
      </c>
      <c r="D11" s="95">
        <f>VLOOKUP($A$11,'2.2'!$4:$151,11,FALSE)</f>
        <v>57108.56280580999</v>
      </c>
      <c r="E11" s="95">
        <f>VLOOKUP($A$11,'2.2'!$4:$151,19,FALSE)</f>
        <v>56640.638097150004</v>
      </c>
      <c r="F11" s="95">
        <f>VLOOKUP($A$11,'2.2'!$4:$151,27,FALSE)</f>
        <v>61815.293669769999</v>
      </c>
      <c r="G11" s="95">
        <f>VLOOKUP($A$11,'2.2'!$4:$151,35,FALSE)</f>
        <v>62581.065140039995</v>
      </c>
      <c r="H11" s="95">
        <f>VLOOKUP($A$11,'2.2'!$4:$151,43,FALSE)</f>
        <v>59146.889511419999</v>
      </c>
      <c r="I11" s="95">
        <f>VLOOKUP($A$11,'2.2'!$4:$151,51,FALSE)</f>
        <v>66759.990914000009</v>
      </c>
      <c r="J11" s="95">
        <f>VLOOKUP($A$11,'2.2'!$4:$151,59,FALSE)</f>
        <v>70686.226449740003</v>
      </c>
      <c r="K11" s="95">
        <f>VLOOKUP($A$11,'2.2'!$4:$151,67,FALSE)</f>
        <v>75750.738838910009</v>
      </c>
      <c r="L11" s="95">
        <f>VLOOKUP($A$11,'2.2'!$4:$151,75,FALSE)</f>
        <v>80374.308856740012</v>
      </c>
      <c r="M11" s="95">
        <f>VLOOKUP($A$11,'2.2'!$4:$151,83,FALSE)</f>
        <v>77352.134387459999</v>
      </c>
    </row>
    <row r="12" spans="1:13" s="48" customFormat="1" ht="20.100000000000001" customHeight="1" x14ac:dyDescent="0.25">
      <c r="A12" s="45" t="s">
        <v>438</v>
      </c>
      <c r="B12" s="56" t="s">
        <v>476</v>
      </c>
      <c r="C12" s="95">
        <f>VLOOKUP($A$12,'2.2'!$4:$151,3,FALSE)</f>
        <v>132.24063473999999</v>
      </c>
      <c r="D12" s="95">
        <f>VLOOKUP($A$12,'2.2'!$4:$151,11,FALSE)</f>
        <v>156.26221104000001</v>
      </c>
      <c r="E12" s="95">
        <f>VLOOKUP($A$12,'2.2'!$4:$151,19,FALSE)</f>
        <v>219.93248405</v>
      </c>
      <c r="F12" s="95">
        <f>VLOOKUP($A$12,'2.2'!$4:$151,27,FALSE)</f>
        <v>206.96364581</v>
      </c>
      <c r="G12" s="95">
        <f>VLOOKUP($A$12,'2.2'!$4:$151,35,FALSE)</f>
        <v>0.14024411999999908</v>
      </c>
      <c r="H12" s="95">
        <f>VLOOKUP($A$12,'2.2'!$4:$151,43,FALSE)</f>
        <v>26.731390130000001</v>
      </c>
      <c r="I12" s="95">
        <f>VLOOKUP($A$12,'2.2'!$4:$151,51,FALSE)</f>
        <v>31.131333049999999</v>
      </c>
      <c r="J12" s="95">
        <f>VLOOKUP($A$12,'2.2'!$4:$151,59,FALSE)</f>
        <v>39.736066399999999</v>
      </c>
      <c r="K12" s="95">
        <f>VLOOKUP($A$12,'2.2'!$4:$151,67,FALSE)</f>
        <v>22.62682324</v>
      </c>
      <c r="L12" s="95">
        <f>VLOOKUP($A$12,'2.2'!$4:$151,75,FALSE)</f>
        <v>27.494175499999997</v>
      </c>
      <c r="M12" s="95">
        <f>VLOOKUP($A$12,'2.2'!$4:$151,83,FALSE)</f>
        <v>19.855166929999999</v>
      </c>
    </row>
    <row r="13" spans="1:13" ht="20.100000000000001" customHeight="1" x14ac:dyDescent="0.25">
      <c r="A13" s="38">
        <v>1113</v>
      </c>
      <c r="B13" s="39" t="s">
        <v>439</v>
      </c>
      <c r="C13" s="94">
        <f>VLOOKUP($A$13,'2.2'!$4:$151,3,FALSE)</f>
        <v>42467.750861879998</v>
      </c>
      <c r="D13" s="94">
        <f>VLOOKUP($A$13,'2.2'!$4:$151,11,FALSE)</f>
        <v>55772.470475139999</v>
      </c>
      <c r="E13" s="94">
        <f>VLOOKUP($A$13,'2.2'!$4:$151,19,FALSE)</f>
        <v>56041.234012219997</v>
      </c>
      <c r="F13" s="94">
        <f>VLOOKUP($A$13,'2.2'!$4:$151,27,FALSE)</f>
        <v>63001.272508679998</v>
      </c>
      <c r="G13" s="94">
        <f>VLOOKUP($A$13,'2.2'!$4:$151,35,FALSE)</f>
        <v>69942.261681670003</v>
      </c>
      <c r="H13" s="94">
        <f>VLOOKUP($A$13,'2.2'!$4:$151,43,FALSE)</f>
        <v>88125.082341710004</v>
      </c>
      <c r="I13" s="94">
        <f>VLOOKUP($A$13,'2.2'!$4:$151,51,FALSE)</f>
        <v>93353.402683830005</v>
      </c>
      <c r="J13" s="94">
        <f>VLOOKUP($A$13,'2.2'!$4:$151,59,FALSE)</f>
        <v>96434.465336069989</v>
      </c>
      <c r="K13" s="94">
        <f>VLOOKUP($A$13,'2.2'!$4:$151,67,FALSE)</f>
        <v>99665.618798940006</v>
      </c>
      <c r="L13" s="94">
        <f>VLOOKUP($A$13,'2.2'!$4:$151,75,FALSE)</f>
        <v>108659.44037519001</v>
      </c>
      <c r="M13" s="94">
        <f>VLOOKUP($A$13,'2.2'!$4:$151,83,FALSE)</f>
        <v>99683.822652700008</v>
      </c>
    </row>
    <row r="14" spans="1:13" ht="20.100000000000001" customHeight="1" x14ac:dyDescent="0.25">
      <c r="A14" s="35">
        <v>112</v>
      </c>
      <c r="B14" s="36" t="s">
        <v>257</v>
      </c>
      <c r="C14" s="93">
        <f>VLOOKUP($A$14,'2.2'!$4:$151,3,FALSE)</f>
        <v>12531.03227256</v>
      </c>
      <c r="D14" s="93">
        <f>VLOOKUP($A$14,'2.2'!$4:$151,11,FALSE)</f>
        <v>14844.60652343</v>
      </c>
      <c r="E14" s="93">
        <f>VLOOKUP($A$14,'2.2'!$4:$151,19,FALSE)</f>
        <v>16687.596646900001</v>
      </c>
      <c r="F14" s="93">
        <f>VLOOKUP($A$14,'2.2'!$4:$151,27,FALSE)</f>
        <v>18725.35589553</v>
      </c>
      <c r="G14" s="93">
        <f>VLOOKUP($A$14,'2.2'!$4:$151,35,FALSE)</f>
        <v>20719.317173770003</v>
      </c>
      <c r="H14" s="93">
        <f>VLOOKUP($A$14,'2.2'!$4:$151,43,FALSE)</f>
        <v>21587.140463770003</v>
      </c>
      <c r="I14" s="93">
        <f>VLOOKUP($A$14,'2.2'!$4:$151,51,FALSE)</f>
        <v>22190.159168029997</v>
      </c>
      <c r="J14" s="93">
        <f>VLOOKUP($A$14,'2.2'!$4:$151,59,FALSE)</f>
        <v>22732.264374940001</v>
      </c>
      <c r="K14" s="93">
        <f>VLOOKUP($A$14,'2.2'!$4:$151,67,FALSE)</f>
        <v>24405.276907609998</v>
      </c>
      <c r="L14" s="93">
        <f>VLOOKUP($A$14,'2.2'!$4:$151,75,FALSE)</f>
        <v>24238.585104130001</v>
      </c>
      <c r="M14" s="93">
        <f>VLOOKUP($A$14,'2.2'!$4:$151,83,FALSE)</f>
        <v>23268.17352013</v>
      </c>
    </row>
    <row r="15" spans="1:13" s="104" customFormat="1" ht="20.100000000000001" customHeight="1" x14ac:dyDescent="0.25">
      <c r="A15" s="100" t="s">
        <v>440</v>
      </c>
      <c r="B15" s="101" t="s">
        <v>441</v>
      </c>
      <c r="C15" s="102">
        <f>VLOOKUP($A$15,'2.2'!$4:$151,3,FALSE)</f>
        <v>11049.199077039999</v>
      </c>
      <c r="D15" s="102">
        <f>VLOOKUP($A$15,'2.2'!$4:$151,11,FALSE)</f>
        <v>13115.381982620002</v>
      </c>
      <c r="E15" s="102">
        <f>VLOOKUP($A$15,'2.2'!$4:$151,19,FALSE)</f>
        <v>14774.508960040001</v>
      </c>
      <c r="F15" s="102">
        <f>VLOOKUP($A$15,'2.2'!$4:$151,27,FALSE)</f>
        <v>16560.529686530001</v>
      </c>
      <c r="G15" s="102">
        <f>VLOOKUP($A$15,'2.2'!$4:$151,35,FALSE)</f>
        <v>18275.022057030001</v>
      </c>
      <c r="H15" s="102">
        <f>VLOOKUP($A$15,'2.2'!$4:$151,43,FALSE)</f>
        <v>19038.91452382</v>
      </c>
      <c r="I15" s="102">
        <f>VLOOKUP($A$15,'2.2'!$4:$151,51,FALSE)</f>
        <v>19473.105854289999</v>
      </c>
      <c r="J15" s="102">
        <f>VLOOKUP($A$15,'2.2'!$4:$151,59,FALSE)</f>
        <v>20010.14989072</v>
      </c>
      <c r="K15" s="102">
        <f>VLOOKUP($A$15,'2.2'!$4:$151,67,FALSE)</f>
        <v>21979.371867449998</v>
      </c>
      <c r="L15" s="102">
        <f>VLOOKUP($A$15,'2.2'!$4:$151,75,FALSE)</f>
        <v>21977.49567882</v>
      </c>
      <c r="M15" s="102">
        <f>VLOOKUP($A$15,'2.2'!$4:$151,83,FALSE)</f>
        <v>21085.809558219997</v>
      </c>
    </row>
    <row r="16" spans="1:13" s="104" customFormat="1" ht="20.100000000000001" customHeight="1" x14ac:dyDescent="0.25">
      <c r="A16" s="100" t="s">
        <v>442</v>
      </c>
      <c r="B16" s="101" t="s">
        <v>443</v>
      </c>
      <c r="C16" s="102">
        <f>VLOOKUP($A$16,'2.2'!$4:$151,3,FALSE)</f>
        <v>1481.8331955200001</v>
      </c>
      <c r="D16" s="102">
        <f>VLOOKUP($A$16,'2.2'!$4:$151,11,FALSE)</f>
        <v>1729.22454081</v>
      </c>
      <c r="E16" s="102">
        <f>VLOOKUP($A$16,'2.2'!$4:$151,19,FALSE)</f>
        <v>1913.0876868599998</v>
      </c>
      <c r="F16" s="102">
        <f>VLOOKUP($A$16,'2.2'!$4:$151,27,FALSE)</f>
        <v>2164.8262090000003</v>
      </c>
      <c r="G16" s="102">
        <f>VLOOKUP($A$16,'2.2'!$4:$151,35,FALSE)</f>
        <v>2444.2951167400001</v>
      </c>
      <c r="H16" s="102">
        <f>VLOOKUP($A$16,'2.2'!$4:$151,43,FALSE)</f>
        <v>2548.2259399499999</v>
      </c>
      <c r="I16" s="102">
        <f>VLOOKUP($A$16,'2.2'!$4:$151,51,FALSE)</f>
        <v>2717.0533137399998</v>
      </c>
      <c r="J16" s="102">
        <f>VLOOKUP($A$16,'2.2'!$4:$151,59,FALSE)</f>
        <v>2722.1144842199997</v>
      </c>
      <c r="K16" s="102">
        <f>VLOOKUP($A$16,'2.2'!$4:$151,67,FALSE)</f>
        <v>2425.9050401599998</v>
      </c>
      <c r="L16" s="102">
        <f>VLOOKUP($A$16,'2.2'!$4:$151,75,FALSE)</f>
        <v>2261.08942531</v>
      </c>
      <c r="M16" s="102">
        <f>VLOOKUP($A$16,'2.2'!$4:$151,83,FALSE)</f>
        <v>2182.3639619099999</v>
      </c>
    </row>
    <row r="17" spans="1:13" ht="20.100000000000001" customHeight="1" x14ac:dyDescent="0.25">
      <c r="A17" s="35">
        <v>113</v>
      </c>
      <c r="B17" s="36" t="s">
        <v>258</v>
      </c>
      <c r="C17" s="93">
        <f>VLOOKUP($A$17,'2.2'!$4:$151,3,FALSE)</f>
        <v>527.82469415000003</v>
      </c>
      <c r="D17" s="93">
        <f>VLOOKUP($A$17,'2.2'!$4:$151,11,FALSE)</f>
        <v>602.34528718000001</v>
      </c>
      <c r="E17" s="93">
        <f>VLOOKUP($A$17,'2.2'!$4:$151,19,FALSE)</f>
        <v>687.56450962999998</v>
      </c>
      <c r="F17" s="93">
        <f>VLOOKUP($A$17,'2.2'!$4:$151,27,FALSE)</f>
        <v>782.25335335</v>
      </c>
      <c r="G17" s="93">
        <f>VLOOKUP($A$17,'2.2'!$4:$151,35,FALSE)</f>
        <v>928.81097771000009</v>
      </c>
      <c r="H17" s="93">
        <f>VLOOKUP($A$17,'2.2'!$4:$151,43,FALSE)</f>
        <v>1130.60566991</v>
      </c>
      <c r="I17" s="93">
        <f>VLOOKUP($A$17,'2.2'!$4:$151,51,FALSE)</f>
        <v>1159.7189124200002</v>
      </c>
      <c r="J17" s="93">
        <f>VLOOKUP($A$17,'2.2'!$4:$151,59,FALSE)</f>
        <v>1313.18884697</v>
      </c>
      <c r="K17" s="93">
        <f>VLOOKUP($A$17,'2.2'!$4:$151,67,FALSE)</f>
        <v>1444.66980681</v>
      </c>
      <c r="L17" s="93">
        <f>VLOOKUP($A$17,'2.2'!$4:$151,75,FALSE)</f>
        <v>1656.0802878300001</v>
      </c>
      <c r="M17" s="93">
        <f>VLOOKUP($A$17,'2.2'!$4:$151,83,FALSE)</f>
        <v>1784.9454140899998</v>
      </c>
    </row>
    <row r="18" spans="1:13" s="41" customFormat="1" ht="20.100000000000001" customHeight="1" x14ac:dyDescent="0.25">
      <c r="A18" s="38">
        <v>1131</v>
      </c>
      <c r="B18" s="39" t="s">
        <v>259</v>
      </c>
      <c r="C18" s="94">
        <f>VLOOKUP($A$18,'2.2'!$4:$151,3,FALSE)</f>
        <v>479.67226278000004</v>
      </c>
      <c r="D18" s="94">
        <f>VLOOKUP($A$18,'2.2'!$4:$151,11,FALSE)</f>
        <v>550.77511578000008</v>
      </c>
      <c r="E18" s="94">
        <f>VLOOKUP($A$18,'2.2'!$4:$151,19,FALSE)</f>
        <v>619.05981111999995</v>
      </c>
      <c r="F18" s="94">
        <f>VLOOKUP($A$18,'2.2'!$4:$151,27,FALSE)</f>
        <v>764.27227157000004</v>
      </c>
      <c r="G18" s="94">
        <f>VLOOKUP($A$18,'2.2'!$4:$151,35,FALSE)</f>
        <v>900.82291753999993</v>
      </c>
      <c r="H18" s="94">
        <f>VLOOKUP($A$18,'2.2'!$4:$151,43,FALSE)</f>
        <v>1104.9717588399999</v>
      </c>
      <c r="I18" s="94">
        <f>VLOOKUP($A$18,'2.2'!$4:$151,51,FALSE)</f>
        <v>1126.4160551</v>
      </c>
      <c r="J18" s="94">
        <f>VLOOKUP($A$18,'2.2'!$4:$151,59,FALSE)</f>
        <v>1273.1981281200001</v>
      </c>
      <c r="K18" s="94">
        <f>VLOOKUP($A$18,'2.2'!$4:$151,67,FALSE)</f>
        <v>1418.8227624199999</v>
      </c>
      <c r="L18" s="94">
        <f>VLOOKUP($A$18,'2.2'!$4:$151,75,FALSE)</f>
        <v>1629.7386058500001</v>
      </c>
      <c r="M18" s="94">
        <f>VLOOKUP($A$18,'2.2'!$4:$151,83,FALSE)</f>
        <v>1760.94230892</v>
      </c>
    </row>
    <row r="19" spans="1:13" s="41" customFormat="1" ht="20.100000000000001" customHeight="1" x14ac:dyDescent="0.25">
      <c r="A19" s="45" t="s">
        <v>470</v>
      </c>
      <c r="B19" s="56" t="s">
        <v>471</v>
      </c>
      <c r="C19" s="23" t="str">
        <f>VLOOKUP($A$19,'2.2'!$4:$151,3,FALSE)</f>
        <v>0</v>
      </c>
      <c r="D19" s="23" t="str">
        <f>VLOOKUP($A$19,'2.2'!$4:$151,11,FALSE)</f>
        <v>0</v>
      </c>
      <c r="E19" s="23" t="str">
        <f>VLOOKUP($A$19,'2.2'!$4:$151,19,FALSE)</f>
        <v>0</v>
      </c>
      <c r="F19" s="23" t="str">
        <f>VLOOKUP($A$19,'2.2'!$4:$151,27,FALSE)</f>
        <v>0</v>
      </c>
      <c r="G19" s="23" t="str">
        <f>VLOOKUP($A$19,'2.2'!$4:$151,35,FALSE)</f>
        <v>0</v>
      </c>
      <c r="H19" s="23" t="str">
        <f>VLOOKUP($A$19,'2.2'!$4:$151,43,FALSE)</f>
        <v>0</v>
      </c>
      <c r="I19" s="23" t="str">
        <f>VLOOKUP($A$19,'2.2'!$4:$151,51,FALSE)</f>
        <v>0</v>
      </c>
      <c r="J19" s="23" t="str">
        <f>VLOOKUP($A$19,'2.2'!$4:$151,59,FALSE)</f>
        <v>0</v>
      </c>
      <c r="K19" s="23" t="str">
        <f>VLOOKUP($A$19,'2.2'!$4:$151,67,FALSE)</f>
        <v>0</v>
      </c>
      <c r="L19" s="23" t="str">
        <f>VLOOKUP($A$19,'2.2'!$4:$151,75,FALSE)</f>
        <v>0</v>
      </c>
      <c r="M19" s="23" t="str">
        <f>VLOOKUP($A$19,'2.2'!$4:$151,83,FALSE)</f>
        <v>0</v>
      </c>
    </row>
    <row r="20" spans="1:13" s="41" customFormat="1" ht="20.100000000000001" customHeight="1" x14ac:dyDescent="0.25">
      <c r="A20" s="45" t="s">
        <v>472</v>
      </c>
      <c r="B20" s="56" t="s">
        <v>473</v>
      </c>
      <c r="C20" s="23" t="str">
        <f>VLOOKUP($A$20,'2.2'!$4:$151,3,FALSE)</f>
        <v>0</v>
      </c>
      <c r="D20" s="23" t="str">
        <f>VLOOKUP($A$20,'2.2'!$4:$151,11,FALSE)</f>
        <v>0</v>
      </c>
      <c r="E20" s="23" t="str">
        <f>VLOOKUP($A$20,'2.2'!$4:$151,19,FALSE)</f>
        <v>0</v>
      </c>
      <c r="F20" s="23" t="str">
        <f>VLOOKUP($A$20,'2.2'!$4:$151,27,FALSE)</f>
        <v>0</v>
      </c>
      <c r="G20" s="23" t="str">
        <f>VLOOKUP($A$20,'2.2'!$4:$151,35,FALSE)</f>
        <v>0</v>
      </c>
      <c r="H20" s="23" t="str">
        <f>VLOOKUP($A$20,'2.2'!$4:$151,43,FALSE)</f>
        <v>0</v>
      </c>
      <c r="I20" s="23" t="str">
        <f>VLOOKUP($A$20,'2.2'!$4:$151,51,FALSE)</f>
        <v>0</v>
      </c>
      <c r="J20" s="23" t="str">
        <f>VLOOKUP($A$20,'2.2'!$4:$151,59,FALSE)</f>
        <v>0</v>
      </c>
      <c r="K20" s="23" t="str">
        <f>VLOOKUP($A$20,'2.2'!$4:$151,67,FALSE)</f>
        <v>0</v>
      </c>
      <c r="L20" s="23" t="str">
        <f>VLOOKUP($A$20,'2.2'!$4:$151,75,FALSE)</f>
        <v>0</v>
      </c>
      <c r="M20" s="23" t="str">
        <f>VLOOKUP($A$20,'2.2'!$4:$151,83,FALSE)</f>
        <v>0</v>
      </c>
    </row>
    <row r="21" spans="1:13" s="41" customFormat="1" ht="20.100000000000001" customHeight="1" x14ac:dyDescent="0.25">
      <c r="A21" s="45" t="s">
        <v>474</v>
      </c>
      <c r="B21" s="56" t="s">
        <v>475</v>
      </c>
      <c r="C21" s="23">
        <f>VLOOKUP($A$21,'2.2'!$4:$151,3,FALSE)</f>
        <v>479.67226278000004</v>
      </c>
      <c r="D21" s="23">
        <f>VLOOKUP($A$21,'2.2'!$4:$151,11,FALSE)</f>
        <v>550.77511578000008</v>
      </c>
      <c r="E21" s="23">
        <f>VLOOKUP($A$21,'2.2'!$4:$151,19,FALSE)</f>
        <v>619.05981111999995</v>
      </c>
      <c r="F21" s="23">
        <f>VLOOKUP($A$21,'2.2'!$4:$151,27,FALSE)</f>
        <v>764.27227157000004</v>
      </c>
      <c r="G21" s="23">
        <f>VLOOKUP($A$21,'2.2'!$4:$151,35,FALSE)</f>
        <v>900.82291753999993</v>
      </c>
      <c r="H21" s="23">
        <f>VLOOKUP($A$21,'2.2'!$4:$151,43,FALSE)</f>
        <v>1104.9717588399999</v>
      </c>
      <c r="I21" s="23">
        <f>VLOOKUP($A$21,'2.2'!$4:$151,51,FALSE)</f>
        <v>1126.4160551</v>
      </c>
      <c r="J21" s="23">
        <f>VLOOKUP($A$21,'2.2'!$4:$151,59,FALSE)</f>
        <v>1273.1981281200001</v>
      </c>
      <c r="K21" s="23">
        <f>VLOOKUP($A$21,'2.2'!$4:$151,67,FALSE)</f>
        <v>1418.8227624199999</v>
      </c>
      <c r="L21" s="23">
        <f>VLOOKUP($A$21,'2.2'!$4:$151,75,FALSE)</f>
        <v>1629.7386058500001</v>
      </c>
      <c r="M21" s="23">
        <f>VLOOKUP($A$21,'2.2'!$4:$151,83,FALSE)</f>
        <v>1760.94230892</v>
      </c>
    </row>
    <row r="22" spans="1:13" s="41" customFormat="1" ht="20.100000000000001" customHeight="1" x14ac:dyDescent="0.25">
      <c r="A22" s="45" t="s">
        <v>477</v>
      </c>
      <c r="B22" s="56" t="s">
        <v>478</v>
      </c>
      <c r="C22" s="23" t="str">
        <f>VLOOKUP($A$22,'2.2'!$4:$151,3,FALSE)</f>
        <v>0</v>
      </c>
      <c r="D22" s="23" t="str">
        <f>VLOOKUP($A$22,'2.2'!$4:$151,11,FALSE)</f>
        <v>0</v>
      </c>
      <c r="E22" s="23" t="str">
        <f>VLOOKUP($A$22,'2.2'!$4:$151,19,FALSE)</f>
        <v>0</v>
      </c>
      <c r="F22" s="23" t="str">
        <f>VLOOKUP($A$22,'2.2'!$4:$151,27,FALSE)</f>
        <v>0</v>
      </c>
      <c r="G22" s="23" t="str">
        <f>VLOOKUP($A$22,'2.2'!$4:$151,35,FALSE)</f>
        <v>0</v>
      </c>
      <c r="H22" s="23" t="str">
        <f>VLOOKUP($A$22,'2.2'!$4:$151,43,FALSE)</f>
        <v>0</v>
      </c>
      <c r="I22" s="23" t="str">
        <f>VLOOKUP($A$22,'2.2'!$4:$151,51,FALSE)</f>
        <v>0</v>
      </c>
      <c r="J22" s="23" t="str">
        <f>VLOOKUP($A$22,'2.2'!$4:$151,59,FALSE)</f>
        <v>0</v>
      </c>
      <c r="K22" s="23" t="str">
        <f>VLOOKUP($A$22,'2.2'!$4:$151,67,FALSE)</f>
        <v>0</v>
      </c>
      <c r="L22" s="23" t="str">
        <f>VLOOKUP($A$22,'2.2'!$4:$151,75,FALSE)</f>
        <v>0</v>
      </c>
      <c r="M22" s="23" t="str">
        <f>VLOOKUP($A$22,'2.2'!$4:$151,83,FALSE)</f>
        <v>0</v>
      </c>
    </row>
    <row r="23" spans="1:13" s="41" customFormat="1" ht="20.100000000000001" customHeight="1" x14ac:dyDescent="0.25">
      <c r="A23" s="38">
        <v>1132</v>
      </c>
      <c r="B23" s="39" t="s">
        <v>260</v>
      </c>
      <c r="C23" s="94">
        <f>VLOOKUP($A$23,'2.2'!$4:$151,3,FALSE)</f>
        <v>0</v>
      </c>
      <c r="D23" s="94">
        <f>VLOOKUP($A$23,'2.2'!$4:$151,11,FALSE)</f>
        <v>0</v>
      </c>
      <c r="E23" s="94">
        <f>VLOOKUP($A$23,'2.2'!$4:$151,19,FALSE)</f>
        <v>0</v>
      </c>
      <c r="F23" s="94">
        <f>VLOOKUP($A$23,'2.2'!$4:$151,27,FALSE)</f>
        <v>0</v>
      </c>
      <c r="G23" s="94">
        <f>VLOOKUP($A$23,'2.2'!$4:$151,35,FALSE)</f>
        <v>0</v>
      </c>
      <c r="H23" s="94">
        <f>VLOOKUP($A$23,'2.2'!$4:$151,43,FALSE)</f>
        <v>0</v>
      </c>
      <c r="I23" s="94">
        <f>VLOOKUP($A$23,'2.2'!$4:$151,51,FALSE)</f>
        <v>0</v>
      </c>
      <c r="J23" s="94">
        <f>VLOOKUP($A$23,'2.2'!$4:$151,59,FALSE)</f>
        <v>0</v>
      </c>
      <c r="K23" s="94">
        <f>VLOOKUP($A$23,'2.2'!$4:$151,67,FALSE)</f>
        <v>0</v>
      </c>
      <c r="L23" s="94">
        <f>VLOOKUP($A$23,'2.2'!$4:$151,75,FALSE)</f>
        <v>0</v>
      </c>
      <c r="M23" s="94">
        <f>VLOOKUP($A$23,'2.2'!$4:$151,83,FALSE)</f>
        <v>0</v>
      </c>
    </row>
    <row r="24" spans="1:13" s="41" customFormat="1" ht="20.100000000000001" customHeight="1" x14ac:dyDescent="0.25">
      <c r="A24" s="38">
        <v>1133</v>
      </c>
      <c r="B24" s="39" t="s">
        <v>261</v>
      </c>
      <c r="C24" s="94">
        <f>VLOOKUP($A$24,'2.2'!$4:$151,3,FALSE)</f>
        <v>0</v>
      </c>
      <c r="D24" s="94">
        <f>VLOOKUP($A$24,'2.2'!$4:$151,11,FALSE)</f>
        <v>0</v>
      </c>
      <c r="E24" s="94">
        <f>VLOOKUP($A$24,'2.2'!$4:$151,19,FALSE)</f>
        <v>0</v>
      </c>
      <c r="F24" s="94">
        <f>VLOOKUP($A$24,'2.2'!$4:$151,27,FALSE)</f>
        <v>0</v>
      </c>
      <c r="G24" s="94">
        <f>VLOOKUP($A$24,'2.2'!$4:$151,35,FALSE)</f>
        <v>0</v>
      </c>
      <c r="H24" s="94">
        <f>VLOOKUP($A$24,'2.2'!$4:$151,43,FALSE)</f>
        <v>0</v>
      </c>
      <c r="I24" s="94">
        <f>VLOOKUP($A$24,'2.2'!$4:$151,51,FALSE)</f>
        <v>0</v>
      </c>
      <c r="J24" s="94">
        <f>VLOOKUP($A$24,'2.2'!$4:$151,59,FALSE)</f>
        <v>0</v>
      </c>
      <c r="K24" s="94">
        <f>VLOOKUP($A$24,'2.2'!$4:$151,67,FALSE)</f>
        <v>0</v>
      </c>
      <c r="L24" s="94">
        <f>VLOOKUP($A$24,'2.2'!$4:$151,75,FALSE)</f>
        <v>0</v>
      </c>
      <c r="M24" s="94">
        <f>VLOOKUP($A$24,'2.2'!$4:$151,83,FALSE)</f>
        <v>0</v>
      </c>
    </row>
    <row r="25" spans="1:13" ht="20.100000000000001" customHeight="1" x14ac:dyDescent="0.25">
      <c r="A25" s="45" t="s">
        <v>479</v>
      </c>
      <c r="B25" s="56" t="s">
        <v>480</v>
      </c>
      <c r="C25" s="23" t="str">
        <f>VLOOKUP($A$25,'2.2'!$4:$151,3,FALSE)</f>
        <v>0</v>
      </c>
      <c r="D25" s="23" t="str">
        <f>VLOOKUP($A$25,'2.2'!$4:$151,11,FALSE)</f>
        <v>0</v>
      </c>
      <c r="E25" s="23" t="str">
        <f>VLOOKUP($A$25,'2.2'!$4:$151,19,FALSE)</f>
        <v>0</v>
      </c>
      <c r="F25" s="23" t="str">
        <f>VLOOKUP($A$25,'2.2'!$4:$151,27,FALSE)</f>
        <v>0</v>
      </c>
      <c r="G25" s="23" t="str">
        <f>VLOOKUP($A$25,'2.2'!$4:$151,35,FALSE)</f>
        <v>0</v>
      </c>
      <c r="H25" s="23" t="str">
        <f>VLOOKUP($A$25,'2.2'!$4:$151,43,FALSE)</f>
        <v>0</v>
      </c>
      <c r="I25" s="23" t="str">
        <f>VLOOKUP($A$25,'2.2'!$4:$151,51,FALSE)</f>
        <v>0</v>
      </c>
      <c r="J25" s="23" t="str">
        <f>VLOOKUP($A$25,'2.2'!$4:$151,59,FALSE)</f>
        <v>0</v>
      </c>
      <c r="K25" s="23" t="str">
        <f>VLOOKUP($A$25,'2.2'!$4:$151,67,FALSE)</f>
        <v>0</v>
      </c>
      <c r="L25" s="23" t="str">
        <f>VLOOKUP($A$25,'2.2'!$4:$151,75,FALSE)</f>
        <v>0</v>
      </c>
      <c r="M25" s="23" t="str">
        <f>VLOOKUP($A$25,'2.2'!$4:$151,83,FALSE)</f>
        <v>0</v>
      </c>
    </row>
    <row r="26" spans="1:13" s="41" customFormat="1" ht="20.100000000000001" customHeight="1" x14ac:dyDescent="0.25">
      <c r="A26" s="38">
        <v>1135</v>
      </c>
      <c r="B26" s="39" t="s">
        <v>262</v>
      </c>
      <c r="C26" s="94">
        <f>VLOOKUP($A$26,'2.2'!$4:$151,3,FALSE)</f>
        <v>48.152431369999995</v>
      </c>
      <c r="D26" s="94">
        <f>VLOOKUP($A$26,'2.2'!$4:$151,11,FALSE)</f>
        <v>51.5701714</v>
      </c>
      <c r="E26" s="94">
        <f>VLOOKUP($A$26,'2.2'!$4:$151,19,FALSE)</f>
        <v>68.504698509999997</v>
      </c>
      <c r="F26" s="94">
        <f>VLOOKUP($A$26,'2.2'!$4:$151,27,FALSE)</f>
        <v>17.981081779999997</v>
      </c>
      <c r="G26" s="94">
        <f>VLOOKUP($A$26,'2.2'!$4:$151,35,FALSE)</f>
        <v>27.988060170000001</v>
      </c>
      <c r="H26" s="94">
        <f>VLOOKUP($A$26,'2.2'!$4:$151,43,FALSE)</f>
        <v>25.633911069999996</v>
      </c>
      <c r="I26" s="94">
        <f>VLOOKUP($A$26,'2.2'!$4:$151,51,FALSE)</f>
        <v>33.302857320000001</v>
      </c>
      <c r="J26" s="94">
        <f>VLOOKUP($A$26,'2.2'!$4:$151,59,FALSE)</f>
        <v>39.990718849999993</v>
      </c>
      <c r="K26" s="94">
        <f>VLOOKUP($A$26,'2.2'!$4:$151,67,FALSE)</f>
        <v>25.847044390000001</v>
      </c>
      <c r="L26" s="94">
        <f>VLOOKUP($A$26,'2.2'!$4:$151,75,FALSE)</f>
        <v>26.341681979999997</v>
      </c>
      <c r="M26" s="94">
        <f>VLOOKUP($A$26,'2.2'!$4:$151,83,FALSE)</f>
        <v>24.003105170000001</v>
      </c>
    </row>
    <row r="27" spans="1:13" s="41" customFormat="1" ht="20.100000000000001" customHeight="1" x14ac:dyDescent="0.25">
      <c r="A27" s="38">
        <v>1136</v>
      </c>
      <c r="B27" s="39" t="s">
        <v>263</v>
      </c>
      <c r="C27" s="94">
        <f>VLOOKUP($A$27,'2.2'!$4:$151,3,FALSE)</f>
        <v>0</v>
      </c>
      <c r="D27" s="94">
        <f>VLOOKUP($A$27,'2.2'!$4:$151,11,FALSE)</f>
        <v>0</v>
      </c>
      <c r="E27" s="94">
        <f>VLOOKUP($A$27,'2.2'!$4:$151,19,FALSE)</f>
        <v>0</v>
      </c>
      <c r="F27" s="94">
        <f>VLOOKUP($A$27,'2.2'!$4:$151,27,FALSE)</f>
        <v>0</v>
      </c>
      <c r="G27" s="94">
        <f>VLOOKUP($A$27,'2.2'!$4:$151,35,FALSE)</f>
        <v>0</v>
      </c>
      <c r="H27" s="94">
        <f>VLOOKUP($A$27,'2.2'!$4:$151,43,FALSE)</f>
        <v>0</v>
      </c>
      <c r="I27" s="94">
        <f>VLOOKUP($A$27,'2.2'!$4:$151,51,FALSE)</f>
        <v>0</v>
      </c>
      <c r="J27" s="94">
        <f>VLOOKUP($A$27,'2.2'!$4:$151,59,FALSE)</f>
        <v>0</v>
      </c>
      <c r="K27" s="94">
        <f>VLOOKUP($A$27,'2.2'!$4:$151,67,FALSE)</f>
        <v>0</v>
      </c>
      <c r="L27" s="94">
        <f>VLOOKUP($A$27,'2.2'!$4:$151,75,FALSE)</f>
        <v>0</v>
      </c>
      <c r="M27" s="94">
        <f>VLOOKUP($A$27,'2.2'!$4:$151,83,FALSE)</f>
        <v>0</v>
      </c>
    </row>
    <row r="28" spans="1:13" ht="20.100000000000001" customHeight="1" x14ac:dyDescent="0.25">
      <c r="A28" s="45" t="s">
        <v>481</v>
      </c>
      <c r="B28" s="56" t="s">
        <v>482</v>
      </c>
      <c r="C28" s="23" t="str">
        <f>VLOOKUP($A$28,'2.2'!$4:$151,3,FALSE)</f>
        <v>0</v>
      </c>
      <c r="D28" s="23" t="str">
        <f>VLOOKUP($A$28,'2.2'!$4:$151,11,FALSE)</f>
        <v>0</v>
      </c>
      <c r="E28" s="23" t="str">
        <f>VLOOKUP($A$28,'2.2'!$4:$151,19,FALSE)</f>
        <v>0</v>
      </c>
      <c r="F28" s="23" t="str">
        <f>VLOOKUP($A$28,'2.2'!$4:$151,27,FALSE)</f>
        <v>0</v>
      </c>
      <c r="G28" s="23" t="str">
        <f>VLOOKUP($A$28,'2.2'!$4:$151,35,FALSE)</f>
        <v>0</v>
      </c>
      <c r="H28" s="23" t="str">
        <f>VLOOKUP($A$28,'2.2'!$4:$151,43,FALSE)</f>
        <v>0</v>
      </c>
      <c r="I28" s="23" t="str">
        <f>VLOOKUP($A$28,'2.2'!$4:$151,51,FALSE)</f>
        <v>0</v>
      </c>
      <c r="J28" s="23" t="str">
        <f>VLOOKUP($A$28,'2.2'!$4:$151,59,FALSE)</f>
        <v>0</v>
      </c>
      <c r="K28" s="23" t="str">
        <f>VLOOKUP($A$28,'2.2'!$4:$151,67,FALSE)</f>
        <v>0</v>
      </c>
      <c r="L28" s="23" t="str">
        <f>VLOOKUP($A$28,'2.2'!$4:$151,75,FALSE)</f>
        <v>0</v>
      </c>
      <c r="M28" s="23" t="str">
        <f>VLOOKUP($A$28,'2.2'!$4:$151,83,FALSE)</f>
        <v>0</v>
      </c>
    </row>
    <row r="29" spans="1:13" ht="20.100000000000001" customHeight="1" x14ac:dyDescent="0.25">
      <c r="A29" s="45" t="s">
        <v>483</v>
      </c>
      <c r="B29" s="56" t="s">
        <v>484</v>
      </c>
      <c r="C29" s="23" t="str">
        <f>VLOOKUP($A$29,'2.2'!$4:$151,3,FALSE)</f>
        <v>0</v>
      </c>
      <c r="D29" s="23" t="str">
        <f>VLOOKUP($A$29,'2.2'!$4:$151,11,FALSE)</f>
        <v>0</v>
      </c>
      <c r="E29" s="23" t="str">
        <f>VLOOKUP($A$29,'2.2'!$4:$151,19,FALSE)</f>
        <v>0</v>
      </c>
      <c r="F29" s="23" t="str">
        <f>VLOOKUP($A$29,'2.2'!$4:$151,27,FALSE)</f>
        <v>0</v>
      </c>
      <c r="G29" s="23" t="str">
        <f>VLOOKUP($A$29,'2.2'!$4:$151,35,FALSE)</f>
        <v>0</v>
      </c>
      <c r="H29" s="23" t="str">
        <f>VLOOKUP($A$29,'2.2'!$4:$151,43,FALSE)</f>
        <v>0</v>
      </c>
      <c r="I29" s="23" t="str">
        <f>VLOOKUP($A$29,'2.2'!$4:$151,51,FALSE)</f>
        <v>0</v>
      </c>
      <c r="J29" s="23" t="str">
        <f>VLOOKUP($A$29,'2.2'!$4:$151,59,FALSE)</f>
        <v>0</v>
      </c>
      <c r="K29" s="23" t="str">
        <f>VLOOKUP($A$29,'2.2'!$4:$151,67,FALSE)</f>
        <v>0</v>
      </c>
      <c r="L29" s="23" t="str">
        <f>VLOOKUP($A$29,'2.2'!$4:$151,75,FALSE)</f>
        <v>0</v>
      </c>
      <c r="M29" s="23" t="str">
        <f>VLOOKUP($A$29,'2.2'!$4:$151,83,FALSE)</f>
        <v>0</v>
      </c>
    </row>
    <row r="30" spans="1:13" ht="20.100000000000001" customHeight="1" x14ac:dyDescent="0.25">
      <c r="A30" s="35">
        <v>114</v>
      </c>
      <c r="B30" s="36" t="s">
        <v>264</v>
      </c>
      <c r="C30" s="93">
        <f>VLOOKUP($A$30,'2.2'!$4:$151,3,FALSE)</f>
        <v>260905.87928610001</v>
      </c>
      <c r="D30" s="93">
        <f>VLOOKUP($A$30,'2.2'!$4:$151,11,FALSE)</f>
        <v>293526.72048399004</v>
      </c>
      <c r="E30" s="93">
        <f>VLOOKUP($A$30,'2.2'!$4:$151,19,FALSE)</f>
        <v>317111.96346302994</v>
      </c>
      <c r="F30" s="93">
        <f>VLOOKUP($A$30,'2.2'!$4:$151,27,FALSE)</f>
        <v>335282.24486874999</v>
      </c>
      <c r="G30" s="93">
        <f>VLOOKUP($A$30,'2.2'!$4:$151,35,FALSE)</f>
        <v>339051.81444970443</v>
      </c>
      <c r="H30" s="93">
        <f>VLOOKUP($A$30,'2.2'!$4:$151,43,FALSE)</f>
        <v>354885.35560161847</v>
      </c>
      <c r="I30" s="93">
        <f>VLOOKUP($A$30,'2.2'!$4:$151,51,FALSE)</f>
        <v>351556.78627638996</v>
      </c>
      <c r="J30" s="93">
        <f>VLOOKUP($A$30,'2.2'!$4:$151,59,FALSE)</f>
        <v>380892.37738518999</v>
      </c>
      <c r="K30" s="93">
        <f>VLOOKUP($A$30,'2.2'!$4:$151,67,FALSE)</f>
        <v>419090.53686247999</v>
      </c>
      <c r="L30" s="93">
        <f>VLOOKUP($A$30,'2.2'!$4:$151,75,FALSE)</f>
        <v>410691.64063576999</v>
      </c>
      <c r="M30" s="93">
        <f>VLOOKUP($A$30,'2.2'!$4:$151,83,FALSE)</f>
        <v>370550.36277401994</v>
      </c>
    </row>
    <row r="31" spans="1:13" ht="20.100000000000001" customHeight="1" x14ac:dyDescent="0.25">
      <c r="A31" s="38">
        <v>1141</v>
      </c>
      <c r="B31" s="39" t="s">
        <v>265</v>
      </c>
      <c r="C31" s="94">
        <f>VLOOKUP($A$31,'2.2'!$4:$151,3,FALSE)</f>
        <v>237883.20544801003</v>
      </c>
      <c r="D31" s="94">
        <f>VLOOKUP($A$31,'2.2'!$4:$151,11,FALSE)</f>
        <v>267051.05707245995</v>
      </c>
      <c r="E31" s="94">
        <f>VLOOKUP($A$31,'2.2'!$4:$151,19,FALSE)</f>
        <v>294845.49408348999</v>
      </c>
      <c r="F31" s="94">
        <f>VLOOKUP($A$31,'2.2'!$4:$151,27,FALSE)</f>
        <v>313826.16786759003</v>
      </c>
      <c r="G31" s="94">
        <f>VLOOKUP($A$31,'2.2'!$4:$151,35,FALSE)</f>
        <v>316833.32002185436</v>
      </c>
      <c r="H31" s="94">
        <f>VLOOKUP($A$31,'2.2'!$4:$151,43,FALSE)</f>
        <v>328247.85248334846</v>
      </c>
      <c r="I31" s="94">
        <f>VLOOKUP($A$31,'2.2'!$4:$151,51,FALSE)</f>
        <v>321771.87599249999</v>
      </c>
      <c r="J31" s="94">
        <f>VLOOKUP($A$31,'2.2'!$4:$151,59,FALSE)</f>
        <v>352252.40103186003</v>
      </c>
      <c r="K31" s="94">
        <f>VLOOKUP($A$31,'2.2'!$4:$151,67,FALSE)</f>
        <v>388190.01244667999</v>
      </c>
      <c r="L31" s="94">
        <f>VLOOKUP($A$31,'2.2'!$4:$151,75,FALSE)</f>
        <v>383673.03201811999</v>
      </c>
      <c r="M31" s="94">
        <f>VLOOKUP($A$31,'2.2'!$4:$151,83,FALSE)</f>
        <v>344636.29103899002</v>
      </c>
    </row>
    <row r="32" spans="1:13" ht="20.100000000000001" customHeight="1" x14ac:dyDescent="0.25">
      <c r="A32" s="21">
        <v>11411</v>
      </c>
      <c r="B32" s="22" t="s">
        <v>266</v>
      </c>
      <c r="C32" s="23">
        <f>VLOOKUP($A$32,'2.2'!$4:$151,3,FALSE)</f>
        <v>37284.240293230003</v>
      </c>
      <c r="D32" s="23">
        <f>VLOOKUP($A$32,'2.2'!$4:$151,11,FALSE)</f>
        <v>41180.348566069995</v>
      </c>
      <c r="E32" s="23">
        <f>VLOOKUP($A$32,'2.2'!$4:$151,19,FALSE)</f>
        <v>43303.882938130002</v>
      </c>
      <c r="F32" s="23">
        <f>VLOOKUP($A$32,'2.2'!$4:$151,27,FALSE)</f>
        <v>43188.323630309998</v>
      </c>
      <c r="G32" s="23">
        <f>VLOOKUP($A$32,'2.2'!$4:$151,35,FALSE)</f>
        <v>49204.169772090005</v>
      </c>
      <c r="H32" s="23">
        <f>VLOOKUP($A$32,'2.2'!$4:$151,43,FALSE)</f>
        <v>48048.708224779999</v>
      </c>
      <c r="I32" s="23">
        <f>VLOOKUP($A$32,'2.2'!$4:$151,51,FALSE)</f>
        <v>41851.411653000003</v>
      </c>
      <c r="J32" s="23">
        <f>VLOOKUP($A$32,'2.2'!$4:$151,59,FALSE)</f>
        <v>47041.4235109</v>
      </c>
      <c r="K32" s="23">
        <f>VLOOKUP($A$32,'2.2'!$4:$151,67,FALSE)</f>
        <v>53985.349807509992</v>
      </c>
      <c r="L32" s="23">
        <f>VLOOKUP($A$32,'2.2'!$4:$151,75,FALSE)</f>
        <v>52439.901666630001</v>
      </c>
      <c r="M32" s="23">
        <f>VLOOKUP($A$32,'2.2'!$4:$151,83,FALSE)</f>
        <v>55894.353524590006</v>
      </c>
    </row>
    <row r="33" spans="1:13" s="48" customFormat="1" ht="20.100000000000001" customHeight="1" x14ac:dyDescent="0.25">
      <c r="A33" s="45" t="s">
        <v>601</v>
      </c>
      <c r="B33" s="56" t="s">
        <v>603</v>
      </c>
      <c r="C33" s="95">
        <f>VLOOKUP($A$33,'2.2'!$4:$151,3,FALSE)</f>
        <v>37284.240293230003</v>
      </c>
      <c r="D33" s="95">
        <f>VLOOKUP($A$33,'2.2'!$4:$151,11,FALSE)</f>
        <v>41180.348566069995</v>
      </c>
      <c r="E33" s="95">
        <f>VLOOKUP($A$33,'2.2'!$4:$151,19,FALSE)</f>
        <v>43303.882938130002</v>
      </c>
      <c r="F33" s="95">
        <f>VLOOKUP($A$33,'2.2'!$4:$151,27,FALSE)</f>
        <v>43188.323630309998</v>
      </c>
      <c r="G33" s="95">
        <f>VLOOKUP($A$33,'2.2'!$4:$151,35,FALSE)</f>
        <v>49204.169772090005</v>
      </c>
      <c r="H33" s="95">
        <f>VLOOKUP($A$33,'2.2'!$4:$151,43,FALSE)</f>
        <v>48048.708224779999</v>
      </c>
      <c r="I33" s="95">
        <f>VLOOKUP($A$33,'2.2'!$4:$151,51,FALSE)</f>
        <v>41851.411653000003</v>
      </c>
      <c r="J33" s="95">
        <f>VLOOKUP($A$33,'2.2'!$4:$151,59,FALSE)</f>
        <v>47041.4235109</v>
      </c>
      <c r="K33" s="95">
        <f>VLOOKUP($A$33,'2.2'!$4:$151,67,FALSE)</f>
        <v>53985.349807509992</v>
      </c>
      <c r="L33" s="95">
        <f>VLOOKUP($A$33,'2.2'!$4:$151,75,FALSE)</f>
        <v>52439.901666630001</v>
      </c>
      <c r="M33" s="95">
        <f>VLOOKUP($A$33,'2.2'!$4:$151,83,FALSE)</f>
        <v>55894.353524590006</v>
      </c>
    </row>
    <row r="34" spans="1:13" s="48" customFormat="1" ht="20.100000000000001" customHeight="1" x14ac:dyDescent="0.25">
      <c r="A34" s="45" t="s">
        <v>602</v>
      </c>
      <c r="B34" s="56" t="s">
        <v>485</v>
      </c>
      <c r="C34" s="95" t="str">
        <f>VLOOKUP($A$34,'2.2'!$4:$151,3,FALSE)</f>
        <v>0</v>
      </c>
      <c r="D34" s="95" t="str">
        <f>VLOOKUP($A$34,'2.2'!$4:$151,11,FALSE)</f>
        <v>0</v>
      </c>
      <c r="E34" s="95" t="str">
        <f>VLOOKUP($A$34,'2.2'!$4:$151,19,FALSE)</f>
        <v>0</v>
      </c>
      <c r="F34" s="95" t="str">
        <f>VLOOKUP($A$34,'2.2'!$4:$151,27,FALSE)</f>
        <v>0</v>
      </c>
      <c r="G34" s="95" t="str">
        <f>VLOOKUP($A$34,'2.2'!$4:$151,35,FALSE)</f>
        <v>0</v>
      </c>
      <c r="H34" s="95" t="str">
        <f>VLOOKUP($A$34,'2.2'!$4:$151,43,FALSE)</f>
        <v>0</v>
      </c>
      <c r="I34" s="95" t="str">
        <f>VLOOKUP($A$34,'2.2'!$4:$151,51,FALSE)</f>
        <v>0</v>
      </c>
      <c r="J34" s="95" t="str">
        <f>VLOOKUP($A$34,'2.2'!$4:$151,59,FALSE)</f>
        <v>0</v>
      </c>
      <c r="K34" s="95" t="str">
        <f>VLOOKUP($A$34,'2.2'!$4:$151,67,FALSE)</f>
        <v>0</v>
      </c>
      <c r="L34" s="95" t="str">
        <f>VLOOKUP($A$34,'2.2'!$4:$151,75,FALSE)</f>
        <v>0</v>
      </c>
      <c r="M34" s="95" t="str">
        <f>VLOOKUP($A$34,'2.2'!$4:$151,83,FALSE)</f>
        <v>0</v>
      </c>
    </row>
    <row r="35" spans="1:13" ht="20.100000000000001" customHeight="1" x14ac:dyDescent="0.25">
      <c r="A35" s="21">
        <v>11412</v>
      </c>
      <c r="B35" s="22" t="s">
        <v>604</v>
      </c>
      <c r="C35" s="23">
        <f>VLOOKUP($A$35,'2.2'!$4:$151,3,FALSE)</f>
        <v>0</v>
      </c>
      <c r="D35" s="23">
        <f>VLOOKUP($A$35,'2.2'!$4:$151,11,FALSE)</f>
        <v>0</v>
      </c>
      <c r="E35" s="23">
        <f>VLOOKUP($A$35,'2.2'!$4:$151,19,FALSE)</f>
        <v>0</v>
      </c>
      <c r="F35" s="23">
        <f>VLOOKUP($A$35,'2.2'!$4:$151,27,FALSE)</f>
        <v>0</v>
      </c>
      <c r="G35" s="23">
        <f>VLOOKUP($A$35,'2.2'!$4:$151,35,FALSE)</f>
        <v>0</v>
      </c>
      <c r="H35" s="23">
        <f>VLOOKUP($A$35,'2.2'!$4:$151,43,FALSE)</f>
        <v>0</v>
      </c>
      <c r="I35" s="23">
        <f>VLOOKUP($A$35,'2.2'!$4:$151,51,FALSE)</f>
        <v>0</v>
      </c>
      <c r="J35" s="23">
        <f>VLOOKUP($A$35,'2.2'!$4:$151,59,FALSE)</f>
        <v>0</v>
      </c>
      <c r="K35" s="23">
        <f>VLOOKUP($A$35,'2.2'!$4:$151,67,FALSE)</f>
        <v>0</v>
      </c>
      <c r="L35" s="23">
        <f>VLOOKUP($A$35,'2.2'!$4:$151,75,FALSE)</f>
        <v>0</v>
      </c>
      <c r="M35" s="23">
        <f>VLOOKUP($A$35,'2.2'!$4:$151,83,FALSE)</f>
        <v>0</v>
      </c>
    </row>
    <row r="36" spans="1:13" ht="20.100000000000001" customHeight="1" x14ac:dyDescent="0.25">
      <c r="A36" s="21">
        <v>11413</v>
      </c>
      <c r="B36" s="22" t="s">
        <v>267</v>
      </c>
      <c r="C36" s="23">
        <f>VLOOKUP($A$36,'2.2'!$4:$151,3,FALSE)</f>
        <v>174106.62186186999</v>
      </c>
      <c r="D36" s="23">
        <f>VLOOKUP($A$36,'2.2'!$4:$151,11,FALSE)</f>
        <v>193993.98785199999</v>
      </c>
      <c r="E36" s="23">
        <f>VLOOKUP($A$36,'2.2'!$4:$151,19,FALSE)</f>
        <v>220668.61753711998</v>
      </c>
      <c r="F36" s="23">
        <f>VLOOKUP($A$36,'2.2'!$4:$151,27,FALSE)</f>
        <v>241474.20467312998</v>
      </c>
      <c r="G36" s="23">
        <f>VLOOKUP($A$36,'2.2'!$4:$151,35,FALSE)</f>
        <v>237876.89916042439</v>
      </c>
      <c r="H36" s="23">
        <f>VLOOKUP($A$36,'2.2'!$4:$151,43,FALSE)</f>
        <v>245512.8471267985</v>
      </c>
      <c r="I36" s="23">
        <f>VLOOKUP($A$36,'2.2'!$4:$151,51,FALSE)</f>
        <v>246275.55164989998</v>
      </c>
      <c r="J36" s="23">
        <f>VLOOKUP($A$36,'2.2'!$4:$151,59,FALSE)</f>
        <v>270527.86923641997</v>
      </c>
      <c r="K36" s="23">
        <f>VLOOKUP($A$36,'2.2'!$4:$151,67,FALSE)</f>
        <v>297587.35276624002</v>
      </c>
      <c r="L36" s="23">
        <f>VLOOKUP($A$36,'2.2'!$4:$151,75,FALSE)</f>
        <v>290322.07402825</v>
      </c>
      <c r="M36" s="23">
        <f>VLOOKUP($A$36,'2.2'!$4:$151,83,FALSE)</f>
        <v>266793.59387619002</v>
      </c>
    </row>
    <row r="37" spans="1:13" s="48" customFormat="1" ht="20.100000000000001" customHeight="1" x14ac:dyDescent="0.25">
      <c r="A37" s="45" t="s">
        <v>444</v>
      </c>
      <c r="B37" s="56" t="s">
        <v>445</v>
      </c>
      <c r="C37" s="95">
        <f>VLOOKUP($A$37,'2.2'!$4:$151,3,FALSE)</f>
        <v>139035.29265037001</v>
      </c>
      <c r="D37" s="95">
        <f>VLOOKUP($A$37,'2.2'!$4:$151,11,FALSE)</f>
        <v>158650.75915076002</v>
      </c>
      <c r="E37" s="95">
        <f>VLOOKUP($A$37,'2.2'!$4:$151,19,FALSE)</f>
        <v>180030.01899126999</v>
      </c>
      <c r="F37" s="95">
        <f>VLOOKUP($A$37,'2.2'!$4:$151,27,FALSE)</f>
        <v>198238.50228478998</v>
      </c>
      <c r="G37" s="95">
        <f>VLOOKUP($A$37,'2.2'!$4:$151,35,FALSE)</f>
        <v>194816.05995378003</v>
      </c>
      <c r="H37" s="95">
        <f>VLOOKUP($A$37,'2.2'!$4:$151,43,FALSE)</f>
        <v>199876.00025541999</v>
      </c>
      <c r="I37" s="95">
        <f>VLOOKUP($A$37,'2.2'!$4:$151,51,FALSE)</f>
        <v>201517.27768100996</v>
      </c>
      <c r="J37" s="95">
        <f>VLOOKUP($A$37,'2.2'!$4:$151,59,FALSE)</f>
        <v>221669.85452379001</v>
      </c>
      <c r="K37" s="95">
        <f>VLOOKUP($A$37,'2.2'!$4:$151,67,FALSE)</f>
        <v>244286.93334846001</v>
      </c>
      <c r="L37" s="95">
        <f>VLOOKUP($A$37,'2.2'!$4:$151,75,FALSE)</f>
        <v>237371.88993586999</v>
      </c>
      <c r="M37" s="95">
        <f>VLOOKUP($A$37,'2.2'!$4:$151,83,FALSE)</f>
        <v>218602.47692680999</v>
      </c>
    </row>
    <row r="38" spans="1:13" s="48" customFormat="1" ht="20.100000000000001" customHeight="1" x14ac:dyDescent="0.25">
      <c r="A38" s="45" t="s">
        <v>446</v>
      </c>
      <c r="B38" s="56" t="s">
        <v>447</v>
      </c>
      <c r="C38" s="95">
        <f>VLOOKUP($A$38,'2.2'!$4:$151,3,FALSE)</f>
        <v>33786.068577080005</v>
      </c>
      <c r="D38" s="95">
        <f>VLOOKUP($A$38,'2.2'!$4:$151,11,FALSE)</f>
        <v>33790.262047500008</v>
      </c>
      <c r="E38" s="95">
        <f>VLOOKUP($A$38,'2.2'!$4:$151,19,FALSE)</f>
        <v>38949.388142440002</v>
      </c>
      <c r="F38" s="95">
        <f>VLOOKUP($A$38,'2.2'!$4:$151,27,FALSE)</f>
        <v>41453.936255199995</v>
      </c>
      <c r="G38" s="95">
        <f>VLOOKUP($A$38,'2.2'!$4:$151,35,FALSE)</f>
        <v>41171.0403063544</v>
      </c>
      <c r="H38" s="95">
        <f>VLOOKUP($A$38,'2.2'!$4:$151,43,FALSE)</f>
        <v>43774.063248358507</v>
      </c>
      <c r="I38" s="95">
        <f>VLOOKUP($A$38,'2.2'!$4:$151,51,FALSE)</f>
        <v>42950.091293360005</v>
      </c>
      <c r="J38" s="95">
        <f>VLOOKUP($A$38,'2.2'!$4:$151,59,FALSE)</f>
        <v>47051.489412260002</v>
      </c>
      <c r="K38" s="95">
        <f>VLOOKUP($A$38,'2.2'!$4:$151,67,FALSE)</f>
        <v>51677.900357189996</v>
      </c>
      <c r="L38" s="95">
        <f>VLOOKUP($A$38,'2.2'!$4:$151,75,FALSE)</f>
        <v>51390.317098200001</v>
      </c>
      <c r="M38" s="95">
        <f>VLOOKUP($A$38,'2.2'!$4:$151,83,FALSE)</f>
        <v>46626.132717839995</v>
      </c>
    </row>
    <row r="39" spans="1:13" s="48" customFormat="1" ht="20.100000000000001" customHeight="1" x14ac:dyDescent="0.25">
      <c r="A39" s="45" t="s">
        <v>448</v>
      </c>
      <c r="B39" s="56" t="s">
        <v>487</v>
      </c>
      <c r="C39" s="95" t="str">
        <f>VLOOKUP($A$39,'2.2'!$4:$151,3,FALSE)</f>
        <v>0</v>
      </c>
      <c r="D39" s="95" t="str">
        <f>VLOOKUP($A$39,'2.2'!$4:$151,11,FALSE)</f>
        <v>0</v>
      </c>
      <c r="E39" s="95" t="str">
        <f>VLOOKUP($A$39,'2.2'!$4:$151,19,FALSE)</f>
        <v>0</v>
      </c>
      <c r="F39" s="95" t="str">
        <f>VLOOKUP($A$39,'2.2'!$4:$151,27,FALSE)</f>
        <v>0</v>
      </c>
      <c r="G39" s="95" t="str">
        <f>VLOOKUP($A$39,'2.2'!$4:$151,35,FALSE)</f>
        <v>0</v>
      </c>
      <c r="H39" s="95" t="str">
        <f>VLOOKUP($A$39,'2.2'!$4:$151,43,FALSE)</f>
        <v>0</v>
      </c>
      <c r="I39" s="95" t="str">
        <f>VLOOKUP($A$39,'2.2'!$4:$151,51,FALSE)</f>
        <v>0</v>
      </c>
      <c r="J39" s="95" t="str">
        <f>VLOOKUP($A$39,'2.2'!$4:$151,59,FALSE)</f>
        <v>0</v>
      </c>
      <c r="K39" s="95" t="str">
        <f>VLOOKUP($A$39,'2.2'!$4:$151,67,FALSE)</f>
        <v>0</v>
      </c>
      <c r="L39" s="95" t="str">
        <f>VLOOKUP($A$39,'2.2'!$4:$151,75,FALSE)</f>
        <v>0</v>
      </c>
      <c r="M39" s="95" t="str">
        <f>VLOOKUP($A$39,'2.2'!$4:$151,83,FALSE)</f>
        <v>0</v>
      </c>
    </row>
    <row r="40" spans="1:13" s="48" customFormat="1" ht="20.100000000000001" customHeight="1" x14ac:dyDescent="0.25">
      <c r="A40" s="45" t="s">
        <v>486</v>
      </c>
      <c r="B40" s="56" t="s">
        <v>449</v>
      </c>
      <c r="C40" s="95">
        <f>VLOOKUP($A$40,'2.2'!$4:$151,3,FALSE)</f>
        <v>1285.2606344199999</v>
      </c>
      <c r="D40" s="95">
        <f>VLOOKUP($A$40,'2.2'!$4:$151,11,FALSE)</f>
        <v>1552.9666537399999</v>
      </c>
      <c r="E40" s="95">
        <f>VLOOKUP($A$40,'2.2'!$4:$151,19,FALSE)</f>
        <v>1689.21040341</v>
      </c>
      <c r="F40" s="95">
        <f>VLOOKUP($A$40,'2.2'!$4:$151,27,FALSE)</f>
        <v>1781.76613314</v>
      </c>
      <c r="G40" s="95">
        <f>VLOOKUP($A$40,'2.2'!$4:$151,35,FALSE)</f>
        <v>1889.7989002899999</v>
      </c>
      <c r="H40" s="95">
        <f>VLOOKUP($A$40,'2.2'!$4:$151,43,FALSE)</f>
        <v>1862.7836230199998</v>
      </c>
      <c r="I40" s="95">
        <f>VLOOKUP($A$40,'2.2'!$4:$151,51,FALSE)</f>
        <v>1808.1826755299999</v>
      </c>
      <c r="J40" s="95">
        <f>VLOOKUP($A$40,'2.2'!$4:$151,59,FALSE)</f>
        <v>1806.52530037</v>
      </c>
      <c r="K40" s="95">
        <f>VLOOKUP($A$40,'2.2'!$4:$151,67,FALSE)</f>
        <v>1622.51906059</v>
      </c>
      <c r="L40" s="95">
        <f>VLOOKUP($A$40,'2.2'!$4:$151,75,FALSE)</f>
        <v>1559.8669941799999</v>
      </c>
      <c r="M40" s="95">
        <f>VLOOKUP($A$40,'2.2'!$4:$151,83,FALSE)</f>
        <v>1564.9842315399999</v>
      </c>
    </row>
    <row r="41" spans="1:13" ht="20.100000000000001" customHeight="1" x14ac:dyDescent="0.25">
      <c r="A41" s="21">
        <v>11414</v>
      </c>
      <c r="B41" s="22" t="s">
        <v>450</v>
      </c>
      <c r="C41" s="23">
        <f>VLOOKUP($A$41,'2.2'!$4:$151,3,FALSE)</f>
        <v>26492.343292910002</v>
      </c>
      <c r="D41" s="23">
        <f>VLOOKUP($A$41,'2.2'!$4:$151,11,FALSE)</f>
        <v>31876.720654389999</v>
      </c>
      <c r="E41" s="23">
        <f>VLOOKUP($A$41,'2.2'!$4:$151,19,FALSE)</f>
        <v>30872.993608239998</v>
      </c>
      <c r="F41" s="23">
        <f>VLOOKUP($A$41,'2.2'!$4:$151,27,FALSE)</f>
        <v>29163.639564149998</v>
      </c>
      <c r="G41" s="23">
        <f>VLOOKUP($A$41,'2.2'!$4:$151,35,FALSE)</f>
        <v>29752.251089339999</v>
      </c>
      <c r="H41" s="23">
        <f>VLOOKUP($A$41,'2.2'!$4:$151,43,FALSE)</f>
        <v>34686.297131769999</v>
      </c>
      <c r="I41" s="23">
        <f>VLOOKUP($A$41,'2.2'!$4:$151,51,FALSE)</f>
        <v>33644.912689599994</v>
      </c>
      <c r="J41" s="23">
        <f>VLOOKUP($A$41,'2.2'!$4:$151,59,FALSE)</f>
        <v>34683.108284540001</v>
      </c>
      <c r="K41" s="23">
        <f>VLOOKUP($A$41,'2.2'!$4:$151,67,FALSE)</f>
        <v>36617.309872930004</v>
      </c>
      <c r="L41" s="23">
        <f>VLOOKUP($A$41,'2.2'!$4:$151,75,FALSE)</f>
        <v>40911.056323240002</v>
      </c>
      <c r="M41" s="23">
        <f>VLOOKUP($A$41,'2.2'!$4:$151,83,FALSE)</f>
        <v>21948.343638210001</v>
      </c>
    </row>
    <row r="42" spans="1:13" ht="20.100000000000001" customHeight="1" x14ac:dyDescent="0.25">
      <c r="A42" s="38">
        <v>1142</v>
      </c>
      <c r="B42" s="39" t="s">
        <v>451</v>
      </c>
      <c r="C42" s="94">
        <f>VLOOKUP($A$42,'2.2'!$4:$151,3,FALSE)</f>
        <v>7758.15145304</v>
      </c>
      <c r="D42" s="94">
        <f>VLOOKUP($A$42,'2.2'!$4:$151,11,FALSE)</f>
        <v>8958.5306436200008</v>
      </c>
      <c r="E42" s="94">
        <f>VLOOKUP($A$42,'2.2'!$4:$151,19,FALSE)</f>
        <v>2885.38746068</v>
      </c>
      <c r="F42" s="94">
        <f>VLOOKUP($A$42,'2.2'!$4:$151,27,FALSE)</f>
        <v>734.43951809000009</v>
      </c>
      <c r="G42" s="94">
        <f>VLOOKUP($A$42,'2.2'!$4:$151,35,FALSE)</f>
        <v>24.509379380000002</v>
      </c>
      <c r="H42" s="94">
        <f>VLOOKUP($A$42,'2.2'!$4:$151,43,FALSE)</f>
        <v>3271.1820444699997</v>
      </c>
      <c r="I42" s="94">
        <f>VLOOKUP($A$42,'2.2'!$4:$151,51,FALSE)</f>
        <v>6001.2390032499998</v>
      </c>
      <c r="J42" s="94">
        <f>VLOOKUP($A$42,'2.2'!$4:$151,59,FALSE)</f>
        <v>5821.3677786700009</v>
      </c>
      <c r="K42" s="94">
        <f>VLOOKUP($A$42,'2.2'!$4:$151,67,FALSE)</f>
        <v>3928.1305891700003</v>
      </c>
      <c r="L42" s="94">
        <f>VLOOKUP($A$42,'2.2'!$4:$151,75,FALSE)</f>
        <v>2775.674653</v>
      </c>
      <c r="M42" s="94">
        <f>VLOOKUP($A$42,'2.2'!$4:$151,83,FALSE)</f>
        <v>1985.5919123899998</v>
      </c>
    </row>
    <row r="43" spans="1:13" ht="20.100000000000001" customHeight="1" x14ac:dyDescent="0.25">
      <c r="A43" s="38">
        <v>1143</v>
      </c>
      <c r="B43" s="39" t="s">
        <v>268</v>
      </c>
      <c r="C43" s="94">
        <f>VLOOKUP($A$43,'2.2'!$4:$151,3,FALSE)</f>
        <v>0</v>
      </c>
      <c r="D43" s="94">
        <f>VLOOKUP($A$43,'2.2'!$4:$151,11,FALSE)</f>
        <v>0</v>
      </c>
      <c r="E43" s="94">
        <f>VLOOKUP($A$43,'2.2'!$4:$151,19,FALSE)</f>
        <v>0</v>
      </c>
      <c r="F43" s="94">
        <f>VLOOKUP($A$43,'2.2'!$4:$151,27,FALSE)</f>
        <v>0</v>
      </c>
      <c r="G43" s="94">
        <f>VLOOKUP($A$43,'2.2'!$4:$151,35,FALSE)</f>
        <v>0</v>
      </c>
      <c r="H43" s="94">
        <f>VLOOKUP($A$43,'2.2'!$4:$151,43,FALSE)</f>
        <v>0</v>
      </c>
      <c r="I43" s="94">
        <f>VLOOKUP($A$43,'2.2'!$4:$151,51,FALSE)</f>
        <v>0</v>
      </c>
      <c r="J43" s="94">
        <f>VLOOKUP($A$43,'2.2'!$4:$151,59,FALSE)</f>
        <v>0</v>
      </c>
      <c r="K43" s="94">
        <f>VLOOKUP($A$43,'2.2'!$4:$151,67,FALSE)</f>
        <v>0</v>
      </c>
      <c r="L43" s="94">
        <f>VLOOKUP($A$43,'2.2'!$4:$151,75,FALSE)</f>
        <v>0</v>
      </c>
      <c r="M43" s="94">
        <f>VLOOKUP($A$43,'2.2'!$4:$151,83,FALSE)</f>
        <v>0</v>
      </c>
    </row>
    <row r="44" spans="1:13" ht="20.100000000000001" customHeight="1" x14ac:dyDescent="0.25">
      <c r="A44" s="38">
        <v>1144</v>
      </c>
      <c r="B44" s="39" t="s">
        <v>269</v>
      </c>
      <c r="C44" s="94">
        <f>VLOOKUP($A$44,'2.2'!$4:$151,3,FALSE)</f>
        <v>9539.5928958200002</v>
      </c>
      <c r="D44" s="94">
        <f>VLOOKUP($A$44,'2.2'!$4:$151,11,FALSE)</f>
        <v>10647.231830000001</v>
      </c>
      <c r="E44" s="94">
        <f>VLOOKUP($A$44,'2.2'!$4:$151,19,FALSE)</f>
        <v>12127.969817630001</v>
      </c>
      <c r="F44" s="94">
        <f>VLOOKUP($A$44,'2.2'!$4:$151,27,FALSE)</f>
        <v>13638.31711434</v>
      </c>
      <c r="G44" s="94">
        <f>VLOOKUP($A$44,'2.2'!$4:$151,35,FALSE)</f>
        <v>14611.0984565</v>
      </c>
      <c r="H44" s="94">
        <f>VLOOKUP($A$44,'2.2'!$4:$151,43,FALSE)</f>
        <v>15652.734905600002</v>
      </c>
      <c r="I44" s="94">
        <f>VLOOKUP($A$44,'2.2'!$4:$151,51,FALSE)</f>
        <v>14523.43879249</v>
      </c>
      <c r="J44" s="94">
        <f>VLOOKUP($A$44,'2.2'!$4:$151,59,FALSE)</f>
        <v>14080.786199439999</v>
      </c>
      <c r="K44" s="94">
        <f>VLOOKUP($A$44,'2.2'!$4:$151,67,FALSE)</f>
        <v>15047.148304130002</v>
      </c>
      <c r="L44" s="94">
        <f>VLOOKUP($A$44,'2.2'!$4:$151,75,FALSE)</f>
        <v>15101.747569410001</v>
      </c>
      <c r="M44" s="94">
        <f>VLOOKUP($A$44,'2.2'!$4:$151,83,FALSE)</f>
        <v>17142.471255230001</v>
      </c>
    </row>
    <row r="45" spans="1:13" s="48" customFormat="1" ht="20.100000000000001" customHeight="1" x14ac:dyDescent="0.25">
      <c r="A45" s="45" t="s">
        <v>452</v>
      </c>
      <c r="B45" s="56" t="s">
        <v>453</v>
      </c>
      <c r="C45" s="95">
        <f>VLOOKUP($A$45,'2.2'!$4:$151,3,FALSE)</f>
        <v>2979.3540740599997</v>
      </c>
      <c r="D45" s="95">
        <f>VLOOKUP($A$45,'2.2'!$4:$151,11,FALSE)</f>
        <v>3231.2995630200003</v>
      </c>
      <c r="E45" s="95">
        <f>VLOOKUP($A$45,'2.2'!$4:$151,19,FALSE)</f>
        <v>3566.2051752500001</v>
      </c>
      <c r="F45" s="95">
        <f>VLOOKUP($A$45,'2.2'!$4:$151,27,FALSE)</f>
        <v>3788.3780852700002</v>
      </c>
      <c r="G45" s="95">
        <f>VLOOKUP($A$45,'2.2'!$4:$151,35,FALSE)</f>
        <v>4488.7702146499996</v>
      </c>
      <c r="H45" s="95">
        <f>VLOOKUP($A$45,'2.2'!$4:$151,43,FALSE)</f>
        <v>5085.9176322700005</v>
      </c>
      <c r="I45" s="95">
        <f>VLOOKUP($A$45,'2.2'!$4:$151,51,FALSE)</f>
        <v>4254.2693331800001</v>
      </c>
      <c r="J45" s="95">
        <f>VLOOKUP($A$45,'2.2'!$4:$151,59,FALSE)</f>
        <v>4573.9082169399999</v>
      </c>
      <c r="K45" s="95">
        <f>VLOOKUP($A$45,'2.2'!$4:$151,67,FALSE)</f>
        <v>4568.7626060599996</v>
      </c>
      <c r="L45" s="95">
        <f>VLOOKUP($A$45,'2.2'!$4:$151,75,FALSE)</f>
        <v>2801.5941896899994</v>
      </c>
      <c r="M45" s="95">
        <f>VLOOKUP($A$45,'2.2'!$4:$151,83,FALSE)</f>
        <v>2903.38387543</v>
      </c>
    </row>
    <row r="46" spans="1:13" s="48" customFormat="1" ht="20.100000000000001" customHeight="1" x14ac:dyDescent="0.25">
      <c r="A46" s="45" t="s">
        <v>454</v>
      </c>
      <c r="B46" s="56" t="s">
        <v>455</v>
      </c>
      <c r="C46" s="95">
        <f>VLOOKUP($A$46,'2.2'!$4:$151,3,FALSE)</f>
        <v>2830.4272911899998</v>
      </c>
      <c r="D46" s="95">
        <f>VLOOKUP($A$46,'2.2'!$4:$151,11,FALSE)</f>
        <v>3268.8632685100001</v>
      </c>
      <c r="E46" s="95">
        <f>VLOOKUP($A$46,'2.2'!$4:$151,19,FALSE)</f>
        <v>3518.1787408099999</v>
      </c>
      <c r="F46" s="95">
        <f>VLOOKUP($A$46,'2.2'!$4:$151,27,FALSE)</f>
        <v>3987.89484855</v>
      </c>
      <c r="G46" s="95">
        <f>VLOOKUP($A$46,'2.2'!$4:$151,35,FALSE)</f>
        <v>4145.1533194699996</v>
      </c>
      <c r="H46" s="95">
        <f>VLOOKUP($A$46,'2.2'!$4:$151,43,FALSE)</f>
        <v>4241.7013404400004</v>
      </c>
      <c r="I46" s="95">
        <f>VLOOKUP($A$46,'2.2'!$4:$151,51,FALSE)</f>
        <v>4242.8251201399999</v>
      </c>
      <c r="J46" s="95">
        <f>VLOOKUP($A$46,'2.2'!$4:$151,59,FALSE)</f>
        <v>3301.5177873600001</v>
      </c>
      <c r="K46" s="95">
        <f>VLOOKUP($A$46,'2.2'!$4:$151,67,FALSE)</f>
        <v>2312.2301149200002</v>
      </c>
      <c r="L46" s="95">
        <f>VLOOKUP($A$46,'2.2'!$4:$151,75,FALSE)</f>
        <v>1027.2310500900001</v>
      </c>
      <c r="M46" s="95">
        <f>VLOOKUP($A$46,'2.2'!$4:$151,83,FALSE)</f>
        <v>173.46849510999999</v>
      </c>
    </row>
    <row r="47" spans="1:13" s="48" customFormat="1" ht="20.100000000000001" customHeight="1" x14ac:dyDescent="0.25">
      <c r="A47" s="45" t="s">
        <v>456</v>
      </c>
      <c r="B47" s="56" t="s">
        <v>457</v>
      </c>
      <c r="C47" s="95">
        <f>VLOOKUP($A$47,'2.2'!$4:$151,3,FALSE)</f>
        <v>1211.4946177300001</v>
      </c>
      <c r="D47" s="95">
        <f>VLOOKUP($A$47,'2.2'!$4:$151,11,FALSE)</f>
        <v>1507.12108687</v>
      </c>
      <c r="E47" s="95">
        <f>VLOOKUP($A$47,'2.2'!$4:$151,19,FALSE)</f>
        <v>1962.4433087299999</v>
      </c>
      <c r="F47" s="95">
        <f>VLOOKUP($A$47,'2.2'!$4:$151,27,FALSE)</f>
        <v>2224.4062963400002</v>
      </c>
      <c r="G47" s="95">
        <f>VLOOKUP($A$47,'2.2'!$4:$151,35,FALSE)</f>
        <v>2498.7413802299998</v>
      </c>
      <c r="H47" s="95">
        <f>VLOOKUP($A$47,'2.2'!$4:$151,43,FALSE)</f>
        <v>2983.4264766800006</v>
      </c>
      <c r="I47" s="95">
        <f>VLOOKUP($A$47,'2.2'!$4:$151,51,FALSE)</f>
        <v>2939.9487687999999</v>
      </c>
      <c r="J47" s="95">
        <f>VLOOKUP($A$47,'2.2'!$4:$151,59,FALSE)</f>
        <v>3011.1797351300002</v>
      </c>
      <c r="K47" s="95">
        <f>VLOOKUP($A$47,'2.2'!$4:$151,67,FALSE)</f>
        <v>4096.9853441599998</v>
      </c>
      <c r="L47" s="95">
        <f>VLOOKUP($A$47,'2.2'!$4:$151,75,FALSE)</f>
        <v>5127.1525885300007</v>
      </c>
      <c r="M47" s="95">
        <f>VLOOKUP($A$47,'2.2'!$4:$151,83,FALSE)</f>
        <v>5899.6864005500001</v>
      </c>
    </row>
    <row r="48" spans="1:13" s="48" customFormat="1" ht="20.100000000000001" customHeight="1" x14ac:dyDescent="0.25">
      <c r="A48" s="45" t="s">
        <v>458</v>
      </c>
      <c r="B48" s="56" t="s">
        <v>488</v>
      </c>
      <c r="C48" s="95" t="str">
        <f>VLOOKUP($A$48,'2.2'!$4:$151,3,FALSE)</f>
        <v>0</v>
      </c>
      <c r="D48" s="95" t="str">
        <f>VLOOKUP($A$48,'2.2'!$4:$151,11,FALSE)</f>
        <v>0</v>
      </c>
      <c r="E48" s="95" t="str">
        <f>VLOOKUP($A$48,'2.2'!$4:$151,19,FALSE)</f>
        <v>0</v>
      </c>
      <c r="F48" s="95" t="str">
        <f>VLOOKUP($A$48,'2.2'!$4:$151,27,FALSE)</f>
        <v>0</v>
      </c>
      <c r="G48" s="95" t="str">
        <f>VLOOKUP($A$48,'2.2'!$4:$151,35,FALSE)</f>
        <v>0</v>
      </c>
      <c r="H48" s="95" t="str">
        <f>VLOOKUP($A$48,'2.2'!$4:$151,43,FALSE)</f>
        <v>0</v>
      </c>
      <c r="I48" s="95" t="str">
        <f>VLOOKUP($A$48,'2.2'!$4:$151,51,FALSE)</f>
        <v>0</v>
      </c>
      <c r="J48" s="95" t="str">
        <f>VLOOKUP($A$48,'2.2'!$4:$151,59,FALSE)</f>
        <v>0</v>
      </c>
      <c r="K48" s="95" t="str">
        <f>VLOOKUP($A$48,'2.2'!$4:$151,67,FALSE)</f>
        <v>0</v>
      </c>
      <c r="L48" s="95" t="str">
        <f>VLOOKUP($A$48,'2.2'!$4:$151,75,FALSE)</f>
        <v>0</v>
      </c>
      <c r="M48" s="95" t="str">
        <f>VLOOKUP($A$48,'2.2'!$4:$151,83,FALSE)</f>
        <v>0</v>
      </c>
    </row>
    <row r="49" spans="1:13" s="48" customFormat="1" ht="20.100000000000001" customHeight="1" x14ac:dyDescent="0.25">
      <c r="A49" s="45" t="s">
        <v>489</v>
      </c>
      <c r="B49" s="56" t="s">
        <v>459</v>
      </c>
      <c r="C49" s="95">
        <f>VLOOKUP($A$49,'2.2'!$4:$151,3,FALSE)</f>
        <v>2518.3169128400004</v>
      </c>
      <c r="D49" s="95">
        <f>VLOOKUP($A$49,'2.2'!$4:$151,11,FALSE)</f>
        <v>2639.9479115999998</v>
      </c>
      <c r="E49" s="95">
        <f>VLOOKUP($A$49,'2.2'!$4:$151,19,FALSE)</f>
        <v>3081.1425928400004</v>
      </c>
      <c r="F49" s="95">
        <f>VLOOKUP($A$49,'2.2'!$4:$151,27,FALSE)</f>
        <v>3637.6378841800001</v>
      </c>
      <c r="G49" s="95">
        <f>VLOOKUP($A$49,'2.2'!$4:$151,35,FALSE)</f>
        <v>3478.4335421500004</v>
      </c>
      <c r="H49" s="95">
        <f>VLOOKUP($A$49,'2.2'!$4:$151,43,FALSE)</f>
        <v>3341.6894562099997</v>
      </c>
      <c r="I49" s="95">
        <f>VLOOKUP($A$49,'2.2'!$4:$151,51,FALSE)</f>
        <v>3086.3955703700003</v>
      </c>
      <c r="J49" s="95">
        <f>VLOOKUP($A$49,'2.2'!$4:$151,59,FALSE)</f>
        <v>3194.1804600100004</v>
      </c>
      <c r="K49" s="95">
        <f>VLOOKUP($A$49,'2.2'!$4:$151,67,FALSE)</f>
        <v>4069.1702389900001</v>
      </c>
      <c r="L49" s="95">
        <f>VLOOKUP($A$49,'2.2'!$4:$151,75,FALSE)</f>
        <v>6145.7697410999999</v>
      </c>
      <c r="M49" s="95">
        <f>VLOOKUP($A$49,'2.2'!$4:$151,83,FALSE)</f>
        <v>8165.9324841400003</v>
      </c>
    </row>
    <row r="50" spans="1:13" ht="20.100000000000001" customHeight="1" x14ac:dyDescent="0.25">
      <c r="A50" s="38">
        <v>1145</v>
      </c>
      <c r="B50" s="39" t="s">
        <v>270</v>
      </c>
      <c r="C50" s="94">
        <f>VLOOKUP($A$50,'2.2'!$4:$151,3,FALSE)</f>
        <v>5672.78828746</v>
      </c>
      <c r="D50" s="94">
        <f>VLOOKUP($A$50,'2.2'!$4:$151,11,FALSE)</f>
        <v>6814.406764039999</v>
      </c>
      <c r="E50" s="94">
        <f>VLOOKUP($A$50,'2.2'!$4:$151,19,FALSE)</f>
        <v>6344.4818870299987</v>
      </c>
      <c r="F50" s="94">
        <f>VLOOKUP($A$50,'2.2'!$4:$151,27,FALSE)</f>
        <v>6046.4502569000006</v>
      </c>
      <c r="G50" s="94">
        <f>VLOOKUP($A$50,'2.2'!$4:$151,35,FALSE)</f>
        <v>6584.6063325099994</v>
      </c>
      <c r="H50" s="94">
        <f>VLOOKUP($A$50,'2.2'!$4:$151,43,FALSE)</f>
        <v>6651.6127331299995</v>
      </c>
      <c r="I50" s="94">
        <f>VLOOKUP($A$50,'2.2'!$4:$151,51,FALSE)</f>
        <v>8035.2608519000005</v>
      </c>
      <c r="J50" s="94">
        <f>VLOOKUP($A$50,'2.2'!$4:$151,59,FALSE)</f>
        <v>7604.4742188399996</v>
      </c>
      <c r="K50" s="94">
        <f>VLOOKUP($A$50,'2.2'!$4:$151,67,FALSE)</f>
        <v>10841.112449830001</v>
      </c>
      <c r="L50" s="94">
        <f>VLOOKUP($A$50,'2.2'!$4:$151,75,FALSE)</f>
        <v>8079.8510777699985</v>
      </c>
      <c r="M50" s="94">
        <f>VLOOKUP($A$50,'2.2'!$4:$151,83,FALSE)</f>
        <v>5900.8653236</v>
      </c>
    </row>
    <row r="51" spans="1:13" ht="20.100000000000001" customHeight="1" x14ac:dyDescent="0.25">
      <c r="A51" s="21">
        <v>11451</v>
      </c>
      <c r="B51" s="22" t="s">
        <v>271</v>
      </c>
      <c r="C51" s="23">
        <f>VLOOKUP($A$51,'2.2'!$4:$151,3,FALSE)</f>
        <v>0</v>
      </c>
      <c r="D51" s="23">
        <f>VLOOKUP($A$51,'2.2'!$4:$151,11,FALSE)</f>
        <v>0</v>
      </c>
      <c r="E51" s="23">
        <f>VLOOKUP($A$51,'2.2'!$4:$151,19,FALSE)</f>
        <v>0</v>
      </c>
      <c r="F51" s="23">
        <f>VLOOKUP($A$51,'2.2'!$4:$151,27,FALSE)</f>
        <v>0</v>
      </c>
      <c r="G51" s="23">
        <f>VLOOKUP($A$51,'2.2'!$4:$151,35,FALSE)</f>
        <v>0</v>
      </c>
      <c r="H51" s="23">
        <f>VLOOKUP($A$51,'2.2'!$4:$151,43,FALSE)</f>
        <v>0</v>
      </c>
      <c r="I51" s="23">
        <f>VLOOKUP($A$51,'2.2'!$4:$151,51,FALSE)</f>
        <v>0</v>
      </c>
      <c r="J51" s="23">
        <f>VLOOKUP($A$51,'2.2'!$4:$151,59,FALSE)</f>
        <v>0</v>
      </c>
      <c r="K51" s="23">
        <f>VLOOKUP($A$51,'2.2'!$4:$151,67,FALSE)</f>
        <v>0</v>
      </c>
      <c r="L51" s="23">
        <f>VLOOKUP($A$51,'2.2'!$4:$151,75,FALSE)</f>
        <v>0</v>
      </c>
      <c r="M51" s="23">
        <f>VLOOKUP($A$51,'2.2'!$4:$151,83,FALSE)</f>
        <v>0</v>
      </c>
    </row>
    <row r="52" spans="1:13" ht="20.100000000000001" customHeight="1" x14ac:dyDescent="0.25">
      <c r="A52" s="21">
        <v>11452</v>
      </c>
      <c r="B52" s="22" t="s">
        <v>460</v>
      </c>
      <c r="C52" s="23">
        <f>VLOOKUP($A$52,'2.2'!$4:$151,3,FALSE)</f>
        <v>5672.78828746</v>
      </c>
      <c r="D52" s="23">
        <f>VLOOKUP($A$52,'2.2'!$4:$151,11,FALSE)</f>
        <v>6814.406764039999</v>
      </c>
      <c r="E52" s="23">
        <f>VLOOKUP($A$52,'2.2'!$4:$151,19,FALSE)</f>
        <v>6344.4818870299987</v>
      </c>
      <c r="F52" s="23">
        <f>VLOOKUP($A$52,'2.2'!$4:$151,27,FALSE)</f>
        <v>6046.4502569000006</v>
      </c>
      <c r="G52" s="23">
        <f>VLOOKUP($A$52,'2.2'!$4:$151,35,FALSE)</f>
        <v>6584.6063325099994</v>
      </c>
      <c r="H52" s="23">
        <f>VLOOKUP($A$52,'2.2'!$4:$151,43,FALSE)</f>
        <v>6651.6127331299995</v>
      </c>
      <c r="I52" s="23">
        <f>VLOOKUP($A$52,'2.2'!$4:$151,51,FALSE)</f>
        <v>8035.2608519000005</v>
      </c>
      <c r="J52" s="23">
        <f>VLOOKUP($A$52,'2.2'!$4:$151,59,FALSE)</f>
        <v>7604.4742188399996</v>
      </c>
      <c r="K52" s="23">
        <f>VLOOKUP($A$52,'2.2'!$4:$151,67,FALSE)</f>
        <v>10841.112449830001</v>
      </c>
      <c r="L52" s="23">
        <f>VLOOKUP($A$52,'2.2'!$4:$151,75,FALSE)</f>
        <v>8079.8510777699985</v>
      </c>
      <c r="M52" s="23">
        <f>VLOOKUP($A$52,'2.2'!$4:$151,83,FALSE)</f>
        <v>5900.8653236</v>
      </c>
    </row>
    <row r="53" spans="1:13" s="41" customFormat="1" ht="20.100000000000001" customHeight="1" x14ac:dyDescent="0.25">
      <c r="A53" s="38">
        <v>1146</v>
      </c>
      <c r="B53" s="39" t="s">
        <v>272</v>
      </c>
      <c r="C53" s="94">
        <f>VLOOKUP($A$53,'2.2'!$4:$151,3,FALSE)</f>
        <v>52.141201770000002</v>
      </c>
      <c r="D53" s="94">
        <f>VLOOKUP($A$53,'2.2'!$4:$151,11,FALSE)</f>
        <v>55.494173869999997</v>
      </c>
      <c r="E53" s="94">
        <f>VLOOKUP($A$53,'2.2'!$4:$151,19,FALSE)</f>
        <v>908.63021419999995</v>
      </c>
      <c r="F53" s="94">
        <f>VLOOKUP($A$53,'2.2'!$4:$151,27,FALSE)</f>
        <v>1036.87011183</v>
      </c>
      <c r="G53" s="94">
        <f>VLOOKUP($A$53,'2.2'!$4:$151,35,FALSE)</f>
        <v>998.28025946000002</v>
      </c>
      <c r="H53" s="94">
        <f>VLOOKUP($A$53,'2.2'!$4:$151,43,FALSE)</f>
        <v>1061.9734350700001</v>
      </c>
      <c r="I53" s="94">
        <f>VLOOKUP($A$53,'2.2'!$4:$151,51,FALSE)</f>
        <v>1224.9716362500001</v>
      </c>
      <c r="J53" s="94">
        <f>VLOOKUP($A$53,'2.2'!$4:$151,59,FALSE)</f>
        <v>1133.3481563800001</v>
      </c>
      <c r="K53" s="94">
        <f>VLOOKUP($A$53,'2.2'!$4:$151,67,FALSE)</f>
        <v>1084.13307267</v>
      </c>
      <c r="L53" s="94">
        <f>VLOOKUP($A$53,'2.2'!$4:$151,75,FALSE)</f>
        <v>1061.3353174699998</v>
      </c>
      <c r="M53" s="94">
        <f>VLOOKUP($A$53,'2.2'!$4:$151,83,FALSE)</f>
        <v>885.14324380999994</v>
      </c>
    </row>
    <row r="54" spans="1:13" ht="20.100000000000001" customHeight="1" x14ac:dyDescent="0.25">
      <c r="A54" s="35">
        <v>115</v>
      </c>
      <c r="B54" s="36" t="s">
        <v>273</v>
      </c>
      <c r="C54" s="93">
        <f>VLOOKUP($A$54,'2.2'!$4:$151,3,FALSE)</f>
        <v>21082.992104879999</v>
      </c>
      <c r="D54" s="93">
        <f>VLOOKUP($A$54,'2.2'!$4:$151,11,FALSE)</f>
        <v>26653.026353739999</v>
      </c>
      <c r="E54" s="93">
        <f>VLOOKUP($A$54,'2.2'!$4:$151,19,FALSE)</f>
        <v>31128.93615275</v>
      </c>
      <c r="F54" s="93">
        <f>VLOOKUP($A$54,'2.2'!$4:$151,27,FALSE)</f>
        <v>36978.393835469993</v>
      </c>
      <c r="G54" s="93">
        <f>VLOOKUP($A$54,'2.2'!$4:$151,35,FALSE)</f>
        <v>36773.041650119994</v>
      </c>
      <c r="H54" s="93">
        <f>VLOOKUP($A$54,'2.2'!$4:$151,43,FALSE)</f>
        <v>38969.359133270002</v>
      </c>
      <c r="I54" s="93">
        <f>VLOOKUP($A$54,'2.2'!$4:$151,51,FALSE)</f>
        <v>31447.614282120001</v>
      </c>
      <c r="J54" s="93">
        <f>VLOOKUP($A$54,'2.2'!$4:$151,59,FALSE)</f>
        <v>32350.158855550002</v>
      </c>
      <c r="K54" s="93">
        <f>VLOOKUP($A$54,'2.2'!$4:$151,67,FALSE)</f>
        <v>40704.096041889999</v>
      </c>
      <c r="L54" s="93">
        <f>VLOOKUP($A$54,'2.2'!$4:$151,75,FALSE)</f>
        <v>42932.793020130004</v>
      </c>
      <c r="M54" s="93">
        <f>VLOOKUP($A$54,'2.2'!$4:$151,83,FALSE)</f>
        <v>45721.898153310001</v>
      </c>
    </row>
    <row r="55" spans="1:13" ht="20.100000000000001" customHeight="1" x14ac:dyDescent="0.25">
      <c r="A55" s="21">
        <v>1151</v>
      </c>
      <c r="B55" s="22" t="s">
        <v>461</v>
      </c>
      <c r="C55" s="23">
        <f>VLOOKUP($A$55,'2.2'!$4:$151,3,FALSE)</f>
        <v>21039.119675670001</v>
      </c>
      <c r="D55" s="23">
        <f>VLOOKUP($A$55,'2.2'!$4:$151,11,FALSE)</f>
        <v>26611.248115950002</v>
      </c>
      <c r="E55" s="23">
        <f>VLOOKUP($A$55,'2.2'!$4:$151,19,FALSE)</f>
        <v>31035.353728319998</v>
      </c>
      <c r="F55" s="23">
        <f>VLOOKUP($A$55,'2.2'!$4:$151,27,FALSE)</f>
        <v>36832.294909030003</v>
      </c>
      <c r="G55" s="23">
        <f>VLOOKUP($A$55,'2.2'!$4:$151,35,FALSE)</f>
        <v>36610.917483650002</v>
      </c>
      <c r="H55" s="23">
        <f>VLOOKUP($A$55,'2.2'!$4:$151,43,FALSE)</f>
        <v>38870.019038160004</v>
      </c>
      <c r="I55" s="23">
        <f>VLOOKUP($A$55,'2.2'!$4:$151,51,FALSE)</f>
        <v>31308.34529786</v>
      </c>
      <c r="J55" s="23">
        <f>VLOOKUP($A$55,'2.2'!$4:$151,59,FALSE)</f>
        <v>32284.34971454</v>
      </c>
      <c r="K55" s="23">
        <f>VLOOKUP($A$55,'2.2'!$4:$151,67,FALSE)</f>
        <v>40575.298790879999</v>
      </c>
      <c r="L55" s="23">
        <f>VLOOKUP($A$55,'2.2'!$4:$151,75,FALSE)</f>
        <v>42841.871125459998</v>
      </c>
      <c r="M55" s="23">
        <f>VLOOKUP($A$55,'2.2'!$4:$151,83,FALSE)</f>
        <v>45671.334344889998</v>
      </c>
    </row>
    <row r="56" spans="1:13" ht="20.100000000000001" customHeight="1" x14ac:dyDescent="0.25">
      <c r="A56" s="21">
        <v>1152</v>
      </c>
      <c r="B56" s="22" t="s">
        <v>462</v>
      </c>
      <c r="C56" s="23">
        <f>VLOOKUP($A$56,'2.2'!$4:$151,3,FALSE)</f>
        <v>43.872429210000007</v>
      </c>
      <c r="D56" s="23">
        <f>VLOOKUP($A$56,'2.2'!$4:$151,11,FALSE)</f>
        <v>41.778237789999999</v>
      </c>
      <c r="E56" s="23">
        <f>VLOOKUP($A$56,'2.2'!$4:$151,19,FALSE)</f>
        <v>93.582424430000003</v>
      </c>
      <c r="F56" s="23">
        <f>VLOOKUP($A$56,'2.2'!$4:$151,27,FALSE)</f>
        <v>146.09892644000001</v>
      </c>
      <c r="G56" s="23">
        <f>VLOOKUP($A$56,'2.2'!$4:$151,35,FALSE)</f>
        <v>162.12416647000001</v>
      </c>
      <c r="H56" s="23">
        <f>VLOOKUP($A$56,'2.2'!$4:$151,43,FALSE)</f>
        <v>99.340095109999993</v>
      </c>
      <c r="I56" s="23">
        <f>VLOOKUP($A$56,'2.2'!$4:$151,51,FALSE)</f>
        <v>139.26898426</v>
      </c>
      <c r="J56" s="23">
        <f>VLOOKUP($A$56,'2.2'!$4:$151,59,FALSE)</f>
        <v>65.809141009999991</v>
      </c>
      <c r="K56" s="23">
        <f>VLOOKUP($A$56,'2.2'!$4:$151,67,FALSE)</f>
        <v>128.79725101</v>
      </c>
      <c r="L56" s="23">
        <f>VLOOKUP($A$56,'2.2'!$4:$151,75,FALSE)</f>
        <v>90.92189467</v>
      </c>
      <c r="M56" s="23">
        <f>VLOOKUP($A$56,'2.2'!$4:$151,83,FALSE)</f>
        <v>50.563808420000001</v>
      </c>
    </row>
    <row r="57" spans="1:13" ht="20.100000000000001" customHeight="1" x14ac:dyDescent="0.25">
      <c r="A57" s="21">
        <v>1153</v>
      </c>
      <c r="B57" s="22" t="s">
        <v>274</v>
      </c>
      <c r="C57" s="23">
        <f>VLOOKUP($A$57,'2.2'!$4:$151,3,FALSE)</f>
        <v>0</v>
      </c>
      <c r="D57" s="23">
        <f>VLOOKUP($A$57,'2.2'!$4:$151,11,FALSE)</f>
        <v>0</v>
      </c>
      <c r="E57" s="23">
        <f>VLOOKUP($A$57,'2.2'!$4:$151,19,FALSE)</f>
        <v>0</v>
      </c>
      <c r="F57" s="23">
        <f>VLOOKUP($A$57,'2.2'!$4:$151,27,FALSE)</f>
        <v>0</v>
      </c>
      <c r="G57" s="23">
        <f>VLOOKUP($A$57,'2.2'!$4:$151,35,FALSE)</f>
        <v>0</v>
      </c>
      <c r="H57" s="23">
        <f>VLOOKUP($A$57,'2.2'!$4:$151,43,FALSE)</f>
        <v>0</v>
      </c>
      <c r="I57" s="23">
        <f>VLOOKUP($A$57,'2.2'!$4:$151,51,FALSE)</f>
        <v>0</v>
      </c>
      <c r="J57" s="23">
        <f>VLOOKUP($A$57,'2.2'!$4:$151,59,FALSE)</f>
        <v>0</v>
      </c>
      <c r="K57" s="23">
        <f>VLOOKUP($A$57,'2.2'!$4:$151,67,FALSE)</f>
        <v>0</v>
      </c>
      <c r="L57" s="23">
        <f>VLOOKUP($A$57,'2.2'!$4:$151,75,FALSE)</f>
        <v>0</v>
      </c>
      <c r="M57" s="23">
        <f>VLOOKUP($A$57,'2.2'!$4:$151,83,FALSE)</f>
        <v>0</v>
      </c>
    </row>
    <row r="58" spans="1:13" ht="20.100000000000001" customHeight="1" x14ac:dyDescent="0.25">
      <c r="A58" s="21">
        <v>1154</v>
      </c>
      <c r="B58" s="22" t="s">
        <v>275</v>
      </c>
      <c r="C58" s="23">
        <f>VLOOKUP($A$58,'2.2'!$4:$151,3,FALSE)</f>
        <v>0</v>
      </c>
      <c r="D58" s="23">
        <f>VLOOKUP($A$58,'2.2'!$4:$151,11,FALSE)</f>
        <v>0</v>
      </c>
      <c r="E58" s="23">
        <f>VLOOKUP($A$58,'2.2'!$4:$151,19,FALSE)</f>
        <v>0</v>
      </c>
      <c r="F58" s="23">
        <f>VLOOKUP($A$58,'2.2'!$4:$151,27,FALSE)</f>
        <v>0</v>
      </c>
      <c r="G58" s="23">
        <f>VLOOKUP($A$58,'2.2'!$4:$151,35,FALSE)</f>
        <v>0</v>
      </c>
      <c r="H58" s="23">
        <f>VLOOKUP($A$58,'2.2'!$4:$151,43,FALSE)</f>
        <v>0</v>
      </c>
      <c r="I58" s="23">
        <f>VLOOKUP($A$58,'2.2'!$4:$151,51,FALSE)</f>
        <v>0</v>
      </c>
      <c r="J58" s="23">
        <f>VLOOKUP($A$58,'2.2'!$4:$151,59,FALSE)</f>
        <v>0</v>
      </c>
      <c r="K58" s="23">
        <f>VLOOKUP($A$58,'2.2'!$4:$151,67,FALSE)</f>
        <v>0</v>
      </c>
      <c r="L58" s="23">
        <f>VLOOKUP($A$58,'2.2'!$4:$151,75,FALSE)</f>
        <v>0</v>
      </c>
      <c r="M58" s="23">
        <f>VLOOKUP($A$58,'2.2'!$4:$151,83,FALSE)</f>
        <v>0</v>
      </c>
    </row>
    <row r="59" spans="1:13" ht="20.100000000000001" customHeight="1" x14ac:dyDescent="0.25">
      <c r="A59" s="21">
        <v>1155</v>
      </c>
      <c r="B59" s="22" t="s">
        <v>276</v>
      </c>
      <c r="C59" s="23">
        <f>VLOOKUP($A$59,'2.2'!$4:$151,3,FALSE)</f>
        <v>0</v>
      </c>
      <c r="D59" s="23">
        <f>VLOOKUP($A$59,'2.2'!$4:$151,11,FALSE)</f>
        <v>0</v>
      </c>
      <c r="E59" s="23">
        <f>VLOOKUP($A$59,'2.2'!$4:$151,19,FALSE)</f>
        <v>0</v>
      </c>
      <c r="F59" s="23">
        <f>VLOOKUP($A$59,'2.2'!$4:$151,27,FALSE)</f>
        <v>0</v>
      </c>
      <c r="G59" s="23">
        <f>VLOOKUP($A$59,'2.2'!$4:$151,35,FALSE)</f>
        <v>0</v>
      </c>
      <c r="H59" s="23">
        <f>VLOOKUP($A$59,'2.2'!$4:$151,43,FALSE)</f>
        <v>0</v>
      </c>
      <c r="I59" s="23">
        <f>VLOOKUP($A$59,'2.2'!$4:$151,51,FALSE)</f>
        <v>0</v>
      </c>
      <c r="J59" s="23">
        <f>VLOOKUP($A$59,'2.2'!$4:$151,59,FALSE)</f>
        <v>0</v>
      </c>
      <c r="K59" s="23">
        <f>VLOOKUP($A$59,'2.2'!$4:$151,67,FALSE)</f>
        <v>0</v>
      </c>
      <c r="L59" s="23">
        <f>VLOOKUP($A$59,'2.2'!$4:$151,75,FALSE)</f>
        <v>0</v>
      </c>
      <c r="M59" s="23">
        <f>VLOOKUP($A$59,'2.2'!$4:$151,83,FALSE)</f>
        <v>0</v>
      </c>
    </row>
    <row r="60" spans="1:13" ht="20.100000000000001" customHeight="1" x14ac:dyDescent="0.25">
      <c r="A60" s="21">
        <v>1156</v>
      </c>
      <c r="B60" s="22" t="s">
        <v>277</v>
      </c>
      <c r="C60" s="23">
        <f>VLOOKUP($A$60,'2.2'!$4:$151,3,FALSE)</f>
        <v>0</v>
      </c>
      <c r="D60" s="23">
        <f>VLOOKUP($A$60,'2.2'!$4:$151,11,FALSE)</f>
        <v>0</v>
      </c>
      <c r="E60" s="23">
        <f>VLOOKUP($A$60,'2.2'!$4:$151,19,FALSE)</f>
        <v>0</v>
      </c>
      <c r="F60" s="23">
        <f>VLOOKUP($A$60,'2.2'!$4:$151,27,FALSE)</f>
        <v>0</v>
      </c>
      <c r="G60" s="23">
        <f>VLOOKUP($A$60,'2.2'!$4:$151,35,FALSE)</f>
        <v>0</v>
      </c>
      <c r="H60" s="23">
        <f>VLOOKUP($A$60,'2.2'!$4:$151,43,FALSE)</f>
        <v>0</v>
      </c>
      <c r="I60" s="23">
        <f>VLOOKUP($A$60,'2.2'!$4:$151,51,FALSE)</f>
        <v>0</v>
      </c>
      <c r="J60" s="23">
        <f>VLOOKUP($A$60,'2.2'!$4:$151,59,FALSE)</f>
        <v>0</v>
      </c>
      <c r="K60" s="23">
        <f>VLOOKUP($A$60,'2.2'!$4:$151,67,FALSE)</f>
        <v>0</v>
      </c>
      <c r="L60" s="23">
        <f>VLOOKUP($A$60,'2.2'!$4:$151,75,FALSE)</f>
        <v>0</v>
      </c>
      <c r="M60" s="23">
        <f>VLOOKUP($A$60,'2.2'!$4:$151,83,FALSE)</f>
        <v>0</v>
      </c>
    </row>
    <row r="61" spans="1:13" ht="20.100000000000001" customHeight="1" x14ac:dyDescent="0.25">
      <c r="A61" s="35">
        <v>116</v>
      </c>
      <c r="B61" s="36" t="s">
        <v>278</v>
      </c>
      <c r="C61" s="93">
        <f>VLOOKUP($A$61,'2.2'!$4:$151,3,FALSE)</f>
        <v>184.38503387000003</v>
      </c>
      <c r="D61" s="93">
        <f>VLOOKUP($A$61,'2.2'!$4:$151,11,FALSE)</f>
        <v>324.7703166099999</v>
      </c>
      <c r="E61" s="93">
        <f>VLOOKUP($A$61,'2.2'!$4:$151,19,FALSE)</f>
        <v>-480.31931691</v>
      </c>
      <c r="F61" s="93">
        <f>VLOOKUP($A$61,'2.2'!$4:$151,27,FALSE)</f>
        <v>579.19084889999999</v>
      </c>
      <c r="G61" s="93">
        <f>VLOOKUP($A$61,'2.2'!$4:$151,35,FALSE)</f>
        <v>-40.986652819999989</v>
      </c>
      <c r="H61" s="93">
        <f>VLOOKUP($A$61,'2.2'!$4:$151,43,FALSE)</f>
        <v>-490.40126334000001</v>
      </c>
      <c r="I61" s="93">
        <f>VLOOKUP($A$61,'2.2'!$4:$151,51,FALSE)</f>
        <v>0.93067109999999997</v>
      </c>
      <c r="J61" s="93">
        <f>VLOOKUP($A$61,'2.2'!$4:$151,59,FALSE)</f>
        <v>7.3120000000002905E-5</v>
      </c>
      <c r="K61" s="93">
        <f>VLOOKUP($A$61,'2.2'!$4:$151,67,FALSE)</f>
        <v>0.37652663000000003</v>
      </c>
      <c r="L61" s="93">
        <f>VLOOKUP($A$61,'2.2'!$4:$151,75,FALSE)</f>
        <v>5.045162999999999E-2</v>
      </c>
      <c r="M61" s="93">
        <f>VLOOKUP($A$61,'2.2'!$4:$151,83,FALSE)</f>
        <v>-7.9853253099999995</v>
      </c>
    </row>
    <row r="62" spans="1:13" ht="20.100000000000001" customHeight="1" x14ac:dyDescent="0.25">
      <c r="A62" s="32">
        <v>12</v>
      </c>
      <c r="B62" s="33" t="s">
        <v>246</v>
      </c>
      <c r="C62" s="92">
        <f>VLOOKUP($A$62,'2.2'!$4:$151,3,FALSE)</f>
        <v>291574.255323263</v>
      </c>
      <c r="D62" s="92">
        <f>VLOOKUP($A$62,'2.2'!$4:$151,11,FALSE)</f>
        <v>331207.53617442201</v>
      </c>
      <c r="E62" s="92">
        <f>VLOOKUP($A$62,'2.2'!$4:$151,19,FALSE)</f>
        <v>363107.36462521442</v>
      </c>
      <c r="F62" s="92">
        <f>VLOOKUP($A$62,'2.2'!$4:$151,27,FALSE)</f>
        <v>394733.14354193601</v>
      </c>
      <c r="G62" s="92">
        <f>VLOOKUP($A$62,'2.2'!$4:$151,35,FALSE)</f>
        <v>425688.04627506959</v>
      </c>
      <c r="H62" s="92">
        <f>VLOOKUP($A$62,'2.2'!$4:$151,43,FALSE)</f>
        <v>436182.12626072846</v>
      </c>
      <c r="I62" s="92">
        <f>VLOOKUP($A$62,'2.2'!$4:$151,51,FALSE)</f>
        <v>457823.1526180121</v>
      </c>
      <c r="J62" s="92">
        <f>VLOOKUP($A$62,'2.2'!$4:$151,59,FALSE)</f>
        <v>492385.34639763157</v>
      </c>
      <c r="K62" s="92">
        <f>VLOOKUP($A$62,'2.2'!$4:$151,67,FALSE)</f>
        <v>521176.78498773766</v>
      </c>
      <c r="L62" s="92">
        <f>VLOOKUP($A$62,'2.2'!$4:$151,75,FALSE)</f>
        <v>551884.8581782236</v>
      </c>
      <c r="M62" s="92">
        <f>VLOOKUP($A$62,'2.2'!$4:$151,83,FALSE)</f>
        <v>547869.48859957303</v>
      </c>
    </row>
    <row r="63" spans="1:13" ht="20.100000000000001" customHeight="1" x14ac:dyDescent="0.25">
      <c r="A63" s="35">
        <v>121</v>
      </c>
      <c r="B63" s="36" t="s">
        <v>279</v>
      </c>
      <c r="C63" s="93">
        <f>VLOOKUP($A$63,'2.2'!$4:$151,3,FALSE)</f>
        <v>210723.98419436</v>
      </c>
      <c r="D63" s="93">
        <f>VLOOKUP($A$63,'2.2'!$4:$151,11,FALSE)</f>
        <v>243673.38267295001</v>
      </c>
      <c r="E63" s="93">
        <f>VLOOKUP($A$63,'2.2'!$4:$151,19,FALSE)</f>
        <v>271723.40660717996</v>
      </c>
      <c r="F63" s="93">
        <f>VLOOKUP($A$63,'2.2'!$4:$151,27,FALSE)</f>
        <v>295179.31169534998</v>
      </c>
      <c r="G63" s="93">
        <f>VLOOKUP($A$63,'2.2'!$4:$151,35,FALSE)</f>
        <v>315446.43379206001</v>
      </c>
      <c r="H63" s="93">
        <f>VLOOKUP($A$63,'2.2'!$4:$151,43,FALSE)</f>
        <v>320447.15841232997</v>
      </c>
      <c r="I63" s="93">
        <f>VLOOKUP($A$63,'2.2'!$4:$151,51,FALSE)</f>
        <v>335032.39626475004</v>
      </c>
      <c r="J63" s="93">
        <f>VLOOKUP($A$63,'2.2'!$4:$151,59,FALSE)</f>
        <v>353166.70387343527</v>
      </c>
      <c r="K63" s="93">
        <f>VLOOKUP($A$63,'2.2'!$4:$151,67,FALSE)</f>
        <v>373299.72222569172</v>
      </c>
      <c r="L63" s="93">
        <f>VLOOKUP($A$63,'2.2'!$4:$151,75,FALSE)</f>
        <v>395656.73039687157</v>
      </c>
      <c r="M63" s="93">
        <f>VLOOKUP($A$63,'2.2'!$4:$151,83,FALSE)</f>
        <v>387405.49823998997</v>
      </c>
    </row>
    <row r="64" spans="1:13" ht="20.100000000000001" customHeight="1" x14ac:dyDescent="0.25">
      <c r="A64" s="21">
        <v>1211</v>
      </c>
      <c r="B64" s="22" t="s">
        <v>280</v>
      </c>
      <c r="C64" s="23">
        <f>VLOOKUP($A$64,'2.2'!$4:$151,3,FALSE)</f>
        <v>42405.40077516</v>
      </c>
      <c r="D64" s="23">
        <f>VLOOKUP($A$64,'2.2'!$4:$151,11,FALSE)</f>
        <v>48061.397079640003</v>
      </c>
      <c r="E64" s="23">
        <f>VLOOKUP($A$64,'2.2'!$4:$151,19,FALSE)</f>
        <v>53434.874689279997</v>
      </c>
      <c r="F64" s="23">
        <f>VLOOKUP($A$64,'2.2'!$4:$151,27,FALSE)</f>
        <v>55961.394123799997</v>
      </c>
      <c r="G64" s="23">
        <f>VLOOKUP($A$64,'2.2'!$4:$151,35,FALSE)</f>
        <v>60903.619086230014</v>
      </c>
      <c r="H64" s="23">
        <f>VLOOKUP($A$64,'2.2'!$4:$151,43,FALSE)</f>
        <v>60313.015204379997</v>
      </c>
      <c r="I64" s="23">
        <f>VLOOKUP($A$64,'2.2'!$4:$151,51,FALSE)</f>
        <v>63478.507770005119</v>
      </c>
      <c r="J64" s="23">
        <f>VLOOKUP($A$64,'2.2'!$4:$151,59,FALSE)</f>
        <v>66760.468470960564</v>
      </c>
      <c r="K64" s="23">
        <f>VLOOKUP($A$64,'2.2'!$4:$151,67,FALSE)</f>
        <v>70323.400033872604</v>
      </c>
      <c r="L64" s="23">
        <f>VLOOKUP($A$64,'2.2'!$4:$151,75,FALSE)</f>
        <v>74540.609736739862</v>
      </c>
      <c r="M64" s="23">
        <f>VLOOKUP($A$64,'2.2'!$4:$151,83,FALSE)</f>
        <v>72980.7143047274</v>
      </c>
    </row>
    <row r="65" spans="1:13" ht="20.100000000000001" customHeight="1" x14ac:dyDescent="0.25">
      <c r="A65" s="21">
        <v>1212</v>
      </c>
      <c r="B65" s="22" t="s">
        <v>281</v>
      </c>
      <c r="C65" s="23">
        <f>VLOOKUP($A$65,'2.2'!$4:$151,3,FALSE)</f>
        <v>162694.18644247</v>
      </c>
      <c r="D65" s="23">
        <f>VLOOKUP($A$65,'2.2'!$4:$151,11,FALSE)</f>
        <v>188047.67622373</v>
      </c>
      <c r="E65" s="23">
        <f>VLOOKUP($A$65,'2.2'!$4:$151,19,FALSE)</f>
        <v>209412.69980504</v>
      </c>
      <c r="F65" s="23">
        <f>VLOOKUP($A$65,'2.2'!$4:$151,27,FALSE)</f>
        <v>228772.30518435</v>
      </c>
      <c r="G65" s="23">
        <f>VLOOKUP($A$65,'2.2'!$4:$151,35,FALSE)</f>
        <v>243534.82978929</v>
      </c>
      <c r="H65" s="23">
        <f>VLOOKUP($A$65,'2.2'!$4:$151,43,FALSE)</f>
        <v>248451.8826218</v>
      </c>
      <c r="I65" s="23">
        <f>VLOOKUP($A$65,'2.2'!$4:$151,51,FALSE)</f>
        <v>261358.15802317965</v>
      </c>
      <c r="J65" s="23">
        <f>VLOOKUP($A$65,'2.2'!$4:$151,59,FALSE)</f>
        <v>276154.66188098857</v>
      </c>
      <c r="K65" s="23">
        <f>VLOOKUP($A$65,'2.2'!$4:$151,67,FALSE)</f>
        <v>292850.68666855275</v>
      </c>
      <c r="L65" s="23">
        <f>VLOOKUP($A$65,'2.2'!$4:$151,75,FALSE)</f>
        <v>310360.80188552238</v>
      </c>
      <c r="M65" s="23">
        <f>VLOOKUP($A$65,'2.2'!$4:$151,83,FALSE)</f>
        <v>304002.00711107388</v>
      </c>
    </row>
    <row r="66" spans="1:13" ht="20.100000000000001" customHeight="1" x14ac:dyDescent="0.25">
      <c r="A66" s="21">
        <v>1213</v>
      </c>
      <c r="B66" s="22" t="s">
        <v>282</v>
      </c>
      <c r="C66" s="23">
        <f>VLOOKUP($A$66,'2.2'!$4:$151,3,FALSE)</f>
        <v>3886.9762933700003</v>
      </c>
      <c r="D66" s="23">
        <f>VLOOKUP($A$66,'2.2'!$4:$151,11,FALSE)</f>
        <v>5564.1775021100002</v>
      </c>
      <c r="E66" s="23">
        <f>VLOOKUP($A$66,'2.2'!$4:$151,19,FALSE)</f>
        <v>6429.8228563399998</v>
      </c>
      <c r="F66" s="23">
        <f>VLOOKUP($A$66,'2.2'!$4:$151,27,FALSE)</f>
        <v>7614.5987761900014</v>
      </c>
      <c r="G66" s="23">
        <f>VLOOKUP($A$66,'2.2'!$4:$151,35,FALSE)</f>
        <v>8532.5429044000011</v>
      </c>
      <c r="H66" s="23">
        <f>VLOOKUP($A$66,'2.2'!$4:$151,43,FALSE)</f>
        <v>9135.8189678599992</v>
      </c>
      <c r="I66" s="23">
        <f>VLOOKUP($A$66,'2.2'!$4:$151,51,FALSE)</f>
        <v>7452.153312631167</v>
      </c>
      <c r="J66" s="23">
        <f>VLOOKUP($A$66,'2.2'!$4:$151,59,FALSE)</f>
        <v>7351.5230019046085</v>
      </c>
      <c r="K66" s="23">
        <f>VLOOKUP($A$66,'2.2'!$4:$151,67,FALSE)</f>
        <v>7070.8125497624569</v>
      </c>
      <c r="L66" s="23">
        <f>VLOOKUP($A$66,'2.2'!$4:$151,75,FALSE)</f>
        <v>7517.3017422545499</v>
      </c>
      <c r="M66" s="23">
        <f>VLOOKUP($A$66,'2.2'!$4:$151,83,FALSE)</f>
        <v>7252.5210832344237</v>
      </c>
    </row>
    <row r="67" spans="1:13" ht="20.100000000000001" customHeight="1" x14ac:dyDescent="0.25">
      <c r="A67" s="21">
        <v>1214</v>
      </c>
      <c r="B67" s="22" t="s">
        <v>283</v>
      </c>
      <c r="C67" s="23">
        <f>VLOOKUP($A$67,'2.2'!$4:$151,3,FALSE)</f>
        <v>1737.4206833599999</v>
      </c>
      <c r="D67" s="23">
        <f>VLOOKUP($A$67,'2.2'!$4:$151,11,FALSE)</f>
        <v>2000.1318674700001</v>
      </c>
      <c r="E67" s="23">
        <f>VLOOKUP($A$67,'2.2'!$4:$151,19,FALSE)</f>
        <v>2446.0092565199998</v>
      </c>
      <c r="F67" s="23">
        <f>VLOOKUP($A$67,'2.2'!$4:$151,27,FALSE)</f>
        <v>2831.0136110100002</v>
      </c>
      <c r="G67" s="23">
        <f>VLOOKUP($A$67,'2.2'!$4:$151,35,FALSE)</f>
        <v>2475.4420121400003</v>
      </c>
      <c r="H67" s="23">
        <f>VLOOKUP($A$67,'2.2'!$4:$151,43,FALSE)</f>
        <v>2546.44161829</v>
      </c>
      <c r="I67" s="23">
        <f>VLOOKUP($A$67,'2.2'!$4:$151,51,FALSE)</f>
        <v>2743.5771589341061</v>
      </c>
      <c r="J67" s="23">
        <f>VLOOKUP($A$67,'2.2'!$4:$151,59,FALSE)</f>
        <v>2900.0505195815585</v>
      </c>
      <c r="K67" s="23">
        <f>VLOOKUP($A$67,'2.2'!$4:$151,67,FALSE)</f>
        <v>3054.822973503914</v>
      </c>
      <c r="L67" s="23">
        <f>VLOOKUP($A$67,'2.2'!$4:$151,75,FALSE)</f>
        <v>3238.0170323548409</v>
      </c>
      <c r="M67" s="23">
        <f>VLOOKUP($A$67,'2.2'!$4:$151,83,FALSE)</f>
        <v>3170.2557409542515</v>
      </c>
    </row>
    <row r="68" spans="1:13" ht="20.100000000000001" customHeight="1" x14ac:dyDescent="0.25">
      <c r="A68" s="35">
        <v>122</v>
      </c>
      <c r="B68" s="36" t="s">
        <v>284</v>
      </c>
      <c r="C68" s="93">
        <f>VLOOKUP($A$68,'2.2'!$4:$151,3,FALSE)</f>
        <v>80850.271128902998</v>
      </c>
      <c r="D68" s="93">
        <f>VLOOKUP($A$68,'2.2'!$4:$151,11,FALSE)</f>
        <v>87534.153501471999</v>
      </c>
      <c r="E68" s="93">
        <f>VLOOKUP($A$68,'2.2'!$4:$151,19,FALSE)</f>
        <v>91383.958018034478</v>
      </c>
      <c r="F68" s="93">
        <f>VLOOKUP($A$68,'2.2'!$4:$151,27,FALSE)</f>
        <v>99553.831846585992</v>
      </c>
      <c r="G68" s="93">
        <f>VLOOKUP($A$68,'2.2'!$4:$151,35,FALSE)</f>
        <v>110241.61248300958</v>
      </c>
      <c r="H68" s="93">
        <f>VLOOKUP($A$68,'2.2'!$4:$151,43,FALSE)</f>
        <v>115734.96784839846</v>
      </c>
      <c r="I68" s="93">
        <f>VLOOKUP($A$68,'2.2'!$4:$151,51,FALSE)</f>
        <v>122790.756353262</v>
      </c>
      <c r="J68" s="93">
        <f>VLOOKUP($A$68,'2.2'!$4:$151,59,FALSE)</f>
        <v>139218.64252419627</v>
      </c>
      <c r="K68" s="93">
        <f>VLOOKUP($A$68,'2.2'!$4:$151,67,FALSE)</f>
        <v>147877.062762046</v>
      </c>
      <c r="L68" s="93">
        <f>VLOOKUP($A$68,'2.2'!$4:$151,75,FALSE)</f>
        <v>156228.127781352</v>
      </c>
      <c r="M68" s="93">
        <f>VLOOKUP($A$68,'2.2'!$4:$151,83,FALSE)</f>
        <v>160463.990359583</v>
      </c>
    </row>
    <row r="69" spans="1:13" ht="20.100000000000001" customHeight="1" x14ac:dyDescent="0.25">
      <c r="A69" s="21">
        <v>1221</v>
      </c>
      <c r="B69" s="22" t="s">
        <v>280</v>
      </c>
      <c r="C69" s="23">
        <f>VLOOKUP($A$69,'2.2'!$4:$151,3,FALSE)</f>
        <v>11312.88049774</v>
      </c>
      <c r="D69" s="23">
        <f>VLOOKUP($A$69,'2.2'!$4:$151,11,FALSE)</f>
        <v>12249.696955270001</v>
      </c>
      <c r="E69" s="23">
        <f>VLOOKUP($A$69,'2.2'!$4:$151,19,FALSE)</f>
        <v>12518.707506010001</v>
      </c>
      <c r="F69" s="23">
        <f>VLOOKUP($A$69,'2.2'!$4:$151,27,FALSE)</f>
        <v>13401.833145550001</v>
      </c>
      <c r="G69" s="23">
        <f>VLOOKUP($A$69,'2.2'!$4:$151,35,FALSE)</f>
        <v>14394.19120524</v>
      </c>
      <c r="H69" s="23">
        <f>VLOOKUP($A$69,'2.2'!$4:$151,43,FALSE)</f>
        <v>15883.716995700001</v>
      </c>
      <c r="I69" s="23">
        <f>VLOOKUP($A$69,'2.2'!$4:$151,51,FALSE)</f>
        <v>16758.69490608</v>
      </c>
      <c r="J69" s="23">
        <f>VLOOKUP($A$69,'2.2'!$4:$151,59,FALSE)</f>
        <v>18879.892914880002</v>
      </c>
      <c r="K69" s="23">
        <f>VLOOKUP($A$69,'2.2'!$4:$151,67,FALSE)</f>
        <v>19356.85247713</v>
      </c>
      <c r="L69" s="23">
        <f>VLOOKUP($A$69,'2.2'!$4:$151,75,FALSE)</f>
        <v>19534.370992709999</v>
      </c>
      <c r="M69" s="23">
        <f>VLOOKUP($A$69,'2.2'!$4:$151,83,FALSE)</f>
        <v>26276.182553819999</v>
      </c>
    </row>
    <row r="70" spans="1:13" ht="20.100000000000001" customHeight="1" x14ac:dyDescent="0.25">
      <c r="A70" s="21">
        <v>1222</v>
      </c>
      <c r="B70" s="22" t="s">
        <v>281</v>
      </c>
      <c r="C70" s="23">
        <f>VLOOKUP($A$70,'2.2'!$4:$151,3,FALSE)</f>
        <v>18825.390631162998</v>
      </c>
      <c r="D70" s="23">
        <f>VLOOKUP($A$70,'2.2'!$4:$151,11,FALSE)</f>
        <v>20645.456546202</v>
      </c>
      <c r="E70" s="23">
        <f>VLOOKUP($A$70,'2.2'!$4:$151,19,FALSE)</f>
        <v>21641.250512024471</v>
      </c>
      <c r="F70" s="23">
        <f>VLOOKUP($A$70,'2.2'!$4:$151,27,FALSE)</f>
        <v>23756.998701035998</v>
      </c>
      <c r="G70" s="23">
        <f>VLOOKUP($A$70,'2.2'!$4:$151,35,FALSE)</f>
        <v>26137.421277769601</v>
      </c>
      <c r="H70" s="23">
        <f>VLOOKUP($A$70,'2.2'!$4:$151,43,FALSE)</f>
        <v>26050.224884283496</v>
      </c>
      <c r="I70" s="23">
        <f>VLOOKUP($A$70,'2.2'!$4:$151,51,FALSE)</f>
        <v>27687.851447181998</v>
      </c>
      <c r="J70" s="23">
        <f>VLOOKUP($A$70,'2.2'!$4:$151,59,FALSE)</f>
        <v>31006.46458068617</v>
      </c>
      <c r="K70" s="23">
        <f>VLOOKUP($A$70,'2.2'!$4:$151,67,FALSE)</f>
        <v>31708.531835836002</v>
      </c>
      <c r="L70" s="23">
        <f>VLOOKUP($A$70,'2.2'!$4:$151,75,FALSE)</f>
        <v>31600.840733951998</v>
      </c>
      <c r="M70" s="23">
        <f>VLOOKUP($A$70,'2.2'!$4:$151,83,FALSE)</f>
        <v>36422.437885713</v>
      </c>
    </row>
    <row r="71" spans="1:13" s="48" customFormat="1" ht="20.100000000000001" customHeight="1" x14ac:dyDescent="0.25">
      <c r="A71" s="45" t="s">
        <v>463</v>
      </c>
      <c r="B71" s="56" t="s">
        <v>464</v>
      </c>
      <c r="C71" s="95">
        <f>VLOOKUP($A$71,'2.2'!$4:$151,3,FALSE)</f>
        <v>12501.390631163002</v>
      </c>
      <c r="D71" s="95">
        <f>VLOOKUP($A$71,'2.2'!$4:$151,11,FALSE)</f>
        <v>13131.456546201998</v>
      </c>
      <c r="E71" s="95">
        <f>VLOOKUP($A$71,'2.2'!$4:$151,19,FALSE)</f>
        <v>13299.250512024473</v>
      </c>
      <c r="F71" s="95">
        <f>VLOOKUP($A$71,'2.2'!$4:$151,27,FALSE)</f>
        <v>14507.998701036</v>
      </c>
      <c r="G71" s="95">
        <f>VLOOKUP($A$71,'2.2'!$4:$151,35,FALSE)</f>
        <v>15828.076614804</v>
      </c>
      <c r="H71" s="95">
        <f>VLOOKUP($A$71,'2.2'!$4:$151,43,FALSE)</f>
        <v>17234.427688511998</v>
      </c>
      <c r="I71" s="95">
        <f>VLOOKUP($A$71,'2.2'!$4:$151,51,FALSE)</f>
        <v>17803.752640192004</v>
      </c>
      <c r="J71" s="95">
        <f>VLOOKUP($A$71,'2.2'!$4:$151,59,FALSE)</f>
        <v>19432.671756976171</v>
      </c>
      <c r="K71" s="95">
        <f>VLOOKUP($A$71,'2.2'!$4:$151,67,FALSE)</f>
        <v>19436.633675846002</v>
      </c>
      <c r="L71" s="95">
        <f>VLOOKUP($A$71,'2.2'!$4:$151,75,FALSE)</f>
        <v>18974.742444912001</v>
      </c>
      <c r="M71" s="95">
        <f>VLOOKUP($A$71,'2.2'!$4:$151,83,FALSE)</f>
        <v>21736.191658062999</v>
      </c>
    </row>
    <row r="72" spans="1:13" s="48" customFormat="1" ht="20.100000000000001" customHeight="1" x14ac:dyDescent="0.25">
      <c r="A72" s="45" t="s">
        <v>465</v>
      </c>
      <c r="B72" s="56" t="s">
        <v>608</v>
      </c>
      <c r="C72" s="95">
        <f>VLOOKUP($A$72,'2.2'!$4:$151,3,FALSE)</f>
        <v>6324</v>
      </c>
      <c r="D72" s="95">
        <f>VLOOKUP($A$72,'2.2'!$4:$151,11,FALSE)</f>
        <v>7513.9999999999982</v>
      </c>
      <c r="E72" s="95">
        <f>VLOOKUP($A$72,'2.2'!$4:$151,19,FALSE)</f>
        <v>8341.9999999999982</v>
      </c>
      <c r="F72" s="95">
        <f>VLOOKUP($A$72,'2.2'!$4:$151,27,FALSE)</f>
        <v>9249</v>
      </c>
      <c r="G72" s="95">
        <f>VLOOKUP($A$72,'2.2'!$4:$151,35,FALSE)</f>
        <v>10309.344662965605</v>
      </c>
      <c r="H72" s="95">
        <f>VLOOKUP($A$72,'2.2'!$4:$151,43,FALSE)</f>
        <v>8815.7971957714944</v>
      </c>
      <c r="I72" s="95">
        <f>VLOOKUP($A$72,'2.2'!$4:$151,51,FALSE)</f>
        <v>9884.0988069899995</v>
      </c>
      <c r="J72" s="95">
        <f>VLOOKUP($A$72,'2.2'!$4:$151,59,FALSE)</f>
        <v>11573.79282371</v>
      </c>
      <c r="K72" s="95">
        <f>VLOOKUP($A$72,'2.2'!$4:$151,67,FALSE)</f>
        <v>12271.898159989998</v>
      </c>
      <c r="L72" s="95">
        <f>VLOOKUP($A$72,'2.2'!$4:$151,75,FALSE)</f>
        <v>12626.098289039999</v>
      </c>
      <c r="M72" s="95">
        <f>VLOOKUP($A$72,'2.2'!$4:$151,83,FALSE)</f>
        <v>14686.246227649999</v>
      </c>
    </row>
    <row r="73" spans="1:13" ht="20.100000000000001" customHeight="1" x14ac:dyDescent="0.25">
      <c r="A73" s="21">
        <v>1223</v>
      </c>
      <c r="B73" s="22" t="s">
        <v>834</v>
      </c>
      <c r="C73" s="23">
        <f>VLOOKUP($A$73,'2.2'!$4:$151,3,FALSE)</f>
        <v>50712</v>
      </c>
      <c r="D73" s="23">
        <f>VLOOKUP($A$73,'2.2'!$4:$151,11,FALSE)</f>
        <v>54639</v>
      </c>
      <c r="E73" s="23">
        <f>VLOOKUP($A$73,'2.2'!$4:$151,19,FALSE)</f>
        <v>57224</v>
      </c>
      <c r="F73" s="23">
        <f>VLOOKUP($A$73,'2.2'!$4:$151,27,FALSE)</f>
        <v>62395</v>
      </c>
      <c r="G73" s="23">
        <f>VLOOKUP($A$73,'2.2'!$4:$151,35,FALSE)</f>
        <v>69709.999999999985</v>
      </c>
      <c r="H73" s="23">
        <f>VLOOKUP($A$73,'2.2'!$4:$151,43,FALSE)</f>
        <v>73801.025968414964</v>
      </c>
      <c r="I73" s="23">
        <f>VLOOKUP($A$73,'2.2'!$4:$151,51,FALSE)</f>
        <v>78344.210000000006</v>
      </c>
      <c r="J73" s="23">
        <f>VLOOKUP($A$73,'2.2'!$4:$151,59,FALSE)</f>
        <v>89332.285028630096</v>
      </c>
      <c r="K73" s="23">
        <f>VLOOKUP($A$73,'2.2'!$4:$151,67,FALSE)</f>
        <v>96811.678449080006</v>
      </c>
      <c r="L73" s="23">
        <f>VLOOKUP($A$73,'2.2'!$4:$151,75,FALSE)</f>
        <v>105092.91605468999</v>
      </c>
      <c r="M73" s="23">
        <f>VLOOKUP($A$73,'2.2'!$4:$151,83,FALSE)</f>
        <v>97765.369920049998</v>
      </c>
    </row>
    <row r="74" spans="1:13" s="41" customFormat="1" ht="20.100000000000001" customHeight="1" x14ac:dyDescent="0.25">
      <c r="A74" s="32">
        <v>13</v>
      </c>
      <c r="B74" s="33" t="s">
        <v>243</v>
      </c>
      <c r="C74" s="92">
        <f>VLOOKUP($A$74,'2.2'!$4:$151,3,FALSE)</f>
        <v>292.64048880000001</v>
      </c>
      <c r="D74" s="92">
        <f>VLOOKUP($A$74,'2.2'!$4:$151,11,FALSE)</f>
        <v>473.53590505</v>
      </c>
      <c r="E74" s="92">
        <f>VLOOKUP($A$74,'2.2'!$4:$151,19,FALSE)</f>
        <v>646.86694855999997</v>
      </c>
      <c r="F74" s="92">
        <f>VLOOKUP($A$74,'2.2'!$4:$151,27,FALSE)</f>
        <v>417.54594571000001</v>
      </c>
      <c r="G74" s="92">
        <f>VLOOKUP($A$74,'2.2'!$4:$151,35,FALSE)</f>
        <v>512.70628489000001</v>
      </c>
      <c r="H74" s="92">
        <f>VLOOKUP($A$74,'2.2'!$4:$151,43,FALSE)</f>
        <v>558.63674392000007</v>
      </c>
      <c r="I74" s="92">
        <f>VLOOKUP($A$74,'2.2'!$4:$151,51,FALSE)</f>
        <v>641.62508351000008</v>
      </c>
      <c r="J74" s="92">
        <f>VLOOKUP($A$74,'2.2'!$4:$151,59,FALSE)</f>
        <v>1218.5220490699999</v>
      </c>
      <c r="K74" s="92">
        <f>VLOOKUP($A$74,'2.2'!$4:$151,67,FALSE)</f>
        <v>916.51741507999986</v>
      </c>
      <c r="L74" s="92">
        <f>VLOOKUP($A$74,'2.2'!$4:$151,75,FALSE)</f>
        <v>1054.8906389399999</v>
      </c>
      <c r="M74" s="92">
        <f>VLOOKUP($A$74,'2.2'!$4:$151,83,FALSE)</f>
        <v>679.88753472999997</v>
      </c>
    </row>
    <row r="75" spans="1:13" ht="20.100000000000001" customHeight="1" x14ac:dyDescent="0.25">
      <c r="A75" s="35">
        <v>131</v>
      </c>
      <c r="B75" s="36" t="s">
        <v>285</v>
      </c>
      <c r="C75" s="93">
        <f>VLOOKUP($A$75,'2.2'!$4:$151,3,FALSE)</f>
        <v>0</v>
      </c>
      <c r="D75" s="93">
        <f>VLOOKUP($A$75,'2.2'!$4:$151,11,FALSE)</f>
        <v>0</v>
      </c>
      <c r="E75" s="93">
        <f>VLOOKUP($A$75,'2.2'!$4:$151,19,FALSE)</f>
        <v>0</v>
      </c>
      <c r="F75" s="93">
        <f>VLOOKUP($A$75,'2.2'!$4:$151,27,FALSE)</f>
        <v>0</v>
      </c>
      <c r="G75" s="93">
        <f>VLOOKUP($A$75,'2.2'!$4:$151,35,FALSE)</f>
        <v>0</v>
      </c>
      <c r="H75" s="93">
        <f>VLOOKUP($A$75,'2.2'!$4:$151,43,FALSE)</f>
        <v>0</v>
      </c>
      <c r="I75" s="93">
        <f>VLOOKUP($A$75,'2.2'!$4:$151,51,FALSE)</f>
        <v>0</v>
      </c>
      <c r="J75" s="93">
        <f>VLOOKUP($A$75,'2.2'!$4:$151,59,FALSE)</f>
        <v>0</v>
      </c>
      <c r="K75" s="93">
        <f>VLOOKUP($A$75,'2.2'!$4:$151,67,FALSE)</f>
        <v>0</v>
      </c>
      <c r="L75" s="93">
        <f>VLOOKUP($A$75,'2.2'!$4:$151,75,FALSE)</f>
        <v>0</v>
      </c>
      <c r="M75" s="93">
        <f>VLOOKUP($A$75,'2.2'!$4:$151,83,FALSE)</f>
        <v>0</v>
      </c>
    </row>
    <row r="76" spans="1:13" ht="20.100000000000001" customHeight="1" x14ac:dyDescent="0.25">
      <c r="A76" s="21">
        <v>1311</v>
      </c>
      <c r="B76" s="22" t="s">
        <v>286</v>
      </c>
      <c r="C76" s="23">
        <f>VLOOKUP($A$76,'2.2'!$4:$151,3,FALSE)</f>
        <v>0</v>
      </c>
      <c r="D76" s="23">
        <f>VLOOKUP($A$76,'2.2'!$4:$151,11,FALSE)</f>
        <v>0</v>
      </c>
      <c r="E76" s="23">
        <f>VLOOKUP($A$76,'2.2'!$4:$151,19,FALSE)</f>
        <v>0</v>
      </c>
      <c r="F76" s="23">
        <f>VLOOKUP($A$76,'2.2'!$4:$151,27,FALSE)</f>
        <v>0</v>
      </c>
      <c r="G76" s="23">
        <f>VLOOKUP($A$76,'2.2'!$4:$151,35,FALSE)</f>
        <v>0</v>
      </c>
      <c r="H76" s="23">
        <f>VLOOKUP($A$76,'2.2'!$4:$151,43,FALSE)</f>
        <v>0</v>
      </c>
      <c r="I76" s="23">
        <f>VLOOKUP($A$76,'2.2'!$4:$151,51,FALSE)</f>
        <v>0</v>
      </c>
      <c r="J76" s="23">
        <f>VLOOKUP($A$76,'2.2'!$4:$151,59,FALSE)</f>
        <v>0</v>
      </c>
      <c r="K76" s="23">
        <f>VLOOKUP($A$76,'2.2'!$4:$151,67,FALSE)</f>
        <v>0</v>
      </c>
      <c r="L76" s="23">
        <f>VLOOKUP($A$76,'2.2'!$4:$151,75,FALSE)</f>
        <v>0</v>
      </c>
      <c r="M76" s="23">
        <f>VLOOKUP($A$76,'2.2'!$4:$151,83,FALSE)</f>
        <v>0</v>
      </c>
    </row>
    <row r="77" spans="1:13" ht="20.100000000000001" customHeight="1" x14ac:dyDescent="0.25">
      <c r="A77" s="21">
        <v>1312</v>
      </c>
      <c r="B77" s="22" t="s">
        <v>287</v>
      </c>
      <c r="C77" s="23">
        <f>VLOOKUP($A$77,'2.2'!$4:$151,3,FALSE)</f>
        <v>0</v>
      </c>
      <c r="D77" s="23">
        <f>VLOOKUP($A$77,'2.2'!$4:$151,11,FALSE)</f>
        <v>0</v>
      </c>
      <c r="E77" s="23">
        <f>VLOOKUP($A$77,'2.2'!$4:$151,19,FALSE)</f>
        <v>0</v>
      </c>
      <c r="F77" s="23">
        <f>VLOOKUP($A$77,'2.2'!$4:$151,27,FALSE)</f>
        <v>0</v>
      </c>
      <c r="G77" s="23">
        <f>VLOOKUP($A$77,'2.2'!$4:$151,35,FALSE)</f>
        <v>0</v>
      </c>
      <c r="H77" s="23">
        <f>VLOOKUP($A$77,'2.2'!$4:$151,43,FALSE)</f>
        <v>0</v>
      </c>
      <c r="I77" s="23">
        <f>VLOOKUP($A$77,'2.2'!$4:$151,51,FALSE)</f>
        <v>0</v>
      </c>
      <c r="J77" s="23">
        <f>VLOOKUP($A$77,'2.2'!$4:$151,59,FALSE)</f>
        <v>0</v>
      </c>
      <c r="K77" s="23">
        <f>VLOOKUP($A$77,'2.2'!$4:$151,67,FALSE)</f>
        <v>0</v>
      </c>
      <c r="L77" s="23">
        <f>VLOOKUP($A$77,'2.2'!$4:$151,75,FALSE)</f>
        <v>0</v>
      </c>
      <c r="M77" s="23">
        <f>VLOOKUP($A$77,'2.2'!$4:$151,83,FALSE)</f>
        <v>0</v>
      </c>
    </row>
    <row r="78" spans="1:13" ht="20.100000000000001" customHeight="1" x14ac:dyDescent="0.25">
      <c r="A78" s="35">
        <v>132</v>
      </c>
      <c r="B78" s="36" t="s">
        <v>288</v>
      </c>
      <c r="C78" s="93">
        <f>VLOOKUP($A$78,'2.2'!$4:$151,3,FALSE)</f>
        <v>19.970304560000002</v>
      </c>
      <c r="D78" s="93">
        <f>VLOOKUP($A$78,'2.2'!$4:$151,11,FALSE)</f>
        <v>13.70541978</v>
      </c>
      <c r="E78" s="93">
        <f>VLOOKUP($A$78,'2.2'!$4:$151,19,FALSE)</f>
        <v>9.6802574299999993</v>
      </c>
      <c r="F78" s="93">
        <f>VLOOKUP($A$78,'2.2'!$4:$151,27,FALSE)</f>
        <v>2.8443954299999992</v>
      </c>
      <c r="G78" s="93">
        <f>VLOOKUP($A$78,'2.2'!$4:$151,35,FALSE)</f>
        <v>27.41322795</v>
      </c>
      <c r="H78" s="93">
        <f>VLOOKUP($A$78,'2.2'!$4:$151,43,FALSE)</f>
        <v>19.31561825</v>
      </c>
      <c r="I78" s="93">
        <f>VLOOKUP($A$78,'2.2'!$4:$151,51,FALSE)</f>
        <v>13.00067576</v>
      </c>
      <c r="J78" s="93">
        <f>VLOOKUP($A$78,'2.2'!$4:$151,59,FALSE)</f>
        <v>29.380007489999997</v>
      </c>
      <c r="K78" s="93">
        <f>VLOOKUP($A$78,'2.2'!$4:$151,67,FALSE)</f>
        <v>20.041224700000001</v>
      </c>
      <c r="L78" s="93">
        <f>VLOOKUP($A$78,'2.2'!$4:$151,75,FALSE)</f>
        <v>2.9336004199999999</v>
      </c>
      <c r="M78" s="93">
        <f>VLOOKUP($A$78,'2.2'!$4:$151,83,FALSE)</f>
        <v>11.382719890000001</v>
      </c>
    </row>
    <row r="79" spans="1:13" ht="20.100000000000001" customHeight="1" x14ac:dyDescent="0.25">
      <c r="A79" s="21">
        <v>1321</v>
      </c>
      <c r="B79" s="22" t="s">
        <v>286</v>
      </c>
      <c r="C79" s="23">
        <f>VLOOKUP($A$79,'2.2'!$4:$151,3,FALSE)</f>
        <v>19.970304560000002</v>
      </c>
      <c r="D79" s="23">
        <f>VLOOKUP($A$79,'2.2'!$4:$151,11,FALSE)</f>
        <v>13.70541978</v>
      </c>
      <c r="E79" s="23">
        <f>VLOOKUP($A$79,'2.2'!$4:$151,19,FALSE)</f>
        <v>9.6802574299999993</v>
      </c>
      <c r="F79" s="23">
        <f>VLOOKUP($A$79,'2.2'!$4:$151,27,FALSE)</f>
        <v>2.8443954299999992</v>
      </c>
      <c r="G79" s="23">
        <f>VLOOKUP($A$79,'2.2'!$4:$151,35,FALSE)</f>
        <v>27.41322795</v>
      </c>
      <c r="H79" s="23">
        <f>VLOOKUP($A$79,'2.2'!$4:$151,43,FALSE)</f>
        <v>2.3322616900000002</v>
      </c>
      <c r="I79" s="23">
        <f>VLOOKUP($A$79,'2.2'!$4:$151,51,FALSE)</f>
        <v>0.11317039</v>
      </c>
      <c r="J79" s="23">
        <f>VLOOKUP($A$79,'2.2'!$4:$151,59,FALSE)</f>
        <v>5.6119911599999996</v>
      </c>
      <c r="K79" s="23">
        <f>VLOOKUP($A$79,'2.2'!$4:$151,67,FALSE)</f>
        <v>0.59645641000000005</v>
      </c>
      <c r="L79" s="23">
        <f>VLOOKUP($A$79,'2.2'!$4:$151,75,FALSE)</f>
        <v>1.8314185699999999</v>
      </c>
      <c r="M79" s="23">
        <f>VLOOKUP($A$79,'2.2'!$4:$151,83,FALSE)</f>
        <v>-0.82217176000000003</v>
      </c>
    </row>
    <row r="80" spans="1:13" ht="20.100000000000001" customHeight="1" x14ac:dyDescent="0.25">
      <c r="A80" s="21">
        <v>1322</v>
      </c>
      <c r="B80" s="22" t="s">
        <v>287</v>
      </c>
      <c r="C80" s="23">
        <f>VLOOKUP($A$80,'2.2'!$4:$151,3,FALSE)</f>
        <v>0</v>
      </c>
      <c r="D80" s="23">
        <f>VLOOKUP($A$80,'2.2'!$4:$151,11,FALSE)</f>
        <v>0</v>
      </c>
      <c r="E80" s="23">
        <f>VLOOKUP($A$80,'2.2'!$4:$151,19,FALSE)</f>
        <v>0</v>
      </c>
      <c r="F80" s="23">
        <f>VLOOKUP($A$80,'2.2'!$4:$151,27,FALSE)</f>
        <v>0</v>
      </c>
      <c r="G80" s="23">
        <f>VLOOKUP($A$80,'2.2'!$4:$151,35,FALSE)</f>
        <v>0</v>
      </c>
      <c r="H80" s="23">
        <f>VLOOKUP($A$80,'2.2'!$4:$151,43,FALSE)</f>
        <v>16.983356560000001</v>
      </c>
      <c r="I80" s="23">
        <f>VLOOKUP($A$80,'2.2'!$4:$151,51,FALSE)</f>
        <v>12.88750537</v>
      </c>
      <c r="J80" s="23">
        <f>VLOOKUP($A$80,'2.2'!$4:$151,59,FALSE)</f>
        <v>23.768016330000002</v>
      </c>
      <c r="K80" s="23">
        <f>VLOOKUP($A$80,'2.2'!$4:$151,67,FALSE)</f>
        <v>19.444768289999999</v>
      </c>
      <c r="L80" s="23">
        <f>VLOOKUP($A$80,'2.2'!$4:$151,75,FALSE)</f>
        <v>1.10218185</v>
      </c>
      <c r="M80" s="23">
        <f>VLOOKUP($A$80,'2.2'!$4:$151,83,FALSE)</f>
        <v>12.20489165</v>
      </c>
    </row>
    <row r="81" spans="1:83" ht="20.100000000000001" customHeight="1" x14ac:dyDescent="0.25">
      <c r="A81" s="35">
        <v>133</v>
      </c>
      <c r="B81" s="36" t="s">
        <v>289</v>
      </c>
      <c r="C81" s="93">
        <f>VLOOKUP($A$81,'2.2'!$4:$151,3,FALSE)</f>
        <v>272.67018424000003</v>
      </c>
      <c r="D81" s="93">
        <f>VLOOKUP($A$81,'2.2'!$4:$151,11,FALSE)</f>
        <v>459.83048527000005</v>
      </c>
      <c r="E81" s="93">
        <f>VLOOKUP($A$81,'2.2'!$4:$151,19,FALSE)</f>
        <v>637.18669112999987</v>
      </c>
      <c r="F81" s="93">
        <f>VLOOKUP($A$81,'2.2'!$4:$151,27,FALSE)</f>
        <v>414.70155027999999</v>
      </c>
      <c r="G81" s="93">
        <f>VLOOKUP($A$81,'2.2'!$4:$151,35,FALSE)</f>
        <v>485.29305694000004</v>
      </c>
      <c r="H81" s="93">
        <f>VLOOKUP($A$81,'2.2'!$4:$151,43,FALSE)</f>
        <v>539.32112567000001</v>
      </c>
      <c r="I81" s="93">
        <f>VLOOKUP($A$81,'2.2'!$4:$151,51,FALSE)</f>
        <v>628.62440775000005</v>
      </c>
      <c r="J81" s="93">
        <f>VLOOKUP($A$81,'2.2'!$4:$151,59,FALSE)</f>
        <v>1189.1420415799998</v>
      </c>
      <c r="K81" s="93">
        <f>VLOOKUP($A$81,'2.2'!$4:$151,67,FALSE)</f>
        <v>896.47619037999993</v>
      </c>
      <c r="L81" s="93">
        <f>VLOOKUP($A$81,'2.2'!$4:$151,75,FALSE)</f>
        <v>1051.95703852</v>
      </c>
      <c r="M81" s="93">
        <f>VLOOKUP($A$81,'2.2'!$4:$151,83,FALSE)</f>
        <v>668.50481483999999</v>
      </c>
    </row>
    <row r="82" spans="1:83" ht="20.100000000000001" customHeight="1" x14ac:dyDescent="0.25">
      <c r="A82" s="21">
        <v>1331</v>
      </c>
      <c r="B82" s="22" t="s">
        <v>286</v>
      </c>
      <c r="C82" s="23">
        <f>VLOOKUP($A$82,'2.2'!$4:$151,3,FALSE)</f>
        <v>188.30813455999998</v>
      </c>
      <c r="D82" s="23">
        <f>VLOOKUP($A$82,'2.2'!$4:$151,11,FALSE)</f>
        <v>386.32529303000001</v>
      </c>
      <c r="E82" s="23">
        <f>VLOOKUP($A$82,'2.2'!$4:$151,19,FALSE)</f>
        <v>577.72946576999993</v>
      </c>
      <c r="F82" s="23">
        <f>VLOOKUP($A$82,'2.2'!$4:$151,27,FALSE)</f>
        <v>351.93709707000005</v>
      </c>
      <c r="G82" s="23">
        <f>VLOOKUP($A$82,'2.2'!$4:$151,35,FALSE)</f>
        <v>419.61690945000009</v>
      </c>
      <c r="H82" s="23">
        <f>VLOOKUP($A$82,'2.2'!$4:$151,43,FALSE)</f>
        <v>460.70263994999999</v>
      </c>
      <c r="I82" s="23">
        <f>VLOOKUP($A$82,'2.2'!$4:$151,51,FALSE)</f>
        <v>607.15642299000001</v>
      </c>
      <c r="J82" s="23">
        <f>VLOOKUP($A$82,'2.2'!$4:$151,59,FALSE)</f>
        <v>1167.6839526100002</v>
      </c>
      <c r="K82" s="23">
        <f>VLOOKUP($A$82,'2.2'!$4:$151,67,FALSE)</f>
        <v>889.54081752999991</v>
      </c>
      <c r="L82" s="23">
        <f>VLOOKUP($A$82,'2.2'!$4:$151,75,FALSE)</f>
        <v>1030.93443095</v>
      </c>
      <c r="M82" s="23">
        <f>VLOOKUP($A$82,'2.2'!$4:$151,83,FALSE)</f>
        <v>668.00115883000001</v>
      </c>
    </row>
    <row r="83" spans="1:83" ht="20.100000000000001" customHeight="1" x14ac:dyDescent="0.25">
      <c r="A83" s="21">
        <v>1332</v>
      </c>
      <c r="B83" s="22" t="s">
        <v>287</v>
      </c>
      <c r="C83" s="23">
        <f>VLOOKUP($A$83,'2.2'!$4:$151,3,FALSE)</f>
        <v>84.362049679999998</v>
      </c>
      <c r="D83" s="23">
        <f>VLOOKUP($A$83,'2.2'!$4:$151,11,FALSE)</f>
        <v>73.505192239999985</v>
      </c>
      <c r="E83" s="23">
        <f>VLOOKUP($A$83,'2.2'!$4:$151,19,FALSE)</f>
        <v>59.457225360000002</v>
      </c>
      <c r="F83" s="23">
        <f>VLOOKUP($A$83,'2.2'!$4:$151,27,FALSE)</f>
        <v>62.764453209999999</v>
      </c>
      <c r="G83" s="23">
        <f>VLOOKUP($A$83,'2.2'!$4:$151,35,FALSE)</f>
        <v>65.676147490000005</v>
      </c>
      <c r="H83" s="23">
        <f>VLOOKUP($A$83,'2.2'!$4:$151,43,FALSE)</f>
        <v>78.618485719999995</v>
      </c>
      <c r="I83" s="23">
        <f>VLOOKUP($A$83,'2.2'!$4:$151,51,FALSE)</f>
        <v>21.46798476</v>
      </c>
      <c r="J83" s="23">
        <f>VLOOKUP($A$83,'2.2'!$4:$151,59,FALSE)</f>
        <v>21.458088969999999</v>
      </c>
      <c r="K83" s="23">
        <f>VLOOKUP($A$83,'2.2'!$4:$151,67,FALSE)</f>
        <v>6.9353728500000003</v>
      </c>
      <c r="L83" s="23">
        <f>VLOOKUP($A$83,'2.2'!$4:$151,75,FALSE)</f>
        <v>21.022607569999998</v>
      </c>
      <c r="M83" s="23">
        <f>VLOOKUP($A$83,'2.2'!$4:$151,83,FALSE)</f>
        <v>0.50365601000000004</v>
      </c>
    </row>
    <row r="84" spans="1:83" s="41" customFormat="1" ht="20.100000000000001" customHeight="1" x14ac:dyDescent="0.25">
      <c r="A84" s="32">
        <v>14</v>
      </c>
      <c r="B84" s="33" t="s">
        <v>247</v>
      </c>
      <c r="C84" s="92">
        <f>VLOOKUP($A$84,'2.2'!$4:$151,3,FALSE)</f>
        <v>212044.8922824678</v>
      </c>
      <c r="D84" s="92">
        <f>VLOOKUP($A$84,'2.2'!$4:$151,11,FALSE)</f>
        <v>211234.21552216832</v>
      </c>
      <c r="E84" s="92">
        <f>VLOOKUP($A$84,'2.2'!$4:$151,19,FALSE)</f>
        <v>273766.61896123603</v>
      </c>
      <c r="F84" s="92">
        <f>VLOOKUP($A$84,'2.2'!$4:$151,27,FALSE)</f>
        <v>270967.4974639226</v>
      </c>
      <c r="G84" s="92">
        <f>VLOOKUP($A$84,'2.2'!$4:$151,35,FALSE)</f>
        <v>253767.34236389145</v>
      </c>
      <c r="H84" s="92">
        <f>VLOOKUP($A$84,'2.2'!$4:$151,43,FALSE)</f>
        <v>368074.67681007279</v>
      </c>
      <c r="I84" s="92">
        <f>VLOOKUP($A$84,'2.2'!$4:$151,51,FALSE)</f>
        <v>401862.10058660101</v>
      </c>
      <c r="J84" s="92">
        <f>VLOOKUP($A$84,'2.2'!$4:$151,59,FALSE)</f>
        <v>305301.08936987503</v>
      </c>
      <c r="K84" s="92">
        <f>VLOOKUP($A$84,'2.2'!$4:$151,67,FALSE)</f>
        <v>369421.58836370514</v>
      </c>
      <c r="L84" s="92">
        <f>VLOOKUP($A$84,'2.2'!$4:$151,75,FALSE)</f>
        <v>426782.51446950622</v>
      </c>
      <c r="M84" s="92">
        <f>VLOOKUP($A$84,'2.2'!$4:$151,83,FALSE)</f>
        <v>270962.11338308593</v>
      </c>
    </row>
    <row r="85" spans="1:83" ht="20.100000000000001" customHeight="1" x14ac:dyDescent="0.25">
      <c r="A85" s="35">
        <v>141</v>
      </c>
      <c r="B85" s="36" t="s">
        <v>290</v>
      </c>
      <c r="C85" s="93">
        <f>VLOOKUP($A$85,'2.2'!$4:$151,3,FALSE)</f>
        <v>186194.86041021778</v>
      </c>
      <c r="D85" s="93">
        <f>VLOOKUP($A$85,'2.2'!$4:$151,11,FALSE)</f>
        <v>181765.02814371831</v>
      </c>
      <c r="E85" s="93">
        <f>VLOOKUP($A$85,'2.2'!$4:$151,19,FALSE)</f>
        <v>221047.54633427606</v>
      </c>
      <c r="F85" s="93">
        <f>VLOOKUP($A$85,'2.2'!$4:$151,27,FALSE)</f>
        <v>221249.84526945258</v>
      </c>
      <c r="G85" s="93">
        <f>VLOOKUP($A$85,'2.2'!$4:$151,35,FALSE)</f>
        <v>212592.49959700147</v>
      </c>
      <c r="H85" s="93">
        <f>VLOOKUP($A$85,'2.2'!$4:$151,43,FALSE)</f>
        <v>315622.29371901276</v>
      </c>
      <c r="I85" s="93">
        <f>VLOOKUP($A$85,'2.2'!$4:$151,51,FALSE)</f>
        <v>330482.01251036103</v>
      </c>
      <c r="J85" s="93">
        <f>VLOOKUP($A$85,'2.2'!$4:$151,59,FALSE)</f>
        <v>258056.08910264503</v>
      </c>
      <c r="K85" s="93">
        <f>VLOOKUP($A$85,'2.2'!$4:$151,67,FALSE)</f>
        <v>306669.07678798516</v>
      </c>
      <c r="L85" s="93">
        <f>VLOOKUP($A$85,'2.2'!$4:$151,75,FALSE)</f>
        <v>367632.19530118618</v>
      </c>
      <c r="M85" s="93">
        <f>VLOOKUP($A$85,'2.2'!$4:$151,83,FALSE)</f>
        <v>213682.98448888591</v>
      </c>
    </row>
    <row r="86" spans="1:83" ht="20.100000000000001" customHeight="1" x14ac:dyDescent="0.25">
      <c r="A86" s="21">
        <v>1411</v>
      </c>
      <c r="B86" s="22" t="s">
        <v>835</v>
      </c>
      <c r="C86" s="23">
        <f>VLOOKUP($A$86,'2.2'!$4:$151,3,FALSE)</f>
        <v>131604.10319229777</v>
      </c>
      <c r="D86" s="23">
        <f>VLOOKUP($A$86,'2.2'!$4:$151,11,FALSE)</f>
        <v>131175.85501102832</v>
      </c>
      <c r="E86" s="23">
        <f>VLOOKUP($A$86,'2.2'!$4:$151,19,FALSE)</f>
        <v>155854.20329080606</v>
      </c>
      <c r="F86" s="23">
        <f>VLOOKUP($A$86,'2.2'!$4:$151,27,FALSE)</f>
        <v>148389.46566836257</v>
      </c>
      <c r="G86" s="23">
        <f>VLOOKUP($A$86,'2.2'!$4:$151,35,FALSE)</f>
        <v>152292.68954766146</v>
      </c>
      <c r="H86" s="23">
        <f>VLOOKUP($A$86,'2.2'!$4:$151,43,FALSE)</f>
        <v>272239.0957731228</v>
      </c>
      <c r="I86" s="23">
        <f>VLOOKUP($A$86,'2.2'!$4:$151,51,FALSE)</f>
        <v>283729.98743756104</v>
      </c>
      <c r="J86" s="23">
        <f>VLOOKUP($A$86,'2.2'!$4:$151,59,FALSE)</f>
        <v>190647.22366702501</v>
      </c>
      <c r="K86" s="23">
        <f>VLOOKUP($A$86,'2.2'!$4:$151,67,FALSE)</f>
        <v>217683.44361536513</v>
      </c>
      <c r="L86" s="23">
        <f>VLOOKUP($A$86,'2.2'!$4:$151,75,FALSE)</f>
        <v>192829.6698626462</v>
      </c>
      <c r="M86" s="23">
        <f>VLOOKUP($A$86,'2.2'!$4:$151,83,FALSE)</f>
        <v>145469.3665563059</v>
      </c>
    </row>
    <row r="87" spans="1:83" ht="20.100000000000001" customHeight="1" x14ac:dyDescent="0.25">
      <c r="A87" s="21">
        <v>14111</v>
      </c>
      <c r="B87" s="22" t="s">
        <v>291</v>
      </c>
      <c r="C87" s="23">
        <f>VLOOKUP($A$87,'2.2'!$4:$151,3,FALSE)</f>
        <v>320.69327482601</v>
      </c>
      <c r="D87" s="23">
        <f>VLOOKUP($A$87,'2.2'!$4:$151,11,FALSE)</f>
        <v>0.72804427272727301</v>
      </c>
      <c r="E87" s="23">
        <f>VLOOKUP($A$87,'2.2'!$4:$151,19,FALSE)</f>
        <v>3.4116061719769588</v>
      </c>
      <c r="F87" s="23">
        <f>VLOOKUP($A$87,'2.2'!$4:$151,27,FALSE)</f>
        <v>15.902759812661001</v>
      </c>
      <c r="G87" s="23">
        <f>VLOOKUP($A$87,'2.2'!$4:$151,35,FALSE)</f>
        <v>3.8351134715520874E-2</v>
      </c>
      <c r="H87" s="23">
        <f>VLOOKUP($A$87,'2.2'!$4:$151,43,FALSE)</f>
        <v>4.312510897877931E-2</v>
      </c>
      <c r="I87" s="23">
        <f>VLOOKUP($A$87,'2.2'!$4:$151,51,FALSE)</f>
        <v>2.0258575000000001E-2</v>
      </c>
      <c r="J87" s="23">
        <f>VLOOKUP($A$87,'2.2'!$4:$151,59,FALSE)</f>
        <v>0.1305084838589205</v>
      </c>
      <c r="K87" s="23">
        <f>VLOOKUP($A$87,'2.2'!$4:$151,67,FALSE)</f>
        <v>2.8230962102270399E-2</v>
      </c>
      <c r="L87" s="23">
        <f>VLOOKUP($A$87,'2.2'!$4:$151,75,FALSE)</f>
        <v>0</v>
      </c>
      <c r="M87" s="23">
        <f>VLOOKUP($A$87,'2.2'!$4:$151,83,FALSE)</f>
        <v>0</v>
      </c>
    </row>
    <row r="88" spans="1:83" ht="20.100000000000001" customHeight="1" x14ac:dyDescent="0.25">
      <c r="A88" s="21">
        <v>14112</v>
      </c>
      <c r="B88" s="22" t="s">
        <v>292</v>
      </c>
      <c r="C88" s="23">
        <f>VLOOKUP($A$88,'2.2'!$4:$151,3,FALSE)</f>
        <v>61005.792761053242</v>
      </c>
      <c r="D88" s="23">
        <f>VLOOKUP($A$88,'2.2'!$4:$151,11,FALSE)</f>
        <v>76039.585445114513</v>
      </c>
      <c r="E88" s="23">
        <f>VLOOKUP($A$88,'2.2'!$4:$151,19,FALSE)</f>
        <v>91021.312333699694</v>
      </c>
      <c r="F88" s="23">
        <f>VLOOKUP($A$88,'2.2'!$4:$151,27,FALSE)</f>
        <v>88472.601469223708</v>
      </c>
      <c r="G88" s="23">
        <f>VLOOKUP($A$88,'2.2'!$4:$151,35,FALSE)</f>
        <v>96640.971371625463</v>
      </c>
      <c r="H88" s="23">
        <f>VLOOKUP($A$88,'2.2'!$4:$151,43,FALSE)</f>
        <v>180069.80188679104</v>
      </c>
      <c r="I88" s="23">
        <f>VLOOKUP($A$88,'2.2'!$4:$151,51,FALSE)</f>
        <v>210978.78931866441</v>
      </c>
      <c r="J88" s="23">
        <f>VLOOKUP($A$88,'2.2'!$4:$151,59,FALSE)</f>
        <v>146721.84411603416</v>
      </c>
      <c r="K88" s="23">
        <f>VLOOKUP($A$88,'2.2'!$4:$151,67,FALSE)</f>
        <v>166874.20524165261</v>
      </c>
      <c r="L88" s="23">
        <f>VLOOKUP($A$88,'2.2'!$4:$151,75,FALSE)</f>
        <v>153477.18838544638</v>
      </c>
      <c r="M88" s="23">
        <f>VLOOKUP($A$88,'2.2'!$4:$151,83,FALSE)</f>
        <v>114262.41709027368</v>
      </c>
    </row>
    <row r="89" spans="1:83" ht="20.100000000000001" customHeight="1" x14ac:dyDescent="0.25">
      <c r="A89" s="21">
        <v>14113</v>
      </c>
      <c r="B89" s="22" t="s">
        <v>293</v>
      </c>
      <c r="C89" s="23">
        <f>VLOOKUP($A$89,'2.2'!$4:$151,3,FALSE)</f>
        <v>70277.617156418521</v>
      </c>
      <c r="D89" s="23">
        <f>VLOOKUP($A$89,'2.2'!$4:$151,11,FALSE)</f>
        <v>55135.541521641077</v>
      </c>
      <c r="E89" s="23">
        <f>VLOOKUP($A$89,'2.2'!$4:$151,19,FALSE)</f>
        <v>64829.479350934394</v>
      </c>
      <c r="F89" s="23">
        <f>VLOOKUP($A$89,'2.2'!$4:$151,27,FALSE)</f>
        <v>59900.961439326216</v>
      </c>
      <c r="G89" s="23">
        <f>VLOOKUP($A$89,'2.2'!$4:$151,35,FALSE)</f>
        <v>55651.679824901294</v>
      </c>
      <c r="H89" s="23">
        <f>VLOOKUP($A$89,'2.2'!$4:$151,43,FALSE)</f>
        <v>92169.250761222793</v>
      </c>
      <c r="I89" s="23">
        <f>VLOOKUP($A$89,'2.2'!$4:$151,51,FALSE)</f>
        <v>72751.177860321623</v>
      </c>
      <c r="J89" s="23">
        <f>VLOOKUP($A$89,'2.2'!$4:$151,59,FALSE)</f>
        <v>43925.249042507006</v>
      </c>
      <c r="K89" s="23">
        <f>VLOOKUP($A$89,'2.2'!$4:$151,67,FALSE)</f>
        <v>50809.210142750424</v>
      </c>
      <c r="L89" s="23">
        <f>VLOOKUP($A$89,'2.2'!$4:$151,75,FALSE)</f>
        <v>39352.481477199792</v>
      </c>
      <c r="M89" s="23">
        <f>VLOOKUP($A$89,'2.2'!$4:$151,83,FALSE)</f>
        <v>31206.949466032245</v>
      </c>
    </row>
    <row r="90" spans="1:83" ht="20.100000000000001" customHeight="1" x14ac:dyDescent="0.25">
      <c r="A90" s="21">
        <v>1412</v>
      </c>
      <c r="B90" s="22" t="s">
        <v>294</v>
      </c>
      <c r="C90" s="23">
        <f>VLOOKUP($A$90,'2.2'!$4:$151,3,FALSE)</f>
        <v>22412.79636611</v>
      </c>
      <c r="D90" s="23">
        <f>VLOOKUP($A$90,'2.2'!$4:$151,11,FALSE)</f>
        <v>19964.597761509998</v>
      </c>
      <c r="E90" s="23">
        <f>VLOOKUP($A$90,'2.2'!$4:$151,19,FALSE)</f>
        <v>28024.795313880004</v>
      </c>
      <c r="F90" s="23">
        <f>VLOOKUP($A$90,'2.2'!$4:$151,27,FALSE)</f>
        <v>17118.298502799997</v>
      </c>
      <c r="G90" s="23">
        <f>VLOOKUP($A$90,'2.2'!$4:$151,35,FALSE)</f>
        <v>18939.724126289999</v>
      </c>
      <c r="H90" s="23">
        <f>VLOOKUP($A$90,'2.2'!$4:$151,43,FALSE)</f>
        <v>12028.964123590002</v>
      </c>
      <c r="I90" s="23">
        <f>VLOOKUP($A$90,'2.2'!$4:$151,51,FALSE)</f>
        <v>2894.0163748799996</v>
      </c>
      <c r="J90" s="23">
        <f>VLOOKUP($A$90,'2.2'!$4:$151,59,FALSE)</f>
        <v>5588.93537646</v>
      </c>
      <c r="K90" s="23">
        <f>VLOOKUP($A$90,'2.2'!$4:$151,67,FALSE)</f>
        <v>7684.2749985099999</v>
      </c>
      <c r="L90" s="23">
        <f>VLOOKUP($A$90,'2.2'!$4:$151,75,FALSE)</f>
        <v>20784.560068999999</v>
      </c>
      <c r="M90" s="23">
        <f>VLOOKUP($A$90,'2.2'!$4:$151,83,FALSE)</f>
        <v>6694.215246929999</v>
      </c>
    </row>
    <row r="91" spans="1:83" ht="20.100000000000001" customHeight="1" x14ac:dyDescent="0.25">
      <c r="A91" s="21">
        <v>1413</v>
      </c>
      <c r="B91" s="22" t="s">
        <v>295</v>
      </c>
      <c r="C91" s="23">
        <f>VLOOKUP($A$91,'2.2'!$4:$151,3,FALSE)</f>
        <v>0</v>
      </c>
      <c r="D91" s="23">
        <f>VLOOKUP($A$91,'2.2'!$4:$151,11,FALSE)</f>
        <v>0</v>
      </c>
      <c r="E91" s="23">
        <f>VLOOKUP($A$91,'2.2'!$4:$151,19,FALSE)</f>
        <v>0</v>
      </c>
      <c r="F91" s="23">
        <f>VLOOKUP($A$91,'2.2'!$4:$151,27,FALSE)</f>
        <v>0</v>
      </c>
      <c r="G91" s="23">
        <f>VLOOKUP($A$91,'2.2'!$4:$151,35,FALSE)</f>
        <v>0</v>
      </c>
      <c r="H91" s="23">
        <f>VLOOKUP($A$91,'2.2'!$4:$151,43,FALSE)</f>
        <v>0</v>
      </c>
      <c r="I91" s="23">
        <f>VLOOKUP($A$91,'2.2'!$4:$151,51,FALSE)</f>
        <v>0</v>
      </c>
      <c r="J91" s="23">
        <f>VLOOKUP($A$91,'2.2'!$4:$151,59,FALSE)</f>
        <v>0</v>
      </c>
      <c r="K91" s="23">
        <f>VLOOKUP($A$91,'2.2'!$4:$151,67,FALSE)</f>
        <v>0</v>
      </c>
      <c r="L91" s="23">
        <f>VLOOKUP($A$91,'2.2'!$4:$151,75,FALSE)</f>
        <v>0</v>
      </c>
      <c r="M91" s="23">
        <f>VLOOKUP($A$91,'2.2'!$4:$151,83,FALSE)</f>
        <v>0</v>
      </c>
    </row>
    <row r="92" spans="1:83" ht="20.100000000000001" customHeight="1" x14ac:dyDescent="0.25">
      <c r="A92" s="21">
        <v>1414</v>
      </c>
      <c r="B92" s="22" t="s">
        <v>296</v>
      </c>
      <c r="C92" s="23">
        <f>VLOOKUP($A$92,'2.2'!$4:$151,3,FALSE)</f>
        <v>0</v>
      </c>
      <c r="D92" s="23">
        <f>VLOOKUP($A$92,'2.2'!$4:$151,11,FALSE)</f>
        <v>0</v>
      </c>
      <c r="E92" s="23">
        <f>VLOOKUP($A$92,'2.2'!$4:$151,19,FALSE)</f>
        <v>0</v>
      </c>
      <c r="F92" s="23">
        <f>VLOOKUP($A$92,'2.2'!$4:$151,27,FALSE)</f>
        <v>0</v>
      </c>
      <c r="G92" s="23">
        <f>VLOOKUP($A$92,'2.2'!$4:$151,35,FALSE)</f>
        <v>0</v>
      </c>
      <c r="H92" s="23">
        <f>VLOOKUP($A$92,'2.2'!$4:$151,43,FALSE)</f>
        <v>0</v>
      </c>
      <c r="I92" s="23">
        <f>VLOOKUP($A$92,'2.2'!$4:$151,51,FALSE)</f>
        <v>0</v>
      </c>
      <c r="J92" s="23">
        <f>VLOOKUP($A$92,'2.2'!$4:$151,59,FALSE)</f>
        <v>0</v>
      </c>
      <c r="K92" s="23">
        <f>VLOOKUP($A$92,'2.2'!$4:$151,67,FALSE)</f>
        <v>0</v>
      </c>
      <c r="L92" s="23">
        <f>VLOOKUP($A$92,'2.2'!$4:$151,75,FALSE)</f>
        <v>0</v>
      </c>
      <c r="M92" s="23">
        <f>VLOOKUP($A$92,'2.2'!$4:$151,83,FALSE)</f>
        <v>0</v>
      </c>
    </row>
    <row r="93" spans="1:83" ht="20.100000000000001" customHeight="1" x14ac:dyDescent="0.25">
      <c r="A93" s="21">
        <v>1415</v>
      </c>
      <c r="B93" s="22" t="s">
        <v>468</v>
      </c>
      <c r="C93" s="23">
        <f>VLOOKUP($A$93,'2.2'!$4:$151,3,FALSE)</f>
        <v>32177.960851809999</v>
      </c>
      <c r="D93" s="23">
        <f>VLOOKUP($A$93,'2.2'!$4:$151,11,FALSE)</f>
        <v>30624.575371179999</v>
      </c>
      <c r="E93" s="23">
        <f>VLOOKUP($A$93,'2.2'!$4:$151,19,FALSE)</f>
        <v>37168.547729589998</v>
      </c>
      <c r="F93" s="23">
        <f>VLOOKUP($A$93,'2.2'!$4:$151,27,FALSE)</f>
        <v>55742.081098289986</v>
      </c>
      <c r="G93" s="23">
        <f>VLOOKUP($A$93,'2.2'!$4:$151,35,FALSE)</f>
        <v>41360.085923049999</v>
      </c>
      <c r="H93" s="23">
        <f>VLOOKUP($A$93,'2.2'!$4:$151,43,FALSE)</f>
        <v>31354.233822300004</v>
      </c>
      <c r="I93" s="23">
        <f>VLOOKUP($A$93,'2.2'!$4:$151,51,FALSE)</f>
        <v>43858.008697919999</v>
      </c>
      <c r="J93" s="23">
        <f>VLOOKUP($A$93,'2.2'!$4:$151,59,FALSE)</f>
        <v>61819.930059159997</v>
      </c>
      <c r="K93" s="23">
        <f>VLOOKUP($A$93,'2.2'!$4:$151,67,FALSE)</f>
        <v>81301.358174110006</v>
      </c>
      <c r="L93" s="23">
        <f>VLOOKUP($A$93,'2.2'!$4:$151,75,FALSE)</f>
        <v>154017.96536954</v>
      </c>
      <c r="M93" s="23">
        <f>VLOOKUP($A$93,'2.2'!$4:$151,83,FALSE)</f>
        <v>61519.402685650013</v>
      </c>
    </row>
    <row r="94" spans="1:83" ht="20.100000000000001" customHeight="1" x14ac:dyDescent="0.25">
      <c r="A94" s="21">
        <v>1416</v>
      </c>
      <c r="B94" s="22" t="s">
        <v>297</v>
      </c>
      <c r="C94" s="23">
        <f>VLOOKUP($A$94,'2.2'!$4:$151,3,FALSE)</f>
        <v>0</v>
      </c>
      <c r="D94" s="23">
        <f>VLOOKUP($A$94,'2.2'!$4:$151,11,FALSE)</f>
        <v>0</v>
      </c>
      <c r="E94" s="23">
        <f>VLOOKUP($A$94,'2.2'!$4:$151,19,FALSE)</f>
        <v>0</v>
      </c>
      <c r="F94" s="23">
        <f>VLOOKUP($A$94,'2.2'!$4:$151,27,FALSE)</f>
        <v>0</v>
      </c>
      <c r="G94" s="23">
        <f>VLOOKUP($A$94,'2.2'!$4:$151,35,FALSE)</f>
        <v>0</v>
      </c>
      <c r="H94" s="23">
        <f>VLOOKUP($A$94,'2.2'!$4:$151,43,FALSE)</f>
        <v>0</v>
      </c>
      <c r="I94" s="23">
        <f>VLOOKUP($A$94,'2.2'!$4:$151,51,FALSE)</f>
        <v>0</v>
      </c>
      <c r="J94" s="23">
        <f>VLOOKUP($A$94,'2.2'!$4:$151,59,FALSE)</f>
        <v>0</v>
      </c>
      <c r="K94" s="23">
        <f>VLOOKUP($A$94,'2.2'!$4:$151,67,FALSE)</f>
        <v>0</v>
      </c>
      <c r="L94" s="23">
        <f>VLOOKUP($A$94,'2.2'!$4:$151,75,FALSE)</f>
        <v>0</v>
      </c>
      <c r="M94" s="23">
        <f>VLOOKUP($A$94,'2.2'!$4:$151,83,FALSE)</f>
        <v>0</v>
      </c>
    </row>
    <row r="95" spans="1:83" s="80" customFormat="1" ht="20.100000000000001" customHeight="1" x14ac:dyDescent="0.25">
      <c r="A95" s="35">
        <v>142</v>
      </c>
      <c r="B95" s="36" t="s">
        <v>298</v>
      </c>
      <c r="C95" s="93">
        <f>VLOOKUP($A$95,'2.2'!$4:$151,3,FALSE)</f>
        <v>7322.7583312000006</v>
      </c>
      <c r="D95" s="93">
        <f>VLOOKUP($A$95,'2.2'!$4:$151,11,FALSE)</f>
        <v>8830.90822501</v>
      </c>
      <c r="E95" s="93">
        <f>VLOOKUP($A$95,'2.2'!$4:$151,19,FALSE)</f>
        <v>11251.355851320001</v>
      </c>
      <c r="F95" s="93">
        <f>VLOOKUP($A$95,'2.2'!$4:$151,27,FALSE)</f>
        <v>11845.88946292</v>
      </c>
      <c r="G95" s="93">
        <f>VLOOKUP($A$95,'2.2'!$4:$151,35,FALSE)</f>
        <v>11493.29418999</v>
      </c>
      <c r="H95" s="93">
        <f>VLOOKUP($A$95,'2.2'!$4:$151,43,FALSE)</f>
        <v>12254.63586635</v>
      </c>
      <c r="I95" s="93">
        <f>VLOOKUP($A$95,'2.2'!$4:$151,51,FALSE)</f>
        <v>12014.185856149998</v>
      </c>
      <c r="J95" s="93">
        <f>VLOOKUP($A$95,'2.2'!$4:$151,59,FALSE)</f>
        <v>11015.994904859999</v>
      </c>
      <c r="K95" s="93">
        <f>VLOOKUP($A$95,'2.2'!$4:$151,67,FALSE)</f>
        <v>12844.894875990001</v>
      </c>
      <c r="L95" s="93">
        <f>VLOOKUP($A$95,'2.2'!$4:$151,75,FALSE)</f>
        <v>12909.64945255</v>
      </c>
      <c r="M95" s="93">
        <f>VLOOKUP($A$95,'2.2'!$4:$151,83,FALSE)</f>
        <v>9813.518524430001</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23">
        <f>VLOOKUP($A$96,'2.2'!$4:$151,3,FALSE)</f>
        <v>0</v>
      </c>
      <c r="D96" s="23">
        <f>VLOOKUP($A$96,'2.2'!$4:$151,11,FALSE)</f>
        <v>0</v>
      </c>
      <c r="E96" s="23">
        <f>VLOOKUP($A$96,'2.2'!$4:$151,19,FALSE)</f>
        <v>0</v>
      </c>
      <c r="F96" s="23">
        <f>VLOOKUP($A$96,'2.2'!$4:$151,27,FALSE)</f>
        <v>0</v>
      </c>
      <c r="G96" s="23">
        <f>VLOOKUP($A$96,'2.2'!$4:$151,35,FALSE)</f>
        <v>0</v>
      </c>
      <c r="H96" s="23">
        <f>VLOOKUP($A$96,'2.2'!$4:$151,43,FALSE)</f>
        <v>0</v>
      </c>
      <c r="I96" s="23">
        <f>VLOOKUP($A$96,'2.2'!$4:$151,51,FALSE)</f>
        <v>0</v>
      </c>
      <c r="J96" s="23">
        <f>VLOOKUP($A$96,'2.2'!$4:$151,59,FALSE)</f>
        <v>0</v>
      </c>
      <c r="K96" s="23">
        <f>VLOOKUP($A$96,'2.2'!$4:$151,67,FALSE)</f>
        <v>0</v>
      </c>
      <c r="L96" s="23">
        <f>VLOOKUP($A$96,'2.2'!$4:$151,75,FALSE)</f>
        <v>0</v>
      </c>
      <c r="M96" s="23">
        <f>VLOOKUP($A$96,'2.2'!$4:$151,83,FALSE)</f>
        <v>0</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23">
        <f>VLOOKUP($A$97,'2.2'!$4:$151,3,FALSE)</f>
        <v>1239.1723385299999</v>
      </c>
      <c r="D97" s="23">
        <f>VLOOKUP($A$97,'2.2'!$4:$151,11,FALSE)</f>
        <v>1654.23933203</v>
      </c>
      <c r="E97" s="23">
        <f>VLOOKUP($A$97,'2.2'!$4:$151,19,FALSE)</f>
        <v>1885.4713343400001</v>
      </c>
      <c r="F97" s="23">
        <f>VLOOKUP($A$97,'2.2'!$4:$151,27,FALSE)</f>
        <v>2016.5464231999995</v>
      </c>
      <c r="G97" s="23">
        <f>VLOOKUP($A$97,'2.2'!$4:$151,35,FALSE)</f>
        <v>2134.5383898599998</v>
      </c>
      <c r="H97" s="23">
        <f>VLOOKUP($A$97,'2.2'!$4:$151,43,FALSE)</f>
        <v>2267.78574088</v>
      </c>
      <c r="I97" s="23">
        <f>VLOOKUP($A$97,'2.2'!$4:$151,51,FALSE)</f>
        <v>1573.7851636099999</v>
      </c>
      <c r="J97" s="23">
        <f>VLOOKUP($A$97,'2.2'!$4:$151,59,FALSE)</f>
        <v>1699.71412018</v>
      </c>
      <c r="K97" s="23">
        <f>VLOOKUP($A$97,'2.2'!$4:$151,67,FALSE)</f>
        <v>1955.5409787400001</v>
      </c>
      <c r="L97" s="23">
        <f>VLOOKUP($A$97,'2.2'!$4:$151,75,FALSE)</f>
        <v>1971.1962930000002</v>
      </c>
      <c r="M97" s="23">
        <f>VLOOKUP($A$97,'2.2'!$4:$151,83,FALSE)</f>
        <v>1591.5564082899998</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23">
        <f>VLOOKUP($A$98,'2.2'!$4:$151,3,FALSE)</f>
        <v>6083.5859926699995</v>
      </c>
      <c r="D98" s="23">
        <f>VLOOKUP($A$98,'2.2'!$4:$151,11,FALSE)</f>
        <v>7176.6688929800011</v>
      </c>
      <c r="E98" s="23">
        <f>VLOOKUP($A$98,'2.2'!$4:$151,19,FALSE)</f>
        <v>9365.8845169799988</v>
      </c>
      <c r="F98" s="23">
        <f>VLOOKUP($A$98,'2.2'!$4:$151,27,FALSE)</f>
        <v>9829.3430397200009</v>
      </c>
      <c r="G98" s="23">
        <f>VLOOKUP($A$98,'2.2'!$4:$151,35,FALSE)</f>
        <v>9358.7558001299985</v>
      </c>
      <c r="H98" s="23">
        <f>VLOOKUP($A$98,'2.2'!$4:$151,43,FALSE)</f>
        <v>9986.8501254699986</v>
      </c>
      <c r="I98" s="23">
        <f>VLOOKUP($A$98,'2.2'!$4:$151,51,FALSE)</f>
        <v>10440.400692539999</v>
      </c>
      <c r="J98" s="23">
        <f>VLOOKUP($A$98,'2.2'!$4:$151,59,FALSE)</f>
        <v>9316.2807846799988</v>
      </c>
      <c r="K98" s="23">
        <f>VLOOKUP($A$98,'2.2'!$4:$151,67,FALSE)</f>
        <v>10889.353897249999</v>
      </c>
      <c r="L98" s="23">
        <f>VLOOKUP($A$98,'2.2'!$4:$151,75,FALSE)</f>
        <v>10938.453159549999</v>
      </c>
      <c r="M98" s="23">
        <f>VLOOKUP($A$98,'2.2'!$4:$151,83,FALSE)</f>
        <v>8221.9621161400009</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23">
        <f>VLOOKUP($A$99,'2.2'!$4:$151,3,FALSE)</f>
        <v>0</v>
      </c>
      <c r="D99" s="23">
        <f>VLOOKUP($A$99,'2.2'!$4:$151,11,FALSE)</f>
        <v>0</v>
      </c>
      <c r="E99" s="23">
        <f>VLOOKUP($A$99,'2.2'!$4:$151,19,FALSE)</f>
        <v>0</v>
      </c>
      <c r="F99" s="23">
        <f>VLOOKUP($A$99,'2.2'!$4:$151,27,FALSE)</f>
        <v>0</v>
      </c>
      <c r="G99" s="23">
        <f>VLOOKUP($A$99,'2.2'!$4:$151,35,FALSE)</f>
        <v>0</v>
      </c>
      <c r="H99" s="23">
        <f>VLOOKUP($A$99,'2.2'!$4:$151,43,FALSE)</f>
        <v>0</v>
      </c>
      <c r="I99" s="23">
        <f>VLOOKUP($A$99,'2.2'!$4:$151,51,FALSE)</f>
        <v>0</v>
      </c>
      <c r="J99" s="23">
        <f>VLOOKUP($A$99,'2.2'!$4:$151,59,FALSE)</f>
        <v>0</v>
      </c>
      <c r="K99" s="23">
        <f>VLOOKUP($A$99,'2.2'!$4:$151,67,FALSE)</f>
        <v>0</v>
      </c>
      <c r="L99" s="23">
        <f>VLOOKUP($A$99,'2.2'!$4:$151,75,FALSE)</f>
        <v>0</v>
      </c>
      <c r="M99" s="23">
        <f>VLOOKUP($A$99,'2.2'!$4:$151,83,FALSE)</f>
        <v>0</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93">
        <f>VLOOKUP($A$100,'2.2'!$4:$151,3,FALSE)</f>
        <v>11507.78641882</v>
      </c>
      <c r="D100" s="93">
        <f>VLOOKUP($A$100,'2.2'!$4:$151,11,FALSE)</f>
        <v>14307.311036900002</v>
      </c>
      <c r="E100" s="93">
        <f>VLOOKUP($A$100,'2.2'!$4:$151,19,FALSE)</f>
        <v>28820.143416110004</v>
      </c>
      <c r="F100" s="93">
        <f>VLOOKUP($A$100,'2.2'!$4:$151,27,FALSE)</f>
        <v>26254.463862100001</v>
      </c>
      <c r="G100" s="93">
        <f>VLOOKUP($A$100,'2.2'!$4:$151,35,FALSE)</f>
        <v>23027.485241090002</v>
      </c>
      <c r="H100" s="93">
        <f>VLOOKUP($A$100,'2.2'!$4:$151,43,FALSE)</f>
        <v>21324.207332270002</v>
      </c>
      <c r="I100" s="93">
        <f>VLOOKUP($A$100,'2.2'!$4:$151,51,FALSE)</f>
        <v>46721.779513680012</v>
      </c>
      <c r="J100" s="93">
        <f>VLOOKUP($A$100,'2.2'!$4:$151,59,FALSE)</f>
        <v>46245.735577989981</v>
      </c>
      <c r="K100" s="93">
        <f>VLOOKUP($A$100,'2.2'!$4:$151,67,FALSE)</f>
        <v>36543.389415680009</v>
      </c>
      <c r="L100" s="93">
        <f>VLOOKUP($A$100,'2.2'!$4:$151,75,FALSE)</f>
        <v>29943.491398169997</v>
      </c>
      <c r="M100" s="93">
        <f>VLOOKUP($A$100,'2.2'!$4:$151,83,FALSE)</f>
        <v>28418.763182949999</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93">
        <f>VLOOKUP($A$101,'2.2'!$4:$151,3,FALSE)</f>
        <v>7019.4871222299998</v>
      </c>
      <c r="D101" s="93">
        <f>VLOOKUP($A$101,'2.2'!$4:$151,11,FALSE)</f>
        <v>6330.9681165399998</v>
      </c>
      <c r="E101" s="93">
        <f>VLOOKUP($A$101,'2.2'!$4:$151,19,FALSE)</f>
        <v>12647.573359529999</v>
      </c>
      <c r="F101" s="93">
        <f>VLOOKUP($A$101,'2.2'!$4:$151,27,FALSE)</f>
        <v>11617.29886945</v>
      </c>
      <c r="G101" s="93">
        <f>VLOOKUP($A$101,'2.2'!$4:$151,35,FALSE)</f>
        <v>6654.0633358100004</v>
      </c>
      <c r="H101" s="93">
        <f>VLOOKUP($A$101,'2.2'!$4:$151,43,FALSE)</f>
        <v>18873.53989244</v>
      </c>
      <c r="I101" s="93">
        <f>VLOOKUP($A$101,'2.2'!$4:$151,51,FALSE)</f>
        <v>12644.122706409999</v>
      </c>
      <c r="J101" s="93">
        <f>VLOOKUP($A$101,'2.2'!$4:$151,59,FALSE)</f>
        <v>-10016.730215619995</v>
      </c>
      <c r="K101" s="93">
        <f>VLOOKUP($A$101,'2.2'!$4:$151,67,FALSE)</f>
        <v>13364.227284050001</v>
      </c>
      <c r="L101" s="93">
        <f>VLOOKUP($A$101,'2.2'!$4:$151,75,FALSE)</f>
        <v>16297.178317599999</v>
      </c>
      <c r="M101" s="93">
        <f>VLOOKUP($A$101,'2.2'!$4:$151,83,FALSE)</f>
        <v>19046.847186819999</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23">
        <f>VLOOKUP($A$102,'2.2'!$4:$151,3,FALSE)</f>
        <v>7002.4376356100011</v>
      </c>
      <c r="D102" s="23">
        <f>VLOOKUP($A$102,'2.2'!$4:$151,11,FALSE)</f>
        <v>6292.8868331900003</v>
      </c>
      <c r="E102" s="23">
        <f>VLOOKUP($A$102,'2.2'!$4:$151,19,FALSE)</f>
        <v>12487.167154979999</v>
      </c>
      <c r="F102" s="23">
        <f>VLOOKUP($A$102,'2.2'!$4:$151,27,FALSE)</f>
        <v>11585.811314140001</v>
      </c>
      <c r="G102" s="23">
        <f>VLOOKUP($A$102,'2.2'!$4:$151,35,FALSE)</f>
        <v>6594.3772522500003</v>
      </c>
      <c r="H102" s="23">
        <f>VLOOKUP($A$102,'2.2'!$4:$151,43,FALSE)</f>
        <v>18848.686489450003</v>
      </c>
      <c r="I102" s="23">
        <f>VLOOKUP($A$102,'2.2'!$4:$151,51,FALSE)</f>
        <v>12612.20880149</v>
      </c>
      <c r="J102" s="23">
        <f>VLOOKUP($A$102,'2.2'!$4:$151,59,FALSE)</f>
        <v>-10017.729741699994</v>
      </c>
      <c r="K102" s="23">
        <f>VLOOKUP($A$102,'2.2'!$4:$151,67,FALSE)</f>
        <v>13364.227284050001</v>
      </c>
      <c r="L102" s="23">
        <f>VLOOKUP($A$102,'2.2'!$4:$151,75,FALSE)</f>
        <v>16296.969477219998</v>
      </c>
      <c r="M102" s="23">
        <f>VLOOKUP($A$102,'2.2'!$4:$151,83,FALSE)</f>
        <v>19046.587186819997</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23">
        <f>VLOOKUP($A$103,'2.2'!$4:$151,3,FALSE)</f>
        <v>17.04948662</v>
      </c>
      <c r="D103" s="23">
        <f>VLOOKUP($A$103,'2.2'!$4:$151,11,FALSE)</f>
        <v>38.08128335</v>
      </c>
      <c r="E103" s="23">
        <f>VLOOKUP($A$103,'2.2'!$4:$151,19,FALSE)</f>
        <v>160.40620454999998</v>
      </c>
      <c r="F103" s="23">
        <f>VLOOKUP($A$103,'2.2'!$4:$151,27,FALSE)</f>
        <v>31.487555309999998</v>
      </c>
      <c r="G103" s="23">
        <f>VLOOKUP($A$103,'2.2'!$4:$151,35,FALSE)</f>
        <v>59.68608356</v>
      </c>
      <c r="H103" s="23">
        <f>VLOOKUP($A$103,'2.2'!$4:$151,43,FALSE)</f>
        <v>24.853402989999999</v>
      </c>
      <c r="I103" s="23">
        <f>VLOOKUP($A$103,'2.2'!$4:$151,51,FALSE)</f>
        <v>31.913904920000004</v>
      </c>
      <c r="J103" s="23">
        <f>VLOOKUP($A$103,'2.2'!$4:$151,59,FALSE)</f>
        <v>0.99952608000000254</v>
      </c>
      <c r="K103" s="23">
        <f>VLOOKUP($A$103,'2.2'!$4:$151,67,FALSE)</f>
        <v>0</v>
      </c>
      <c r="L103" s="23">
        <f>VLOOKUP($A$103,'2.2'!$4:$151,75,FALSE)</f>
        <v>0.20884037999999999</v>
      </c>
      <c r="M103" s="23">
        <f>VLOOKUP($A$103,'2.2'!$4:$151,83,FALSE)</f>
        <v>0.26</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93">
        <f>VLOOKUP($A$104,'2.2'!$4:$151,3,FALSE)</f>
        <v>0</v>
      </c>
      <c r="D104" s="93">
        <f>VLOOKUP($A$104,'2.2'!$4:$151,11,FALSE)</f>
        <v>0</v>
      </c>
      <c r="E104" s="93">
        <f>VLOOKUP($A$104,'2.2'!$4:$151,19,FALSE)</f>
        <v>0</v>
      </c>
      <c r="F104" s="93">
        <f>VLOOKUP($A$104,'2.2'!$4:$151,27,FALSE)</f>
        <v>0</v>
      </c>
      <c r="G104" s="93">
        <f>VLOOKUP($A$104,'2.2'!$4:$151,35,FALSE)</f>
        <v>0</v>
      </c>
      <c r="H104" s="93">
        <f>VLOOKUP($A$104,'2.2'!$4:$151,43,FALSE)</f>
        <v>0</v>
      </c>
      <c r="I104" s="93">
        <f>VLOOKUP($A$104,'2.2'!$4:$151,51,FALSE)</f>
        <v>0</v>
      </c>
      <c r="J104" s="93">
        <f>VLOOKUP($A$104,'2.2'!$4:$151,59,FALSE)</f>
        <v>0</v>
      </c>
      <c r="K104" s="93">
        <f>VLOOKUP($A$104,'2.2'!$4:$151,67,FALSE)</f>
        <v>0</v>
      </c>
      <c r="L104" s="93">
        <f>VLOOKUP($A$104,'2.2'!$4:$151,75,FALSE)</f>
        <v>0</v>
      </c>
      <c r="M104" s="93">
        <f>VLOOKUP($A$104,'2.2'!$4:$151,83,FALSE)</f>
        <v>0</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05" t="s">
        <v>589</v>
      </c>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105" t="s">
        <v>853</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590</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804</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592</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ht="20.100000000000001" customHeight="1" x14ac:dyDescent="0.25">
      <c r="A110" s="105" t="s">
        <v>625</v>
      </c>
    </row>
    <row r="111" spans="1:83" ht="20.100000000000001" customHeight="1" x14ac:dyDescent="0.25">
      <c r="A111" s="105" t="s">
        <v>605</v>
      </c>
    </row>
    <row r="112" spans="1:83" ht="20.100000000000001" customHeight="1" x14ac:dyDescent="0.25">
      <c r="A112" s="105" t="s">
        <v>855</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5DFA-62F7-45BA-B77F-EA8BCCF021F6}">
  <sheetPr codeName="Planilha15"/>
  <dimension ref="A1:CE112"/>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770</v>
      </c>
    </row>
    <row r="2" spans="1:13" ht="20.100000000000001" customHeight="1" x14ac:dyDescent="0.25">
      <c r="A2" s="99" t="s">
        <v>333</v>
      </c>
    </row>
    <row r="4" spans="1:13" s="106" customFormat="1" ht="20.100000000000001" customHeight="1" x14ac:dyDescent="0.25">
      <c r="A4" s="322" t="s">
        <v>652</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1">
        <f>VLOOKUP($A$5,'2.2'!$4:$151,6,FALSE)</f>
        <v>1127184.1775101253</v>
      </c>
      <c r="D5" s="91">
        <f>VLOOKUP($A$5,'2.2'!$4:$151,14,FALSE)</f>
        <v>1274041.8489703089</v>
      </c>
      <c r="E5" s="91">
        <f>VLOOKUP($A$5,'2.2'!$4:$151,22,FALSE)</f>
        <v>1428995.9749448528</v>
      </c>
      <c r="F5" s="91">
        <f>VLOOKUP($A$5,'2.2'!$4:$151,30,FALSE)</f>
        <v>1528008.5954972594</v>
      </c>
      <c r="G5" s="91">
        <f>VLOOKUP($A$5,'2.2'!$4:$151,38,FALSE)</f>
        <v>1582311.4607726072</v>
      </c>
      <c r="H5" s="91">
        <f>VLOOKUP($A$5,'2.2'!$4:$151,46,FALSE)</f>
        <v>1754424.6950430814</v>
      </c>
      <c r="I5" s="91">
        <f>VLOOKUP($A$5,'2.2'!$4:$151,54,FALSE)</f>
        <v>1860768.6614493299</v>
      </c>
      <c r="J5" s="91">
        <f>VLOOKUP($A$5,'2.2'!$4:$151,62,FALSE)</f>
        <v>1833649.8511688935</v>
      </c>
      <c r="K5" s="91">
        <f>VLOOKUP($A$5,'2.2'!$4:$151,70,FALSE)</f>
        <v>2002973.2869929106</v>
      </c>
      <c r="L5" s="91">
        <f>VLOOKUP($A$5,'2.2'!$4:$151,78,FALSE)</f>
        <v>2157475.6916211494</v>
      </c>
      <c r="M5" s="91">
        <f>VLOOKUP($A$5,'2.2'!$4:$151,86,FALSE)</f>
        <v>1918072.570614639</v>
      </c>
    </row>
    <row r="6" spans="1:13" ht="20.100000000000001" customHeight="1" x14ac:dyDescent="0.25">
      <c r="A6" s="32">
        <v>11</v>
      </c>
      <c r="B6" s="33" t="s">
        <v>242</v>
      </c>
      <c r="C6" s="92">
        <f>VLOOKUP($A$6,'2.2'!$4:$151,6,FALSE)</f>
        <v>553715.36606106465</v>
      </c>
      <c r="D6" s="92">
        <f>VLOOKUP($A$6,'2.2'!$4:$151,14,FALSE)</f>
        <v>649950.65020384872</v>
      </c>
      <c r="E6" s="92">
        <f>VLOOKUP($A$6,'2.2'!$4:$151,22,FALSE)</f>
        <v>690068.97788665188</v>
      </c>
      <c r="F6" s="92">
        <f>VLOOKUP($A$6,'2.2'!$4:$151,30,FALSE)</f>
        <v>753118.55883412098</v>
      </c>
      <c r="G6" s="92">
        <f>VLOOKUP($A$6,'2.2'!$4:$151,38,FALSE)</f>
        <v>779587.99925852637</v>
      </c>
      <c r="H6" s="92">
        <f>VLOOKUP($A$6,'2.2'!$4:$151,46,FALSE)</f>
        <v>817208.78750456998</v>
      </c>
      <c r="I6" s="92">
        <f>VLOOKUP($A$6,'2.2'!$4:$151,54,FALSE)</f>
        <v>859555.12415126665</v>
      </c>
      <c r="J6" s="92">
        <f>VLOOKUP($A$6,'2.2'!$4:$151,62,FALSE)</f>
        <v>895973.45478154696</v>
      </c>
      <c r="K6" s="92">
        <f>VLOOKUP($A$6,'2.2'!$4:$151,70,FALSE)</f>
        <v>976401.71965245786</v>
      </c>
      <c r="L6" s="92">
        <f>VLOOKUP($A$6,'2.2'!$4:$151,78,FALSE)</f>
        <v>1017440.8789804998</v>
      </c>
      <c r="M6" s="92">
        <f>VLOOKUP($A$6,'2.2'!$4:$151,86,FALSE)</f>
        <v>966964.70546527999</v>
      </c>
    </row>
    <row r="7" spans="1:13" ht="20.100000000000001" customHeight="1" x14ac:dyDescent="0.25">
      <c r="A7" s="35">
        <v>111</v>
      </c>
      <c r="B7" s="36" t="s">
        <v>256</v>
      </c>
      <c r="C7" s="93">
        <f>VLOOKUP($A$7,'2.2'!$4:$151,6,FALSE)</f>
        <v>258483.2526695047</v>
      </c>
      <c r="D7" s="93">
        <f>VLOOKUP($A$7,'2.2'!$4:$151,14,FALSE)</f>
        <v>313999.18123889877</v>
      </c>
      <c r="E7" s="93">
        <f>VLOOKUP($A$7,'2.2'!$4:$151,22,FALSE)</f>
        <v>324933.23643125198</v>
      </c>
      <c r="F7" s="93">
        <f>VLOOKUP($A$7,'2.2'!$4:$151,30,FALSE)</f>
        <v>360771.12003212102</v>
      </c>
      <c r="G7" s="93">
        <f>VLOOKUP($A$7,'2.2'!$4:$151,38,FALSE)</f>
        <v>382156.00166004198</v>
      </c>
      <c r="H7" s="93">
        <f>VLOOKUP($A$7,'2.2'!$4:$151,46,FALSE)</f>
        <v>401126.72789934149</v>
      </c>
      <c r="I7" s="93">
        <f>VLOOKUP($A$7,'2.2'!$4:$151,54,FALSE)</f>
        <v>453199.91484120657</v>
      </c>
      <c r="J7" s="93">
        <f>VLOOKUP($A$7,'2.2'!$4:$151,62,FALSE)</f>
        <v>458685.46524577675</v>
      </c>
      <c r="K7" s="93">
        <f>VLOOKUP($A$7,'2.2'!$4:$151,70,FALSE)</f>
        <v>490756.76350703789</v>
      </c>
      <c r="L7" s="93">
        <f>VLOOKUP($A$7,'2.2'!$4:$151,78,FALSE)</f>
        <v>537921.72948100977</v>
      </c>
      <c r="M7" s="93">
        <f>VLOOKUP($A$7,'2.2'!$4:$151,86,FALSE)</f>
        <v>525647.31092903996</v>
      </c>
    </row>
    <row r="8" spans="1:13" s="41" customFormat="1" ht="20.100000000000001" customHeight="1" x14ac:dyDescent="0.25">
      <c r="A8" s="38">
        <v>1111</v>
      </c>
      <c r="B8" s="39" t="s">
        <v>432</v>
      </c>
      <c r="C8" s="94">
        <f>VLOOKUP($A$8,'2.2'!$4:$151,6,FALSE)</f>
        <v>87935.516405834671</v>
      </c>
      <c r="D8" s="94">
        <f>VLOOKUP($A$8,'2.2'!$4:$151,14,FALSE)</f>
        <v>104461.09032740878</v>
      </c>
      <c r="E8" s="94">
        <f>VLOOKUP($A$8,'2.2'!$4:$151,22,FALSE)</f>
        <v>118297.674647562</v>
      </c>
      <c r="F8" s="94">
        <f>VLOOKUP($A$8,'2.2'!$4:$151,30,FALSE)</f>
        <v>126691.88973305099</v>
      </c>
      <c r="G8" s="94">
        <f>VLOOKUP($A$8,'2.2'!$4:$151,38,FALSE)</f>
        <v>140630.19062592194</v>
      </c>
      <c r="H8" s="94">
        <f>VLOOKUP($A$8,'2.2'!$4:$151,46,FALSE)</f>
        <v>148917.79220705151</v>
      </c>
      <c r="I8" s="94">
        <f>VLOOKUP($A$8,'2.2'!$4:$151,54,FALSE)</f>
        <v>161874.72200634662</v>
      </c>
      <c r="J8" s="94">
        <f>VLOOKUP($A$8,'2.2'!$4:$151,62,FALSE)</f>
        <v>177709.88706598681</v>
      </c>
      <c r="K8" s="94">
        <f>VLOOKUP($A$8,'2.2'!$4:$151,70,FALSE)</f>
        <v>196254.8666302879</v>
      </c>
      <c r="L8" s="94">
        <f>VLOOKUP($A$8,'2.2'!$4:$151,78,FALSE)</f>
        <v>221730.14843381979</v>
      </c>
      <c r="M8" s="94">
        <f>VLOOKUP($A$8,'2.2'!$4:$151,86,FALSE)</f>
        <v>225912.01588772002</v>
      </c>
    </row>
    <row r="9" spans="1:13" ht="20.100000000000001" customHeight="1" x14ac:dyDescent="0.25">
      <c r="A9" s="38">
        <v>1112</v>
      </c>
      <c r="B9" s="39" t="s">
        <v>433</v>
      </c>
      <c r="C9" s="94">
        <f>VLOOKUP($A$9,'2.2'!$4:$151,6,FALSE)</f>
        <v>128079.98540178998</v>
      </c>
      <c r="D9" s="94">
        <f>VLOOKUP($A$9,'2.2'!$4:$151,14,FALSE)</f>
        <v>153765.62043635</v>
      </c>
      <c r="E9" s="94">
        <f>VLOOKUP($A$9,'2.2'!$4:$151,22,FALSE)</f>
        <v>150594.32777147001</v>
      </c>
      <c r="F9" s="94">
        <f>VLOOKUP($A$9,'2.2'!$4:$151,30,FALSE)</f>
        <v>171077.95779039001</v>
      </c>
      <c r="G9" s="94">
        <f>VLOOKUP($A$9,'2.2'!$4:$151,38,FALSE)</f>
        <v>171583.54935245001</v>
      </c>
      <c r="H9" s="94">
        <f>VLOOKUP($A$9,'2.2'!$4:$151,46,FALSE)</f>
        <v>164083.85335058</v>
      </c>
      <c r="I9" s="94">
        <f>VLOOKUP($A$9,'2.2'!$4:$151,54,FALSE)</f>
        <v>197971.79015103</v>
      </c>
      <c r="J9" s="94">
        <f>VLOOKUP($A$9,'2.2'!$4:$151,62,FALSE)</f>
        <v>184541.11284371998</v>
      </c>
      <c r="K9" s="94">
        <f>VLOOKUP($A$9,'2.2'!$4:$151,70,FALSE)</f>
        <v>194836.27807781001</v>
      </c>
      <c r="L9" s="94">
        <f>VLOOKUP($A$9,'2.2'!$4:$151,78,FALSE)</f>
        <v>207532.14067200001</v>
      </c>
      <c r="M9" s="94">
        <f>VLOOKUP($A$9,'2.2'!$4:$151,86,FALSE)</f>
        <v>200051.47238862002</v>
      </c>
    </row>
    <row r="10" spans="1:13" s="48" customFormat="1" ht="20.100000000000001" customHeight="1" x14ac:dyDescent="0.25">
      <c r="A10" s="45" t="s">
        <v>434</v>
      </c>
      <c r="B10" s="56" t="s">
        <v>435</v>
      </c>
      <c r="C10" s="95">
        <f>VLOOKUP($A$10,'2.2'!$4:$151,6,FALSE)</f>
        <v>82594.34329741</v>
      </c>
      <c r="D10" s="95">
        <f>VLOOKUP($A$10,'2.2'!$4:$151,14,FALSE)</f>
        <v>96500.795419499991</v>
      </c>
      <c r="E10" s="95">
        <f>VLOOKUP($A$10,'2.2'!$4:$151,22,FALSE)</f>
        <v>93733.75719027</v>
      </c>
      <c r="F10" s="95">
        <f>VLOOKUP($A$10,'2.2'!$4:$151,30,FALSE)</f>
        <v>109055.70047481</v>
      </c>
      <c r="G10" s="95">
        <f>VLOOKUP($A$10,'2.2'!$4:$151,38,FALSE)</f>
        <v>109002.34396828999</v>
      </c>
      <c r="H10" s="95">
        <f>VLOOKUP($A$10,'2.2'!$4:$151,46,FALSE)</f>
        <v>104910.23244902998</v>
      </c>
      <c r="I10" s="95">
        <f>VLOOKUP($A$10,'2.2'!$4:$151,54,FALSE)</f>
        <v>131180.66790398001</v>
      </c>
      <c r="J10" s="95">
        <f>VLOOKUP($A$10,'2.2'!$4:$151,62,FALSE)</f>
        <v>113815.15032757999</v>
      </c>
      <c r="K10" s="95">
        <f>VLOOKUP($A$10,'2.2'!$4:$151,70,FALSE)</f>
        <v>119062.91241566</v>
      </c>
      <c r="L10" s="95">
        <f>VLOOKUP($A$10,'2.2'!$4:$151,78,FALSE)</f>
        <v>127130.33763975999</v>
      </c>
      <c r="M10" s="95">
        <f>VLOOKUP($A$10,'2.2'!$4:$151,86,FALSE)</f>
        <v>122679.48283423</v>
      </c>
    </row>
    <row r="11" spans="1:13" s="48" customFormat="1" ht="20.100000000000001" customHeight="1" x14ac:dyDescent="0.25">
      <c r="A11" s="45" t="s">
        <v>436</v>
      </c>
      <c r="B11" s="56" t="s">
        <v>437</v>
      </c>
      <c r="C11" s="95">
        <f>VLOOKUP($A$11,'2.2'!$4:$151,6,FALSE)</f>
        <v>45353.401469639997</v>
      </c>
      <c r="D11" s="95">
        <f>VLOOKUP($A$11,'2.2'!$4:$151,14,FALSE)</f>
        <v>57108.56280580999</v>
      </c>
      <c r="E11" s="95">
        <f>VLOOKUP($A$11,'2.2'!$4:$151,22,FALSE)</f>
        <v>56640.638097150004</v>
      </c>
      <c r="F11" s="95">
        <f>VLOOKUP($A$11,'2.2'!$4:$151,30,FALSE)</f>
        <v>61815.293669769999</v>
      </c>
      <c r="G11" s="95">
        <f>VLOOKUP($A$11,'2.2'!$4:$151,38,FALSE)</f>
        <v>62581.065140039995</v>
      </c>
      <c r="H11" s="95">
        <f>VLOOKUP($A$11,'2.2'!$4:$151,46,FALSE)</f>
        <v>59146.889511419999</v>
      </c>
      <c r="I11" s="95">
        <f>VLOOKUP($A$11,'2.2'!$4:$151,54,FALSE)</f>
        <v>66759.990914000009</v>
      </c>
      <c r="J11" s="95">
        <f>VLOOKUP($A$11,'2.2'!$4:$151,62,FALSE)</f>
        <v>70686.226449740003</v>
      </c>
      <c r="K11" s="95">
        <f>VLOOKUP($A$11,'2.2'!$4:$151,70,FALSE)</f>
        <v>75750.738838910009</v>
      </c>
      <c r="L11" s="95">
        <f>VLOOKUP($A$11,'2.2'!$4:$151,78,FALSE)</f>
        <v>80374.308856740012</v>
      </c>
      <c r="M11" s="95">
        <f>VLOOKUP($A$11,'2.2'!$4:$151,86,FALSE)</f>
        <v>77352.134387459999</v>
      </c>
    </row>
    <row r="12" spans="1:13" s="48" customFormat="1" ht="20.100000000000001" customHeight="1" x14ac:dyDescent="0.25">
      <c r="A12" s="45" t="s">
        <v>438</v>
      </c>
      <c r="B12" s="56" t="s">
        <v>476</v>
      </c>
      <c r="C12" s="95">
        <f>VLOOKUP($A$12,'2.2'!$4:$151,6,FALSE)</f>
        <v>132.24063473999999</v>
      </c>
      <c r="D12" s="95">
        <f>VLOOKUP($A$12,'2.2'!$4:$151,14,FALSE)</f>
        <v>156.26221104000001</v>
      </c>
      <c r="E12" s="95">
        <f>VLOOKUP($A$12,'2.2'!$4:$151,22,FALSE)</f>
        <v>219.93248405</v>
      </c>
      <c r="F12" s="95">
        <f>VLOOKUP($A$12,'2.2'!$4:$151,30,FALSE)</f>
        <v>206.96364581</v>
      </c>
      <c r="G12" s="95">
        <f>VLOOKUP($A$12,'2.2'!$4:$151,38,FALSE)</f>
        <v>0.14024411999999908</v>
      </c>
      <c r="H12" s="95">
        <f>VLOOKUP($A$12,'2.2'!$4:$151,46,FALSE)</f>
        <v>26.731390130000001</v>
      </c>
      <c r="I12" s="95">
        <f>VLOOKUP($A$12,'2.2'!$4:$151,54,FALSE)</f>
        <v>31.131333049999999</v>
      </c>
      <c r="J12" s="95">
        <f>VLOOKUP($A$12,'2.2'!$4:$151,62,FALSE)</f>
        <v>39.736066399999999</v>
      </c>
      <c r="K12" s="95">
        <f>VLOOKUP($A$12,'2.2'!$4:$151,70,FALSE)</f>
        <v>22.62682324</v>
      </c>
      <c r="L12" s="95">
        <f>VLOOKUP($A$12,'2.2'!$4:$151,78,FALSE)</f>
        <v>27.494175499999997</v>
      </c>
      <c r="M12" s="95">
        <f>VLOOKUP($A$12,'2.2'!$4:$151,86,FALSE)</f>
        <v>19.855166929999999</v>
      </c>
    </row>
    <row r="13" spans="1:13" ht="20.100000000000001" customHeight="1" x14ac:dyDescent="0.25">
      <c r="A13" s="38">
        <v>1113</v>
      </c>
      <c r="B13" s="39" t="s">
        <v>439</v>
      </c>
      <c r="C13" s="94">
        <f>VLOOKUP($A$13,'2.2'!$4:$151,6,FALSE)</f>
        <v>42467.750861879998</v>
      </c>
      <c r="D13" s="94">
        <f>VLOOKUP($A$13,'2.2'!$4:$151,14,FALSE)</f>
        <v>55772.470475139999</v>
      </c>
      <c r="E13" s="94">
        <f>VLOOKUP($A$13,'2.2'!$4:$151,22,FALSE)</f>
        <v>56041.234012219997</v>
      </c>
      <c r="F13" s="94">
        <f>VLOOKUP($A$13,'2.2'!$4:$151,30,FALSE)</f>
        <v>63001.272508679998</v>
      </c>
      <c r="G13" s="94">
        <f>VLOOKUP($A$13,'2.2'!$4:$151,38,FALSE)</f>
        <v>69942.261681670003</v>
      </c>
      <c r="H13" s="94">
        <f>VLOOKUP($A$13,'2.2'!$4:$151,46,FALSE)</f>
        <v>88125.082341710004</v>
      </c>
      <c r="I13" s="94">
        <f>VLOOKUP($A$13,'2.2'!$4:$151,54,FALSE)</f>
        <v>93353.402683830005</v>
      </c>
      <c r="J13" s="94">
        <f>VLOOKUP($A$13,'2.2'!$4:$151,62,FALSE)</f>
        <v>96434.465336069989</v>
      </c>
      <c r="K13" s="94">
        <f>VLOOKUP($A$13,'2.2'!$4:$151,70,FALSE)</f>
        <v>99665.618798940006</v>
      </c>
      <c r="L13" s="94">
        <f>VLOOKUP($A$13,'2.2'!$4:$151,78,FALSE)</f>
        <v>108659.44037519001</v>
      </c>
      <c r="M13" s="94">
        <f>VLOOKUP($A$13,'2.2'!$4:$151,86,FALSE)</f>
        <v>99683.822652700008</v>
      </c>
    </row>
    <row r="14" spans="1:13" ht="20.100000000000001" customHeight="1" x14ac:dyDescent="0.25">
      <c r="A14" s="35">
        <v>112</v>
      </c>
      <c r="B14" s="36" t="s">
        <v>257</v>
      </c>
      <c r="C14" s="93">
        <f>VLOOKUP($A$14,'2.2'!$4:$151,6,FALSE)</f>
        <v>12531.03227256</v>
      </c>
      <c r="D14" s="93">
        <f>VLOOKUP($A$14,'2.2'!$4:$151,14,FALSE)</f>
        <v>14844.60652343</v>
      </c>
      <c r="E14" s="93">
        <f>VLOOKUP($A$14,'2.2'!$4:$151,22,FALSE)</f>
        <v>16687.596646900001</v>
      </c>
      <c r="F14" s="93">
        <f>VLOOKUP($A$14,'2.2'!$4:$151,30,FALSE)</f>
        <v>18725.35589553</v>
      </c>
      <c r="G14" s="93">
        <f>VLOOKUP($A$14,'2.2'!$4:$151,38,FALSE)</f>
        <v>20719.317173770003</v>
      </c>
      <c r="H14" s="93">
        <f>VLOOKUP($A$14,'2.2'!$4:$151,46,FALSE)</f>
        <v>21587.140463770003</v>
      </c>
      <c r="I14" s="93">
        <f>VLOOKUP($A$14,'2.2'!$4:$151,54,FALSE)</f>
        <v>22190.159168029997</v>
      </c>
      <c r="J14" s="93">
        <f>VLOOKUP($A$14,'2.2'!$4:$151,62,FALSE)</f>
        <v>22732.264374940001</v>
      </c>
      <c r="K14" s="93">
        <f>VLOOKUP($A$14,'2.2'!$4:$151,70,FALSE)</f>
        <v>24405.276907609998</v>
      </c>
      <c r="L14" s="93">
        <f>VLOOKUP($A$14,'2.2'!$4:$151,78,FALSE)</f>
        <v>24238.585104130001</v>
      </c>
      <c r="M14" s="93">
        <f>VLOOKUP($A$14,'2.2'!$4:$151,86,FALSE)</f>
        <v>23268.17352013</v>
      </c>
    </row>
    <row r="15" spans="1:13" s="104" customFormat="1" ht="20.100000000000001" customHeight="1" x14ac:dyDescent="0.25">
      <c r="A15" s="100" t="s">
        <v>440</v>
      </c>
      <c r="B15" s="101" t="s">
        <v>441</v>
      </c>
      <c r="C15" s="102">
        <f>VLOOKUP($A$15,'2.2'!$4:$151,6,FALSE)</f>
        <v>11049.199077039999</v>
      </c>
      <c r="D15" s="102">
        <f>VLOOKUP($A$15,'2.2'!$4:$151,14,FALSE)</f>
        <v>13115.381982620002</v>
      </c>
      <c r="E15" s="102">
        <f>VLOOKUP($A$15,'2.2'!$4:$151,22,FALSE)</f>
        <v>14774.508960040001</v>
      </c>
      <c r="F15" s="102">
        <f>VLOOKUP($A$15,'2.2'!$4:$151,30,FALSE)</f>
        <v>16560.529686530001</v>
      </c>
      <c r="G15" s="102">
        <f>VLOOKUP($A$15,'2.2'!$4:$151,38,FALSE)</f>
        <v>18275.022057030001</v>
      </c>
      <c r="H15" s="102">
        <f>VLOOKUP($A$15,'2.2'!$4:$151,46,FALSE)</f>
        <v>19038.91452382</v>
      </c>
      <c r="I15" s="102">
        <f>VLOOKUP($A$15,'2.2'!$4:$151,54,FALSE)</f>
        <v>19473.105854289999</v>
      </c>
      <c r="J15" s="102">
        <f>VLOOKUP($A$15,'2.2'!$4:$151,62,FALSE)</f>
        <v>20010.14989072</v>
      </c>
      <c r="K15" s="102">
        <f>VLOOKUP($A$15,'2.2'!$4:$151,70,FALSE)</f>
        <v>21979.371867449998</v>
      </c>
      <c r="L15" s="102">
        <f>VLOOKUP($A$15,'2.2'!$4:$151,78,FALSE)</f>
        <v>21977.49567882</v>
      </c>
      <c r="M15" s="102">
        <f>VLOOKUP($A$15,'2.2'!$4:$151,86,FALSE)</f>
        <v>21085.809558219997</v>
      </c>
    </row>
    <row r="16" spans="1:13" s="104" customFormat="1" ht="20.100000000000001" customHeight="1" x14ac:dyDescent="0.25">
      <c r="A16" s="100" t="s">
        <v>442</v>
      </c>
      <c r="B16" s="101" t="s">
        <v>443</v>
      </c>
      <c r="C16" s="102">
        <f>VLOOKUP($A$16,'2.2'!$4:$151,6,FALSE)</f>
        <v>1481.8331955200001</v>
      </c>
      <c r="D16" s="102">
        <f>VLOOKUP($A$16,'2.2'!$4:$151,14,FALSE)</f>
        <v>1729.22454081</v>
      </c>
      <c r="E16" s="102">
        <f>VLOOKUP($A$16,'2.2'!$4:$151,22,FALSE)</f>
        <v>1913.0876868599998</v>
      </c>
      <c r="F16" s="102">
        <f>VLOOKUP($A$16,'2.2'!$4:$151,30,FALSE)</f>
        <v>2164.8262090000003</v>
      </c>
      <c r="G16" s="102">
        <f>VLOOKUP($A$16,'2.2'!$4:$151,38,FALSE)</f>
        <v>2444.2951167400001</v>
      </c>
      <c r="H16" s="102">
        <f>VLOOKUP($A$16,'2.2'!$4:$151,46,FALSE)</f>
        <v>2548.2259399499999</v>
      </c>
      <c r="I16" s="102">
        <f>VLOOKUP($A$16,'2.2'!$4:$151,54,FALSE)</f>
        <v>2717.0533137399998</v>
      </c>
      <c r="J16" s="102">
        <f>VLOOKUP($A$16,'2.2'!$4:$151,62,FALSE)</f>
        <v>2722.1144842199997</v>
      </c>
      <c r="K16" s="102">
        <f>VLOOKUP($A$16,'2.2'!$4:$151,70,FALSE)</f>
        <v>2425.9050401599998</v>
      </c>
      <c r="L16" s="102">
        <f>VLOOKUP($A$16,'2.2'!$4:$151,78,FALSE)</f>
        <v>2261.08942531</v>
      </c>
      <c r="M16" s="102">
        <f>VLOOKUP($A$16,'2.2'!$4:$151,86,FALSE)</f>
        <v>2182.3639619099999</v>
      </c>
    </row>
    <row r="17" spans="1:13" ht="20.100000000000001" customHeight="1" x14ac:dyDescent="0.25">
      <c r="A17" s="35">
        <v>113</v>
      </c>
      <c r="B17" s="36" t="s">
        <v>258</v>
      </c>
      <c r="C17" s="93">
        <f>VLOOKUP($A$17,'2.2'!$4:$151,6,FALSE)</f>
        <v>527.82469415000003</v>
      </c>
      <c r="D17" s="93">
        <f>VLOOKUP($A$17,'2.2'!$4:$151,14,FALSE)</f>
        <v>602.34528718000001</v>
      </c>
      <c r="E17" s="93">
        <f>VLOOKUP($A$17,'2.2'!$4:$151,22,FALSE)</f>
        <v>687.56450962999998</v>
      </c>
      <c r="F17" s="93">
        <f>VLOOKUP($A$17,'2.2'!$4:$151,30,FALSE)</f>
        <v>782.25335335</v>
      </c>
      <c r="G17" s="93">
        <f>VLOOKUP($A$17,'2.2'!$4:$151,38,FALSE)</f>
        <v>928.81097771000009</v>
      </c>
      <c r="H17" s="93">
        <f>VLOOKUP($A$17,'2.2'!$4:$151,46,FALSE)</f>
        <v>1130.60566991</v>
      </c>
      <c r="I17" s="93">
        <f>VLOOKUP($A$17,'2.2'!$4:$151,54,FALSE)</f>
        <v>1159.7189124200002</v>
      </c>
      <c r="J17" s="93">
        <f>VLOOKUP($A$17,'2.2'!$4:$151,62,FALSE)</f>
        <v>1313.18884697</v>
      </c>
      <c r="K17" s="93">
        <f>VLOOKUP($A$17,'2.2'!$4:$151,70,FALSE)</f>
        <v>1444.66980681</v>
      </c>
      <c r="L17" s="93">
        <f>VLOOKUP($A$17,'2.2'!$4:$151,78,FALSE)</f>
        <v>1656.0802878300001</v>
      </c>
      <c r="M17" s="93">
        <f>VLOOKUP($A$17,'2.2'!$4:$151,86,FALSE)</f>
        <v>1784.9454140899998</v>
      </c>
    </row>
    <row r="18" spans="1:13" s="41" customFormat="1" ht="20.100000000000001" customHeight="1" x14ac:dyDescent="0.25">
      <c r="A18" s="38">
        <v>1131</v>
      </c>
      <c r="B18" s="39" t="s">
        <v>259</v>
      </c>
      <c r="C18" s="94">
        <f>VLOOKUP($A$18,'2.2'!$4:$151,6,FALSE)</f>
        <v>479.67226278000004</v>
      </c>
      <c r="D18" s="94">
        <f>VLOOKUP($A$18,'2.2'!$4:$151,14,FALSE)</f>
        <v>550.77511578000008</v>
      </c>
      <c r="E18" s="94">
        <f>VLOOKUP($A$18,'2.2'!$4:$151,22,FALSE)</f>
        <v>619.05981111999995</v>
      </c>
      <c r="F18" s="94">
        <f>VLOOKUP($A$18,'2.2'!$4:$151,30,FALSE)</f>
        <v>764.27227157000004</v>
      </c>
      <c r="G18" s="94">
        <f>VLOOKUP($A$18,'2.2'!$4:$151,38,FALSE)</f>
        <v>900.82291753999993</v>
      </c>
      <c r="H18" s="94">
        <f>VLOOKUP($A$18,'2.2'!$4:$151,46,FALSE)</f>
        <v>1104.9717588399999</v>
      </c>
      <c r="I18" s="94">
        <f>VLOOKUP($A$18,'2.2'!$4:$151,54,FALSE)</f>
        <v>1126.4160551</v>
      </c>
      <c r="J18" s="94">
        <f>VLOOKUP($A$18,'2.2'!$4:$151,62,FALSE)</f>
        <v>1273.1981281200001</v>
      </c>
      <c r="K18" s="94">
        <f>VLOOKUP($A$18,'2.2'!$4:$151,70,FALSE)</f>
        <v>1418.8227624199999</v>
      </c>
      <c r="L18" s="94">
        <f>VLOOKUP($A$18,'2.2'!$4:$151,78,FALSE)</f>
        <v>1629.7386058500001</v>
      </c>
      <c r="M18" s="94">
        <f>VLOOKUP($A$18,'2.2'!$4:$151,86,FALSE)</f>
        <v>1760.94230892</v>
      </c>
    </row>
    <row r="19" spans="1:13" s="41" customFormat="1" ht="20.100000000000001" customHeight="1" x14ac:dyDescent="0.25">
      <c r="A19" s="45" t="s">
        <v>470</v>
      </c>
      <c r="B19" s="56" t="s">
        <v>471</v>
      </c>
      <c r="C19" s="23">
        <f>VLOOKUP($A$19,'2.2'!$4:$151,6,FALSE)</f>
        <v>0</v>
      </c>
      <c r="D19" s="23">
        <f>VLOOKUP($A$19,'2.2'!$4:$151,14,FALSE)</f>
        <v>0</v>
      </c>
      <c r="E19" s="23">
        <f>VLOOKUP($A$19,'2.2'!$4:$151,22,FALSE)</f>
        <v>0</v>
      </c>
      <c r="F19" s="23">
        <f>VLOOKUP($A$19,'2.2'!$4:$151,30,FALSE)</f>
        <v>0</v>
      </c>
      <c r="G19" s="23">
        <f>VLOOKUP($A$19,'2.2'!$4:$151,38,FALSE)</f>
        <v>0</v>
      </c>
      <c r="H19" s="23">
        <f>VLOOKUP($A$19,'2.2'!$4:$151,46,FALSE)</f>
        <v>0</v>
      </c>
      <c r="I19" s="23">
        <f>VLOOKUP($A$19,'2.2'!$4:$151,54,FALSE)</f>
        <v>0</v>
      </c>
      <c r="J19" s="23">
        <f>VLOOKUP($A$19,'2.2'!$4:$151,62,FALSE)</f>
        <v>0</v>
      </c>
      <c r="K19" s="23">
        <f>VLOOKUP($A$19,'2.2'!$4:$151,70,FALSE)</f>
        <v>0</v>
      </c>
      <c r="L19" s="23">
        <f>VLOOKUP($A$19,'2.2'!$4:$151,78,FALSE)</f>
        <v>0</v>
      </c>
      <c r="M19" s="23">
        <f>VLOOKUP($A$19,'2.2'!$4:$151,86,FALSE)</f>
        <v>0</v>
      </c>
    </row>
    <row r="20" spans="1:13" s="41" customFormat="1" ht="20.100000000000001" customHeight="1" x14ac:dyDescent="0.25">
      <c r="A20" s="45" t="s">
        <v>472</v>
      </c>
      <c r="B20" s="56" t="s">
        <v>473</v>
      </c>
      <c r="C20" s="23">
        <f>VLOOKUP($A$20,'2.2'!$4:$151,6,FALSE)</f>
        <v>0</v>
      </c>
      <c r="D20" s="23">
        <f>VLOOKUP($A$20,'2.2'!$4:$151,14,FALSE)</f>
        <v>0</v>
      </c>
      <c r="E20" s="23">
        <f>VLOOKUP($A$20,'2.2'!$4:$151,22,FALSE)</f>
        <v>0</v>
      </c>
      <c r="F20" s="23">
        <f>VLOOKUP($A$20,'2.2'!$4:$151,30,FALSE)</f>
        <v>0</v>
      </c>
      <c r="G20" s="23">
        <f>VLOOKUP($A$20,'2.2'!$4:$151,38,FALSE)</f>
        <v>0</v>
      </c>
      <c r="H20" s="23">
        <f>VLOOKUP($A$20,'2.2'!$4:$151,46,FALSE)</f>
        <v>0</v>
      </c>
      <c r="I20" s="23">
        <f>VLOOKUP($A$20,'2.2'!$4:$151,54,FALSE)</f>
        <v>0</v>
      </c>
      <c r="J20" s="23">
        <f>VLOOKUP($A$20,'2.2'!$4:$151,62,FALSE)</f>
        <v>0</v>
      </c>
      <c r="K20" s="23">
        <f>VLOOKUP($A$20,'2.2'!$4:$151,70,FALSE)</f>
        <v>0</v>
      </c>
      <c r="L20" s="23">
        <f>VLOOKUP($A$20,'2.2'!$4:$151,78,FALSE)</f>
        <v>0</v>
      </c>
      <c r="M20" s="23">
        <f>VLOOKUP($A$20,'2.2'!$4:$151,86,FALSE)</f>
        <v>0</v>
      </c>
    </row>
    <row r="21" spans="1:13" s="41" customFormat="1" ht="20.100000000000001" customHeight="1" x14ac:dyDescent="0.25">
      <c r="A21" s="45" t="s">
        <v>474</v>
      </c>
      <c r="B21" s="56" t="s">
        <v>475</v>
      </c>
      <c r="C21" s="23">
        <f>VLOOKUP($A$21,'2.2'!$4:$151,6,FALSE)</f>
        <v>479.67226278000004</v>
      </c>
      <c r="D21" s="23">
        <f>VLOOKUP($A$21,'2.2'!$4:$151,14,FALSE)</f>
        <v>550.77511578000008</v>
      </c>
      <c r="E21" s="23">
        <f>VLOOKUP($A$21,'2.2'!$4:$151,22,FALSE)</f>
        <v>619.05981111999995</v>
      </c>
      <c r="F21" s="23">
        <f>VLOOKUP($A$21,'2.2'!$4:$151,30,FALSE)</f>
        <v>764.27227157000004</v>
      </c>
      <c r="G21" s="23">
        <f>VLOOKUP($A$21,'2.2'!$4:$151,38,FALSE)</f>
        <v>900.82291753999993</v>
      </c>
      <c r="H21" s="23">
        <f>VLOOKUP($A$21,'2.2'!$4:$151,46,FALSE)</f>
        <v>1104.9717588399999</v>
      </c>
      <c r="I21" s="23">
        <f>VLOOKUP($A$21,'2.2'!$4:$151,54,FALSE)</f>
        <v>1126.4160551</v>
      </c>
      <c r="J21" s="23">
        <f>VLOOKUP($A$21,'2.2'!$4:$151,62,FALSE)</f>
        <v>1273.1981281200001</v>
      </c>
      <c r="K21" s="23">
        <f>VLOOKUP($A$21,'2.2'!$4:$151,70,FALSE)</f>
        <v>1418.8227624199999</v>
      </c>
      <c r="L21" s="23">
        <f>VLOOKUP($A$21,'2.2'!$4:$151,78,FALSE)</f>
        <v>1629.7386058500001</v>
      </c>
      <c r="M21" s="23">
        <f>VLOOKUP($A$21,'2.2'!$4:$151,86,FALSE)</f>
        <v>1760.94230892</v>
      </c>
    </row>
    <row r="22" spans="1:13" s="41" customFormat="1" ht="20.100000000000001" customHeight="1" x14ac:dyDescent="0.25">
      <c r="A22" s="45" t="s">
        <v>477</v>
      </c>
      <c r="B22" s="56" t="s">
        <v>478</v>
      </c>
      <c r="C22" s="23">
        <f>VLOOKUP($A$22,'2.2'!$4:$151,6,FALSE)</f>
        <v>0</v>
      </c>
      <c r="D22" s="23">
        <f>VLOOKUP($A$22,'2.2'!$4:$151,14,FALSE)</f>
        <v>0</v>
      </c>
      <c r="E22" s="23">
        <f>VLOOKUP($A$22,'2.2'!$4:$151,22,FALSE)</f>
        <v>0</v>
      </c>
      <c r="F22" s="23">
        <f>VLOOKUP($A$22,'2.2'!$4:$151,30,FALSE)</f>
        <v>0</v>
      </c>
      <c r="G22" s="23">
        <f>VLOOKUP($A$22,'2.2'!$4:$151,38,FALSE)</f>
        <v>0</v>
      </c>
      <c r="H22" s="23">
        <f>VLOOKUP($A$22,'2.2'!$4:$151,46,FALSE)</f>
        <v>0</v>
      </c>
      <c r="I22" s="23">
        <f>VLOOKUP($A$22,'2.2'!$4:$151,54,FALSE)</f>
        <v>0</v>
      </c>
      <c r="J22" s="23">
        <f>VLOOKUP($A$22,'2.2'!$4:$151,62,FALSE)</f>
        <v>0</v>
      </c>
      <c r="K22" s="23">
        <f>VLOOKUP($A$22,'2.2'!$4:$151,70,FALSE)</f>
        <v>0</v>
      </c>
      <c r="L22" s="23">
        <f>VLOOKUP($A$22,'2.2'!$4:$151,78,FALSE)</f>
        <v>0</v>
      </c>
      <c r="M22" s="23">
        <f>VLOOKUP($A$22,'2.2'!$4:$151,86,FALSE)</f>
        <v>0</v>
      </c>
    </row>
    <row r="23" spans="1:13" s="41" customFormat="1" ht="20.100000000000001" customHeight="1" x14ac:dyDescent="0.25">
      <c r="A23" s="38">
        <v>1132</v>
      </c>
      <c r="B23" s="39" t="s">
        <v>260</v>
      </c>
      <c r="C23" s="94">
        <f>VLOOKUP($A$23,'2.2'!$4:$151,6,FALSE)</f>
        <v>0</v>
      </c>
      <c r="D23" s="94">
        <f>VLOOKUP($A$23,'2.2'!$4:$151,14,FALSE)</f>
        <v>0</v>
      </c>
      <c r="E23" s="94">
        <f>VLOOKUP($A$23,'2.2'!$4:$151,22,FALSE)</f>
        <v>0</v>
      </c>
      <c r="F23" s="94">
        <f>VLOOKUP($A$23,'2.2'!$4:$151,30,FALSE)</f>
        <v>0</v>
      </c>
      <c r="G23" s="94">
        <f>VLOOKUP($A$23,'2.2'!$4:$151,38,FALSE)</f>
        <v>0</v>
      </c>
      <c r="H23" s="94">
        <f>VLOOKUP($A$23,'2.2'!$4:$151,46,FALSE)</f>
        <v>0</v>
      </c>
      <c r="I23" s="94">
        <f>VLOOKUP($A$23,'2.2'!$4:$151,54,FALSE)</f>
        <v>0</v>
      </c>
      <c r="J23" s="94">
        <f>VLOOKUP($A$23,'2.2'!$4:$151,62,FALSE)</f>
        <v>0</v>
      </c>
      <c r="K23" s="94">
        <f>VLOOKUP($A$23,'2.2'!$4:$151,70,FALSE)</f>
        <v>0</v>
      </c>
      <c r="L23" s="94">
        <f>VLOOKUP($A$23,'2.2'!$4:$151,78,FALSE)</f>
        <v>0</v>
      </c>
      <c r="M23" s="94">
        <f>VLOOKUP($A$23,'2.2'!$4:$151,86,FALSE)</f>
        <v>0</v>
      </c>
    </row>
    <row r="24" spans="1:13" s="41" customFormat="1" ht="20.100000000000001" customHeight="1" x14ac:dyDescent="0.25">
      <c r="A24" s="38">
        <v>1133</v>
      </c>
      <c r="B24" s="39" t="s">
        <v>261</v>
      </c>
      <c r="C24" s="94">
        <f>VLOOKUP($A$24,'2.2'!$4:$151,6,FALSE)</f>
        <v>0</v>
      </c>
      <c r="D24" s="94">
        <f>VLOOKUP($A$24,'2.2'!$4:$151,14,FALSE)</f>
        <v>0</v>
      </c>
      <c r="E24" s="94">
        <f>VLOOKUP($A$24,'2.2'!$4:$151,22,FALSE)</f>
        <v>0</v>
      </c>
      <c r="F24" s="94">
        <f>VLOOKUP($A$24,'2.2'!$4:$151,30,FALSE)</f>
        <v>0</v>
      </c>
      <c r="G24" s="94">
        <f>VLOOKUP($A$24,'2.2'!$4:$151,38,FALSE)</f>
        <v>0</v>
      </c>
      <c r="H24" s="94">
        <f>VLOOKUP($A$24,'2.2'!$4:$151,46,FALSE)</f>
        <v>0</v>
      </c>
      <c r="I24" s="94">
        <f>VLOOKUP($A$24,'2.2'!$4:$151,54,FALSE)</f>
        <v>0</v>
      </c>
      <c r="J24" s="94">
        <f>VLOOKUP($A$24,'2.2'!$4:$151,62,FALSE)</f>
        <v>0</v>
      </c>
      <c r="K24" s="94">
        <f>VLOOKUP($A$24,'2.2'!$4:$151,70,FALSE)</f>
        <v>0</v>
      </c>
      <c r="L24" s="94">
        <f>VLOOKUP($A$24,'2.2'!$4:$151,78,FALSE)</f>
        <v>0</v>
      </c>
      <c r="M24" s="94">
        <f>VLOOKUP($A$24,'2.2'!$4:$151,86,FALSE)</f>
        <v>0</v>
      </c>
    </row>
    <row r="25" spans="1:13" ht="20.100000000000001" customHeight="1" x14ac:dyDescent="0.25">
      <c r="A25" s="45" t="s">
        <v>479</v>
      </c>
      <c r="B25" s="56" t="s">
        <v>480</v>
      </c>
      <c r="C25" s="23">
        <f>VLOOKUP($A$25,'2.2'!$4:$151,6,FALSE)</f>
        <v>0</v>
      </c>
      <c r="D25" s="23">
        <f>VLOOKUP($A$25,'2.2'!$4:$151,14,FALSE)</f>
        <v>0</v>
      </c>
      <c r="E25" s="23">
        <f>VLOOKUP($A$25,'2.2'!$4:$151,22,FALSE)</f>
        <v>0</v>
      </c>
      <c r="F25" s="23">
        <f>VLOOKUP($A$25,'2.2'!$4:$151,30,FALSE)</f>
        <v>0</v>
      </c>
      <c r="G25" s="23">
        <f>VLOOKUP($A$25,'2.2'!$4:$151,38,FALSE)</f>
        <v>0</v>
      </c>
      <c r="H25" s="23">
        <f>VLOOKUP($A$25,'2.2'!$4:$151,46,FALSE)</f>
        <v>0</v>
      </c>
      <c r="I25" s="23">
        <f>VLOOKUP($A$25,'2.2'!$4:$151,54,FALSE)</f>
        <v>0</v>
      </c>
      <c r="J25" s="23">
        <f>VLOOKUP($A$25,'2.2'!$4:$151,62,FALSE)</f>
        <v>0</v>
      </c>
      <c r="K25" s="23">
        <f>VLOOKUP($A$25,'2.2'!$4:$151,70,FALSE)</f>
        <v>0</v>
      </c>
      <c r="L25" s="23">
        <f>VLOOKUP($A$25,'2.2'!$4:$151,78,FALSE)</f>
        <v>0</v>
      </c>
      <c r="M25" s="23">
        <f>VLOOKUP($A$25,'2.2'!$4:$151,86,FALSE)</f>
        <v>0</v>
      </c>
    </row>
    <row r="26" spans="1:13" s="41" customFormat="1" ht="20.100000000000001" customHeight="1" x14ac:dyDescent="0.25">
      <c r="A26" s="38">
        <v>1135</v>
      </c>
      <c r="B26" s="39" t="s">
        <v>262</v>
      </c>
      <c r="C26" s="94">
        <f>VLOOKUP($A$26,'2.2'!$4:$151,6,FALSE)</f>
        <v>48.152431369999995</v>
      </c>
      <c r="D26" s="94">
        <f>VLOOKUP($A$26,'2.2'!$4:$151,14,FALSE)</f>
        <v>51.5701714</v>
      </c>
      <c r="E26" s="94">
        <f>VLOOKUP($A$26,'2.2'!$4:$151,22,FALSE)</f>
        <v>68.504698509999997</v>
      </c>
      <c r="F26" s="94">
        <f>VLOOKUP($A$26,'2.2'!$4:$151,30,FALSE)</f>
        <v>17.981081779999997</v>
      </c>
      <c r="G26" s="94">
        <f>VLOOKUP($A$26,'2.2'!$4:$151,38,FALSE)</f>
        <v>27.988060170000001</v>
      </c>
      <c r="H26" s="94">
        <f>VLOOKUP($A$26,'2.2'!$4:$151,46,FALSE)</f>
        <v>25.633911069999996</v>
      </c>
      <c r="I26" s="94">
        <f>VLOOKUP($A$26,'2.2'!$4:$151,54,FALSE)</f>
        <v>33.302857320000001</v>
      </c>
      <c r="J26" s="94">
        <f>VLOOKUP($A$26,'2.2'!$4:$151,62,FALSE)</f>
        <v>39.990718849999993</v>
      </c>
      <c r="K26" s="94">
        <f>VLOOKUP($A$26,'2.2'!$4:$151,70,FALSE)</f>
        <v>25.847044390000001</v>
      </c>
      <c r="L26" s="94">
        <f>VLOOKUP($A$26,'2.2'!$4:$151,78,FALSE)</f>
        <v>26.341681979999997</v>
      </c>
      <c r="M26" s="94">
        <f>VLOOKUP($A$26,'2.2'!$4:$151,86,FALSE)</f>
        <v>24.003105170000001</v>
      </c>
    </row>
    <row r="27" spans="1:13" s="41" customFormat="1" ht="20.100000000000001" customHeight="1" x14ac:dyDescent="0.25">
      <c r="A27" s="38">
        <v>1136</v>
      </c>
      <c r="B27" s="39" t="s">
        <v>263</v>
      </c>
      <c r="C27" s="94">
        <f>VLOOKUP($A$27,'2.2'!$4:$151,6,FALSE)</f>
        <v>0</v>
      </c>
      <c r="D27" s="94">
        <f>VLOOKUP($A$27,'2.2'!$4:$151,14,FALSE)</f>
        <v>0</v>
      </c>
      <c r="E27" s="94">
        <f>VLOOKUP($A$27,'2.2'!$4:$151,22,FALSE)</f>
        <v>0</v>
      </c>
      <c r="F27" s="94">
        <f>VLOOKUP($A$27,'2.2'!$4:$151,30,FALSE)</f>
        <v>0</v>
      </c>
      <c r="G27" s="94">
        <f>VLOOKUP($A$27,'2.2'!$4:$151,38,FALSE)</f>
        <v>0</v>
      </c>
      <c r="H27" s="94">
        <f>VLOOKUP($A$27,'2.2'!$4:$151,46,FALSE)</f>
        <v>0</v>
      </c>
      <c r="I27" s="94">
        <f>VLOOKUP($A$27,'2.2'!$4:$151,54,FALSE)</f>
        <v>0</v>
      </c>
      <c r="J27" s="94">
        <f>VLOOKUP($A$27,'2.2'!$4:$151,62,FALSE)</f>
        <v>0</v>
      </c>
      <c r="K27" s="94">
        <f>VLOOKUP($A$27,'2.2'!$4:$151,70,FALSE)</f>
        <v>0</v>
      </c>
      <c r="L27" s="94">
        <f>VLOOKUP($A$27,'2.2'!$4:$151,78,FALSE)</f>
        <v>0</v>
      </c>
      <c r="M27" s="94">
        <f>VLOOKUP($A$27,'2.2'!$4:$151,86,FALSE)</f>
        <v>0</v>
      </c>
    </row>
    <row r="28" spans="1:13" ht="20.100000000000001" customHeight="1" x14ac:dyDescent="0.25">
      <c r="A28" s="45" t="s">
        <v>481</v>
      </c>
      <c r="B28" s="56" t="s">
        <v>482</v>
      </c>
      <c r="C28" s="23">
        <f>VLOOKUP($A$28,'2.2'!$4:$151,6,FALSE)</f>
        <v>0</v>
      </c>
      <c r="D28" s="23">
        <f>VLOOKUP($A$28,'2.2'!$4:$151,14,FALSE)</f>
        <v>0</v>
      </c>
      <c r="E28" s="23">
        <f>VLOOKUP($A$28,'2.2'!$4:$151,22,FALSE)</f>
        <v>0</v>
      </c>
      <c r="F28" s="23">
        <f>VLOOKUP($A$28,'2.2'!$4:$151,30,FALSE)</f>
        <v>0</v>
      </c>
      <c r="G28" s="23">
        <f>VLOOKUP($A$28,'2.2'!$4:$151,38,FALSE)</f>
        <v>0</v>
      </c>
      <c r="H28" s="23">
        <f>VLOOKUP($A$28,'2.2'!$4:$151,46,FALSE)</f>
        <v>0</v>
      </c>
      <c r="I28" s="23">
        <f>VLOOKUP($A$28,'2.2'!$4:$151,54,FALSE)</f>
        <v>0</v>
      </c>
      <c r="J28" s="23">
        <f>VLOOKUP($A$28,'2.2'!$4:$151,62,FALSE)</f>
        <v>0</v>
      </c>
      <c r="K28" s="23">
        <f>VLOOKUP($A$28,'2.2'!$4:$151,70,FALSE)</f>
        <v>0</v>
      </c>
      <c r="L28" s="23">
        <f>VLOOKUP($A$28,'2.2'!$4:$151,78,FALSE)</f>
        <v>0</v>
      </c>
      <c r="M28" s="23">
        <f>VLOOKUP($A$28,'2.2'!$4:$151,86,FALSE)</f>
        <v>0</v>
      </c>
    </row>
    <row r="29" spans="1:13" ht="20.100000000000001" customHeight="1" x14ac:dyDescent="0.25">
      <c r="A29" s="45" t="s">
        <v>483</v>
      </c>
      <c r="B29" s="56" t="s">
        <v>484</v>
      </c>
      <c r="C29" s="23">
        <f>VLOOKUP($A$29,'2.2'!$4:$151,6,FALSE)</f>
        <v>0</v>
      </c>
      <c r="D29" s="23">
        <f>VLOOKUP($A$29,'2.2'!$4:$151,14,FALSE)</f>
        <v>0</v>
      </c>
      <c r="E29" s="23">
        <f>VLOOKUP($A$29,'2.2'!$4:$151,22,FALSE)</f>
        <v>0</v>
      </c>
      <c r="F29" s="23">
        <f>VLOOKUP($A$29,'2.2'!$4:$151,30,FALSE)</f>
        <v>0</v>
      </c>
      <c r="G29" s="23">
        <f>VLOOKUP($A$29,'2.2'!$4:$151,38,FALSE)</f>
        <v>0</v>
      </c>
      <c r="H29" s="23">
        <f>VLOOKUP($A$29,'2.2'!$4:$151,46,FALSE)</f>
        <v>0</v>
      </c>
      <c r="I29" s="23">
        <f>VLOOKUP($A$29,'2.2'!$4:$151,54,FALSE)</f>
        <v>0</v>
      </c>
      <c r="J29" s="23">
        <f>VLOOKUP($A$29,'2.2'!$4:$151,62,FALSE)</f>
        <v>0</v>
      </c>
      <c r="K29" s="23">
        <f>VLOOKUP($A$29,'2.2'!$4:$151,70,FALSE)</f>
        <v>0</v>
      </c>
      <c r="L29" s="23">
        <f>VLOOKUP($A$29,'2.2'!$4:$151,78,FALSE)</f>
        <v>0</v>
      </c>
      <c r="M29" s="23">
        <f>VLOOKUP($A$29,'2.2'!$4:$151,86,FALSE)</f>
        <v>0</v>
      </c>
    </row>
    <row r="30" spans="1:13" ht="20.100000000000001" customHeight="1" x14ac:dyDescent="0.25">
      <c r="A30" s="35">
        <v>114</v>
      </c>
      <c r="B30" s="36" t="s">
        <v>264</v>
      </c>
      <c r="C30" s="93">
        <f>VLOOKUP($A$30,'2.2'!$4:$151,6,FALSE)</f>
        <v>260905.87928610001</v>
      </c>
      <c r="D30" s="93">
        <f>VLOOKUP($A$30,'2.2'!$4:$151,14,FALSE)</f>
        <v>293526.72048399004</v>
      </c>
      <c r="E30" s="93">
        <f>VLOOKUP($A$30,'2.2'!$4:$151,22,FALSE)</f>
        <v>317111.96346302994</v>
      </c>
      <c r="F30" s="93">
        <f>VLOOKUP($A$30,'2.2'!$4:$151,30,FALSE)</f>
        <v>335282.24486874999</v>
      </c>
      <c r="G30" s="93">
        <f>VLOOKUP($A$30,'2.2'!$4:$151,38,FALSE)</f>
        <v>339051.81444970443</v>
      </c>
      <c r="H30" s="93">
        <f>VLOOKUP($A$30,'2.2'!$4:$151,46,FALSE)</f>
        <v>354885.35560161847</v>
      </c>
      <c r="I30" s="93">
        <f>VLOOKUP($A$30,'2.2'!$4:$151,54,FALSE)</f>
        <v>351556.78627638996</v>
      </c>
      <c r="J30" s="93">
        <f>VLOOKUP($A$30,'2.2'!$4:$151,62,FALSE)</f>
        <v>380892.37738518999</v>
      </c>
      <c r="K30" s="93">
        <f>VLOOKUP($A$30,'2.2'!$4:$151,70,FALSE)</f>
        <v>419090.53686247999</v>
      </c>
      <c r="L30" s="93">
        <f>VLOOKUP($A$30,'2.2'!$4:$151,78,FALSE)</f>
        <v>410691.64063576999</v>
      </c>
      <c r="M30" s="93">
        <f>VLOOKUP($A$30,'2.2'!$4:$151,86,FALSE)</f>
        <v>370550.36277401994</v>
      </c>
    </row>
    <row r="31" spans="1:13" ht="20.100000000000001" customHeight="1" x14ac:dyDescent="0.25">
      <c r="A31" s="38">
        <v>1141</v>
      </c>
      <c r="B31" s="39" t="s">
        <v>265</v>
      </c>
      <c r="C31" s="94">
        <f>VLOOKUP($A$31,'2.2'!$4:$151,6,FALSE)</f>
        <v>237883.20544801003</v>
      </c>
      <c r="D31" s="94">
        <f>VLOOKUP($A$31,'2.2'!$4:$151,14,FALSE)</f>
        <v>267051.05707245995</v>
      </c>
      <c r="E31" s="94">
        <f>VLOOKUP($A$31,'2.2'!$4:$151,22,FALSE)</f>
        <v>294845.49408348999</v>
      </c>
      <c r="F31" s="94">
        <f>VLOOKUP($A$31,'2.2'!$4:$151,30,FALSE)</f>
        <v>313826.16786759003</v>
      </c>
      <c r="G31" s="94">
        <f>VLOOKUP($A$31,'2.2'!$4:$151,38,FALSE)</f>
        <v>316833.32002185436</v>
      </c>
      <c r="H31" s="94">
        <f>VLOOKUP($A$31,'2.2'!$4:$151,46,FALSE)</f>
        <v>328247.85248334846</v>
      </c>
      <c r="I31" s="94">
        <f>VLOOKUP($A$31,'2.2'!$4:$151,54,FALSE)</f>
        <v>321771.87599249999</v>
      </c>
      <c r="J31" s="94">
        <f>VLOOKUP($A$31,'2.2'!$4:$151,62,FALSE)</f>
        <v>352252.40103186003</v>
      </c>
      <c r="K31" s="94">
        <f>VLOOKUP($A$31,'2.2'!$4:$151,70,FALSE)</f>
        <v>388190.01244667999</v>
      </c>
      <c r="L31" s="94">
        <f>VLOOKUP($A$31,'2.2'!$4:$151,78,FALSE)</f>
        <v>383673.03201811999</v>
      </c>
      <c r="M31" s="94">
        <f>VLOOKUP($A$31,'2.2'!$4:$151,86,FALSE)</f>
        <v>344636.29103899002</v>
      </c>
    </row>
    <row r="32" spans="1:13" ht="20.100000000000001" customHeight="1" x14ac:dyDescent="0.25">
      <c r="A32" s="21">
        <v>11411</v>
      </c>
      <c r="B32" s="22" t="s">
        <v>266</v>
      </c>
      <c r="C32" s="23">
        <f>VLOOKUP($A$32,'2.2'!$4:$151,6,FALSE)</f>
        <v>37284.240293230003</v>
      </c>
      <c r="D32" s="23">
        <f>VLOOKUP($A$32,'2.2'!$4:$151,14,FALSE)</f>
        <v>41180.348566069995</v>
      </c>
      <c r="E32" s="23">
        <f>VLOOKUP($A$32,'2.2'!$4:$151,22,FALSE)</f>
        <v>43303.882938130002</v>
      </c>
      <c r="F32" s="23">
        <f>VLOOKUP($A$32,'2.2'!$4:$151,30,FALSE)</f>
        <v>43188.323630309998</v>
      </c>
      <c r="G32" s="23">
        <f>VLOOKUP($A$32,'2.2'!$4:$151,38,FALSE)</f>
        <v>49204.169772090005</v>
      </c>
      <c r="H32" s="23">
        <f>VLOOKUP($A$32,'2.2'!$4:$151,46,FALSE)</f>
        <v>48048.708224779999</v>
      </c>
      <c r="I32" s="23">
        <f>VLOOKUP($A$32,'2.2'!$4:$151,54,FALSE)</f>
        <v>41851.411653000003</v>
      </c>
      <c r="J32" s="23">
        <f>VLOOKUP($A$32,'2.2'!$4:$151,62,FALSE)</f>
        <v>47041.4235109</v>
      </c>
      <c r="K32" s="23">
        <f>VLOOKUP($A$32,'2.2'!$4:$151,70,FALSE)</f>
        <v>53985.349807509992</v>
      </c>
      <c r="L32" s="23">
        <f>VLOOKUP($A$32,'2.2'!$4:$151,78,FALSE)</f>
        <v>52439.901666630001</v>
      </c>
      <c r="M32" s="23">
        <f>VLOOKUP($A$32,'2.2'!$4:$151,86,FALSE)</f>
        <v>55894.353524590006</v>
      </c>
    </row>
    <row r="33" spans="1:13" s="48" customFormat="1" ht="20.100000000000001" customHeight="1" x14ac:dyDescent="0.25">
      <c r="A33" s="45" t="s">
        <v>601</v>
      </c>
      <c r="B33" s="56" t="s">
        <v>603</v>
      </c>
      <c r="C33" s="95">
        <f>VLOOKUP($A$33,'2.2'!$4:$151,6,FALSE)</f>
        <v>37284.240293230003</v>
      </c>
      <c r="D33" s="95">
        <f>VLOOKUP($A$33,'2.2'!$4:$151,14,FALSE)</f>
        <v>41180.348566069995</v>
      </c>
      <c r="E33" s="95">
        <f>VLOOKUP($A$33,'2.2'!$4:$151,22,FALSE)</f>
        <v>43303.882938130002</v>
      </c>
      <c r="F33" s="95">
        <f>VLOOKUP($A$33,'2.2'!$4:$151,30,FALSE)</f>
        <v>43188.323630309998</v>
      </c>
      <c r="G33" s="95">
        <f>VLOOKUP($A$33,'2.2'!$4:$151,38,FALSE)</f>
        <v>49204.169772090005</v>
      </c>
      <c r="H33" s="95">
        <f>VLOOKUP($A$33,'2.2'!$4:$151,46,FALSE)</f>
        <v>48048.708224779999</v>
      </c>
      <c r="I33" s="95">
        <f>VLOOKUP($A$33,'2.2'!$4:$151,54,FALSE)</f>
        <v>41851.411653000003</v>
      </c>
      <c r="J33" s="95">
        <f>VLOOKUP($A$33,'2.2'!$4:$151,62,FALSE)</f>
        <v>47041.4235109</v>
      </c>
      <c r="K33" s="95">
        <f>VLOOKUP($A$33,'2.2'!$4:$151,70,FALSE)</f>
        <v>53985.349807509992</v>
      </c>
      <c r="L33" s="95">
        <f>VLOOKUP($A$33,'2.2'!$4:$151,78,FALSE)</f>
        <v>52439.901666630001</v>
      </c>
      <c r="M33" s="95">
        <f>VLOOKUP($A$33,'2.2'!$4:$151,86,FALSE)</f>
        <v>55894.353524590006</v>
      </c>
    </row>
    <row r="34" spans="1:13" s="48" customFormat="1" ht="20.100000000000001" customHeight="1" x14ac:dyDescent="0.25">
      <c r="A34" s="45" t="s">
        <v>602</v>
      </c>
      <c r="B34" s="56" t="s">
        <v>485</v>
      </c>
      <c r="C34" s="95">
        <f>VLOOKUP($A$34,'2.2'!$4:$151,6,FALSE)</f>
        <v>0</v>
      </c>
      <c r="D34" s="95">
        <f>VLOOKUP($A$34,'2.2'!$4:$151,14,FALSE)</f>
        <v>0</v>
      </c>
      <c r="E34" s="95">
        <f>VLOOKUP($A$34,'2.2'!$4:$151,22,FALSE)</f>
        <v>0</v>
      </c>
      <c r="F34" s="95">
        <f>VLOOKUP($A$34,'2.2'!$4:$151,30,FALSE)</f>
        <v>0</v>
      </c>
      <c r="G34" s="95">
        <f>VLOOKUP($A$34,'2.2'!$4:$151,38,FALSE)</f>
        <v>0</v>
      </c>
      <c r="H34" s="95">
        <f>VLOOKUP($A$34,'2.2'!$4:$151,46,FALSE)</f>
        <v>0</v>
      </c>
      <c r="I34" s="95">
        <f>VLOOKUP($A$34,'2.2'!$4:$151,54,FALSE)</f>
        <v>0</v>
      </c>
      <c r="J34" s="95">
        <f>VLOOKUP($A$34,'2.2'!$4:$151,62,FALSE)</f>
        <v>0</v>
      </c>
      <c r="K34" s="95">
        <f>VLOOKUP($A$34,'2.2'!$4:$151,70,FALSE)</f>
        <v>0</v>
      </c>
      <c r="L34" s="95">
        <f>VLOOKUP($A$34,'2.2'!$4:$151,78,FALSE)</f>
        <v>0</v>
      </c>
      <c r="M34" s="95">
        <f>VLOOKUP($A$34,'2.2'!$4:$151,86,FALSE)</f>
        <v>0</v>
      </c>
    </row>
    <row r="35" spans="1:13" ht="20.100000000000001" customHeight="1" x14ac:dyDescent="0.25">
      <c r="A35" s="21">
        <v>11412</v>
      </c>
      <c r="B35" s="22" t="s">
        <v>604</v>
      </c>
      <c r="C35" s="23">
        <f>VLOOKUP($A$35,'2.2'!$4:$151,6,FALSE)</f>
        <v>0</v>
      </c>
      <c r="D35" s="23">
        <f>VLOOKUP($A$35,'2.2'!$4:$151,14,FALSE)</f>
        <v>0</v>
      </c>
      <c r="E35" s="23">
        <f>VLOOKUP($A$35,'2.2'!$4:$151,22,FALSE)</f>
        <v>0</v>
      </c>
      <c r="F35" s="23">
        <f>VLOOKUP($A$35,'2.2'!$4:$151,30,FALSE)</f>
        <v>0</v>
      </c>
      <c r="G35" s="23">
        <f>VLOOKUP($A$35,'2.2'!$4:$151,38,FALSE)</f>
        <v>0</v>
      </c>
      <c r="H35" s="23">
        <f>VLOOKUP($A$35,'2.2'!$4:$151,46,FALSE)</f>
        <v>0</v>
      </c>
      <c r="I35" s="23">
        <f>VLOOKUP($A$35,'2.2'!$4:$151,54,FALSE)</f>
        <v>0</v>
      </c>
      <c r="J35" s="23">
        <f>VLOOKUP($A$35,'2.2'!$4:$151,62,FALSE)</f>
        <v>0</v>
      </c>
      <c r="K35" s="23">
        <f>VLOOKUP($A$35,'2.2'!$4:$151,70,FALSE)</f>
        <v>0</v>
      </c>
      <c r="L35" s="23">
        <f>VLOOKUP($A$35,'2.2'!$4:$151,78,FALSE)</f>
        <v>0</v>
      </c>
      <c r="M35" s="23">
        <f>VLOOKUP($A$35,'2.2'!$4:$151,86,FALSE)</f>
        <v>0</v>
      </c>
    </row>
    <row r="36" spans="1:13" ht="20.100000000000001" customHeight="1" x14ac:dyDescent="0.25">
      <c r="A36" s="21">
        <v>11413</v>
      </c>
      <c r="B36" s="22" t="s">
        <v>267</v>
      </c>
      <c r="C36" s="23">
        <f>VLOOKUP($A$36,'2.2'!$4:$151,6,FALSE)</f>
        <v>174106.62186186999</v>
      </c>
      <c r="D36" s="23">
        <f>VLOOKUP($A$36,'2.2'!$4:$151,14,FALSE)</f>
        <v>193993.98785199999</v>
      </c>
      <c r="E36" s="23">
        <f>VLOOKUP($A$36,'2.2'!$4:$151,22,FALSE)</f>
        <v>220668.61753711998</v>
      </c>
      <c r="F36" s="23">
        <f>VLOOKUP($A$36,'2.2'!$4:$151,30,FALSE)</f>
        <v>241474.20467312998</v>
      </c>
      <c r="G36" s="23">
        <f>VLOOKUP($A$36,'2.2'!$4:$151,38,FALSE)</f>
        <v>237876.89916042439</v>
      </c>
      <c r="H36" s="23">
        <f>VLOOKUP($A$36,'2.2'!$4:$151,46,FALSE)</f>
        <v>245512.8471267985</v>
      </c>
      <c r="I36" s="23">
        <f>VLOOKUP($A$36,'2.2'!$4:$151,54,FALSE)</f>
        <v>246275.55164989998</v>
      </c>
      <c r="J36" s="23">
        <f>VLOOKUP($A$36,'2.2'!$4:$151,62,FALSE)</f>
        <v>270527.86923641997</v>
      </c>
      <c r="K36" s="23">
        <f>VLOOKUP($A$36,'2.2'!$4:$151,70,FALSE)</f>
        <v>297587.35276624002</v>
      </c>
      <c r="L36" s="23">
        <f>VLOOKUP($A$36,'2.2'!$4:$151,78,FALSE)</f>
        <v>290322.07402825</v>
      </c>
      <c r="M36" s="23">
        <f>VLOOKUP($A$36,'2.2'!$4:$151,86,FALSE)</f>
        <v>266793.59387619002</v>
      </c>
    </row>
    <row r="37" spans="1:13" s="48" customFormat="1" ht="20.100000000000001" customHeight="1" x14ac:dyDescent="0.25">
      <c r="A37" s="45" t="s">
        <v>444</v>
      </c>
      <c r="B37" s="56" t="s">
        <v>445</v>
      </c>
      <c r="C37" s="95">
        <f>VLOOKUP($A$37,'2.2'!$4:$151,6,FALSE)</f>
        <v>139035.29265037001</v>
      </c>
      <c r="D37" s="95">
        <f>VLOOKUP($A$37,'2.2'!$4:$151,14,FALSE)</f>
        <v>158650.75915076002</v>
      </c>
      <c r="E37" s="95">
        <f>VLOOKUP($A$37,'2.2'!$4:$151,22,FALSE)</f>
        <v>180030.01899126999</v>
      </c>
      <c r="F37" s="95">
        <f>VLOOKUP($A$37,'2.2'!$4:$151,30,FALSE)</f>
        <v>198238.50228478998</v>
      </c>
      <c r="G37" s="95">
        <f>VLOOKUP($A$37,'2.2'!$4:$151,38,FALSE)</f>
        <v>194816.05995378003</v>
      </c>
      <c r="H37" s="95">
        <f>VLOOKUP($A$37,'2.2'!$4:$151,46,FALSE)</f>
        <v>199876.00025541999</v>
      </c>
      <c r="I37" s="95">
        <f>VLOOKUP($A$37,'2.2'!$4:$151,54,FALSE)</f>
        <v>201517.27768100996</v>
      </c>
      <c r="J37" s="95">
        <f>VLOOKUP($A$37,'2.2'!$4:$151,62,FALSE)</f>
        <v>221669.85452379001</v>
      </c>
      <c r="K37" s="95">
        <f>VLOOKUP($A$37,'2.2'!$4:$151,70,FALSE)</f>
        <v>244286.93334846001</v>
      </c>
      <c r="L37" s="95">
        <f>VLOOKUP($A$37,'2.2'!$4:$151,78,FALSE)</f>
        <v>237371.88993586999</v>
      </c>
      <c r="M37" s="95">
        <f>VLOOKUP($A$37,'2.2'!$4:$151,86,FALSE)</f>
        <v>218602.47692680999</v>
      </c>
    </row>
    <row r="38" spans="1:13" s="48" customFormat="1" ht="20.100000000000001" customHeight="1" x14ac:dyDescent="0.25">
      <c r="A38" s="45" t="s">
        <v>446</v>
      </c>
      <c r="B38" s="56" t="s">
        <v>447</v>
      </c>
      <c r="C38" s="95">
        <f>VLOOKUP($A$38,'2.2'!$4:$151,6,FALSE)</f>
        <v>33786.068577080005</v>
      </c>
      <c r="D38" s="95">
        <f>VLOOKUP($A$38,'2.2'!$4:$151,14,FALSE)</f>
        <v>33790.262047500008</v>
      </c>
      <c r="E38" s="95">
        <f>VLOOKUP($A$38,'2.2'!$4:$151,22,FALSE)</f>
        <v>38949.388142440002</v>
      </c>
      <c r="F38" s="95">
        <f>VLOOKUP($A$38,'2.2'!$4:$151,30,FALSE)</f>
        <v>41453.936255199995</v>
      </c>
      <c r="G38" s="95">
        <f>VLOOKUP($A$38,'2.2'!$4:$151,38,FALSE)</f>
        <v>41171.0403063544</v>
      </c>
      <c r="H38" s="95">
        <f>VLOOKUP($A$38,'2.2'!$4:$151,46,FALSE)</f>
        <v>43774.063248358507</v>
      </c>
      <c r="I38" s="95">
        <f>VLOOKUP($A$38,'2.2'!$4:$151,54,FALSE)</f>
        <v>42950.091293360005</v>
      </c>
      <c r="J38" s="95">
        <f>VLOOKUP($A$38,'2.2'!$4:$151,62,FALSE)</f>
        <v>47051.489412260002</v>
      </c>
      <c r="K38" s="95">
        <f>VLOOKUP($A$38,'2.2'!$4:$151,70,FALSE)</f>
        <v>51677.900357189996</v>
      </c>
      <c r="L38" s="95">
        <f>VLOOKUP($A$38,'2.2'!$4:$151,78,FALSE)</f>
        <v>51390.317098200001</v>
      </c>
      <c r="M38" s="95">
        <f>VLOOKUP($A$38,'2.2'!$4:$151,86,FALSE)</f>
        <v>46626.132717839995</v>
      </c>
    </row>
    <row r="39" spans="1:13" s="48" customFormat="1" ht="20.100000000000001" customHeight="1" x14ac:dyDescent="0.25">
      <c r="A39" s="45" t="s">
        <v>448</v>
      </c>
      <c r="B39" s="56" t="s">
        <v>487</v>
      </c>
      <c r="C39" s="95">
        <f>VLOOKUP($A$39,'2.2'!$4:$151,6,FALSE)</f>
        <v>0</v>
      </c>
      <c r="D39" s="95">
        <f>VLOOKUP($A$39,'2.2'!$4:$151,14,FALSE)</f>
        <v>0</v>
      </c>
      <c r="E39" s="95">
        <f>VLOOKUP($A$39,'2.2'!$4:$151,22,FALSE)</f>
        <v>0</v>
      </c>
      <c r="F39" s="95">
        <f>VLOOKUP($A$39,'2.2'!$4:$151,30,FALSE)</f>
        <v>0</v>
      </c>
      <c r="G39" s="95">
        <f>VLOOKUP($A$39,'2.2'!$4:$151,38,FALSE)</f>
        <v>0</v>
      </c>
      <c r="H39" s="95">
        <f>VLOOKUP($A$39,'2.2'!$4:$151,46,FALSE)</f>
        <v>0</v>
      </c>
      <c r="I39" s="95">
        <f>VLOOKUP($A$39,'2.2'!$4:$151,54,FALSE)</f>
        <v>0</v>
      </c>
      <c r="J39" s="95">
        <f>VLOOKUP($A$39,'2.2'!$4:$151,62,FALSE)</f>
        <v>0</v>
      </c>
      <c r="K39" s="95">
        <f>VLOOKUP($A$39,'2.2'!$4:$151,70,FALSE)</f>
        <v>0</v>
      </c>
      <c r="L39" s="95">
        <f>VLOOKUP($A$39,'2.2'!$4:$151,78,FALSE)</f>
        <v>0</v>
      </c>
      <c r="M39" s="95">
        <f>VLOOKUP($A$39,'2.2'!$4:$151,86,FALSE)</f>
        <v>0</v>
      </c>
    </row>
    <row r="40" spans="1:13" s="48" customFormat="1" ht="20.100000000000001" customHeight="1" x14ac:dyDescent="0.25">
      <c r="A40" s="45" t="s">
        <v>486</v>
      </c>
      <c r="B40" s="56" t="s">
        <v>449</v>
      </c>
      <c r="C40" s="95">
        <f>VLOOKUP($A$40,'2.2'!$4:$151,6,FALSE)</f>
        <v>1285.2606344199999</v>
      </c>
      <c r="D40" s="95">
        <f>VLOOKUP($A$40,'2.2'!$4:$151,14,FALSE)</f>
        <v>1552.9666537399999</v>
      </c>
      <c r="E40" s="95">
        <f>VLOOKUP($A$40,'2.2'!$4:$151,22,FALSE)</f>
        <v>1689.21040341</v>
      </c>
      <c r="F40" s="95">
        <f>VLOOKUP($A$40,'2.2'!$4:$151,30,FALSE)</f>
        <v>1781.76613314</v>
      </c>
      <c r="G40" s="95">
        <f>VLOOKUP($A$40,'2.2'!$4:$151,38,FALSE)</f>
        <v>1889.7989002899999</v>
      </c>
      <c r="H40" s="95">
        <f>VLOOKUP($A$40,'2.2'!$4:$151,46,FALSE)</f>
        <v>1862.7836230199998</v>
      </c>
      <c r="I40" s="95">
        <f>VLOOKUP($A$40,'2.2'!$4:$151,54,FALSE)</f>
        <v>1808.1826755299999</v>
      </c>
      <c r="J40" s="95">
        <f>VLOOKUP($A$40,'2.2'!$4:$151,62,FALSE)</f>
        <v>1806.52530037</v>
      </c>
      <c r="K40" s="95">
        <f>VLOOKUP($A$40,'2.2'!$4:$151,70,FALSE)</f>
        <v>1622.51906059</v>
      </c>
      <c r="L40" s="95">
        <f>VLOOKUP($A$40,'2.2'!$4:$151,78,FALSE)</f>
        <v>1559.8669941799999</v>
      </c>
      <c r="M40" s="95">
        <f>VLOOKUP($A$40,'2.2'!$4:$151,86,FALSE)</f>
        <v>1564.9842315399999</v>
      </c>
    </row>
    <row r="41" spans="1:13" ht="20.100000000000001" customHeight="1" x14ac:dyDescent="0.25">
      <c r="A41" s="21">
        <v>11414</v>
      </c>
      <c r="B41" s="22" t="s">
        <v>450</v>
      </c>
      <c r="C41" s="23">
        <f>VLOOKUP($A$41,'2.2'!$4:$151,6,FALSE)</f>
        <v>26492.343292910002</v>
      </c>
      <c r="D41" s="23">
        <f>VLOOKUP($A$41,'2.2'!$4:$151,14,FALSE)</f>
        <v>31876.720654389999</v>
      </c>
      <c r="E41" s="23">
        <f>VLOOKUP($A$41,'2.2'!$4:$151,22,FALSE)</f>
        <v>30872.993608239998</v>
      </c>
      <c r="F41" s="23">
        <f>VLOOKUP($A$41,'2.2'!$4:$151,30,FALSE)</f>
        <v>29163.639564149998</v>
      </c>
      <c r="G41" s="23">
        <f>VLOOKUP($A$41,'2.2'!$4:$151,38,FALSE)</f>
        <v>29752.251089339999</v>
      </c>
      <c r="H41" s="23">
        <f>VLOOKUP($A$41,'2.2'!$4:$151,46,FALSE)</f>
        <v>34686.297131769999</v>
      </c>
      <c r="I41" s="23">
        <f>VLOOKUP($A$41,'2.2'!$4:$151,54,FALSE)</f>
        <v>33644.912689599994</v>
      </c>
      <c r="J41" s="23">
        <f>VLOOKUP($A$41,'2.2'!$4:$151,62,FALSE)</f>
        <v>34683.108284540001</v>
      </c>
      <c r="K41" s="23">
        <f>VLOOKUP($A$41,'2.2'!$4:$151,70,FALSE)</f>
        <v>36617.309872930004</v>
      </c>
      <c r="L41" s="23">
        <f>VLOOKUP($A$41,'2.2'!$4:$151,78,FALSE)</f>
        <v>40911.056323240002</v>
      </c>
      <c r="M41" s="23">
        <f>VLOOKUP($A$41,'2.2'!$4:$151,86,FALSE)</f>
        <v>21948.343638210001</v>
      </c>
    </row>
    <row r="42" spans="1:13" ht="20.100000000000001" customHeight="1" x14ac:dyDescent="0.25">
      <c r="A42" s="38">
        <v>1142</v>
      </c>
      <c r="B42" s="39" t="s">
        <v>451</v>
      </c>
      <c r="C42" s="94">
        <f>VLOOKUP($A$42,'2.2'!$4:$151,6,FALSE)</f>
        <v>7758.15145304</v>
      </c>
      <c r="D42" s="94">
        <f>VLOOKUP($A$42,'2.2'!$4:$151,14,FALSE)</f>
        <v>8958.5306436200008</v>
      </c>
      <c r="E42" s="94">
        <f>VLOOKUP($A$42,'2.2'!$4:$151,22,FALSE)</f>
        <v>2885.38746068</v>
      </c>
      <c r="F42" s="94">
        <f>VLOOKUP($A$42,'2.2'!$4:$151,30,FALSE)</f>
        <v>734.43951809000009</v>
      </c>
      <c r="G42" s="94">
        <f>VLOOKUP($A$42,'2.2'!$4:$151,38,FALSE)</f>
        <v>24.509379380000002</v>
      </c>
      <c r="H42" s="94">
        <f>VLOOKUP($A$42,'2.2'!$4:$151,46,FALSE)</f>
        <v>3271.1820444699997</v>
      </c>
      <c r="I42" s="94">
        <f>VLOOKUP($A$42,'2.2'!$4:$151,54,FALSE)</f>
        <v>6001.2390032499998</v>
      </c>
      <c r="J42" s="94">
        <f>VLOOKUP($A$42,'2.2'!$4:$151,62,FALSE)</f>
        <v>5821.3677786700009</v>
      </c>
      <c r="K42" s="94">
        <f>VLOOKUP($A$42,'2.2'!$4:$151,70,FALSE)</f>
        <v>3928.1305891700003</v>
      </c>
      <c r="L42" s="94">
        <f>VLOOKUP($A$42,'2.2'!$4:$151,78,FALSE)</f>
        <v>2775.674653</v>
      </c>
      <c r="M42" s="94">
        <f>VLOOKUP($A$42,'2.2'!$4:$151,86,FALSE)</f>
        <v>1985.5919123899998</v>
      </c>
    </row>
    <row r="43" spans="1:13" ht="20.100000000000001" customHeight="1" x14ac:dyDescent="0.25">
      <c r="A43" s="38">
        <v>1143</v>
      </c>
      <c r="B43" s="39" t="s">
        <v>268</v>
      </c>
      <c r="C43" s="94">
        <f>VLOOKUP($A$43,'2.2'!$4:$151,6,FALSE)</f>
        <v>0</v>
      </c>
      <c r="D43" s="94">
        <f>VLOOKUP($A$43,'2.2'!$4:$151,14,FALSE)</f>
        <v>0</v>
      </c>
      <c r="E43" s="94">
        <f>VLOOKUP($A$43,'2.2'!$4:$151,22,FALSE)</f>
        <v>0</v>
      </c>
      <c r="F43" s="94">
        <f>VLOOKUP($A$43,'2.2'!$4:$151,30,FALSE)</f>
        <v>0</v>
      </c>
      <c r="G43" s="94">
        <f>VLOOKUP($A$43,'2.2'!$4:$151,38,FALSE)</f>
        <v>0</v>
      </c>
      <c r="H43" s="94">
        <f>VLOOKUP($A$43,'2.2'!$4:$151,46,FALSE)</f>
        <v>0</v>
      </c>
      <c r="I43" s="94">
        <f>VLOOKUP($A$43,'2.2'!$4:$151,54,FALSE)</f>
        <v>0</v>
      </c>
      <c r="J43" s="94">
        <f>VLOOKUP($A$43,'2.2'!$4:$151,62,FALSE)</f>
        <v>0</v>
      </c>
      <c r="K43" s="94">
        <f>VLOOKUP($A$43,'2.2'!$4:$151,70,FALSE)</f>
        <v>0</v>
      </c>
      <c r="L43" s="94">
        <f>VLOOKUP($A$43,'2.2'!$4:$151,78,FALSE)</f>
        <v>0</v>
      </c>
      <c r="M43" s="94">
        <f>VLOOKUP($A$43,'2.2'!$4:$151,86,FALSE)</f>
        <v>0</v>
      </c>
    </row>
    <row r="44" spans="1:13" ht="20.100000000000001" customHeight="1" x14ac:dyDescent="0.25">
      <c r="A44" s="38">
        <v>1144</v>
      </c>
      <c r="B44" s="39" t="s">
        <v>269</v>
      </c>
      <c r="C44" s="94">
        <f>VLOOKUP($A$44,'2.2'!$4:$151,6,FALSE)</f>
        <v>9539.5928958200002</v>
      </c>
      <c r="D44" s="94">
        <f>VLOOKUP($A$44,'2.2'!$4:$151,14,FALSE)</f>
        <v>10647.231830000001</v>
      </c>
      <c r="E44" s="94">
        <f>VLOOKUP($A$44,'2.2'!$4:$151,22,FALSE)</f>
        <v>12127.969817630001</v>
      </c>
      <c r="F44" s="94">
        <f>VLOOKUP($A$44,'2.2'!$4:$151,30,FALSE)</f>
        <v>13638.31711434</v>
      </c>
      <c r="G44" s="94">
        <f>VLOOKUP($A$44,'2.2'!$4:$151,38,FALSE)</f>
        <v>14611.0984565</v>
      </c>
      <c r="H44" s="94">
        <f>VLOOKUP($A$44,'2.2'!$4:$151,46,FALSE)</f>
        <v>15652.734905600002</v>
      </c>
      <c r="I44" s="94">
        <f>VLOOKUP($A$44,'2.2'!$4:$151,54,FALSE)</f>
        <v>14523.43879249</v>
      </c>
      <c r="J44" s="94">
        <f>VLOOKUP($A$44,'2.2'!$4:$151,62,FALSE)</f>
        <v>14080.786199439999</v>
      </c>
      <c r="K44" s="94">
        <f>VLOOKUP($A$44,'2.2'!$4:$151,70,FALSE)</f>
        <v>15047.148304130002</v>
      </c>
      <c r="L44" s="94">
        <f>VLOOKUP($A$44,'2.2'!$4:$151,78,FALSE)</f>
        <v>15101.747569410001</v>
      </c>
      <c r="M44" s="94">
        <f>VLOOKUP($A$44,'2.2'!$4:$151,86,FALSE)</f>
        <v>17142.471255230001</v>
      </c>
    </row>
    <row r="45" spans="1:13" s="48" customFormat="1" ht="20.100000000000001" customHeight="1" x14ac:dyDescent="0.25">
      <c r="A45" s="45" t="s">
        <v>452</v>
      </c>
      <c r="B45" s="56" t="s">
        <v>453</v>
      </c>
      <c r="C45" s="95">
        <f>VLOOKUP($A$45,'2.2'!$4:$151,6,FALSE)</f>
        <v>2979.3540740599997</v>
      </c>
      <c r="D45" s="95">
        <f>VLOOKUP($A$45,'2.2'!$4:$151,14,FALSE)</f>
        <v>3231.2995630200003</v>
      </c>
      <c r="E45" s="95">
        <f>VLOOKUP($A$45,'2.2'!$4:$151,22,FALSE)</f>
        <v>3566.2051752500001</v>
      </c>
      <c r="F45" s="95">
        <f>VLOOKUP($A$45,'2.2'!$4:$151,30,FALSE)</f>
        <v>3788.3780852700002</v>
      </c>
      <c r="G45" s="95">
        <f>VLOOKUP($A$45,'2.2'!$4:$151,38,FALSE)</f>
        <v>4488.7702146499996</v>
      </c>
      <c r="H45" s="95">
        <f>VLOOKUP($A$45,'2.2'!$4:$151,46,FALSE)</f>
        <v>5085.9176322700005</v>
      </c>
      <c r="I45" s="95">
        <f>VLOOKUP($A$45,'2.2'!$4:$151,54,FALSE)</f>
        <v>4254.2693331800001</v>
      </c>
      <c r="J45" s="95">
        <f>VLOOKUP($A$45,'2.2'!$4:$151,62,FALSE)</f>
        <v>4573.9082169399999</v>
      </c>
      <c r="K45" s="95">
        <f>VLOOKUP($A$45,'2.2'!$4:$151,70,FALSE)</f>
        <v>4568.7626060599996</v>
      </c>
      <c r="L45" s="95">
        <f>VLOOKUP($A$45,'2.2'!$4:$151,78,FALSE)</f>
        <v>2801.5941896899994</v>
      </c>
      <c r="M45" s="95">
        <f>VLOOKUP($A$45,'2.2'!$4:$151,86,FALSE)</f>
        <v>2903.38387543</v>
      </c>
    </row>
    <row r="46" spans="1:13" s="48" customFormat="1" ht="20.100000000000001" customHeight="1" x14ac:dyDescent="0.25">
      <c r="A46" s="45" t="s">
        <v>454</v>
      </c>
      <c r="B46" s="56" t="s">
        <v>455</v>
      </c>
      <c r="C46" s="95">
        <f>VLOOKUP($A$46,'2.2'!$4:$151,6,FALSE)</f>
        <v>2830.4272911899998</v>
      </c>
      <c r="D46" s="95">
        <f>VLOOKUP($A$46,'2.2'!$4:$151,14,FALSE)</f>
        <v>3268.8632685100001</v>
      </c>
      <c r="E46" s="95">
        <f>VLOOKUP($A$46,'2.2'!$4:$151,22,FALSE)</f>
        <v>3518.1787408099999</v>
      </c>
      <c r="F46" s="95">
        <f>VLOOKUP($A$46,'2.2'!$4:$151,30,FALSE)</f>
        <v>3987.89484855</v>
      </c>
      <c r="G46" s="95">
        <f>VLOOKUP($A$46,'2.2'!$4:$151,38,FALSE)</f>
        <v>4145.1533194699996</v>
      </c>
      <c r="H46" s="95">
        <f>VLOOKUP($A$46,'2.2'!$4:$151,46,FALSE)</f>
        <v>4241.7013404400004</v>
      </c>
      <c r="I46" s="95">
        <f>VLOOKUP($A$46,'2.2'!$4:$151,54,FALSE)</f>
        <v>4242.8251201399999</v>
      </c>
      <c r="J46" s="95">
        <f>VLOOKUP($A$46,'2.2'!$4:$151,62,FALSE)</f>
        <v>3301.5177873600001</v>
      </c>
      <c r="K46" s="95">
        <f>VLOOKUP($A$46,'2.2'!$4:$151,70,FALSE)</f>
        <v>2312.2301149200002</v>
      </c>
      <c r="L46" s="95">
        <f>VLOOKUP($A$46,'2.2'!$4:$151,78,FALSE)</f>
        <v>1027.2310500900001</v>
      </c>
      <c r="M46" s="95">
        <f>VLOOKUP($A$46,'2.2'!$4:$151,86,FALSE)</f>
        <v>173.46849510999999</v>
      </c>
    </row>
    <row r="47" spans="1:13" s="48" customFormat="1" ht="20.100000000000001" customHeight="1" x14ac:dyDescent="0.25">
      <c r="A47" s="45" t="s">
        <v>456</v>
      </c>
      <c r="B47" s="56" t="s">
        <v>457</v>
      </c>
      <c r="C47" s="95">
        <f>VLOOKUP($A$47,'2.2'!$4:$151,6,FALSE)</f>
        <v>1211.4946177300001</v>
      </c>
      <c r="D47" s="95">
        <f>VLOOKUP($A$47,'2.2'!$4:$151,14,FALSE)</f>
        <v>1507.12108687</v>
      </c>
      <c r="E47" s="95">
        <f>VLOOKUP($A$47,'2.2'!$4:$151,22,FALSE)</f>
        <v>1962.4433087299999</v>
      </c>
      <c r="F47" s="95">
        <f>VLOOKUP($A$47,'2.2'!$4:$151,30,FALSE)</f>
        <v>2224.4062963400002</v>
      </c>
      <c r="G47" s="95">
        <f>VLOOKUP($A$47,'2.2'!$4:$151,38,FALSE)</f>
        <v>2498.7413802299998</v>
      </c>
      <c r="H47" s="95">
        <f>VLOOKUP($A$47,'2.2'!$4:$151,46,FALSE)</f>
        <v>2983.4264766800006</v>
      </c>
      <c r="I47" s="95">
        <f>VLOOKUP($A$47,'2.2'!$4:$151,54,FALSE)</f>
        <v>2939.9487687999999</v>
      </c>
      <c r="J47" s="95">
        <f>VLOOKUP($A$47,'2.2'!$4:$151,62,FALSE)</f>
        <v>3011.1797351300002</v>
      </c>
      <c r="K47" s="95">
        <f>VLOOKUP($A$47,'2.2'!$4:$151,70,FALSE)</f>
        <v>4096.9853441599998</v>
      </c>
      <c r="L47" s="95">
        <f>VLOOKUP($A$47,'2.2'!$4:$151,78,FALSE)</f>
        <v>5127.1525885300007</v>
      </c>
      <c r="M47" s="95">
        <f>VLOOKUP($A$47,'2.2'!$4:$151,86,FALSE)</f>
        <v>5899.6864005500001</v>
      </c>
    </row>
    <row r="48" spans="1:13" s="48" customFormat="1" ht="20.100000000000001" customHeight="1" x14ac:dyDescent="0.25">
      <c r="A48" s="45" t="s">
        <v>458</v>
      </c>
      <c r="B48" s="56" t="s">
        <v>488</v>
      </c>
      <c r="C48" s="95">
        <f>VLOOKUP($A$48,'2.2'!$4:$151,6,FALSE)</f>
        <v>0</v>
      </c>
      <c r="D48" s="95">
        <f>VLOOKUP($A$48,'2.2'!$4:$151,14,FALSE)</f>
        <v>0</v>
      </c>
      <c r="E48" s="95">
        <f>VLOOKUP($A$48,'2.2'!$4:$151,22,FALSE)</f>
        <v>0</v>
      </c>
      <c r="F48" s="95">
        <f>VLOOKUP($A$48,'2.2'!$4:$151,30,FALSE)</f>
        <v>0</v>
      </c>
      <c r="G48" s="95">
        <f>VLOOKUP($A$48,'2.2'!$4:$151,38,FALSE)</f>
        <v>0</v>
      </c>
      <c r="H48" s="95">
        <f>VLOOKUP($A$48,'2.2'!$4:$151,46,FALSE)</f>
        <v>0</v>
      </c>
      <c r="I48" s="95">
        <f>VLOOKUP($A$48,'2.2'!$4:$151,54,FALSE)</f>
        <v>0</v>
      </c>
      <c r="J48" s="95">
        <f>VLOOKUP($A$48,'2.2'!$4:$151,62,FALSE)</f>
        <v>0</v>
      </c>
      <c r="K48" s="95">
        <f>VLOOKUP($A$48,'2.2'!$4:$151,70,FALSE)</f>
        <v>0</v>
      </c>
      <c r="L48" s="95">
        <f>VLOOKUP($A$48,'2.2'!$4:$151,78,FALSE)</f>
        <v>0</v>
      </c>
      <c r="M48" s="95">
        <f>VLOOKUP($A$48,'2.2'!$4:$151,86,FALSE)</f>
        <v>0</v>
      </c>
    </row>
    <row r="49" spans="1:13" s="48" customFormat="1" ht="20.100000000000001" customHeight="1" x14ac:dyDescent="0.25">
      <c r="A49" s="45" t="s">
        <v>489</v>
      </c>
      <c r="B49" s="56" t="s">
        <v>459</v>
      </c>
      <c r="C49" s="95">
        <f>VLOOKUP($A$49,'2.2'!$4:$151,6,FALSE)</f>
        <v>2518.3169128400004</v>
      </c>
      <c r="D49" s="95">
        <f>VLOOKUP($A$49,'2.2'!$4:$151,14,FALSE)</f>
        <v>2639.9479115999998</v>
      </c>
      <c r="E49" s="95">
        <f>VLOOKUP($A$49,'2.2'!$4:$151,22,FALSE)</f>
        <v>3081.1425928400004</v>
      </c>
      <c r="F49" s="95">
        <f>VLOOKUP($A$49,'2.2'!$4:$151,30,FALSE)</f>
        <v>3637.6378841800001</v>
      </c>
      <c r="G49" s="95">
        <f>VLOOKUP($A$49,'2.2'!$4:$151,38,FALSE)</f>
        <v>3478.4335421500004</v>
      </c>
      <c r="H49" s="95">
        <f>VLOOKUP($A$49,'2.2'!$4:$151,46,FALSE)</f>
        <v>3341.6894562099997</v>
      </c>
      <c r="I49" s="95">
        <f>VLOOKUP($A$49,'2.2'!$4:$151,54,FALSE)</f>
        <v>3086.3955703700003</v>
      </c>
      <c r="J49" s="95">
        <f>VLOOKUP($A$49,'2.2'!$4:$151,62,FALSE)</f>
        <v>3194.1804600100004</v>
      </c>
      <c r="K49" s="95">
        <f>VLOOKUP($A$49,'2.2'!$4:$151,70,FALSE)</f>
        <v>4069.1702389900001</v>
      </c>
      <c r="L49" s="95">
        <f>VLOOKUP($A$49,'2.2'!$4:$151,78,FALSE)</f>
        <v>6145.7697410999999</v>
      </c>
      <c r="M49" s="95">
        <f>VLOOKUP($A$49,'2.2'!$4:$151,86,FALSE)</f>
        <v>8165.9324841400003</v>
      </c>
    </row>
    <row r="50" spans="1:13" ht="20.100000000000001" customHeight="1" x14ac:dyDescent="0.25">
      <c r="A50" s="38">
        <v>1145</v>
      </c>
      <c r="B50" s="39" t="s">
        <v>270</v>
      </c>
      <c r="C50" s="94">
        <f>VLOOKUP($A$50,'2.2'!$4:$151,6,FALSE)</f>
        <v>5672.78828746</v>
      </c>
      <c r="D50" s="94">
        <f>VLOOKUP($A$50,'2.2'!$4:$151,14,FALSE)</f>
        <v>6814.406764039999</v>
      </c>
      <c r="E50" s="94">
        <f>VLOOKUP($A$50,'2.2'!$4:$151,22,FALSE)</f>
        <v>6344.4818870299987</v>
      </c>
      <c r="F50" s="94">
        <f>VLOOKUP($A$50,'2.2'!$4:$151,30,FALSE)</f>
        <v>6046.4502569000006</v>
      </c>
      <c r="G50" s="94">
        <f>VLOOKUP($A$50,'2.2'!$4:$151,38,FALSE)</f>
        <v>6584.6063325099994</v>
      </c>
      <c r="H50" s="94">
        <f>VLOOKUP($A$50,'2.2'!$4:$151,46,FALSE)</f>
        <v>6651.6127331299995</v>
      </c>
      <c r="I50" s="94">
        <f>VLOOKUP($A$50,'2.2'!$4:$151,54,FALSE)</f>
        <v>8035.2608519000005</v>
      </c>
      <c r="J50" s="94">
        <f>VLOOKUP($A$50,'2.2'!$4:$151,62,FALSE)</f>
        <v>7604.4742188399996</v>
      </c>
      <c r="K50" s="94">
        <f>VLOOKUP($A$50,'2.2'!$4:$151,70,FALSE)</f>
        <v>10841.112449830001</v>
      </c>
      <c r="L50" s="94">
        <f>VLOOKUP($A$50,'2.2'!$4:$151,78,FALSE)</f>
        <v>8079.8510777699985</v>
      </c>
      <c r="M50" s="94">
        <f>VLOOKUP($A$50,'2.2'!$4:$151,86,FALSE)</f>
        <v>5900.8653236</v>
      </c>
    </row>
    <row r="51" spans="1:13" ht="20.100000000000001" customHeight="1" x14ac:dyDescent="0.25">
      <c r="A51" s="21">
        <v>11451</v>
      </c>
      <c r="B51" s="22" t="s">
        <v>271</v>
      </c>
      <c r="C51" s="23">
        <f>VLOOKUP($A$51,'2.2'!$4:$151,6,FALSE)</f>
        <v>0</v>
      </c>
      <c r="D51" s="23">
        <f>VLOOKUP($A$51,'2.2'!$4:$151,14,FALSE)</f>
        <v>0</v>
      </c>
      <c r="E51" s="23">
        <f>VLOOKUP($A$51,'2.2'!$4:$151,22,FALSE)</f>
        <v>0</v>
      </c>
      <c r="F51" s="23">
        <f>VLOOKUP($A$51,'2.2'!$4:$151,30,FALSE)</f>
        <v>0</v>
      </c>
      <c r="G51" s="23">
        <f>VLOOKUP($A$51,'2.2'!$4:$151,38,FALSE)</f>
        <v>0</v>
      </c>
      <c r="H51" s="23">
        <f>VLOOKUP($A$51,'2.2'!$4:$151,46,FALSE)</f>
        <v>0</v>
      </c>
      <c r="I51" s="23">
        <f>VLOOKUP($A$51,'2.2'!$4:$151,54,FALSE)</f>
        <v>0</v>
      </c>
      <c r="J51" s="23">
        <f>VLOOKUP($A$51,'2.2'!$4:$151,62,FALSE)</f>
        <v>0</v>
      </c>
      <c r="K51" s="23">
        <f>VLOOKUP($A$51,'2.2'!$4:$151,70,FALSE)</f>
        <v>0</v>
      </c>
      <c r="L51" s="23">
        <f>VLOOKUP($A$51,'2.2'!$4:$151,78,FALSE)</f>
        <v>0</v>
      </c>
      <c r="M51" s="23">
        <f>VLOOKUP($A$51,'2.2'!$4:$151,86,FALSE)</f>
        <v>0</v>
      </c>
    </row>
    <row r="52" spans="1:13" ht="20.100000000000001" customHeight="1" x14ac:dyDescent="0.25">
      <c r="A52" s="21">
        <v>11452</v>
      </c>
      <c r="B52" s="22" t="s">
        <v>460</v>
      </c>
      <c r="C52" s="23">
        <f>VLOOKUP($A$52,'2.2'!$4:$151,6,FALSE)</f>
        <v>5672.78828746</v>
      </c>
      <c r="D52" s="23">
        <f>VLOOKUP($A$52,'2.2'!$4:$151,14,FALSE)</f>
        <v>6814.406764039999</v>
      </c>
      <c r="E52" s="23">
        <f>VLOOKUP($A$52,'2.2'!$4:$151,22,FALSE)</f>
        <v>6344.4818870299987</v>
      </c>
      <c r="F52" s="23">
        <f>VLOOKUP($A$52,'2.2'!$4:$151,30,FALSE)</f>
        <v>6046.4502569000006</v>
      </c>
      <c r="G52" s="23">
        <f>VLOOKUP($A$52,'2.2'!$4:$151,38,FALSE)</f>
        <v>6584.6063325099994</v>
      </c>
      <c r="H52" s="23">
        <f>VLOOKUP($A$52,'2.2'!$4:$151,46,FALSE)</f>
        <v>6651.6127331299995</v>
      </c>
      <c r="I52" s="23">
        <f>VLOOKUP($A$52,'2.2'!$4:$151,54,FALSE)</f>
        <v>8035.2608519000005</v>
      </c>
      <c r="J52" s="23">
        <f>VLOOKUP($A$52,'2.2'!$4:$151,62,FALSE)</f>
        <v>7604.4742188399996</v>
      </c>
      <c r="K52" s="23">
        <f>VLOOKUP($A$52,'2.2'!$4:$151,70,FALSE)</f>
        <v>10841.112449830001</v>
      </c>
      <c r="L52" s="23">
        <f>VLOOKUP($A$52,'2.2'!$4:$151,78,FALSE)</f>
        <v>8079.8510777699985</v>
      </c>
      <c r="M52" s="23">
        <f>VLOOKUP($A$52,'2.2'!$4:$151,86,FALSE)</f>
        <v>5900.8653236</v>
      </c>
    </row>
    <row r="53" spans="1:13" s="41" customFormat="1" ht="20.100000000000001" customHeight="1" x14ac:dyDescent="0.25">
      <c r="A53" s="38">
        <v>1146</v>
      </c>
      <c r="B53" s="39" t="s">
        <v>272</v>
      </c>
      <c r="C53" s="94">
        <f>VLOOKUP($A$53,'2.2'!$4:$151,6,FALSE)</f>
        <v>52.141201770000002</v>
      </c>
      <c r="D53" s="94">
        <f>VLOOKUP($A$53,'2.2'!$4:$151,14,FALSE)</f>
        <v>55.494173869999997</v>
      </c>
      <c r="E53" s="94">
        <f>VLOOKUP($A$53,'2.2'!$4:$151,22,FALSE)</f>
        <v>908.63021419999995</v>
      </c>
      <c r="F53" s="94">
        <f>VLOOKUP($A$53,'2.2'!$4:$151,30,FALSE)</f>
        <v>1036.87011183</v>
      </c>
      <c r="G53" s="94">
        <f>VLOOKUP($A$53,'2.2'!$4:$151,38,FALSE)</f>
        <v>998.28025946000002</v>
      </c>
      <c r="H53" s="94">
        <f>VLOOKUP($A$53,'2.2'!$4:$151,46,FALSE)</f>
        <v>1061.9734350700001</v>
      </c>
      <c r="I53" s="94">
        <f>VLOOKUP($A$53,'2.2'!$4:$151,54,FALSE)</f>
        <v>1224.9716362500001</v>
      </c>
      <c r="J53" s="94">
        <f>VLOOKUP($A$53,'2.2'!$4:$151,62,FALSE)</f>
        <v>1133.3481563800001</v>
      </c>
      <c r="K53" s="94">
        <f>VLOOKUP($A$53,'2.2'!$4:$151,70,FALSE)</f>
        <v>1084.13307267</v>
      </c>
      <c r="L53" s="94">
        <f>VLOOKUP($A$53,'2.2'!$4:$151,78,FALSE)</f>
        <v>1061.3353174699998</v>
      </c>
      <c r="M53" s="94">
        <f>VLOOKUP($A$53,'2.2'!$4:$151,86,FALSE)</f>
        <v>885.14324380999994</v>
      </c>
    </row>
    <row r="54" spans="1:13" ht="20.100000000000001" customHeight="1" x14ac:dyDescent="0.25">
      <c r="A54" s="35">
        <v>115</v>
      </c>
      <c r="B54" s="36" t="s">
        <v>273</v>
      </c>
      <c r="C54" s="93">
        <f>VLOOKUP($A$54,'2.2'!$4:$151,6,FALSE)</f>
        <v>21082.992104879999</v>
      </c>
      <c r="D54" s="93">
        <f>VLOOKUP($A$54,'2.2'!$4:$151,14,FALSE)</f>
        <v>26653.026353739999</v>
      </c>
      <c r="E54" s="93">
        <f>VLOOKUP($A$54,'2.2'!$4:$151,22,FALSE)</f>
        <v>31128.93615275</v>
      </c>
      <c r="F54" s="93">
        <f>VLOOKUP($A$54,'2.2'!$4:$151,30,FALSE)</f>
        <v>36978.393835469993</v>
      </c>
      <c r="G54" s="93">
        <f>VLOOKUP($A$54,'2.2'!$4:$151,38,FALSE)</f>
        <v>36773.041650119994</v>
      </c>
      <c r="H54" s="93">
        <f>VLOOKUP($A$54,'2.2'!$4:$151,46,FALSE)</f>
        <v>38969.359133270002</v>
      </c>
      <c r="I54" s="93">
        <f>VLOOKUP($A$54,'2.2'!$4:$151,54,FALSE)</f>
        <v>31447.614282120001</v>
      </c>
      <c r="J54" s="93">
        <f>VLOOKUP($A$54,'2.2'!$4:$151,62,FALSE)</f>
        <v>32350.158855550002</v>
      </c>
      <c r="K54" s="93">
        <f>VLOOKUP($A$54,'2.2'!$4:$151,70,FALSE)</f>
        <v>40704.096041889999</v>
      </c>
      <c r="L54" s="93">
        <f>VLOOKUP($A$54,'2.2'!$4:$151,78,FALSE)</f>
        <v>42932.793020130004</v>
      </c>
      <c r="M54" s="93">
        <f>VLOOKUP($A$54,'2.2'!$4:$151,86,FALSE)</f>
        <v>45721.898153310001</v>
      </c>
    </row>
    <row r="55" spans="1:13" ht="20.100000000000001" customHeight="1" x14ac:dyDescent="0.25">
      <c r="A55" s="21">
        <v>1151</v>
      </c>
      <c r="B55" s="22" t="s">
        <v>461</v>
      </c>
      <c r="C55" s="23">
        <f>VLOOKUP($A$55,'2.2'!$4:$151,6,FALSE)</f>
        <v>21039.119675670001</v>
      </c>
      <c r="D55" s="23">
        <f>VLOOKUP($A$55,'2.2'!$4:$151,14,FALSE)</f>
        <v>26611.248115950002</v>
      </c>
      <c r="E55" s="23">
        <f>VLOOKUP($A$55,'2.2'!$4:$151,22,FALSE)</f>
        <v>31035.353728319998</v>
      </c>
      <c r="F55" s="23">
        <f>VLOOKUP($A$55,'2.2'!$4:$151,30,FALSE)</f>
        <v>36832.294909030003</v>
      </c>
      <c r="G55" s="23">
        <f>VLOOKUP($A$55,'2.2'!$4:$151,38,FALSE)</f>
        <v>36610.917483650002</v>
      </c>
      <c r="H55" s="23">
        <f>VLOOKUP($A$55,'2.2'!$4:$151,46,FALSE)</f>
        <v>38870.019038160004</v>
      </c>
      <c r="I55" s="23">
        <f>VLOOKUP($A$55,'2.2'!$4:$151,54,FALSE)</f>
        <v>31308.34529786</v>
      </c>
      <c r="J55" s="23">
        <f>VLOOKUP($A$55,'2.2'!$4:$151,62,FALSE)</f>
        <v>32284.34971454</v>
      </c>
      <c r="K55" s="23">
        <f>VLOOKUP($A$55,'2.2'!$4:$151,70,FALSE)</f>
        <v>40575.298790879999</v>
      </c>
      <c r="L55" s="23">
        <f>VLOOKUP($A$55,'2.2'!$4:$151,78,FALSE)</f>
        <v>42841.871125459998</v>
      </c>
      <c r="M55" s="23">
        <f>VLOOKUP($A$55,'2.2'!$4:$151,86,FALSE)</f>
        <v>45671.334344889998</v>
      </c>
    </row>
    <row r="56" spans="1:13" ht="20.100000000000001" customHeight="1" x14ac:dyDescent="0.25">
      <c r="A56" s="21">
        <v>1152</v>
      </c>
      <c r="B56" s="22" t="s">
        <v>462</v>
      </c>
      <c r="C56" s="23">
        <f>VLOOKUP($A$56,'2.2'!$4:$151,6,FALSE)</f>
        <v>43.872429210000007</v>
      </c>
      <c r="D56" s="23">
        <f>VLOOKUP($A$56,'2.2'!$4:$151,14,FALSE)</f>
        <v>41.778237789999999</v>
      </c>
      <c r="E56" s="23">
        <f>VLOOKUP($A$56,'2.2'!$4:$151,22,FALSE)</f>
        <v>93.582424430000003</v>
      </c>
      <c r="F56" s="23">
        <f>VLOOKUP($A$56,'2.2'!$4:$151,30,FALSE)</f>
        <v>146.09892644000001</v>
      </c>
      <c r="G56" s="23">
        <f>VLOOKUP($A$56,'2.2'!$4:$151,38,FALSE)</f>
        <v>162.12416647000001</v>
      </c>
      <c r="H56" s="23">
        <f>VLOOKUP($A$56,'2.2'!$4:$151,46,FALSE)</f>
        <v>99.340095109999993</v>
      </c>
      <c r="I56" s="23">
        <f>VLOOKUP($A$56,'2.2'!$4:$151,54,FALSE)</f>
        <v>139.26898426</v>
      </c>
      <c r="J56" s="23">
        <f>VLOOKUP($A$56,'2.2'!$4:$151,62,FALSE)</f>
        <v>65.809141009999991</v>
      </c>
      <c r="K56" s="23">
        <f>VLOOKUP($A$56,'2.2'!$4:$151,70,FALSE)</f>
        <v>128.79725101</v>
      </c>
      <c r="L56" s="23">
        <f>VLOOKUP($A$56,'2.2'!$4:$151,78,FALSE)</f>
        <v>90.92189467</v>
      </c>
      <c r="M56" s="23">
        <f>VLOOKUP($A$56,'2.2'!$4:$151,86,FALSE)</f>
        <v>50.563808420000001</v>
      </c>
    </row>
    <row r="57" spans="1:13" ht="20.100000000000001" customHeight="1" x14ac:dyDescent="0.25">
      <c r="A57" s="21">
        <v>1153</v>
      </c>
      <c r="B57" s="22" t="s">
        <v>274</v>
      </c>
      <c r="C57" s="23">
        <f>VLOOKUP($A$57,'2.2'!$4:$151,6,FALSE)</f>
        <v>0</v>
      </c>
      <c r="D57" s="23">
        <f>VLOOKUP($A$57,'2.2'!$4:$151,14,FALSE)</f>
        <v>0</v>
      </c>
      <c r="E57" s="23">
        <f>VLOOKUP($A$57,'2.2'!$4:$151,22,FALSE)</f>
        <v>0</v>
      </c>
      <c r="F57" s="23">
        <f>VLOOKUP($A$57,'2.2'!$4:$151,30,FALSE)</f>
        <v>0</v>
      </c>
      <c r="G57" s="23">
        <f>VLOOKUP($A$57,'2.2'!$4:$151,38,FALSE)</f>
        <v>0</v>
      </c>
      <c r="H57" s="23">
        <f>VLOOKUP($A$57,'2.2'!$4:$151,46,FALSE)</f>
        <v>0</v>
      </c>
      <c r="I57" s="23">
        <f>VLOOKUP($A$57,'2.2'!$4:$151,54,FALSE)</f>
        <v>0</v>
      </c>
      <c r="J57" s="23">
        <f>VLOOKUP($A$57,'2.2'!$4:$151,62,FALSE)</f>
        <v>0</v>
      </c>
      <c r="K57" s="23">
        <f>VLOOKUP($A$57,'2.2'!$4:$151,70,FALSE)</f>
        <v>0</v>
      </c>
      <c r="L57" s="23">
        <f>VLOOKUP($A$57,'2.2'!$4:$151,78,FALSE)</f>
        <v>0</v>
      </c>
      <c r="M57" s="23">
        <f>VLOOKUP($A$57,'2.2'!$4:$151,86,FALSE)</f>
        <v>0</v>
      </c>
    </row>
    <row r="58" spans="1:13" ht="20.100000000000001" customHeight="1" x14ac:dyDescent="0.25">
      <c r="A58" s="21">
        <v>1154</v>
      </c>
      <c r="B58" s="22" t="s">
        <v>275</v>
      </c>
      <c r="C58" s="23">
        <f>VLOOKUP($A$58,'2.2'!$4:$151,6,FALSE)</f>
        <v>0</v>
      </c>
      <c r="D58" s="23">
        <f>VLOOKUP($A$58,'2.2'!$4:$151,14,FALSE)</f>
        <v>0</v>
      </c>
      <c r="E58" s="23">
        <f>VLOOKUP($A$58,'2.2'!$4:$151,22,FALSE)</f>
        <v>0</v>
      </c>
      <c r="F58" s="23">
        <f>VLOOKUP($A$58,'2.2'!$4:$151,30,FALSE)</f>
        <v>0</v>
      </c>
      <c r="G58" s="23">
        <f>VLOOKUP($A$58,'2.2'!$4:$151,38,FALSE)</f>
        <v>0</v>
      </c>
      <c r="H58" s="23">
        <f>VLOOKUP($A$58,'2.2'!$4:$151,46,FALSE)</f>
        <v>0</v>
      </c>
      <c r="I58" s="23">
        <f>VLOOKUP($A$58,'2.2'!$4:$151,54,FALSE)</f>
        <v>0</v>
      </c>
      <c r="J58" s="23">
        <f>VLOOKUP($A$58,'2.2'!$4:$151,62,FALSE)</f>
        <v>0</v>
      </c>
      <c r="K58" s="23">
        <f>VLOOKUP($A$58,'2.2'!$4:$151,70,FALSE)</f>
        <v>0</v>
      </c>
      <c r="L58" s="23">
        <f>VLOOKUP($A$58,'2.2'!$4:$151,78,FALSE)</f>
        <v>0</v>
      </c>
      <c r="M58" s="23">
        <f>VLOOKUP($A$58,'2.2'!$4:$151,86,FALSE)</f>
        <v>0</v>
      </c>
    </row>
    <row r="59" spans="1:13" ht="20.100000000000001" customHeight="1" x14ac:dyDescent="0.25">
      <c r="A59" s="21">
        <v>1155</v>
      </c>
      <c r="B59" s="22" t="s">
        <v>276</v>
      </c>
      <c r="C59" s="23">
        <f>VLOOKUP($A$59,'2.2'!$4:$151,6,FALSE)</f>
        <v>0</v>
      </c>
      <c r="D59" s="23">
        <f>VLOOKUP($A$59,'2.2'!$4:$151,14,FALSE)</f>
        <v>0</v>
      </c>
      <c r="E59" s="23">
        <f>VLOOKUP($A$59,'2.2'!$4:$151,22,FALSE)</f>
        <v>0</v>
      </c>
      <c r="F59" s="23">
        <f>VLOOKUP($A$59,'2.2'!$4:$151,30,FALSE)</f>
        <v>0</v>
      </c>
      <c r="G59" s="23">
        <f>VLOOKUP($A$59,'2.2'!$4:$151,38,FALSE)</f>
        <v>0</v>
      </c>
      <c r="H59" s="23">
        <f>VLOOKUP($A$59,'2.2'!$4:$151,46,FALSE)</f>
        <v>0</v>
      </c>
      <c r="I59" s="23">
        <f>VLOOKUP($A$59,'2.2'!$4:$151,54,FALSE)</f>
        <v>0</v>
      </c>
      <c r="J59" s="23">
        <f>VLOOKUP($A$59,'2.2'!$4:$151,62,FALSE)</f>
        <v>0</v>
      </c>
      <c r="K59" s="23">
        <f>VLOOKUP($A$59,'2.2'!$4:$151,70,FALSE)</f>
        <v>0</v>
      </c>
      <c r="L59" s="23">
        <f>VLOOKUP($A$59,'2.2'!$4:$151,78,FALSE)</f>
        <v>0</v>
      </c>
      <c r="M59" s="23">
        <f>VLOOKUP($A$59,'2.2'!$4:$151,86,FALSE)</f>
        <v>0</v>
      </c>
    </row>
    <row r="60" spans="1:13" ht="20.100000000000001" customHeight="1" x14ac:dyDescent="0.25">
      <c r="A60" s="21">
        <v>1156</v>
      </c>
      <c r="B60" s="22" t="s">
        <v>277</v>
      </c>
      <c r="C60" s="23">
        <f>VLOOKUP($A$60,'2.2'!$4:$151,6,FALSE)</f>
        <v>0</v>
      </c>
      <c r="D60" s="23">
        <f>VLOOKUP($A$60,'2.2'!$4:$151,14,FALSE)</f>
        <v>0</v>
      </c>
      <c r="E60" s="23">
        <f>VLOOKUP($A$60,'2.2'!$4:$151,22,FALSE)</f>
        <v>0</v>
      </c>
      <c r="F60" s="23">
        <f>VLOOKUP($A$60,'2.2'!$4:$151,30,FALSE)</f>
        <v>0</v>
      </c>
      <c r="G60" s="23">
        <f>VLOOKUP($A$60,'2.2'!$4:$151,38,FALSE)</f>
        <v>0</v>
      </c>
      <c r="H60" s="23">
        <f>VLOOKUP($A$60,'2.2'!$4:$151,46,FALSE)</f>
        <v>0</v>
      </c>
      <c r="I60" s="23">
        <f>VLOOKUP($A$60,'2.2'!$4:$151,54,FALSE)</f>
        <v>0</v>
      </c>
      <c r="J60" s="23">
        <f>VLOOKUP($A$60,'2.2'!$4:$151,62,FALSE)</f>
        <v>0</v>
      </c>
      <c r="K60" s="23">
        <f>VLOOKUP($A$60,'2.2'!$4:$151,70,FALSE)</f>
        <v>0</v>
      </c>
      <c r="L60" s="23">
        <f>VLOOKUP($A$60,'2.2'!$4:$151,78,FALSE)</f>
        <v>0</v>
      </c>
      <c r="M60" s="23">
        <f>VLOOKUP($A$60,'2.2'!$4:$151,86,FALSE)</f>
        <v>0</v>
      </c>
    </row>
    <row r="61" spans="1:13" ht="20.100000000000001" customHeight="1" x14ac:dyDescent="0.25">
      <c r="A61" s="35">
        <v>116</v>
      </c>
      <c r="B61" s="36" t="s">
        <v>278</v>
      </c>
      <c r="C61" s="93">
        <f>VLOOKUP($A$61,'2.2'!$4:$151,6,FALSE)</f>
        <v>184.38503387000003</v>
      </c>
      <c r="D61" s="93">
        <f>VLOOKUP($A$61,'2.2'!$4:$151,14,FALSE)</f>
        <v>324.7703166099999</v>
      </c>
      <c r="E61" s="93">
        <f>VLOOKUP($A$61,'2.2'!$4:$151,22,FALSE)</f>
        <v>-480.31931691</v>
      </c>
      <c r="F61" s="93">
        <f>VLOOKUP($A$61,'2.2'!$4:$151,30,FALSE)</f>
        <v>579.19084889999999</v>
      </c>
      <c r="G61" s="93">
        <f>VLOOKUP($A$61,'2.2'!$4:$151,38,FALSE)</f>
        <v>-40.986652819999989</v>
      </c>
      <c r="H61" s="93">
        <f>VLOOKUP($A$61,'2.2'!$4:$151,46,FALSE)</f>
        <v>-490.40126334000001</v>
      </c>
      <c r="I61" s="93">
        <f>VLOOKUP($A$61,'2.2'!$4:$151,54,FALSE)</f>
        <v>0.93067109999999997</v>
      </c>
      <c r="J61" s="93">
        <f>VLOOKUP($A$61,'2.2'!$4:$151,62,FALSE)</f>
        <v>7.3120000000002905E-5</v>
      </c>
      <c r="K61" s="93">
        <f>VLOOKUP($A$61,'2.2'!$4:$151,70,FALSE)</f>
        <v>0.37652663000000003</v>
      </c>
      <c r="L61" s="93">
        <f>VLOOKUP($A$61,'2.2'!$4:$151,78,FALSE)</f>
        <v>5.045162999999999E-2</v>
      </c>
      <c r="M61" s="93">
        <f>VLOOKUP($A$61,'2.2'!$4:$151,86,FALSE)</f>
        <v>-7.9853253099999995</v>
      </c>
    </row>
    <row r="62" spans="1:13" ht="20.100000000000001" customHeight="1" x14ac:dyDescent="0.25">
      <c r="A62" s="32">
        <v>12</v>
      </c>
      <c r="B62" s="33" t="s">
        <v>246</v>
      </c>
      <c r="C62" s="92">
        <f>VLOOKUP($A$62,'2.2'!$4:$151,6,FALSE)</f>
        <v>355753.26503903302</v>
      </c>
      <c r="D62" s="92">
        <f>VLOOKUP($A$62,'2.2'!$4:$151,14,FALSE)</f>
        <v>406256.89369870198</v>
      </c>
      <c r="E62" s="92">
        <f>VLOOKUP($A$62,'2.2'!$4:$151,22,FALSE)</f>
        <v>449296.50331730442</v>
      </c>
      <c r="F62" s="92">
        <f>VLOOKUP($A$62,'2.2'!$4:$151,30,FALSE)</f>
        <v>492880.94417603599</v>
      </c>
      <c r="G62" s="92">
        <f>VLOOKUP($A$62,'2.2'!$4:$151,38,FALSE)</f>
        <v>534546.75797858962</v>
      </c>
      <c r="H62" s="92">
        <f>VLOOKUP($A$62,'2.2'!$4:$151,46,FALSE)</f>
        <v>554718.31280712842</v>
      </c>
      <c r="I62" s="92">
        <f>VLOOKUP($A$62,'2.2'!$4:$151,54,FALSE)</f>
        <v>582065.43773301214</v>
      </c>
      <c r="J62" s="92">
        <f>VLOOKUP($A$62,'2.2'!$4:$151,62,FALSE)</f>
        <v>621117.79608258163</v>
      </c>
      <c r="K62" s="92">
        <f>VLOOKUP($A$62,'2.2'!$4:$151,70,FALSE)</f>
        <v>646876.99359568767</v>
      </c>
      <c r="L62" s="92">
        <f>VLOOKUP($A$62,'2.2'!$4:$151,78,FALSE)</f>
        <v>686207.02894200361</v>
      </c>
      <c r="M62" s="92">
        <f>VLOOKUP($A$62,'2.2'!$4:$151,86,FALSE)</f>
        <v>675372.58957501303</v>
      </c>
    </row>
    <row r="63" spans="1:13" ht="20.100000000000001" customHeight="1" x14ac:dyDescent="0.25">
      <c r="A63" s="35">
        <v>121</v>
      </c>
      <c r="B63" s="36" t="s">
        <v>279</v>
      </c>
      <c r="C63" s="93">
        <f>VLOOKUP($A$63,'2.2'!$4:$151,6,FALSE)</f>
        <v>274902.99391013</v>
      </c>
      <c r="D63" s="93">
        <f>VLOOKUP($A$63,'2.2'!$4:$151,14,FALSE)</f>
        <v>318722.74019723001</v>
      </c>
      <c r="E63" s="93">
        <f>VLOOKUP($A$63,'2.2'!$4:$151,22,FALSE)</f>
        <v>357912.54529926996</v>
      </c>
      <c r="F63" s="93">
        <f>VLOOKUP($A$63,'2.2'!$4:$151,30,FALSE)</f>
        <v>393327.11232944997</v>
      </c>
      <c r="G63" s="93">
        <f>VLOOKUP($A$63,'2.2'!$4:$151,38,FALSE)</f>
        <v>424305.14549557999</v>
      </c>
      <c r="H63" s="93">
        <f>VLOOKUP($A$63,'2.2'!$4:$151,46,FALSE)</f>
        <v>438983.34495872998</v>
      </c>
      <c r="I63" s="93">
        <f>VLOOKUP($A$63,'2.2'!$4:$151,54,FALSE)</f>
        <v>459274.68137975002</v>
      </c>
      <c r="J63" s="93">
        <f>VLOOKUP($A$63,'2.2'!$4:$151,62,FALSE)</f>
        <v>481899.15355838527</v>
      </c>
      <c r="K63" s="93">
        <f>VLOOKUP($A$63,'2.2'!$4:$151,70,FALSE)</f>
        <v>498999.93083364167</v>
      </c>
      <c r="L63" s="93">
        <f>VLOOKUP($A$63,'2.2'!$4:$151,78,FALSE)</f>
        <v>529978.90116065159</v>
      </c>
      <c r="M63" s="93">
        <f>VLOOKUP($A$63,'2.2'!$4:$151,86,FALSE)</f>
        <v>514908.59921542997</v>
      </c>
    </row>
    <row r="64" spans="1:13" ht="20.100000000000001" customHeight="1" x14ac:dyDescent="0.25">
      <c r="A64" s="21">
        <v>1211</v>
      </c>
      <c r="B64" s="22" t="s">
        <v>280</v>
      </c>
      <c r="C64" s="23">
        <f>VLOOKUP($A$64,'2.2'!$4:$151,6,FALSE)</f>
        <v>42405.40077516</v>
      </c>
      <c r="D64" s="23">
        <f>VLOOKUP($A$64,'2.2'!$4:$151,14,FALSE)</f>
        <v>48061.397079640003</v>
      </c>
      <c r="E64" s="23">
        <f>VLOOKUP($A$64,'2.2'!$4:$151,22,FALSE)</f>
        <v>53434.874689279997</v>
      </c>
      <c r="F64" s="23">
        <f>VLOOKUP($A$64,'2.2'!$4:$151,30,FALSE)</f>
        <v>55961.394123799997</v>
      </c>
      <c r="G64" s="23">
        <f>VLOOKUP($A$64,'2.2'!$4:$151,38,FALSE)</f>
        <v>60903.619086230014</v>
      </c>
      <c r="H64" s="23">
        <f>VLOOKUP($A$64,'2.2'!$4:$151,46,FALSE)</f>
        <v>60313.015204379997</v>
      </c>
      <c r="I64" s="23">
        <f>VLOOKUP($A$64,'2.2'!$4:$151,54,FALSE)</f>
        <v>63478.507770005119</v>
      </c>
      <c r="J64" s="23">
        <f>VLOOKUP($A$64,'2.2'!$4:$151,62,FALSE)</f>
        <v>66760.468470960564</v>
      </c>
      <c r="K64" s="23">
        <f>VLOOKUP($A$64,'2.2'!$4:$151,70,FALSE)</f>
        <v>70323.400033872604</v>
      </c>
      <c r="L64" s="23">
        <f>VLOOKUP($A$64,'2.2'!$4:$151,78,FALSE)</f>
        <v>74540.609736739862</v>
      </c>
      <c r="M64" s="23">
        <f>VLOOKUP($A$64,'2.2'!$4:$151,86,FALSE)</f>
        <v>72980.7143047274</v>
      </c>
    </row>
    <row r="65" spans="1:13" ht="20.100000000000001" customHeight="1" x14ac:dyDescent="0.25">
      <c r="A65" s="21">
        <v>1212</v>
      </c>
      <c r="B65" s="22" t="s">
        <v>281</v>
      </c>
      <c r="C65" s="23">
        <f>VLOOKUP($A$65,'2.2'!$4:$151,6,FALSE)</f>
        <v>226873.19615824</v>
      </c>
      <c r="D65" s="23">
        <f>VLOOKUP($A$65,'2.2'!$4:$151,14,FALSE)</f>
        <v>263097.03374801</v>
      </c>
      <c r="E65" s="23">
        <f>VLOOKUP($A$65,'2.2'!$4:$151,22,FALSE)</f>
        <v>295601.83849712997</v>
      </c>
      <c r="F65" s="23">
        <f>VLOOKUP($A$65,'2.2'!$4:$151,30,FALSE)</f>
        <v>326920.10581844999</v>
      </c>
      <c r="G65" s="23">
        <f>VLOOKUP($A$65,'2.2'!$4:$151,38,FALSE)</f>
        <v>352393.54149281001</v>
      </c>
      <c r="H65" s="23">
        <f>VLOOKUP($A$65,'2.2'!$4:$151,46,FALSE)</f>
        <v>366988.06916820002</v>
      </c>
      <c r="I65" s="23">
        <f>VLOOKUP($A$65,'2.2'!$4:$151,54,FALSE)</f>
        <v>385600.44313817966</v>
      </c>
      <c r="J65" s="23">
        <f>VLOOKUP($A$65,'2.2'!$4:$151,62,FALSE)</f>
        <v>404887.11156593857</v>
      </c>
      <c r="K65" s="23">
        <f>VLOOKUP($A$65,'2.2'!$4:$151,70,FALSE)</f>
        <v>418550.89527650271</v>
      </c>
      <c r="L65" s="23">
        <f>VLOOKUP($A$65,'2.2'!$4:$151,78,FALSE)</f>
        <v>444682.97264930239</v>
      </c>
      <c r="M65" s="23">
        <f>VLOOKUP($A$65,'2.2'!$4:$151,86,FALSE)</f>
        <v>431505.10808651388</v>
      </c>
    </row>
    <row r="66" spans="1:13" ht="20.100000000000001" customHeight="1" x14ac:dyDescent="0.25">
      <c r="A66" s="21">
        <v>1213</v>
      </c>
      <c r="B66" s="22" t="s">
        <v>282</v>
      </c>
      <c r="C66" s="23">
        <f>VLOOKUP($A$66,'2.2'!$4:$151,6,FALSE)</f>
        <v>3886.9762933700003</v>
      </c>
      <c r="D66" s="23">
        <f>VLOOKUP($A$66,'2.2'!$4:$151,14,FALSE)</f>
        <v>5564.1775021100002</v>
      </c>
      <c r="E66" s="23">
        <f>VLOOKUP($A$66,'2.2'!$4:$151,22,FALSE)</f>
        <v>6429.8228563399998</v>
      </c>
      <c r="F66" s="23">
        <f>VLOOKUP($A$66,'2.2'!$4:$151,30,FALSE)</f>
        <v>7614.5987761900014</v>
      </c>
      <c r="G66" s="23">
        <f>VLOOKUP($A$66,'2.2'!$4:$151,38,FALSE)</f>
        <v>8532.5429044000011</v>
      </c>
      <c r="H66" s="23">
        <f>VLOOKUP($A$66,'2.2'!$4:$151,46,FALSE)</f>
        <v>9135.8189678599992</v>
      </c>
      <c r="I66" s="23">
        <f>VLOOKUP($A$66,'2.2'!$4:$151,54,FALSE)</f>
        <v>7452.153312631167</v>
      </c>
      <c r="J66" s="23">
        <f>VLOOKUP($A$66,'2.2'!$4:$151,62,FALSE)</f>
        <v>7351.5230019046085</v>
      </c>
      <c r="K66" s="23">
        <f>VLOOKUP($A$66,'2.2'!$4:$151,70,FALSE)</f>
        <v>7070.8125497624569</v>
      </c>
      <c r="L66" s="23">
        <f>VLOOKUP($A$66,'2.2'!$4:$151,78,FALSE)</f>
        <v>7517.3017422545499</v>
      </c>
      <c r="M66" s="23">
        <f>VLOOKUP($A$66,'2.2'!$4:$151,86,FALSE)</f>
        <v>7252.5210832344237</v>
      </c>
    </row>
    <row r="67" spans="1:13" ht="20.100000000000001" customHeight="1" x14ac:dyDescent="0.25">
      <c r="A67" s="21">
        <v>1214</v>
      </c>
      <c r="B67" s="22" t="s">
        <v>283</v>
      </c>
      <c r="C67" s="23">
        <f>VLOOKUP($A$67,'2.2'!$4:$151,6,FALSE)</f>
        <v>1737.4206833599999</v>
      </c>
      <c r="D67" s="23">
        <f>VLOOKUP($A$67,'2.2'!$4:$151,14,FALSE)</f>
        <v>2000.1318674700001</v>
      </c>
      <c r="E67" s="23">
        <f>VLOOKUP($A$67,'2.2'!$4:$151,22,FALSE)</f>
        <v>2446.0092565199998</v>
      </c>
      <c r="F67" s="23">
        <f>VLOOKUP($A$67,'2.2'!$4:$151,30,FALSE)</f>
        <v>2831.0136110100002</v>
      </c>
      <c r="G67" s="23">
        <f>VLOOKUP($A$67,'2.2'!$4:$151,38,FALSE)</f>
        <v>2475.4420121400003</v>
      </c>
      <c r="H67" s="23">
        <f>VLOOKUP($A$67,'2.2'!$4:$151,46,FALSE)</f>
        <v>2546.44161829</v>
      </c>
      <c r="I67" s="23">
        <f>VLOOKUP($A$67,'2.2'!$4:$151,54,FALSE)</f>
        <v>2743.5771589341061</v>
      </c>
      <c r="J67" s="23">
        <f>VLOOKUP($A$67,'2.2'!$4:$151,62,FALSE)</f>
        <v>2900.0505195815585</v>
      </c>
      <c r="K67" s="23">
        <f>VLOOKUP($A$67,'2.2'!$4:$151,70,FALSE)</f>
        <v>3054.822973503914</v>
      </c>
      <c r="L67" s="23">
        <f>VLOOKUP($A$67,'2.2'!$4:$151,78,FALSE)</f>
        <v>3238.0170323548409</v>
      </c>
      <c r="M67" s="23">
        <f>VLOOKUP($A$67,'2.2'!$4:$151,86,FALSE)</f>
        <v>3170.2557409542515</v>
      </c>
    </row>
    <row r="68" spans="1:13" ht="20.100000000000001" customHeight="1" x14ac:dyDescent="0.25">
      <c r="A68" s="35">
        <v>122</v>
      </c>
      <c r="B68" s="36" t="s">
        <v>284</v>
      </c>
      <c r="C68" s="93">
        <f>VLOOKUP($A$68,'2.2'!$4:$151,6,FALSE)</f>
        <v>80850.271128902998</v>
      </c>
      <c r="D68" s="93">
        <f>VLOOKUP($A$68,'2.2'!$4:$151,14,FALSE)</f>
        <v>87534.153501471999</v>
      </c>
      <c r="E68" s="93">
        <f>VLOOKUP($A$68,'2.2'!$4:$151,22,FALSE)</f>
        <v>91383.958018034478</v>
      </c>
      <c r="F68" s="93">
        <f>VLOOKUP($A$68,'2.2'!$4:$151,30,FALSE)</f>
        <v>99553.831846585992</v>
      </c>
      <c r="G68" s="93">
        <f>VLOOKUP($A$68,'2.2'!$4:$151,38,FALSE)</f>
        <v>110241.61248300958</v>
      </c>
      <c r="H68" s="93">
        <f>VLOOKUP($A$68,'2.2'!$4:$151,46,FALSE)</f>
        <v>115734.96784839846</v>
      </c>
      <c r="I68" s="93">
        <f>VLOOKUP($A$68,'2.2'!$4:$151,54,FALSE)</f>
        <v>122790.756353262</v>
      </c>
      <c r="J68" s="93">
        <f>VLOOKUP($A$68,'2.2'!$4:$151,62,FALSE)</f>
        <v>139218.64252419627</v>
      </c>
      <c r="K68" s="93">
        <f>VLOOKUP($A$68,'2.2'!$4:$151,70,FALSE)</f>
        <v>147877.062762046</v>
      </c>
      <c r="L68" s="93">
        <f>VLOOKUP($A$68,'2.2'!$4:$151,78,FALSE)</f>
        <v>156228.127781352</v>
      </c>
      <c r="M68" s="93">
        <f>VLOOKUP($A$68,'2.2'!$4:$151,86,FALSE)</f>
        <v>160463.990359583</v>
      </c>
    </row>
    <row r="69" spans="1:13" ht="20.100000000000001" customHeight="1" x14ac:dyDescent="0.25">
      <c r="A69" s="21">
        <v>1221</v>
      </c>
      <c r="B69" s="22" t="s">
        <v>280</v>
      </c>
      <c r="C69" s="23">
        <f>VLOOKUP($A$69,'2.2'!$4:$151,6,FALSE)</f>
        <v>11312.88049774</v>
      </c>
      <c r="D69" s="23">
        <f>VLOOKUP($A$69,'2.2'!$4:$151,14,FALSE)</f>
        <v>12249.696955270001</v>
      </c>
      <c r="E69" s="23">
        <f>VLOOKUP($A$69,'2.2'!$4:$151,22,FALSE)</f>
        <v>12518.707506010001</v>
      </c>
      <c r="F69" s="23">
        <f>VLOOKUP($A$69,'2.2'!$4:$151,30,FALSE)</f>
        <v>13401.833145550001</v>
      </c>
      <c r="G69" s="23">
        <f>VLOOKUP($A$69,'2.2'!$4:$151,38,FALSE)</f>
        <v>14394.19120524</v>
      </c>
      <c r="H69" s="23">
        <f>VLOOKUP($A$69,'2.2'!$4:$151,46,FALSE)</f>
        <v>15883.716995700001</v>
      </c>
      <c r="I69" s="23">
        <f>VLOOKUP($A$69,'2.2'!$4:$151,54,FALSE)</f>
        <v>16758.69490608</v>
      </c>
      <c r="J69" s="23">
        <f>VLOOKUP($A$69,'2.2'!$4:$151,62,FALSE)</f>
        <v>18879.892914880002</v>
      </c>
      <c r="K69" s="23">
        <f>VLOOKUP($A$69,'2.2'!$4:$151,70,FALSE)</f>
        <v>19356.85247713</v>
      </c>
      <c r="L69" s="23">
        <f>VLOOKUP($A$69,'2.2'!$4:$151,78,FALSE)</f>
        <v>19534.370992709999</v>
      </c>
      <c r="M69" s="23">
        <f>VLOOKUP($A$69,'2.2'!$4:$151,86,FALSE)</f>
        <v>26276.182553819999</v>
      </c>
    </row>
    <row r="70" spans="1:13" ht="20.100000000000001" customHeight="1" x14ac:dyDescent="0.25">
      <c r="A70" s="21">
        <v>1222</v>
      </c>
      <c r="B70" s="22" t="s">
        <v>281</v>
      </c>
      <c r="C70" s="23">
        <f>VLOOKUP($A$70,'2.2'!$4:$151,6,FALSE)</f>
        <v>18825.390631162998</v>
      </c>
      <c r="D70" s="23">
        <f>VLOOKUP($A$70,'2.2'!$4:$151,14,FALSE)</f>
        <v>20645.456546202</v>
      </c>
      <c r="E70" s="23">
        <f>VLOOKUP($A$70,'2.2'!$4:$151,22,FALSE)</f>
        <v>21641.250512024471</v>
      </c>
      <c r="F70" s="23">
        <f>VLOOKUP($A$70,'2.2'!$4:$151,30,FALSE)</f>
        <v>23756.998701035998</v>
      </c>
      <c r="G70" s="23">
        <f>VLOOKUP($A$70,'2.2'!$4:$151,38,FALSE)</f>
        <v>26137.421277769601</v>
      </c>
      <c r="H70" s="23">
        <f>VLOOKUP($A$70,'2.2'!$4:$151,46,FALSE)</f>
        <v>26050.224884283496</v>
      </c>
      <c r="I70" s="23">
        <f>VLOOKUP($A$70,'2.2'!$4:$151,54,FALSE)</f>
        <v>27687.851447181998</v>
      </c>
      <c r="J70" s="23">
        <f>VLOOKUP($A$70,'2.2'!$4:$151,62,FALSE)</f>
        <v>31006.46458068617</v>
      </c>
      <c r="K70" s="23">
        <f>VLOOKUP($A$70,'2.2'!$4:$151,70,FALSE)</f>
        <v>31708.531835836002</v>
      </c>
      <c r="L70" s="23">
        <f>VLOOKUP($A$70,'2.2'!$4:$151,78,FALSE)</f>
        <v>31600.840733951998</v>
      </c>
      <c r="M70" s="23">
        <f>VLOOKUP($A$70,'2.2'!$4:$151,86,FALSE)</f>
        <v>36422.437885713</v>
      </c>
    </row>
    <row r="71" spans="1:13" s="48" customFormat="1" ht="20.100000000000001" customHeight="1" x14ac:dyDescent="0.25">
      <c r="A71" s="45" t="s">
        <v>463</v>
      </c>
      <c r="B71" s="56" t="s">
        <v>464</v>
      </c>
      <c r="C71" s="95">
        <f>VLOOKUP($A$71,'2.2'!$4:$151,6,FALSE)</f>
        <v>12501.390631163002</v>
      </c>
      <c r="D71" s="95">
        <f>VLOOKUP($A$71,'2.2'!$4:$151,14,FALSE)</f>
        <v>13131.456546201998</v>
      </c>
      <c r="E71" s="95">
        <f>VLOOKUP($A$71,'2.2'!$4:$151,22,FALSE)</f>
        <v>13299.250512024473</v>
      </c>
      <c r="F71" s="95">
        <f>VLOOKUP($A$71,'2.2'!$4:$151,30,FALSE)</f>
        <v>14507.998701036</v>
      </c>
      <c r="G71" s="95">
        <f>VLOOKUP($A$71,'2.2'!$4:$151,38,FALSE)</f>
        <v>15828.076614804</v>
      </c>
      <c r="H71" s="95">
        <f>VLOOKUP($A$71,'2.2'!$4:$151,46,FALSE)</f>
        <v>17234.427688511998</v>
      </c>
      <c r="I71" s="95">
        <f>VLOOKUP($A$71,'2.2'!$4:$151,54,FALSE)</f>
        <v>17803.752640192004</v>
      </c>
      <c r="J71" s="95">
        <f>VLOOKUP($A$71,'2.2'!$4:$151,62,FALSE)</f>
        <v>19432.671756976171</v>
      </c>
      <c r="K71" s="95">
        <f>VLOOKUP($A$71,'2.2'!$4:$151,70,FALSE)</f>
        <v>19436.633675846002</v>
      </c>
      <c r="L71" s="95">
        <f>VLOOKUP($A$71,'2.2'!$4:$151,78,FALSE)</f>
        <v>18974.742444912001</v>
      </c>
      <c r="M71" s="95">
        <f>VLOOKUP($A$71,'2.2'!$4:$151,86,FALSE)</f>
        <v>21736.191658062999</v>
      </c>
    </row>
    <row r="72" spans="1:13" s="48" customFormat="1" ht="20.100000000000001" customHeight="1" x14ac:dyDescent="0.25">
      <c r="A72" s="45" t="s">
        <v>465</v>
      </c>
      <c r="B72" s="56" t="s">
        <v>608</v>
      </c>
      <c r="C72" s="95">
        <f>VLOOKUP($A$72,'2.2'!$4:$151,6,FALSE)</f>
        <v>6324</v>
      </c>
      <c r="D72" s="95">
        <f>VLOOKUP($A$72,'2.2'!$4:$151,14,FALSE)</f>
        <v>7513.9999999999982</v>
      </c>
      <c r="E72" s="95">
        <f>VLOOKUP($A$72,'2.2'!$4:$151,22,FALSE)</f>
        <v>8341.9999999999982</v>
      </c>
      <c r="F72" s="95">
        <f>VLOOKUP($A$72,'2.2'!$4:$151,30,FALSE)</f>
        <v>9249</v>
      </c>
      <c r="G72" s="95">
        <f>VLOOKUP($A$72,'2.2'!$4:$151,38,FALSE)</f>
        <v>10309.344662965605</v>
      </c>
      <c r="H72" s="95">
        <f>VLOOKUP($A$72,'2.2'!$4:$151,46,FALSE)</f>
        <v>8815.7971957714944</v>
      </c>
      <c r="I72" s="95">
        <f>VLOOKUP($A$72,'2.2'!$4:$151,54,FALSE)</f>
        <v>9884.0988069899995</v>
      </c>
      <c r="J72" s="95">
        <f>VLOOKUP($A$72,'2.2'!$4:$151,62,FALSE)</f>
        <v>11573.79282371</v>
      </c>
      <c r="K72" s="95">
        <f>VLOOKUP($A$72,'2.2'!$4:$151,70,FALSE)</f>
        <v>12271.898159989998</v>
      </c>
      <c r="L72" s="95">
        <f>VLOOKUP($A$72,'2.2'!$4:$151,78,FALSE)</f>
        <v>12626.098289039999</v>
      </c>
      <c r="M72" s="95">
        <f>VLOOKUP($A$72,'2.2'!$4:$151,86,FALSE)</f>
        <v>14686.246227649999</v>
      </c>
    </row>
    <row r="73" spans="1:13" ht="20.100000000000001" customHeight="1" x14ac:dyDescent="0.25">
      <c r="A73" s="21">
        <v>1223</v>
      </c>
      <c r="B73" s="22" t="s">
        <v>834</v>
      </c>
      <c r="C73" s="23">
        <f>VLOOKUP($A$73,'2.2'!$4:$151,6,FALSE)</f>
        <v>50712</v>
      </c>
      <c r="D73" s="23">
        <f>VLOOKUP($A$73,'2.2'!$4:$151,14,FALSE)</f>
        <v>54639</v>
      </c>
      <c r="E73" s="23">
        <f>VLOOKUP($A$73,'2.2'!$4:$151,22,FALSE)</f>
        <v>57224</v>
      </c>
      <c r="F73" s="23">
        <f>VLOOKUP($A$73,'2.2'!$4:$151,30,FALSE)</f>
        <v>62395</v>
      </c>
      <c r="G73" s="23">
        <f>VLOOKUP($A$73,'2.2'!$4:$151,38,FALSE)</f>
        <v>69709.999999999985</v>
      </c>
      <c r="H73" s="23">
        <f>VLOOKUP($A$73,'2.2'!$4:$151,46,FALSE)</f>
        <v>73801.025968414964</v>
      </c>
      <c r="I73" s="23">
        <f>VLOOKUP($A$73,'2.2'!$4:$151,54,FALSE)</f>
        <v>78344.210000000006</v>
      </c>
      <c r="J73" s="23">
        <f>VLOOKUP($A$73,'2.2'!$4:$151,62,FALSE)</f>
        <v>89332.285028630096</v>
      </c>
      <c r="K73" s="23">
        <f>VLOOKUP($A$73,'2.2'!$4:$151,70,FALSE)</f>
        <v>96811.678449080006</v>
      </c>
      <c r="L73" s="23">
        <f>VLOOKUP($A$73,'2.2'!$4:$151,78,FALSE)</f>
        <v>105092.91605468999</v>
      </c>
      <c r="M73" s="23">
        <f>VLOOKUP($A$73,'2.2'!$4:$151,86,FALSE)</f>
        <v>97765.369920049998</v>
      </c>
    </row>
    <row r="74" spans="1:13" s="41" customFormat="1" ht="20.100000000000001" customHeight="1" x14ac:dyDescent="0.25">
      <c r="A74" s="32">
        <v>13</v>
      </c>
      <c r="B74" s="33" t="s">
        <v>243</v>
      </c>
      <c r="C74" s="92">
        <f>VLOOKUP($A$74,'2.2'!$4:$151,6,FALSE)</f>
        <v>292.64048880000001</v>
      </c>
      <c r="D74" s="92">
        <f>VLOOKUP($A$74,'2.2'!$4:$151,14,FALSE)</f>
        <v>473.53590505</v>
      </c>
      <c r="E74" s="92">
        <f>VLOOKUP($A$74,'2.2'!$4:$151,22,FALSE)</f>
        <v>646.86694855999997</v>
      </c>
      <c r="F74" s="92">
        <f>VLOOKUP($A$74,'2.2'!$4:$151,30,FALSE)</f>
        <v>417.54594571000001</v>
      </c>
      <c r="G74" s="92">
        <f>VLOOKUP($A$74,'2.2'!$4:$151,38,FALSE)</f>
        <v>512.70628489000001</v>
      </c>
      <c r="H74" s="92">
        <f>VLOOKUP($A$74,'2.2'!$4:$151,46,FALSE)</f>
        <v>558.63674392000007</v>
      </c>
      <c r="I74" s="92">
        <f>VLOOKUP($A$74,'2.2'!$4:$151,54,FALSE)</f>
        <v>641.62508351000008</v>
      </c>
      <c r="J74" s="92">
        <f>VLOOKUP($A$74,'2.2'!$4:$151,62,FALSE)</f>
        <v>1218.5220490699999</v>
      </c>
      <c r="K74" s="92">
        <f>VLOOKUP($A$74,'2.2'!$4:$151,70,FALSE)</f>
        <v>916.51741507999986</v>
      </c>
      <c r="L74" s="92">
        <f>VLOOKUP($A$74,'2.2'!$4:$151,78,FALSE)</f>
        <v>1054.8906389399999</v>
      </c>
      <c r="M74" s="92">
        <f>VLOOKUP($A$74,'2.2'!$4:$151,86,FALSE)</f>
        <v>679.88753472999997</v>
      </c>
    </row>
    <row r="75" spans="1:13" ht="20.100000000000001" customHeight="1" x14ac:dyDescent="0.25">
      <c r="A75" s="35">
        <v>131</v>
      </c>
      <c r="B75" s="36" t="s">
        <v>285</v>
      </c>
      <c r="C75" s="93">
        <f>VLOOKUP($A$75,'2.2'!$4:$151,6,FALSE)</f>
        <v>0</v>
      </c>
      <c r="D75" s="93">
        <f>VLOOKUP($A$75,'2.2'!$4:$151,14,FALSE)</f>
        <v>0</v>
      </c>
      <c r="E75" s="93">
        <f>VLOOKUP($A$75,'2.2'!$4:$151,22,FALSE)</f>
        <v>0</v>
      </c>
      <c r="F75" s="93">
        <f>VLOOKUP($A$75,'2.2'!$4:$151,30,FALSE)</f>
        <v>0</v>
      </c>
      <c r="G75" s="93">
        <f>VLOOKUP($A$75,'2.2'!$4:$151,38,FALSE)</f>
        <v>0</v>
      </c>
      <c r="H75" s="93">
        <f>VLOOKUP($A$75,'2.2'!$4:$151,46,FALSE)</f>
        <v>0</v>
      </c>
      <c r="I75" s="93">
        <f>VLOOKUP($A$75,'2.2'!$4:$151,54,FALSE)</f>
        <v>0</v>
      </c>
      <c r="J75" s="93">
        <f>VLOOKUP($A$75,'2.2'!$4:$151,62,FALSE)</f>
        <v>0</v>
      </c>
      <c r="K75" s="93">
        <f>VLOOKUP($A$75,'2.2'!$4:$151,70,FALSE)</f>
        <v>0</v>
      </c>
      <c r="L75" s="93">
        <f>VLOOKUP($A$75,'2.2'!$4:$151,78,FALSE)</f>
        <v>0</v>
      </c>
      <c r="M75" s="93">
        <f>VLOOKUP($A$75,'2.2'!$4:$151,86,FALSE)</f>
        <v>0</v>
      </c>
    </row>
    <row r="76" spans="1:13" ht="20.100000000000001" customHeight="1" x14ac:dyDescent="0.25">
      <c r="A76" s="21">
        <v>1311</v>
      </c>
      <c r="B76" s="22" t="s">
        <v>286</v>
      </c>
      <c r="C76" s="23">
        <f>VLOOKUP($A$76,'2.2'!$4:$151,6,FALSE)</f>
        <v>0</v>
      </c>
      <c r="D76" s="23">
        <f>VLOOKUP($A$76,'2.2'!$4:$151,14,FALSE)</f>
        <v>0</v>
      </c>
      <c r="E76" s="23">
        <f>VLOOKUP($A$76,'2.2'!$4:$151,22,FALSE)</f>
        <v>0</v>
      </c>
      <c r="F76" s="23">
        <f>VLOOKUP($A$76,'2.2'!$4:$151,30,FALSE)</f>
        <v>0</v>
      </c>
      <c r="G76" s="23">
        <f>VLOOKUP($A$76,'2.2'!$4:$151,38,FALSE)</f>
        <v>0</v>
      </c>
      <c r="H76" s="23">
        <f>VLOOKUP($A$76,'2.2'!$4:$151,46,FALSE)</f>
        <v>0</v>
      </c>
      <c r="I76" s="23">
        <f>VLOOKUP($A$76,'2.2'!$4:$151,54,FALSE)</f>
        <v>0</v>
      </c>
      <c r="J76" s="23">
        <f>VLOOKUP($A$76,'2.2'!$4:$151,62,FALSE)</f>
        <v>0</v>
      </c>
      <c r="K76" s="23">
        <f>VLOOKUP($A$76,'2.2'!$4:$151,70,FALSE)</f>
        <v>0</v>
      </c>
      <c r="L76" s="23">
        <f>VLOOKUP($A$76,'2.2'!$4:$151,78,FALSE)</f>
        <v>0</v>
      </c>
      <c r="M76" s="23">
        <f>VLOOKUP($A$76,'2.2'!$4:$151,86,FALSE)</f>
        <v>0</v>
      </c>
    </row>
    <row r="77" spans="1:13" ht="20.100000000000001" customHeight="1" x14ac:dyDescent="0.25">
      <c r="A77" s="21">
        <v>1312</v>
      </c>
      <c r="B77" s="22" t="s">
        <v>287</v>
      </c>
      <c r="C77" s="23">
        <f>VLOOKUP($A$77,'2.2'!$4:$151,6,FALSE)</f>
        <v>0</v>
      </c>
      <c r="D77" s="23">
        <f>VLOOKUP($A$77,'2.2'!$4:$151,14,FALSE)</f>
        <v>0</v>
      </c>
      <c r="E77" s="23">
        <f>VLOOKUP($A$77,'2.2'!$4:$151,22,FALSE)</f>
        <v>0</v>
      </c>
      <c r="F77" s="23">
        <f>VLOOKUP($A$77,'2.2'!$4:$151,30,FALSE)</f>
        <v>0</v>
      </c>
      <c r="G77" s="23">
        <f>VLOOKUP($A$77,'2.2'!$4:$151,38,FALSE)</f>
        <v>0</v>
      </c>
      <c r="H77" s="23">
        <f>VLOOKUP($A$77,'2.2'!$4:$151,46,FALSE)</f>
        <v>0</v>
      </c>
      <c r="I77" s="23">
        <f>VLOOKUP($A$77,'2.2'!$4:$151,54,FALSE)</f>
        <v>0</v>
      </c>
      <c r="J77" s="23">
        <f>VLOOKUP($A$77,'2.2'!$4:$151,62,FALSE)</f>
        <v>0</v>
      </c>
      <c r="K77" s="23">
        <f>VLOOKUP($A$77,'2.2'!$4:$151,70,FALSE)</f>
        <v>0</v>
      </c>
      <c r="L77" s="23">
        <f>VLOOKUP($A$77,'2.2'!$4:$151,78,FALSE)</f>
        <v>0</v>
      </c>
      <c r="M77" s="23">
        <f>VLOOKUP($A$77,'2.2'!$4:$151,86,FALSE)</f>
        <v>0</v>
      </c>
    </row>
    <row r="78" spans="1:13" ht="20.100000000000001" customHeight="1" x14ac:dyDescent="0.25">
      <c r="A78" s="35">
        <v>132</v>
      </c>
      <c r="B78" s="36" t="s">
        <v>288</v>
      </c>
      <c r="C78" s="93">
        <f>VLOOKUP($A$78,'2.2'!$4:$151,6,FALSE)</f>
        <v>19.970304560000002</v>
      </c>
      <c r="D78" s="93">
        <f>VLOOKUP($A$78,'2.2'!$4:$151,14,FALSE)</f>
        <v>13.70541978</v>
      </c>
      <c r="E78" s="93">
        <f>VLOOKUP($A$78,'2.2'!$4:$151,22,FALSE)</f>
        <v>9.6802574299999993</v>
      </c>
      <c r="F78" s="93">
        <f>VLOOKUP($A$78,'2.2'!$4:$151,30,FALSE)</f>
        <v>2.8443954299999992</v>
      </c>
      <c r="G78" s="93">
        <f>VLOOKUP($A$78,'2.2'!$4:$151,38,FALSE)</f>
        <v>27.41322795</v>
      </c>
      <c r="H78" s="93">
        <f>VLOOKUP($A$78,'2.2'!$4:$151,46,FALSE)</f>
        <v>19.31561825</v>
      </c>
      <c r="I78" s="93">
        <f>VLOOKUP($A$78,'2.2'!$4:$151,54,FALSE)</f>
        <v>13.00067576</v>
      </c>
      <c r="J78" s="93">
        <f>VLOOKUP($A$78,'2.2'!$4:$151,62,FALSE)</f>
        <v>29.380007489999997</v>
      </c>
      <c r="K78" s="93">
        <f>VLOOKUP($A$78,'2.2'!$4:$151,70,FALSE)</f>
        <v>20.041224700000001</v>
      </c>
      <c r="L78" s="93">
        <f>VLOOKUP($A$78,'2.2'!$4:$151,78,FALSE)</f>
        <v>2.9336004199999999</v>
      </c>
      <c r="M78" s="93">
        <f>VLOOKUP($A$78,'2.2'!$4:$151,86,FALSE)</f>
        <v>11.382719890000001</v>
      </c>
    </row>
    <row r="79" spans="1:13" ht="20.100000000000001" customHeight="1" x14ac:dyDescent="0.25">
      <c r="A79" s="21">
        <v>1321</v>
      </c>
      <c r="B79" s="22" t="s">
        <v>286</v>
      </c>
      <c r="C79" s="23">
        <f>VLOOKUP($A$79,'2.2'!$4:$151,6,FALSE)</f>
        <v>19.970304560000002</v>
      </c>
      <c r="D79" s="23">
        <f>VLOOKUP($A$79,'2.2'!$4:$151,14,FALSE)</f>
        <v>13.70541978</v>
      </c>
      <c r="E79" s="23">
        <f>VLOOKUP($A$79,'2.2'!$4:$151,22,FALSE)</f>
        <v>9.6802574299999993</v>
      </c>
      <c r="F79" s="23">
        <f>VLOOKUP($A$79,'2.2'!$4:$151,30,FALSE)</f>
        <v>2.8443954299999992</v>
      </c>
      <c r="G79" s="23">
        <f>VLOOKUP($A$79,'2.2'!$4:$151,38,FALSE)</f>
        <v>27.41322795</v>
      </c>
      <c r="H79" s="23">
        <f>VLOOKUP($A$79,'2.2'!$4:$151,46,FALSE)</f>
        <v>2.3322616900000002</v>
      </c>
      <c r="I79" s="23">
        <f>VLOOKUP($A$79,'2.2'!$4:$151,54,FALSE)</f>
        <v>0.11317039</v>
      </c>
      <c r="J79" s="23">
        <f>VLOOKUP($A$79,'2.2'!$4:$151,62,FALSE)</f>
        <v>5.6119911599999996</v>
      </c>
      <c r="K79" s="23">
        <f>VLOOKUP($A$79,'2.2'!$4:$151,70,FALSE)</f>
        <v>0.59645641000000005</v>
      </c>
      <c r="L79" s="23">
        <f>VLOOKUP($A$79,'2.2'!$4:$151,78,FALSE)</f>
        <v>1.8314185699999999</v>
      </c>
      <c r="M79" s="23">
        <f>VLOOKUP($A$79,'2.2'!$4:$151,86,FALSE)</f>
        <v>-0.82217176000000003</v>
      </c>
    </row>
    <row r="80" spans="1:13" ht="20.100000000000001" customHeight="1" x14ac:dyDescent="0.25">
      <c r="A80" s="21">
        <v>1322</v>
      </c>
      <c r="B80" s="22" t="s">
        <v>287</v>
      </c>
      <c r="C80" s="23">
        <f>VLOOKUP($A$80,'2.2'!$4:$151,6,FALSE)</f>
        <v>0</v>
      </c>
      <c r="D80" s="23">
        <f>VLOOKUP($A$80,'2.2'!$4:$151,14,FALSE)</f>
        <v>0</v>
      </c>
      <c r="E80" s="23">
        <f>VLOOKUP($A$80,'2.2'!$4:$151,22,FALSE)</f>
        <v>0</v>
      </c>
      <c r="F80" s="23">
        <f>VLOOKUP($A$80,'2.2'!$4:$151,30,FALSE)</f>
        <v>0</v>
      </c>
      <c r="G80" s="23">
        <f>VLOOKUP($A$80,'2.2'!$4:$151,38,FALSE)</f>
        <v>0</v>
      </c>
      <c r="H80" s="23">
        <f>VLOOKUP($A$80,'2.2'!$4:$151,46,FALSE)</f>
        <v>16.983356560000001</v>
      </c>
      <c r="I80" s="23">
        <f>VLOOKUP($A$80,'2.2'!$4:$151,54,FALSE)</f>
        <v>12.88750537</v>
      </c>
      <c r="J80" s="23">
        <f>VLOOKUP($A$80,'2.2'!$4:$151,62,FALSE)</f>
        <v>23.768016330000002</v>
      </c>
      <c r="K80" s="23">
        <f>VLOOKUP($A$80,'2.2'!$4:$151,70,FALSE)</f>
        <v>19.444768289999999</v>
      </c>
      <c r="L80" s="23">
        <f>VLOOKUP($A$80,'2.2'!$4:$151,78,FALSE)</f>
        <v>1.10218185</v>
      </c>
      <c r="M80" s="23">
        <f>VLOOKUP($A$80,'2.2'!$4:$151,86,FALSE)</f>
        <v>12.20489165</v>
      </c>
    </row>
    <row r="81" spans="1:83" ht="20.100000000000001" customHeight="1" x14ac:dyDescent="0.25">
      <c r="A81" s="35">
        <v>133</v>
      </c>
      <c r="B81" s="36" t="s">
        <v>289</v>
      </c>
      <c r="C81" s="93">
        <f>VLOOKUP($A$81,'2.2'!$4:$151,6,FALSE)</f>
        <v>272.67018424000003</v>
      </c>
      <c r="D81" s="93">
        <f>VLOOKUP($A$81,'2.2'!$4:$151,14,FALSE)</f>
        <v>459.83048527000005</v>
      </c>
      <c r="E81" s="93">
        <f>VLOOKUP($A$81,'2.2'!$4:$151,22,FALSE)</f>
        <v>637.18669112999987</v>
      </c>
      <c r="F81" s="93">
        <f>VLOOKUP($A$81,'2.2'!$4:$151,30,FALSE)</f>
        <v>414.70155027999999</v>
      </c>
      <c r="G81" s="93">
        <f>VLOOKUP($A$81,'2.2'!$4:$151,38,FALSE)</f>
        <v>485.29305694000004</v>
      </c>
      <c r="H81" s="93">
        <f>VLOOKUP($A$81,'2.2'!$4:$151,46,FALSE)</f>
        <v>539.32112567000001</v>
      </c>
      <c r="I81" s="93">
        <f>VLOOKUP($A$81,'2.2'!$4:$151,54,FALSE)</f>
        <v>628.62440775000005</v>
      </c>
      <c r="J81" s="93">
        <f>VLOOKUP($A$81,'2.2'!$4:$151,62,FALSE)</f>
        <v>1189.1420415799998</v>
      </c>
      <c r="K81" s="93">
        <f>VLOOKUP($A$81,'2.2'!$4:$151,70,FALSE)</f>
        <v>896.47619037999993</v>
      </c>
      <c r="L81" s="93">
        <f>VLOOKUP($A$81,'2.2'!$4:$151,78,FALSE)</f>
        <v>1051.95703852</v>
      </c>
      <c r="M81" s="93">
        <f>VLOOKUP($A$81,'2.2'!$4:$151,86,FALSE)</f>
        <v>668.50481483999999</v>
      </c>
    </row>
    <row r="82" spans="1:83" ht="20.100000000000001" customHeight="1" x14ac:dyDescent="0.25">
      <c r="A82" s="21">
        <v>1331</v>
      </c>
      <c r="B82" s="22" t="s">
        <v>286</v>
      </c>
      <c r="C82" s="23">
        <f>VLOOKUP($A$82,'2.2'!$4:$151,6,FALSE)</f>
        <v>188.30813455999998</v>
      </c>
      <c r="D82" s="23">
        <f>VLOOKUP($A$82,'2.2'!$4:$151,14,FALSE)</f>
        <v>386.32529303000001</v>
      </c>
      <c r="E82" s="23">
        <f>VLOOKUP($A$82,'2.2'!$4:$151,22,FALSE)</f>
        <v>577.72946576999993</v>
      </c>
      <c r="F82" s="23">
        <f>VLOOKUP($A$82,'2.2'!$4:$151,30,FALSE)</f>
        <v>351.93709707000005</v>
      </c>
      <c r="G82" s="23">
        <f>VLOOKUP($A$82,'2.2'!$4:$151,38,FALSE)</f>
        <v>419.61690945000009</v>
      </c>
      <c r="H82" s="23">
        <f>VLOOKUP($A$82,'2.2'!$4:$151,46,FALSE)</f>
        <v>460.70263994999999</v>
      </c>
      <c r="I82" s="23">
        <f>VLOOKUP($A$82,'2.2'!$4:$151,54,FALSE)</f>
        <v>607.15642299000001</v>
      </c>
      <c r="J82" s="23">
        <f>VLOOKUP($A$82,'2.2'!$4:$151,62,FALSE)</f>
        <v>1167.6839526100002</v>
      </c>
      <c r="K82" s="23">
        <f>VLOOKUP($A$82,'2.2'!$4:$151,70,FALSE)</f>
        <v>889.54081752999991</v>
      </c>
      <c r="L82" s="23">
        <f>VLOOKUP($A$82,'2.2'!$4:$151,78,FALSE)</f>
        <v>1030.93443095</v>
      </c>
      <c r="M82" s="23">
        <f>VLOOKUP($A$82,'2.2'!$4:$151,86,FALSE)</f>
        <v>668.00115883000001</v>
      </c>
    </row>
    <row r="83" spans="1:83" ht="20.100000000000001" customHeight="1" x14ac:dyDescent="0.25">
      <c r="A83" s="21">
        <v>1332</v>
      </c>
      <c r="B83" s="22" t="s">
        <v>287</v>
      </c>
      <c r="C83" s="23">
        <f>VLOOKUP($A$83,'2.2'!$4:$151,6,FALSE)</f>
        <v>84.362049679999998</v>
      </c>
      <c r="D83" s="23">
        <f>VLOOKUP($A$83,'2.2'!$4:$151,14,FALSE)</f>
        <v>73.505192239999985</v>
      </c>
      <c r="E83" s="23">
        <f>VLOOKUP($A$83,'2.2'!$4:$151,22,FALSE)</f>
        <v>59.457225360000002</v>
      </c>
      <c r="F83" s="23">
        <f>VLOOKUP($A$83,'2.2'!$4:$151,30,FALSE)</f>
        <v>62.764453209999999</v>
      </c>
      <c r="G83" s="23">
        <f>VLOOKUP($A$83,'2.2'!$4:$151,38,FALSE)</f>
        <v>65.676147490000005</v>
      </c>
      <c r="H83" s="23">
        <f>VLOOKUP($A$83,'2.2'!$4:$151,46,FALSE)</f>
        <v>78.618485719999995</v>
      </c>
      <c r="I83" s="23">
        <f>VLOOKUP($A$83,'2.2'!$4:$151,54,FALSE)</f>
        <v>21.46798476</v>
      </c>
      <c r="J83" s="23">
        <f>VLOOKUP($A$83,'2.2'!$4:$151,62,FALSE)</f>
        <v>21.458088969999999</v>
      </c>
      <c r="K83" s="23">
        <f>VLOOKUP($A$83,'2.2'!$4:$151,70,FALSE)</f>
        <v>6.9353728500000003</v>
      </c>
      <c r="L83" s="23">
        <f>VLOOKUP($A$83,'2.2'!$4:$151,78,FALSE)</f>
        <v>21.022607569999998</v>
      </c>
      <c r="M83" s="23">
        <f>VLOOKUP($A$83,'2.2'!$4:$151,86,FALSE)</f>
        <v>0.50365601000000004</v>
      </c>
    </row>
    <row r="84" spans="1:83" s="41" customFormat="1" ht="20.100000000000001" customHeight="1" x14ac:dyDescent="0.25">
      <c r="A84" s="32">
        <v>14</v>
      </c>
      <c r="B84" s="33" t="s">
        <v>247</v>
      </c>
      <c r="C84" s="92">
        <f>VLOOKUP($A$84,'2.2'!$4:$151,6,FALSE)</f>
        <v>217422.90592122782</v>
      </c>
      <c r="D84" s="92">
        <f>VLOOKUP($A$84,'2.2'!$4:$151,14,FALSE)</f>
        <v>217360.76916270831</v>
      </c>
      <c r="E84" s="92">
        <f>VLOOKUP($A$84,'2.2'!$4:$151,22,FALSE)</f>
        <v>288983.626792336</v>
      </c>
      <c r="F84" s="92">
        <f>VLOOKUP($A$84,'2.2'!$4:$151,30,FALSE)</f>
        <v>281591.54654139263</v>
      </c>
      <c r="G84" s="92">
        <f>VLOOKUP($A$84,'2.2'!$4:$151,38,FALSE)</f>
        <v>267663.99725060147</v>
      </c>
      <c r="H84" s="92">
        <f>VLOOKUP($A$84,'2.2'!$4:$151,46,FALSE)</f>
        <v>381938.95798746281</v>
      </c>
      <c r="I84" s="92">
        <f>VLOOKUP($A$84,'2.2'!$4:$151,54,FALSE)</f>
        <v>418506.47448154096</v>
      </c>
      <c r="J84" s="92">
        <f>VLOOKUP($A$84,'2.2'!$4:$151,62,FALSE)</f>
        <v>315340.07825569506</v>
      </c>
      <c r="K84" s="92">
        <f>VLOOKUP($A$84,'2.2'!$4:$151,70,FALSE)</f>
        <v>378778.05632968515</v>
      </c>
      <c r="L84" s="92">
        <f>VLOOKUP($A$84,'2.2'!$4:$151,78,FALSE)</f>
        <v>452772.8930597062</v>
      </c>
      <c r="M84" s="92">
        <f>VLOOKUP($A$84,'2.2'!$4:$151,86,FALSE)</f>
        <v>275055.38803961594</v>
      </c>
    </row>
    <row r="85" spans="1:83" ht="20.100000000000001" customHeight="1" x14ac:dyDescent="0.25">
      <c r="A85" s="35">
        <v>141</v>
      </c>
      <c r="B85" s="36" t="s">
        <v>290</v>
      </c>
      <c r="C85" s="93">
        <f>VLOOKUP($A$85,'2.2'!$4:$151,6,FALSE)</f>
        <v>190680.2960943678</v>
      </c>
      <c r="D85" s="93">
        <f>VLOOKUP($A$85,'2.2'!$4:$151,14,FALSE)</f>
        <v>186886.03939429831</v>
      </c>
      <c r="E85" s="93">
        <f>VLOOKUP($A$85,'2.2'!$4:$151,22,FALSE)</f>
        <v>227802.35342836607</v>
      </c>
      <c r="F85" s="93">
        <f>VLOOKUP($A$85,'2.2'!$4:$151,30,FALSE)</f>
        <v>229317.0467846726</v>
      </c>
      <c r="G85" s="93">
        <f>VLOOKUP($A$85,'2.2'!$4:$151,38,FALSE)</f>
        <v>221409.03562824146</v>
      </c>
      <c r="H85" s="93">
        <f>VLOOKUP($A$85,'2.2'!$4:$151,46,FALSE)</f>
        <v>324019.73861368274</v>
      </c>
      <c r="I85" s="93">
        <f>VLOOKUP($A$85,'2.2'!$4:$151,54,FALSE)</f>
        <v>344619.52240936097</v>
      </c>
      <c r="J85" s="93">
        <f>VLOOKUP($A$85,'2.2'!$4:$151,62,FALSE)</f>
        <v>265824.73798846506</v>
      </c>
      <c r="K85" s="93">
        <f>VLOOKUP($A$85,'2.2'!$4:$151,70,FALSE)</f>
        <v>313275.92874251516</v>
      </c>
      <c r="L85" s="93">
        <f>VLOOKUP($A$85,'2.2'!$4:$151,78,FALSE)</f>
        <v>374704.03089138615</v>
      </c>
      <c r="M85" s="93">
        <f>VLOOKUP($A$85,'2.2'!$4:$151,86,FALSE)</f>
        <v>215250.15156592592</v>
      </c>
    </row>
    <row r="86" spans="1:83" ht="20.100000000000001" customHeight="1" x14ac:dyDescent="0.25">
      <c r="A86" s="21">
        <v>1411</v>
      </c>
      <c r="B86" s="22" t="s">
        <v>835</v>
      </c>
      <c r="C86" s="23">
        <f>VLOOKUP($A$86,'2.2'!$4:$151,6,FALSE)</f>
        <v>136089.53887644777</v>
      </c>
      <c r="D86" s="23">
        <f>VLOOKUP($A$86,'2.2'!$4:$151,14,FALSE)</f>
        <v>136296.86626160832</v>
      </c>
      <c r="E86" s="23">
        <f>VLOOKUP($A$86,'2.2'!$4:$151,22,FALSE)</f>
        <v>162609.01038489607</v>
      </c>
      <c r="F86" s="23">
        <f>VLOOKUP($A$86,'2.2'!$4:$151,30,FALSE)</f>
        <v>156456.66718358258</v>
      </c>
      <c r="G86" s="23">
        <f>VLOOKUP($A$86,'2.2'!$4:$151,38,FALSE)</f>
        <v>161109.22557890145</v>
      </c>
      <c r="H86" s="23">
        <f>VLOOKUP($A$86,'2.2'!$4:$151,46,FALSE)</f>
        <v>280636.54066779278</v>
      </c>
      <c r="I86" s="23">
        <f>VLOOKUP($A$86,'2.2'!$4:$151,54,FALSE)</f>
        <v>297867.49733656098</v>
      </c>
      <c r="J86" s="23">
        <f>VLOOKUP($A$86,'2.2'!$4:$151,62,FALSE)</f>
        <v>198415.87255284502</v>
      </c>
      <c r="K86" s="23">
        <f>VLOOKUP($A$86,'2.2'!$4:$151,70,FALSE)</f>
        <v>224290.29556989513</v>
      </c>
      <c r="L86" s="23">
        <f>VLOOKUP($A$86,'2.2'!$4:$151,78,FALSE)</f>
        <v>199901.50545284621</v>
      </c>
      <c r="M86" s="23">
        <f>VLOOKUP($A$86,'2.2'!$4:$151,86,FALSE)</f>
        <v>147036.53363334591</v>
      </c>
    </row>
    <row r="87" spans="1:83" ht="20.100000000000001" customHeight="1" x14ac:dyDescent="0.25">
      <c r="A87" s="21">
        <v>14111</v>
      </c>
      <c r="B87" s="22" t="s">
        <v>291</v>
      </c>
      <c r="C87" s="23">
        <f>VLOOKUP($A$87,'2.2'!$4:$151,6,FALSE)</f>
        <v>320.69327482601</v>
      </c>
      <c r="D87" s="23">
        <f>VLOOKUP($A$87,'2.2'!$4:$151,14,FALSE)</f>
        <v>0.72804427272727301</v>
      </c>
      <c r="E87" s="23">
        <f>VLOOKUP($A$87,'2.2'!$4:$151,22,FALSE)</f>
        <v>3.4116061719769588</v>
      </c>
      <c r="F87" s="23">
        <f>VLOOKUP($A$87,'2.2'!$4:$151,30,FALSE)</f>
        <v>15.902759812661001</v>
      </c>
      <c r="G87" s="23">
        <f>VLOOKUP($A$87,'2.2'!$4:$151,38,FALSE)</f>
        <v>3.8351134715520874E-2</v>
      </c>
      <c r="H87" s="23">
        <f>VLOOKUP($A$87,'2.2'!$4:$151,46,FALSE)</f>
        <v>4.312510897877931E-2</v>
      </c>
      <c r="I87" s="23">
        <f>VLOOKUP($A$87,'2.2'!$4:$151,54,FALSE)</f>
        <v>2.0258575000000001E-2</v>
      </c>
      <c r="J87" s="23">
        <f>VLOOKUP($A$87,'2.2'!$4:$151,62,FALSE)</f>
        <v>0.1305084838589205</v>
      </c>
      <c r="K87" s="23">
        <f>VLOOKUP($A$87,'2.2'!$4:$151,70,FALSE)</f>
        <v>2.8230962102270399E-2</v>
      </c>
      <c r="L87" s="23">
        <f>VLOOKUP($A$87,'2.2'!$4:$151,78,FALSE)</f>
        <v>0</v>
      </c>
      <c r="M87" s="23">
        <f>VLOOKUP($A$87,'2.2'!$4:$151,86,FALSE)</f>
        <v>0</v>
      </c>
    </row>
    <row r="88" spans="1:83" ht="20.100000000000001" customHeight="1" x14ac:dyDescent="0.25">
      <c r="A88" s="21">
        <v>14112</v>
      </c>
      <c r="B88" s="22" t="s">
        <v>292</v>
      </c>
      <c r="C88" s="23">
        <f>VLOOKUP($A$88,'2.2'!$4:$151,6,FALSE)</f>
        <v>65491.22844520324</v>
      </c>
      <c r="D88" s="23">
        <f>VLOOKUP($A$88,'2.2'!$4:$151,14,FALSE)</f>
        <v>81160.596695694519</v>
      </c>
      <c r="E88" s="23">
        <f>VLOOKUP($A$88,'2.2'!$4:$151,22,FALSE)</f>
        <v>97776.119427789701</v>
      </c>
      <c r="F88" s="23">
        <f>VLOOKUP($A$88,'2.2'!$4:$151,30,FALSE)</f>
        <v>96539.802984443711</v>
      </c>
      <c r="G88" s="23">
        <f>VLOOKUP($A$88,'2.2'!$4:$151,38,FALSE)</f>
        <v>105457.50740286546</v>
      </c>
      <c r="H88" s="23">
        <f>VLOOKUP($A$88,'2.2'!$4:$151,46,FALSE)</f>
        <v>188467.24678146106</v>
      </c>
      <c r="I88" s="23">
        <f>VLOOKUP($A$88,'2.2'!$4:$151,54,FALSE)</f>
        <v>225116.2992176644</v>
      </c>
      <c r="J88" s="23">
        <f>VLOOKUP($A$88,'2.2'!$4:$151,62,FALSE)</f>
        <v>154490.49300185416</v>
      </c>
      <c r="K88" s="23">
        <f>VLOOKUP($A$88,'2.2'!$4:$151,70,FALSE)</f>
        <v>173481.05719618261</v>
      </c>
      <c r="L88" s="23">
        <f>VLOOKUP($A$88,'2.2'!$4:$151,78,FALSE)</f>
        <v>160549.02397564639</v>
      </c>
      <c r="M88" s="23">
        <f>VLOOKUP($A$88,'2.2'!$4:$151,86,FALSE)</f>
        <v>115829.58416731367</v>
      </c>
    </row>
    <row r="89" spans="1:83" ht="20.100000000000001" customHeight="1" x14ac:dyDescent="0.25">
      <c r="A89" s="21">
        <v>14113</v>
      </c>
      <c r="B89" s="22" t="s">
        <v>293</v>
      </c>
      <c r="C89" s="23">
        <f>VLOOKUP($A$89,'2.2'!$4:$151,6,FALSE)</f>
        <v>70277.617156418521</v>
      </c>
      <c r="D89" s="23">
        <f>VLOOKUP($A$89,'2.2'!$4:$151,14,FALSE)</f>
        <v>55135.541521641077</v>
      </c>
      <c r="E89" s="23">
        <f>VLOOKUP($A$89,'2.2'!$4:$151,22,FALSE)</f>
        <v>64829.479350934394</v>
      </c>
      <c r="F89" s="23">
        <f>VLOOKUP($A$89,'2.2'!$4:$151,30,FALSE)</f>
        <v>59900.961439326224</v>
      </c>
      <c r="G89" s="23">
        <f>VLOOKUP($A$89,'2.2'!$4:$151,38,FALSE)</f>
        <v>55651.679824901294</v>
      </c>
      <c r="H89" s="23">
        <f>VLOOKUP($A$89,'2.2'!$4:$151,46,FALSE)</f>
        <v>92169.250761222793</v>
      </c>
      <c r="I89" s="23">
        <f>VLOOKUP($A$89,'2.2'!$4:$151,54,FALSE)</f>
        <v>72751.177860321623</v>
      </c>
      <c r="J89" s="23">
        <f>VLOOKUP($A$89,'2.2'!$4:$151,62,FALSE)</f>
        <v>43925.249042507006</v>
      </c>
      <c r="K89" s="23">
        <f>VLOOKUP($A$89,'2.2'!$4:$151,70,FALSE)</f>
        <v>50809.210142750417</v>
      </c>
      <c r="L89" s="23">
        <f>VLOOKUP($A$89,'2.2'!$4:$151,78,FALSE)</f>
        <v>39352.481477199792</v>
      </c>
      <c r="M89" s="23">
        <f>VLOOKUP($A$89,'2.2'!$4:$151,86,FALSE)</f>
        <v>31206.949466032245</v>
      </c>
    </row>
    <row r="90" spans="1:83" ht="20.100000000000001" customHeight="1" x14ac:dyDescent="0.25">
      <c r="A90" s="21">
        <v>1412</v>
      </c>
      <c r="B90" s="22" t="s">
        <v>294</v>
      </c>
      <c r="C90" s="23">
        <f>VLOOKUP($A$90,'2.2'!$4:$151,6,FALSE)</f>
        <v>22412.79636611</v>
      </c>
      <c r="D90" s="23">
        <f>VLOOKUP($A$90,'2.2'!$4:$151,14,FALSE)</f>
        <v>19964.597761509998</v>
      </c>
      <c r="E90" s="23">
        <f>VLOOKUP($A$90,'2.2'!$4:$151,22,FALSE)</f>
        <v>28024.795313880004</v>
      </c>
      <c r="F90" s="23">
        <f>VLOOKUP($A$90,'2.2'!$4:$151,30,FALSE)</f>
        <v>17118.298502799997</v>
      </c>
      <c r="G90" s="23">
        <f>VLOOKUP($A$90,'2.2'!$4:$151,38,FALSE)</f>
        <v>18939.724126289999</v>
      </c>
      <c r="H90" s="23">
        <f>VLOOKUP($A$90,'2.2'!$4:$151,46,FALSE)</f>
        <v>12028.964123590002</v>
      </c>
      <c r="I90" s="23">
        <f>VLOOKUP($A$90,'2.2'!$4:$151,54,FALSE)</f>
        <v>2894.0163748799996</v>
      </c>
      <c r="J90" s="23">
        <f>VLOOKUP($A$90,'2.2'!$4:$151,62,FALSE)</f>
        <v>5588.93537646</v>
      </c>
      <c r="K90" s="23">
        <f>VLOOKUP($A$90,'2.2'!$4:$151,70,FALSE)</f>
        <v>7684.2749985099999</v>
      </c>
      <c r="L90" s="23">
        <f>VLOOKUP($A$90,'2.2'!$4:$151,78,FALSE)</f>
        <v>20784.560068999999</v>
      </c>
      <c r="M90" s="23">
        <f>VLOOKUP($A$90,'2.2'!$4:$151,86,FALSE)</f>
        <v>6694.215246929999</v>
      </c>
    </row>
    <row r="91" spans="1:83" ht="20.100000000000001" customHeight="1" x14ac:dyDescent="0.25">
      <c r="A91" s="21">
        <v>1413</v>
      </c>
      <c r="B91" s="22" t="s">
        <v>295</v>
      </c>
      <c r="C91" s="23">
        <f>VLOOKUP($A$91,'2.2'!$4:$151,6,FALSE)</f>
        <v>0</v>
      </c>
      <c r="D91" s="23">
        <f>VLOOKUP($A$91,'2.2'!$4:$151,14,FALSE)</f>
        <v>0</v>
      </c>
      <c r="E91" s="23">
        <f>VLOOKUP($A$91,'2.2'!$4:$151,22,FALSE)</f>
        <v>0</v>
      </c>
      <c r="F91" s="23">
        <f>VLOOKUP($A$91,'2.2'!$4:$151,30,FALSE)</f>
        <v>0</v>
      </c>
      <c r="G91" s="23">
        <f>VLOOKUP($A$91,'2.2'!$4:$151,38,FALSE)</f>
        <v>0</v>
      </c>
      <c r="H91" s="23">
        <f>VLOOKUP($A$91,'2.2'!$4:$151,46,FALSE)</f>
        <v>0</v>
      </c>
      <c r="I91" s="23">
        <f>VLOOKUP($A$91,'2.2'!$4:$151,54,FALSE)</f>
        <v>0</v>
      </c>
      <c r="J91" s="23">
        <f>VLOOKUP($A$91,'2.2'!$4:$151,62,FALSE)</f>
        <v>0</v>
      </c>
      <c r="K91" s="23">
        <f>VLOOKUP($A$91,'2.2'!$4:$151,70,FALSE)</f>
        <v>0</v>
      </c>
      <c r="L91" s="23">
        <f>VLOOKUP($A$91,'2.2'!$4:$151,78,FALSE)</f>
        <v>0</v>
      </c>
      <c r="M91" s="23">
        <f>VLOOKUP($A$91,'2.2'!$4:$151,86,FALSE)</f>
        <v>0</v>
      </c>
    </row>
    <row r="92" spans="1:83" ht="20.100000000000001" customHeight="1" x14ac:dyDescent="0.25">
      <c r="A92" s="21">
        <v>1414</v>
      </c>
      <c r="B92" s="22" t="s">
        <v>296</v>
      </c>
      <c r="C92" s="23">
        <f>VLOOKUP($A$92,'2.2'!$4:$151,6,FALSE)</f>
        <v>0</v>
      </c>
      <c r="D92" s="23">
        <f>VLOOKUP($A$92,'2.2'!$4:$151,14,FALSE)</f>
        <v>0</v>
      </c>
      <c r="E92" s="23">
        <f>VLOOKUP($A$92,'2.2'!$4:$151,22,FALSE)</f>
        <v>0</v>
      </c>
      <c r="F92" s="23">
        <f>VLOOKUP($A$92,'2.2'!$4:$151,30,FALSE)</f>
        <v>0</v>
      </c>
      <c r="G92" s="23">
        <f>VLOOKUP($A$92,'2.2'!$4:$151,38,FALSE)</f>
        <v>0</v>
      </c>
      <c r="H92" s="23">
        <f>VLOOKUP($A$92,'2.2'!$4:$151,46,FALSE)</f>
        <v>0</v>
      </c>
      <c r="I92" s="23">
        <f>VLOOKUP($A$92,'2.2'!$4:$151,54,FALSE)</f>
        <v>0</v>
      </c>
      <c r="J92" s="23">
        <f>VLOOKUP($A$92,'2.2'!$4:$151,62,FALSE)</f>
        <v>0</v>
      </c>
      <c r="K92" s="23">
        <f>VLOOKUP($A$92,'2.2'!$4:$151,70,FALSE)</f>
        <v>0</v>
      </c>
      <c r="L92" s="23">
        <f>VLOOKUP($A$92,'2.2'!$4:$151,78,FALSE)</f>
        <v>0</v>
      </c>
      <c r="M92" s="23">
        <f>VLOOKUP($A$92,'2.2'!$4:$151,86,FALSE)</f>
        <v>0</v>
      </c>
    </row>
    <row r="93" spans="1:83" ht="20.100000000000001" customHeight="1" x14ac:dyDescent="0.25">
      <c r="A93" s="21">
        <v>1415</v>
      </c>
      <c r="B93" s="22" t="s">
        <v>468</v>
      </c>
      <c r="C93" s="23">
        <f>VLOOKUP($A$93,'2.2'!$4:$151,6,FALSE)</f>
        <v>32177.960851809999</v>
      </c>
      <c r="D93" s="23">
        <f>VLOOKUP($A$93,'2.2'!$4:$151,14,FALSE)</f>
        <v>30624.575371179999</v>
      </c>
      <c r="E93" s="23">
        <f>VLOOKUP($A$93,'2.2'!$4:$151,22,FALSE)</f>
        <v>37168.547729589998</v>
      </c>
      <c r="F93" s="23">
        <f>VLOOKUP($A$93,'2.2'!$4:$151,30,FALSE)</f>
        <v>55742.081098289986</v>
      </c>
      <c r="G93" s="23">
        <f>VLOOKUP($A$93,'2.2'!$4:$151,38,FALSE)</f>
        <v>41360.085923049999</v>
      </c>
      <c r="H93" s="23">
        <f>VLOOKUP($A$93,'2.2'!$4:$151,46,FALSE)</f>
        <v>31354.233822300004</v>
      </c>
      <c r="I93" s="23">
        <f>VLOOKUP($A$93,'2.2'!$4:$151,54,FALSE)</f>
        <v>43858.008697919999</v>
      </c>
      <c r="J93" s="23">
        <f>VLOOKUP($A$93,'2.2'!$4:$151,62,FALSE)</f>
        <v>61819.930059159997</v>
      </c>
      <c r="K93" s="23">
        <f>VLOOKUP($A$93,'2.2'!$4:$151,70,FALSE)</f>
        <v>81301.358174110006</v>
      </c>
      <c r="L93" s="23">
        <f>VLOOKUP($A$93,'2.2'!$4:$151,78,FALSE)</f>
        <v>154017.96536954</v>
      </c>
      <c r="M93" s="23">
        <f>VLOOKUP($A$93,'2.2'!$4:$151,86,FALSE)</f>
        <v>61519.402685650013</v>
      </c>
    </row>
    <row r="94" spans="1:83" ht="20.100000000000001" customHeight="1" x14ac:dyDescent="0.25">
      <c r="A94" s="21">
        <v>1416</v>
      </c>
      <c r="B94" s="22" t="s">
        <v>297</v>
      </c>
      <c r="C94" s="23">
        <f>VLOOKUP($A$94,'2.2'!$4:$151,6,FALSE)</f>
        <v>0</v>
      </c>
      <c r="D94" s="23">
        <f>VLOOKUP($A$94,'2.2'!$4:$151,14,FALSE)</f>
        <v>0</v>
      </c>
      <c r="E94" s="23">
        <f>VLOOKUP($A$94,'2.2'!$4:$151,22,FALSE)</f>
        <v>0</v>
      </c>
      <c r="F94" s="23">
        <f>VLOOKUP($A$94,'2.2'!$4:$151,30,FALSE)</f>
        <v>0</v>
      </c>
      <c r="G94" s="23">
        <f>VLOOKUP($A$94,'2.2'!$4:$151,38,FALSE)</f>
        <v>0</v>
      </c>
      <c r="H94" s="23">
        <f>VLOOKUP($A$94,'2.2'!$4:$151,46,FALSE)</f>
        <v>0</v>
      </c>
      <c r="I94" s="23">
        <f>VLOOKUP($A$94,'2.2'!$4:$151,54,FALSE)</f>
        <v>0</v>
      </c>
      <c r="J94" s="23">
        <f>VLOOKUP($A$94,'2.2'!$4:$151,62,FALSE)</f>
        <v>0</v>
      </c>
      <c r="K94" s="23">
        <f>VLOOKUP($A$94,'2.2'!$4:$151,70,FALSE)</f>
        <v>0</v>
      </c>
      <c r="L94" s="23">
        <f>VLOOKUP($A$94,'2.2'!$4:$151,78,FALSE)</f>
        <v>0</v>
      </c>
      <c r="M94" s="23">
        <f>VLOOKUP($A$94,'2.2'!$4:$151,86,FALSE)</f>
        <v>0</v>
      </c>
    </row>
    <row r="95" spans="1:83" s="80" customFormat="1" ht="20.100000000000001" customHeight="1" x14ac:dyDescent="0.25">
      <c r="A95" s="35">
        <v>142</v>
      </c>
      <c r="B95" s="36" t="s">
        <v>298</v>
      </c>
      <c r="C95" s="93">
        <f>VLOOKUP($A$95,'2.2'!$4:$151,6,FALSE)</f>
        <v>7322.7583312000006</v>
      </c>
      <c r="D95" s="93">
        <f>VLOOKUP($A$95,'2.2'!$4:$151,14,FALSE)</f>
        <v>8830.90822501</v>
      </c>
      <c r="E95" s="93">
        <f>VLOOKUP($A$95,'2.2'!$4:$151,22,FALSE)</f>
        <v>11251.355851320001</v>
      </c>
      <c r="F95" s="93">
        <f>VLOOKUP($A$95,'2.2'!$4:$151,30,FALSE)</f>
        <v>11845.88946292</v>
      </c>
      <c r="G95" s="93">
        <f>VLOOKUP($A$95,'2.2'!$4:$151,38,FALSE)</f>
        <v>11493.29418999</v>
      </c>
      <c r="H95" s="93">
        <f>VLOOKUP($A$95,'2.2'!$4:$151,46,FALSE)</f>
        <v>12254.63586635</v>
      </c>
      <c r="I95" s="93">
        <f>VLOOKUP($A$95,'2.2'!$4:$151,54,FALSE)</f>
        <v>12014.185856149998</v>
      </c>
      <c r="J95" s="93">
        <f>VLOOKUP($A$95,'2.2'!$4:$151,62,FALSE)</f>
        <v>11015.994904859999</v>
      </c>
      <c r="K95" s="93">
        <f>VLOOKUP($A$95,'2.2'!$4:$151,70,FALSE)</f>
        <v>12844.894875990001</v>
      </c>
      <c r="L95" s="93">
        <f>VLOOKUP($A$95,'2.2'!$4:$151,78,FALSE)</f>
        <v>12909.64945255</v>
      </c>
      <c r="M95" s="93">
        <f>VLOOKUP($A$95,'2.2'!$4:$151,86,FALSE)</f>
        <v>9813.518524430001</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23">
        <f>VLOOKUP($A$96,'2.2'!$4:$151,6,FALSE)</f>
        <v>0</v>
      </c>
      <c r="D96" s="23">
        <f>VLOOKUP($A$96,'2.2'!$4:$151,14,FALSE)</f>
        <v>0</v>
      </c>
      <c r="E96" s="23">
        <f>VLOOKUP($A$96,'2.2'!$4:$151,22,FALSE)</f>
        <v>0</v>
      </c>
      <c r="F96" s="23">
        <f>VLOOKUP($A$96,'2.2'!$4:$151,30,FALSE)</f>
        <v>0</v>
      </c>
      <c r="G96" s="23">
        <f>VLOOKUP($A$96,'2.2'!$4:$151,38,FALSE)</f>
        <v>0</v>
      </c>
      <c r="H96" s="23">
        <f>VLOOKUP($A$96,'2.2'!$4:$151,46,FALSE)</f>
        <v>0</v>
      </c>
      <c r="I96" s="23">
        <f>VLOOKUP($A$96,'2.2'!$4:$151,54,FALSE)</f>
        <v>0</v>
      </c>
      <c r="J96" s="23">
        <f>VLOOKUP($A$96,'2.2'!$4:$151,62,FALSE)</f>
        <v>0</v>
      </c>
      <c r="K96" s="23">
        <f>VLOOKUP($A$96,'2.2'!$4:$151,70,FALSE)</f>
        <v>0</v>
      </c>
      <c r="L96" s="23">
        <f>VLOOKUP($A$96,'2.2'!$4:$151,78,FALSE)</f>
        <v>0</v>
      </c>
      <c r="M96" s="23">
        <f>VLOOKUP($A$96,'2.2'!$4:$151,86,FALSE)</f>
        <v>0</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23">
        <f>VLOOKUP($A$97,'2.2'!$4:$151,6,FALSE)</f>
        <v>1239.1723385299999</v>
      </c>
      <c r="D97" s="23">
        <f>VLOOKUP($A$97,'2.2'!$4:$151,14,FALSE)</f>
        <v>1654.23933203</v>
      </c>
      <c r="E97" s="23">
        <f>VLOOKUP($A$97,'2.2'!$4:$151,22,FALSE)</f>
        <v>1885.4713343400001</v>
      </c>
      <c r="F97" s="23">
        <f>VLOOKUP($A$97,'2.2'!$4:$151,30,FALSE)</f>
        <v>2016.5464231999995</v>
      </c>
      <c r="G97" s="23">
        <f>VLOOKUP($A$97,'2.2'!$4:$151,38,FALSE)</f>
        <v>2134.5383898599998</v>
      </c>
      <c r="H97" s="23">
        <f>VLOOKUP($A$97,'2.2'!$4:$151,46,FALSE)</f>
        <v>2267.78574088</v>
      </c>
      <c r="I97" s="23">
        <f>VLOOKUP($A$97,'2.2'!$4:$151,54,FALSE)</f>
        <v>1573.7851636099999</v>
      </c>
      <c r="J97" s="23">
        <f>VLOOKUP($A$97,'2.2'!$4:$151,62,FALSE)</f>
        <v>1699.71412018</v>
      </c>
      <c r="K97" s="23">
        <f>VLOOKUP($A$97,'2.2'!$4:$151,70,FALSE)</f>
        <v>1955.5409787400001</v>
      </c>
      <c r="L97" s="23">
        <f>VLOOKUP($A$97,'2.2'!$4:$151,78,FALSE)</f>
        <v>1971.1962930000002</v>
      </c>
      <c r="M97" s="23">
        <f>VLOOKUP($A$97,'2.2'!$4:$151,86,FALSE)</f>
        <v>1591.5564082899998</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23">
        <f>VLOOKUP($A$98,'2.2'!$4:$151,6,FALSE)</f>
        <v>6083.5859926699995</v>
      </c>
      <c r="D98" s="23">
        <f>VLOOKUP($A$98,'2.2'!$4:$151,14,FALSE)</f>
        <v>7176.6688929800011</v>
      </c>
      <c r="E98" s="23">
        <f>VLOOKUP($A$98,'2.2'!$4:$151,22,FALSE)</f>
        <v>9365.8845169799988</v>
      </c>
      <c r="F98" s="23">
        <f>VLOOKUP($A$98,'2.2'!$4:$151,30,FALSE)</f>
        <v>9829.3430397200009</v>
      </c>
      <c r="G98" s="23">
        <f>VLOOKUP($A$98,'2.2'!$4:$151,38,FALSE)</f>
        <v>9358.7558001299985</v>
      </c>
      <c r="H98" s="23">
        <f>VLOOKUP($A$98,'2.2'!$4:$151,46,FALSE)</f>
        <v>9986.8501254699986</v>
      </c>
      <c r="I98" s="23">
        <f>VLOOKUP($A$98,'2.2'!$4:$151,54,FALSE)</f>
        <v>10440.400692539999</v>
      </c>
      <c r="J98" s="23">
        <f>VLOOKUP($A$98,'2.2'!$4:$151,62,FALSE)</f>
        <v>9316.2807846799988</v>
      </c>
      <c r="K98" s="23">
        <f>VLOOKUP($A$98,'2.2'!$4:$151,70,FALSE)</f>
        <v>10889.353897249999</v>
      </c>
      <c r="L98" s="23">
        <f>VLOOKUP($A$98,'2.2'!$4:$151,78,FALSE)</f>
        <v>10938.453159549999</v>
      </c>
      <c r="M98" s="23">
        <f>VLOOKUP($A$98,'2.2'!$4:$151,86,FALSE)</f>
        <v>8221.9621161400009</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23">
        <f>VLOOKUP($A$99,'2.2'!$4:$151,6,FALSE)</f>
        <v>0</v>
      </c>
      <c r="D99" s="23">
        <f>VLOOKUP($A$99,'2.2'!$4:$151,14,FALSE)</f>
        <v>0</v>
      </c>
      <c r="E99" s="23">
        <f>VLOOKUP($A$99,'2.2'!$4:$151,22,FALSE)</f>
        <v>0</v>
      </c>
      <c r="F99" s="23">
        <f>VLOOKUP($A$99,'2.2'!$4:$151,30,FALSE)</f>
        <v>0</v>
      </c>
      <c r="G99" s="23">
        <f>VLOOKUP($A$99,'2.2'!$4:$151,38,FALSE)</f>
        <v>0</v>
      </c>
      <c r="H99" s="23">
        <f>VLOOKUP($A$99,'2.2'!$4:$151,46,FALSE)</f>
        <v>0</v>
      </c>
      <c r="I99" s="23">
        <f>VLOOKUP($A$99,'2.2'!$4:$151,54,FALSE)</f>
        <v>0</v>
      </c>
      <c r="J99" s="23">
        <f>VLOOKUP($A$99,'2.2'!$4:$151,62,FALSE)</f>
        <v>0</v>
      </c>
      <c r="K99" s="23">
        <f>VLOOKUP($A$99,'2.2'!$4:$151,70,FALSE)</f>
        <v>0</v>
      </c>
      <c r="L99" s="23">
        <f>VLOOKUP($A$99,'2.2'!$4:$151,78,FALSE)</f>
        <v>0</v>
      </c>
      <c r="M99" s="23">
        <f>VLOOKUP($A$99,'2.2'!$4:$151,86,FALSE)</f>
        <v>0</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93">
        <f>VLOOKUP($A$100,'2.2'!$4:$151,6,FALSE)</f>
        <v>11507.78641882</v>
      </c>
      <c r="D100" s="93">
        <f>VLOOKUP($A$100,'2.2'!$4:$151,14,FALSE)</f>
        <v>14307.311036900002</v>
      </c>
      <c r="E100" s="93">
        <f>VLOOKUP($A$100,'2.2'!$4:$151,22,FALSE)</f>
        <v>28820.143416110004</v>
      </c>
      <c r="F100" s="93">
        <f>VLOOKUP($A$100,'2.2'!$4:$151,30,FALSE)</f>
        <v>26254.463862100001</v>
      </c>
      <c r="G100" s="93">
        <f>VLOOKUP($A$100,'2.2'!$4:$151,38,FALSE)</f>
        <v>23027.485241090002</v>
      </c>
      <c r="H100" s="93">
        <f>VLOOKUP($A$100,'2.2'!$4:$151,46,FALSE)</f>
        <v>21324.207332270002</v>
      </c>
      <c r="I100" s="93">
        <f>VLOOKUP($A$100,'2.2'!$4:$151,54,FALSE)</f>
        <v>46721.779513680012</v>
      </c>
      <c r="J100" s="93">
        <f>VLOOKUP($A$100,'2.2'!$4:$151,62,FALSE)</f>
        <v>46245.735577989981</v>
      </c>
      <c r="K100" s="93">
        <f>VLOOKUP($A$100,'2.2'!$4:$151,70,FALSE)</f>
        <v>36543.389415680009</v>
      </c>
      <c r="L100" s="93">
        <f>VLOOKUP($A$100,'2.2'!$4:$151,78,FALSE)</f>
        <v>29943.491398169997</v>
      </c>
      <c r="M100" s="93">
        <f>VLOOKUP($A$100,'2.2'!$4:$151,86,FALSE)</f>
        <v>28418.763182949999</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93">
        <f>VLOOKUP($A$101,'2.2'!$4:$151,6,FALSE)</f>
        <v>7912.0650768400001</v>
      </c>
      <c r="D101" s="93">
        <f>VLOOKUP($A$101,'2.2'!$4:$151,14,FALSE)</f>
        <v>7336.5105064999998</v>
      </c>
      <c r="E101" s="93">
        <f>VLOOKUP($A$101,'2.2'!$4:$151,22,FALSE)</f>
        <v>21109.774096540001</v>
      </c>
      <c r="F101" s="93">
        <f>VLOOKUP($A$101,'2.2'!$4:$151,30,FALSE)</f>
        <v>14174.146431699999</v>
      </c>
      <c r="G101" s="93">
        <f>VLOOKUP($A$101,'2.2'!$4:$151,38,FALSE)</f>
        <v>11734.182191280001</v>
      </c>
      <c r="H101" s="93">
        <f>VLOOKUP($A$101,'2.2'!$4:$151,46,FALSE)</f>
        <v>24340.37617516</v>
      </c>
      <c r="I101" s="93">
        <f>VLOOKUP($A$101,'2.2'!$4:$151,54,FALSE)</f>
        <v>15150.986702349997</v>
      </c>
      <c r="J101" s="93">
        <f>VLOOKUP($A$101,'2.2'!$4:$151,62,FALSE)</f>
        <v>-7746.3902156199947</v>
      </c>
      <c r="K101" s="93">
        <f>VLOOKUP($A$101,'2.2'!$4:$151,70,FALSE)</f>
        <v>16113.843295500001</v>
      </c>
      <c r="L101" s="93">
        <f>VLOOKUP($A$101,'2.2'!$4:$151,78,FALSE)</f>
        <v>35215.7213176</v>
      </c>
      <c r="M101" s="93">
        <f>VLOOKUP($A$101,'2.2'!$4:$151,86,FALSE)</f>
        <v>21572.954766309998</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23">
        <f>VLOOKUP($A$102,'2.2'!$4:$151,6,FALSE)</f>
        <v>7002.4376356100011</v>
      </c>
      <c r="D102" s="23">
        <f>VLOOKUP($A$102,'2.2'!$4:$151,14,FALSE)</f>
        <v>6292.8868331900003</v>
      </c>
      <c r="E102" s="23">
        <f>VLOOKUP($A$102,'2.2'!$4:$151,22,FALSE)</f>
        <v>12487.167154979999</v>
      </c>
      <c r="F102" s="23">
        <f>VLOOKUP($A$102,'2.2'!$4:$151,30,FALSE)</f>
        <v>11585.811314140001</v>
      </c>
      <c r="G102" s="23">
        <f>VLOOKUP($A$102,'2.2'!$4:$151,38,FALSE)</f>
        <v>6594.3772522500003</v>
      </c>
      <c r="H102" s="23">
        <f>VLOOKUP($A$102,'2.2'!$4:$151,46,FALSE)</f>
        <v>18848.686489450003</v>
      </c>
      <c r="I102" s="23">
        <f>VLOOKUP($A$102,'2.2'!$4:$151,54,FALSE)</f>
        <v>12612.20880149</v>
      </c>
      <c r="J102" s="23">
        <f>VLOOKUP($A$102,'2.2'!$4:$151,62,FALSE)</f>
        <v>-10017.729741699994</v>
      </c>
      <c r="K102" s="23">
        <f>VLOOKUP($A$102,'2.2'!$4:$151,70,FALSE)</f>
        <v>13364.227284050001</v>
      </c>
      <c r="L102" s="23">
        <f>VLOOKUP($A$102,'2.2'!$4:$151,78,FALSE)</f>
        <v>32591.004477219998</v>
      </c>
      <c r="M102" s="23">
        <f>VLOOKUP($A$102,'2.2'!$4:$151,86,FALSE)</f>
        <v>19046.587186819997</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23">
        <f>VLOOKUP($A$103,'2.2'!$4:$151,6,FALSE)</f>
        <v>909.62744123000004</v>
      </c>
      <c r="D103" s="23">
        <f>VLOOKUP($A$103,'2.2'!$4:$151,14,FALSE)</f>
        <v>1043.62367331</v>
      </c>
      <c r="E103" s="23">
        <f>VLOOKUP($A$103,'2.2'!$4:$151,22,FALSE)</f>
        <v>8622.6069415599995</v>
      </c>
      <c r="F103" s="23">
        <f>VLOOKUP($A$103,'2.2'!$4:$151,30,FALSE)</f>
        <v>2588.3351175600001</v>
      </c>
      <c r="G103" s="23">
        <f>VLOOKUP($A$103,'2.2'!$4:$151,38,FALSE)</f>
        <v>5139.8049390300002</v>
      </c>
      <c r="H103" s="23">
        <f>VLOOKUP($A$103,'2.2'!$4:$151,46,FALSE)</f>
        <v>5491.68968571</v>
      </c>
      <c r="I103" s="23">
        <f>VLOOKUP($A$103,'2.2'!$4:$151,54,FALSE)</f>
        <v>2538.7779008599996</v>
      </c>
      <c r="J103" s="23">
        <f>VLOOKUP($A$103,'2.2'!$4:$151,62,FALSE)</f>
        <v>2271.3395260800003</v>
      </c>
      <c r="K103" s="23">
        <f>VLOOKUP($A$103,'2.2'!$4:$151,70,FALSE)</f>
        <v>2749.6160114499999</v>
      </c>
      <c r="L103" s="23">
        <f>VLOOKUP($A$103,'2.2'!$4:$151,78,FALSE)</f>
        <v>2624.7168403800001</v>
      </c>
      <c r="M103" s="23">
        <f>VLOOKUP($A$103,'2.2'!$4:$151,86,FALSE)</f>
        <v>2526.36757949</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93">
        <f>VLOOKUP($A$104,'2.2'!$4:$151,6,FALSE)</f>
        <v>0</v>
      </c>
      <c r="D104" s="93">
        <f>VLOOKUP($A$104,'2.2'!$4:$151,14,FALSE)</f>
        <v>0</v>
      </c>
      <c r="E104" s="93">
        <f>VLOOKUP($A$104,'2.2'!$4:$151,22,FALSE)</f>
        <v>0</v>
      </c>
      <c r="F104" s="93">
        <f>VLOOKUP($A$104,'2.2'!$4:$151,30,FALSE)</f>
        <v>0</v>
      </c>
      <c r="G104" s="93">
        <f>VLOOKUP($A$104,'2.2'!$4:$151,38,FALSE)</f>
        <v>0</v>
      </c>
      <c r="H104" s="93">
        <f>VLOOKUP($A$104,'2.2'!$4:$151,46,FALSE)</f>
        <v>0</v>
      </c>
      <c r="I104" s="93">
        <f>VLOOKUP($A$104,'2.2'!$4:$151,54,FALSE)</f>
        <v>0</v>
      </c>
      <c r="J104" s="93">
        <f>VLOOKUP($A$104,'2.2'!$4:$151,62,FALSE)</f>
        <v>0</v>
      </c>
      <c r="K104" s="93">
        <f>VLOOKUP($A$104,'2.2'!$4:$151,70,FALSE)</f>
        <v>0</v>
      </c>
      <c r="L104" s="93">
        <f>VLOOKUP($A$104,'2.2'!$4:$151,78,FALSE)</f>
        <v>0</v>
      </c>
      <c r="M104" s="93">
        <f>VLOOKUP($A$104,'2.2'!$4:$151,86,FALSE)</f>
        <v>0</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05" t="s">
        <v>589</v>
      </c>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105" t="s">
        <v>853</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590</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804</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653</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ht="20.100000000000001" customHeight="1" x14ac:dyDescent="0.25">
      <c r="A110" s="105" t="s">
        <v>625</v>
      </c>
    </row>
    <row r="111" spans="1:83" ht="20.100000000000001" customHeight="1" x14ac:dyDescent="0.25">
      <c r="A111" s="105" t="s">
        <v>605</v>
      </c>
    </row>
    <row r="112" spans="1:83" ht="20.100000000000001" customHeight="1" x14ac:dyDescent="0.25">
      <c r="A112" s="105" t="s">
        <v>651</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4CE44-1DD5-40EA-A9B7-C66D5DAC99F7}">
  <sheetPr codeName="Planilha16"/>
  <dimension ref="A1:CE112"/>
  <sheetViews>
    <sheetView showGridLines="0" zoomScaleNormal="100" workbookViewId="0">
      <pane xSplit="2" ySplit="4" topLeftCell="C98" activePane="bottomRight" state="frozen"/>
      <selection activeCell="A54" sqref="A54"/>
      <selection pane="topRight" activeCell="A54" sqref="A54"/>
      <selection pane="bottomLeft" activeCell="A54" sqref="A54"/>
      <selection pane="bottomRight" activeCell="A109" sqref="A109:A110"/>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771</v>
      </c>
    </row>
    <row r="2" spans="1:13" ht="20.100000000000001" customHeight="1" x14ac:dyDescent="0.25">
      <c r="A2" s="99" t="s">
        <v>333</v>
      </c>
    </row>
    <row r="4" spans="1:13" s="106" customFormat="1" ht="20.100000000000001" customHeight="1" x14ac:dyDescent="0.25">
      <c r="A4" s="322" t="s">
        <v>654</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1">
        <f>VLOOKUP($A$5,'2.2'!$4:$151,7,FALSE)</f>
        <v>477445.44746254513</v>
      </c>
      <c r="D5" s="91">
        <f>VLOOKUP($A$5,'2.2'!$4:$151,15,FALSE)</f>
        <v>530696.57490365114</v>
      </c>
      <c r="E5" s="91">
        <f>VLOOKUP($A$5,'2.2'!$4:$151,23,FALSE)</f>
        <v>579802.26627839135</v>
      </c>
      <c r="F5" s="91">
        <f>VLOOKUP($A$5,'2.2'!$4:$151,31,FALSE)</f>
        <v>645247.46060524113</v>
      </c>
      <c r="G5" s="91">
        <f>VLOOKUP($A$5,'2.2'!$4:$151,39,FALSE)</f>
        <v>691351.83257352118</v>
      </c>
      <c r="H5" s="91">
        <f>VLOOKUP($A$5,'2.2'!$4:$151,47,FALSE)</f>
        <v>732450.89102384425</v>
      </c>
      <c r="I5" s="91">
        <f>VLOOKUP($A$5,'2.2'!$4:$151,55,FALSE)</f>
        <v>765301.86965209828</v>
      </c>
      <c r="J5" s="91">
        <f>VLOOKUP($A$5,'2.2'!$4:$151,63,FALSE)</f>
        <v>798313.34040104493</v>
      </c>
      <c r="K5" s="91">
        <f>VLOOKUP($A$5,'2.2'!$4:$151,71,FALSE)</f>
        <v>857534.78149976605</v>
      </c>
      <c r="L5" s="91">
        <f>VLOOKUP($A$5,'2.2'!$4:$151,79,FALSE)</f>
        <v>914596.11118987412</v>
      </c>
      <c r="M5" s="91">
        <f>VLOOKUP($A$5,'2.2'!$4:$151,87,FALSE)</f>
        <v>1002769.0513101744</v>
      </c>
    </row>
    <row r="6" spans="1:13" ht="20.100000000000001" customHeight="1" x14ac:dyDescent="0.25">
      <c r="A6" s="32">
        <v>11</v>
      </c>
      <c r="B6" s="33" t="s">
        <v>242</v>
      </c>
      <c r="C6" s="92">
        <f>VLOOKUP($A$6,'2.2'!$4:$151,7,FALSE)</f>
        <v>301491.60436117457</v>
      </c>
      <c r="D6" s="92">
        <f>VLOOKUP($A$6,'2.2'!$4:$151,15,FALSE)</f>
        <v>335046.94850113714</v>
      </c>
      <c r="E6" s="92">
        <f>VLOOKUP($A$6,'2.2'!$4:$151,23,FALSE)</f>
        <v>369416.34502937802</v>
      </c>
      <c r="F6" s="92">
        <f>VLOOKUP($A$6,'2.2'!$4:$151,31,FALSE)</f>
        <v>410819.18750085804</v>
      </c>
      <c r="G6" s="92">
        <f>VLOOKUP($A$6,'2.2'!$4:$151,39,FALSE)</f>
        <v>437511.78207352973</v>
      </c>
      <c r="H6" s="92">
        <f>VLOOKUP($A$6,'2.2'!$4:$151,47,FALSE)</f>
        <v>456343.73739994079</v>
      </c>
      <c r="I6" s="92">
        <f>VLOOKUP($A$6,'2.2'!$4:$151,55,FALSE)</f>
        <v>478446.41818897997</v>
      </c>
      <c r="J6" s="92">
        <f>VLOOKUP($A$6,'2.2'!$4:$151,63,FALSE)</f>
        <v>511519.2755538199</v>
      </c>
      <c r="K6" s="92">
        <f>VLOOKUP($A$6,'2.2'!$4:$151,71,FALSE)</f>
        <v>551544.99687047</v>
      </c>
      <c r="L6" s="92">
        <f>VLOOKUP($A$6,'2.2'!$4:$151,79,FALSE)</f>
        <v>587742.97735329438</v>
      </c>
      <c r="M6" s="92">
        <f>VLOOKUP($A$6,'2.2'!$4:$151,87,FALSE)</f>
        <v>602320.82465612004</v>
      </c>
    </row>
    <row r="7" spans="1:13" ht="20.100000000000001" customHeight="1" x14ac:dyDescent="0.25">
      <c r="A7" s="35">
        <v>111</v>
      </c>
      <c r="B7" s="36" t="s">
        <v>256</v>
      </c>
      <c r="C7" s="93">
        <f>VLOOKUP($A$7,'2.2'!$4:$151,7,FALSE)</f>
        <v>0</v>
      </c>
      <c r="D7" s="93">
        <f>VLOOKUP($A$7,'2.2'!$4:$151,15,FALSE)</f>
        <v>0</v>
      </c>
      <c r="E7" s="93">
        <f>VLOOKUP($A$7,'2.2'!$4:$151,23,FALSE)</f>
        <v>0</v>
      </c>
      <c r="F7" s="93">
        <f>VLOOKUP($A$7,'2.2'!$4:$151,31,FALSE)</f>
        <v>0</v>
      </c>
      <c r="G7" s="93">
        <f>VLOOKUP($A$7,'2.2'!$4:$151,39,FALSE)</f>
        <v>0</v>
      </c>
      <c r="H7" s="93">
        <f>VLOOKUP($A$7,'2.2'!$4:$151,47,FALSE)</f>
        <v>0</v>
      </c>
      <c r="I7" s="93">
        <f>VLOOKUP($A$7,'2.2'!$4:$151,55,FALSE)</f>
        <v>0</v>
      </c>
      <c r="J7" s="93">
        <f>VLOOKUP($A$7,'2.2'!$4:$151,63,FALSE)</f>
        <v>0</v>
      </c>
      <c r="K7" s="93">
        <f>VLOOKUP($A$7,'2.2'!$4:$151,71,FALSE)</f>
        <v>0</v>
      </c>
      <c r="L7" s="93">
        <f>VLOOKUP($A$7,'2.2'!$4:$151,79,FALSE)</f>
        <v>0</v>
      </c>
      <c r="M7" s="93">
        <f>VLOOKUP($A$7,'2.2'!$4:$151,87,FALSE)</f>
        <v>0</v>
      </c>
    </row>
    <row r="8" spans="1:13" s="41" customFormat="1" ht="20.100000000000001" customHeight="1" x14ac:dyDescent="0.25">
      <c r="A8" s="38">
        <v>1111</v>
      </c>
      <c r="B8" s="39" t="s">
        <v>432</v>
      </c>
      <c r="C8" s="94">
        <f>VLOOKUP($A$8,'2.2'!$4:$151,7,FALSE)</f>
        <v>0</v>
      </c>
      <c r="D8" s="94">
        <f>VLOOKUP($A$8,'2.2'!$4:$151,15,FALSE)</f>
        <v>0</v>
      </c>
      <c r="E8" s="94">
        <f>VLOOKUP($A$8,'2.2'!$4:$151,23,FALSE)</f>
        <v>0</v>
      </c>
      <c r="F8" s="94">
        <f>VLOOKUP($A$8,'2.2'!$4:$151,31,FALSE)</f>
        <v>0</v>
      </c>
      <c r="G8" s="94">
        <f>VLOOKUP($A$8,'2.2'!$4:$151,39,FALSE)</f>
        <v>0</v>
      </c>
      <c r="H8" s="94">
        <f>VLOOKUP($A$8,'2.2'!$4:$151,47,FALSE)</f>
        <v>0</v>
      </c>
      <c r="I8" s="94">
        <f>VLOOKUP($A$8,'2.2'!$4:$151,55,FALSE)</f>
        <v>0</v>
      </c>
      <c r="J8" s="94">
        <f>VLOOKUP($A$8,'2.2'!$4:$151,63,FALSE)</f>
        <v>0</v>
      </c>
      <c r="K8" s="94">
        <f>VLOOKUP($A$8,'2.2'!$4:$151,71,FALSE)</f>
        <v>0</v>
      </c>
      <c r="L8" s="94">
        <f>VLOOKUP($A$8,'2.2'!$4:$151,79,FALSE)</f>
        <v>0</v>
      </c>
      <c r="M8" s="94">
        <f>VLOOKUP($A$8,'2.2'!$4:$151,87,FALSE)</f>
        <v>0</v>
      </c>
    </row>
    <row r="9" spans="1:13" ht="20.100000000000001" customHeight="1" x14ac:dyDescent="0.25">
      <c r="A9" s="38">
        <v>1112</v>
      </c>
      <c r="B9" s="39" t="s">
        <v>433</v>
      </c>
      <c r="C9" s="94">
        <f>VLOOKUP($A$9,'2.2'!$4:$151,7,FALSE)</f>
        <v>0</v>
      </c>
      <c r="D9" s="94">
        <f>VLOOKUP($A$9,'2.2'!$4:$151,15,FALSE)</f>
        <v>0</v>
      </c>
      <c r="E9" s="94">
        <f>VLOOKUP($A$9,'2.2'!$4:$151,23,FALSE)</f>
        <v>0</v>
      </c>
      <c r="F9" s="94">
        <f>VLOOKUP($A$9,'2.2'!$4:$151,31,FALSE)</f>
        <v>0</v>
      </c>
      <c r="G9" s="94">
        <f>VLOOKUP($A$9,'2.2'!$4:$151,39,FALSE)</f>
        <v>0</v>
      </c>
      <c r="H9" s="94">
        <f>VLOOKUP($A$9,'2.2'!$4:$151,47,FALSE)</f>
        <v>0</v>
      </c>
      <c r="I9" s="94">
        <f>VLOOKUP($A$9,'2.2'!$4:$151,55,FALSE)</f>
        <v>0</v>
      </c>
      <c r="J9" s="94">
        <f>VLOOKUP($A$9,'2.2'!$4:$151,63,FALSE)</f>
        <v>0</v>
      </c>
      <c r="K9" s="94">
        <f>VLOOKUP($A$9,'2.2'!$4:$151,71,FALSE)</f>
        <v>0</v>
      </c>
      <c r="L9" s="94">
        <f>VLOOKUP($A$9,'2.2'!$4:$151,79,FALSE)</f>
        <v>0</v>
      </c>
      <c r="M9" s="94">
        <f>VLOOKUP($A$9,'2.2'!$4:$151,87,FALSE)</f>
        <v>0</v>
      </c>
    </row>
    <row r="10" spans="1:13" s="48" customFormat="1" ht="20.100000000000001" customHeight="1" x14ac:dyDescent="0.25">
      <c r="A10" s="45" t="s">
        <v>434</v>
      </c>
      <c r="B10" s="56" t="s">
        <v>435</v>
      </c>
      <c r="C10" s="95" t="str">
        <f>VLOOKUP($A$10,'2.2'!$4:$151,7,FALSE)</f>
        <v>0</v>
      </c>
      <c r="D10" s="95" t="str">
        <f>VLOOKUP($A$10,'2.2'!$4:$151,15,FALSE)</f>
        <v>0</v>
      </c>
      <c r="E10" s="95" t="str">
        <f>VLOOKUP($A$10,'2.2'!$4:$151,23,FALSE)</f>
        <v>0</v>
      </c>
      <c r="F10" s="95" t="str">
        <f>VLOOKUP($A$10,'2.2'!$4:$151,31,FALSE)</f>
        <v>0</v>
      </c>
      <c r="G10" s="95" t="str">
        <f>VLOOKUP($A$10,'2.2'!$4:$151,39,FALSE)</f>
        <v>0</v>
      </c>
      <c r="H10" s="95" t="str">
        <f>VLOOKUP($A$10,'2.2'!$4:$151,47,FALSE)</f>
        <v>0</v>
      </c>
      <c r="I10" s="95" t="str">
        <f>VLOOKUP($A$10,'2.2'!$4:$151,55,FALSE)</f>
        <v>0</v>
      </c>
      <c r="J10" s="95" t="str">
        <f>VLOOKUP($A$10,'2.2'!$4:$151,63,FALSE)</f>
        <v>0</v>
      </c>
      <c r="K10" s="95" t="str">
        <f>VLOOKUP($A$10,'2.2'!$4:$151,71,FALSE)</f>
        <v>0</v>
      </c>
      <c r="L10" s="95" t="str">
        <f>VLOOKUP($A$10,'2.2'!$4:$151,79,FALSE)</f>
        <v>0</v>
      </c>
      <c r="M10" s="95" t="str">
        <f>VLOOKUP($A$10,'2.2'!$4:$151,87,FALSE)</f>
        <v>0</v>
      </c>
    </row>
    <row r="11" spans="1:13" s="48" customFormat="1" ht="20.100000000000001" customHeight="1" x14ac:dyDescent="0.25">
      <c r="A11" s="45" t="s">
        <v>436</v>
      </c>
      <c r="B11" s="56" t="s">
        <v>437</v>
      </c>
      <c r="C11" s="95" t="str">
        <f>VLOOKUP($A$11,'2.2'!$4:$151,7,FALSE)</f>
        <v>0</v>
      </c>
      <c r="D11" s="95" t="str">
        <f>VLOOKUP($A$11,'2.2'!$4:$151,15,FALSE)</f>
        <v>0</v>
      </c>
      <c r="E11" s="95" t="str">
        <f>VLOOKUP($A$11,'2.2'!$4:$151,23,FALSE)</f>
        <v>0</v>
      </c>
      <c r="F11" s="95" t="str">
        <f>VLOOKUP($A$11,'2.2'!$4:$151,31,FALSE)</f>
        <v>0</v>
      </c>
      <c r="G11" s="95" t="str">
        <f>VLOOKUP($A$11,'2.2'!$4:$151,39,FALSE)</f>
        <v>0</v>
      </c>
      <c r="H11" s="95" t="str">
        <f>VLOOKUP($A$11,'2.2'!$4:$151,47,FALSE)</f>
        <v>0</v>
      </c>
      <c r="I11" s="95" t="str">
        <f>VLOOKUP($A$11,'2.2'!$4:$151,55,FALSE)</f>
        <v>0</v>
      </c>
      <c r="J11" s="95" t="str">
        <f>VLOOKUP($A$11,'2.2'!$4:$151,63,FALSE)</f>
        <v>0</v>
      </c>
      <c r="K11" s="95" t="str">
        <f>VLOOKUP($A$11,'2.2'!$4:$151,71,FALSE)</f>
        <v>0</v>
      </c>
      <c r="L11" s="95" t="str">
        <f>VLOOKUP($A$11,'2.2'!$4:$151,79,FALSE)</f>
        <v>0</v>
      </c>
      <c r="M11" s="95" t="str">
        <f>VLOOKUP($A$11,'2.2'!$4:$151,87,FALSE)</f>
        <v>0</v>
      </c>
    </row>
    <row r="12" spans="1:13" s="48" customFormat="1" ht="20.100000000000001" customHeight="1" x14ac:dyDescent="0.25">
      <c r="A12" s="45" t="s">
        <v>438</v>
      </c>
      <c r="B12" s="56" t="s">
        <v>476</v>
      </c>
      <c r="C12" s="95" t="str">
        <f>VLOOKUP($A$12,'2.2'!$4:$151,7,FALSE)</f>
        <v>0</v>
      </c>
      <c r="D12" s="95" t="str">
        <f>VLOOKUP($A$12,'2.2'!$4:$151,15,FALSE)</f>
        <v>0</v>
      </c>
      <c r="E12" s="95" t="str">
        <f>VLOOKUP($A$12,'2.2'!$4:$151,23,FALSE)</f>
        <v>0</v>
      </c>
      <c r="F12" s="95" t="str">
        <f>VLOOKUP($A$12,'2.2'!$4:$151,31,FALSE)</f>
        <v>0</v>
      </c>
      <c r="G12" s="95" t="str">
        <f>VLOOKUP($A$12,'2.2'!$4:$151,39,FALSE)</f>
        <v>0</v>
      </c>
      <c r="H12" s="95" t="str">
        <f>VLOOKUP($A$12,'2.2'!$4:$151,47,FALSE)</f>
        <v>0</v>
      </c>
      <c r="I12" s="95" t="str">
        <f>VLOOKUP($A$12,'2.2'!$4:$151,55,FALSE)</f>
        <v>0</v>
      </c>
      <c r="J12" s="95" t="str">
        <f>VLOOKUP($A$12,'2.2'!$4:$151,63,FALSE)</f>
        <v>0</v>
      </c>
      <c r="K12" s="95" t="str">
        <f>VLOOKUP($A$12,'2.2'!$4:$151,71,FALSE)</f>
        <v>0</v>
      </c>
      <c r="L12" s="95" t="str">
        <f>VLOOKUP($A$12,'2.2'!$4:$151,79,FALSE)</f>
        <v>0</v>
      </c>
      <c r="M12" s="95" t="str">
        <f>VLOOKUP($A$12,'2.2'!$4:$151,87,FALSE)</f>
        <v>0</v>
      </c>
    </row>
    <row r="13" spans="1:13" ht="20.100000000000001" customHeight="1" x14ac:dyDescent="0.25">
      <c r="A13" s="38">
        <v>1113</v>
      </c>
      <c r="B13" s="39" t="s">
        <v>439</v>
      </c>
      <c r="C13" s="94">
        <f>VLOOKUP($A$13,'2.2'!$4:$151,7,FALSE)</f>
        <v>0</v>
      </c>
      <c r="D13" s="94">
        <f>VLOOKUP($A$13,'2.2'!$4:$151,15,FALSE)</f>
        <v>0</v>
      </c>
      <c r="E13" s="94">
        <f>VLOOKUP($A$13,'2.2'!$4:$151,23,FALSE)</f>
        <v>0</v>
      </c>
      <c r="F13" s="94">
        <f>VLOOKUP($A$13,'2.2'!$4:$151,31,FALSE)</f>
        <v>0</v>
      </c>
      <c r="G13" s="94">
        <f>VLOOKUP($A$13,'2.2'!$4:$151,39,FALSE)</f>
        <v>0</v>
      </c>
      <c r="H13" s="94">
        <f>VLOOKUP($A$13,'2.2'!$4:$151,47,FALSE)</f>
        <v>0</v>
      </c>
      <c r="I13" s="94">
        <f>VLOOKUP($A$13,'2.2'!$4:$151,55,FALSE)</f>
        <v>0</v>
      </c>
      <c r="J13" s="94">
        <f>VLOOKUP($A$13,'2.2'!$4:$151,63,FALSE)</f>
        <v>0</v>
      </c>
      <c r="K13" s="94">
        <f>VLOOKUP($A$13,'2.2'!$4:$151,71,FALSE)</f>
        <v>0</v>
      </c>
      <c r="L13" s="94">
        <f>VLOOKUP($A$13,'2.2'!$4:$151,79,FALSE)</f>
        <v>0</v>
      </c>
      <c r="M13" s="94">
        <f>VLOOKUP($A$13,'2.2'!$4:$151,87,FALSE)</f>
        <v>0</v>
      </c>
    </row>
    <row r="14" spans="1:13" ht="20.100000000000001" customHeight="1" x14ac:dyDescent="0.25">
      <c r="A14" s="35">
        <v>112</v>
      </c>
      <c r="B14" s="36" t="s">
        <v>257</v>
      </c>
      <c r="C14" s="93">
        <f>VLOOKUP($A$14,'2.2'!$4:$151,7,FALSE)</f>
        <v>0</v>
      </c>
      <c r="D14" s="93">
        <f>VLOOKUP($A$14,'2.2'!$4:$151,15,FALSE)</f>
        <v>0</v>
      </c>
      <c r="E14" s="93">
        <f>VLOOKUP($A$14,'2.2'!$4:$151,23,FALSE)</f>
        <v>0</v>
      </c>
      <c r="F14" s="93">
        <f>VLOOKUP($A$14,'2.2'!$4:$151,31,FALSE)</f>
        <v>0</v>
      </c>
      <c r="G14" s="93">
        <f>VLOOKUP($A$14,'2.2'!$4:$151,39,FALSE)</f>
        <v>0</v>
      </c>
      <c r="H14" s="93">
        <f>VLOOKUP($A$14,'2.2'!$4:$151,47,FALSE)</f>
        <v>0</v>
      </c>
      <c r="I14" s="93">
        <f>VLOOKUP($A$14,'2.2'!$4:$151,55,FALSE)</f>
        <v>0</v>
      </c>
      <c r="J14" s="93">
        <f>VLOOKUP($A$14,'2.2'!$4:$151,63,FALSE)</f>
        <v>0</v>
      </c>
      <c r="K14" s="93">
        <f>VLOOKUP($A$14,'2.2'!$4:$151,71,FALSE)</f>
        <v>0</v>
      </c>
      <c r="L14" s="93">
        <f>VLOOKUP($A$14,'2.2'!$4:$151,79,FALSE)</f>
        <v>0</v>
      </c>
      <c r="M14" s="93">
        <f>VLOOKUP($A$14,'2.2'!$4:$151,87,FALSE)</f>
        <v>0</v>
      </c>
    </row>
    <row r="15" spans="1:13" s="104" customFormat="1" ht="20.100000000000001" customHeight="1" x14ac:dyDescent="0.25">
      <c r="A15" s="100" t="s">
        <v>440</v>
      </c>
      <c r="B15" s="101" t="s">
        <v>441</v>
      </c>
      <c r="C15" s="102" t="str">
        <f>VLOOKUP($A$15,'2.2'!$4:$151,7,FALSE)</f>
        <v>0</v>
      </c>
      <c r="D15" s="102" t="str">
        <f>VLOOKUP($A$15,'2.2'!$4:$151,15,FALSE)</f>
        <v>0</v>
      </c>
      <c r="E15" s="102" t="str">
        <f>VLOOKUP($A$15,'2.2'!$4:$151,23,FALSE)</f>
        <v>0</v>
      </c>
      <c r="F15" s="102" t="str">
        <f>VLOOKUP($A$15,'2.2'!$4:$151,31,FALSE)</f>
        <v>0</v>
      </c>
      <c r="G15" s="102" t="str">
        <f>VLOOKUP($A$15,'2.2'!$4:$151,39,FALSE)</f>
        <v>0</v>
      </c>
      <c r="H15" s="102" t="str">
        <f>VLOOKUP($A$15,'2.2'!$4:$151,47,FALSE)</f>
        <v>0</v>
      </c>
      <c r="I15" s="102" t="str">
        <f>VLOOKUP($A$15,'2.2'!$4:$151,55,FALSE)</f>
        <v>0</v>
      </c>
      <c r="J15" s="102" t="str">
        <f>VLOOKUP($A$15,'2.2'!$4:$151,63,FALSE)</f>
        <v>0</v>
      </c>
      <c r="K15" s="102" t="str">
        <f>VLOOKUP($A$15,'2.2'!$4:$151,71,FALSE)</f>
        <v>0</v>
      </c>
      <c r="L15" s="102" t="str">
        <f>VLOOKUP($A$15,'2.2'!$4:$151,79,FALSE)</f>
        <v>0</v>
      </c>
      <c r="M15" s="102" t="str">
        <f>VLOOKUP($A$15,'2.2'!$4:$151,87,FALSE)</f>
        <v>0</v>
      </c>
    </row>
    <row r="16" spans="1:13" s="104" customFormat="1" ht="20.100000000000001" customHeight="1" x14ac:dyDescent="0.25">
      <c r="A16" s="100" t="s">
        <v>442</v>
      </c>
      <c r="B16" s="101" t="s">
        <v>443</v>
      </c>
      <c r="C16" s="102" t="str">
        <f>VLOOKUP($A$16,'2.2'!$4:$151,7,FALSE)</f>
        <v>0</v>
      </c>
      <c r="D16" s="102" t="str">
        <f>VLOOKUP($A$16,'2.2'!$4:$151,15,FALSE)</f>
        <v>0</v>
      </c>
      <c r="E16" s="102" t="str">
        <f>VLOOKUP($A$16,'2.2'!$4:$151,23,FALSE)</f>
        <v>0</v>
      </c>
      <c r="F16" s="102" t="str">
        <f>VLOOKUP($A$16,'2.2'!$4:$151,31,FALSE)</f>
        <v>0</v>
      </c>
      <c r="G16" s="102" t="str">
        <f>VLOOKUP($A$16,'2.2'!$4:$151,39,FALSE)</f>
        <v>0</v>
      </c>
      <c r="H16" s="102" t="str">
        <f>VLOOKUP($A$16,'2.2'!$4:$151,47,FALSE)</f>
        <v>0</v>
      </c>
      <c r="I16" s="102" t="str">
        <f>VLOOKUP($A$16,'2.2'!$4:$151,55,FALSE)</f>
        <v>0</v>
      </c>
      <c r="J16" s="102" t="str">
        <f>VLOOKUP($A$16,'2.2'!$4:$151,63,FALSE)</f>
        <v>0</v>
      </c>
      <c r="K16" s="102" t="str">
        <f>VLOOKUP($A$16,'2.2'!$4:$151,71,FALSE)</f>
        <v>0</v>
      </c>
      <c r="L16" s="102" t="str">
        <f>VLOOKUP($A$16,'2.2'!$4:$151,79,FALSE)</f>
        <v>0</v>
      </c>
      <c r="M16" s="102" t="str">
        <f>VLOOKUP($A$16,'2.2'!$4:$151,87,FALSE)</f>
        <v>0</v>
      </c>
    </row>
    <row r="17" spans="1:13" ht="20.100000000000001" customHeight="1" x14ac:dyDescent="0.25">
      <c r="A17" s="35">
        <v>113</v>
      </c>
      <c r="B17" s="36" t="s">
        <v>258</v>
      </c>
      <c r="C17" s="93">
        <f>VLOOKUP($A$17,'2.2'!$4:$151,7,FALSE)</f>
        <v>24532.25728749</v>
      </c>
      <c r="D17" s="93">
        <f>VLOOKUP($A$17,'2.2'!$4:$151,15,FALSE)</f>
        <v>27591.838566789997</v>
      </c>
      <c r="E17" s="93">
        <f>VLOOKUP($A$17,'2.2'!$4:$151,23,FALSE)</f>
        <v>31255.36692393</v>
      </c>
      <c r="F17" s="93">
        <f>VLOOKUP($A$17,'2.2'!$4:$151,31,FALSE)</f>
        <v>34325.365311840003</v>
      </c>
      <c r="G17" s="93">
        <f>VLOOKUP($A$17,'2.2'!$4:$151,39,FALSE)</f>
        <v>38083.899756660001</v>
      </c>
      <c r="H17" s="93">
        <f>VLOOKUP($A$17,'2.2'!$4:$151,47,FALSE)</f>
        <v>43677.312915319999</v>
      </c>
      <c r="I17" s="93">
        <f>VLOOKUP($A$17,'2.2'!$4:$151,55,FALSE)</f>
        <v>47477.806618260001</v>
      </c>
      <c r="J17" s="93">
        <f>VLOOKUP($A$17,'2.2'!$4:$151,63,FALSE)</f>
        <v>48780.447392030001</v>
      </c>
      <c r="K17" s="93">
        <f>VLOOKUP($A$17,'2.2'!$4:$151,71,FALSE)</f>
        <v>51790.814237670013</v>
      </c>
      <c r="L17" s="93">
        <f>VLOOKUP($A$17,'2.2'!$4:$151,79,FALSE)</f>
        <v>56106.772196530022</v>
      </c>
      <c r="M17" s="93">
        <f>VLOOKUP($A$17,'2.2'!$4:$151,87,FALSE)</f>
        <v>58334.330940480002</v>
      </c>
    </row>
    <row r="18" spans="1:13" s="41" customFormat="1" ht="20.100000000000001" customHeight="1" x14ac:dyDescent="0.25">
      <c r="A18" s="38">
        <v>1131</v>
      </c>
      <c r="B18" s="39" t="s">
        <v>259</v>
      </c>
      <c r="C18" s="94">
        <f>VLOOKUP($A$18,'2.2'!$4:$151,7,FALSE)</f>
        <v>647.31841510999993</v>
      </c>
      <c r="D18" s="94">
        <f>VLOOKUP($A$18,'2.2'!$4:$151,15,FALSE)</f>
        <v>711.58052395000004</v>
      </c>
      <c r="E18" s="94">
        <f>VLOOKUP($A$18,'2.2'!$4:$151,23,FALSE)</f>
        <v>817.03044547000002</v>
      </c>
      <c r="F18" s="94">
        <f>VLOOKUP($A$18,'2.2'!$4:$151,31,FALSE)</f>
        <v>951.10331512999994</v>
      </c>
      <c r="G18" s="94">
        <f>VLOOKUP($A$18,'2.2'!$4:$151,39,FALSE)</f>
        <v>932.96729151999989</v>
      </c>
      <c r="H18" s="94">
        <f>VLOOKUP($A$18,'2.2'!$4:$151,47,FALSE)</f>
        <v>997.91900368999995</v>
      </c>
      <c r="I18" s="94">
        <f>VLOOKUP($A$18,'2.2'!$4:$151,55,FALSE)</f>
        <v>1116.7029113400001</v>
      </c>
      <c r="J18" s="94">
        <f>VLOOKUP($A$18,'2.2'!$4:$151,63,FALSE)</f>
        <v>1166.93965521</v>
      </c>
      <c r="K18" s="94">
        <f>VLOOKUP($A$18,'2.2'!$4:$151,71,FALSE)</f>
        <v>1340.5804088099999</v>
      </c>
      <c r="L18" s="94">
        <f>VLOOKUP($A$18,'2.2'!$4:$151,79,FALSE)</f>
        <v>1383.02594269</v>
      </c>
      <c r="M18" s="94">
        <f>VLOOKUP($A$18,'2.2'!$4:$151,87,FALSE)</f>
        <v>1635.2591689299998</v>
      </c>
    </row>
    <row r="19" spans="1:13" s="41" customFormat="1" ht="20.100000000000001" customHeight="1" x14ac:dyDescent="0.25">
      <c r="A19" s="45" t="s">
        <v>470</v>
      </c>
      <c r="B19" s="56" t="s">
        <v>471</v>
      </c>
      <c r="C19" s="23">
        <f>VLOOKUP($A$19,'2.2'!$4:$151,7,FALSE)</f>
        <v>437.25663827999995</v>
      </c>
      <c r="D19" s="23">
        <f>VLOOKUP($A$19,'2.2'!$4:$151,15,FALSE)</f>
        <v>502.61393780999998</v>
      </c>
      <c r="E19" s="23">
        <f>VLOOKUP($A$19,'2.2'!$4:$151,23,FALSE)</f>
        <v>539.87252544</v>
      </c>
      <c r="F19" s="23">
        <f>VLOOKUP($A$19,'2.2'!$4:$151,31,FALSE)</f>
        <v>620.32219739999994</v>
      </c>
      <c r="G19" s="23">
        <f>VLOOKUP($A$19,'2.2'!$4:$151,39,FALSE)</f>
        <v>614.4033810599999</v>
      </c>
      <c r="H19" s="23">
        <f>VLOOKUP($A$19,'2.2'!$4:$151,47,FALSE)</f>
        <v>687.04074344999992</v>
      </c>
      <c r="I19" s="23">
        <f>VLOOKUP($A$19,'2.2'!$4:$151,55,FALSE)</f>
        <v>790.07629436000013</v>
      </c>
      <c r="J19" s="23">
        <f>VLOOKUP($A$19,'2.2'!$4:$151,63,FALSE)</f>
        <v>794.93289795999988</v>
      </c>
      <c r="K19" s="23">
        <f>VLOOKUP($A$19,'2.2'!$4:$151,71,FALSE)</f>
        <v>928.10928062000005</v>
      </c>
      <c r="L19" s="23">
        <f>VLOOKUP($A$19,'2.2'!$4:$151,79,FALSE)</f>
        <v>997.20206417000009</v>
      </c>
      <c r="M19" s="23">
        <f>VLOOKUP($A$19,'2.2'!$4:$151,87,FALSE)</f>
        <v>1105.4753920799999</v>
      </c>
    </row>
    <row r="20" spans="1:13" s="41" customFormat="1" ht="20.100000000000001" customHeight="1" x14ac:dyDescent="0.25">
      <c r="A20" s="45" t="s">
        <v>472</v>
      </c>
      <c r="B20" s="56" t="s">
        <v>473</v>
      </c>
      <c r="C20" s="23">
        <f>VLOOKUP($A$20,'2.2'!$4:$151,7,FALSE)</f>
        <v>210.06177670999998</v>
      </c>
      <c r="D20" s="23">
        <f>VLOOKUP($A$20,'2.2'!$4:$151,15,FALSE)</f>
        <v>208.96658672000001</v>
      </c>
      <c r="E20" s="23">
        <f>VLOOKUP($A$20,'2.2'!$4:$151,23,FALSE)</f>
        <v>277.15792025999997</v>
      </c>
      <c r="F20" s="23">
        <f>VLOOKUP($A$20,'2.2'!$4:$151,31,FALSE)</f>
        <v>330.78111773000001</v>
      </c>
      <c r="G20" s="23">
        <f>VLOOKUP($A$20,'2.2'!$4:$151,39,FALSE)</f>
        <v>318.56391045999999</v>
      </c>
      <c r="H20" s="23">
        <f>VLOOKUP($A$20,'2.2'!$4:$151,47,FALSE)</f>
        <v>310.87826023999997</v>
      </c>
      <c r="I20" s="23">
        <f>VLOOKUP($A$20,'2.2'!$4:$151,55,FALSE)</f>
        <v>326.62638382</v>
      </c>
      <c r="J20" s="23">
        <f>VLOOKUP($A$20,'2.2'!$4:$151,63,FALSE)</f>
        <v>372.00658355999997</v>
      </c>
      <c r="K20" s="23">
        <f>VLOOKUP($A$20,'2.2'!$4:$151,71,FALSE)</f>
        <v>412.46633971</v>
      </c>
      <c r="L20" s="23">
        <f>VLOOKUP($A$20,'2.2'!$4:$151,79,FALSE)</f>
        <v>385.82361767000003</v>
      </c>
      <c r="M20" s="23">
        <f>VLOOKUP($A$20,'2.2'!$4:$151,87,FALSE)</f>
        <v>529.75693319000004</v>
      </c>
    </row>
    <row r="21" spans="1:13" s="41" customFormat="1" ht="20.100000000000001" customHeight="1" x14ac:dyDescent="0.25">
      <c r="A21" s="45" t="s">
        <v>474</v>
      </c>
      <c r="B21" s="56" t="s">
        <v>475</v>
      </c>
      <c r="C21" s="23">
        <f>VLOOKUP($A$21,'2.2'!$4:$151,7,FALSE)</f>
        <v>0</v>
      </c>
      <c r="D21" s="23">
        <f>VLOOKUP($A$21,'2.2'!$4:$151,15,FALSE)</f>
        <v>0</v>
      </c>
      <c r="E21" s="23">
        <f>VLOOKUP($A$21,'2.2'!$4:$151,23,FALSE)</f>
        <v>0</v>
      </c>
      <c r="F21" s="23">
        <f>VLOOKUP($A$21,'2.2'!$4:$151,31,FALSE)</f>
        <v>0</v>
      </c>
      <c r="G21" s="23">
        <f>VLOOKUP($A$21,'2.2'!$4:$151,39,FALSE)</f>
        <v>0</v>
      </c>
      <c r="H21" s="23">
        <f>VLOOKUP($A$21,'2.2'!$4:$151,47,FALSE)</f>
        <v>0</v>
      </c>
      <c r="I21" s="23">
        <f>VLOOKUP($A$21,'2.2'!$4:$151,55,FALSE)</f>
        <v>0</v>
      </c>
      <c r="J21" s="23">
        <f>VLOOKUP($A$21,'2.2'!$4:$151,63,FALSE)</f>
        <v>0</v>
      </c>
      <c r="K21" s="23">
        <f>VLOOKUP($A$21,'2.2'!$4:$151,71,FALSE)</f>
        <v>0</v>
      </c>
      <c r="L21" s="23">
        <f>VLOOKUP($A$21,'2.2'!$4:$151,79,FALSE)</f>
        <v>0</v>
      </c>
      <c r="M21" s="23">
        <f>VLOOKUP($A$21,'2.2'!$4:$151,87,FALSE)</f>
        <v>0</v>
      </c>
    </row>
    <row r="22" spans="1:13" s="41" customFormat="1" ht="20.100000000000001" customHeight="1" x14ac:dyDescent="0.25">
      <c r="A22" s="45" t="s">
        <v>477</v>
      </c>
      <c r="B22" s="56" t="s">
        <v>478</v>
      </c>
      <c r="C22" s="23">
        <f>VLOOKUP($A$22,'2.2'!$4:$151,7,FALSE)</f>
        <v>1.2000000000007204E-7</v>
      </c>
      <c r="D22" s="23">
        <f>VLOOKUP($A$22,'2.2'!$4:$151,15,FALSE)</f>
        <v>-5.8000000000011557E-7</v>
      </c>
      <c r="E22" s="23">
        <f>VLOOKUP($A$22,'2.2'!$4:$151,23,FALSE)</f>
        <v>-2.3000000000052979E-7</v>
      </c>
      <c r="F22" s="23">
        <f>VLOOKUP($A$22,'2.2'!$4:$151,31,FALSE)</f>
        <v>0</v>
      </c>
      <c r="G22" s="23">
        <f>VLOOKUP($A$22,'2.2'!$4:$151,39,FALSE)</f>
        <v>0</v>
      </c>
      <c r="H22" s="23">
        <f>VLOOKUP($A$22,'2.2'!$4:$151,47,FALSE)</f>
        <v>0</v>
      </c>
      <c r="I22" s="23">
        <f>VLOOKUP($A$22,'2.2'!$4:$151,55,FALSE)</f>
        <v>2.3316E-4</v>
      </c>
      <c r="J22" s="23">
        <f>VLOOKUP($A$22,'2.2'!$4:$151,63,FALSE)</f>
        <v>1.7369E-4</v>
      </c>
      <c r="K22" s="23">
        <f>VLOOKUP($A$22,'2.2'!$4:$151,71,FALSE)</f>
        <v>4.7884799999999995E-3</v>
      </c>
      <c r="L22" s="23">
        <f>VLOOKUP($A$22,'2.2'!$4:$151,79,FALSE)</f>
        <v>2.6085000000000002E-4</v>
      </c>
      <c r="M22" s="23">
        <f>VLOOKUP($A$22,'2.2'!$4:$151,87,FALSE)</f>
        <v>2.6843659999999998E-2</v>
      </c>
    </row>
    <row r="23" spans="1:13" s="41" customFormat="1" ht="20.100000000000001" customHeight="1" x14ac:dyDescent="0.25">
      <c r="A23" s="38">
        <v>1132</v>
      </c>
      <c r="B23" s="39" t="s">
        <v>260</v>
      </c>
      <c r="C23" s="94">
        <f>VLOOKUP($A$23,'2.2'!$4:$151,7,FALSE)</f>
        <v>0</v>
      </c>
      <c r="D23" s="94">
        <f>VLOOKUP($A$23,'2.2'!$4:$151,15,FALSE)</f>
        <v>0</v>
      </c>
      <c r="E23" s="94">
        <f>VLOOKUP($A$23,'2.2'!$4:$151,23,FALSE)</f>
        <v>0</v>
      </c>
      <c r="F23" s="94">
        <f>VLOOKUP($A$23,'2.2'!$4:$151,31,FALSE)</f>
        <v>0</v>
      </c>
      <c r="G23" s="94">
        <f>VLOOKUP($A$23,'2.2'!$4:$151,39,FALSE)</f>
        <v>0</v>
      </c>
      <c r="H23" s="94">
        <f>VLOOKUP($A$23,'2.2'!$4:$151,47,FALSE)</f>
        <v>0</v>
      </c>
      <c r="I23" s="94">
        <f>VLOOKUP($A$23,'2.2'!$4:$151,55,FALSE)</f>
        <v>0</v>
      </c>
      <c r="J23" s="94">
        <f>VLOOKUP($A$23,'2.2'!$4:$151,63,FALSE)</f>
        <v>0</v>
      </c>
      <c r="K23" s="94">
        <f>VLOOKUP($A$23,'2.2'!$4:$151,71,FALSE)</f>
        <v>0</v>
      </c>
      <c r="L23" s="94">
        <f>VLOOKUP($A$23,'2.2'!$4:$151,79,FALSE)</f>
        <v>0</v>
      </c>
      <c r="M23" s="94">
        <f>VLOOKUP($A$23,'2.2'!$4:$151,87,FALSE)</f>
        <v>0</v>
      </c>
    </row>
    <row r="24" spans="1:13" s="41" customFormat="1" ht="20.100000000000001" customHeight="1" x14ac:dyDescent="0.25">
      <c r="A24" s="38">
        <v>1133</v>
      </c>
      <c r="B24" s="39" t="s">
        <v>261</v>
      </c>
      <c r="C24" s="94">
        <f>VLOOKUP($A$24,'2.2'!$4:$151,7,FALSE)</f>
        <v>2518.3785830299998</v>
      </c>
      <c r="D24" s="94">
        <f>VLOOKUP($A$24,'2.2'!$4:$151,15,FALSE)</f>
        <v>2768.2246944300005</v>
      </c>
      <c r="E24" s="94">
        <f>VLOOKUP($A$24,'2.2'!$4:$151,23,FALSE)</f>
        <v>3408.6838663399999</v>
      </c>
      <c r="F24" s="94">
        <f>VLOOKUP($A$24,'2.2'!$4:$151,31,FALSE)</f>
        <v>4142.1810590200002</v>
      </c>
      <c r="G24" s="94">
        <f>VLOOKUP($A$24,'2.2'!$4:$151,39,FALSE)</f>
        <v>4698.1595309100012</v>
      </c>
      <c r="H24" s="94">
        <f>VLOOKUP($A$24,'2.2'!$4:$151,47,FALSE)</f>
        <v>6460.6792089300006</v>
      </c>
      <c r="I24" s="94">
        <f>VLOOKUP($A$24,'2.2'!$4:$151,55,FALSE)</f>
        <v>7344.9531916500018</v>
      </c>
      <c r="J24" s="94">
        <f>VLOOKUP($A$24,'2.2'!$4:$151,63,FALSE)</f>
        <v>7177.6793561800005</v>
      </c>
      <c r="K24" s="94">
        <f>VLOOKUP($A$24,'2.2'!$4:$151,71,FALSE)</f>
        <v>7330.0328019000008</v>
      </c>
      <c r="L24" s="94">
        <f>VLOOKUP($A$24,'2.2'!$4:$151,79,FALSE)</f>
        <v>8582.4082399661856</v>
      </c>
      <c r="M24" s="94">
        <f>VLOOKUP($A$24,'2.2'!$4:$151,87,FALSE)</f>
        <v>8521.2251408899992</v>
      </c>
    </row>
    <row r="25" spans="1:13" ht="20.100000000000001" customHeight="1" x14ac:dyDescent="0.25">
      <c r="A25" s="45" t="s">
        <v>479</v>
      </c>
      <c r="B25" s="56" t="s">
        <v>480</v>
      </c>
      <c r="C25" s="23">
        <f>VLOOKUP($A$25,'2.2'!$4:$151,7,FALSE)</f>
        <v>2518.3785830299998</v>
      </c>
      <c r="D25" s="23">
        <f>VLOOKUP($A$25,'2.2'!$4:$151,15,FALSE)</f>
        <v>2768.2246944300005</v>
      </c>
      <c r="E25" s="23">
        <f>VLOOKUP($A$25,'2.2'!$4:$151,23,FALSE)</f>
        <v>3408.6838663399999</v>
      </c>
      <c r="F25" s="23">
        <f>VLOOKUP($A$25,'2.2'!$4:$151,31,FALSE)</f>
        <v>4142.1810590200002</v>
      </c>
      <c r="G25" s="23">
        <f>VLOOKUP($A$25,'2.2'!$4:$151,39,FALSE)</f>
        <v>4698.1595309100012</v>
      </c>
      <c r="H25" s="23">
        <f>VLOOKUP($A$25,'2.2'!$4:$151,47,FALSE)</f>
        <v>6460.6792089300006</v>
      </c>
      <c r="I25" s="23">
        <f>VLOOKUP($A$25,'2.2'!$4:$151,55,FALSE)</f>
        <v>7344.9531916500018</v>
      </c>
      <c r="J25" s="23">
        <f>VLOOKUP($A$25,'2.2'!$4:$151,63,FALSE)</f>
        <v>7177.6793561800005</v>
      </c>
      <c r="K25" s="23">
        <f>VLOOKUP($A$25,'2.2'!$4:$151,71,FALSE)</f>
        <v>7330.0328019000008</v>
      </c>
      <c r="L25" s="23">
        <f>VLOOKUP($A$25,'2.2'!$4:$151,79,FALSE)</f>
        <v>8582.4082399661856</v>
      </c>
      <c r="M25" s="23">
        <f>VLOOKUP($A$25,'2.2'!$4:$151,87,FALSE)</f>
        <v>8521.2251408899992</v>
      </c>
    </row>
    <row r="26" spans="1:13" s="41" customFormat="1" ht="20.100000000000001" customHeight="1" x14ac:dyDescent="0.25">
      <c r="A26" s="38">
        <v>1135</v>
      </c>
      <c r="B26" s="39" t="s">
        <v>262</v>
      </c>
      <c r="C26" s="94">
        <f>VLOOKUP($A$26,'2.2'!$4:$151,7,FALSE)</f>
        <v>0</v>
      </c>
      <c r="D26" s="94">
        <f>VLOOKUP($A$26,'2.2'!$4:$151,15,FALSE)</f>
        <v>0</v>
      </c>
      <c r="E26" s="94">
        <f>VLOOKUP($A$26,'2.2'!$4:$151,23,FALSE)</f>
        <v>0</v>
      </c>
      <c r="F26" s="94">
        <f>VLOOKUP($A$26,'2.2'!$4:$151,31,FALSE)</f>
        <v>0</v>
      </c>
      <c r="G26" s="94">
        <f>VLOOKUP($A$26,'2.2'!$4:$151,39,FALSE)</f>
        <v>0</v>
      </c>
      <c r="H26" s="94">
        <f>VLOOKUP($A$26,'2.2'!$4:$151,47,FALSE)</f>
        <v>0</v>
      </c>
      <c r="I26" s="94">
        <f>VLOOKUP($A$26,'2.2'!$4:$151,55,FALSE)</f>
        <v>0</v>
      </c>
      <c r="J26" s="94">
        <f>VLOOKUP($A$26,'2.2'!$4:$151,63,FALSE)</f>
        <v>0</v>
      </c>
      <c r="K26" s="94">
        <f>VLOOKUP($A$26,'2.2'!$4:$151,71,FALSE)</f>
        <v>0</v>
      </c>
      <c r="L26" s="94">
        <f>VLOOKUP($A$26,'2.2'!$4:$151,79,FALSE)</f>
        <v>0</v>
      </c>
      <c r="M26" s="94">
        <f>VLOOKUP($A$26,'2.2'!$4:$151,87,FALSE)</f>
        <v>0</v>
      </c>
    </row>
    <row r="27" spans="1:13" s="41" customFormat="1" ht="20.100000000000001" customHeight="1" x14ac:dyDescent="0.25">
      <c r="A27" s="38">
        <v>1136</v>
      </c>
      <c r="B27" s="39" t="s">
        <v>263</v>
      </c>
      <c r="C27" s="94">
        <f>VLOOKUP($A$27,'2.2'!$4:$151,7,FALSE)</f>
        <v>21366.56028935</v>
      </c>
      <c r="D27" s="94">
        <f>VLOOKUP($A$27,'2.2'!$4:$151,15,FALSE)</f>
        <v>24112.033348409997</v>
      </c>
      <c r="E27" s="94">
        <f>VLOOKUP($A$27,'2.2'!$4:$151,23,FALSE)</f>
        <v>27029.65261212</v>
      </c>
      <c r="F27" s="94">
        <f>VLOOKUP($A$27,'2.2'!$4:$151,31,FALSE)</f>
        <v>29232.080937690003</v>
      </c>
      <c r="G27" s="94">
        <f>VLOOKUP($A$27,'2.2'!$4:$151,39,FALSE)</f>
        <v>32452.772934229997</v>
      </c>
      <c r="H27" s="94">
        <f>VLOOKUP($A$27,'2.2'!$4:$151,47,FALSE)</f>
        <v>36218.714702699996</v>
      </c>
      <c r="I27" s="94">
        <f>VLOOKUP($A$27,'2.2'!$4:$151,55,FALSE)</f>
        <v>39016.150515269997</v>
      </c>
      <c r="J27" s="94">
        <f>VLOOKUP($A$27,'2.2'!$4:$151,63,FALSE)</f>
        <v>40435.82838064</v>
      </c>
      <c r="K27" s="94">
        <f>VLOOKUP($A$27,'2.2'!$4:$151,71,FALSE)</f>
        <v>43120.201026960014</v>
      </c>
      <c r="L27" s="94">
        <f>VLOOKUP($A$27,'2.2'!$4:$151,79,FALSE)</f>
        <v>46141.338013873836</v>
      </c>
      <c r="M27" s="94">
        <f>VLOOKUP($A$27,'2.2'!$4:$151,87,FALSE)</f>
        <v>48177.846630660002</v>
      </c>
    </row>
    <row r="28" spans="1:13" ht="20.100000000000001" customHeight="1" x14ac:dyDescent="0.25">
      <c r="A28" s="45" t="s">
        <v>481</v>
      </c>
      <c r="B28" s="56" t="s">
        <v>482</v>
      </c>
      <c r="C28" s="23">
        <f>VLOOKUP($A$28,'2.2'!$4:$151,7,FALSE)</f>
        <v>21366.56028935</v>
      </c>
      <c r="D28" s="23">
        <f>VLOOKUP($A$28,'2.2'!$4:$151,15,FALSE)</f>
        <v>24112.033348409997</v>
      </c>
      <c r="E28" s="23">
        <f>VLOOKUP($A$28,'2.2'!$4:$151,23,FALSE)</f>
        <v>27029.65261212</v>
      </c>
      <c r="F28" s="23">
        <f>VLOOKUP($A$28,'2.2'!$4:$151,31,FALSE)</f>
        <v>29232.080937690003</v>
      </c>
      <c r="G28" s="23">
        <f>VLOOKUP($A$28,'2.2'!$4:$151,39,FALSE)</f>
        <v>32452.772934229997</v>
      </c>
      <c r="H28" s="23">
        <f>VLOOKUP($A$28,'2.2'!$4:$151,47,FALSE)</f>
        <v>36218.714702699996</v>
      </c>
      <c r="I28" s="23">
        <f>VLOOKUP($A$28,'2.2'!$4:$151,55,FALSE)</f>
        <v>39016.150515269997</v>
      </c>
      <c r="J28" s="23">
        <f>VLOOKUP($A$28,'2.2'!$4:$151,63,FALSE)</f>
        <v>40435.82838064</v>
      </c>
      <c r="K28" s="23">
        <f>VLOOKUP($A$28,'2.2'!$4:$151,71,FALSE)</f>
        <v>43120.201026960014</v>
      </c>
      <c r="L28" s="23">
        <f>VLOOKUP($A$28,'2.2'!$4:$151,79,FALSE)</f>
        <v>46141.338013873836</v>
      </c>
      <c r="M28" s="23">
        <f>VLOOKUP($A$28,'2.2'!$4:$151,87,FALSE)</f>
        <v>48177.846630660002</v>
      </c>
    </row>
    <row r="29" spans="1:13" ht="20.100000000000001" customHeight="1" x14ac:dyDescent="0.25">
      <c r="A29" s="45" t="s">
        <v>483</v>
      </c>
      <c r="B29" s="56" t="s">
        <v>484</v>
      </c>
      <c r="C29" s="23">
        <f>VLOOKUP($A$29,'2.2'!$4:$151,7,FALSE)</f>
        <v>0</v>
      </c>
      <c r="D29" s="23">
        <f>VLOOKUP($A$29,'2.2'!$4:$151,15,FALSE)</f>
        <v>0</v>
      </c>
      <c r="E29" s="23">
        <f>VLOOKUP($A$29,'2.2'!$4:$151,23,FALSE)</f>
        <v>0</v>
      </c>
      <c r="F29" s="23">
        <f>VLOOKUP($A$29,'2.2'!$4:$151,31,FALSE)</f>
        <v>0</v>
      </c>
      <c r="G29" s="23">
        <f>VLOOKUP($A$29,'2.2'!$4:$151,39,FALSE)</f>
        <v>0</v>
      </c>
      <c r="H29" s="23">
        <f>VLOOKUP($A$29,'2.2'!$4:$151,47,FALSE)</f>
        <v>0</v>
      </c>
      <c r="I29" s="23">
        <f>VLOOKUP($A$29,'2.2'!$4:$151,55,FALSE)</f>
        <v>0</v>
      </c>
      <c r="J29" s="23">
        <f>VLOOKUP($A$29,'2.2'!$4:$151,63,FALSE)</f>
        <v>0</v>
      </c>
      <c r="K29" s="23">
        <f>VLOOKUP($A$29,'2.2'!$4:$151,71,FALSE)</f>
        <v>0</v>
      </c>
      <c r="L29" s="23">
        <f>VLOOKUP($A$29,'2.2'!$4:$151,79,FALSE)</f>
        <v>0</v>
      </c>
      <c r="M29" s="23">
        <f>VLOOKUP($A$29,'2.2'!$4:$151,87,FALSE)</f>
        <v>0</v>
      </c>
    </row>
    <row r="30" spans="1:13" ht="20.100000000000001" customHeight="1" x14ac:dyDescent="0.25">
      <c r="A30" s="35">
        <v>114</v>
      </c>
      <c r="B30" s="36" t="s">
        <v>264</v>
      </c>
      <c r="C30" s="93">
        <f>VLOOKUP($A$30,'2.2'!$4:$151,7,FALSE)</f>
        <v>276959.34707368456</v>
      </c>
      <c r="D30" s="93">
        <f>VLOOKUP($A$30,'2.2'!$4:$151,15,FALSE)</f>
        <v>307455.10993434716</v>
      </c>
      <c r="E30" s="93">
        <f>VLOOKUP($A$30,'2.2'!$4:$151,23,FALSE)</f>
        <v>338160.97810544801</v>
      </c>
      <c r="F30" s="93">
        <f>VLOOKUP($A$30,'2.2'!$4:$151,31,FALSE)</f>
        <v>376493.82218901801</v>
      </c>
      <c r="G30" s="93">
        <f>VLOOKUP($A$30,'2.2'!$4:$151,39,FALSE)</f>
        <v>399427.88231686974</v>
      </c>
      <c r="H30" s="93">
        <f>VLOOKUP($A$30,'2.2'!$4:$151,47,FALSE)</f>
        <v>412666.4244846208</v>
      </c>
      <c r="I30" s="93">
        <f>VLOOKUP($A$30,'2.2'!$4:$151,55,FALSE)</f>
        <v>430968.61157071998</v>
      </c>
      <c r="J30" s="93">
        <f>VLOOKUP($A$30,'2.2'!$4:$151,63,FALSE)</f>
        <v>462738.82816178992</v>
      </c>
      <c r="K30" s="93">
        <f>VLOOKUP($A$30,'2.2'!$4:$151,71,FALSE)</f>
        <v>499754.18263279996</v>
      </c>
      <c r="L30" s="93">
        <f>VLOOKUP($A$30,'2.2'!$4:$151,79,FALSE)</f>
        <v>531636.20515676436</v>
      </c>
      <c r="M30" s="93">
        <f>VLOOKUP($A$30,'2.2'!$4:$151,87,FALSE)</f>
        <v>543986.49371564004</v>
      </c>
    </row>
    <row r="31" spans="1:13" ht="20.100000000000001" customHeight="1" x14ac:dyDescent="0.25">
      <c r="A31" s="38">
        <v>1141</v>
      </c>
      <c r="B31" s="39" t="s">
        <v>265</v>
      </c>
      <c r="C31" s="94">
        <f>VLOOKUP($A$31,'2.2'!$4:$151,7,FALSE)</f>
        <v>269073.00370624004</v>
      </c>
      <c r="D31" s="94">
        <f>VLOOKUP($A$31,'2.2'!$4:$151,15,FALSE)</f>
        <v>298473.17236175993</v>
      </c>
      <c r="E31" s="94">
        <f>VLOOKUP($A$31,'2.2'!$4:$151,23,FALSE)</f>
        <v>327421.18855974003</v>
      </c>
      <c r="F31" s="94">
        <f>VLOOKUP($A$31,'2.2'!$4:$151,31,FALSE)</f>
        <v>364417.16322719998</v>
      </c>
      <c r="G31" s="94">
        <f>VLOOKUP($A$31,'2.2'!$4:$151,39,FALSE)</f>
        <v>386247.26866125001</v>
      </c>
      <c r="H31" s="94">
        <f>VLOOKUP($A$31,'2.2'!$4:$151,47,FALSE)</f>
        <v>398611.05081785005</v>
      </c>
      <c r="I31" s="94">
        <f>VLOOKUP($A$31,'2.2'!$4:$151,55,FALSE)</f>
        <v>415331.46001770999</v>
      </c>
      <c r="J31" s="94">
        <f>VLOOKUP($A$31,'2.2'!$4:$151,63,FALSE)</f>
        <v>445445.17511313991</v>
      </c>
      <c r="K31" s="94">
        <f>VLOOKUP($A$31,'2.2'!$4:$151,71,FALSE)</f>
        <v>481022.06029927998</v>
      </c>
      <c r="L31" s="94">
        <f>VLOOKUP($A$31,'2.2'!$4:$151,79,FALSE)</f>
        <v>509043.78420483437</v>
      </c>
      <c r="M31" s="94">
        <f>VLOOKUP($A$31,'2.2'!$4:$151,87,FALSE)</f>
        <v>524582.15715599002</v>
      </c>
    </row>
    <row r="32" spans="1:13" ht="20.100000000000001" customHeight="1" x14ac:dyDescent="0.25">
      <c r="A32" s="21">
        <v>11411</v>
      </c>
      <c r="B32" s="22" t="s">
        <v>266</v>
      </c>
      <c r="C32" s="23">
        <f>VLOOKUP($A$32,'2.2'!$4:$151,7,FALSE)</f>
        <v>268133.51486058004</v>
      </c>
      <c r="D32" s="23">
        <f>VLOOKUP($A$32,'2.2'!$4:$151,15,FALSE)</f>
        <v>297438.02395868994</v>
      </c>
      <c r="E32" s="23">
        <f>VLOOKUP($A$32,'2.2'!$4:$151,23,FALSE)</f>
        <v>326247.76024980005</v>
      </c>
      <c r="F32" s="23">
        <f>VLOOKUP($A$32,'2.2'!$4:$151,31,FALSE)</f>
        <v>362998.83808556997</v>
      </c>
      <c r="G32" s="23">
        <f>VLOOKUP($A$32,'2.2'!$4:$151,39,FALSE)</f>
        <v>384737.86852203001</v>
      </c>
      <c r="H32" s="23">
        <f>VLOOKUP($A$32,'2.2'!$4:$151,47,FALSE)</f>
        <v>396971.76109643007</v>
      </c>
      <c r="I32" s="23">
        <f>VLOOKUP($A$32,'2.2'!$4:$151,55,FALSE)</f>
        <v>413787.16321959998</v>
      </c>
      <c r="J32" s="23">
        <f>VLOOKUP($A$32,'2.2'!$4:$151,63,FALSE)</f>
        <v>443774.9824663499</v>
      </c>
      <c r="K32" s="23">
        <f>VLOOKUP($A$32,'2.2'!$4:$151,71,FALSE)</f>
        <v>479310.46509755001</v>
      </c>
      <c r="L32" s="23">
        <f>VLOOKUP($A$32,'2.2'!$4:$151,79,FALSE)</f>
        <v>507053.0610982544</v>
      </c>
      <c r="M32" s="23">
        <f>VLOOKUP($A$32,'2.2'!$4:$151,87,FALSE)</f>
        <v>522690.36917389004</v>
      </c>
    </row>
    <row r="33" spans="1:13" s="48" customFormat="1" ht="20.100000000000001" customHeight="1" x14ac:dyDescent="0.25">
      <c r="A33" s="45" t="s">
        <v>601</v>
      </c>
      <c r="B33" s="56" t="s">
        <v>603</v>
      </c>
      <c r="C33" s="95">
        <f>VLOOKUP($A$33,'2.2'!$4:$151,7,FALSE)</f>
        <v>0</v>
      </c>
      <c r="D33" s="95">
        <f>VLOOKUP($A$33,'2.2'!$4:$151,15,FALSE)</f>
        <v>0</v>
      </c>
      <c r="E33" s="95">
        <f>VLOOKUP($A$33,'2.2'!$4:$151,23,FALSE)</f>
        <v>0</v>
      </c>
      <c r="F33" s="95">
        <f>VLOOKUP($A$33,'2.2'!$4:$151,31,FALSE)</f>
        <v>0</v>
      </c>
      <c r="G33" s="95">
        <f>VLOOKUP($A$33,'2.2'!$4:$151,39,FALSE)</f>
        <v>0</v>
      </c>
      <c r="H33" s="95">
        <f>VLOOKUP($A$33,'2.2'!$4:$151,47,FALSE)</f>
        <v>0</v>
      </c>
      <c r="I33" s="95">
        <f>VLOOKUP($A$33,'2.2'!$4:$151,55,FALSE)</f>
        <v>0</v>
      </c>
      <c r="J33" s="95">
        <f>VLOOKUP($A$33,'2.2'!$4:$151,63,FALSE)</f>
        <v>0</v>
      </c>
      <c r="K33" s="95">
        <f>VLOOKUP($A$33,'2.2'!$4:$151,71,FALSE)</f>
        <v>0</v>
      </c>
      <c r="L33" s="95">
        <f>VLOOKUP($A$33,'2.2'!$4:$151,79,FALSE)</f>
        <v>0</v>
      </c>
      <c r="M33" s="95">
        <f>VLOOKUP($A$33,'2.2'!$4:$151,87,FALSE)</f>
        <v>0</v>
      </c>
    </row>
    <row r="34" spans="1:13" s="48" customFormat="1" ht="20.100000000000001" customHeight="1" x14ac:dyDescent="0.25">
      <c r="A34" s="45" t="s">
        <v>602</v>
      </c>
      <c r="B34" s="56" t="s">
        <v>485</v>
      </c>
      <c r="C34" s="95">
        <f>VLOOKUP($A$34,'2.2'!$4:$151,7,FALSE)</f>
        <v>268133.51486058004</v>
      </c>
      <c r="D34" s="95">
        <f>VLOOKUP($A$34,'2.2'!$4:$151,15,FALSE)</f>
        <v>297438.02395868994</v>
      </c>
      <c r="E34" s="95">
        <f>VLOOKUP($A$34,'2.2'!$4:$151,23,FALSE)</f>
        <v>326247.76024980005</v>
      </c>
      <c r="F34" s="95">
        <f>VLOOKUP($A$34,'2.2'!$4:$151,31,FALSE)</f>
        <v>362998.83808556997</v>
      </c>
      <c r="G34" s="95">
        <f>VLOOKUP($A$34,'2.2'!$4:$151,39,FALSE)</f>
        <v>384737.86852203001</v>
      </c>
      <c r="H34" s="95">
        <f>VLOOKUP($A$34,'2.2'!$4:$151,47,FALSE)</f>
        <v>396971.76109643007</v>
      </c>
      <c r="I34" s="95">
        <f>VLOOKUP($A$34,'2.2'!$4:$151,55,FALSE)</f>
        <v>413787.16321959998</v>
      </c>
      <c r="J34" s="95">
        <f>VLOOKUP($A$34,'2.2'!$4:$151,63,FALSE)</f>
        <v>443774.9824663499</v>
      </c>
      <c r="K34" s="95">
        <f>VLOOKUP($A$34,'2.2'!$4:$151,71,FALSE)</f>
        <v>479310.46509755001</v>
      </c>
      <c r="L34" s="95">
        <f>VLOOKUP($A$34,'2.2'!$4:$151,79,FALSE)</f>
        <v>507053.0610982544</v>
      </c>
      <c r="M34" s="95">
        <f>VLOOKUP($A$34,'2.2'!$4:$151,87,FALSE)</f>
        <v>522690.36917389004</v>
      </c>
    </row>
    <row r="35" spans="1:13" ht="20.100000000000001" customHeight="1" x14ac:dyDescent="0.25">
      <c r="A35" s="21">
        <v>11412</v>
      </c>
      <c r="B35" s="22" t="s">
        <v>604</v>
      </c>
      <c r="C35" s="23">
        <f>VLOOKUP($A$35,'2.2'!$4:$151,7,FALSE)</f>
        <v>0</v>
      </c>
      <c r="D35" s="23">
        <f>VLOOKUP($A$35,'2.2'!$4:$151,15,FALSE)</f>
        <v>0</v>
      </c>
      <c r="E35" s="23">
        <f>VLOOKUP($A$35,'2.2'!$4:$151,23,FALSE)</f>
        <v>0</v>
      </c>
      <c r="F35" s="23">
        <f>VLOOKUP($A$35,'2.2'!$4:$151,31,FALSE)</f>
        <v>0</v>
      </c>
      <c r="G35" s="23">
        <f>VLOOKUP($A$35,'2.2'!$4:$151,39,FALSE)</f>
        <v>0</v>
      </c>
      <c r="H35" s="23">
        <f>VLOOKUP($A$35,'2.2'!$4:$151,47,FALSE)</f>
        <v>0</v>
      </c>
      <c r="I35" s="23">
        <f>VLOOKUP($A$35,'2.2'!$4:$151,55,FALSE)</f>
        <v>0</v>
      </c>
      <c r="J35" s="23">
        <f>VLOOKUP($A$35,'2.2'!$4:$151,63,FALSE)</f>
        <v>0</v>
      </c>
      <c r="K35" s="23">
        <f>VLOOKUP($A$35,'2.2'!$4:$151,71,FALSE)</f>
        <v>0</v>
      </c>
      <c r="L35" s="23">
        <f>VLOOKUP($A$35,'2.2'!$4:$151,79,FALSE)</f>
        <v>0</v>
      </c>
      <c r="M35" s="23">
        <f>VLOOKUP($A$35,'2.2'!$4:$151,87,FALSE)</f>
        <v>0</v>
      </c>
    </row>
    <row r="36" spans="1:13" ht="20.100000000000001" customHeight="1" x14ac:dyDescent="0.25">
      <c r="A36" s="21">
        <v>11413</v>
      </c>
      <c r="B36" s="22" t="s">
        <v>267</v>
      </c>
      <c r="C36" s="23">
        <f>VLOOKUP($A$36,'2.2'!$4:$151,7,FALSE)</f>
        <v>939.48884565999992</v>
      </c>
      <c r="D36" s="23">
        <f>VLOOKUP($A$36,'2.2'!$4:$151,15,FALSE)</f>
        <v>1035.1484030699999</v>
      </c>
      <c r="E36" s="23">
        <f>VLOOKUP($A$36,'2.2'!$4:$151,23,FALSE)</f>
        <v>1173.4283099399997</v>
      </c>
      <c r="F36" s="23">
        <f>VLOOKUP($A$36,'2.2'!$4:$151,31,FALSE)</f>
        <v>1418.3251416300002</v>
      </c>
      <c r="G36" s="23">
        <f>VLOOKUP($A$36,'2.2'!$4:$151,39,FALSE)</f>
        <v>1509.40013922</v>
      </c>
      <c r="H36" s="23">
        <f>VLOOKUP($A$36,'2.2'!$4:$151,47,FALSE)</f>
        <v>1639.28972142</v>
      </c>
      <c r="I36" s="23">
        <f>VLOOKUP($A$36,'2.2'!$4:$151,55,FALSE)</f>
        <v>1544.2967981100001</v>
      </c>
      <c r="J36" s="23">
        <f>VLOOKUP($A$36,'2.2'!$4:$151,63,FALSE)</f>
        <v>1670.19264679</v>
      </c>
      <c r="K36" s="23">
        <f>VLOOKUP($A$36,'2.2'!$4:$151,71,FALSE)</f>
        <v>1711.5952017300001</v>
      </c>
      <c r="L36" s="23">
        <f>VLOOKUP($A$36,'2.2'!$4:$151,79,FALSE)</f>
        <v>1990.7231065800001</v>
      </c>
      <c r="M36" s="23">
        <f>VLOOKUP($A$36,'2.2'!$4:$151,87,FALSE)</f>
        <v>1891.7879820999997</v>
      </c>
    </row>
    <row r="37" spans="1:13" s="48" customFormat="1" ht="20.100000000000001" customHeight="1" x14ac:dyDescent="0.25">
      <c r="A37" s="45" t="s">
        <v>444</v>
      </c>
      <c r="B37" s="56" t="s">
        <v>445</v>
      </c>
      <c r="C37" s="95">
        <f>VLOOKUP($A$37,'2.2'!$4:$151,7,FALSE)</f>
        <v>0</v>
      </c>
      <c r="D37" s="95">
        <f>VLOOKUP($A$37,'2.2'!$4:$151,15,FALSE)</f>
        <v>0</v>
      </c>
      <c r="E37" s="95">
        <f>VLOOKUP($A$37,'2.2'!$4:$151,23,FALSE)</f>
        <v>0</v>
      </c>
      <c r="F37" s="95">
        <f>VLOOKUP($A$37,'2.2'!$4:$151,31,FALSE)</f>
        <v>0</v>
      </c>
      <c r="G37" s="95">
        <f>VLOOKUP($A$37,'2.2'!$4:$151,39,FALSE)</f>
        <v>0</v>
      </c>
      <c r="H37" s="95">
        <f>VLOOKUP($A$37,'2.2'!$4:$151,47,FALSE)</f>
        <v>0</v>
      </c>
      <c r="I37" s="95">
        <f>VLOOKUP($A$37,'2.2'!$4:$151,55,FALSE)</f>
        <v>0</v>
      </c>
      <c r="J37" s="95">
        <f>VLOOKUP($A$37,'2.2'!$4:$151,63,FALSE)</f>
        <v>0</v>
      </c>
      <c r="K37" s="95">
        <f>VLOOKUP($A$37,'2.2'!$4:$151,71,FALSE)</f>
        <v>0</v>
      </c>
      <c r="L37" s="95">
        <f>VLOOKUP($A$37,'2.2'!$4:$151,79,FALSE)</f>
        <v>0</v>
      </c>
      <c r="M37" s="95">
        <f>VLOOKUP($A$37,'2.2'!$4:$151,87,FALSE)</f>
        <v>0</v>
      </c>
    </row>
    <row r="38" spans="1:13" s="48" customFormat="1" ht="20.100000000000001" customHeight="1" x14ac:dyDescent="0.25">
      <c r="A38" s="45" t="s">
        <v>446</v>
      </c>
      <c r="B38" s="56" t="s">
        <v>447</v>
      </c>
      <c r="C38" s="95">
        <f>VLOOKUP($A$38,'2.2'!$4:$151,7,FALSE)</f>
        <v>0</v>
      </c>
      <c r="D38" s="95">
        <f>VLOOKUP($A$38,'2.2'!$4:$151,15,FALSE)</f>
        <v>0</v>
      </c>
      <c r="E38" s="95">
        <f>VLOOKUP($A$38,'2.2'!$4:$151,23,FALSE)</f>
        <v>0</v>
      </c>
      <c r="F38" s="95">
        <f>VLOOKUP($A$38,'2.2'!$4:$151,31,FALSE)</f>
        <v>0</v>
      </c>
      <c r="G38" s="95">
        <f>VLOOKUP($A$38,'2.2'!$4:$151,39,FALSE)</f>
        <v>0</v>
      </c>
      <c r="H38" s="95">
        <f>VLOOKUP($A$38,'2.2'!$4:$151,47,FALSE)</f>
        <v>0</v>
      </c>
      <c r="I38" s="95">
        <f>VLOOKUP($A$38,'2.2'!$4:$151,55,FALSE)</f>
        <v>0</v>
      </c>
      <c r="J38" s="95">
        <f>VLOOKUP($A$38,'2.2'!$4:$151,63,FALSE)</f>
        <v>0</v>
      </c>
      <c r="K38" s="95">
        <f>VLOOKUP($A$38,'2.2'!$4:$151,71,FALSE)</f>
        <v>0</v>
      </c>
      <c r="L38" s="95">
        <f>VLOOKUP($A$38,'2.2'!$4:$151,79,FALSE)</f>
        <v>0</v>
      </c>
      <c r="M38" s="95">
        <f>VLOOKUP($A$38,'2.2'!$4:$151,87,FALSE)</f>
        <v>0</v>
      </c>
    </row>
    <row r="39" spans="1:13" s="48" customFormat="1" ht="20.100000000000001" customHeight="1" x14ac:dyDescent="0.25">
      <c r="A39" s="45" t="s">
        <v>448</v>
      </c>
      <c r="B39" s="56" t="s">
        <v>487</v>
      </c>
      <c r="C39" s="95">
        <f>VLOOKUP($A$39,'2.2'!$4:$151,7,FALSE)</f>
        <v>939.48884565999992</v>
      </c>
      <c r="D39" s="95">
        <f>VLOOKUP($A$39,'2.2'!$4:$151,15,FALSE)</f>
        <v>1035.1484030699999</v>
      </c>
      <c r="E39" s="95">
        <f>VLOOKUP($A$39,'2.2'!$4:$151,23,FALSE)</f>
        <v>1173.4283099399997</v>
      </c>
      <c r="F39" s="95">
        <f>VLOOKUP($A$39,'2.2'!$4:$151,31,FALSE)</f>
        <v>1418.3251416300002</v>
      </c>
      <c r="G39" s="95">
        <f>VLOOKUP($A$39,'2.2'!$4:$151,39,FALSE)</f>
        <v>1509.40013922</v>
      </c>
      <c r="H39" s="95">
        <f>VLOOKUP($A$39,'2.2'!$4:$151,47,FALSE)</f>
        <v>1639.28972142</v>
      </c>
      <c r="I39" s="95">
        <f>VLOOKUP($A$39,'2.2'!$4:$151,55,FALSE)</f>
        <v>1544.2967981100001</v>
      </c>
      <c r="J39" s="95">
        <f>VLOOKUP($A$39,'2.2'!$4:$151,63,FALSE)</f>
        <v>1670.19264679</v>
      </c>
      <c r="K39" s="95">
        <f>VLOOKUP($A$39,'2.2'!$4:$151,71,FALSE)</f>
        <v>1711.5952017300001</v>
      </c>
      <c r="L39" s="95">
        <f>VLOOKUP($A$39,'2.2'!$4:$151,79,FALSE)</f>
        <v>1990.7231065800001</v>
      </c>
      <c r="M39" s="95">
        <f>VLOOKUP($A$39,'2.2'!$4:$151,87,FALSE)</f>
        <v>1891.7879820999997</v>
      </c>
    </row>
    <row r="40" spans="1:13" s="48" customFormat="1" ht="20.100000000000001" customHeight="1" x14ac:dyDescent="0.25">
      <c r="A40" s="45" t="s">
        <v>486</v>
      </c>
      <c r="B40" s="56" t="s">
        <v>449</v>
      </c>
      <c r="C40" s="95">
        <f>VLOOKUP($A$40,'2.2'!$4:$151,7,FALSE)</f>
        <v>0</v>
      </c>
      <c r="D40" s="95">
        <f>VLOOKUP($A$40,'2.2'!$4:$151,15,FALSE)</f>
        <v>0</v>
      </c>
      <c r="E40" s="95">
        <f>VLOOKUP($A$40,'2.2'!$4:$151,23,FALSE)</f>
        <v>0</v>
      </c>
      <c r="F40" s="95">
        <f>VLOOKUP($A$40,'2.2'!$4:$151,31,FALSE)</f>
        <v>0</v>
      </c>
      <c r="G40" s="95">
        <f>VLOOKUP($A$40,'2.2'!$4:$151,39,FALSE)</f>
        <v>0</v>
      </c>
      <c r="H40" s="95">
        <f>VLOOKUP($A$40,'2.2'!$4:$151,47,FALSE)</f>
        <v>0</v>
      </c>
      <c r="I40" s="95">
        <f>VLOOKUP($A$40,'2.2'!$4:$151,55,FALSE)</f>
        <v>0</v>
      </c>
      <c r="J40" s="95">
        <f>VLOOKUP($A$40,'2.2'!$4:$151,63,FALSE)</f>
        <v>0</v>
      </c>
      <c r="K40" s="95">
        <f>VLOOKUP($A$40,'2.2'!$4:$151,71,FALSE)</f>
        <v>0</v>
      </c>
      <c r="L40" s="95">
        <f>VLOOKUP($A$40,'2.2'!$4:$151,79,FALSE)</f>
        <v>0</v>
      </c>
      <c r="M40" s="95">
        <f>VLOOKUP($A$40,'2.2'!$4:$151,87,FALSE)</f>
        <v>0</v>
      </c>
    </row>
    <row r="41" spans="1:13" ht="20.100000000000001" customHeight="1" x14ac:dyDescent="0.25">
      <c r="A41" s="21">
        <v>11414</v>
      </c>
      <c r="B41" s="22" t="s">
        <v>450</v>
      </c>
      <c r="C41" s="23">
        <f>VLOOKUP($A$41,'2.2'!$4:$151,7,FALSE)</f>
        <v>0</v>
      </c>
      <c r="D41" s="23">
        <f>VLOOKUP($A$41,'2.2'!$4:$151,15,FALSE)</f>
        <v>0</v>
      </c>
      <c r="E41" s="23">
        <f>VLOOKUP($A$41,'2.2'!$4:$151,23,FALSE)</f>
        <v>0</v>
      </c>
      <c r="F41" s="23">
        <f>VLOOKUP($A$41,'2.2'!$4:$151,31,FALSE)</f>
        <v>0</v>
      </c>
      <c r="G41" s="23">
        <f>VLOOKUP($A$41,'2.2'!$4:$151,39,FALSE)</f>
        <v>0</v>
      </c>
      <c r="H41" s="23">
        <f>VLOOKUP($A$41,'2.2'!$4:$151,47,FALSE)</f>
        <v>0</v>
      </c>
      <c r="I41" s="23">
        <f>VLOOKUP($A$41,'2.2'!$4:$151,55,FALSE)</f>
        <v>0</v>
      </c>
      <c r="J41" s="23">
        <f>VLOOKUP($A$41,'2.2'!$4:$151,63,FALSE)</f>
        <v>0</v>
      </c>
      <c r="K41" s="23">
        <f>VLOOKUP($A$41,'2.2'!$4:$151,71,FALSE)</f>
        <v>0</v>
      </c>
      <c r="L41" s="23">
        <f>VLOOKUP($A$41,'2.2'!$4:$151,79,FALSE)</f>
        <v>0</v>
      </c>
      <c r="M41" s="23">
        <f>VLOOKUP($A$41,'2.2'!$4:$151,87,FALSE)</f>
        <v>0</v>
      </c>
    </row>
    <row r="42" spans="1:13" ht="20.100000000000001" customHeight="1" x14ac:dyDescent="0.25">
      <c r="A42" s="38">
        <v>1142</v>
      </c>
      <c r="B42" s="39" t="s">
        <v>451</v>
      </c>
      <c r="C42" s="94">
        <f>VLOOKUP($A$42,'2.2'!$4:$151,7,FALSE)</f>
        <v>0</v>
      </c>
      <c r="D42" s="94">
        <f>VLOOKUP($A$42,'2.2'!$4:$151,15,FALSE)</f>
        <v>0</v>
      </c>
      <c r="E42" s="94">
        <f>VLOOKUP($A$42,'2.2'!$4:$151,23,FALSE)</f>
        <v>0</v>
      </c>
      <c r="F42" s="94">
        <f>VLOOKUP($A$42,'2.2'!$4:$151,31,FALSE)</f>
        <v>0</v>
      </c>
      <c r="G42" s="94">
        <f>VLOOKUP($A$42,'2.2'!$4:$151,39,FALSE)</f>
        <v>0</v>
      </c>
      <c r="H42" s="94">
        <f>VLOOKUP($A$42,'2.2'!$4:$151,47,FALSE)</f>
        <v>0</v>
      </c>
      <c r="I42" s="94">
        <f>VLOOKUP($A$42,'2.2'!$4:$151,55,FALSE)</f>
        <v>0</v>
      </c>
      <c r="J42" s="94">
        <f>VLOOKUP($A$42,'2.2'!$4:$151,63,FALSE)</f>
        <v>0</v>
      </c>
      <c r="K42" s="94">
        <f>VLOOKUP($A$42,'2.2'!$4:$151,71,FALSE)</f>
        <v>0</v>
      </c>
      <c r="L42" s="94">
        <f>VLOOKUP($A$42,'2.2'!$4:$151,79,FALSE)</f>
        <v>0</v>
      </c>
      <c r="M42" s="94">
        <f>VLOOKUP($A$42,'2.2'!$4:$151,87,FALSE)</f>
        <v>0</v>
      </c>
    </row>
    <row r="43" spans="1:13" ht="20.100000000000001" customHeight="1" x14ac:dyDescent="0.25">
      <c r="A43" s="38">
        <v>1143</v>
      </c>
      <c r="B43" s="39" t="s">
        <v>268</v>
      </c>
      <c r="C43" s="94">
        <f>VLOOKUP($A$43,'2.2'!$4:$151,7,FALSE)</f>
        <v>0</v>
      </c>
      <c r="D43" s="94">
        <f>VLOOKUP($A$43,'2.2'!$4:$151,15,FALSE)</f>
        <v>0</v>
      </c>
      <c r="E43" s="94">
        <f>VLOOKUP($A$43,'2.2'!$4:$151,23,FALSE)</f>
        <v>0</v>
      </c>
      <c r="F43" s="94">
        <f>VLOOKUP($A$43,'2.2'!$4:$151,31,FALSE)</f>
        <v>0</v>
      </c>
      <c r="G43" s="94">
        <f>VLOOKUP($A$43,'2.2'!$4:$151,39,FALSE)</f>
        <v>0</v>
      </c>
      <c r="H43" s="94">
        <f>VLOOKUP($A$43,'2.2'!$4:$151,47,FALSE)</f>
        <v>0</v>
      </c>
      <c r="I43" s="94">
        <f>VLOOKUP($A$43,'2.2'!$4:$151,55,FALSE)</f>
        <v>0</v>
      </c>
      <c r="J43" s="94">
        <f>VLOOKUP($A$43,'2.2'!$4:$151,63,FALSE)</f>
        <v>0</v>
      </c>
      <c r="K43" s="94">
        <f>VLOOKUP($A$43,'2.2'!$4:$151,71,FALSE)</f>
        <v>0</v>
      </c>
      <c r="L43" s="94">
        <f>VLOOKUP($A$43,'2.2'!$4:$151,79,FALSE)</f>
        <v>0</v>
      </c>
      <c r="M43" s="94">
        <f>VLOOKUP($A$43,'2.2'!$4:$151,87,FALSE)</f>
        <v>0</v>
      </c>
    </row>
    <row r="44" spans="1:13" ht="20.100000000000001" customHeight="1" x14ac:dyDescent="0.25">
      <c r="A44" s="38">
        <v>1144</v>
      </c>
      <c r="B44" s="39" t="s">
        <v>269</v>
      </c>
      <c r="C44" s="94">
        <f>VLOOKUP($A$44,'2.2'!$4:$151,7,FALSE)</f>
        <v>83.564671100000041</v>
      </c>
      <c r="D44" s="94">
        <f>VLOOKUP($A$44,'2.2'!$4:$151,15,FALSE)</f>
        <v>114.15596599999994</v>
      </c>
      <c r="E44" s="94">
        <f>VLOOKUP($A$44,'2.2'!$4:$151,23,FALSE)</f>
        <v>148.67164907000003</v>
      </c>
      <c r="F44" s="94">
        <f>VLOOKUP($A$44,'2.2'!$4:$151,31,FALSE)</f>
        <v>86.229319329999996</v>
      </c>
      <c r="G44" s="94">
        <f>VLOOKUP($A$44,'2.2'!$4:$151,39,FALSE)</f>
        <v>88.479135120000009</v>
      </c>
      <c r="H44" s="94">
        <f>VLOOKUP($A$44,'2.2'!$4:$151,47,FALSE)</f>
        <v>235.70647415000002</v>
      </c>
      <c r="I44" s="94">
        <f>VLOOKUP($A$44,'2.2'!$4:$151,55,FALSE)</f>
        <v>207.60395097</v>
      </c>
      <c r="J44" s="94">
        <f>VLOOKUP($A$44,'2.2'!$4:$151,63,FALSE)</f>
        <v>298.24712662999997</v>
      </c>
      <c r="K44" s="94">
        <f>VLOOKUP($A$44,'2.2'!$4:$151,71,FALSE)</f>
        <v>258.07968911000012</v>
      </c>
      <c r="L44" s="94">
        <f>VLOOKUP($A$44,'2.2'!$4:$151,79,FALSE)</f>
        <v>253.54558171999997</v>
      </c>
      <c r="M44" s="94">
        <f>VLOOKUP($A$44,'2.2'!$4:$151,87,FALSE)</f>
        <v>232.09311219999998</v>
      </c>
    </row>
    <row r="45" spans="1:13" s="48" customFormat="1" ht="20.100000000000001" customHeight="1" x14ac:dyDescent="0.25">
      <c r="A45" s="45" t="s">
        <v>452</v>
      </c>
      <c r="B45" s="56" t="s">
        <v>453</v>
      </c>
      <c r="C45" s="95">
        <f>VLOOKUP($A$45,'2.2'!$4:$151,7,FALSE)</f>
        <v>0</v>
      </c>
      <c r="D45" s="95" t="str">
        <f>VLOOKUP($A$45,'2.2'!$4:$151,15,FALSE)</f>
        <v>0</v>
      </c>
      <c r="E45" s="95" t="str">
        <f>VLOOKUP($A$45,'2.2'!$4:$151,23,FALSE)</f>
        <v>0</v>
      </c>
      <c r="F45" s="95" t="str">
        <f>VLOOKUP($A$45,'2.2'!$4:$151,31,FALSE)</f>
        <v>0</v>
      </c>
      <c r="G45" s="95" t="str">
        <f>VLOOKUP($A$45,'2.2'!$4:$151,39,FALSE)</f>
        <v>0</v>
      </c>
      <c r="H45" s="95" t="str">
        <f>VLOOKUP($A$45,'2.2'!$4:$151,47,FALSE)</f>
        <v>0</v>
      </c>
      <c r="I45" s="95" t="str">
        <f>VLOOKUP($A$45,'2.2'!$4:$151,55,FALSE)</f>
        <v>0</v>
      </c>
      <c r="J45" s="95" t="str">
        <f>VLOOKUP($A$45,'2.2'!$4:$151,63,FALSE)</f>
        <v>0</v>
      </c>
      <c r="K45" s="95" t="str">
        <f>VLOOKUP($A$45,'2.2'!$4:$151,71,FALSE)</f>
        <v>0</v>
      </c>
      <c r="L45" s="95" t="str">
        <f>VLOOKUP($A$45,'2.2'!$4:$151,79,FALSE)</f>
        <v>0</v>
      </c>
      <c r="M45" s="95" t="str">
        <f>VLOOKUP($A$45,'2.2'!$4:$151,87,FALSE)</f>
        <v>0</v>
      </c>
    </row>
    <row r="46" spans="1:13" s="48" customFormat="1" ht="20.100000000000001" customHeight="1" x14ac:dyDescent="0.25">
      <c r="A46" s="45" t="s">
        <v>454</v>
      </c>
      <c r="B46" s="56" t="s">
        <v>455</v>
      </c>
      <c r="C46" s="95">
        <f>VLOOKUP($A$46,'2.2'!$4:$151,7,FALSE)</f>
        <v>0</v>
      </c>
      <c r="D46" s="95">
        <f>VLOOKUP($A$46,'2.2'!$4:$151,15,FALSE)</f>
        <v>0</v>
      </c>
      <c r="E46" s="95">
        <f>VLOOKUP($A$46,'2.2'!$4:$151,23,FALSE)</f>
        <v>0</v>
      </c>
      <c r="F46" s="95">
        <f>VLOOKUP($A$46,'2.2'!$4:$151,31,FALSE)</f>
        <v>0</v>
      </c>
      <c r="G46" s="95">
        <f>VLOOKUP($A$46,'2.2'!$4:$151,39,FALSE)</f>
        <v>0</v>
      </c>
      <c r="H46" s="95">
        <f>VLOOKUP($A$46,'2.2'!$4:$151,47,FALSE)</f>
        <v>0</v>
      </c>
      <c r="I46" s="95">
        <f>VLOOKUP($A$46,'2.2'!$4:$151,55,FALSE)</f>
        <v>0</v>
      </c>
      <c r="J46" s="95">
        <f>VLOOKUP($A$46,'2.2'!$4:$151,63,FALSE)</f>
        <v>0</v>
      </c>
      <c r="K46" s="95">
        <f>VLOOKUP($A$46,'2.2'!$4:$151,71,FALSE)</f>
        <v>0</v>
      </c>
      <c r="L46" s="95">
        <f>VLOOKUP($A$46,'2.2'!$4:$151,79,FALSE)</f>
        <v>0</v>
      </c>
      <c r="M46" s="95">
        <f>VLOOKUP($A$46,'2.2'!$4:$151,87,FALSE)</f>
        <v>0</v>
      </c>
    </row>
    <row r="47" spans="1:13" s="48" customFormat="1" ht="20.100000000000001" customHeight="1" x14ac:dyDescent="0.25">
      <c r="A47" s="45" t="s">
        <v>456</v>
      </c>
      <c r="B47" s="56" t="s">
        <v>457</v>
      </c>
      <c r="C47" s="95">
        <f>VLOOKUP($A$47,'2.2'!$4:$151,7,FALSE)</f>
        <v>0</v>
      </c>
      <c r="D47" s="95">
        <f>VLOOKUP($A$47,'2.2'!$4:$151,15,FALSE)</f>
        <v>0</v>
      </c>
      <c r="E47" s="95">
        <f>VLOOKUP($A$47,'2.2'!$4:$151,23,FALSE)</f>
        <v>0</v>
      </c>
      <c r="F47" s="95">
        <f>VLOOKUP($A$47,'2.2'!$4:$151,31,FALSE)</f>
        <v>0</v>
      </c>
      <c r="G47" s="95">
        <f>VLOOKUP($A$47,'2.2'!$4:$151,39,FALSE)</f>
        <v>0</v>
      </c>
      <c r="H47" s="95">
        <f>VLOOKUP($A$47,'2.2'!$4:$151,47,FALSE)</f>
        <v>0</v>
      </c>
      <c r="I47" s="95">
        <f>VLOOKUP($A$47,'2.2'!$4:$151,55,FALSE)</f>
        <v>0</v>
      </c>
      <c r="J47" s="95">
        <f>VLOOKUP($A$47,'2.2'!$4:$151,63,FALSE)</f>
        <v>0</v>
      </c>
      <c r="K47" s="95">
        <f>VLOOKUP($A$47,'2.2'!$4:$151,71,FALSE)</f>
        <v>0</v>
      </c>
      <c r="L47" s="95">
        <f>VLOOKUP($A$47,'2.2'!$4:$151,79,FALSE)</f>
        <v>0</v>
      </c>
      <c r="M47" s="95">
        <f>VLOOKUP($A$47,'2.2'!$4:$151,87,FALSE)</f>
        <v>0</v>
      </c>
    </row>
    <row r="48" spans="1:13" s="48" customFormat="1" ht="20.100000000000001" customHeight="1" x14ac:dyDescent="0.25">
      <c r="A48" s="45" t="s">
        <v>458</v>
      </c>
      <c r="B48" s="56" t="s">
        <v>488</v>
      </c>
      <c r="C48" s="95">
        <f>VLOOKUP($A$48,'2.2'!$4:$151,7,FALSE)</f>
        <v>83.564671430000004</v>
      </c>
      <c r="D48" s="95">
        <f>VLOOKUP($A$48,'2.2'!$4:$151,15,FALSE)</f>
        <v>114.15596625000001</v>
      </c>
      <c r="E48" s="95">
        <f>VLOOKUP($A$48,'2.2'!$4:$151,23,FALSE)</f>
        <v>148.67164862000001</v>
      </c>
      <c r="F48" s="95">
        <f>VLOOKUP($A$48,'2.2'!$4:$151,31,FALSE)</f>
        <v>86.229319329999996</v>
      </c>
      <c r="G48" s="95">
        <f>VLOOKUP($A$48,'2.2'!$4:$151,39,FALSE)</f>
        <v>88.479135120000009</v>
      </c>
      <c r="H48" s="95">
        <f>VLOOKUP($A$48,'2.2'!$4:$151,47,FALSE)</f>
        <v>232.96038797</v>
      </c>
      <c r="I48" s="95">
        <f>VLOOKUP($A$48,'2.2'!$4:$151,55,FALSE)</f>
        <v>205.08756252000001</v>
      </c>
      <c r="J48" s="95">
        <f>VLOOKUP($A$48,'2.2'!$4:$151,63,FALSE)</f>
        <v>295.43846388999998</v>
      </c>
      <c r="K48" s="95">
        <f>VLOOKUP($A$48,'2.2'!$4:$151,71,FALSE)</f>
        <v>255.4292147700001</v>
      </c>
      <c r="L48" s="95">
        <f>VLOOKUP($A$48,'2.2'!$4:$151,79,FALSE)</f>
        <v>251.60542619999998</v>
      </c>
      <c r="M48" s="95">
        <f>VLOOKUP($A$48,'2.2'!$4:$151,87,FALSE)</f>
        <v>229.75335204999999</v>
      </c>
    </row>
    <row r="49" spans="1:13" s="48" customFormat="1" ht="20.100000000000001" customHeight="1" x14ac:dyDescent="0.25">
      <c r="A49" s="45" t="s">
        <v>489</v>
      </c>
      <c r="B49" s="56" t="s">
        <v>459</v>
      </c>
      <c r="C49" s="95">
        <f>VLOOKUP($A$49,'2.2'!$4:$151,7,FALSE)</f>
        <v>-3.2999996632338479E-7</v>
      </c>
      <c r="D49" s="95">
        <f>VLOOKUP($A$49,'2.2'!$4:$151,15,FALSE)</f>
        <v>-2.5000007167454896E-7</v>
      </c>
      <c r="E49" s="95">
        <f>VLOOKUP($A$49,'2.2'!$4:$151,23,FALSE)</f>
        <v>4.5000002859160304E-7</v>
      </c>
      <c r="F49" s="95">
        <f>VLOOKUP($A$49,'2.2'!$4:$151,31,FALSE)</f>
        <v>0</v>
      </c>
      <c r="G49" s="95">
        <f>VLOOKUP($A$49,'2.2'!$4:$151,39,FALSE)</f>
        <v>0</v>
      </c>
      <c r="H49" s="95">
        <f>VLOOKUP($A$49,'2.2'!$4:$151,47,FALSE)</f>
        <v>-1.9999980926513672E-8</v>
      </c>
      <c r="I49" s="95">
        <f>VLOOKUP($A$49,'2.2'!$4:$151,55,FALSE)</f>
        <v>0</v>
      </c>
      <c r="J49" s="95">
        <f>VLOOKUP($A$49,'2.2'!$4:$151,63,FALSE)</f>
        <v>0</v>
      </c>
      <c r="K49" s="95">
        <f>VLOOKUP($A$49,'2.2'!$4:$151,71,FALSE)</f>
        <v>0</v>
      </c>
      <c r="L49" s="95">
        <f>VLOOKUP($A$49,'2.2'!$4:$151,79,FALSE)</f>
        <v>0</v>
      </c>
      <c r="M49" s="95">
        <f>VLOOKUP($A$49,'2.2'!$4:$151,87,FALSE)</f>
        <v>0</v>
      </c>
    </row>
    <row r="50" spans="1:13" ht="20.100000000000001" customHeight="1" x14ac:dyDescent="0.25">
      <c r="A50" s="38">
        <v>1145</v>
      </c>
      <c r="B50" s="39" t="s">
        <v>270</v>
      </c>
      <c r="C50" s="94">
        <f>VLOOKUP($A$50,'2.2'!$4:$151,7,FALSE)</f>
        <v>7802.7786963445005</v>
      </c>
      <c r="D50" s="94">
        <f>VLOOKUP($A$50,'2.2'!$4:$151,15,FALSE)</f>
        <v>8867.7816065872521</v>
      </c>
      <c r="E50" s="94">
        <f>VLOOKUP($A$50,'2.2'!$4:$151,23,FALSE)</f>
        <v>10591.117896637999</v>
      </c>
      <c r="F50" s="94">
        <f>VLOOKUP($A$50,'2.2'!$4:$151,31,FALSE)</f>
        <v>11990.429642488005</v>
      </c>
      <c r="G50" s="94">
        <f>VLOOKUP($A$50,'2.2'!$4:$151,39,FALSE)</f>
        <v>13092.134520499752</v>
      </c>
      <c r="H50" s="94">
        <f>VLOOKUP($A$50,'2.2'!$4:$151,47,FALSE)</f>
        <v>13819.667192620753</v>
      </c>
      <c r="I50" s="94">
        <f>VLOOKUP($A$50,'2.2'!$4:$151,55,FALSE)</f>
        <v>15429.547602039998</v>
      </c>
      <c r="J50" s="94">
        <f>VLOOKUP($A$50,'2.2'!$4:$151,63,FALSE)</f>
        <v>16995.405922020003</v>
      </c>
      <c r="K50" s="94">
        <f>VLOOKUP($A$50,'2.2'!$4:$151,71,FALSE)</f>
        <v>18474.042644410005</v>
      </c>
      <c r="L50" s="94">
        <f>VLOOKUP($A$50,'2.2'!$4:$151,79,FALSE)</f>
        <v>22338.875370210004</v>
      </c>
      <c r="M50" s="94">
        <f>VLOOKUP($A$50,'2.2'!$4:$151,87,FALSE)</f>
        <v>19172.243447450001</v>
      </c>
    </row>
    <row r="51" spans="1:13" ht="20.100000000000001" customHeight="1" x14ac:dyDescent="0.25">
      <c r="A51" s="21">
        <v>11451</v>
      </c>
      <c r="B51" s="22" t="s">
        <v>271</v>
      </c>
      <c r="C51" s="23">
        <f>VLOOKUP($A$51,'2.2'!$4:$151,7,FALSE)</f>
        <v>0</v>
      </c>
      <c r="D51" s="23">
        <f>VLOOKUP($A$51,'2.2'!$4:$151,15,FALSE)</f>
        <v>0</v>
      </c>
      <c r="E51" s="23">
        <f>VLOOKUP($A$51,'2.2'!$4:$151,23,FALSE)</f>
        <v>0</v>
      </c>
      <c r="F51" s="23">
        <f>VLOOKUP($A$51,'2.2'!$4:$151,31,FALSE)</f>
        <v>0</v>
      </c>
      <c r="G51" s="23">
        <f>VLOOKUP($A$51,'2.2'!$4:$151,39,FALSE)</f>
        <v>0</v>
      </c>
      <c r="H51" s="23">
        <f>VLOOKUP($A$51,'2.2'!$4:$151,47,FALSE)</f>
        <v>0</v>
      </c>
      <c r="I51" s="23">
        <f>VLOOKUP($A$51,'2.2'!$4:$151,55,FALSE)</f>
        <v>0</v>
      </c>
      <c r="J51" s="23">
        <f>VLOOKUP($A$51,'2.2'!$4:$151,63,FALSE)</f>
        <v>0</v>
      </c>
      <c r="K51" s="23">
        <f>VLOOKUP($A$51,'2.2'!$4:$151,71,FALSE)</f>
        <v>0</v>
      </c>
      <c r="L51" s="23">
        <f>VLOOKUP($A$51,'2.2'!$4:$151,79,FALSE)</f>
        <v>0</v>
      </c>
      <c r="M51" s="23">
        <f>VLOOKUP($A$51,'2.2'!$4:$151,87,FALSE)</f>
        <v>0</v>
      </c>
    </row>
    <row r="52" spans="1:13" ht="20.100000000000001" customHeight="1" x14ac:dyDescent="0.25">
      <c r="A52" s="21">
        <v>11452</v>
      </c>
      <c r="B52" s="22" t="s">
        <v>460</v>
      </c>
      <c r="C52" s="23">
        <f>VLOOKUP($A$52,'2.2'!$4:$151,7,FALSE)</f>
        <v>7802.7786963445005</v>
      </c>
      <c r="D52" s="23">
        <f>VLOOKUP($A$52,'2.2'!$4:$151,15,FALSE)</f>
        <v>8867.7816065872521</v>
      </c>
      <c r="E52" s="23">
        <f>VLOOKUP($A$52,'2.2'!$4:$151,23,FALSE)</f>
        <v>10591.117896637999</v>
      </c>
      <c r="F52" s="23">
        <f>VLOOKUP($A$52,'2.2'!$4:$151,31,FALSE)</f>
        <v>11990.429642488005</v>
      </c>
      <c r="G52" s="23">
        <f>VLOOKUP($A$52,'2.2'!$4:$151,39,FALSE)</f>
        <v>13092.134520499752</v>
      </c>
      <c r="H52" s="23">
        <f>VLOOKUP($A$52,'2.2'!$4:$151,47,FALSE)</f>
        <v>13819.667192620753</v>
      </c>
      <c r="I52" s="23">
        <f>VLOOKUP($A$52,'2.2'!$4:$151,55,FALSE)</f>
        <v>15429.547602039998</v>
      </c>
      <c r="J52" s="23">
        <f>VLOOKUP($A$52,'2.2'!$4:$151,63,FALSE)</f>
        <v>16995.405922020003</v>
      </c>
      <c r="K52" s="23">
        <f>VLOOKUP($A$52,'2.2'!$4:$151,71,FALSE)</f>
        <v>18474.042644410005</v>
      </c>
      <c r="L52" s="23">
        <f>VLOOKUP($A$52,'2.2'!$4:$151,79,FALSE)</f>
        <v>22338.875370210004</v>
      </c>
      <c r="M52" s="23">
        <f>VLOOKUP($A$52,'2.2'!$4:$151,87,FALSE)</f>
        <v>19172.243447450001</v>
      </c>
    </row>
    <row r="53" spans="1:13" s="41" customFormat="1" ht="20.100000000000001" customHeight="1" x14ac:dyDescent="0.25">
      <c r="A53" s="38">
        <v>1146</v>
      </c>
      <c r="B53" s="39" t="s">
        <v>272</v>
      </c>
      <c r="C53" s="94">
        <f>VLOOKUP($A$53,'2.2'!$4:$151,7,FALSE)</f>
        <v>0</v>
      </c>
      <c r="D53" s="94">
        <f>VLOOKUP($A$53,'2.2'!$4:$151,15,FALSE)</f>
        <v>0</v>
      </c>
      <c r="E53" s="94">
        <f>VLOOKUP($A$53,'2.2'!$4:$151,23,FALSE)</f>
        <v>0</v>
      </c>
      <c r="F53" s="94">
        <f>VLOOKUP($A$53,'2.2'!$4:$151,31,FALSE)</f>
        <v>0</v>
      </c>
      <c r="G53" s="94">
        <f>VLOOKUP($A$53,'2.2'!$4:$151,39,FALSE)</f>
        <v>0</v>
      </c>
      <c r="H53" s="94">
        <f>VLOOKUP($A$53,'2.2'!$4:$151,47,FALSE)</f>
        <v>0</v>
      </c>
      <c r="I53" s="94">
        <f>VLOOKUP($A$53,'2.2'!$4:$151,55,FALSE)</f>
        <v>0</v>
      </c>
      <c r="J53" s="94">
        <f>VLOOKUP($A$53,'2.2'!$4:$151,63,FALSE)</f>
        <v>0</v>
      </c>
      <c r="K53" s="94">
        <f>VLOOKUP($A$53,'2.2'!$4:$151,71,FALSE)</f>
        <v>0</v>
      </c>
      <c r="L53" s="94">
        <f>VLOOKUP($A$53,'2.2'!$4:$151,79,FALSE)</f>
        <v>0</v>
      </c>
      <c r="M53" s="94">
        <f>VLOOKUP($A$53,'2.2'!$4:$151,87,FALSE)</f>
        <v>0</v>
      </c>
    </row>
    <row r="54" spans="1:13" ht="20.100000000000001" customHeight="1" x14ac:dyDescent="0.25">
      <c r="A54" s="35">
        <v>115</v>
      </c>
      <c r="B54" s="36" t="s">
        <v>273</v>
      </c>
      <c r="C54" s="93">
        <f>VLOOKUP($A$54,'2.2'!$4:$151,7,FALSE)</f>
        <v>0</v>
      </c>
      <c r="D54" s="93">
        <f>VLOOKUP($A$54,'2.2'!$4:$151,15,FALSE)</f>
        <v>0</v>
      </c>
      <c r="E54" s="93">
        <f>VLOOKUP($A$54,'2.2'!$4:$151,23,FALSE)</f>
        <v>0</v>
      </c>
      <c r="F54" s="93">
        <f>VLOOKUP($A$54,'2.2'!$4:$151,31,FALSE)</f>
        <v>0</v>
      </c>
      <c r="G54" s="93">
        <f>VLOOKUP($A$54,'2.2'!$4:$151,39,FALSE)</f>
        <v>0</v>
      </c>
      <c r="H54" s="93">
        <f>VLOOKUP($A$54,'2.2'!$4:$151,47,FALSE)</f>
        <v>0</v>
      </c>
      <c r="I54" s="93">
        <f>VLOOKUP($A$54,'2.2'!$4:$151,55,FALSE)</f>
        <v>0</v>
      </c>
      <c r="J54" s="93">
        <f>VLOOKUP($A$54,'2.2'!$4:$151,63,FALSE)</f>
        <v>0</v>
      </c>
      <c r="K54" s="93">
        <f>VLOOKUP($A$54,'2.2'!$4:$151,71,FALSE)</f>
        <v>0</v>
      </c>
      <c r="L54" s="93">
        <f>VLOOKUP($A$54,'2.2'!$4:$151,79,FALSE)</f>
        <v>0</v>
      </c>
      <c r="M54" s="93">
        <f>VLOOKUP($A$54,'2.2'!$4:$151,87,FALSE)</f>
        <v>0</v>
      </c>
    </row>
    <row r="55" spans="1:13" ht="20.100000000000001" customHeight="1" x14ac:dyDescent="0.25">
      <c r="A55" s="21">
        <v>1151</v>
      </c>
      <c r="B55" s="22" t="s">
        <v>461</v>
      </c>
      <c r="C55" s="23">
        <f>VLOOKUP($A$55,'2.2'!$4:$151,7,FALSE)</f>
        <v>0</v>
      </c>
      <c r="D55" s="23">
        <f>VLOOKUP($A$55,'2.2'!$4:$151,15,FALSE)</f>
        <v>0</v>
      </c>
      <c r="E55" s="23">
        <f>VLOOKUP($A$55,'2.2'!$4:$151,23,FALSE)</f>
        <v>0</v>
      </c>
      <c r="F55" s="23">
        <f>VLOOKUP($A$55,'2.2'!$4:$151,31,FALSE)</f>
        <v>0</v>
      </c>
      <c r="G55" s="23">
        <f>VLOOKUP($A$55,'2.2'!$4:$151,39,FALSE)</f>
        <v>0</v>
      </c>
      <c r="H55" s="23">
        <f>VLOOKUP($A$55,'2.2'!$4:$151,47,FALSE)</f>
        <v>0</v>
      </c>
      <c r="I55" s="23">
        <f>VLOOKUP($A$55,'2.2'!$4:$151,55,FALSE)</f>
        <v>0</v>
      </c>
      <c r="J55" s="23">
        <f>VLOOKUP($A$55,'2.2'!$4:$151,63,FALSE)</f>
        <v>0</v>
      </c>
      <c r="K55" s="23">
        <f>VLOOKUP($A$55,'2.2'!$4:$151,71,FALSE)</f>
        <v>0</v>
      </c>
      <c r="L55" s="23">
        <f>VLOOKUP($A$55,'2.2'!$4:$151,79,FALSE)</f>
        <v>0</v>
      </c>
      <c r="M55" s="23">
        <f>VLOOKUP($A$55,'2.2'!$4:$151,87,FALSE)</f>
        <v>0</v>
      </c>
    </row>
    <row r="56" spans="1:13" ht="20.100000000000001" customHeight="1" x14ac:dyDescent="0.25">
      <c r="A56" s="21">
        <v>1152</v>
      </c>
      <c r="B56" s="22" t="s">
        <v>462</v>
      </c>
      <c r="C56" s="23">
        <f>VLOOKUP($A$56,'2.2'!$4:$151,7,FALSE)</f>
        <v>0</v>
      </c>
      <c r="D56" s="23">
        <f>VLOOKUP($A$56,'2.2'!$4:$151,15,FALSE)</f>
        <v>0</v>
      </c>
      <c r="E56" s="23">
        <f>VLOOKUP($A$56,'2.2'!$4:$151,23,FALSE)</f>
        <v>0</v>
      </c>
      <c r="F56" s="23">
        <f>VLOOKUP($A$56,'2.2'!$4:$151,31,FALSE)</f>
        <v>0</v>
      </c>
      <c r="G56" s="23">
        <f>VLOOKUP($A$56,'2.2'!$4:$151,39,FALSE)</f>
        <v>0</v>
      </c>
      <c r="H56" s="23">
        <f>VLOOKUP($A$56,'2.2'!$4:$151,47,FALSE)</f>
        <v>0</v>
      </c>
      <c r="I56" s="23">
        <f>VLOOKUP($A$56,'2.2'!$4:$151,55,FALSE)</f>
        <v>0</v>
      </c>
      <c r="J56" s="23">
        <f>VLOOKUP($A$56,'2.2'!$4:$151,63,FALSE)</f>
        <v>0</v>
      </c>
      <c r="K56" s="23">
        <f>VLOOKUP($A$56,'2.2'!$4:$151,71,FALSE)</f>
        <v>0</v>
      </c>
      <c r="L56" s="23">
        <f>VLOOKUP($A$56,'2.2'!$4:$151,79,FALSE)</f>
        <v>0</v>
      </c>
      <c r="M56" s="23">
        <f>VLOOKUP($A$56,'2.2'!$4:$151,87,FALSE)</f>
        <v>0</v>
      </c>
    </row>
    <row r="57" spans="1:13" ht="20.100000000000001" customHeight="1" x14ac:dyDescent="0.25">
      <c r="A57" s="21">
        <v>1153</v>
      </c>
      <c r="B57" s="22" t="s">
        <v>274</v>
      </c>
      <c r="C57" s="23">
        <f>VLOOKUP($A$57,'2.2'!$4:$151,7,FALSE)</f>
        <v>0</v>
      </c>
      <c r="D57" s="23">
        <f>VLOOKUP($A$57,'2.2'!$4:$151,15,FALSE)</f>
        <v>0</v>
      </c>
      <c r="E57" s="23">
        <f>VLOOKUP($A$57,'2.2'!$4:$151,23,FALSE)</f>
        <v>0</v>
      </c>
      <c r="F57" s="23">
        <f>VLOOKUP($A$57,'2.2'!$4:$151,31,FALSE)</f>
        <v>0</v>
      </c>
      <c r="G57" s="23">
        <f>VLOOKUP($A$57,'2.2'!$4:$151,39,FALSE)</f>
        <v>0</v>
      </c>
      <c r="H57" s="23">
        <f>VLOOKUP($A$57,'2.2'!$4:$151,47,FALSE)</f>
        <v>0</v>
      </c>
      <c r="I57" s="23">
        <f>VLOOKUP($A$57,'2.2'!$4:$151,55,FALSE)</f>
        <v>0</v>
      </c>
      <c r="J57" s="23">
        <f>VLOOKUP($A$57,'2.2'!$4:$151,63,FALSE)</f>
        <v>0</v>
      </c>
      <c r="K57" s="23">
        <f>VLOOKUP($A$57,'2.2'!$4:$151,71,FALSE)</f>
        <v>0</v>
      </c>
      <c r="L57" s="23">
        <f>VLOOKUP($A$57,'2.2'!$4:$151,79,FALSE)</f>
        <v>0</v>
      </c>
      <c r="M57" s="23">
        <f>VLOOKUP($A$57,'2.2'!$4:$151,87,FALSE)</f>
        <v>0</v>
      </c>
    </row>
    <row r="58" spans="1:13" ht="20.100000000000001" customHeight="1" x14ac:dyDescent="0.25">
      <c r="A58" s="21">
        <v>1154</v>
      </c>
      <c r="B58" s="22" t="s">
        <v>275</v>
      </c>
      <c r="C58" s="23">
        <f>VLOOKUP($A$58,'2.2'!$4:$151,7,FALSE)</f>
        <v>0</v>
      </c>
      <c r="D58" s="23">
        <f>VLOOKUP($A$58,'2.2'!$4:$151,15,FALSE)</f>
        <v>0</v>
      </c>
      <c r="E58" s="23">
        <f>VLOOKUP($A$58,'2.2'!$4:$151,23,FALSE)</f>
        <v>0</v>
      </c>
      <c r="F58" s="23">
        <f>VLOOKUP($A$58,'2.2'!$4:$151,31,FALSE)</f>
        <v>0</v>
      </c>
      <c r="G58" s="23">
        <f>VLOOKUP($A$58,'2.2'!$4:$151,39,FALSE)</f>
        <v>0</v>
      </c>
      <c r="H58" s="23">
        <f>VLOOKUP($A$58,'2.2'!$4:$151,47,FALSE)</f>
        <v>0</v>
      </c>
      <c r="I58" s="23">
        <f>VLOOKUP($A$58,'2.2'!$4:$151,55,FALSE)</f>
        <v>0</v>
      </c>
      <c r="J58" s="23">
        <f>VLOOKUP($A$58,'2.2'!$4:$151,63,FALSE)</f>
        <v>0</v>
      </c>
      <c r="K58" s="23">
        <f>VLOOKUP($A$58,'2.2'!$4:$151,71,FALSE)</f>
        <v>0</v>
      </c>
      <c r="L58" s="23">
        <f>VLOOKUP($A$58,'2.2'!$4:$151,79,FALSE)</f>
        <v>0</v>
      </c>
      <c r="M58" s="23">
        <f>VLOOKUP($A$58,'2.2'!$4:$151,87,FALSE)</f>
        <v>0</v>
      </c>
    </row>
    <row r="59" spans="1:13" ht="20.100000000000001" customHeight="1" x14ac:dyDescent="0.25">
      <c r="A59" s="21">
        <v>1155</v>
      </c>
      <c r="B59" s="22" t="s">
        <v>276</v>
      </c>
      <c r="C59" s="23">
        <f>VLOOKUP($A$59,'2.2'!$4:$151,7,FALSE)</f>
        <v>0</v>
      </c>
      <c r="D59" s="23">
        <f>VLOOKUP($A$59,'2.2'!$4:$151,15,FALSE)</f>
        <v>0</v>
      </c>
      <c r="E59" s="23">
        <f>VLOOKUP($A$59,'2.2'!$4:$151,23,FALSE)</f>
        <v>0</v>
      </c>
      <c r="F59" s="23">
        <f>VLOOKUP($A$59,'2.2'!$4:$151,31,FALSE)</f>
        <v>0</v>
      </c>
      <c r="G59" s="23">
        <f>VLOOKUP($A$59,'2.2'!$4:$151,39,FALSE)</f>
        <v>0</v>
      </c>
      <c r="H59" s="23">
        <f>VLOOKUP($A$59,'2.2'!$4:$151,47,FALSE)</f>
        <v>0</v>
      </c>
      <c r="I59" s="23">
        <f>VLOOKUP($A$59,'2.2'!$4:$151,55,FALSE)</f>
        <v>0</v>
      </c>
      <c r="J59" s="23">
        <f>VLOOKUP($A$59,'2.2'!$4:$151,63,FALSE)</f>
        <v>0</v>
      </c>
      <c r="K59" s="23">
        <f>VLOOKUP($A$59,'2.2'!$4:$151,71,FALSE)</f>
        <v>0</v>
      </c>
      <c r="L59" s="23">
        <f>VLOOKUP($A$59,'2.2'!$4:$151,79,FALSE)</f>
        <v>0</v>
      </c>
      <c r="M59" s="23">
        <f>VLOOKUP($A$59,'2.2'!$4:$151,87,FALSE)</f>
        <v>0</v>
      </c>
    </row>
    <row r="60" spans="1:13" ht="20.100000000000001" customHeight="1" x14ac:dyDescent="0.25">
      <c r="A60" s="21">
        <v>1156</v>
      </c>
      <c r="B60" s="22" t="s">
        <v>277</v>
      </c>
      <c r="C60" s="23">
        <f>VLOOKUP($A$60,'2.2'!$4:$151,7,FALSE)</f>
        <v>0</v>
      </c>
      <c r="D60" s="23">
        <f>VLOOKUP($A$60,'2.2'!$4:$151,15,FALSE)</f>
        <v>0</v>
      </c>
      <c r="E60" s="23">
        <f>VLOOKUP($A$60,'2.2'!$4:$151,23,FALSE)</f>
        <v>0</v>
      </c>
      <c r="F60" s="23">
        <f>VLOOKUP($A$60,'2.2'!$4:$151,31,FALSE)</f>
        <v>0</v>
      </c>
      <c r="G60" s="23">
        <f>VLOOKUP($A$60,'2.2'!$4:$151,39,FALSE)</f>
        <v>0</v>
      </c>
      <c r="H60" s="23">
        <f>VLOOKUP($A$60,'2.2'!$4:$151,47,FALSE)</f>
        <v>0</v>
      </c>
      <c r="I60" s="23">
        <f>VLOOKUP($A$60,'2.2'!$4:$151,55,FALSE)</f>
        <v>0</v>
      </c>
      <c r="J60" s="23">
        <f>VLOOKUP($A$60,'2.2'!$4:$151,63,FALSE)</f>
        <v>0</v>
      </c>
      <c r="K60" s="23">
        <f>VLOOKUP($A$60,'2.2'!$4:$151,71,FALSE)</f>
        <v>0</v>
      </c>
      <c r="L60" s="23">
        <f>VLOOKUP($A$60,'2.2'!$4:$151,79,FALSE)</f>
        <v>0</v>
      </c>
      <c r="M60" s="23">
        <f>VLOOKUP($A$60,'2.2'!$4:$151,87,FALSE)</f>
        <v>0</v>
      </c>
    </row>
    <row r="61" spans="1:13" ht="20.100000000000001" customHeight="1" x14ac:dyDescent="0.25">
      <c r="A61" s="35">
        <v>116</v>
      </c>
      <c r="B61" s="36" t="s">
        <v>278</v>
      </c>
      <c r="C61" s="93">
        <f>VLOOKUP($A$61,'2.2'!$4:$151,7,FALSE)</f>
        <v>0</v>
      </c>
      <c r="D61" s="93" t="str">
        <f>VLOOKUP($A$61,'2.2'!$4:$151,15,FALSE)</f>
        <v>0</v>
      </c>
      <c r="E61" s="93" t="str">
        <f>VLOOKUP($A$61,'2.2'!$4:$151,23,FALSE)</f>
        <v>0</v>
      </c>
      <c r="F61" s="93" t="str">
        <f>VLOOKUP($A$61,'2.2'!$4:$151,31,FALSE)</f>
        <v>0</v>
      </c>
      <c r="G61" s="93" t="str">
        <f>VLOOKUP($A$61,'2.2'!$4:$151,39,FALSE)</f>
        <v>0</v>
      </c>
      <c r="H61" s="93" t="str">
        <f>VLOOKUP($A$61,'2.2'!$4:$151,47,FALSE)</f>
        <v>0</v>
      </c>
      <c r="I61" s="93" t="str">
        <f>VLOOKUP($A$61,'2.2'!$4:$151,55,FALSE)</f>
        <v>0</v>
      </c>
      <c r="J61" s="93" t="str">
        <f>VLOOKUP($A$61,'2.2'!$4:$151,63,FALSE)</f>
        <v>0</v>
      </c>
      <c r="K61" s="93" t="str">
        <f>VLOOKUP($A$61,'2.2'!$4:$151,71,FALSE)</f>
        <v>0</v>
      </c>
      <c r="L61" s="93" t="str">
        <f>VLOOKUP($A$61,'2.2'!$4:$151,79,FALSE)</f>
        <v>0</v>
      </c>
      <c r="M61" s="93" t="str">
        <f>VLOOKUP($A$61,'2.2'!$4:$151,87,FALSE)</f>
        <v>0</v>
      </c>
    </row>
    <row r="62" spans="1:13" ht="20.100000000000001" customHeight="1" x14ac:dyDescent="0.25">
      <c r="A62" s="32">
        <v>12</v>
      </c>
      <c r="B62" s="33" t="s">
        <v>246</v>
      </c>
      <c r="C62" s="92">
        <f>VLOOKUP($A$62,'2.2'!$4:$151,7,FALSE)</f>
        <v>34670.592737625178</v>
      </c>
      <c r="D62" s="92">
        <f>VLOOKUP($A$62,'2.2'!$4:$151,15,FALSE)</f>
        <v>39740.670289640009</v>
      </c>
      <c r="E62" s="92">
        <f>VLOOKUP($A$62,'2.2'!$4:$151,23,FALSE)</f>
        <v>44956.138477760003</v>
      </c>
      <c r="F62" s="92">
        <f>VLOOKUP($A$62,'2.2'!$4:$151,31,FALSE)</f>
        <v>53962.393088820005</v>
      </c>
      <c r="G62" s="92">
        <f>VLOOKUP($A$62,'2.2'!$4:$151,39,FALSE)</f>
        <v>57981.325713779996</v>
      </c>
      <c r="H62" s="92">
        <f>VLOOKUP($A$62,'2.2'!$4:$151,47,FALSE)</f>
        <v>65135.489176890012</v>
      </c>
      <c r="I62" s="92">
        <f>VLOOKUP($A$62,'2.2'!$4:$151,55,FALSE)</f>
        <v>67903.575619209994</v>
      </c>
      <c r="J62" s="92">
        <f>VLOOKUP($A$62,'2.2'!$4:$151,63,FALSE)</f>
        <v>70090.682466009996</v>
      </c>
      <c r="K62" s="92">
        <f>VLOOKUP($A$62,'2.2'!$4:$151,71,FALSE)</f>
        <v>77150.717017849995</v>
      </c>
      <c r="L62" s="92">
        <f>VLOOKUP($A$62,'2.2'!$4:$151,79,FALSE)</f>
        <v>86227.315327467557</v>
      </c>
      <c r="M62" s="92">
        <f>VLOOKUP($A$62,'2.2'!$4:$151,87,FALSE)</f>
        <v>81815.501058919996</v>
      </c>
    </row>
    <row r="63" spans="1:13" ht="20.100000000000001" customHeight="1" x14ac:dyDescent="0.25">
      <c r="A63" s="35">
        <v>121</v>
      </c>
      <c r="B63" s="36" t="s">
        <v>279</v>
      </c>
      <c r="C63" s="93">
        <f>VLOOKUP($A$63,'2.2'!$4:$151,7,FALSE)</f>
        <v>0</v>
      </c>
      <c r="D63" s="93">
        <f>VLOOKUP($A$63,'2.2'!$4:$151,15,FALSE)</f>
        <v>0</v>
      </c>
      <c r="E63" s="93">
        <f>VLOOKUP($A$63,'2.2'!$4:$151,23,FALSE)</f>
        <v>0</v>
      </c>
      <c r="F63" s="93">
        <f>VLOOKUP($A$63,'2.2'!$4:$151,31,FALSE)</f>
        <v>0</v>
      </c>
      <c r="G63" s="93">
        <f>VLOOKUP($A$63,'2.2'!$4:$151,39,FALSE)</f>
        <v>0</v>
      </c>
      <c r="H63" s="93">
        <f>VLOOKUP($A$63,'2.2'!$4:$151,47,FALSE)</f>
        <v>0</v>
      </c>
      <c r="I63" s="93">
        <f>VLOOKUP($A$63,'2.2'!$4:$151,55,FALSE)</f>
        <v>0</v>
      </c>
      <c r="J63" s="93">
        <f>VLOOKUP($A$63,'2.2'!$4:$151,63,FALSE)</f>
        <v>0</v>
      </c>
      <c r="K63" s="93">
        <f>VLOOKUP($A$63,'2.2'!$4:$151,71,FALSE)</f>
        <v>0</v>
      </c>
      <c r="L63" s="93">
        <f>VLOOKUP($A$63,'2.2'!$4:$151,79,FALSE)</f>
        <v>0</v>
      </c>
      <c r="M63" s="93">
        <f>VLOOKUP($A$63,'2.2'!$4:$151,87,FALSE)</f>
        <v>0</v>
      </c>
    </row>
    <row r="64" spans="1:13" ht="20.100000000000001" customHeight="1" x14ac:dyDescent="0.25">
      <c r="A64" s="21">
        <v>1211</v>
      </c>
      <c r="B64" s="22" t="s">
        <v>280</v>
      </c>
      <c r="C64" s="23">
        <f>VLOOKUP($A$64,'2.2'!$4:$151,7,FALSE)</f>
        <v>0</v>
      </c>
      <c r="D64" s="23">
        <f>VLOOKUP($A$64,'2.2'!$4:$151,15,FALSE)</f>
        <v>0</v>
      </c>
      <c r="E64" s="23">
        <f>VLOOKUP($A$64,'2.2'!$4:$151,23,FALSE)</f>
        <v>0</v>
      </c>
      <c r="F64" s="23">
        <f>VLOOKUP($A$64,'2.2'!$4:$151,31,FALSE)</f>
        <v>0</v>
      </c>
      <c r="G64" s="23">
        <f>VLOOKUP($A$64,'2.2'!$4:$151,39,FALSE)</f>
        <v>0</v>
      </c>
      <c r="H64" s="23">
        <f>VLOOKUP($A$64,'2.2'!$4:$151,47,FALSE)</f>
        <v>0</v>
      </c>
      <c r="I64" s="23">
        <f>VLOOKUP($A$64,'2.2'!$4:$151,55,FALSE)</f>
        <v>0</v>
      </c>
      <c r="J64" s="23">
        <f>VLOOKUP($A$64,'2.2'!$4:$151,63,FALSE)</f>
        <v>0</v>
      </c>
      <c r="K64" s="23">
        <f>VLOOKUP($A$64,'2.2'!$4:$151,71,FALSE)</f>
        <v>0</v>
      </c>
      <c r="L64" s="23">
        <f>VLOOKUP($A$64,'2.2'!$4:$151,79,FALSE)</f>
        <v>0</v>
      </c>
      <c r="M64" s="23">
        <f>VLOOKUP($A$64,'2.2'!$4:$151,87,FALSE)</f>
        <v>0</v>
      </c>
    </row>
    <row r="65" spans="1:13" ht="20.100000000000001" customHeight="1" x14ac:dyDescent="0.25">
      <c r="A65" s="21">
        <v>1212</v>
      </c>
      <c r="B65" s="22" t="s">
        <v>281</v>
      </c>
      <c r="C65" s="23">
        <f>VLOOKUP($A$65,'2.2'!$4:$151,7,FALSE)</f>
        <v>0</v>
      </c>
      <c r="D65" s="23">
        <f>VLOOKUP($A$65,'2.2'!$4:$151,15,FALSE)</f>
        <v>0</v>
      </c>
      <c r="E65" s="23">
        <f>VLOOKUP($A$65,'2.2'!$4:$151,23,FALSE)</f>
        <v>0</v>
      </c>
      <c r="F65" s="23">
        <f>VLOOKUP($A$65,'2.2'!$4:$151,31,FALSE)</f>
        <v>0</v>
      </c>
      <c r="G65" s="23">
        <f>VLOOKUP($A$65,'2.2'!$4:$151,39,FALSE)</f>
        <v>0</v>
      </c>
      <c r="H65" s="23">
        <f>VLOOKUP($A$65,'2.2'!$4:$151,47,FALSE)</f>
        <v>0</v>
      </c>
      <c r="I65" s="23">
        <f>VLOOKUP($A$65,'2.2'!$4:$151,55,FALSE)</f>
        <v>0</v>
      </c>
      <c r="J65" s="23">
        <f>VLOOKUP($A$65,'2.2'!$4:$151,63,FALSE)</f>
        <v>0</v>
      </c>
      <c r="K65" s="23">
        <f>VLOOKUP($A$65,'2.2'!$4:$151,71,FALSE)</f>
        <v>0</v>
      </c>
      <c r="L65" s="23">
        <f>VLOOKUP($A$65,'2.2'!$4:$151,79,FALSE)</f>
        <v>0</v>
      </c>
      <c r="M65" s="23">
        <f>VLOOKUP($A$65,'2.2'!$4:$151,87,FALSE)</f>
        <v>0</v>
      </c>
    </row>
    <row r="66" spans="1:13" ht="20.100000000000001" customHeight="1" x14ac:dyDescent="0.25">
      <c r="A66" s="21">
        <v>1213</v>
      </c>
      <c r="B66" s="22" t="s">
        <v>282</v>
      </c>
      <c r="C66" s="23">
        <f>VLOOKUP($A$66,'2.2'!$4:$151,7,FALSE)</f>
        <v>0</v>
      </c>
      <c r="D66" s="23">
        <f>VLOOKUP($A$66,'2.2'!$4:$151,15,FALSE)</f>
        <v>0</v>
      </c>
      <c r="E66" s="23">
        <f>VLOOKUP($A$66,'2.2'!$4:$151,23,FALSE)</f>
        <v>0</v>
      </c>
      <c r="F66" s="23">
        <f>VLOOKUP($A$66,'2.2'!$4:$151,31,FALSE)</f>
        <v>0</v>
      </c>
      <c r="G66" s="23">
        <f>VLOOKUP($A$66,'2.2'!$4:$151,39,FALSE)</f>
        <v>0</v>
      </c>
      <c r="H66" s="23">
        <f>VLOOKUP($A$66,'2.2'!$4:$151,47,FALSE)</f>
        <v>0</v>
      </c>
      <c r="I66" s="23">
        <f>VLOOKUP($A$66,'2.2'!$4:$151,55,FALSE)</f>
        <v>0</v>
      </c>
      <c r="J66" s="23">
        <f>VLOOKUP($A$66,'2.2'!$4:$151,63,FALSE)</f>
        <v>0</v>
      </c>
      <c r="K66" s="23">
        <f>VLOOKUP($A$66,'2.2'!$4:$151,71,FALSE)</f>
        <v>0</v>
      </c>
      <c r="L66" s="23">
        <f>VLOOKUP($A$66,'2.2'!$4:$151,79,FALSE)</f>
        <v>0</v>
      </c>
      <c r="M66" s="23">
        <f>VLOOKUP($A$66,'2.2'!$4:$151,87,FALSE)</f>
        <v>0</v>
      </c>
    </row>
    <row r="67" spans="1:13" ht="20.100000000000001" customHeight="1" x14ac:dyDescent="0.25">
      <c r="A67" s="21">
        <v>1214</v>
      </c>
      <c r="B67" s="22" t="s">
        <v>283</v>
      </c>
      <c r="C67" s="23">
        <f>VLOOKUP($A$67,'2.2'!$4:$151,7,FALSE)</f>
        <v>0</v>
      </c>
      <c r="D67" s="23">
        <f>VLOOKUP($A$67,'2.2'!$4:$151,15,FALSE)</f>
        <v>0</v>
      </c>
      <c r="E67" s="23">
        <f>VLOOKUP($A$67,'2.2'!$4:$151,23,FALSE)</f>
        <v>0</v>
      </c>
      <c r="F67" s="23">
        <f>VLOOKUP($A$67,'2.2'!$4:$151,31,FALSE)</f>
        <v>0</v>
      </c>
      <c r="G67" s="23">
        <f>VLOOKUP($A$67,'2.2'!$4:$151,39,FALSE)</f>
        <v>0</v>
      </c>
      <c r="H67" s="23">
        <f>VLOOKUP($A$67,'2.2'!$4:$151,47,FALSE)</f>
        <v>0</v>
      </c>
      <c r="I67" s="23">
        <f>VLOOKUP($A$67,'2.2'!$4:$151,55,FALSE)</f>
        <v>0</v>
      </c>
      <c r="J67" s="23">
        <f>VLOOKUP($A$67,'2.2'!$4:$151,63,FALSE)</f>
        <v>0</v>
      </c>
      <c r="K67" s="23">
        <f>VLOOKUP($A$67,'2.2'!$4:$151,71,FALSE)</f>
        <v>0</v>
      </c>
      <c r="L67" s="23">
        <f>VLOOKUP($A$67,'2.2'!$4:$151,79,FALSE)</f>
        <v>0</v>
      </c>
      <c r="M67" s="23">
        <f>VLOOKUP($A$67,'2.2'!$4:$151,87,FALSE)</f>
        <v>0</v>
      </c>
    </row>
    <row r="68" spans="1:13" ht="20.100000000000001" customHeight="1" x14ac:dyDescent="0.25">
      <c r="A68" s="35">
        <v>122</v>
      </c>
      <c r="B68" s="36" t="s">
        <v>284</v>
      </c>
      <c r="C68" s="93">
        <f>VLOOKUP($A$68,'2.2'!$4:$151,7,FALSE)</f>
        <v>34670.592737625178</v>
      </c>
      <c r="D68" s="93">
        <f>VLOOKUP($A$68,'2.2'!$4:$151,15,FALSE)</f>
        <v>39740.670289640009</v>
      </c>
      <c r="E68" s="93">
        <f>VLOOKUP($A$68,'2.2'!$4:$151,23,FALSE)</f>
        <v>44956.138477760003</v>
      </c>
      <c r="F68" s="93">
        <f>VLOOKUP($A$68,'2.2'!$4:$151,31,FALSE)</f>
        <v>53962.393088820005</v>
      </c>
      <c r="G68" s="93">
        <f>VLOOKUP($A$68,'2.2'!$4:$151,39,FALSE)</f>
        <v>57981.325713779996</v>
      </c>
      <c r="H68" s="93">
        <f>VLOOKUP($A$68,'2.2'!$4:$151,47,FALSE)</f>
        <v>65135.489176890012</v>
      </c>
      <c r="I68" s="93">
        <f>VLOOKUP($A$68,'2.2'!$4:$151,55,FALSE)</f>
        <v>67903.575619209994</v>
      </c>
      <c r="J68" s="93">
        <f>VLOOKUP($A$68,'2.2'!$4:$151,63,FALSE)</f>
        <v>70090.682466009996</v>
      </c>
      <c r="K68" s="93">
        <f>VLOOKUP($A$68,'2.2'!$4:$151,71,FALSE)</f>
        <v>77150.717017849995</v>
      </c>
      <c r="L68" s="93">
        <f>VLOOKUP($A$68,'2.2'!$4:$151,79,FALSE)</f>
        <v>86227.315327467557</v>
      </c>
      <c r="M68" s="93">
        <f>VLOOKUP($A$68,'2.2'!$4:$151,87,FALSE)</f>
        <v>81815.501058919996</v>
      </c>
    </row>
    <row r="69" spans="1:13" ht="20.100000000000001" customHeight="1" x14ac:dyDescent="0.25">
      <c r="A69" s="21">
        <v>1221</v>
      </c>
      <c r="B69" s="22" t="s">
        <v>280</v>
      </c>
      <c r="C69" s="23">
        <f>VLOOKUP($A$69,'2.2'!$4:$151,7,FALSE)</f>
        <v>16905.01792192</v>
      </c>
      <c r="D69" s="23">
        <f>VLOOKUP($A$69,'2.2'!$4:$151,15,FALSE)</f>
        <v>19155.509870600003</v>
      </c>
      <c r="E69" s="23">
        <f>VLOOKUP($A$69,'2.2'!$4:$151,23,FALSE)</f>
        <v>21697.385978050002</v>
      </c>
      <c r="F69" s="23">
        <f>VLOOKUP($A$69,'2.2'!$4:$151,31,FALSE)</f>
        <v>23701.904214870003</v>
      </c>
      <c r="G69" s="23">
        <f>VLOOKUP($A$69,'2.2'!$4:$151,39,FALSE)</f>
        <v>26963.174340360001</v>
      </c>
      <c r="H69" s="23">
        <f>VLOOKUP($A$69,'2.2'!$4:$151,47,FALSE)</f>
        <v>29084.112634120003</v>
      </c>
      <c r="I69" s="23">
        <f>VLOOKUP($A$69,'2.2'!$4:$151,55,FALSE)</f>
        <v>31190.64438397</v>
      </c>
      <c r="J69" s="23">
        <f>VLOOKUP($A$69,'2.2'!$4:$151,63,FALSE)</f>
        <v>32669.938576659999</v>
      </c>
      <c r="K69" s="23">
        <f>VLOOKUP($A$69,'2.2'!$4:$151,71,FALSE)</f>
        <v>34583.940432080002</v>
      </c>
      <c r="L69" s="23">
        <f>VLOOKUP($A$69,'2.2'!$4:$151,79,FALSE)</f>
        <v>35373.656083227557</v>
      </c>
      <c r="M69" s="23">
        <f>VLOOKUP($A$69,'2.2'!$4:$151,87,FALSE)</f>
        <v>33552.464682059996</v>
      </c>
    </row>
    <row r="70" spans="1:13" ht="20.100000000000001" customHeight="1" x14ac:dyDescent="0.25">
      <c r="A70" s="21">
        <v>1222</v>
      </c>
      <c r="B70" s="22" t="s">
        <v>281</v>
      </c>
      <c r="C70" s="23">
        <f>VLOOKUP($A$70,'2.2'!$4:$151,7,FALSE)</f>
        <v>17765.574815705175</v>
      </c>
      <c r="D70" s="23">
        <f>VLOOKUP($A$70,'2.2'!$4:$151,15,FALSE)</f>
        <v>20585.160419040003</v>
      </c>
      <c r="E70" s="23">
        <f>VLOOKUP($A$70,'2.2'!$4:$151,23,FALSE)</f>
        <v>23258.752499710004</v>
      </c>
      <c r="F70" s="23">
        <f>VLOOKUP($A$70,'2.2'!$4:$151,31,FALSE)</f>
        <v>30260.488873950002</v>
      </c>
      <c r="G70" s="23">
        <f>VLOOKUP($A$70,'2.2'!$4:$151,39,FALSE)</f>
        <v>31018.151373419994</v>
      </c>
      <c r="H70" s="23">
        <f>VLOOKUP($A$70,'2.2'!$4:$151,47,FALSE)</f>
        <v>36051.376542770005</v>
      </c>
      <c r="I70" s="23">
        <f>VLOOKUP($A$70,'2.2'!$4:$151,55,FALSE)</f>
        <v>36712.931235240001</v>
      </c>
      <c r="J70" s="23">
        <f>VLOOKUP($A$70,'2.2'!$4:$151,63,FALSE)</f>
        <v>37420.74388935</v>
      </c>
      <c r="K70" s="23">
        <f>VLOOKUP($A$70,'2.2'!$4:$151,71,FALSE)</f>
        <v>42566.77658577</v>
      </c>
      <c r="L70" s="23">
        <f>VLOOKUP($A$70,'2.2'!$4:$151,79,FALSE)</f>
        <v>50853.65924424</v>
      </c>
      <c r="M70" s="23">
        <f>VLOOKUP($A$70,'2.2'!$4:$151,87,FALSE)</f>
        <v>48263.036376860007</v>
      </c>
    </row>
    <row r="71" spans="1:13" s="48" customFormat="1" ht="20.100000000000001" customHeight="1" x14ac:dyDescent="0.25">
      <c r="A71" s="45" t="s">
        <v>463</v>
      </c>
      <c r="B71" s="56" t="s">
        <v>464</v>
      </c>
      <c r="C71" s="95">
        <f>VLOOKUP($A$71,'2.2'!$4:$151,7,FALSE)</f>
        <v>17765.574815705175</v>
      </c>
      <c r="D71" s="95">
        <f>VLOOKUP($A$71,'2.2'!$4:$151,15,FALSE)</f>
        <v>20585.160419040003</v>
      </c>
      <c r="E71" s="95">
        <f>VLOOKUP($A$71,'2.2'!$4:$151,23,FALSE)</f>
        <v>23258.752499710004</v>
      </c>
      <c r="F71" s="95">
        <f>VLOOKUP($A$71,'2.2'!$4:$151,31,FALSE)</f>
        <v>30260.488873950002</v>
      </c>
      <c r="G71" s="95">
        <f>VLOOKUP($A$71,'2.2'!$4:$151,39,FALSE)</f>
        <v>31018.151373419994</v>
      </c>
      <c r="H71" s="95">
        <f>VLOOKUP($A$71,'2.2'!$4:$151,47,FALSE)</f>
        <v>36051.376542770005</v>
      </c>
      <c r="I71" s="95">
        <f>VLOOKUP($A$71,'2.2'!$4:$151,55,FALSE)</f>
        <v>36712.931235240001</v>
      </c>
      <c r="J71" s="95">
        <f>VLOOKUP($A$71,'2.2'!$4:$151,63,FALSE)</f>
        <v>37420.74388935</v>
      </c>
      <c r="K71" s="95">
        <f>VLOOKUP($A$71,'2.2'!$4:$151,71,FALSE)</f>
        <v>42566.77658577</v>
      </c>
      <c r="L71" s="95">
        <f>VLOOKUP($A$71,'2.2'!$4:$151,79,FALSE)</f>
        <v>50853.65924424</v>
      </c>
      <c r="M71" s="95">
        <f>VLOOKUP($A$71,'2.2'!$4:$151,87,FALSE)</f>
        <v>48263.036376860007</v>
      </c>
    </row>
    <row r="72" spans="1:13" s="48" customFormat="1" ht="20.100000000000001" customHeight="1" x14ac:dyDescent="0.25">
      <c r="A72" s="45" t="s">
        <v>465</v>
      </c>
      <c r="B72" s="56" t="s">
        <v>608</v>
      </c>
      <c r="C72" s="95">
        <f>VLOOKUP($A$72,'2.2'!$4:$151,7,FALSE)</f>
        <v>0</v>
      </c>
      <c r="D72" s="95">
        <f>VLOOKUP($A$72,'2.2'!$4:$151,15,FALSE)</f>
        <v>0</v>
      </c>
      <c r="E72" s="95">
        <f>VLOOKUP($A$72,'2.2'!$4:$151,23,FALSE)</f>
        <v>0</v>
      </c>
      <c r="F72" s="95">
        <f>VLOOKUP($A$72,'2.2'!$4:$151,31,FALSE)</f>
        <v>0</v>
      </c>
      <c r="G72" s="95">
        <f>VLOOKUP($A$72,'2.2'!$4:$151,39,FALSE)</f>
        <v>0</v>
      </c>
      <c r="H72" s="95">
        <f>VLOOKUP($A$72,'2.2'!$4:$151,47,FALSE)</f>
        <v>0</v>
      </c>
      <c r="I72" s="95">
        <f>VLOOKUP($A$72,'2.2'!$4:$151,55,FALSE)</f>
        <v>0</v>
      </c>
      <c r="J72" s="95">
        <f>VLOOKUP($A$72,'2.2'!$4:$151,63,FALSE)</f>
        <v>0</v>
      </c>
      <c r="K72" s="95">
        <f>VLOOKUP($A$72,'2.2'!$4:$151,71,FALSE)</f>
        <v>0</v>
      </c>
      <c r="L72" s="95">
        <f>VLOOKUP($A$72,'2.2'!$4:$151,79,FALSE)</f>
        <v>0</v>
      </c>
      <c r="M72" s="95">
        <f>VLOOKUP($A$72,'2.2'!$4:$151,87,FALSE)</f>
        <v>0</v>
      </c>
    </row>
    <row r="73" spans="1:13" ht="20.100000000000001" customHeight="1" x14ac:dyDescent="0.25">
      <c r="A73" s="21">
        <v>1223</v>
      </c>
      <c r="B73" s="22" t="s">
        <v>834</v>
      </c>
      <c r="C73" s="23" t="str">
        <f>VLOOKUP($A$73,'2.2'!$4:$151,7,FALSE)</f>
        <v>n.d.</v>
      </c>
      <c r="D73" s="23" t="str">
        <f>VLOOKUP($A$73,'2.2'!$4:$151,15,FALSE)</f>
        <v>n.d.</v>
      </c>
      <c r="E73" s="23" t="str">
        <f>VLOOKUP($A$73,'2.2'!$4:$151,23,FALSE)</f>
        <v>n.d.</v>
      </c>
      <c r="F73" s="23" t="str">
        <f>VLOOKUP($A$73,'2.2'!$4:$151,31,FALSE)</f>
        <v>n.d.</v>
      </c>
      <c r="G73" s="23" t="str">
        <f>VLOOKUP($A$73,'2.2'!$4:$151,39,FALSE)</f>
        <v>n.d.</v>
      </c>
      <c r="H73" s="23" t="str">
        <f>VLOOKUP($A$73,'2.2'!$4:$151,47,FALSE)</f>
        <v>n.d.</v>
      </c>
      <c r="I73" s="23" t="str">
        <f>VLOOKUP($A$73,'2.2'!$4:$151,55,FALSE)</f>
        <v>n.d.</v>
      </c>
      <c r="J73" s="23" t="str">
        <f>VLOOKUP($A$73,'2.2'!$4:$151,63,FALSE)</f>
        <v>n.d.</v>
      </c>
      <c r="K73" s="23" t="str">
        <f>VLOOKUP($A$73,'2.2'!$4:$151,71,FALSE)</f>
        <v>n.d.</v>
      </c>
      <c r="L73" s="23" t="str">
        <f>VLOOKUP($A$73,'2.2'!$4:$151,79,FALSE)</f>
        <v>n.d.</v>
      </c>
      <c r="M73" s="23" t="str">
        <f>VLOOKUP($A$73,'2.2'!$4:$151,87,FALSE)</f>
        <v>n.d.</v>
      </c>
    </row>
    <row r="74" spans="1:13" s="41" customFormat="1" ht="20.100000000000001" customHeight="1" x14ac:dyDescent="0.25">
      <c r="A74" s="32">
        <v>13</v>
      </c>
      <c r="B74" s="33" t="s">
        <v>243</v>
      </c>
      <c r="C74" s="92">
        <f>VLOOKUP($A$74,'2.2'!$4:$151,7,FALSE)</f>
        <v>109711.78110760135</v>
      </c>
      <c r="D74" s="92">
        <f>VLOOKUP($A$74,'2.2'!$4:$151,15,FALSE)</f>
        <v>120951.17787909323</v>
      </c>
      <c r="E74" s="92">
        <f>VLOOKUP($A$74,'2.2'!$4:$151,23,FALSE)</f>
        <v>130430.95127625574</v>
      </c>
      <c r="F74" s="92">
        <f>VLOOKUP($A$74,'2.2'!$4:$151,31,FALSE)</f>
        <v>135647.13984508341</v>
      </c>
      <c r="G74" s="92">
        <f>VLOOKUP($A$74,'2.2'!$4:$151,39,FALSE)</f>
        <v>150474.92630631058</v>
      </c>
      <c r="H74" s="92">
        <f>VLOOKUP($A$74,'2.2'!$4:$151,47,FALSE)</f>
        <v>148182.2488488247</v>
      </c>
      <c r="I74" s="92">
        <f>VLOOKUP($A$74,'2.2'!$4:$151,55,FALSE)</f>
        <v>164459.31767823594</v>
      </c>
      <c r="J74" s="92">
        <f>VLOOKUP($A$74,'2.2'!$4:$151,63,FALSE)</f>
        <v>159487.86553864711</v>
      </c>
      <c r="K74" s="92">
        <f>VLOOKUP($A$74,'2.2'!$4:$151,71,FALSE)</f>
        <v>178846.79751215695</v>
      </c>
      <c r="L74" s="92">
        <f>VLOOKUP($A$74,'2.2'!$4:$151,79,FALSE)</f>
        <v>185345.03608670106</v>
      </c>
      <c r="M74" s="92">
        <f>VLOOKUP($A$74,'2.2'!$4:$151,87,FALSE)</f>
        <v>260296.34295233677</v>
      </c>
    </row>
    <row r="75" spans="1:13" ht="20.100000000000001" customHeight="1" x14ac:dyDescent="0.25">
      <c r="A75" s="35">
        <v>131</v>
      </c>
      <c r="B75" s="36" t="s">
        <v>285</v>
      </c>
      <c r="C75" s="93">
        <f>VLOOKUP($A$75,'2.2'!$4:$151,7,FALSE)</f>
        <v>0</v>
      </c>
      <c r="D75" s="93">
        <f>VLOOKUP($A$75,'2.2'!$4:$151,15,FALSE)</f>
        <v>0</v>
      </c>
      <c r="E75" s="93">
        <f>VLOOKUP($A$75,'2.2'!$4:$151,23,FALSE)</f>
        <v>0</v>
      </c>
      <c r="F75" s="93">
        <f>VLOOKUP($A$75,'2.2'!$4:$151,31,FALSE)</f>
        <v>0</v>
      </c>
      <c r="G75" s="93">
        <f>VLOOKUP($A$75,'2.2'!$4:$151,39,FALSE)</f>
        <v>0</v>
      </c>
      <c r="H75" s="93">
        <f>VLOOKUP($A$75,'2.2'!$4:$151,47,FALSE)</f>
        <v>0</v>
      </c>
      <c r="I75" s="93">
        <f>VLOOKUP($A$75,'2.2'!$4:$151,55,FALSE)</f>
        <v>0</v>
      </c>
      <c r="J75" s="93">
        <f>VLOOKUP($A$75,'2.2'!$4:$151,63,FALSE)</f>
        <v>0</v>
      </c>
      <c r="K75" s="93">
        <f>VLOOKUP($A$75,'2.2'!$4:$151,71,FALSE)</f>
        <v>0</v>
      </c>
      <c r="L75" s="93">
        <f>VLOOKUP($A$75,'2.2'!$4:$151,79,FALSE)</f>
        <v>0</v>
      </c>
      <c r="M75" s="93">
        <f>VLOOKUP($A$75,'2.2'!$4:$151,87,FALSE)</f>
        <v>0</v>
      </c>
    </row>
    <row r="76" spans="1:13" ht="20.100000000000001" customHeight="1" x14ac:dyDescent="0.25">
      <c r="A76" s="21">
        <v>1311</v>
      </c>
      <c r="B76" s="22" t="s">
        <v>286</v>
      </c>
      <c r="C76" s="23">
        <f>VLOOKUP($A$76,'2.2'!$4:$151,7,FALSE)</f>
        <v>0</v>
      </c>
      <c r="D76" s="23" t="str">
        <f>VLOOKUP($A$76,'2.2'!$4:$151,15,FALSE)</f>
        <v>0</v>
      </c>
      <c r="E76" s="23" t="str">
        <f>VLOOKUP($A$76,'2.2'!$4:$151,23,FALSE)</f>
        <v>0</v>
      </c>
      <c r="F76" s="23" t="str">
        <f>VLOOKUP($A$76,'2.2'!$4:$151,31,FALSE)</f>
        <v>0</v>
      </c>
      <c r="G76" s="23" t="str">
        <f>VLOOKUP($A$76,'2.2'!$4:$151,39,FALSE)</f>
        <v>0</v>
      </c>
      <c r="H76" s="23" t="str">
        <f>VLOOKUP($A$76,'2.2'!$4:$151,47,FALSE)</f>
        <v>0</v>
      </c>
      <c r="I76" s="23" t="str">
        <f>VLOOKUP($A$76,'2.2'!$4:$151,55,FALSE)</f>
        <v>0</v>
      </c>
      <c r="J76" s="23" t="str">
        <f>VLOOKUP($A$76,'2.2'!$4:$151,63,FALSE)</f>
        <v>0</v>
      </c>
      <c r="K76" s="23" t="str">
        <f>VLOOKUP($A$76,'2.2'!$4:$151,71,FALSE)</f>
        <v>0</v>
      </c>
      <c r="L76" s="23" t="str">
        <f>VLOOKUP($A$76,'2.2'!$4:$151,79,FALSE)</f>
        <v>0</v>
      </c>
      <c r="M76" s="23" t="str">
        <f>VLOOKUP($A$76,'2.2'!$4:$151,87,FALSE)</f>
        <v>0</v>
      </c>
    </row>
    <row r="77" spans="1:13" ht="20.100000000000001" customHeight="1" x14ac:dyDescent="0.25">
      <c r="A77" s="21">
        <v>1312</v>
      </c>
      <c r="B77" s="22" t="s">
        <v>287</v>
      </c>
      <c r="C77" s="23">
        <f>VLOOKUP($A$77,'2.2'!$4:$151,7,FALSE)</f>
        <v>0</v>
      </c>
      <c r="D77" s="23">
        <f>VLOOKUP($A$77,'2.2'!$4:$151,15,FALSE)</f>
        <v>0</v>
      </c>
      <c r="E77" s="23">
        <f>VLOOKUP($A$77,'2.2'!$4:$151,23,FALSE)</f>
        <v>0</v>
      </c>
      <c r="F77" s="23">
        <f>VLOOKUP($A$77,'2.2'!$4:$151,31,FALSE)</f>
        <v>0</v>
      </c>
      <c r="G77" s="23">
        <f>VLOOKUP($A$77,'2.2'!$4:$151,39,FALSE)</f>
        <v>0</v>
      </c>
      <c r="H77" s="23">
        <f>VLOOKUP($A$77,'2.2'!$4:$151,47,FALSE)</f>
        <v>0</v>
      </c>
      <c r="I77" s="23">
        <f>VLOOKUP($A$77,'2.2'!$4:$151,55,FALSE)</f>
        <v>0</v>
      </c>
      <c r="J77" s="23">
        <f>VLOOKUP($A$77,'2.2'!$4:$151,63,FALSE)</f>
        <v>0</v>
      </c>
      <c r="K77" s="23">
        <f>VLOOKUP($A$77,'2.2'!$4:$151,71,FALSE)</f>
        <v>0</v>
      </c>
      <c r="L77" s="23">
        <f>VLOOKUP($A$77,'2.2'!$4:$151,79,FALSE)</f>
        <v>0</v>
      </c>
      <c r="M77" s="23">
        <f>VLOOKUP($A$77,'2.2'!$4:$151,87,FALSE)</f>
        <v>0</v>
      </c>
    </row>
    <row r="78" spans="1:13" ht="20.100000000000001" customHeight="1" x14ac:dyDescent="0.25">
      <c r="A78" s="35">
        <v>132</v>
      </c>
      <c r="B78" s="36" t="s">
        <v>288</v>
      </c>
      <c r="C78" s="93">
        <f>VLOOKUP($A$78,'2.2'!$4:$151,7,FALSE)</f>
        <v>40.87293287</v>
      </c>
      <c r="D78" s="93">
        <f>VLOOKUP($A$78,'2.2'!$4:$151,15,FALSE)</f>
        <v>12.13145529</v>
      </c>
      <c r="E78" s="93">
        <f>VLOOKUP($A$78,'2.2'!$4:$151,23,FALSE)</f>
        <v>12.019798259999998</v>
      </c>
      <c r="F78" s="93">
        <f>VLOOKUP($A$78,'2.2'!$4:$151,31,FALSE)</f>
        <v>15.64341582</v>
      </c>
      <c r="G78" s="93">
        <f>VLOOKUP($A$78,'2.2'!$4:$151,39,FALSE)</f>
        <v>11.75010277</v>
      </c>
      <c r="H78" s="93">
        <f>VLOOKUP($A$78,'2.2'!$4:$151,47,FALSE)</f>
        <v>14.854106860000002</v>
      </c>
      <c r="I78" s="93">
        <f>VLOOKUP($A$78,'2.2'!$4:$151,55,FALSE)</f>
        <v>8.7088099700000008</v>
      </c>
      <c r="J78" s="93">
        <f>VLOOKUP($A$78,'2.2'!$4:$151,63,FALSE)</f>
        <v>8.0739861399999988</v>
      </c>
      <c r="K78" s="93">
        <f>VLOOKUP($A$78,'2.2'!$4:$151,71,FALSE)</f>
        <v>1.7964266799999999</v>
      </c>
      <c r="L78" s="93">
        <f>VLOOKUP($A$78,'2.2'!$4:$151,79,FALSE)</f>
        <v>9.2795306800000006</v>
      </c>
      <c r="M78" s="93">
        <f>VLOOKUP($A$78,'2.2'!$4:$151,87,FALSE)</f>
        <v>7.1080885800000004</v>
      </c>
    </row>
    <row r="79" spans="1:13" ht="20.100000000000001" customHeight="1" x14ac:dyDescent="0.25">
      <c r="A79" s="21">
        <v>1321</v>
      </c>
      <c r="B79" s="22" t="s">
        <v>286</v>
      </c>
      <c r="C79" s="23">
        <f>VLOOKUP($A$79,'2.2'!$4:$151,7,FALSE)</f>
        <v>18.31404058</v>
      </c>
      <c r="D79" s="23">
        <f>VLOOKUP($A$79,'2.2'!$4:$151,15,FALSE)</f>
        <v>4.8299882700000003</v>
      </c>
      <c r="E79" s="23">
        <f>VLOOKUP($A$79,'2.2'!$4:$151,23,FALSE)</f>
        <v>7.3621886899999982</v>
      </c>
      <c r="F79" s="23">
        <f>VLOOKUP($A$79,'2.2'!$4:$151,31,FALSE)</f>
        <v>14.210661759999999</v>
      </c>
      <c r="G79" s="23">
        <f>VLOOKUP($A$79,'2.2'!$4:$151,39,FALSE)</f>
        <v>9.02706242</v>
      </c>
      <c r="H79" s="23">
        <f>VLOOKUP($A$79,'2.2'!$4:$151,47,FALSE)</f>
        <v>7.3392773700000005</v>
      </c>
      <c r="I79" s="23">
        <f>VLOOKUP($A$79,'2.2'!$4:$151,55,FALSE)</f>
        <v>8.1675997700000007</v>
      </c>
      <c r="J79" s="23">
        <f>VLOOKUP($A$79,'2.2'!$4:$151,63,FALSE)</f>
        <v>3.6682715400000001</v>
      </c>
      <c r="K79" s="23">
        <f>VLOOKUP($A$79,'2.2'!$4:$151,71,FALSE)</f>
        <v>1.12436494</v>
      </c>
      <c r="L79" s="23">
        <f>VLOOKUP($A$79,'2.2'!$4:$151,79,FALSE)</f>
        <v>3.6447315499999999</v>
      </c>
      <c r="M79" s="23">
        <f>VLOOKUP($A$79,'2.2'!$4:$151,87,FALSE)</f>
        <v>5.6048699000000006</v>
      </c>
    </row>
    <row r="80" spans="1:13" ht="20.100000000000001" customHeight="1" x14ac:dyDescent="0.25">
      <c r="A80" s="21">
        <v>1322</v>
      </c>
      <c r="B80" s="22" t="s">
        <v>287</v>
      </c>
      <c r="C80" s="23">
        <f>VLOOKUP($A$80,'2.2'!$4:$151,7,FALSE)</f>
        <v>22.558892290000003</v>
      </c>
      <c r="D80" s="23">
        <f>VLOOKUP($A$80,'2.2'!$4:$151,15,FALSE)</f>
        <v>7.3014670199999996</v>
      </c>
      <c r="E80" s="23">
        <f>VLOOKUP($A$80,'2.2'!$4:$151,23,FALSE)</f>
        <v>4.65760957</v>
      </c>
      <c r="F80" s="23">
        <f>VLOOKUP($A$80,'2.2'!$4:$151,31,FALSE)</f>
        <v>1.4327540600000002</v>
      </c>
      <c r="G80" s="23">
        <f>VLOOKUP($A$80,'2.2'!$4:$151,39,FALSE)</f>
        <v>2.7230403500000002</v>
      </c>
      <c r="H80" s="23">
        <f>VLOOKUP($A$80,'2.2'!$4:$151,47,FALSE)</f>
        <v>7.5148294900000003</v>
      </c>
      <c r="I80" s="23">
        <f>VLOOKUP($A$80,'2.2'!$4:$151,55,FALSE)</f>
        <v>0.54121019999999997</v>
      </c>
      <c r="J80" s="23">
        <f>VLOOKUP($A$80,'2.2'!$4:$151,63,FALSE)</f>
        <v>4.4057145999999996</v>
      </c>
      <c r="K80" s="23">
        <f>VLOOKUP($A$80,'2.2'!$4:$151,71,FALSE)</f>
        <v>0.67206173999999996</v>
      </c>
      <c r="L80" s="23">
        <f>VLOOKUP($A$80,'2.2'!$4:$151,79,FALSE)</f>
        <v>5.6347991300000002</v>
      </c>
      <c r="M80" s="23">
        <f>VLOOKUP($A$80,'2.2'!$4:$151,87,FALSE)</f>
        <v>1.50321868</v>
      </c>
    </row>
    <row r="81" spans="1:83" ht="20.100000000000001" customHeight="1" x14ac:dyDescent="0.25">
      <c r="A81" s="35">
        <v>133</v>
      </c>
      <c r="B81" s="36" t="s">
        <v>289</v>
      </c>
      <c r="C81" s="93">
        <f>VLOOKUP($A$81,'2.2'!$4:$151,7,FALSE)</f>
        <v>109670.90817473135</v>
      </c>
      <c r="D81" s="93">
        <f>VLOOKUP($A$81,'2.2'!$4:$151,15,FALSE)</f>
        <v>120939.04642380323</v>
      </c>
      <c r="E81" s="93">
        <f>VLOOKUP($A$81,'2.2'!$4:$151,23,FALSE)</f>
        <v>130418.93147799575</v>
      </c>
      <c r="F81" s="93">
        <f>VLOOKUP($A$81,'2.2'!$4:$151,31,FALSE)</f>
        <v>135631.49642926341</v>
      </c>
      <c r="G81" s="93">
        <f>VLOOKUP($A$81,'2.2'!$4:$151,39,FALSE)</f>
        <v>150463.17620354058</v>
      </c>
      <c r="H81" s="93">
        <f>VLOOKUP($A$81,'2.2'!$4:$151,47,FALSE)</f>
        <v>148167.3947419647</v>
      </c>
      <c r="I81" s="93">
        <f>VLOOKUP($A$81,'2.2'!$4:$151,55,FALSE)</f>
        <v>164450.60886826593</v>
      </c>
      <c r="J81" s="93">
        <f>VLOOKUP($A$81,'2.2'!$4:$151,63,FALSE)</f>
        <v>159479.79155250711</v>
      </c>
      <c r="K81" s="93">
        <f>VLOOKUP($A$81,'2.2'!$4:$151,71,FALSE)</f>
        <v>178845.00108547695</v>
      </c>
      <c r="L81" s="93">
        <f>VLOOKUP($A$81,'2.2'!$4:$151,79,FALSE)</f>
        <v>185335.75655602105</v>
      </c>
      <c r="M81" s="93">
        <f>VLOOKUP($A$81,'2.2'!$4:$151,87,FALSE)</f>
        <v>260289.23486375678</v>
      </c>
    </row>
    <row r="82" spans="1:83" ht="20.100000000000001" customHeight="1" x14ac:dyDescent="0.25">
      <c r="A82" s="21">
        <v>1331</v>
      </c>
      <c r="B82" s="22" t="s">
        <v>286</v>
      </c>
      <c r="C82" s="23">
        <f>VLOOKUP($A$82,'2.2'!$4:$151,7,FALSE)</f>
        <v>101817.37476164741</v>
      </c>
      <c r="D82" s="23">
        <f>VLOOKUP($A$82,'2.2'!$4:$151,15,FALSE)</f>
        <v>114751.08755563428</v>
      </c>
      <c r="E82" s="23">
        <f>VLOOKUP($A$82,'2.2'!$4:$151,23,FALSE)</f>
        <v>123032.93960300223</v>
      </c>
      <c r="F82" s="23">
        <f>VLOOKUP($A$82,'2.2'!$4:$151,31,FALSE)</f>
        <v>128375.71614460602</v>
      </c>
      <c r="G82" s="23">
        <f>VLOOKUP($A$82,'2.2'!$4:$151,39,FALSE)</f>
        <v>142531.53538300988</v>
      </c>
      <c r="H82" s="23">
        <f>VLOOKUP($A$82,'2.2'!$4:$151,47,FALSE)</f>
        <v>144568.62941765564</v>
      </c>
      <c r="I82" s="23">
        <f>VLOOKUP($A$82,'2.2'!$4:$151,55,FALSE)</f>
        <v>158752.49773223762</v>
      </c>
      <c r="J82" s="23">
        <f>VLOOKUP($A$82,'2.2'!$4:$151,63,FALSE)</f>
        <v>154859.32808814457</v>
      </c>
      <c r="K82" s="23">
        <f>VLOOKUP($A$82,'2.2'!$4:$151,71,FALSE)</f>
        <v>174745.28729017809</v>
      </c>
      <c r="L82" s="23">
        <f>VLOOKUP($A$82,'2.2'!$4:$151,79,FALSE)</f>
        <v>181296.6295403133</v>
      </c>
      <c r="M82" s="23" t="str">
        <f>VLOOKUP($A$82,'2.2'!$4:$151,87,FALSE)</f>
        <v>n.d.</v>
      </c>
    </row>
    <row r="83" spans="1:83" ht="20.100000000000001" customHeight="1" x14ac:dyDescent="0.25">
      <c r="A83" s="21">
        <v>1332</v>
      </c>
      <c r="B83" s="22" t="s">
        <v>287</v>
      </c>
      <c r="C83" s="23">
        <f>VLOOKUP($A$83,'2.2'!$4:$151,7,FALSE)</f>
        <v>7853.5334130839265</v>
      </c>
      <c r="D83" s="23">
        <f>VLOOKUP($A$83,'2.2'!$4:$151,15,FALSE)</f>
        <v>6187.958868168952</v>
      </c>
      <c r="E83" s="23">
        <f>VLOOKUP($A$83,'2.2'!$4:$151,23,FALSE)</f>
        <v>7385.9918749935168</v>
      </c>
      <c r="F83" s="23">
        <f>VLOOKUP($A$83,'2.2'!$4:$151,31,FALSE)</f>
        <v>7255.7802846573959</v>
      </c>
      <c r="G83" s="23">
        <f>VLOOKUP($A$83,'2.2'!$4:$151,39,FALSE)</f>
        <v>7931.6408205307071</v>
      </c>
      <c r="H83" s="23">
        <f>VLOOKUP($A$83,'2.2'!$4:$151,47,FALSE)</f>
        <v>3598.7653243090658</v>
      </c>
      <c r="I83" s="23">
        <f>VLOOKUP($A$83,'2.2'!$4:$151,55,FALSE)</f>
        <v>5698.1111360283048</v>
      </c>
      <c r="J83" s="23">
        <f>VLOOKUP($A$83,'2.2'!$4:$151,63,FALSE)</f>
        <v>4620.4634643625395</v>
      </c>
      <c r="K83" s="23">
        <f>VLOOKUP($A$83,'2.2'!$4:$151,71,FALSE)</f>
        <v>4099.713795298846</v>
      </c>
      <c r="L83" s="23">
        <f>VLOOKUP($A$83,'2.2'!$4:$151,79,FALSE)</f>
        <v>4039.1270157077647</v>
      </c>
      <c r="M83" s="23" t="str">
        <f>VLOOKUP($A$83,'2.2'!$4:$151,87,FALSE)</f>
        <v>n.d.</v>
      </c>
    </row>
    <row r="84" spans="1:83" s="41" customFormat="1" ht="20.100000000000001" customHeight="1" x14ac:dyDescent="0.25">
      <c r="A84" s="32">
        <v>14</v>
      </c>
      <c r="B84" s="33" t="s">
        <v>247</v>
      </c>
      <c r="C84" s="92">
        <f>VLOOKUP($A$84,'2.2'!$4:$151,7,FALSE)</f>
        <v>31571.469256144013</v>
      </c>
      <c r="D84" s="92">
        <f>VLOOKUP($A$84,'2.2'!$4:$151,15,FALSE)</f>
        <v>34957.778233780758</v>
      </c>
      <c r="E84" s="92">
        <f>VLOOKUP($A$84,'2.2'!$4:$151,23,FALSE)</f>
        <v>34998.831494997634</v>
      </c>
      <c r="F84" s="92">
        <f>VLOOKUP($A$84,'2.2'!$4:$151,31,FALSE)</f>
        <v>44818.740170479708</v>
      </c>
      <c r="G84" s="92">
        <f>VLOOKUP($A$84,'2.2'!$4:$151,39,FALSE)</f>
        <v>45383.798479900957</v>
      </c>
      <c r="H84" s="92">
        <f>VLOOKUP($A$84,'2.2'!$4:$151,47,FALSE)</f>
        <v>62789.415598188731</v>
      </c>
      <c r="I84" s="92">
        <f>VLOOKUP($A$84,'2.2'!$4:$151,55,FALSE)</f>
        <v>54492.558165672308</v>
      </c>
      <c r="J84" s="92">
        <f>VLOOKUP($A$84,'2.2'!$4:$151,63,FALSE)</f>
        <v>57215.516842567995</v>
      </c>
      <c r="K84" s="92">
        <f>VLOOKUP($A$84,'2.2'!$4:$151,71,FALSE)</f>
        <v>49992.270099289002</v>
      </c>
      <c r="L84" s="92">
        <f>VLOOKUP($A$84,'2.2'!$4:$151,79,FALSE)</f>
        <v>55280.782422411168</v>
      </c>
      <c r="M84" s="92">
        <f>VLOOKUP($A$84,'2.2'!$4:$151,87,FALSE)</f>
        <v>58336.382642797493</v>
      </c>
    </row>
    <row r="85" spans="1:83" ht="20.100000000000001" customHeight="1" x14ac:dyDescent="0.25">
      <c r="A85" s="35">
        <v>141</v>
      </c>
      <c r="B85" s="36" t="s">
        <v>290</v>
      </c>
      <c r="C85" s="93">
        <f>VLOOKUP($A$85,'2.2'!$4:$151,7,FALSE)</f>
        <v>8674.1407045898704</v>
      </c>
      <c r="D85" s="93">
        <f>VLOOKUP($A$85,'2.2'!$4:$151,15,FALSE)</f>
        <v>8134.3571798712455</v>
      </c>
      <c r="E85" s="93">
        <f>VLOOKUP($A$85,'2.2'!$4:$151,23,FALSE)</f>
        <v>7276.3627542013801</v>
      </c>
      <c r="F85" s="93">
        <f>VLOOKUP($A$85,'2.2'!$4:$151,31,FALSE)</f>
        <v>7976.6882828761381</v>
      </c>
      <c r="G85" s="93">
        <f>VLOOKUP($A$85,'2.2'!$4:$151,39,FALSE)</f>
        <v>10324.488795678804</v>
      </c>
      <c r="H85" s="93">
        <f>VLOOKUP($A$85,'2.2'!$4:$151,47,FALSE)</f>
        <v>8673.9695284541613</v>
      </c>
      <c r="I85" s="93">
        <f>VLOOKUP($A$85,'2.2'!$4:$151,55,FALSE)</f>
        <v>8525.5313803482586</v>
      </c>
      <c r="J85" s="93">
        <f>VLOOKUP($A$85,'2.2'!$4:$151,63,FALSE)</f>
        <v>9809.6173942246387</v>
      </c>
      <c r="K85" s="93">
        <f>VLOOKUP($A$85,'2.2'!$4:$151,71,FALSE)</f>
        <v>7398.5060298659755</v>
      </c>
      <c r="L85" s="93">
        <f>VLOOKUP($A$85,'2.2'!$4:$151,79,FALSE)</f>
        <v>7203.565798990272</v>
      </c>
      <c r="M85" s="93" t="str">
        <f>VLOOKUP($A$85,'2.2'!$4:$151,87,FALSE)</f>
        <v>n.d.</v>
      </c>
    </row>
    <row r="86" spans="1:83" ht="20.100000000000001" customHeight="1" x14ac:dyDescent="0.25">
      <c r="A86" s="21">
        <v>1411</v>
      </c>
      <c r="B86" s="22" t="s">
        <v>835</v>
      </c>
      <c r="C86" s="23">
        <f>VLOOKUP($A$86,'2.2'!$4:$151,7,FALSE)</f>
        <v>3998.4569043398683</v>
      </c>
      <c r="D86" s="23">
        <f>VLOOKUP($A$86,'2.2'!$4:$151,15,FALSE)</f>
        <v>4947.2319814912453</v>
      </c>
      <c r="E86" s="23">
        <f>VLOOKUP($A$86,'2.2'!$4:$151,23,FALSE)</f>
        <v>3937.7311585513812</v>
      </c>
      <c r="F86" s="23">
        <f>VLOOKUP($A$86,'2.2'!$4:$151,31,FALSE)</f>
        <v>4593.2474025261381</v>
      </c>
      <c r="G86" s="23">
        <f>VLOOKUP($A$86,'2.2'!$4:$151,39,FALSE)</f>
        <v>6534.9848673888027</v>
      </c>
      <c r="H86" s="23">
        <f>VLOOKUP($A$86,'2.2'!$4:$151,47,FALSE)</f>
        <v>7296.6946474641618</v>
      </c>
      <c r="I86" s="23">
        <f>VLOOKUP($A$86,'2.2'!$4:$151,55,FALSE)</f>
        <v>6151.1655200082587</v>
      </c>
      <c r="J86" s="23">
        <f>VLOOKUP($A$86,'2.2'!$4:$151,63,FALSE)</f>
        <v>4804.8864236446389</v>
      </c>
      <c r="K86" s="23">
        <f>VLOOKUP($A$86,'2.2'!$4:$151,71,FALSE)</f>
        <v>3084.2063972159754</v>
      </c>
      <c r="L86" s="23">
        <f>VLOOKUP($A$86,'2.2'!$4:$151,79,FALSE)</f>
        <v>2516.7268806502716</v>
      </c>
      <c r="M86" s="23">
        <f>VLOOKUP($A$86,'2.2'!$4:$151,87,FALSE)</f>
        <v>1308.2574181008365</v>
      </c>
    </row>
    <row r="87" spans="1:83" ht="20.100000000000001" customHeight="1" x14ac:dyDescent="0.25">
      <c r="A87" s="21">
        <v>14111</v>
      </c>
      <c r="B87" s="22" t="s">
        <v>291</v>
      </c>
      <c r="C87" s="23">
        <f>VLOOKUP($A$87,'2.2'!$4:$151,7,FALSE)</f>
        <v>0</v>
      </c>
      <c r="D87" s="23">
        <f>VLOOKUP($A$87,'2.2'!$4:$151,15,FALSE)</f>
        <v>0</v>
      </c>
      <c r="E87" s="23">
        <f>VLOOKUP($A$87,'2.2'!$4:$151,23,FALSE)</f>
        <v>0</v>
      </c>
      <c r="F87" s="23">
        <f>VLOOKUP($A$87,'2.2'!$4:$151,31,FALSE)</f>
        <v>0</v>
      </c>
      <c r="G87" s="23">
        <f>VLOOKUP($A$87,'2.2'!$4:$151,39,FALSE)</f>
        <v>0</v>
      </c>
      <c r="H87" s="23">
        <f>VLOOKUP($A$87,'2.2'!$4:$151,47,FALSE)</f>
        <v>0</v>
      </c>
      <c r="I87" s="23">
        <f>VLOOKUP($A$87,'2.2'!$4:$151,55,FALSE)</f>
        <v>0</v>
      </c>
      <c r="J87" s="23">
        <f>VLOOKUP($A$87,'2.2'!$4:$151,63,FALSE)</f>
        <v>0</v>
      </c>
      <c r="K87" s="23">
        <f>VLOOKUP($A$87,'2.2'!$4:$151,71,FALSE)</f>
        <v>0</v>
      </c>
      <c r="L87" s="23">
        <f>VLOOKUP($A$87,'2.2'!$4:$151,79,FALSE)</f>
        <v>0</v>
      </c>
      <c r="M87" s="23">
        <f>VLOOKUP($A$87,'2.2'!$4:$151,87,FALSE)</f>
        <v>0</v>
      </c>
    </row>
    <row r="88" spans="1:83" ht="20.100000000000001" customHeight="1" x14ac:dyDescent="0.25">
      <c r="A88" s="21">
        <v>14112</v>
      </c>
      <c r="B88" s="22" t="s">
        <v>292</v>
      </c>
      <c r="C88" s="23">
        <f>VLOOKUP($A$88,'2.2'!$4:$151,7,FALSE)</f>
        <v>3305.0335981256089</v>
      </c>
      <c r="D88" s="23">
        <f>VLOOKUP($A$88,'2.2'!$4:$151,15,FALSE)</f>
        <v>4574.2380279969148</v>
      </c>
      <c r="E88" s="23">
        <f>VLOOKUP($A$88,'2.2'!$4:$151,23,FALSE)</f>
        <v>3753.4542939325856</v>
      </c>
      <c r="F88" s="23">
        <f>VLOOKUP($A$88,'2.2'!$4:$151,31,FALSE)</f>
        <v>4480.303077949352</v>
      </c>
      <c r="G88" s="23">
        <f>VLOOKUP($A$88,'2.2'!$4:$151,39,FALSE)</f>
        <v>6477.999886809469</v>
      </c>
      <c r="H88" s="23">
        <f>VLOOKUP($A$88,'2.2'!$4:$151,47,FALSE)</f>
        <v>7223.468585861332</v>
      </c>
      <c r="I88" s="23">
        <f>VLOOKUP($A$88,'2.2'!$4:$151,55,FALSE)</f>
        <v>6150.5935130655844</v>
      </c>
      <c r="J88" s="23">
        <f>VLOOKUP($A$88,'2.2'!$4:$151,63,FALSE)</f>
        <v>4804.8864236446389</v>
      </c>
      <c r="K88" s="23">
        <f>VLOOKUP($A$88,'2.2'!$4:$151,71,FALSE)</f>
        <v>3084.2063972159754</v>
      </c>
      <c r="L88" s="23">
        <f>VLOOKUP($A$88,'2.2'!$4:$151,79,FALSE)</f>
        <v>2516.7268806502716</v>
      </c>
      <c r="M88" s="23">
        <f>VLOOKUP($A$88,'2.2'!$4:$151,87,FALSE)</f>
        <v>1308.2574181008365</v>
      </c>
    </row>
    <row r="89" spans="1:83" ht="20.100000000000001" customHeight="1" x14ac:dyDescent="0.25">
      <c r="A89" s="21">
        <v>14113</v>
      </c>
      <c r="B89" s="22" t="s">
        <v>293</v>
      </c>
      <c r="C89" s="23">
        <f>VLOOKUP($A$89,'2.2'!$4:$151,7,FALSE)</f>
        <v>693.42330621425936</v>
      </c>
      <c r="D89" s="23">
        <f>VLOOKUP($A$89,'2.2'!$4:$151,15,FALSE)</f>
        <v>372.99395349433064</v>
      </c>
      <c r="E89" s="23">
        <f>VLOOKUP($A$89,'2.2'!$4:$151,23,FALSE)</f>
        <v>184.27686461879546</v>
      </c>
      <c r="F89" s="23">
        <f>VLOOKUP($A$89,'2.2'!$4:$151,31,FALSE)</f>
        <v>112.94432457678619</v>
      </c>
      <c r="G89" s="23">
        <f>VLOOKUP($A$89,'2.2'!$4:$151,39,FALSE)</f>
        <v>56.984980579333637</v>
      </c>
      <c r="H89" s="23">
        <f>VLOOKUP($A$89,'2.2'!$4:$151,47,FALSE)</f>
        <v>73.226061602829631</v>
      </c>
      <c r="I89" s="23">
        <f>VLOOKUP($A$89,'2.2'!$4:$151,55,FALSE)</f>
        <v>0.57200694267409702</v>
      </c>
      <c r="J89" s="23">
        <f>VLOOKUP($A$89,'2.2'!$4:$151,63,FALSE)</f>
        <v>0</v>
      </c>
      <c r="K89" s="23">
        <f>VLOOKUP($A$89,'2.2'!$4:$151,71,FALSE)</f>
        <v>0</v>
      </c>
      <c r="L89" s="23">
        <f>VLOOKUP($A$89,'2.2'!$4:$151,79,FALSE)</f>
        <v>0</v>
      </c>
      <c r="M89" s="23">
        <f>VLOOKUP($A$89,'2.2'!$4:$151,87,FALSE)</f>
        <v>0</v>
      </c>
    </row>
    <row r="90" spans="1:83" ht="20.100000000000001" customHeight="1" x14ac:dyDescent="0.25">
      <c r="A90" s="21">
        <v>1412</v>
      </c>
      <c r="B90" s="22" t="s">
        <v>294</v>
      </c>
      <c r="C90" s="23">
        <f>VLOOKUP($A$90,'2.2'!$4:$151,7,FALSE)</f>
        <v>1858.2347038599996</v>
      </c>
      <c r="D90" s="23">
        <f>VLOOKUP($A$90,'2.2'!$4:$151,15,FALSE)</f>
        <v>1935.7518195500002</v>
      </c>
      <c r="E90" s="23">
        <f>VLOOKUP($A$90,'2.2'!$4:$151,23,FALSE)</f>
        <v>2180.28833201</v>
      </c>
      <c r="F90" s="23">
        <f>VLOOKUP($A$90,'2.2'!$4:$151,31,FALSE)</f>
        <v>2073.5791203099998</v>
      </c>
      <c r="G90" s="23">
        <f>VLOOKUP($A$90,'2.2'!$4:$151,39,FALSE)</f>
        <v>2641.5826212000002</v>
      </c>
      <c r="H90" s="23">
        <f>VLOOKUP($A$90,'2.2'!$4:$151,47,FALSE)</f>
        <v>1993.5041644999997</v>
      </c>
      <c r="I90" s="23">
        <f>VLOOKUP($A$90,'2.2'!$4:$151,55,FALSE)</f>
        <v>1375.3469690700001</v>
      </c>
      <c r="J90" s="23">
        <f>VLOOKUP($A$90,'2.2'!$4:$151,63,FALSE)</f>
        <v>2294.3133066499995</v>
      </c>
      <c r="K90" s="23">
        <f>VLOOKUP($A$90,'2.2'!$4:$151,71,FALSE)</f>
        <v>2676.6066091099997</v>
      </c>
      <c r="L90" s="23">
        <f>VLOOKUP($A$90,'2.2'!$4:$151,79,FALSE)</f>
        <v>3032.2433200199998</v>
      </c>
      <c r="M90" s="23" t="str">
        <f>VLOOKUP($A$90,'2.2'!$4:$151,87,FALSE)</f>
        <v>n.d.</v>
      </c>
    </row>
    <row r="91" spans="1:83" ht="20.100000000000001" customHeight="1" x14ac:dyDescent="0.25">
      <c r="A91" s="21">
        <v>1413</v>
      </c>
      <c r="B91" s="22" t="s">
        <v>295</v>
      </c>
      <c r="C91" s="23">
        <f>VLOOKUP($A$91,'2.2'!$4:$151,7,FALSE)</f>
        <v>0</v>
      </c>
      <c r="D91" s="23">
        <f>VLOOKUP($A$91,'2.2'!$4:$151,15,FALSE)</f>
        <v>0</v>
      </c>
      <c r="E91" s="23">
        <f>VLOOKUP($A$91,'2.2'!$4:$151,23,FALSE)</f>
        <v>0</v>
      </c>
      <c r="F91" s="23">
        <f>VLOOKUP($A$91,'2.2'!$4:$151,31,FALSE)</f>
        <v>0</v>
      </c>
      <c r="G91" s="23">
        <f>VLOOKUP($A$91,'2.2'!$4:$151,39,FALSE)</f>
        <v>0</v>
      </c>
      <c r="H91" s="23">
        <f>VLOOKUP($A$91,'2.2'!$4:$151,47,FALSE)</f>
        <v>0</v>
      </c>
      <c r="I91" s="23">
        <f>VLOOKUP($A$91,'2.2'!$4:$151,55,FALSE)</f>
        <v>0</v>
      </c>
      <c r="J91" s="23">
        <f>VLOOKUP($A$91,'2.2'!$4:$151,63,FALSE)</f>
        <v>0</v>
      </c>
      <c r="K91" s="23">
        <f>VLOOKUP($A$91,'2.2'!$4:$151,71,FALSE)</f>
        <v>0</v>
      </c>
      <c r="L91" s="23">
        <f>VLOOKUP($A$91,'2.2'!$4:$151,79,FALSE)</f>
        <v>0</v>
      </c>
      <c r="M91" s="23" t="str">
        <f>VLOOKUP($A$91,'2.2'!$4:$151,87,FALSE)</f>
        <v>n.d.</v>
      </c>
    </row>
    <row r="92" spans="1:83" ht="20.100000000000001" customHeight="1" x14ac:dyDescent="0.25">
      <c r="A92" s="21">
        <v>1414</v>
      </c>
      <c r="B92" s="22" t="s">
        <v>296</v>
      </c>
      <c r="C92" s="23">
        <f>VLOOKUP($A$92,'2.2'!$4:$151,7,FALSE)</f>
        <v>0</v>
      </c>
      <c r="D92" s="23">
        <f>VLOOKUP($A$92,'2.2'!$4:$151,15,FALSE)</f>
        <v>0</v>
      </c>
      <c r="E92" s="23">
        <f>VLOOKUP($A$92,'2.2'!$4:$151,23,FALSE)</f>
        <v>0</v>
      </c>
      <c r="F92" s="23">
        <f>VLOOKUP($A$92,'2.2'!$4:$151,31,FALSE)</f>
        <v>0</v>
      </c>
      <c r="G92" s="23">
        <f>VLOOKUP($A$92,'2.2'!$4:$151,39,FALSE)</f>
        <v>0</v>
      </c>
      <c r="H92" s="23">
        <f>VLOOKUP($A$92,'2.2'!$4:$151,47,FALSE)</f>
        <v>0</v>
      </c>
      <c r="I92" s="23">
        <f>VLOOKUP($A$92,'2.2'!$4:$151,55,FALSE)</f>
        <v>0</v>
      </c>
      <c r="J92" s="23">
        <f>VLOOKUP($A$92,'2.2'!$4:$151,63,FALSE)</f>
        <v>0</v>
      </c>
      <c r="K92" s="23">
        <f>VLOOKUP($A$92,'2.2'!$4:$151,71,FALSE)</f>
        <v>0</v>
      </c>
      <c r="L92" s="23">
        <f>VLOOKUP($A$92,'2.2'!$4:$151,79,FALSE)</f>
        <v>0</v>
      </c>
      <c r="M92" s="23" t="str">
        <f>VLOOKUP($A$92,'2.2'!$4:$151,87,FALSE)</f>
        <v>n.d.</v>
      </c>
    </row>
    <row r="93" spans="1:83" ht="20.100000000000001" customHeight="1" x14ac:dyDescent="0.25">
      <c r="A93" s="21">
        <v>1415</v>
      </c>
      <c r="B93" s="22" t="s">
        <v>468</v>
      </c>
      <c r="C93" s="23">
        <f>VLOOKUP($A$93,'2.2'!$4:$151,7,FALSE)</f>
        <v>2817.4490963900016</v>
      </c>
      <c r="D93" s="23">
        <f>VLOOKUP($A$93,'2.2'!$4:$151,15,FALSE)</f>
        <v>1251.3733788300001</v>
      </c>
      <c r="E93" s="23">
        <f>VLOOKUP($A$93,'2.2'!$4:$151,23,FALSE)</f>
        <v>1158.3432636399998</v>
      </c>
      <c r="F93" s="23">
        <f>VLOOKUP($A$93,'2.2'!$4:$151,31,FALSE)</f>
        <v>1309.86176004</v>
      </c>
      <c r="G93" s="23">
        <f>VLOOKUP($A$93,'2.2'!$4:$151,39,FALSE)</f>
        <v>1147.9213070899996</v>
      </c>
      <c r="H93" s="23">
        <f>VLOOKUP($A$93,'2.2'!$4:$151,47,FALSE)</f>
        <v>-616.22928351000019</v>
      </c>
      <c r="I93" s="23">
        <f>VLOOKUP($A$93,'2.2'!$4:$151,55,FALSE)</f>
        <v>999.01889127000015</v>
      </c>
      <c r="J93" s="23">
        <f>VLOOKUP($A$93,'2.2'!$4:$151,63,FALSE)</f>
        <v>2710.4176639299999</v>
      </c>
      <c r="K93" s="23">
        <f>VLOOKUP($A$93,'2.2'!$4:$151,71,FALSE)</f>
        <v>1637.69302354</v>
      </c>
      <c r="L93" s="23">
        <f>VLOOKUP($A$93,'2.2'!$4:$151,79,FALSE)</f>
        <v>1654.5955983199999</v>
      </c>
      <c r="M93" s="23" t="str">
        <f>VLOOKUP($A$93,'2.2'!$4:$151,87,FALSE)</f>
        <v>n.d.</v>
      </c>
    </row>
    <row r="94" spans="1:83" ht="20.100000000000001" customHeight="1" x14ac:dyDescent="0.25">
      <c r="A94" s="21">
        <v>1416</v>
      </c>
      <c r="B94" s="22" t="s">
        <v>297</v>
      </c>
      <c r="C94" s="23">
        <f>VLOOKUP($A$94,'2.2'!$4:$151,7,FALSE)</f>
        <v>0</v>
      </c>
      <c r="D94" s="23">
        <f>VLOOKUP($A$94,'2.2'!$4:$151,15,FALSE)</f>
        <v>0</v>
      </c>
      <c r="E94" s="23">
        <f>VLOOKUP($A$94,'2.2'!$4:$151,23,FALSE)</f>
        <v>0</v>
      </c>
      <c r="F94" s="23">
        <f>VLOOKUP($A$94,'2.2'!$4:$151,31,FALSE)</f>
        <v>0</v>
      </c>
      <c r="G94" s="23">
        <f>VLOOKUP($A$94,'2.2'!$4:$151,39,FALSE)</f>
        <v>0</v>
      </c>
      <c r="H94" s="23">
        <f>VLOOKUP($A$94,'2.2'!$4:$151,47,FALSE)</f>
        <v>0</v>
      </c>
      <c r="I94" s="23">
        <f>VLOOKUP($A$94,'2.2'!$4:$151,55,FALSE)</f>
        <v>0</v>
      </c>
      <c r="J94" s="23">
        <f>VLOOKUP($A$94,'2.2'!$4:$151,63,FALSE)</f>
        <v>0</v>
      </c>
      <c r="K94" s="23">
        <f>VLOOKUP($A$94,'2.2'!$4:$151,71,FALSE)</f>
        <v>0</v>
      </c>
      <c r="L94" s="23">
        <f>VLOOKUP($A$94,'2.2'!$4:$151,79,FALSE)</f>
        <v>0</v>
      </c>
      <c r="M94" s="23" t="str">
        <f>VLOOKUP($A$94,'2.2'!$4:$151,87,FALSE)</f>
        <v>n.d.</v>
      </c>
    </row>
    <row r="95" spans="1:83" s="80" customFormat="1" ht="20.100000000000001" customHeight="1" x14ac:dyDescent="0.25">
      <c r="A95" s="35">
        <v>142</v>
      </c>
      <c r="B95" s="36" t="s">
        <v>298</v>
      </c>
      <c r="C95" s="93">
        <f>VLOOKUP($A$95,'2.2'!$4:$151,7,FALSE)</f>
        <v>10140.4326527755</v>
      </c>
      <c r="D95" s="93">
        <f>VLOOKUP($A$95,'2.2'!$4:$151,15,FALSE)</f>
        <v>11145.35215044275</v>
      </c>
      <c r="E95" s="93">
        <f>VLOOKUP($A$95,'2.2'!$4:$151,23,FALSE)</f>
        <v>12255.967875802002</v>
      </c>
      <c r="F95" s="93">
        <f>VLOOKUP($A$95,'2.2'!$4:$151,31,FALSE)</f>
        <v>13343.914281242</v>
      </c>
      <c r="G95" s="93">
        <f>VLOOKUP($A$95,'2.2'!$4:$151,39,FALSE)</f>
        <v>14431.42539566025</v>
      </c>
      <c r="H95" s="93">
        <f>VLOOKUP($A$95,'2.2'!$4:$151,47,FALSE)</f>
        <v>15698.700910119249</v>
      </c>
      <c r="I95" s="93">
        <f>VLOOKUP($A$95,'2.2'!$4:$151,55,FALSE)</f>
        <v>16398.842973700001</v>
      </c>
      <c r="J95" s="93">
        <f>VLOOKUP($A$95,'2.2'!$4:$151,63,FALSE)</f>
        <v>17760.517986209998</v>
      </c>
      <c r="K95" s="93">
        <f>VLOOKUP($A$95,'2.2'!$4:$151,71,FALSE)</f>
        <v>19563.969504910001</v>
      </c>
      <c r="L95" s="93">
        <f>VLOOKUP($A$95,'2.2'!$4:$151,79,FALSE)</f>
        <v>20915.153073549998</v>
      </c>
      <c r="M95" s="93" t="str">
        <f>VLOOKUP($A$95,'2.2'!$4:$151,87,FALSE)</f>
        <v>n.d.</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23">
        <f>VLOOKUP($A$96,'2.2'!$4:$151,7,FALSE)</f>
        <v>0</v>
      </c>
      <c r="D96" s="23">
        <f>VLOOKUP($A$96,'2.2'!$4:$151,15,FALSE)</f>
        <v>0</v>
      </c>
      <c r="E96" s="23">
        <f>VLOOKUP($A$96,'2.2'!$4:$151,23,FALSE)</f>
        <v>0</v>
      </c>
      <c r="F96" s="23">
        <f>VLOOKUP($A$96,'2.2'!$4:$151,31,FALSE)</f>
        <v>0</v>
      </c>
      <c r="G96" s="23">
        <f>VLOOKUP($A$96,'2.2'!$4:$151,39,FALSE)</f>
        <v>0</v>
      </c>
      <c r="H96" s="23">
        <f>VLOOKUP($A$96,'2.2'!$4:$151,47,FALSE)</f>
        <v>0</v>
      </c>
      <c r="I96" s="23">
        <f>VLOOKUP($A$96,'2.2'!$4:$151,55,FALSE)</f>
        <v>0</v>
      </c>
      <c r="J96" s="23">
        <f>VLOOKUP($A$96,'2.2'!$4:$151,63,FALSE)</f>
        <v>0</v>
      </c>
      <c r="K96" s="23">
        <f>VLOOKUP($A$96,'2.2'!$4:$151,71,FALSE)</f>
        <v>0</v>
      </c>
      <c r="L96" s="23">
        <f>VLOOKUP($A$96,'2.2'!$4:$151,79,FALSE)</f>
        <v>0</v>
      </c>
      <c r="M96" s="23" t="str">
        <f>VLOOKUP($A$96,'2.2'!$4:$151,87,FALSE)</f>
        <v>n.d.</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23">
        <f>VLOOKUP($A$97,'2.2'!$4:$151,7,FALSE)</f>
        <v>2650.8383676255007</v>
      </c>
      <c r="D97" s="23">
        <f>VLOOKUP($A$97,'2.2'!$4:$151,15,FALSE)</f>
        <v>3004.34807915275</v>
      </c>
      <c r="E97" s="23">
        <f>VLOOKUP($A$97,'2.2'!$4:$151,23,FALSE)</f>
        <v>3373.6264669120001</v>
      </c>
      <c r="F97" s="23">
        <f>VLOOKUP($A$97,'2.2'!$4:$151,31,FALSE)</f>
        <v>3851.872747762</v>
      </c>
      <c r="G97" s="23">
        <f>VLOOKUP($A$97,'2.2'!$4:$151,39,FALSE)</f>
        <v>4138.8143040302493</v>
      </c>
      <c r="H97" s="23">
        <f>VLOOKUP($A$97,'2.2'!$4:$151,47,FALSE)</f>
        <v>4333.0709631092504</v>
      </c>
      <c r="I97" s="23">
        <f>VLOOKUP($A$97,'2.2'!$4:$151,55,FALSE)</f>
        <v>4999.76438573</v>
      </c>
      <c r="J97" s="23">
        <f>VLOOKUP($A$97,'2.2'!$4:$151,63,FALSE)</f>
        <v>5612.7844512499996</v>
      </c>
      <c r="K97" s="23">
        <f>VLOOKUP($A$97,'2.2'!$4:$151,71,FALSE)</f>
        <v>5712.5158353199986</v>
      </c>
      <c r="L97" s="23">
        <f>VLOOKUP($A$97,'2.2'!$4:$151,79,FALSE)</f>
        <v>4405.9310875499996</v>
      </c>
      <c r="M97" s="23" t="str">
        <f>VLOOKUP($A$97,'2.2'!$4:$151,87,FALSE)</f>
        <v>n.d.</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23">
        <f>VLOOKUP($A$98,'2.2'!$4:$151,7,FALSE)</f>
        <v>7489.5942851500004</v>
      </c>
      <c r="D98" s="23">
        <f>VLOOKUP($A$98,'2.2'!$4:$151,15,FALSE)</f>
        <v>8141.00407129</v>
      </c>
      <c r="E98" s="23">
        <f>VLOOKUP($A$98,'2.2'!$4:$151,23,FALSE)</f>
        <v>8882.3414088900008</v>
      </c>
      <c r="F98" s="23">
        <f>VLOOKUP($A$98,'2.2'!$4:$151,31,FALSE)</f>
        <v>9492.04153348</v>
      </c>
      <c r="G98" s="23">
        <f>VLOOKUP($A$98,'2.2'!$4:$151,39,FALSE)</f>
        <v>10292.61109163</v>
      </c>
      <c r="H98" s="23">
        <f>VLOOKUP($A$98,'2.2'!$4:$151,47,FALSE)</f>
        <v>11365.629947009998</v>
      </c>
      <c r="I98" s="23">
        <f>VLOOKUP($A$98,'2.2'!$4:$151,55,FALSE)</f>
        <v>11399.078587970002</v>
      </c>
      <c r="J98" s="23">
        <f>VLOOKUP($A$98,'2.2'!$4:$151,63,FALSE)</f>
        <v>12147.73353496</v>
      </c>
      <c r="K98" s="23">
        <f>VLOOKUP($A$98,'2.2'!$4:$151,71,FALSE)</f>
        <v>13851.453669590002</v>
      </c>
      <c r="L98" s="23">
        <f>VLOOKUP($A$98,'2.2'!$4:$151,79,FALSE)</f>
        <v>16509.221985999997</v>
      </c>
      <c r="M98" s="23" t="str">
        <f>VLOOKUP($A$98,'2.2'!$4:$151,87,FALSE)</f>
        <v>n.d.</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23">
        <f>VLOOKUP($A$99,'2.2'!$4:$151,7,FALSE)</f>
        <v>0</v>
      </c>
      <c r="D99" s="23">
        <f>VLOOKUP($A$99,'2.2'!$4:$151,15,FALSE)</f>
        <v>0</v>
      </c>
      <c r="E99" s="23">
        <f>VLOOKUP($A$99,'2.2'!$4:$151,23,FALSE)</f>
        <v>0</v>
      </c>
      <c r="F99" s="23">
        <f>VLOOKUP($A$99,'2.2'!$4:$151,31,FALSE)</f>
        <v>0</v>
      </c>
      <c r="G99" s="23">
        <f>VLOOKUP($A$99,'2.2'!$4:$151,39,FALSE)</f>
        <v>0</v>
      </c>
      <c r="H99" s="23">
        <f>VLOOKUP($A$99,'2.2'!$4:$151,47,FALSE)</f>
        <v>0</v>
      </c>
      <c r="I99" s="23">
        <f>VLOOKUP($A$99,'2.2'!$4:$151,55,FALSE)</f>
        <v>0</v>
      </c>
      <c r="J99" s="23">
        <f>VLOOKUP($A$99,'2.2'!$4:$151,63,FALSE)</f>
        <v>0</v>
      </c>
      <c r="K99" s="23">
        <f>VLOOKUP($A$99,'2.2'!$4:$151,71,FALSE)</f>
        <v>0</v>
      </c>
      <c r="L99" s="23">
        <f>VLOOKUP($A$99,'2.2'!$4:$151,79,FALSE)</f>
        <v>0</v>
      </c>
      <c r="M99" s="23" t="str">
        <f>VLOOKUP($A$99,'2.2'!$4:$151,87,FALSE)</f>
        <v>n.d.</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93">
        <f>VLOOKUP($A$100,'2.2'!$4:$151,7,FALSE)</f>
        <v>5818.1844423299999</v>
      </c>
      <c r="D100" s="93">
        <f>VLOOKUP($A$100,'2.2'!$4:$151,15,FALSE)</f>
        <v>6269.0366383400005</v>
      </c>
      <c r="E100" s="93">
        <f>VLOOKUP($A$100,'2.2'!$4:$151,23,FALSE)</f>
        <v>6899.3967396100006</v>
      </c>
      <c r="F100" s="93">
        <f>VLOOKUP($A$100,'2.2'!$4:$151,31,FALSE)</f>
        <v>10149.705747849999</v>
      </c>
      <c r="G100" s="93">
        <f>VLOOKUP($A$100,'2.2'!$4:$151,39,FALSE)</f>
        <v>8306.9484559000011</v>
      </c>
      <c r="H100" s="93">
        <f>VLOOKUP($A$100,'2.2'!$4:$151,47,FALSE)</f>
        <v>8709.836722019998</v>
      </c>
      <c r="I100" s="93">
        <f>VLOOKUP($A$100,'2.2'!$4:$151,55,FALSE)</f>
        <v>8687.0257964399989</v>
      </c>
      <c r="J100" s="93">
        <f>VLOOKUP($A$100,'2.2'!$4:$151,63,FALSE)</f>
        <v>10484.999938499997</v>
      </c>
      <c r="K100" s="93">
        <f>VLOOKUP($A$100,'2.2'!$4:$151,71,FALSE)</f>
        <v>11237.629492230002</v>
      </c>
      <c r="L100" s="93">
        <f>VLOOKUP($A$100,'2.2'!$4:$151,79,FALSE)</f>
        <v>13698.292464892402</v>
      </c>
      <c r="M100" s="93" t="str">
        <f>VLOOKUP($A$100,'2.2'!$4:$151,87,FALSE)</f>
        <v>n.d.</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93">
        <f>VLOOKUP($A$101,'2.2'!$4:$151,7,FALSE)</f>
        <v>6938.7114564486446</v>
      </c>
      <c r="D101" s="93">
        <f>VLOOKUP($A$101,'2.2'!$4:$151,15,FALSE)</f>
        <v>9409.0322651267616</v>
      </c>
      <c r="E101" s="93">
        <f>VLOOKUP($A$101,'2.2'!$4:$151,23,FALSE)</f>
        <v>8567.1041253842559</v>
      </c>
      <c r="F101" s="93">
        <f>VLOOKUP($A$101,'2.2'!$4:$151,31,FALSE)</f>
        <v>13348.431858511569</v>
      </c>
      <c r="G101" s="93">
        <f>VLOOKUP($A$101,'2.2'!$4:$151,39,FALSE)</f>
        <v>12320.935832661899</v>
      </c>
      <c r="H101" s="93">
        <f>VLOOKUP($A$101,'2.2'!$4:$151,47,FALSE)</f>
        <v>29706.908437595324</v>
      </c>
      <c r="I101" s="93">
        <f>VLOOKUP($A$101,'2.2'!$4:$151,55,FALSE)</f>
        <v>20881.15801518405</v>
      </c>
      <c r="J101" s="93">
        <f>VLOOKUP($A$101,'2.2'!$4:$151,63,FALSE)</f>
        <v>19160.381523633361</v>
      </c>
      <c r="K101" s="93">
        <f>VLOOKUP($A$101,'2.2'!$4:$151,71,FALSE)</f>
        <v>11792.165072283027</v>
      </c>
      <c r="L101" s="93">
        <f>VLOOKUP($A$101,'2.2'!$4:$151,79,FALSE)</f>
        <v>13463.771084978493</v>
      </c>
      <c r="M101" s="93" t="str">
        <f>VLOOKUP($A$101,'2.2'!$4:$151,87,FALSE)</f>
        <v>n.d.</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23">
        <f>VLOOKUP($A$102,'2.2'!$4:$151,7,FALSE)</f>
        <v>6938.7114564486446</v>
      </c>
      <c r="D102" s="23">
        <f>VLOOKUP($A$102,'2.2'!$4:$151,15,FALSE)</f>
        <v>9409.0322651267616</v>
      </c>
      <c r="E102" s="23">
        <f>VLOOKUP($A$102,'2.2'!$4:$151,23,FALSE)</f>
        <v>8567.1041253842559</v>
      </c>
      <c r="F102" s="23">
        <f>VLOOKUP($A$102,'2.2'!$4:$151,31,FALSE)</f>
        <v>11824.859576028966</v>
      </c>
      <c r="G102" s="23">
        <f>VLOOKUP($A$102,'2.2'!$4:$151,39,FALSE)</f>
        <v>11414.363228192604</v>
      </c>
      <c r="H102" s="23">
        <f>VLOOKUP($A$102,'2.2'!$4:$151,47,FALSE)</f>
        <v>27393.286372694391</v>
      </c>
      <c r="I102" s="23">
        <f>VLOOKUP($A$102,'2.2'!$4:$151,55,FALSE)</f>
        <v>18973.543905742354</v>
      </c>
      <c r="J102" s="23">
        <f>VLOOKUP($A$102,'2.2'!$4:$151,63,FALSE)</f>
        <v>17657.168778105901</v>
      </c>
      <c r="K102" s="23">
        <f>VLOOKUP($A$102,'2.2'!$4:$151,71,FALSE)</f>
        <v>11760.459808891874</v>
      </c>
      <c r="L102" s="23">
        <f>VLOOKUP($A$102,'2.2'!$4:$151,79,FALSE)</f>
        <v>13463.771084978493</v>
      </c>
      <c r="M102" s="23" t="str">
        <f>VLOOKUP($A$102,'2.2'!$4:$151,87,FALSE)</f>
        <v>n.d.</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23">
        <f>VLOOKUP($A$103,'2.2'!$4:$151,7,FALSE)</f>
        <v>0</v>
      </c>
      <c r="D103" s="23">
        <f>VLOOKUP($A$103,'2.2'!$4:$151,15,FALSE)</f>
        <v>0</v>
      </c>
      <c r="E103" s="23">
        <f>VLOOKUP($A$103,'2.2'!$4:$151,23,FALSE)</f>
        <v>0</v>
      </c>
      <c r="F103" s="23">
        <f>VLOOKUP($A$103,'2.2'!$4:$151,31,FALSE)</f>
        <v>1523.572282482603</v>
      </c>
      <c r="G103" s="23">
        <f>VLOOKUP($A$103,'2.2'!$4:$151,39,FALSE)</f>
        <v>906.57260446929536</v>
      </c>
      <c r="H103" s="23">
        <f>VLOOKUP($A$103,'2.2'!$4:$151,47,FALSE)</f>
        <v>2313.6220649009342</v>
      </c>
      <c r="I103" s="23">
        <f>VLOOKUP($A$103,'2.2'!$4:$151,55,FALSE)</f>
        <v>1907.6141094416953</v>
      </c>
      <c r="J103" s="23">
        <f>VLOOKUP($A$103,'2.2'!$4:$151,63,FALSE)</f>
        <v>1503.2127455274617</v>
      </c>
      <c r="K103" s="23">
        <f>VLOOKUP($A$103,'2.2'!$4:$151,71,FALSE)</f>
        <v>31.705263391154176</v>
      </c>
      <c r="L103" s="23">
        <f>VLOOKUP($A$103,'2.2'!$4:$151,79,FALSE)</f>
        <v>0</v>
      </c>
      <c r="M103" s="23" t="str">
        <f>VLOOKUP($A$103,'2.2'!$4:$151,87,FALSE)</f>
        <v>n.d.</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93">
        <f>VLOOKUP($A$104,'2.2'!$4:$151,7,FALSE)</f>
        <v>0</v>
      </c>
      <c r="D104" s="93">
        <f>VLOOKUP($A$104,'2.2'!$4:$151,15,FALSE)</f>
        <v>0</v>
      </c>
      <c r="E104" s="93">
        <f>VLOOKUP($A$104,'2.2'!$4:$151,23,FALSE)</f>
        <v>0</v>
      </c>
      <c r="F104" s="93">
        <f>VLOOKUP($A$104,'2.2'!$4:$151,31,FALSE)</f>
        <v>0</v>
      </c>
      <c r="G104" s="93">
        <f>VLOOKUP($A$104,'2.2'!$4:$151,39,FALSE)</f>
        <v>0</v>
      </c>
      <c r="H104" s="93">
        <f>VLOOKUP($A$104,'2.2'!$4:$151,47,FALSE)</f>
        <v>0</v>
      </c>
      <c r="I104" s="93">
        <f>VLOOKUP($A$104,'2.2'!$4:$151,55,FALSE)</f>
        <v>0</v>
      </c>
      <c r="J104" s="93">
        <f>VLOOKUP($A$104,'2.2'!$4:$151,63,FALSE)</f>
        <v>0</v>
      </c>
      <c r="K104" s="93">
        <f>VLOOKUP($A$104,'2.2'!$4:$151,71,FALSE)</f>
        <v>0</v>
      </c>
      <c r="L104" s="93">
        <f>VLOOKUP($A$104,'2.2'!$4:$151,79,FALSE)</f>
        <v>0</v>
      </c>
      <c r="M104" s="93" t="str">
        <f>VLOOKUP($A$104,'2.2'!$4:$151,87,FALSE)</f>
        <v>n.d.</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05" t="s">
        <v>589</v>
      </c>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105" t="s">
        <v>853</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590</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804</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655</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ht="20.100000000000001" customHeight="1" x14ac:dyDescent="0.25">
      <c r="A110" s="105" t="s">
        <v>625</v>
      </c>
    </row>
    <row r="111" spans="1:83" ht="20.100000000000001" customHeight="1" x14ac:dyDescent="0.25">
      <c r="A111" s="105" t="s">
        <v>605</v>
      </c>
    </row>
    <row r="112" spans="1:83" ht="20.100000000000001" customHeight="1" x14ac:dyDescent="0.25">
      <c r="A112" s="105" t="s">
        <v>855</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1626F-EFBB-4616-97CC-DDA5FA01BBF8}">
  <sheetPr codeName="Planilha17"/>
  <dimension ref="A1:CE112"/>
  <sheetViews>
    <sheetView showGridLines="0" zoomScaleNormal="100" workbookViewId="0">
      <pane xSplit="2" ySplit="4" topLeftCell="C104" activePane="bottomRight" state="frozen"/>
      <selection activeCell="A54" sqref="A54"/>
      <selection pane="topRight" activeCell="A54" sqref="A54"/>
      <selection pane="bottomLeft" activeCell="A54" sqref="A54"/>
      <selection pane="bottomRight" activeCell="A109" sqref="A109"/>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17" t="s">
        <v>772</v>
      </c>
    </row>
    <row r="2" spans="1:13" ht="20.100000000000001" customHeight="1" x14ac:dyDescent="0.25">
      <c r="A2" s="17" t="s">
        <v>333</v>
      </c>
    </row>
    <row r="4" spans="1:13" ht="20.100000000000001" customHeight="1" x14ac:dyDescent="0.25">
      <c r="A4" s="322" t="s">
        <v>656</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393</v>
      </c>
      <c r="C5" s="91">
        <f>VLOOKUP($A$5,'2.2'!$4:$151,8,FALSE)</f>
        <v>314065.77224558307</v>
      </c>
      <c r="D5" s="91">
        <f>VLOOKUP($A$5,'2.2'!$4:$151,16,FALSE)</f>
        <v>361280.00455555343</v>
      </c>
      <c r="E5" s="91">
        <f>VLOOKUP($A$5,'2.2'!$4:$151,24,FALSE)</f>
        <v>407730.82806498808</v>
      </c>
      <c r="F5" s="91">
        <f>VLOOKUP($A$5,'2.2'!$4:$151,32,FALSE)</f>
        <v>433977.52720704832</v>
      </c>
      <c r="G5" s="91">
        <f>VLOOKUP($A$5,'2.2'!$4:$151,40,FALSE)</f>
        <v>484471.22123223828</v>
      </c>
      <c r="H5" s="91">
        <f>VLOOKUP($A$5,'2.2'!$4:$151,48,FALSE)</f>
        <v>516187.82899100485</v>
      </c>
      <c r="I5" s="91">
        <f>VLOOKUP($A$5,'2.2'!$4:$151,56,FALSE)</f>
        <v>558868.0731919785</v>
      </c>
      <c r="J5" s="91">
        <f>VLOOKUP($A$5,'2.2'!$4:$151,64,FALSE)</f>
        <v>576352.30878778663</v>
      </c>
      <c r="K5" s="91">
        <f>VLOOKUP($A$5,'2.2'!$4:$151,72,FALSE)</f>
        <v>628423.81452699204</v>
      </c>
      <c r="L5" s="91">
        <f>VLOOKUP($A$5,'2.2'!$4:$151,80,FALSE)</f>
        <v>687696.14358188189</v>
      </c>
      <c r="M5" s="91">
        <f>VLOOKUP($A$5,'2.2'!$4:$151,88,FALSE)</f>
        <v>714265.31718311994</v>
      </c>
    </row>
    <row r="6" spans="1:13" ht="20.100000000000001" customHeight="1" x14ac:dyDescent="0.25">
      <c r="A6" s="32">
        <v>11</v>
      </c>
      <c r="B6" s="33" t="s">
        <v>242</v>
      </c>
      <c r="C6" s="92">
        <f>VLOOKUP($A$6,'2.2'!$4:$151,8,FALSE)</f>
        <v>60198.972127225585</v>
      </c>
      <c r="D6" s="92">
        <f>VLOOKUP($A$6,'2.2'!$4:$151,16,FALSE)</f>
        <v>69913.249175269331</v>
      </c>
      <c r="E6" s="92">
        <f>VLOOKUP($A$6,'2.2'!$4:$151,24,FALSE)</f>
        <v>79039.457530177882</v>
      </c>
      <c r="F6" s="92">
        <f>VLOOKUP($A$6,'2.2'!$4:$151,32,FALSE)</f>
        <v>87819.354216133594</v>
      </c>
      <c r="G6" s="92">
        <f>VLOOKUP($A$6,'2.2'!$4:$151,40,FALSE)</f>
        <v>97773.743960620908</v>
      </c>
      <c r="H6" s="92">
        <f>VLOOKUP($A$6,'2.2'!$4:$151,48,FALSE)</f>
        <v>105067.30605374774</v>
      </c>
      <c r="I6" s="92">
        <f>VLOOKUP($A$6,'2.2'!$4:$151,56,FALSE)</f>
        <v>107846.33631195474</v>
      </c>
      <c r="J6" s="92">
        <f>VLOOKUP($A$6,'2.2'!$4:$151,64,FALSE)</f>
        <v>115995.44138113779</v>
      </c>
      <c r="K6" s="92">
        <f>VLOOKUP($A$6,'2.2'!$4:$151,72,FALSE)</f>
        <v>130169.71582917096</v>
      </c>
      <c r="L6" s="92">
        <f>VLOOKUP($A$6,'2.2'!$4:$151,80,FALSE)</f>
        <v>145433.65093211603</v>
      </c>
      <c r="M6" s="92">
        <f>VLOOKUP($A$6,'2.2'!$4:$151,88,FALSE)</f>
        <v>142547.562894</v>
      </c>
    </row>
    <row r="7" spans="1:13" ht="20.100000000000001" customHeight="1" x14ac:dyDescent="0.25">
      <c r="A7" s="35">
        <v>111</v>
      </c>
      <c r="B7" s="36" t="s">
        <v>256</v>
      </c>
      <c r="C7" s="93">
        <f>VLOOKUP($A$7,'2.2'!$4:$151,8,FALSE)</f>
        <v>0</v>
      </c>
      <c r="D7" s="93">
        <f>VLOOKUP($A$7,'2.2'!$4:$151,16,FALSE)</f>
        <v>0</v>
      </c>
      <c r="E7" s="93">
        <f>VLOOKUP($A$7,'2.2'!$4:$151,24,FALSE)</f>
        <v>0</v>
      </c>
      <c r="F7" s="93">
        <f>VLOOKUP($A$7,'2.2'!$4:$151,32,FALSE)</f>
        <v>0</v>
      </c>
      <c r="G7" s="93">
        <f>VLOOKUP($A$7,'2.2'!$4:$151,40,FALSE)</f>
        <v>0</v>
      </c>
      <c r="H7" s="93">
        <f>VLOOKUP($A$7,'2.2'!$4:$151,48,FALSE)</f>
        <v>0</v>
      </c>
      <c r="I7" s="93">
        <f>VLOOKUP($A$7,'2.2'!$4:$151,56,FALSE)</f>
        <v>0</v>
      </c>
      <c r="J7" s="93">
        <f>VLOOKUP($A$7,'2.2'!$4:$151,64,FALSE)</f>
        <v>0</v>
      </c>
      <c r="K7" s="93">
        <f>VLOOKUP($A$7,'2.2'!$4:$151,72,FALSE)</f>
        <v>0</v>
      </c>
      <c r="L7" s="93">
        <f>VLOOKUP($A$7,'2.2'!$4:$151,80,FALSE)</f>
        <v>0</v>
      </c>
      <c r="M7" s="93">
        <f>VLOOKUP($A$7,'2.2'!$4:$151,88,FALSE)</f>
        <v>0</v>
      </c>
    </row>
    <row r="8" spans="1:13" s="41" customFormat="1" ht="20.100000000000001" customHeight="1" x14ac:dyDescent="0.25">
      <c r="A8" s="38">
        <v>1111</v>
      </c>
      <c r="B8" s="39" t="s">
        <v>432</v>
      </c>
      <c r="C8" s="94">
        <f>VLOOKUP($A$8,'2.2'!$4:$151,8,FALSE)</f>
        <v>0</v>
      </c>
      <c r="D8" s="94">
        <f>VLOOKUP($A$8,'2.2'!$4:$151,16,FALSE)</f>
        <v>0</v>
      </c>
      <c r="E8" s="94">
        <f>VLOOKUP($A$8,'2.2'!$4:$151,24,FALSE)</f>
        <v>0</v>
      </c>
      <c r="F8" s="94">
        <f>VLOOKUP($A$8,'2.2'!$4:$151,32,FALSE)</f>
        <v>0</v>
      </c>
      <c r="G8" s="94">
        <f>VLOOKUP($A$8,'2.2'!$4:$151,40,FALSE)</f>
        <v>0</v>
      </c>
      <c r="H8" s="94">
        <f>VLOOKUP($A$8,'2.2'!$4:$151,48,FALSE)</f>
        <v>0</v>
      </c>
      <c r="I8" s="94">
        <f>VLOOKUP($A$8,'2.2'!$4:$151,56,FALSE)</f>
        <v>0</v>
      </c>
      <c r="J8" s="94">
        <f>VLOOKUP($A$8,'2.2'!$4:$151,64,FALSE)</f>
        <v>0</v>
      </c>
      <c r="K8" s="94">
        <f>VLOOKUP($A$8,'2.2'!$4:$151,72,FALSE)</f>
        <v>0</v>
      </c>
      <c r="L8" s="94">
        <f>VLOOKUP($A$8,'2.2'!$4:$151,80,FALSE)</f>
        <v>0</v>
      </c>
      <c r="M8" s="94">
        <f>VLOOKUP($A$8,'2.2'!$4:$151,88,FALSE)</f>
        <v>0</v>
      </c>
    </row>
    <row r="9" spans="1:13" s="44" customFormat="1" ht="20.100000000000001" customHeight="1" x14ac:dyDescent="0.25">
      <c r="A9" s="42">
        <v>1112</v>
      </c>
      <c r="B9" s="43" t="s">
        <v>433</v>
      </c>
      <c r="C9" s="94">
        <f>VLOOKUP($A$9,'2.2'!$4:$151,8,FALSE)</f>
        <v>0</v>
      </c>
      <c r="D9" s="94">
        <f>VLOOKUP($A$9,'2.2'!$4:$151,16,FALSE)</f>
        <v>0</v>
      </c>
      <c r="E9" s="94">
        <f>VLOOKUP($A$9,'2.2'!$4:$151,24,FALSE)</f>
        <v>0</v>
      </c>
      <c r="F9" s="94">
        <f>VLOOKUP($A$9,'2.2'!$4:$151,32,FALSE)</f>
        <v>0</v>
      </c>
      <c r="G9" s="94">
        <f>VLOOKUP($A$9,'2.2'!$4:$151,40,FALSE)</f>
        <v>0</v>
      </c>
      <c r="H9" s="94">
        <f>VLOOKUP($A$9,'2.2'!$4:$151,48,FALSE)</f>
        <v>0</v>
      </c>
      <c r="I9" s="94">
        <f>VLOOKUP($A$9,'2.2'!$4:$151,56,FALSE)</f>
        <v>0</v>
      </c>
      <c r="J9" s="94">
        <f>VLOOKUP($A$9,'2.2'!$4:$151,64,FALSE)</f>
        <v>0</v>
      </c>
      <c r="K9" s="94">
        <f>VLOOKUP($A$9,'2.2'!$4:$151,72,FALSE)</f>
        <v>0</v>
      </c>
      <c r="L9" s="94">
        <f>VLOOKUP($A$9,'2.2'!$4:$151,80,FALSE)</f>
        <v>0</v>
      </c>
      <c r="M9" s="94">
        <f>VLOOKUP($A$9,'2.2'!$4:$151,88,FALSE)</f>
        <v>0</v>
      </c>
    </row>
    <row r="10" spans="1:13" s="48" customFormat="1" ht="20.100000000000001" customHeight="1" x14ac:dyDescent="0.25">
      <c r="A10" s="45" t="s">
        <v>434</v>
      </c>
      <c r="B10" s="46" t="s">
        <v>435</v>
      </c>
      <c r="C10" s="95" t="str">
        <f>VLOOKUP($A$10,'2.2'!$4:$151,8,FALSE)</f>
        <v>0</v>
      </c>
      <c r="D10" s="95" t="str">
        <f>VLOOKUP($A$10,'2.2'!$4:$151,16,FALSE)</f>
        <v>0</v>
      </c>
      <c r="E10" s="95" t="str">
        <f>VLOOKUP($A$10,'2.2'!$4:$151,24,FALSE)</f>
        <v>0</v>
      </c>
      <c r="F10" s="95" t="str">
        <f>VLOOKUP($A$10,'2.2'!$4:$151,32,FALSE)</f>
        <v>0</v>
      </c>
      <c r="G10" s="95" t="str">
        <f>VLOOKUP($A$10,'2.2'!$4:$151,40,FALSE)</f>
        <v>0</v>
      </c>
      <c r="H10" s="95" t="str">
        <f>VLOOKUP($A$10,'2.2'!$4:$151,48,FALSE)</f>
        <v>0</v>
      </c>
      <c r="I10" s="95" t="str">
        <f>VLOOKUP($A$10,'2.2'!$4:$151,56,FALSE)</f>
        <v>0</v>
      </c>
      <c r="J10" s="95" t="str">
        <f>VLOOKUP($A$10,'2.2'!$4:$151,64,FALSE)</f>
        <v>0</v>
      </c>
      <c r="K10" s="95" t="str">
        <f>VLOOKUP($A$10,'2.2'!$4:$151,72,FALSE)</f>
        <v>0</v>
      </c>
      <c r="L10" s="95" t="str">
        <f>VLOOKUP($A$10,'2.2'!$4:$151,80,FALSE)</f>
        <v>0</v>
      </c>
      <c r="M10" s="95" t="str">
        <f>VLOOKUP($A$10,'2.2'!$4:$151,88,FALSE)</f>
        <v>0</v>
      </c>
    </row>
    <row r="11" spans="1:13" s="48" customFormat="1" ht="20.100000000000001" customHeight="1" x14ac:dyDescent="0.25">
      <c r="A11" s="45" t="s">
        <v>436</v>
      </c>
      <c r="B11" s="46" t="s">
        <v>437</v>
      </c>
      <c r="C11" s="95" t="str">
        <f>VLOOKUP($A$11,'2.2'!$4:$151,8,FALSE)</f>
        <v>0</v>
      </c>
      <c r="D11" s="95" t="str">
        <f>VLOOKUP($A$11,'2.2'!$4:$151,16,FALSE)</f>
        <v>0</v>
      </c>
      <c r="E11" s="95" t="str">
        <f>VLOOKUP($A$11,'2.2'!$4:$151,24,FALSE)</f>
        <v>0</v>
      </c>
      <c r="F11" s="95" t="str">
        <f>VLOOKUP($A$11,'2.2'!$4:$151,32,FALSE)</f>
        <v>0</v>
      </c>
      <c r="G11" s="95" t="str">
        <f>VLOOKUP($A$11,'2.2'!$4:$151,40,FALSE)</f>
        <v>0</v>
      </c>
      <c r="H11" s="95" t="str">
        <f>VLOOKUP($A$11,'2.2'!$4:$151,48,FALSE)</f>
        <v>0</v>
      </c>
      <c r="I11" s="95" t="str">
        <f>VLOOKUP($A$11,'2.2'!$4:$151,56,FALSE)</f>
        <v>0</v>
      </c>
      <c r="J11" s="95" t="str">
        <f>VLOOKUP($A$11,'2.2'!$4:$151,64,FALSE)</f>
        <v>0</v>
      </c>
      <c r="K11" s="95" t="str">
        <f>VLOOKUP($A$11,'2.2'!$4:$151,72,FALSE)</f>
        <v>0</v>
      </c>
      <c r="L11" s="95" t="str">
        <f>VLOOKUP($A$11,'2.2'!$4:$151,80,FALSE)</f>
        <v>0</v>
      </c>
      <c r="M11" s="95" t="str">
        <f>VLOOKUP($A$11,'2.2'!$4:$151,88,FALSE)</f>
        <v>0</v>
      </c>
    </row>
    <row r="12" spans="1:13" s="48" customFormat="1" ht="20.100000000000001" customHeight="1" x14ac:dyDescent="0.25">
      <c r="A12" s="45" t="s">
        <v>438</v>
      </c>
      <c r="B12" s="46" t="s">
        <v>476</v>
      </c>
      <c r="C12" s="95" t="str">
        <f>VLOOKUP($A$12,'2.2'!$4:$151,8,FALSE)</f>
        <v>0</v>
      </c>
      <c r="D12" s="95" t="str">
        <f>VLOOKUP($A$12,'2.2'!$4:$151,16,FALSE)</f>
        <v>0</v>
      </c>
      <c r="E12" s="95" t="str">
        <f>VLOOKUP($A$12,'2.2'!$4:$151,24,FALSE)</f>
        <v>0</v>
      </c>
      <c r="F12" s="95" t="str">
        <f>VLOOKUP($A$12,'2.2'!$4:$151,32,FALSE)</f>
        <v>0</v>
      </c>
      <c r="G12" s="95" t="str">
        <f>VLOOKUP($A$12,'2.2'!$4:$151,40,FALSE)</f>
        <v>0</v>
      </c>
      <c r="H12" s="95" t="str">
        <f>VLOOKUP($A$12,'2.2'!$4:$151,48,FALSE)</f>
        <v>0</v>
      </c>
      <c r="I12" s="95" t="str">
        <f>VLOOKUP($A$12,'2.2'!$4:$151,56,FALSE)</f>
        <v>0</v>
      </c>
      <c r="J12" s="95" t="str">
        <f>VLOOKUP($A$12,'2.2'!$4:$151,64,FALSE)</f>
        <v>0</v>
      </c>
      <c r="K12" s="95" t="str">
        <f>VLOOKUP($A$12,'2.2'!$4:$151,72,FALSE)</f>
        <v>0</v>
      </c>
      <c r="L12" s="95" t="str">
        <f>VLOOKUP($A$12,'2.2'!$4:$151,80,FALSE)</f>
        <v>0</v>
      </c>
      <c r="M12" s="95" t="str">
        <f>VLOOKUP($A$12,'2.2'!$4:$151,88,FALSE)</f>
        <v>0</v>
      </c>
    </row>
    <row r="13" spans="1:13" ht="20.100000000000001" customHeight="1" x14ac:dyDescent="0.25">
      <c r="A13" s="38">
        <v>1113</v>
      </c>
      <c r="B13" s="43" t="s">
        <v>439</v>
      </c>
      <c r="C13" s="94">
        <f>VLOOKUP($A$13,'2.2'!$4:$151,8,FALSE)</f>
        <v>0</v>
      </c>
      <c r="D13" s="94">
        <f>VLOOKUP($A$13,'2.2'!$4:$151,16,FALSE)</f>
        <v>0</v>
      </c>
      <c r="E13" s="94">
        <f>VLOOKUP($A$13,'2.2'!$4:$151,24,FALSE)</f>
        <v>0</v>
      </c>
      <c r="F13" s="94">
        <f>VLOOKUP($A$13,'2.2'!$4:$151,32,FALSE)</f>
        <v>0</v>
      </c>
      <c r="G13" s="94">
        <f>VLOOKUP($A$13,'2.2'!$4:$151,40,FALSE)</f>
        <v>0</v>
      </c>
      <c r="H13" s="94">
        <f>VLOOKUP($A$13,'2.2'!$4:$151,48,FALSE)</f>
        <v>0</v>
      </c>
      <c r="I13" s="94">
        <f>VLOOKUP($A$13,'2.2'!$4:$151,56,FALSE)</f>
        <v>0</v>
      </c>
      <c r="J13" s="94">
        <f>VLOOKUP($A$13,'2.2'!$4:$151,64,FALSE)</f>
        <v>0</v>
      </c>
      <c r="K13" s="94">
        <f>VLOOKUP($A$13,'2.2'!$4:$151,72,FALSE)</f>
        <v>0</v>
      </c>
      <c r="L13" s="94">
        <f>VLOOKUP($A$13,'2.2'!$4:$151,80,FALSE)</f>
        <v>0</v>
      </c>
      <c r="M13" s="94">
        <f>VLOOKUP($A$13,'2.2'!$4:$151,88,FALSE)</f>
        <v>0</v>
      </c>
    </row>
    <row r="14" spans="1:13" ht="20.100000000000001" customHeight="1" x14ac:dyDescent="0.25">
      <c r="A14" s="35">
        <v>112</v>
      </c>
      <c r="B14" s="36" t="s">
        <v>257</v>
      </c>
      <c r="C14" s="93">
        <f>VLOOKUP($A$14,'2.2'!$4:$151,8,FALSE)</f>
        <v>0</v>
      </c>
      <c r="D14" s="93">
        <f>VLOOKUP($A$14,'2.2'!$4:$151,16,FALSE)</f>
        <v>0</v>
      </c>
      <c r="E14" s="93">
        <f>VLOOKUP($A$14,'2.2'!$4:$151,24,FALSE)</f>
        <v>0</v>
      </c>
      <c r="F14" s="93">
        <f>VLOOKUP($A$14,'2.2'!$4:$151,32,FALSE)</f>
        <v>0</v>
      </c>
      <c r="G14" s="93">
        <f>VLOOKUP($A$14,'2.2'!$4:$151,40,FALSE)</f>
        <v>0</v>
      </c>
      <c r="H14" s="93">
        <f>VLOOKUP($A$14,'2.2'!$4:$151,48,FALSE)</f>
        <v>0</v>
      </c>
      <c r="I14" s="93">
        <f>VLOOKUP($A$14,'2.2'!$4:$151,56,FALSE)</f>
        <v>0</v>
      </c>
      <c r="J14" s="93">
        <f>VLOOKUP($A$14,'2.2'!$4:$151,64,FALSE)</f>
        <v>0</v>
      </c>
      <c r="K14" s="93">
        <f>VLOOKUP($A$14,'2.2'!$4:$151,72,FALSE)</f>
        <v>0</v>
      </c>
      <c r="L14" s="93">
        <f>VLOOKUP($A$14,'2.2'!$4:$151,80,FALSE)</f>
        <v>0</v>
      </c>
      <c r="M14" s="93">
        <f>VLOOKUP($A$14,'2.2'!$4:$151,88,FALSE)</f>
        <v>0</v>
      </c>
    </row>
    <row r="15" spans="1:13" s="51" customFormat="1" ht="20.100000000000001" customHeight="1" x14ac:dyDescent="0.25">
      <c r="A15" s="49" t="s">
        <v>440</v>
      </c>
      <c r="B15" s="50" t="s">
        <v>441</v>
      </c>
      <c r="C15" s="102" t="str">
        <f>VLOOKUP($A$15,'2.2'!$4:$151,8,FALSE)</f>
        <v>0</v>
      </c>
      <c r="D15" s="102" t="str">
        <f>VLOOKUP($A$15,'2.2'!$4:$151,16,FALSE)</f>
        <v>0</v>
      </c>
      <c r="E15" s="102" t="str">
        <f>VLOOKUP($A$15,'2.2'!$4:$151,24,FALSE)</f>
        <v>0</v>
      </c>
      <c r="F15" s="102" t="str">
        <f>VLOOKUP($A$15,'2.2'!$4:$151,32,FALSE)</f>
        <v>0</v>
      </c>
      <c r="G15" s="102" t="str">
        <f>VLOOKUP($A$15,'2.2'!$4:$151,40,FALSE)</f>
        <v>0</v>
      </c>
      <c r="H15" s="102" t="str">
        <f>VLOOKUP($A$15,'2.2'!$4:$151,48,FALSE)</f>
        <v>0</v>
      </c>
      <c r="I15" s="102" t="str">
        <f>VLOOKUP($A$15,'2.2'!$4:$151,56,FALSE)</f>
        <v>0</v>
      </c>
      <c r="J15" s="102" t="str">
        <f>VLOOKUP($A$15,'2.2'!$4:$151,64,FALSE)</f>
        <v>0</v>
      </c>
      <c r="K15" s="102" t="str">
        <f>VLOOKUP($A$15,'2.2'!$4:$151,72,FALSE)</f>
        <v>0</v>
      </c>
      <c r="L15" s="102" t="str">
        <f>VLOOKUP($A$15,'2.2'!$4:$151,80,FALSE)</f>
        <v>0</v>
      </c>
      <c r="M15" s="102" t="str">
        <f>VLOOKUP($A$15,'2.2'!$4:$151,88,FALSE)</f>
        <v>0</v>
      </c>
    </row>
    <row r="16" spans="1:13" s="51" customFormat="1" ht="20.100000000000001" customHeight="1" x14ac:dyDescent="0.25">
      <c r="A16" s="49" t="s">
        <v>442</v>
      </c>
      <c r="B16" s="50" t="s">
        <v>443</v>
      </c>
      <c r="C16" s="102" t="str">
        <f>VLOOKUP($A$16,'2.2'!$4:$151,8,FALSE)</f>
        <v>0</v>
      </c>
      <c r="D16" s="102" t="str">
        <f>VLOOKUP($A$16,'2.2'!$4:$151,16,FALSE)</f>
        <v>0</v>
      </c>
      <c r="E16" s="102" t="str">
        <f>VLOOKUP($A$16,'2.2'!$4:$151,24,FALSE)</f>
        <v>0</v>
      </c>
      <c r="F16" s="102" t="str">
        <f>VLOOKUP($A$16,'2.2'!$4:$151,32,FALSE)</f>
        <v>0</v>
      </c>
      <c r="G16" s="102" t="str">
        <f>VLOOKUP($A$16,'2.2'!$4:$151,40,FALSE)</f>
        <v>0</v>
      </c>
      <c r="H16" s="102" t="str">
        <f>VLOOKUP($A$16,'2.2'!$4:$151,48,FALSE)</f>
        <v>0</v>
      </c>
      <c r="I16" s="102" t="str">
        <f>VLOOKUP($A$16,'2.2'!$4:$151,56,FALSE)</f>
        <v>0</v>
      </c>
      <c r="J16" s="102" t="str">
        <f>VLOOKUP($A$16,'2.2'!$4:$151,64,FALSE)</f>
        <v>0</v>
      </c>
      <c r="K16" s="102" t="str">
        <f>VLOOKUP($A$16,'2.2'!$4:$151,72,FALSE)</f>
        <v>0</v>
      </c>
      <c r="L16" s="102" t="str">
        <f>VLOOKUP($A$16,'2.2'!$4:$151,80,FALSE)</f>
        <v>0</v>
      </c>
      <c r="M16" s="102" t="str">
        <f>VLOOKUP($A$16,'2.2'!$4:$151,88,FALSE)</f>
        <v>0</v>
      </c>
    </row>
    <row r="17" spans="1:13" ht="20.100000000000001" customHeight="1" x14ac:dyDescent="0.25">
      <c r="A17" s="35">
        <v>113</v>
      </c>
      <c r="B17" s="36" t="s">
        <v>258</v>
      </c>
      <c r="C17" s="93">
        <f>VLOOKUP($A$17,'2.2'!$4:$151,8,FALSE)</f>
        <v>24011.944291288404</v>
      </c>
      <c r="D17" s="93">
        <f>VLOOKUP($A$17,'2.2'!$4:$151,16,FALSE)</f>
        <v>27827.540313307451</v>
      </c>
      <c r="E17" s="93">
        <f>VLOOKUP($A$17,'2.2'!$4:$151,24,FALSE)</f>
        <v>30759.583238301377</v>
      </c>
      <c r="F17" s="93">
        <f>VLOOKUP($A$17,'2.2'!$4:$151,32,FALSE)</f>
        <v>35037.841457779876</v>
      </c>
      <c r="G17" s="93">
        <f>VLOOKUP($A$17,'2.2'!$4:$151,40,FALSE)</f>
        <v>38400.104052150651</v>
      </c>
      <c r="H17" s="93">
        <f>VLOOKUP($A$17,'2.2'!$4:$151,48,FALSE)</f>
        <v>41770.035785929031</v>
      </c>
      <c r="I17" s="93">
        <f>VLOOKUP($A$17,'2.2'!$4:$151,56,FALSE)</f>
        <v>43993.646687584514</v>
      </c>
      <c r="J17" s="93">
        <f>VLOOKUP($A$17,'2.2'!$4:$151,64,FALSE)</f>
        <v>48711.877333559089</v>
      </c>
      <c r="K17" s="93">
        <f>VLOOKUP($A$17,'2.2'!$4:$151,72,FALSE)</f>
        <v>54852.547047504399</v>
      </c>
      <c r="L17" s="93">
        <f>VLOOKUP($A$17,'2.2'!$4:$151,80,FALSE)</f>
        <v>60072.708582569598</v>
      </c>
      <c r="M17" s="93">
        <f>VLOOKUP($A$17,'2.2'!$4:$151,88,FALSE)</f>
        <v>60240.234414999999</v>
      </c>
    </row>
    <row r="18" spans="1:13" s="41" customFormat="1" ht="20.100000000000001" customHeight="1" x14ac:dyDescent="0.25">
      <c r="A18" s="38">
        <v>1131</v>
      </c>
      <c r="B18" s="39" t="s">
        <v>259</v>
      </c>
      <c r="C18" s="94">
        <f>VLOOKUP($A$18,'2.2'!$4:$151,8,FALSE)</f>
        <v>24011.944291288404</v>
      </c>
      <c r="D18" s="94">
        <f>VLOOKUP($A$18,'2.2'!$4:$151,16,FALSE)</f>
        <v>27827.540313307451</v>
      </c>
      <c r="E18" s="94">
        <f>VLOOKUP($A$18,'2.2'!$4:$151,24,FALSE)</f>
        <v>30759.583238301377</v>
      </c>
      <c r="F18" s="94">
        <f>VLOOKUP($A$18,'2.2'!$4:$151,32,FALSE)</f>
        <v>35037.841457779876</v>
      </c>
      <c r="G18" s="94">
        <f>VLOOKUP($A$18,'2.2'!$4:$151,40,FALSE)</f>
        <v>38400.104052150651</v>
      </c>
      <c r="H18" s="94">
        <f>VLOOKUP($A$18,'2.2'!$4:$151,48,FALSE)</f>
        <v>41770.035785929031</v>
      </c>
      <c r="I18" s="94">
        <f>VLOOKUP($A$18,'2.2'!$4:$151,56,FALSE)</f>
        <v>43993.646687584514</v>
      </c>
      <c r="J18" s="94">
        <f>VLOOKUP($A$18,'2.2'!$4:$151,64,FALSE)</f>
        <v>48711.877333559089</v>
      </c>
      <c r="K18" s="94">
        <f>VLOOKUP($A$18,'2.2'!$4:$151,72,FALSE)</f>
        <v>54852.547047504399</v>
      </c>
      <c r="L18" s="94">
        <f>VLOOKUP($A$18,'2.2'!$4:$151,80,FALSE)</f>
        <v>60072.708582569598</v>
      </c>
      <c r="M18" s="94">
        <f>VLOOKUP($A$18,'2.2'!$4:$151,88,FALSE)</f>
        <v>60240.234414999999</v>
      </c>
    </row>
    <row r="19" spans="1:13" s="41" customFormat="1" ht="20.100000000000001" customHeight="1" x14ac:dyDescent="0.25">
      <c r="A19" s="45" t="s">
        <v>470</v>
      </c>
      <c r="B19" s="46" t="s">
        <v>471</v>
      </c>
      <c r="C19" s="23">
        <f>VLOOKUP($A$19,'2.2'!$4:$151,8,FALSE)</f>
        <v>18614.649244227101</v>
      </c>
      <c r="D19" s="23">
        <f>VLOOKUP($A$19,'2.2'!$4:$151,16,FALSE)</f>
        <v>21110.005656543937</v>
      </c>
      <c r="E19" s="23">
        <f>VLOOKUP($A$19,'2.2'!$4:$151,24,FALSE)</f>
        <v>23038.107144969712</v>
      </c>
      <c r="F19" s="23">
        <f>VLOOKUP($A$19,'2.2'!$4:$151,32,FALSE)</f>
        <v>25949.1704243235</v>
      </c>
      <c r="G19" s="23">
        <f>VLOOKUP($A$19,'2.2'!$4:$151,40,FALSE)</f>
        <v>28575.012495846007</v>
      </c>
      <c r="H19" s="23">
        <f>VLOOKUP($A$19,'2.2'!$4:$151,48,FALSE)</f>
        <v>31829.148064255569</v>
      </c>
      <c r="I19" s="23">
        <f>VLOOKUP($A$19,'2.2'!$4:$151,56,FALSE)</f>
        <v>34550.010440381273</v>
      </c>
      <c r="J19" s="23">
        <f>VLOOKUP($A$19,'2.2'!$4:$151,64,FALSE)</f>
        <v>38796.096474004051</v>
      </c>
      <c r="K19" s="23">
        <f>VLOOKUP($A$19,'2.2'!$4:$151,72,FALSE)</f>
        <v>43840.560919251897</v>
      </c>
      <c r="L19" s="23">
        <f>VLOOKUP($A$19,'2.2'!$4:$151,80,FALSE)</f>
        <v>47728.822526871001</v>
      </c>
      <c r="M19" s="23">
        <f>VLOOKUP($A$19,'2.2'!$4:$151,88,FALSE)</f>
        <v>46841.744877999998</v>
      </c>
    </row>
    <row r="20" spans="1:13" s="41" customFormat="1" ht="20.100000000000001" customHeight="1" x14ac:dyDescent="0.25">
      <c r="A20" s="45" t="s">
        <v>472</v>
      </c>
      <c r="B20" s="46" t="s">
        <v>473</v>
      </c>
      <c r="C20" s="23">
        <f>VLOOKUP($A$20,'2.2'!$4:$151,8,FALSE)</f>
        <v>5397.2950470613014</v>
      </c>
      <c r="D20" s="23">
        <f>VLOOKUP($A$20,'2.2'!$4:$151,16,FALSE)</f>
        <v>6717.5346567635124</v>
      </c>
      <c r="E20" s="23">
        <f>VLOOKUP($A$20,'2.2'!$4:$151,24,FALSE)</f>
        <v>7721.4760933316638</v>
      </c>
      <c r="F20" s="23">
        <f>VLOOKUP($A$20,'2.2'!$4:$151,32,FALSE)</f>
        <v>9088.6710334563759</v>
      </c>
      <c r="G20" s="23">
        <f>VLOOKUP($A$20,'2.2'!$4:$151,40,FALSE)</f>
        <v>9825.0915563046456</v>
      </c>
      <c r="H20" s="23">
        <f>VLOOKUP($A$20,'2.2'!$4:$151,48,FALSE)</f>
        <v>9940.88772167346</v>
      </c>
      <c r="I20" s="23">
        <f>VLOOKUP($A$20,'2.2'!$4:$151,56,FALSE)</f>
        <v>9443.6362472032397</v>
      </c>
      <c r="J20" s="23">
        <f>VLOOKUP($A$20,'2.2'!$4:$151,64,FALSE)</f>
        <v>9915.7808595550396</v>
      </c>
      <c r="K20" s="23">
        <f>VLOOKUP($A$20,'2.2'!$4:$151,72,FALSE)</f>
        <v>11011.9861282525</v>
      </c>
      <c r="L20" s="23">
        <f>VLOOKUP($A$20,'2.2'!$4:$151,80,FALSE)</f>
        <v>12343.8860556986</v>
      </c>
      <c r="M20" s="23">
        <f>VLOOKUP($A$20,'2.2'!$4:$151,88,FALSE)</f>
        <v>13398.489536999999</v>
      </c>
    </row>
    <row r="21" spans="1:13" s="41" customFormat="1" ht="20.100000000000001" customHeight="1" x14ac:dyDescent="0.25">
      <c r="A21" s="45" t="s">
        <v>474</v>
      </c>
      <c r="B21" s="46" t="s">
        <v>475</v>
      </c>
      <c r="C21" s="23" t="str">
        <f>VLOOKUP($A$21,'2.2'!$4:$151,8,FALSE)</f>
        <v>0</v>
      </c>
      <c r="D21" s="23" t="str">
        <f>VLOOKUP($A$21,'2.2'!$4:$151,16,FALSE)</f>
        <v>0</v>
      </c>
      <c r="E21" s="23" t="str">
        <f>VLOOKUP($A$21,'2.2'!$4:$151,24,FALSE)</f>
        <v>0</v>
      </c>
      <c r="F21" s="23" t="str">
        <f>VLOOKUP($A$21,'2.2'!$4:$151,32,FALSE)</f>
        <v>0</v>
      </c>
      <c r="G21" s="23" t="str">
        <f>VLOOKUP($A$21,'2.2'!$4:$151,40,FALSE)</f>
        <v>0</v>
      </c>
      <c r="H21" s="23" t="str">
        <f>VLOOKUP($A$21,'2.2'!$4:$151,48,FALSE)</f>
        <v>0</v>
      </c>
      <c r="I21" s="23" t="str">
        <f>VLOOKUP($A$21,'2.2'!$4:$151,56,FALSE)</f>
        <v>0</v>
      </c>
      <c r="J21" s="23" t="str">
        <f>VLOOKUP($A$21,'2.2'!$4:$151,64,FALSE)</f>
        <v>0</v>
      </c>
      <c r="K21" s="23" t="str">
        <f>VLOOKUP($A$21,'2.2'!$4:$151,72,FALSE)</f>
        <v>0</v>
      </c>
      <c r="L21" s="23" t="str">
        <f>VLOOKUP($A$21,'2.2'!$4:$151,80,FALSE)</f>
        <v>0</v>
      </c>
      <c r="M21" s="23" t="str">
        <f>VLOOKUP($A$21,'2.2'!$4:$151,88,FALSE)</f>
        <v>0</v>
      </c>
    </row>
    <row r="22" spans="1:13" s="41" customFormat="1" ht="20.100000000000001" customHeight="1" x14ac:dyDescent="0.25">
      <c r="A22" s="45" t="s">
        <v>477</v>
      </c>
      <c r="B22" s="46" t="s">
        <v>478</v>
      </c>
      <c r="C22" s="23" t="str">
        <f>VLOOKUP($A$22,'2.2'!$4:$151,8,FALSE)</f>
        <v>0</v>
      </c>
      <c r="D22" s="23" t="str">
        <f>VLOOKUP($A$22,'2.2'!$4:$151,16,FALSE)</f>
        <v>0</v>
      </c>
      <c r="E22" s="23" t="str">
        <f>VLOOKUP($A$22,'2.2'!$4:$151,24,FALSE)</f>
        <v>0</v>
      </c>
      <c r="F22" s="23" t="str">
        <f>VLOOKUP($A$22,'2.2'!$4:$151,32,FALSE)</f>
        <v>0</v>
      </c>
      <c r="G22" s="23" t="str">
        <f>VLOOKUP($A$22,'2.2'!$4:$151,40,FALSE)</f>
        <v>0</v>
      </c>
      <c r="H22" s="23" t="str">
        <f>VLOOKUP($A$22,'2.2'!$4:$151,48,FALSE)</f>
        <v>0</v>
      </c>
      <c r="I22" s="23" t="str">
        <f>VLOOKUP($A$22,'2.2'!$4:$151,56,FALSE)</f>
        <v>0</v>
      </c>
      <c r="J22" s="23" t="str">
        <f>VLOOKUP($A$22,'2.2'!$4:$151,64,FALSE)</f>
        <v>0</v>
      </c>
      <c r="K22" s="23" t="str">
        <f>VLOOKUP($A$22,'2.2'!$4:$151,72,FALSE)</f>
        <v>0</v>
      </c>
      <c r="L22" s="23" t="str">
        <f>VLOOKUP($A$22,'2.2'!$4:$151,80,FALSE)</f>
        <v>0</v>
      </c>
      <c r="M22" s="23" t="str">
        <f>VLOOKUP($A$22,'2.2'!$4:$151,88,FALSE)</f>
        <v>0</v>
      </c>
    </row>
    <row r="23" spans="1:13" s="41" customFormat="1" ht="20.100000000000001" customHeight="1" x14ac:dyDescent="0.25">
      <c r="A23" s="38">
        <v>1132</v>
      </c>
      <c r="B23" s="43" t="s">
        <v>260</v>
      </c>
      <c r="C23" s="94">
        <f>VLOOKUP($A$23,'2.2'!$4:$151,8,FALSE)</f>
        <v>0</v>
      </c>
      <c r="D23" s="94">
        <f>VLOOKUP($A$23,'2.2'!$4:$151,16,FALSE)</f>
        <v>0</v>
      </c>
      <c r="E23" s="94">
        <f>VLOOKUP($A$23,'2.2'!$4:$151,24,FALSE)</f>
        <v>0</v>
      </c>
      <c r="F23" s="94">
        <f>VLOOKUP($A$23,'2.2'!$4:$151,32,FALSE)</f>
        <v>0</v>
      </c>
      <c r="G23" s="94">
        <f>VLOOKUP($A$23,'2.2'!$4:$151,40,FALSE)</f>
        <v>0</v>
      </c>
      <c r="H23" s="94">
        <f>VLOOKUP($A$23,'2.2'!$4:$151,48,FALSE)</f>
        <v>0</v>
      </c>
      <c r="I23" s="94">
        <f>VLOOKUP($A$23,'2.2'!$4:$151,56,FALSE)</f>
        <v>0</v>
      </c>
      <c r="J23" s="94">
        <f>VLOOKUP($A$23,'2.2'!$4:$151,64,FALSE)</f>
        <v>0</v>
      </c>
      <c r="K23" s="94">
        <f>VLOOKUP($A$23,'2.2'!$4:$151,72,FALSE)</f>
        <v>0</v>
      </c>
      <c r="L23" s="94">
        <f>VLOOKUP($A$23,'2.2'!$4:$151,80,FALSE)</f>
        <v>0</v>
      </c>
      <c r="M23" s="94">
        <f>VLOOKUP($A$23,'2.2'!$4:$151,88,FALSE)</f>
        <v>0</v>
      </c>
    </row>
    <row r="24" spans="1:13" s="41" customFormat="1" ht="20.100000000000001" customHeight="1" x14ac:dyDescent="0.25">
      <c r="A24" s="38">
        <v>1133</v>
      </c>
      <c r="B24" s="39" t="s">
        <v>261</v>
      </c>
      <c r="C24" s="94">
        <f>VLOOKUP($A$24,'2.2'!$4:$151,8,FALSE)</f>
        <v>0</v>
      </c>
      <c r="D24" s="94">
        <f>VLOOKUP($A$24,'2.2'!$4:$151,16,FALSE)</f>
        <v>0</v>
      </c>
      <c r="E24" s="94">
        <f>VLOOKUP($A$24,'2.2'!$4:$151,24,FALSE)</f>
        <v>0</v>
      </c>
      <c r="F24" s="94">
        <f>VLOOKUP($A$24,'2.2'!$4:$151,32,FALSE)</f>
        <v>0</v>
      </c>
      <c r="G24" s="94">
        <f>VLOOKUP($A$24,'2.2'!$4:$151,40,FALSE)</f>
        <v>0</v>
      </c>
      <c r="H24" s="94">
        <f>VLOOKUP($A$24,'2.2'!$4:$151,48,FALSE)</f>
        <v>0</v>
      </c>
      <c r="I24" s="94">
        <f>VLOOKUP($A$24,'2.2'!$4:$151,56,FALSE)</f>
        <v>0</v>
      </c>
      <c r="J24" s="94">
        <f>VLOOKUP($A$24,'2.2'!$4:$151,64,FALSE)</f>
        <v>0</v>
      </c>
      <c r="K24" s="94">
        <f>VLOOKUP($A$24,'2.2'!$4:$151,72,FALSE)</f>
        <v>0</v>
      </c>
      <c r="L24" s="94">
        <f>VLOOKUP($A$24,'2.2'!$4:$151,80,FALSE)</f>
        <v>0</v>
      </c>
      <c r="M24" s="94">
        <f>VLOOKUP($A$24,'2.2'!$4:$151,88,FALSE)</f>
        <v>0</v>
      </c>
    </row>
    <row r="25" spans="1:13" ht="20.100000000000001" customHeight="1" x14ac:dyDescent="0.25">
      <c r="A25" s="45" t="s">
        <v>479</v>
      </c>
      <c r="B25" s="56" t="s">
        <v>480</v>
      </c>
      <c r="C25" s="23" t="str">
        <f>VLOOKUP($A$25,'2.2'!$4:$151,8,FALSE)</f>
        <v>0</v>
      </c>
      <c r="D25" s="23" t="str">
        <f>VLOOKUP($A$25,'2.2'!$4:$151,16,FALSE)</f>
        <v>0</v>
      </c>
      <c r="E25" s="23" t="str">
        <f>VLOOKUP($A$25,'2.2'!$4:$151,24,FALSE)</f>
        <v>0</v>
      </c>
      <c r="F25" s="23" t="str">
        <f>VLOOKUP($A$25,'2.2'!$4:$151,32,FALSE)</f>
        <v>0</v>
      </c>
      <c r="G25" s="23" t="str">
        <f>VLOOKUP($A$25,'2.2'!$4:$151,40,FALSE)</f>
        <v>0</v>
      </c>
      <c r="H25" s="23" t="str">
        <f>VLOOKUP($A$25,'2.2'!$4:$151,48,FALSE)</f>
        <v>0</v>
      </c>
      <c r="I25" s="23" t="str">
        <f>VLOOKUP($A$25,'2.2'!$4:$151,56,FALSE)</f>
        <v>0</v>
      </c>
      <c r="J25" s="23" t="str">
        <f>VLOOKUP($A$25,'2.2'!$4:$151,64,FALSE)</f>
        <v>0</v>
      </c>
      <c r="K25" s="23" t="str">
        <f>VLOOKUP($A$25,'2.2'!$4:$151,72,FALSE)</f>
        <v>0</v>
      </c>
      <c r="L25" s="23" t="str">
        <f>VLOOKUP($A$25,'2.2'!$4:$151,80,FALSE)</f>
        <v>0</v>
      </c>
      <c r="M25" s="23" t="str">
        <f>VLOOKUP($A$25,'2.2'!$4:$151,88,FALSE)</f>
        <v>0</v>
      </c>
    </row>
    <row r="26" spans="1:13" s="41" customFormat="1" ht="20.100000000000001" customHeight="1" x14ac:dyDescent="0.25">
      <c r="A26" s="38">
        <v>1135</v>
      </c>
      <c r="B26" s="39" t="s">
        <v>262</v>
      </c>
      <c r="C26" s="94">
        <f>VLOOKUP($A$26,'2.2'!$4:$151,8,FALSE)</f>
        <v>0</v>
      </c>
      <c r="D26" s="94">
        <f>VLOOKUP($A$26,'2.2'!$4:$151,16,FALSE)</f>
        <v>0</v>
      </c>
      <c r="E26" s="94">
        <f>VLOOKUP($A$26,'2.2'!$4:$151,24,FALSE)</f>
        <v>0</v>
      </c>
      <c r="F26" s="94">
        <f>VLOOKUP($A$26,'2.2'!$4:$151,32,FALSE)</f>
        <v>0</v>
      </c>
      <c r="G26" s="94">
        <f>VLOOKUP($A$26,'2.2'!$4:$151,40,FALSE)</f>
        <v>0</v>
      </c>
      <c r="H26" s="94">
        <f>VLOOKUP($A$26,'2.2'!$4:$151,48,FALSE)</f>
        <v>0</v>
      </c>
      <c r="I26" s="94">
        <f>VLOOKUP($A$26,'2.2'!$4:$151,56,FALSE)</f>
        <v>0</v>
      </c>
      <c r="J26" s="94">
        <f>VLOOKUP($A$26,'2.2'!$4:$151,64,FALSE)</f>
        <v>0</v>
      </c>
      <c r="K26" s="94">
        <f>VLOOKUP($A$26,'2.2'!$4:$151,72,FALSE)</f>
        <v>0</v>
      </c>
      <c r="L26" s="94">
        <f>VLOOKUP($A$26,'2.2'!$4:$151,80,FALSE)</f>
        <v>0</v>
      </c>
      <c r="M26" s="94">
        <f>VLOOKUP($A$26,'2.2'!$4:$151,88,FALSE)</f>
        <v>0</v>
      </c>
    </row>
    <row r="27" spans="1:13" s="41" customFormat="1" ht="20.100000000000001" customHeight="1" x14ac:dyDescent="0.25">
      <c r="A27" s="38">
        <v>1136</v>
      </c>
      <c r="B27" s="39" t="s">
        <v>263</v>
      </c>
      <c r="C27" s="94">
        <f>VLOOKUP($A$27,'2.2'!$4:$151,8,FALSE)</f>
        <v>0</v>
      </c>
      <c r="D27" s="94">
        <f>VLOOKUP($A$27,'2.2'!$4:$151,16,FALSE)</f>
        <v>0</v>
      </c>
      <c r="E27" s="94">
        <f>VLOOKUP($A$27,'2.2'!$4:$151,24,FALSE)</f>
        <v>0</v>
      </c>
      <c r="F27" s="94">
        <f>VLOOKUP($A$27,'2.2'!$4:$151,32,FALSE)</f>
        <v>0</v>
      </c>
      <c r="G27" s="94">
        <f>VLOOKUP($A$27,'2.2'!$4:$151,40,FALSE)</f>
        <v>0</v>
      </c>
      <c r="H27" s="94">
        <f>VLOOKUP($A$27,'2.2'!$4:$151,48,FALSE)</f>
        <v>0</v>
      </c>
      <c r="I27" s="94">
        <f>VLOOKUP($A$27,'2.2'!$4:$151,56,FALSE)</f>
        <v>0</v>
      </c>
      <c r="J27" s="94">
        <f>VLOOKUP($A$27,'2.2'!$4:$151,64,FALSE)</f>
        <v>0</v>
      </c>
      <c r="K27" s="94">
        <f>VLOOKUP($A$27,'2.2'!$4:$151,72,FALSE)</f>
        <v>0</v>
      </c>
      <c r="L27" s="94">
        <f>VLOOKUP($A$27,'2.2'!$4:$151,80,FALSE)</f>
        <v>0</v>
      </c>
      <c r="M27" s="94">
        <f>VLOOKUP($A$27,'2.2'!$4:$151,88,FALSE)</f>
        <v>0</v>
      </c>
    </row>
    <row r="28" spans="1:13" ht="20.100000000000001" customHeight="1" x14ac:dyDescent="0.25">
      <c r="A28" s="45" t="s">
        <v>481</v>
      </c>
      <c r="B28" s="56" t="s">
        <v>482</v>
      </c>
      <c r="C28" s="23" t="str">
        <f>VLOOKUP($A$28,'2.2'!$4:$151,8,FALSE)</f>
        <v>0</v>
      </c>
      <c r="D28" s="23" t="str">
        <f>VLOOKUP($A$28,'2.2'!$4:$151,16,FALSE)</f>
        <v>0</v>
      </c>
      <c r="E28" s="23" t="str">
        <f>VLOOKUP($A$28,'2.2'!$4:$151,24,FALSE)</f>
        <v>0</v>
      </c>
      <c r="F28" s="23" t="str">
        <f>VLOOKUP($A$28,'2.2'!$4:$151,32,FALSE)</f>
        <v>0</v>
      </c>
      <c r="G28" s="23" t="str">
        <f>VLOOKUP($A$28,'2.2'!$4:$151,40,FALSE)</f>
        <v>0</v>
      </c>
      <c r="H28" s="23" t="str">
        <f>VLOOKUP($A$28,'2.2'!$4:$151,48,FALSE)</f>
        <v>0</v>
      </c>
      <c r="I28" s="23" t="str">
        <f>VLOOKUP($A$28,'2.2'!$4:$151,56,FALSE)</f>
        <v>0</v>
      </c>
      <c r="J28" s="23" t="str">
        <f>VLOOKUP($A$28,'2.2'!$4:$151,64,FALSE)</f>
        <v>0</v>
      </c>
      <c r="K28" s="23" t="str">
        <f>VLOOKUP($A$28,'2.2'!$4:$151,72,FALSE)</f>
        <v>0</v>
      </c>
      <c r="L28" s="23" t="str">
        <f>VLOOKUP($A$28,'2.2'!$4:$151,80,FALSE)</f>
        <v>0</v>
      </c>
      <c r="M28" s="23" t="str">
        <f>VLOOKUP($A$28,'2.2'!$4:$151,88,FALSE)</f>
        <v>0</v>
      </c>
    </row>
    <row r="29" spans="1:13" ht="20.100000000000001" customHeight="1" x14ac:dyDescent="0.25">
      <c r="A29" s="45" t="s">
        <v>483</v>
      </c>
      <c r="B29" s="56" t="s">
        <v>484</v>
      </c>
      <c r="C29" s="23" t="str">
        <f>VLOOKUP($A$29,'2.2'!$4:$151,8,FALSE)</f>
        <v>0</v>
      </c>
      <c r="D29" s="23" t="str">
        <f>VLOOKUP($A$29,'2.2'!$4:$151,16,FALSE)</f>
        <v>0</v>
      </c>
      <c r="E29" s="23" t="str">
        <f>VLOOKUP($A$29,'2.2'!$4:$151,24,FALSE)</f>
        <v>0</v>
      </c>
      <c r="F29" s="23" t="str">
        <f>VLOOKUP($A$29,'2.2'!$4:$151,32,FALSE)</f>
        <v>0</v>
      </c>
      <c r="G29" s="23" t="str">
        <f>VLOOKUP($A$29,'2.2'!$4:$151,40,FALSE)</f>
        <v>0</v>
      </c>
      <c r="H29" s="23" t="str">
        <f>VLOOKUP($A$29,'2.2'!$4:$151,48,FALSE)</f>
        <v>0</v>
      </c>
      <c r="I29" s="23" t="str">
        <f>VLOOKUP($A$29,'2.2'!$4:$151,56,FALSE)</f>
        <v>0</v>
      </c>
      <c r="J29" s="23" t="str">
        <f>VLOOKUP($A$29,'2.2'!$4:$151,64,FALSE)</f>
        <v>0</v>
      </c>
      <c r="K29" s="23" t="str">
        <f>VLOOKUP($A$29,'2.2'!$4:$151,72,FALSE)</f>
        <v>0</v>
      </c>
      <c r="L29" s="23" t="str">
        <f>VLOOKUP($A$29,'2.2'!$4:$151,80,FALSE)</f>
        <v>0</v>
      </c>
      <c r="M29" s="23" t="str">
        <f>VLOOKUP($A$29,'2.2'!$4:$151,88,FALSE)</f>
        <v>0</v>
      </c>
    </row>
    <row r="30" spans="1:13" ht="20.100000000000001" customHeight="1" x14ac:dyDescent="0.25">
      <c r="A30" s="35">
        <v>114</v>
      </c>
      <c r="B30" s="36" t="s">
        <v>264</v>
      </c>
      <c r="C30" s="93">
        <f>VLOOKUP($A$30,'2.2'!$4:$151,8,FALSE)</f>
        <v>36187.02783593718</v>
      </c>
      <c r="D30" s="93">
        <f>VLOOKUP($A$30,'2.2'!$4:$151,16,FALSE)</f>
        <v>42085.708861961873</v>
      </c>
      <c r="E30" s="93">
        <f>VLOOKUP($A$30,'2.2'!$4:$151,24,FALSE)</f>
        <v>48279.874291876506</v>
      </c>
      <c r="F30" s="93">
        <f>VLOOKUP($A$30,'2.2'!$4:$151,32,FALSE)</f>
        <v>52781.512758353725</v>
      </c>
      <c r="G30" s="93">
        <f>VLOOKUP($A$30,'2.2'!$4:$151,40,FALSE)</f>
        <v>59373.639908470257</v>
      </c>
      <c r="H30" s="93">
        <f>VLOOKUP($A$30,'2.2'!$4:$151,48,FALSE)</f>
        <v>63297.270267818712</v>
      </c>
      <c r="I30" s="93">
        <f>VLOOKUP($A$30,'2.2'!$4:$151,56,FALSE)</f>
        <v>63852.689624370229</v>
      </c>
      <c r="J30" s="93">
        <f>VLOOKUP($A$30,'2.2'!$4:$151,64,FALSE)</f>
        <v>67283.564047578693</v>
      </c>
      <c r="K30" s="93">
        <f>VLOOKUP($A$30,'2.2'!$4:$151,72,FALSE)</f>
        <v>75317.168781666565</v>
      </c>
      <c r="L30" s="93">
        <f>VLOOKUP($A$30,'2.2'!$4:$151,80,FALSE)</f>
        <v>85360.942349546443</v>
      </c>
      <c r="M30" s="93">
        <f>VLOOKUP($A$30,'2.2'!$4:$151,88,FALSE)</f>
        <v>82307.328479000003</v>
      </c>
    </row>
    <row r="31" spans="1:13" ht="20.100000000000001" customHeight="1" x14ac:dyDescent="0.25">
      <c r="A31" s="38">
        <v>1141</v>
      </c>
      <c r="B31" s="39" t="s">
        <v>265</v>
      </c>
      <c r="C31" s="94">
        <f>VLOOKUP($A$31,'2.2'!$4:$151,8,FALSE)</f>
        <v>31379.326409687121</v>
      </c>
      <c r="D31" s="94">
        <f>VLOOKUP($A$31,'2.2'!$4:$151,16,FALSE)</f>
        <v>36771.606808165729</v>
      </c>
      <c r="E31" s="94">
        <f>VLOOKUP($A$31,'2.2'!$4:$151,24,FALSE)</f>
        <v>42651.227263544351</v>
      </c>
      <c r="F31" s="94">
        <f>VLOOKUP($A$31,'2.2'!$4:$151,32,FALSE)</f>
        <v>46219.498013300581</v>
      </c>
      <c r="G31" s="94">
        <f>VLOOKUP($A$31,'2.2'!$4:$151,40,FALSE)</f>
        <v>51950.078131198054</v>
      </c>
      <c r="H31" s="94">
        <f>VLOOKUP($A$31,'2.2'!$4:$151,48,FALSE)</f>
        <v>54386.611515886121</v>
      </c>
      <c r="I31" s="94">
        <f>VLOOKUP($A$31,'2.2'!$4:$151,56,FALSE)</f>
        <v>53543.808723124028</v>
      </c>
      <c r="J31" s="94">
        <f>VLOOKUP($A$31,'2.2'!$4:$151,64,FALSE)</f>
        <v>56391.469923282246</v>
      </c>
      <c r="K31" s="94">
        <f>VLOOKUP($A$31,'2.2'!$4:$151,72,FALSE)</f>
        <v>62080.704193132799</v>
      </c>
      <c r="L31" s="94">
        <f>VLOOKUP($A$31,'2.2'!$4:$151,80,FALSE)</f>
        <v>70418.875619120401</v>
      </c>
      <c r="M31" s="94">
        <f>VLOOKUP($A$31,'2.2'!$4:$151,88,FALSE)</f>
        <v>68373.939402999997</v>
      </c>
    </row>
    <row r="32" spans="1:13" ht="20.100000000000001" customHeight="1" x14ac:dyDescent="0.25">
      <c r="A32" s="21">
        <v>11411</v>
      </c>
      <c r="B32" s="53" t="s">
        <v>266</v>
      </c>
      <c r="C32" s="23">
        <f>VLOOKUP($A$32,'2.2'!$4:$151,8,FALSE)</f>
        <v>0</v>
      </c>
      <c r="D32" s="23">
        <f>VLOOKUP($A$32,'2.2'!$4:$151,16,FALSE)</f>
        <v>0</v>
      </c>
      <c r="E32" s="23">
        <f>VLOOKUP($A$32,'2.2'!$4:$151,24,FALSE)</f>
        <v>0</v>
      </c>
      <c r="F32" s="23">
        <f>VLOOKUP($A$32,'2.2'!$4:$151,32,FALSE)</f>
        <v>0</v>
      </c>
      <c r="G32" s="23">
        <f>VLOOKUP($A$32,'2.2'!$4:$151,40,FALSE)</f>
        <v>0</v>
      </c>
      <c r="H32" s="23">
        <f>VLOOKUP($A$32,'2.2'!$4:$151,48,FALSE)</f>
        <v>0</v>
      </c>
      <c r="I32" s="23">
        <f>VLOOKUP($A$32,'2.2'!$4:$151,56,FALSE)</f>
        <v>0</v>
      </c>
      <c r="J32" s="23">
        <f>VLOOKUP($A$32,'2.2'!$4:$151,64,FALSE)</f>
        <v>0</v>
      </c>
      <c r="K32" s="23">
        <f>VLOOKUP($A$32,'2.2'!$4:$151,72,FALSE)</f>
        <v>0</v>
      </c>
      <c r="L32" s="23">
        <f>VLOOKUP($A$32,'2.2'!$4:$151,80,FALSE)</f>
        <v>0</v>
      </c>
      <c r="M32" s="23">
        <f>VLOOKUP($A$32,'2.2'!$4:$151,88,FALSE)</f>
        <v>0</v>
      </c>
    </row>
    <row r="33" spans="1:13" s="48" customFormat="1" ht="20.100000000000001" customHeight="1" x14ac:dyDescent="0.25">
      <c r="A33" s="54" t="s">
        <v>601</v>
      </c>
      <c r="B33" s="46" t="s">
        <v>603</v>
      </c>
      <c r="C33" s="95" t="str">
        <f>VLOOKUP($A$33,'2.2'!$4:$151,8,FALSE)</f>
        <v>0</v>
      </c>
      <c r="D33" s="95" t="str">
        <f>VLOOKUP($A$33,'2.2'!$4:$151,16,FALSE)</f>
        <v>0</v>
      </c>
      <c r="E33" s="95" t="str">
        <f>VLOOKUP($A$33,'2.2'!$4:$151,24,FALSE)</f>
        <v>0</v>
      </c>
      <c r="F33" s="95" t="str">
        <f>VLOOKUP($A$33,'2.2'!$4:$151,32,FALSE)</f>
        <v>0</v>
      </c>
      <c r="G33" s="95" t="str">
        <f>VLOOKUP($A$33,'2.2'!$4:$151,40,FALSE)</f>
        <v>0</v>
      </c>
      <c r="H33" s="95" t="str">
        <f>VLOOKUP($A$33,'2.2'!$4:$151,48,FALSE)</f>
        <v>0</v>
      </c>
      <c r="I33" s="95" t="str">
        <f>VLOOKUP($A$33,'2.2'!$4:$151,56,FALSE)</f>
        <v>0</v>
      </c>
      <c r="J33" s="95" t="str">
        <f>VLOOKUP($A$33,'2.2'!$4:$151,64,FALSE)</f>
        <v>0</v>
      </c>
      <c r="K33" s="95" t="str">
        <f>VLOOKUP($A$33,'2.2'!$4:$151,72,FALSE)</f>
        <v>0</v>
      </c>
      <c r="L33" s="95" t="str">
        <f>VLOOKUP($A$33,'2.2'!$4:$151,80,FALSE)</f>
        <v>0</v>
      </c>
      <c r="M33" s="95" t="str">
        <f>VLOOKUP($A$33,'2.2'!$4:$151,88,FALSE)</f>
        <v>0</v>
      </c>
    </row>
    <row r="34" spans="1:13" s="48" customFormat="1" ht="20.100000000000001" customHeight="1" x14ac:dyDescent="0.25">
      <c r="A34" s="54" t="s">
        <v>602</v>
      </c>
      <c r="B34" s="46" t="s">
        <v>485</v>
      </c>
      <c r="C34" s="95" t="str">
        <f>VLOOKUP($A$34,'2.2'!$4:$151,8,FALSE)</f>
        <v>0</v>
      </c>
      <c r="D34" s="95" t="str">
        <f>VLOOKUP($A$34,'2.2'!$4:$151,16,FALSE)</f>
        <v>0</v>
      </c>
      <c r="E34" s="95" t="str">
        <f>VLOOKUP($A$34,'2.2'!$4:$151,24,FALSE)</f>
        <v>0</v>
      </c>
      <c r="F34" s="95" t="str">
        <f>VLOOKUP($A$34,'2.2'!$4:$151,32,FALSE)</f>
        <v>0</v>
      </c>
      <c r="G34" s="95" t="str">
        <f>VLOOKUP($A$34,'2.2'!$4:$151,40,FALSE)</f>
        <v>0</v>
      </c>
      <c r="H34" s="95" t="str">
        <f>VLOOKUP($A$34,'2.2'!$4:$151,48,FALSE)</f>
        <v>0</v>
      </c>
      <c r="I34" s="95" t="str">
        <f>VLOOKUP($A$34,'2.2'!$4:$151,56,FALSE)</f>
        <v>0</v>
      </c>
      <c r="J34" s="95" t="str">
        <f>VLOOKUP($A$34,'2.2'!$4:$151,64,FALSE)</f>
        <v>0</v>
      </c>
      <c r="K34" s="95" t="str">
        <f>VLOOKUP($A$34,'2.2'!$4:$151,72,FALSE)</f>
        <v>0</v>
      </c>
      <c r="L34" s="95" t="str">
        <f>VLOOKUP($A$34,'2.2'!$4:$151,80,FALSE)</f>
        <v>0</v>
      </c>
      <c r="M34" s="95" t="str">
        <f>VLOOKUP($A$34,'2.2'!$4:$151,88,FALSE)</f>
        <v>0</v>
      </c>
    </row>
    <row r="35" spans="1:13" ht="20.100000000000001" customHeight="1" x14ac:dyDescent="0.25">
      <c r="A35" s="21">
        <v>11412</v>
      </c>
      <c r="B35" s="22" t="s">
        <v>604</v>
      </c>
      <c r="C35" s="23">
        <f>VLOOKUP($A$35,'2.2'!$4:$151,8,FALSE)</f>
        <v>0</v>
      </c>
      <c r="D35" s="23">
        <f>VLOOKUP($A$35,'2.2'!$4:$151,16,FALSE)</f>
        <v>0</v>
      </c>
      <c r="E35" s="23">
        <f>VLOOKUP($A$35,'2.2'!$4:$151,24,FALSE)</f>
        <v>0</v>
      </c>
      <c r="F35" s="23">
        <f>VLOOKUP($A$35,'2.2'!$4:$151,32,FALSE)</f>
        <v>0</v>
      </c>
      <c r="G35" s="23">
        <f>VLOOKUP($A$35,'2.2'!$4:$151,40,FALSE)</f>
        <v>0</v>
      </c>
      <c r="H35" s="23">
        <f>VLOOKUP($A$35,'2.2'!$4:$151,48,FALSE)</f>
        <v>0</v>
      </c>
      <c r="I35" s="23">
        <f>VLOOKUP($A$35,'2.2'!$4:$151,56,FALSE)</f>
        <v>0</v>
      </c>
      <c r="J35" s="23">
        <f>VLOOKUP($A$35,'2.2'!$4:$151,64,FALSE)</f>
        <v>0</v>
      </c>
      <c r="K35" s="23">
        <f>VLOOKUP($A$35,'2.2'!$4:$151,72,FALSE)</f>
        <v>0</v>
      </c>
      <c r="L35" s="23">
        <f>VLOOKUP($A$35,'2.2'!$4:$151,80,FALSE)</f>
        <v>0</v>
      </c>
      <c r="M35" s="23">
        <f>VLOOKUP($A$35,'2.2'!$4:$151,88,FALSE)</f>
        <v>0</v>
      </c>
    </row>
    <row r="36" spans="1:13" ht="20.100000000000001" customHeight="1" x14ac:dyDescent="0.25">
      <c r="A36" s="21">
        <v>11413</v>
      </c>
      <c r="B36" s="22" t="s">
        <v>267</v>
      </c>
      <c r="C36" s="23">
        <f>VLOOKUP($A$36,'2.2'!$4:$151,8,FALSE)</f>
        <v>31379.326409687121</v>
      </c>
      <c r="D36" s="23">
        <f>VLOOKUP($A$36,'2.2'!$4:$151,16,FALSE)</f>
        <v>36771.606808165729</v>
      </c>
      <c r="E36" s="23">
        <f>VLOOKUP($A$36,'2.2'!$4:$151,24,FALSE)</f>
        <v>42651.227263544351</v>
      </c>
      <c r="F36" s="23">
        <f>VLOOKUP($A$36,'2.2'!$4:$151,32,FALSE)</f>
        <v>46219.498013300581</v>
      </c>
      <c r="G36" s="23">
        <f>VLOOKUP($A$36,'2.2'!$4:$151,40,FALSE)</f>
        <v>51950.078131198054</v>
      </c>
      <c r="H36" s="23">
        <f>VLOOKUP($A$36,'2.2'!$4:$151,48,FALSE)</f>
        <v>54386.611515886121</v>
      </c>
      <c r="I36" s="23">
        <f>VLOOKUP($A$36,'2.2'!$4:$151,56,FALSE)</f>
        <v>53543.808723124028</v>
      </c>
      <c r="J36" s="23">
        <f>VLOOKUP($A$36,'2.2'!$4:$151,64,FALSE)</f>
        <v>56391.469923282246</v>
      </c>
      <c r="K36" s="23">
        <f>VLOOKUP($A$36,'2.2'!$4:$151,72,FALSE)</f>
        <v>62080.704193132799</v>
      </c>
      <c r="L36" s="23">
        <f>VLOOKUP($A$36,'2.2'!$4:$151,80,FALSE)</f>
        <v>70418.875619120401</v>
      </c>
      <c r="M36" s="23">
        <f>VLOOKUP($A$36,'2.2'!$4:$151,88,FALSE)</f>
        <v>68373.939402999997</v>
      </c>
    </row>
    <row r="37" spans="1:13" s="48" customFormat="1" ht="20.100000000000001" customHeight="1" x14ac:dyDescent="0.25">
      <c r="A37" s="54" t="s">
        <v>444</v>
      </c>
      <c r="B37" s="46" t="s">
        <v>445</v>
      </c>
      <c r="C37" s="95" t="str">
        <f>VLOOKUP($A$37,'2.2'!$4:$151,8,FALSE)</f>
        <v>0</v>
      </c>
      <c r="D37" s="95" t="str">
        <f>VLOOKUP($A$37,'2.2'!$4:$151,16,FALSE)</f>
        <v>0</v>
      </c>
      <c r="E37" s="95" t="str">
        <f>VLOOKUP($A$37,'2.2'!$4:$151,24,FALSE)</f>
        <v>0</v>
      </c>
      <c r="F37" s="95" t="str">
        <f>VLOOKUP($A$37,'2.2'!$4:$151,32,FALSE)</f>
        <v>0</v>
      </c>
      <c r="G37" s="95" t="str">
        <f>VLOOKUP($A$37,'2.2'!$4:$151,40,FALSE)</f>
        <v>0</v>
      </c>
      <c r="H37" s="95" t="str">
        <f>VLOOKUP($A$37,'2.2'!$4:$151,48,FALSE)</f>
        <v>0</v>
      </c>
      <c r="I37" s="95" t="str">
        <f>VLOOKUP($A$37,'2.2'!$4:$151,56,FALSE)</f>
        <v>0</v>
      </c>
      <c r="J37" s="95" t="str">
        <f>VLOOKUP($A$37,'2.2'!$4:$151,64,FALSE)</f>
        <v>0</v>
      </c>
      <c r="K37" s="95" t="str">
        <f>VLOOKUP($A$37,'2.2'!$4:$151,72,FALSE)</f>
        <v>0</v>
      </c>
      <c r="L37" s="95" t="str">
        <f>VLOOKUP($A$37,'2.2'!$4:$151,80,FALSE)</f>
        <v>0</v>
      </c>
      <c r="M37" s="95" t="str">
        <f>VLOOKUP($A$37,'2.2'!$4:$151,88,FALSE)</f>
        <v>0</v>
      </c>
    </row>
    <row r="38" spans="1:13" s="48" customFormat="1" ht="20.100000000000001" customHeight="1" x14ac:dyDescent="0.25">
      <c r="A38" s="54" t="s">
        <v>446</v>
      </c>
      <c r="B38" s="46" t="s">
        <v>447</v>
      </c>
      <c r="C38" s="95" t="str">
        <f>VLOOKUP($A$38,'2.2'!$4:$151,8,FALSE)</f>
        <v>0</v>
      </c>
      <c r="D38" s="95" t="str">
        <f>VLOOKUP($A$38,'2.2'!$4:$151,16,FALSE)</f>
        <v>0</v>
      </c>
      <c r="E38" s="95" t="str">
        <f>VLOOKUP($A$38,'2.2'!$4:$151,24,FALSE)</f>
        <v>0</v>
      </c>
      <c r="F38" s="95" t="str">
        <f>VLOOKUP($A$38,'2.2'!$4:$151,32,FALSE)</f>
        <v>0</v>
      </c>
      <c r="G38" s="95" t="str">
        <f>VLOOKUP($A$38,'2.2'!$4:$151,40,FALSE)</f>
        <v>0</v>
      </c>
      <c r="H38" s="95" t="str">
        <f>VLOOKUP($A$38,'2.2'!$4:$151,48,FALSE)</f>
        <v>0</v>
      </c>
      <c r="I38" s="95" t="str">
        <f>VLOOKUP($A$38,'2.2'!$4:$151,56,FALSE)</f>
        <v>0</v>
      </c>
      <c r="J38" s="95" t="str">
        <f>VLOOKUP($A$38,'2.2'!$4:$151,64,FALSE)</f>
        <v>0</v>
      </c>
      <c r="K38" s="95" t="str">
        <f>VLOOKUP($A$38,'2.2'!$4:$151,72,FALSE)</f>
        <v>0</v>
      </c>
      <c r="L38" s="95" t="str">
        <f>VLOOKUP($A$38,'2.2'!$4:$151,80,FALSE)</f>
        <v>0</v>
      </c>
      <c r="M38" s="95" t="str">
        <f>VLOOKUP($A$38,'2.2'!$4:$151,88,FALSE)</f>
        <v>0</v>
      </c>
    </row>
    <row r="39" spans="1:13" s="48" customFormat="1" ht="20.100000000000001" customHeight="1" x14ac:dyDescent="0.25">
      <c r="A39" s="54" t="s">
        <v>448</v>
      </c>
      <c r="B39" s="46" t="s">
        <v>487</v>
      </c>
      <c r="C39" s="95">
        <f>VLOOKUP($A$39,'2.2'!$4:$151,8,FALSE)</f>
        <v>31379.326409687121</v>
      </c>
      <c r="D39" s="95">
        <f>VLOOKUP($A$39,'2.2'!$4:$151,16,FALSE)</f>
        <v>36771.606808165729</v>
      </c>
      <c r="E39" s="95">
        <f>VLOOKUP($A$39,'2.2'!$4:$151,24,FALSE)</f>
        <v>42651.227263544351</v>
      </c>
      <c r="F39" s="95">
        <f>VLOOKUP($A$39,'2.2'!$4:$151,32,FALSE)</f>
        <v>46219.498013300581</v>
      </c>
      <c r="G39" s="95">
        <f>VLOOKUP($A$39,'2.2'!$4:$151,40,FALSE)</f>
        <v>51950.078131198054</v>
      </c>
      <c r="H39" s="95">
        <f>VLOOKUP($A$39,'2.2'!$4:$151,48,FALSE)</f>
        <v>54386.611515886121</v>
      </c>
      <c r="I39" s="95">
        <f>VLOOKUP($A$39,'2.2'!$4:$151,56,FALSE)</f>
        <v>53543.808723124028</v>
      </c>
      <c r="J39" s="95">
        <f>VLOOKUP($A$39,'2.2'!$4:$151,64,FALSE)</f>
        <v>56391.469923282246</v>
      </c>
      <c r="K39" s="95">
        <f>VLOOKUP($A$39,'2.2'!$4:$151,72,FALSE)</f>
        <v>62080.704193132799</v>
      </c>
      <c r="L39" s="95">
        <f>VLOOKUP($A$39,'2.2'!$4:$151,80,FALSE)</f>
        <v>70418.875619120401</v>
      </c>
      <c r="M39" s="95">
        <f>VLOOKUP($A$39,'2.2'!$4:$151,88,FALSE)</f>
        <v>68373.939402999997</v>
      </c>
    </row>
    <row r="40" spans="1:13" s="48" customFormat="1" ht="20.100000000000001" customHeight="1" x14ac:dyDescent="0.25">
      <c r="A40" s="54" t="s">
        <v>486</v>
      </c>
      <c r="B40" s="46" t="s">
        <v>449</v>
      </c>
      <c r="C40" s="95" t="str">
        <f>VLOOKUP($A$40,'2.2'!$4:$151,8,FALSE)</f>
        <v>0</v>
      </c>
      <c r="D40" s="95" t="str">
        <f>VLOOKUP($A$40,'2.2'!$4:$151,16,FALSE)</f>
        <v>0</v>
      </c>
      <c r="E40" s="95" t="str">
        <f>VLOOKUP($A$40,'2.2'!$4:$151,24,FALSE)</f>
        <v>0</v>
      </c>
      <c r="F40" s="95" t="str">
        <f>VLOOKUP($A$40,'2.2'!$4:$151,32,FALSE)</f>
        <v>0</v>
      </c>
      <c r="G40" s="95" t="str">
        <f>VLOOKUP($A$40,'2.2'!$4:$151,40,FALSE)</f>
        <v>0</v>
      </c>
      <c r="H40" s="95" t="str">
        <f>VLOOKUP($A$40,'2.2'!$4:$151,48,FALSE)</f>
        <v>0</v>
      </c>
      <c r="I40" s="95" t="str">
        <f>VLOOKUP($A$40,'2.2'!$4:$151,56,FALSE)</f>
        <v>0</v>
      </c>
      <c r="J40" s="95" t="str">
        <f>VLOOKUP($A$40,'2.2'!$4:$151,64,FALSE)</f>
        <v>0</v>
      </c>
      <c r="K40" s="95" t="str">
        <f>VLOOKUP($A$40,'2.2'!$4:$151,72,FALSE)</f>
        <v>0</v>
      </c>
      <c r="L40" s="95" t="str">
        <f>VLOOKUP($A$40,'2.2'!$4:$151,80,FALSE)</f>
        <v>0</v>
      </c>
      <c r="M40" s="95" t="str">
        <f>VLOOKUP($A$40,'2.2'!$4:$151,88,FALSE)</f>
        <v>0</v>
      </c>
    </row>
    <row r="41" spans="1:13" ht="20.100000000000001" customHeight="1" x14ac:dyDescent="0.25">
      <c r="A41" s="21">
        <v>11414</v>
      </c>
      <c r="B41" s="22" t="s">
        <v>450</v>
      </c>
      <c r="C41" s="23">
        <f>VLOOKUP($A$41,'2.2'!$4:$151,8,FALSE)</f>
        <v>0</v>
      </c>
      <c r="D41" s="23">
        <f>VLOOKUP($A$41,'2.2'!$4:$151,16,FALSE)</f>
        <v>0</v>
      </c>
      <c r="E41" s="23">
        <f>VLOOKUP($A$41,'2.2'!$4:$151,24,FALSE)</f>
        <v>0</v>
      </c>
      <c r="F41" s="23">
        <f>VLOOKUP($A$41,'2.2'!$4:$151,32,FALSE)</f>
        <v>0</v>
      </c>
      <c r="G41" s="23">
        <f>VLOOKUP($A$41,'2.2'!$4:$151,40,FALSE)</f>
        <v>0</v>
      </c>
      <c r="H41" s="23">
        <f>VLOOKUP($A$41,'2.2'!$4:$151,48,FALSE)</f>
        <v>0</v>
      </c>
      <c r="I41" s="23">
        <f>VLOOKUP($A$41,'2.2'!$4:$151,56,FALSE)</f>
        <v>0</v>
      </c>
      <c r="J41" s="23">
        <f>VLOOKUP($A$41,'2.2'!$4:$151,64,FALSE)</f>
        <v>0</v>
      </c>
      <c r="K41" s="23">
        <f>VLOOKUP($A$41,'2.2'!$4:$151,72,FALSE)</f>
        <v>0</v>
      </c>
      <c r="L41" s="23">
        <f>VLOOKUP($A$41,'2.2'!$4:$151,80,FALSE)</f>
        <v>0</v>
      </c>
      <c r="M41" s="23">
        <f>VLOOKUP($A$41,'2.2'!$4:$151,88,FALSE)</f>
        <v>0</v>
      </c>
    </row>
    <row r="42" spans="1:13" ht="20.100000000000001" customHeight="1" x14ac:dyDescent="0.25">
      <c r="A42" s="38">
        <v>1142</v>
      </c>
      <c r="B42" s="39" t="s">
        <v>451</v>
      </c>
      <c r="C42" s="94">
        <f>VLOOKUP($A$42,'2.2'!$4:$151,8,FALSE)</f>
        <v>0</v>
      </c>
      <c r="D42" s="94">
        <f>VLOOKUP($A$42,'2.2'!$4:$151,16,FALSE)</f>
        <v>0</v>
      </c>
      <c r="E42" s="94">
        <f>VLOOKUP($A$42,'2.2'!$4:$151,24,FALSE)</f>
        <v>0</v>
      </c>
      <c r="F42" s="94">
        <f>VLOOKUP($A$42,'2.2'!$4:$151,32,FALSE)</f>
        <v>0</v>
      </c>
      <c r="G42" s="94">
        <f>VLOOKUP($A$42,'2.2'!$4:$151,40,FALSE)</f>
        <v>0</v>
      </c>
      <c r="H42" s="94">
        <f>VLOOKUP($A$42,'2.2'!$4:$151,48,FALSE)</f>
        <v>0</v>
      </c>
      <c r="I42" s="94">
        <f>VLOOKUP($A$42,'2.2'!$4:$151,56,FALSE)</f>
        <v>0</v>
      </c>
      <c r="J42" s="94">
        <f>VLOOKUP($A$42,'2.2'!$4:$151,64,FALSE)</f>
        <v>0</v>
      </c>
      <c r="K42" s="94">
        <f>VLOOKUP($A$42,'2.2'!$4:$151,72,FALSE)</f>
        <v>0</v>
      </c>
      <c r="L42" s="94">
        <f>VLOOKUP($A$42,'2.2'!$4:$151,80,FALSE)</f>
        <v>0</v>
      </c>
      <c r="M42" s="94">
        <f>VLOOKUP($A$42,'2.2'!$4:$151,88,FALSE)</f>
        <v>0</v>
      </c>
    </row>
    <row r="43" spans="1:13" ht="20.100000000000001" customHeight="1" x14ac:dyDescent="0.25">
      <c r="A43" s="38">
        <v>1143</v>
      </c>
      <c r="B43" s="43" t="s">
        <v>268</v>
      </c>
      <c r="C43" s="94">
        <f>VLOOKUP($A$43,'2.2'!$4:$151,8,FALSE)</f>
        <v>0</v>
      </c>
      <c r="D43" s="94">
        <f>VLOOKUP($A$43,'2.2'!$4:$151,16,FALSE)</f>
        <v>0</v>
      </c>
      <c r="E43" s="94">
        <f>VLOOKUP($A$43,'2.2'!$4:$151,24,FALSE)</f>
        <v>0</v>
      </c>
      <c r="F43" s="94">
        <f>VLOOKUP($A$43,'2.2'!$4:$151,32,FALSE)</f>
        <v>0</v>
      </c>
      <c r="G43" s="94">
        <f>VLOOKUP($A$43,'2.2'!$4:$151,40,FALSE)</f>
        <v>0</v>
      </c>
      <c r="H43" s="94">
        <f>VLOOKUP($A$43,'2.2'!$4:$151,48,FALSE)</f>
        <v>0</v>
      </c>
      <c r="I43" s="94">
        <f>VLOOKUP($A$43,'2.2'!$4:$151,56,FALSE)</f>
        <v>0</v>
      </c>
      <c r="J43" s="94">
        <f>VLOOKUP($A$43,'2.2'!$4:$151,64,FALSE)</f>
        <v>0</v>
      </c>
      <c r="K43" s="94">
        <f>VLOOKUP($A$43,'2.2'!$4:$151,72,FALSE)</f>
        <v>0</v>
      </c>
      <c r="L43" s="94">
        <f>VLOOKUP($A$43,'2.2'!$4:$151,80,FALSE)</f>
        <v>0</v>
      </c>
      <c r="M43" s="94">
        <f>VLOOKUP($A$43,'2.2'!$4:$151,88,FALSE)</f>
        <v>0</v>
      </c>
    </row>
    <row r="44" spans="1:13" ht="20.100000000000001" customHeight="1" x14ac:dyDescent="0.25">
      <c r="A44" s="38">
        <v>1144</v>
      </c>
      <c r="B44" s="39" t="s">
        <v>269</v>
      </c>
      <c r="C44" s="94">
        <f>VLOOKUP($A$44,'2.2'!$4:$151,8,FALSE)</f>
        <v>3116.9093923438099</v>
      </c>
      <c r="D44" s="94">
        <f>VLOOKUP($A$44,'2.2'!$4:$151,16,FALSE)</f>
        <v>3386.0396445408201</v>
      </c>
      <c r="E44" s="94">
        <f>VLOOKUP($A$44,'2.2'!$4:$151,24,FALSE)</f>
        <v>3467.8289699750198</v>
      </c>
      <c r="F44" s="94">
        <f>VLOOKUP($A$44,'2.2'!$4:$151,32,FALSE)</f>
        <v>4147.2628055575196</v>
      </c>
      <c r="G44" s="94">
        <f>VLOOKUP($A$44,'2.2'!$4:$151,40,FALSE)</f>
        <v>4769.5057112494696</v>
      </c>
      <c r="H44" s="94">
        <f>VLOOKUP($A$44,'2.2'!$4:$151,48,FALSE)</f>
        <v>6117.5098561453697</v>
      </c>
      <c r="I44" s="94">
        <f>VLOOKUP($A$44,'2.2'!$4:$151,56,FALSE)</f>
        <v>7426.7575381720599</v>
      </c>
      <c r="J44" s="94">
        <f>VLOOKUP($A$44,'2.2'!$4:$151,64,FALSE)</f>
        <v>7707.5415542905102</v>
      </c>
      <c r="K44" s="94">
        <f>VLOOKUP($A$44,'2.2'!$4:$151,72,FALSE)</f>
        <v>8956.8929904016604</v>
      </c>
      <c r="L44" s="94">
        <f>VLOOKUP($A$44,'2.2'!$4:$151,80,FALSE)</f>
        <v>10061.4822774849</v>
      </c>
      <c r="M44" s="94">
        <f>VLOOKUP($A$44,'2.2'!$4:$151,88,FALSE)</f>
        <v>9537.1868869999998</v>
      </c>
    </row>
    <row r="45" spans="1:13" s="48" customFormat="1" ht="20.100000000000001" customHeight="1" x14ac:dyDescent="0.25">
      <c r="A45" s="45" t="s">
        <v>452</v>
      </c>
      <c r="B45" s="46" t="s">
        <v>453</v>
      </c>
      <c r="C45" s="95" t="str">
        <f>VLOOKUP($A$45,'2.2'!$4:$151,8,FALSE)</f>
        <v>0</v>
      </c>
      <c r="D45" s="95" t="str">
        <f>VLOOKUP($A$45,'2.2'!$4:$151,16,FALSE)</f>
        <v>0</v>
      </c>
      <c r="E45" s="95" t="str">
        <f>VLOOKUP($A$45,'2.2'!$4:$151,24,FALSE)</f>
        <v>0</v>
      </c>
      <c r="F45" s="95" t="str">
        <f>VLOOKUP($A$45,'2.2'!$4:$151,32,FALSE)</f>
        <v>0</v>
      </c>
      <c r="G45" s="95" t="str">
        <f>VLOOKUP($A$45,'2.2'!$4:$151,40,FALSE)</f>
        <v>0</v>
      </c>
      <c r="H45" s="95" t="str">
        <f>VLOOKUP($A$45,'2.2'!$4:$151,48,FALSE)</f>
        <v>0</v>
      </c>
      <c r="I45" s="95" t="str">
        <f>VLOOKUP($A$45,'2.2'!$4:$151,56,FALSE)</f>
        <v>0</v>
      </c>
      <c r="J45" s="95" t="str">
        <f>VLOOKUP($A$45,'2.2'!$4:$151,64,FALSE)</f>
        <v>0</v>
      </c>
      <c r="K45" s="95" t="str">
        <f>VLOOKUP($A$45,'2.2'!$4:$151,72,FALSE)</f>
        <v>0</v>
      </c>
      <c r="L45" s="95" t="str">
        <f>VLOOKUP($A$45,'2.2'!$4:$151,80,FALSE)</f>
        <v>0</v>
      </c>
      <c r="M45" s="95" t="str">
        <f>VLOOKUP($A$45,'2.2'!$4:$151,88,FALSE)</f>
        <v>0</v>
      </c>
    </row>
    <row r="46" spans="1:13" s="48" customFormat="1" ht="20.100000000000001" customHeight="1" x14ac:dyDescent="0.25">
      <c r="A46" s="45" t="s">
        <v>454</v>
      </c>
      <c r="B46" s="46" t="s">
        <v>455</v>
      </c>
      <c r="C46" s="95" t="str">
        <f>VLOOKUP($A$46,'2.2'!$4:$151,8,FALSE)</f>
        <v>0</v>
      </c>
      <c r="D46" s="95" t="str">
        <f>VLOOKUP($A$46,'2.2'!$4:$151,16,FALSE)</f>
        <v>0</v>
      </c>
      <c r="E46" s="95" t="str">
        <f>VLOOKUP($A$46,'2.2'!$4:$151,24,FALSE)</f>
        <v>0</v>
      </c>
      <c r="F46" s="95" t="str">
        <f>VLOOKUP($A$46,'2.2'!$4:$151,32,FALSE)</f>
        <v>0</v>
      </c>
      <c r="G46" s="95" t="str">
        <f>VLOOKUP($A$46,'2.2'!$4:$151,40,FALSE)</f>
        <v>0</v>
      </c>
      <c r="H46" s="95" t="str">
        <f>VLOOKUP($A$46,'2.2'!$4:$151,48,FALSE)</f>
        <v>0</v>
      </c>
      <c r="I46" s="95" t="str">
        <f>VLOOKUP($A$46,'2.2'!$4:$151,56,FALSE)</f>
        <v>0</v>
      </c>
      <c r="J46" s="95" t="str">
        <f>VLOOKUP($A$46,'2.2'!$4:$151,64,FALSE)</f>
        <v>0</v>
      </c>
      <c r="K46" s="95" t="str">
        <f>VLOOKUP($A$46,'2.2'!$4:$151,72,FALSE)</f>
        <v>0</v>
      </c>
      <c r="L46" s="95" t="str">
        <f>VLOOKUP($A$46,'2.2'!$4:$151,80,FALSE)</f>
        <v>0</v>
      </c>
      <c r="M46" s="95" t="str">
        <f>VLOOKUP($A$46,'2.2'!$4:$151,88,FALSE)</f>
        <v>0</v>
      </c>
    </row>
    <row r="47" spans="1:13" s="48" customFormat="1" ht="20.100000000000001" customHeight="1" x14ac:dyDescent="0.25">
      <c r="A47" s="45" t="s">
        <v>456</v>
      </c>
      <c r="B47" s="46" t="s">
        <v>457</v>
      </c>
      <c r="C47" s="95" t="str">
        <f>VLOOKUP($A$47,'2.2'!$4:$151,8,FALSE)</f>
        <v>0</v>
      </c>
      <c r="D47" s="95" t="str">
        <f>VLOOKUP($A$47,'2.2'!$4:$151,16,FALSE)</f>
        <v>0</v>
      </c>
      <c r="E47" s="95" t="str">
        <f>VLOOKUP($A$47,'2.2'!$4:$151,24,FALSE)</f>
        <v>0</v>
      </c>
      <c r="F47" s="95" t="str">
        <f>VLOOKUP($A$47,'2.2'!$4:$151,32,FALSE)</f>
        <v>0</v>
      </c>
      <c r="G47" s="95" t="str">
        <f>VLOOKUP($A$47,'2.2'!$4:$151,40,FALSE)</f>
        <v>0</v>
      </c>
      <c r="H47" s="95" t="str">
        <f>VLOOKUP($A$47,'2.2'!$4:$151,48,FALSE)</f>
        <v>0</v>
      </c>
      <c r="I47" s="95" t="str">
        <f>VLOOKUP($A$47,'2.2'!$4:$151,56,FALSE)</f>
        <v>0</v>
      </c>
      <c r="J47" s="95" t="str">
        <f>VLOOKUP($A$47,'2.2'!$4:$151,64,FALSE)</f>
        <v>0</v>
      </c>
      <c r="K47" s="95" t="str">
        <f>VLOOKUP($A$47,'2.2'!$4:$151,72,FALSE)</f>
        <v>0</v>
      </c>
      <c r="L47" s="95" t="str">
        <f>VLOOKUP($A$47,'2.2'!$4:$151,80,FALSE)</f>
        <v>0</v>
      </c>
      <c r="M47" s="95" t="str">
        <f>VLOOKUP($A$47,'2.2'!$4:$151,88,FALSE)</f>
        <v>0</v>
      </c>
    </row>
    <row r="48" spans="1:13" s="48" customFormat="1" ht="20.100000000000001" customHeight="1" x14ac:dyDescent="0.25">
      <c r="A48" s="45" t="s">
        <v>458</v>
      </c>
      <c r="B48" s="46" t="s">
        <v>488</v>
      </c>
      <c r="C48" s="95">
        <f>VLOOKUP($A$48,'2.2'!$4:$151,8,FALSE)</f>
        <v>3116.9093923438099</v>
      </c>
      <c r="D48" s="95">
        <f>VLOOKUP($A$48,'2.2'!$4:$151,16,FALSE)</f>
        <v>3386.0396445408201</v>
      </c>
      <c r="E48" s="95">
        <f>VLOOKUP($A$48,'2.2'!$4:$151,24,FALSE)</f>
        <v>3467.8289699750198</v>
      </c>
      <c r="F48" s="95">
        <f>VLOOKUP($A$48,'2.2'!$4:$151,32,FALSE)</f>
        <v>4147.2628055575196</v>
      </c>
      <c r="G48" s="95">
        <f>VLOOKUP($A$48,'2.2'!$4:$151,40,FALSE)</f>
        <v>4769.5057112494696</v>
      </c>
      <c r="H48" s="95">
        <f>VLOOKUP($A$48,'2.2'!$4:$151,48,FALSE)</f>
        <v>6117.5098561453697</v>
      </c>
      <c r="I48" s="95">
        <f>VLOOKUP($A$48,'2.2'!$4:$151,56,FALSE)</f>
        <v>7426.7575381720599</v>
      </c>
      <c r="J48" s="95">
        <f>VLOOKUP($A$48,'2.2'!$4:$151,64,FALSE)</f>
        <v>7707.5415542905102</v>
      </c>
      <c r="K48" s="95">
        <f>VLOOKUP($A$48,'2.2'!$4:$151,72,FALSE)</f>
        <v>8956.8929904016604</v>
      </c>
      <c r="L48" s="95">
        <f>VLOOKUP($A$48,'2.2'!$4:$151,80,FALSE)</f>
        <v>10061.4822774849</v>
      </c>
      <c r="M48" s="95">
        <f>VLOOKUP($A$48,'2.2'!$4:$151,88,FALSE)</f>
        <v>9537.1868869999998</v>
      </c>
    </row>
    <row r="49" spans="1:13" s="48" customFormat="1" ht="20.100000000000001" customHeight="1" x14ac:dyDescent="0.25">
      <c r="A49" s="45" t="s">
        <v>489</v>
      </c>
      <c r="B49" s="46" t="s">
        <v>459</v>
      </c>
      <c r="C49" s="95" t="str">
        <f>VLOOKUP($A$49,'2.2'!$4:$151,8,FALSE)</f>
        <v>0</v>
      </c>
      <c r="D49" s="95" t="str">
        <f>VLOOKUP($A$49,'2.2'!$4:$151,16,FALSE)</f>
        <v>0</v>
      </c>
      <c r="E49" s="95" t="str">
        <f>VLOOKUP($A$49,'2.2'!$4:$151,24,FALSE)</f>
        <v>0</v>
      </c>
      <c r="F49" s="95" t="str">
        <f>VLOOKUP($A$49,'2.2'!$4:$151,32,FALSE)</f>
        <v>0</v>
      </c>
      <c r="G49" s="95" t="str">
        <f>VLOOKUP($A$49,'2.2'!$4:$151,40,FALSE)</f>
        <v>0</v>
      </c>
      <c r="H49" s="95" t="str">
        <f>VLOOKUP($A$49,'2.2'!$4:$151,48,FALSE)</f>
        <v>0</v>
      </c>
      <c r="I49" s="95" t="str">
        <f>VLOOKUP($A$49,'2.2'!$4:$151,56,FALSE)</f>
        <v>0</v>
      </c>
      <c r="J49" s="95" t="str">
        <f>VLOOKUP($A$49,'2.2'!$4:$151,64,FALSE)</f>
        <v>0</v>
      </c>
      <c r="K49" s="95" t="str">
        <f>VLOOKUP($A$49,'2.2'!$4:$151,72,FALSE)</f>
        <v>0</v>
      </c>
      <c r="L49" s="95" t="str">
        <f>VLOOKUP($A$49,'2.2'!$4:$151,80,FALSE)</f>
        <v>0</v>
      </c>
      <c r="M49" s="95" t="str">
        <f>VLOOKUP($A$49,'2.2'!$4:$151,88,FALSE)</f>
        <v>0</v>
      </c>
    </row>
    <row r="50" spans="1:13" ht="20.100000000000001" customHeight="1" x14ac:dyDescent="0.25">
      <c r="A50" s="38">
        <v>1145</v>
      </c>
      <c r="B50" s="39" t="s">
        <v>270</v>
      </c>
      <c r="C50" s="94">
        <f>VLOOKUP($A$50,'2.2'!$4:$151,8,FALSE)</f>
        <v>1690.79203390625</v>
      </c>
      <c r="D50" s="94">
        <f>VLOOKUP($A$50,'2.2'!$4:$151,16,FALSE)</f>
        <v>1928.0624092553285</v>
      </c>
      <c r="E50" s="94">
        <f>VLOOKUP($A$50,'2.2'!$4:$151,24,FALSE)</f>
        <v>2160.8180583571348</v>
      </c>
      <c r="F50" s="94">
        <f>VLOOKUP($A$50,'2.2'!$4:$151,32,FALSE)</f>
        <v>2414.7519394956234</v>
      </c>
      <c r="G50" s="94">
        <f>VLOOKUP($A$50,'2.2'!$4:$151,40,FALSE)</f>
        <v>2654.0560660227384</v>
      </c>
      <c r="H50" s="94">
        <f>VLOOKUP($A$50,'2.2'!$4:$151,48,FALSE)</f>
        <v>2793.1488957872202</v>
      </c>
      <c r="I50" s="94">
        <f>VLOOKUP($A$50,'2.2'!$4:$151,56,FALSE)</f>
        <v>2882.1233630741399</v>
      </c>
      <c r="J50" s="94">
        <f>VLOOKUP($A$50,'2.2'!$4:$151,64,FALSE)</f>
        <v>3184.5525700059297</v>
      </c>
      <c r="K50" s="94">
        <f>VLOOKUP($A$50,'2.2'!$4:$151,72,FALSE)</f>
        <v>4279.57159813211</v>
      </c>
      <c r="L50" s="94">
        <f>VLOOKUP($A$50,'2.2'!$4:$151,80,FALSE)</f>
        <v>4880.5844529411406</v>
      </c>
      <c r="M50" s="94">
        <f>VLOOKUP($A$50,'2.2'!$4:$151,88,FALSE)</f>
        <v>4396.2021889999996</v>
      </c>
    </row>
    <row r="51" spans="1:13" ht="20.100000000000001" customHeight="1" x14ac:dyDescent="0.25">
      <c r="A51" s="21">
        <v>11451</v>
      </c>
      <c r="B51" s="53" t="s">
        <v>271</v>
      </c>
      <c r="C51" s="23">
        <f>VLOOKUP($A$51,'2.2'!$4:$151,8,FALSE)</f>
        <v>0</v>
      </c>
      <c r="D51" s="23">
        <f>VLOOKUP($A$51,'2.2'!$4:$151,16,FALSE)</f>
        <v>0</v>
      </c>
      <c r="E51" s="23">
        <f>VLOOKUP($A$51,'2.2'!$4:$151,24,FALSE)</f>
        <v>0</v>
      </c>
      <c r="F51" s="23">
        <f>VLOOKUP($A$51,'2.2'!$4:$151,32,FALSE)</f>
        <v>0</v>
      </c>
      <c r="G51" s="23">
        <f>VLOOKUP($A$51,'2.2'!$4:$151,40,FALSE)</f>
        <v>0</v>
      </c>
      <c r="H51" s="23">
        <f>VLOOKUP($A$51,'2.2'!$4:$151,48,FALSE)</f>
        <v>0</v>
      </c>
      <c r="I51" s="23">
        <f>VLOOKUP($A$51,'2.2'!$4:$151,56,FALSE)</f>
        <v>0</v>
      </c>
      <c r="J51" s="23">
        <f>VLOOKUP($A$51,'2.2'!$4:$151,64,FALSE)</f>
        <v>0</v>
      </c>
      <c r="K51" s="23">
        <f>VLOOKUP($A$51,'2.2'!$4:$151,72,FALSE)</f>
        <v>0</v>
      </c>
      <c r="L51" s="23">
        <f>VLOOKUP($A$51,'2.2'!$4:$151,80,FALSE)</f>
        <v>0</v>
      </c>
      <c r="M51" s="23">
        <f>VLOOKUP($A$51,'2.2'!$4:$151,88,FALSE)</f>
        <v>0</v>
      </c>
    </row>
    <row r="52" spans="1:13" ht="20.100000000000001" customHeight="1" x14ac:dyDescent="0.25">
      <c r="A52" s="21">
        <v>11452</v>
      </c>
      <c r="B52" s="53" t="s">
        <v>460</v>
      </c>
      <c r="C52" s="23">
        <f>VLOOKUP($A$52,'2.2'!$4:$151,8,FALSE)</f>
        <v>1690.79203390625</v>
      </c>
      <c r="D52" s="23">
        <f>VLOOKUP($A$52,'2.2'!$4:$151,16,FALSE)</f>
        <v>1928.0624092553285</v>
      </c>
      <c r="E52" s="23">
        <f>VLOOKUP($A$52,'2.2'!$4:$151,24,FALSE)</f>
        <v>2160.8180583571348</v>
      </c>
      <c r="F52" s="23">
        <f>VLOOKUP($A$52,'2.2'!$4:$151,32,FALSE)</f>
        <v>2414.7519394956234</v>
      </c>
      <c r="G52" s="23">
        <f>VLOOKUP($A$52,'2.2'!$4:$151,40,FALSE)</f>
        <v>2654.0560660227384</v>
      </c>
      <c r="H52" s="23">
        <f>VLOOKUP($A$52,'2.2'!$4:$151,48,FALSE)</f>
        <v>2793.1488957872202</v>
      </c>
      <c r="I52" s="23">
        <f>VLOOKUP($A$52,'2.2'!$4:$151,56,FALSE)</f>
        <v>2882.1233630741399</v>
      </c>
      <c r="J52" s="23">
        <f>VLOOKUP($A$52,'2.2'!$4:$151,64,FALSE)</f>
        <v>3184.5525700059297</v>
      </c>
      <c r="K52" s="23">
        <f>VLOOKUP($A$52,'2.2'!$4:$151,72,FALSE)</f>
        <v>4279.57159813211</v>
      </c>
      <c r="L52" s="23">
        <f>VLOOKUP($A$52,'2.2'!$4:$151,80,FALSE)</f>
        <v>4880.5844529411406</v>
      </c>
      <c r="M52" s="23">
        <f>VLOOKUP($A$52,'2.2'!$4:$151,88,FALSE)</f>
        <v>4396.2021889999996</v>
      </c>
    </row>
    <row r="53" spans="1:13" s="41" customFormat="1" ht="20.100000000000001" customHeight="1" x14ac:dyDescent="0.25">
      <c r="A53" s="38">
        <v>1146</v>
      </c>
      <c r="B53" s="39" t="s">
        <v>272</v>
      </c>
      <c r="C53" s="94">
        <f>VLOOKUP($A$53,'2.2'!$4:$151,8,FALSE)</f>
        <v>0</v>
      </c>
      <c r="D53" s="94">
        <f>VLOOKUP($A$53,'2.2'!$4:$151,16,FALSE)</f>
        <v>0</v>
      </c>
      <c r="E53" s="94">
        <f>VLOOKUP($A$53,'2.2'!$4:$151,24,FALSE)</f>
        <v>0</v>
      </c>
      <c r="F53" s="94">
        <f>VLOOKUP($A$53,'2.2'!$4:$151,32,FALSE)</f>
        <v>0</v>
      </c>
      <c r="G53" s="94">
        <f>VLOOKUP($A$53,'2.2'!$4:$151,40,FALSE)</f>
        <v>0</v>
      </c>
      <c r="H53" s="94">
        <f>VLOOKUP($A$53,'2.2'!$4:$151,48,FALSE)</f>
        <v>0</v>
      </c>
      <c r="I53" s="94">
        <f>VLOOKUP($A$53,'2.2'!$4:$151,56,FALSE)</f>
        <v>0</v>
      </c>
      <c r="J53" s="94">
        <f>VLOOKUP($A$53,'2.2'!$4:$151,64,FALSE)</f>
        <v>0</v>
      </c>
      <c r="K53" s="94">
        <f>VLOOKUP($A$53,'2.2'!$4:$151,72,FALSE)</f>
        <v>0</v>
      </c>
      <c r="L53" s="94">
        <f>VLOOKUP($A$53,'2.2'!$4:$151,80,FALSE)</f>
        <v>0</v>
      </c>
      <c r="M53" s="94">
        <f>VLOOKUP($A$53,'2.2'!$4:$151,88,FALSE)</f>
        <v>0</v>
      </c>
    </row>
    <row r="54" spans="1:13" ht="20.100000000000001" customHeight="1" x14ac:dyDescent="0.25">
      <c r="A54" s="35">
        <v>115</v>
      </c>
      <c r="B54" s="36" t="s">
        <v>273</v>
      </c>
      <c r="C54" s="93">
        <f>VLOOKUP($A$54,'2.2'!$4:$151,8,FALSE)</f>
        <v>0</v>
      </c>
      <c r="D54" s="93">
        <f>VLOOKUP($A$54,'2.2'!$4:$151,16,FALSE)</f>
        <v>0</v>
      </c>
      <c r="E54" s="93">
        <f>VLOOKUP($A$54,'2.2'!$4:$151,24,FALSE)</f>
        <v>0</v>
      </c>
      <c r="F54" s="93">
        <f>VLOOKUP($A$54,'2.2'!$4:$151,32,FALSE)</f>
        <v>0</v>
      </c>
      <c r="G54" s="93">
        <f>VLOOKUP($A$54,'2.2'!$4:$151,40,FALSE)</f>
        <v>0</v>
      </c>
      <c r="H54" s="93">
        <f>VLOOKUP($A$54,'2.2'!$4:$151,48,FALSE)</f>
        <v>0</v>
      </c>
      <c r="I54" s="93">
        <f>VLOOKUP($A$54,'2.2'!$4:$151,56,FALSE)</f>
        <v>0</v>
      </c>
      <c r="J54" s="93">
        <f>VLOOKUP($A$54,'2.2'!$4:$151,64,FALSE)</f>
        <v>0</v>
      </c>
      <c r="K54" s="93">
        <f>VLOOKUP($A$54,'2.2'!$4:$151,72,FALSE)</f>
        <v>0</v>
      </c>
      <c r="L54" s="93">
        <f>VLOOKUP($A$54,'2.2'!$4:$151,80,FALSE)</f>
        <v>0</v>
      </c>
      <c r="M54" s="93">
        <f>VLOOKUP($A$54,'2.2'!$4:$151,88,FALSE)</f>
        <v>0</v>
      </c>
    </row>
    <row r="55" spans="1:13" ht="20.100000000000001" customHeight="1" x14ac:dyDescent="0.25">
      <c r="A55" s="55">
        <v>1151</v>
      </c>
      <c r="B55" s="53" t="s">
        <v>461</v>
      </c>
      <c r="C55" s="23">
        <f>VLOOKUP($A$55,'2.2'!$4:$151,8,FALSE)</f>
        <v>0</v>
      </c>
      <c r="D55" s="23">
        <f>VLOOKUP($A$55,'2.2'!$4:$151,16,FALSE)</f>
        <v>0</v>
      </c>
      <c r="E55" s="23">
        <f>VLOOKUP($A$55,'2.2'!$4:$151,24,FALSE)</f>
        <v>0</v>
      </c>
      <c r="F55" s="23">
        <f>VLOOKUP($A$55,'2.2'!$4:$151,32,FALSE)</f>
        <v>0</v>
      </c>
      <c r="G55" s="23">
        <f>VLOOKUP($A$55,'2.2'!$4:$151,40,FALSE)</f>
        <v>0</v>
      </c>
      <c r="H55" s="23">
        <f>VLOOKUP($A$55,'2.2'!$4:$151,48,FALSE)</f>
        <v>0</v>
      </c>
      <c r="I55" s="23">
        <f>VLOOKUP($A$55,'2.2'!$4:$151,56,FALSE)</f>
        <v>0</v>
      </c>
      <c r="J55" s="23">
        <f>VLOOKUP($A$55,'2.2'!$4:$151,64,FALSE)</f>
        <v>0</v>
      </c>
      <c r="K55" s="23">
        <f>VLOOKUP($A$55,'2.2'!$4:$151,72,FALSE)</f>
        <v>0</v>
      </c>
      <c r="L55" s="23">
        <f>VLOOKUP($A$55,'2.2'!$4:$151,80,FALSE)</f>
        <v>0</v>
      </c>
      <c r="M55" s="23">
        <f>VLOOKUP($A$55,'2.2'!$4:$151,88,FALSE)</f>
        <v>0</v>
      </c>
    </row>
    <row r="56" spans="1:13" s="44" customFormat="1" ht="20.100000000000001" customHeight="1" x14ac:dyDescent="0.25">
      <c r="A56" s="55">
        <v>1152</v>
      </c>
      <c r="B56" s="53" t="s">
        <v>462</v>
      </c>
      <c r="C56" s="23">
        <f>VLOOKUP($A$56,'2.2'!$4:$151,8,FALSE)</f>
        <v>0</v>
      </c>
      <c r="D56" s="23">
        <f>VLOOKUP($A$56,'2.2'!$4:$151,16,FALSE)</f>
        <v>0</v>
      </c>
      <c r="E56" s="23">
        <f>VLOOKUP($A$56,'2.2'!$4:$151,24,FALSE)</f>
        <v>0</v>
      </c>
      <c r="F56" s="23">
        <f>VLOOKUP($A$56,'2.2'!$4:$151,32,FALSE)</f>
        <v>0</v>
      </c>
      <c r="G56" s="23">
        <f>VLOOKUP($A$56,'2.2'!$4:$151,40,FALSE)</f>
        <v>0</v>
      </c>
      <c r="H56" s="23">
        <f>VLOOKUP($A$56,'2.2'!$4:$151,48,FALSE)</f>
        <v>0</v>
      </c>
      <c r="I56" s="23">
        <f>VLOOKUP($A$56,'2.2'!$4:$151,56,FALSE)</f>
        <v>0</v>
      </c>
      <c r="J56" s="23">
        <f>VLOOKUP($A$56,'2.2'!$4:$151,64,FALSE)</f>
        <v>0</v>
      </c>
      <c r="K56" s="23">
        <f>VLOOKUP($A$56,'2.2'!$4:$151,72,FALSE)</f>
        <v>0</v>
      </c>
      <c r="L56" s="23">
        <f>VLOOKUP($A$56,'2.2'!$4:$151,80,FALSE)</f>
        <v>0</v>
      </c>
      <c r="M56" s="23">
        <f>VLOOKUP($A$56,'2.2'!$4:$151,88,FALSE)</f>
        <v>0</v>
      </c>
    </row>
    <row r="57" spans="1:13" ht="20.100000000000001" customHeight="1" x14ac:dyDescent="0.25">
      <c r="A57" s="21">
        <v>1153</v>
      </c>
      <c r="B57" s="53" t="s">
        <v>274</v>
      </c>
      <c r="C57" s="23">
        <f>VLOOKUP($A$57,'2.2'!$4:$151,8,FALSE)</f>
        <v>0</v>
      </c>
      <c r="D57" s="23">
        <f>VLOOKUP($A$57,'2.2'!$4:$151,16,FALSE)</f>
        <v>0</v>
      </c>
      <c r="E57" s="23">
        <f>VLOOKUP($A$57,'2.2'!$4:$151,24,FALSE)</f>
        <v>0</v>
      </c>
      <c r="F57" s="23">
        <f>VLOOKUP($A$57,'2.2'!$4:$151,32,FALSE)</f>
        <v>0</v>
      </c>
      <c r="G57" s="23">
        <f>VLOOKUP($A$57,'2.2'!$4:$151,40,FALSE)</f>
        <v>0</v>
      </c>
      <c r="H57" s="23">
        <f>VLOOKUP($A$57,'2.2'!$4:$151,48,FALSE)</f>
        <v>0</v>
      </c>
      <c r="I57" s="23">
        <f>VLOOKUP($A$57,'2.2'!$4:$151,56,FALSE)</f>
        <v>0</v>
      </c>
      <c r="J57" s="23">
        <f>VLOOKUP($A$57,'2.2'!$4:$151,64,FALSE)</f>
        <v>0</v>
      </c>
      <c r="K57" s="23">
        <f>VLOOKUP($A$57,'2.2'!$4:$151,72,FALSE)</f>
        <v>0</v>
      </c>
      <c r="L57" s="23">
        <f>VLOOKUP($A$57,'2.2'!$4:$151,80,FALSE)</f>
        <v>0</v>
      </c>
      <c r="M57" s="23">
        <f>VLOOKUP($A$57,'2.2'!$4:$151,88,FALSE)</f>
        <v>0</v>
      </c>
    </row>
    <row r="58" spans="1:13" ht="20.100000000000001" customHeight="1" x14ac:dyDescent="0.25">
      <c r="A58" s="21">
        <v>1154</v>
      </c>
      <c r="B58" s="53" t="s">
        <v>275</v>
      </c>
      <c r="C58" s="23">
        <f>VLOOKUP($A$58,'2.2'!$4:$151,8,FALSE)</f>
        <v>0</v>
      </c>
      <c r="D58" s="23">
        <f>VLOOKUP($A$58,'2.2'!$4:$151,16,FALSE)</f>
        <v>0</v>
      </c>
      <c r="E58" s="23">
        <f>VLOOKUP($A$58,'2.2'!$4:$151,24,FALSE)</f>
        <v>0</v>
      </c>
      <c r="F58" s="23">
        <f>VLOOKUP($A$58,'2.2'!$4:$151,32,FALSE)</f>
        <v>0</v>
      </c>
      <c r="G58" s="23">
        <f>VLOOKUP($A$58,'2.2'!$4:$151,40,FALSE)</f>
        <v>0</v>
      </c>
      <c r="H58" s="23">
        <f>VLOOKUP($A$58,'2.2'!$4:$151,48,FALSE)</f>
        <v>0</v>
      </c>
      <c r="I58" s="23">
        <f>VLOOKUP($A$58,'2.2'!$4:$151,56,FALSE)</f>
        <v>0</v>
      </c>
      <c r="J58" s="23">
        <f>VLOOKUP($A$58,'2.2'!$4:$151,64,FALSE)</f>
        <v>0</v>
      </c>
      <c r="K58" s="23">
        <f>VLOOKUP($A$58,'2.2'!$4:$151,72,FALSE)</f>
        <v>0</v>
      </c>
      <c r="L58" s="23">
        <f>VLOOKUP($A$58,'2.2'!$4:$151,80,FALSE)</f>
        <v>0</v>
      </c>
      <c r="M58" s="23">
        <f>VLOOKUP($A$58,'2.2'!$4:$151,88,FALSE)</f>
        <v>0</v>
      </c>
    </row>
    <row r="59" spans="1:13" ht="20.100000000000001" customHeight="1" x14ac:dyDescent="0.25">
      <c r="A59" s="21">
        <v>1155</v>
      </c>
      <c r="B59" s="53" t="s">
        <v>276</v>
      </c>
      <c r="C59" s="23">
        <f>VLOOKUP($A$59,'2.2'!$4:$151,8,FALSE)</f>
        <v>0</v>
      </c>
      <c r="D59" s="23">
        <f>VLOOKUP($A$59,'2.2'!$4:$151,16,FALSE)</f>
        <v>0</v>
      </c>
      <c r="E59" s="23">
        <f>VLOOKUP($A$59,'2.2'!$4:$151,24,FALSE)</f>
        <v>0</v>
      </c>
      <c r="F59" s="23">
        <f>VLOOKUP($A$59,'2.2'!$4:$151,32,FALSE)</f>
        <v>0</v>
      </c>
      <c r="G59" s="23">
        <f>VLOOKUP($A$59,'2.2'!$4:$151,40,FALSE)</f>
        <v>0</v>
      </c>
      <c r="H59" s="23">
        <f>VLOOKUP($A$59,'2.2'!$4:$151,48,FALSE)</f>
        <v>0</v>
      </c>
      <c r="I59" s="23">
        <f>VLOOKUP($A$59,'2.2'!$4:$151,56,FALSE)</f>
        <v>0</v>
      </c>
      <c r="J59" s="23">
        <f>VLOOKUP($A$59,'2.2'!$4:$151,64,FALSE)</f>
        <v>0</v>
      </c>
      <c r="K59" s="23">
        <f>VLOOKUP($A$59,'2.2'!$4:$151,72,FALSE)</f>
        <v>0</v>
      </c>
      <c r="L59" s="23">
        <f>VLOOKUP($A$59,'2.2'!$4:$151,80,FALSE)</f>
        <v>0</v>
      </c>
      <c r="M59" s="23">
        <f>VLOOKUP($A$59,'2.2'!$4:$151,88,FALSE)</f>
        <v>0</v>
      </c>
    </row>
    <row r="60" spans="1:13" ht="20.100000000000001" customHeight="1" x14ac:dyDescent="0.25">
      <c r="A60" s="21">
        <v>1156</v>
      </c>
      <c r="B60" s="53" t="s">
        <v>277</v>
      </c>
      <c r="C60" s="23">
        <f>VLOOKUP($A$60,'2.2'!$4:$151,8,FALSE)</f>
        <v>0</v>
      </c>
      <c r="D60" s="23">
        <f>VLOOKUP($A$60,'2.2'!$4:$151,16,FALSE)</f>
        <v>0</v>
      </c>
      <c r="E60" s="23">
        <f>VLOOKUP($A$60,'2.2'!$4:$151,24,FALSE)</f>
        <v>0</v>
      </c>
      <c r="F60" s="23">
        <f>VLOOKUP($A$60,'2.2'!$4:$151,32,FALSE)</f>
        <v>0</v>
      </c>
      <c r="G60" s="23">
        <f>VLOOKUP($A$60,'2.2'!$4:$151,40,FALSE)</f>
        <v>0</v>
      </c>
      <c r="H60" s="23">
        <f>VLOOKUP($A$60,'2.2'!$4:$151,48,FALSE)</f>
        <v>0</v>
      </c>
      <c r="I60" s="23">
        <f>VLOOKUP($A$60,'2.2'!$4:$151,56,FALSE)</f>
        <v>0</v>
      </c>
      <c r="J60" s="23">
        <f>VLOOKUP($A$60,'2.2'!$4:$151,64,FALSE)</f>
        <v>0</v>
      </c>
      <c r="K60" s="23">
        <f>VLOOKUP($A$60,'2.2'!$4:$151,72,FALSE)</f>
        <v>0</v>
      </c>
      <c r="L60" s="23">
        <f>VLOOKUP($A$60,'2.2'!$4:$151,80,FALSE)</f>
        <v>0</v>
      </c>
      <c r="M60" s="23">
        <f>VLOOKUP($A$60,'2.2'!$4:$151,88,FALSE)</f>
        <v>0</v>
      </c>
    </row>
    <row r="61" spans="1:13" ht="20.100000000000001" customHeight="1" x14ac:dyDescent="0.25">
      <c r="A61" s="35">
        <v>116</v>
      </c>
      <c r="B61" s="36" t="s">
        <v>278</v>
      </c>
      <c r="C61" s="93">
        <f>VLOOKUP($A$61,'2.2'!$4:$151,8,FALSE)</f>
        <v>0</v>
      </c>
      <c r="D61" s="93">
        <f>VLOOKUP($A$61,'2.2'!$4:$151,16,FALSE)</f>
        <v>0</v>
      </c>
      <c r="E61" s="93">
        <f>VLOOKUP($A$61,'2.2'!$4:$151,24,FALSE)</f>
        <v>0</v>
      </c>
      <c r="F61" s="93">
        <f>VLOOKUP($A$61,'2.2'!$4:$151,32,FALSE)</f>
        <v>0</v>
      </c>
      <c r="G61" s="93">
        <f>VLOOKUP($A$61,'2.2'!$4:$151,40,FALSE)</f>
        <v>0</v>
      </c>
      <c r="H61" s="93">
        <f>VLOOKUP($A$61,'2.2'!$4:$151,48,FALSE)</f>
        <v>0</v>
      </c>
      <c r="I61" s="93">
        <f>VLOOKUP($A$61,'2.2'!$4:$151,56,FALSE)</f>
        <v>0</v>
      </c>
      <c r="J61" s="93">
        <f>VLOOKUP($A$61,'2.2'!$4:$151,64,FALSE)</f>
        <v>0</v>
      </c>
      <c r="K61" s="93">
        <f>VLOOKUP($A$61,'2.2'!$4:$151,72,FALSE)</f>
        <v>0</v>
      </c>
      <c r="L61" s="93">
        <f>VLOOKUP($A$61,'2.2'!$4:$151,80,FALSE)</f>
        <v>0</v>
      </c>
      <c r="M61" s="93">
        <f>VLOOKUP($A$61,'2.2'!$4:$151,88,FALSE)</f>
        <v>0</v>
      </c>
    </row>
    <row r="62" spans="1:13" ht="20.100000000000001" customHeight="1" x14ac:dyDescent="0.25">
      <c r="A62" s="32">
        <v>12</v>
      </c>
      <c r="B62" s="33" t="s">
        <v>246</v>
      </c>
      <c r="C62" s="92">
        <f>VLOOKUP($A$62,'2.2'!$4:$151,8,FALSE)</f>
        <v>12096.349539880001</v>
      </c>
      <c r="D62" s="92">
        <f>VLOOKUP($A$62,'2.2'!$4:$151,16,FALSE)</f>
        <v>15601.697652224542</v>
      </c>
      <c r="E62" s="92">
        <f>VLOOKUP($A$62,'2.2'!$4:$151,24,FALSE)</f>
        <v>17734.280654494793</v>
      </c>
      <c r="F62" s="92">
        <f>VLOOKUP($A$62,'2.2'!$4:$151,32,FALSE)</f>
        <v>20880.930408155022</v>
      </c>
      <c r="G62" s="92">
        <f>VLOOKUP($A$62,'2.2'!$4:$151,40,FALSE)</f>
        <v>23246.233058751008</v>
      </c>
      <c r="H62" s="92">
        <f>VLOOKUP($A$62,'2.2'!$4:$151,48,FALSE)</f>
        <v>26414.624737880698</v>
      </c>
      <c r="I62" s="92">
        <f>VLOOKUP($A$62,'2.2'!$4:$151,56,FALSE)</f>
        <v>29658.582675300302</v>
      </c>
      <c r="J62" s="92">
        <f>VLOOKUP($A$62,'2.2'!$4:$151,64,FALSE)</f>
        <v>31958.857666966702</v>
      </c>
      <c r="K62" s="92">
        <f>VLOOKUP($A$62,'2.2'!$4:$151,72,FALSE)</f>
        <v>34111.088741280801</v>
      </c>
      <c r="L62" s="92">
        <f>VLOOKUP($A$62,'2.2'!$4:$151,80,FALSE)</f>
        <v>37929.630025439401</v>
      </c>
      <c r="M62" s="92">
        <f>VLOOKUP($A$62,'2.2'!$4:$151,88,FALSE)</f>
        <v>39903.129141999998</v>
      </c>
    </row>
    <row r="63" spans="1:13" ht="20.100000000000001" customHeight="1" x14ac:dyDescent="0.25">
      <c r="A63" s="35">
        <v>121</v>
      </c>
      <c r="B63" s="36" t="s">
        <v>279</v>
      </c>
      <c r="C63" s="93">
        <f>VLOOKUP($A$63,'2.2'!$4:$151,8,FALSE)</f>
        <v>0</v>
      </c>
      <c r="D63" s="93">
        <f>VLOOKUP($A$63,'2.2'!$4:$151,16,FALSE)</f>
        <v>0</v>
      </c>
      <c r="E63" s="93">
        <f>VLOOKUP($A$63,'2.2'!$4:$151,24,FALSE)</f>
        <v>0</v>
      </c>
      <c r="F63" s="93">
        <f>VLOOKUP($A$63,'2.2'!$4:$151,32,FALSE)</f>
        <v>0</v>
      </c>
      <c r="G63" s="93">
        <f>VLOOKUP($A$63,'2.2'!$4:$151,40,FALSE)</f>
        <v>0</v>
      </c>
      <c r="H63" s="93">
        <f>VLOOKUP($A$63,'2.2'!$4:$151,48,FALSE)</f>
        <v>0</v>
      </c>
      <c r="I63" s="93">
        <f>VLOOKUP($A$63,'2.2'!$4:$151,56,FALSE)</f>
        <v>0</v>
      </c>
      <c r="J63" s="93">
        <f>VLOOKUP($A$63,'2.2'!$4:$151,64,FALSE)</f>
        <v>0</v>
      </c>
      <c r="K63" s="93">
        <f>VLOOKUP($A$63,'2.2'!$4:$151,72,FALSE)</f>
        <v>0</v>
      </c>
      <c r="L63" s="93">
        <f>VLOOKUP($A$63,'2.2'!$4:$151,80,FALSE)</f>
        <v>0</v>
      </c>
      <c r="M63" s="93">
        <f>VLOOKUP($A$63,'2.2'!$4:$151,88,FALSE)</f>
        <v>0</v>
      </c>
    </row>
    <row r="64" spans="1:13" ht="20.100000000000001" customHeight="1" x14ac:dyDescent="0.25">
      <c r="A64" s="21">
        <v>1211</v>
      </c>
      <c r="B64" s="22" t="s">
        <v>280</v>
      </c>
      <c r="C64" s="23">
        <f>VLOOKUP($A$64,'2.2'!$4:$151,8,FALSE)</f>
        <v>0</v>
      </c>
      <c r="D64" s="23">
        <f>VLOOKUP($A$64,'2.2'!$4:$151,16,FALSE)</f>
        <v>0</v>
      </c>
      <c r="E64" s="23">
        <f>VLOOKUP($A$64,'2.2'!$4:$151,24,FALSE)</f>
        <v>0</v>
      </c>
      <c r="F64" s="23">
        <f>VLOOKUP($A$64,'2.2'!$4:$151,32,FALSE)</f>
        <v>0</v>
      </c>
      <c r="G64" s="23">
        <f>VLOOKUP($A$64,'2.2'!$4:$151,40,FALSE)</f>
        <v>0</v>
      </c>
      <c r="H64" s="23">
        <f>VLOOKUP($A$64,'2.2'!$4:$151,48,FALSE)</f>
        <v>0</v>
      </c>
      <c r="I64" s="23">
        <f>VLOOKUP($A$64,'2.2'!$4:$151,56,FALSE)</f>
        <v>0</v>
      </c>
      <c r="J64" s="23">
        <f>VLOOKUP($A$64,'2.2'!$4:$151,64,FALSE)</f>
        <v>0</v>
      </c>
      <c r="K64" s="23">
        <f>VLOOKUP($A$64,'2.2'!$4:$151,72,FALSE)</f>
        <v>0</v>
      </c>
      <c r="L64" s="23">
        <f>VLOOKUP($A$64,'2.2'!$4:$151,80,FALSE)</f>
        <v>0</v>
      </c>
      <c r="M64" s="23">
        <f>VLOOKUP($A$64,'2.2'!$4:$151,88,FALSE)</f>
        <v>0</v>
      </c>
    </row>
    <row r="65" spans="1:13" ht="20.100000000000001" customHeight="1" x14ac:dyDescent="0.25">
      <c r="A65" s="21">
        <v>1212</v>
      </c>
      <c r="B65" s="22" t="s">
        <v>281</v>
      </c>
      <c r="C65" s="23">
        <f>VLOOKUP($A$65,'2.2'!$4:$151,8,FALSE)</f>
        <v>0</v>
      </c>
      <c r="D65" s="23">
        <f>VLOOKUP($A$65,'2.2'!$4:$151,16,FALSE)</f>
        <v>0</v>
      </c>
      <c r="E65" s="23">
        <f>VLOOKUP($A$65,'2.2'!$4:$151,24,FALSE)</f>
        <v>0</v>
      </c>
      <c r="F65" s="23">
        <f>VLOOKUP($A$65,'2.2'!$4:$151,32,FALSE)</f>
        <v>0</v>
      </c>
      <c r="G65" s="23">
        <f>VLOOKUP($A$65,'2.2'!$4:$151,40,FALSE)</f>
        <v>0</v>
      </c>
      <c r="H65" s="23">
        <f>VLOOKUP($A$65,'2.2'!$4:$151,48,FALSE)</f>
        <v>0</v>
      </c>
      <c r="I65" s="23">
        <f>VLOOKUP($A$65,'2.2'!$4:$151,56,FALSE)</f>
        <v>0</v>
      </c>
      <c r="J65" s="23">
        <f>VLOOKUP($A$65,'2.2'!$4:$151,64,FALSE)</f>
        <v>0</v>
      </c>
      <c r="K65" s="23">
        <f>VLOOKUP($A$65,'2.2'!$4:$151,72,FALSE)</f>
        <v>0</v>
      </c>
      <c r="L65" s="23">
        <f>VLOOKUP($A$65,'2.2'!$4:$151,80,FALSE)</f>
        <v>0</v>
      </c>
      <c r="M65" s="23">
        <f>VLOOKUP($A$65,'2.2'!$4:$151,88,FALSE)</f>
        <v>0</v>
      </c>
    </row>
    <row r="66" spans="1:13" ht="20.100000000000001" customHeight="1" x14ac:dyDescent="0.25">
      <c r="A66" s="21">
        <v>1213</v>
      </c>
      <c r="B66" s="22" t="s">
        <v>282</v>
      </c>
      <c r="C66" s="23">
        <f>VLOOKUP($A$66,'2.2'!$4:$151,8,FALSE)</f>
        <v>0</v>
      </c>
      <c r="D66" s="23">
        <f>VLOOKUP($A$66,'2.2'!$4:$151,16,FALSE)</f>
        <v>0</v>
      </c>
      <c r="E66" s="23">
        <f>VLOOKUP($A$66,'2.2'!$4:$151,24,FALSE)</f>
        <v>0</v>
      </c>
      <c r="F66" s="23">
        <f>VLOOKUP($A$66,'2.2'!$4:$151,32,FALSE)</f>
        <v>0</v>
      </c>
      <c r="G66" s="23">
        <f>VLOOKUP($A$66,'2.2'!$4:$151,40,FALSE)</f>
        <v>0</v>
      </c>
      <c r="H66" s="23">
        <f>VLOOKUP($A$66,'2.2'!$4:$151,48,FALSE)</f>
        <v>0</v>
      </c>
      <c r="I66" s="23">
        <f>VLOOKUP($A$66,'2.2'!$4:$151,56,FALSE)</f>
        <v>0</v>
      </c>
      <c r="J66" s="23">
        <f>VLOOKUP($A$66,'2.2'!$4:$151,64,FALSE)</f>
        <v>0</v>
      </c>
      <c r="K66" s="23">
        <f>VLOOKUP($A$66,'2.2'!$4:$151,72,FALSE)</f>
        <v>0</v>
      </c>
      <c r="L66" s="23">
        <f>VLOOKUP($A$66,'2.2'!$4:$151,80,FALSE)</f>
        <v>0</v>
      </c>
      <c r="M66" s="23">
        <f>VLOOKUP($A$66,'2.2'!$4:$151,88,FALSE)</f>
        <v>0</v>
      </c>
    </row>
    <row r="67" spans="1:13" ht="20.100000000000001" customHeight="1" x14ac:dyDescent="0.25">
      <c r="A67" s="21">
        <v>1214</v>
      </c>
      <c r="B67" s="22" t="s">
        <v>283</v>
      </c>
      <c r="C67" s="23">
        <f>VLOOKUP($A$67,'2.2'!$4:$151,8,FALSE)</f>
        <v>0</v>
      </c>
      <c r="D67" s="23">
        <f>VLOOKUP($A$67,'2.2'!$4:$151,16,FALSE)</f>
        <v>0</v>
      </c>
      <c r="E67" s="23">
        <f>VLOOKUP($A$67,'2.2'!$4:$151,24,FALSE)</f>
        <v>0</v>
      </c>
      <c r="F67" s="23">
        <f>VLOOKUP($A$67,'2.2'!$4:$151,32,FALSE)</f>
        <v>0</v>
      </c>
      <c r="G67" s="23">
        <f>VLOOKUP($A$67,'2.2'!$4:$151,40,FALSE)</f>
        <v>0</v>
      </c>
      <c r="H67" s="23">
        <f>VLOOKUP($A$67,'2.2'!$4:$151,48,FALSE)</f>
        <v>0</v>
      </c>
      <c r="I67" s="23">
        <f>VLOOKUP($A$67,'2.2'!$4:$151,56,FALSE)</f>
        <v>0</v>
      </c>
      <c r="J67" s="23">
        <f>VLOOKUP($A$67,'2.2'!$4:$151,64,FALSE)</f>
        <v>0</v>
      </c>
      <c r="K67" s="23">
        <f>VLOOKUP($A$67,'2.2'!$4:$151,72,FALSE)</f>
        <v>0</v>
      </c>
      <c r="L67" s="23">
        <f>VLOOKUP($A$67,'2.2'!$4:$151,80,FALSE)</f>
        <v>0</v>
      </c>
      <c r="M67" s="23">
        <f>VLOOKUP($A$67,'2.2'!$4:$151,88,FALSE)</f>
        <v>0</v>
      </c>
    </row>
    <row r="68" spans="1:13" ht="20.100000000000001" customHeight="1" x14ac:dyDescent="0.25">
      <c r="A68" s="35">
        <v>122</v>
      </c>
      <c r="B68" s="36" t="s">
        <v>284</v>
      </c>
      <c r="C68" s="93">
        <f>VLOOKUP($A$68,'2.2'!$4:$151,8,FALSE)</f>
        <v>12096.349539880001</v>
      </c>
      <c r="D68" s="93">
        <f>VLOOKUP($A$68,'2.2'!$4:$151,16,FALSE)</f>
        <v>15601.697652224542</v>
      </c>
      <c r="E68" s="93">
        <f>VLOOKUP($A$68,'2.2'!$4:$151,24,FALSE)</f>
        <v>17734.280654494793</v>
      </c>
      <c r="F68" s="93">
        <f>VLOOKUP($A$68,'2.2'!$4:$151,32,FALSE)</f>
        <v>20880.930408155022</v>
      </c>
      <c r="G68" s="93">
        <f>VLOOKUP($A$68,'2.2'!$4:$151,40,FALSE)</f>
        <v>23246.233058751008</v>
      </c>
      <c r="H68" s="93">
        <f>VLOOKUP($A$68,'2.2'!$4:$151,48,FALSE)</f>
        <v>26414.624737880698</v>
      </c>
      <c r="I68" s="93">
        <f>VLOOKUP($A$68,'2.2'!$4:$151,56,FALSE)</f>
        <v>29658.582675300302</v>
      </c>
      <c r="J68" s="93">
        <f>VLOOKUP($A$68,'2.2'!$4:$151,64,FALSE)</f>
        <v>31958.857666966702</v>
      </c>
      <c r="K68" s="93">
        <f>VLOOKUP($A$68,'2.2'!$4:$151,72,FALSE)</f>
        <v>34111.088741280801</v>
      </c>
      <c r="L68" s="93">
        <f>VLOOKUP($A$68,'2.2'!$4:$151,80,FALSE)</f>
        <v>37929.630025439401</v>
      </c>
      <c r="M68" s="93">
        <f>VLOOKUP($A$68,'2.2'!$4:$151,88,FALSE)</f>
        <v>39903.129141999998</v>
      </c>
    </row>
    <row r="69" spans="1:13" ht="20.100000000000001" customHeight="1" x14ac:dyDescent="0.25">
      <c r="A69" s="21">
        <v>1221</v>
      </c>
      <c r="B69" s="22" t="s">
        <v>280</v>
      </c>
      <c r="C69" s="23">
        <f>VLOOKUP($A$69,'2.2'!$4:$151,8,FALSE)</f>
        <v>4982.5920660000002</v>
      </c>
      <c r="D69" s="23">
        <f>VLOOKUP($A$69,'2.2'!$4:$151,16,FALSE)</f>
        <v>5831.2505085245402</v>
      </c>
      <c r="E69" s="23">
        <f>VLOOKUP($A$69,'2.2'!$4:$151,24,FALSE)</f>
        <v>6772.4884490118902</v>
      </c>
      <c r="F69" s="23">
        <f>VLOOKUP($A$69,'2.2'!$4:$151,32,FALSE)</f>
        <v>7340.1874463554204</v>
      </c>
      <c r="G69" s="23">
        <f>VLOOKUP($A$69,'2.2'!$4:$151,40,FALSE)</f>
        <v>8588.1353208181099</v>
      </c>
      <c r="H69" s="23">
        <f>VLOOKUP($A$69,'2.2'!$4:$151,48,FALSE)</f>
        <v>9670.2190938163003</v>
      </c>
      <c r="I69" s="23">
        <f>VLOOKUP($A$69,'2.2'!$4:$151,56,FALSE)</f>
        <v>11162.612211428299</v>
      </c>
      <c r="J69" s="23">
        <f>VLOOKUP($A$69,'2.2'!$4:$151,64,FALSE)</f>
        <v>11910.988640736699</v>
      </c>
      <c r="K69" s="23">
        <f>VLOOKUP($A$69,'2.2'!$4:$151,72,FALSE)</f>
        <v>12475.8456783908</v>
      </c>
      <c r="L69" s="23">
        <f>VLOOKUP($A$69,'2.2'!$4:$151,80,FALSE)</f>
        <v>14118.624803025199</v>
      </c>
      <c r="M69" s="23" t="str">
        <f>VLOOKUP($A$69,'2.2'!$4:$151,88,FALSE)</f>
        <v>n.d.</v>
      </c>
    </row>
    <row r="70" spans="1:13" ht="20.100000000000001" customHeight="1" x14ac:dyDescent="0.25">
      <c r="A70" s="21">
        <v>1222</v>
      </c>
      <c r="B70" s="22" t="s">
        <v>281</v>
      </c>
      <c r="C70" s="23">
        <f>VLOOKUP($A$70,'2.2'!$4:$151,8,FALSE)</f>
        <v>7113.7574738800004</v>
      </c>
      <c r="D70" s="23">
        <f>VLOOKUP($A$70,'2.2'!$4:$151,16,FALSE)</f>
        <v>9770.4471437000011</v>
      </c>
      <c r="E70" s="23">
        <f>VLOOKUP($A$70,'2.2'!$4:$151,24,FALSE)</f>
        <v>10961.792205482901</v>
      </c>
      <c r="F70" s="23">
        <f>VLOOKUP($A$70,'2.2'!$4:$151,32,FALSE)</f>
        <v>13540.7429617996</v>
      </c>
      <c r="G70" s="23">
        <f>VLOOKUP($A$70,'2.2'!$4:$151,40,FALSE)</f>
        <v>14658.0977379329</v>
      </c>
      <c r="H70" s="23">
        <f>VLOOKUP($A$70,'2.2'!$4:$151,48,FALSE)</f>
        <v>16744.405644064398</v>
      </c>
      <c r="I70" s="23">
        <f>VLOOKUP($A$70,'2.2'!$4:$151,56,FALSE)</f>
        <v>18495.970463872003</v>
      </c>
      <c r="J70" s="23">
        <f>VLOOKUP($A$70,'2.2'!$4:$151,64,FALSE)</f>
        <v>20047.869026230001</v>
      </c>
      <c r="K70" s="23">
        <f>VLOOKUP($A$70,'2.2'!$4:$151,72,FALSE)</f>
        <v>21635.24306289</v>
      </c>
      <c r="L70" s="23">
        <f>VLOOKUP($A$70,'2.2'!$4:$151,80,FALSE)</f>
        <v>23811.005222414198</v>
      </c>
      <c r="M70" s="23" t="str">
        <f>VLOOKUP($A$70,'2.2'!$4:$151,88,FALSE)</f>
        <v>n.d.</v>
      </c>
    </row>
    <row r="71" spans="1:13" s="48" customFormat="1" ht="20.100000000000001" customHeight="1" x14ac:dyDescent="0.25">
      <c r="A71" s="45" t="s">
        <v>463</v>
      </c>
      <c r="B71" s="46" t="s">
        <v>464</v>
      </c>
      <c r="C71" s="95">
        <f>VLOOKUP($A$71,'2.2'!$4:$151,8,FALSE)</f>
        <v>7113.7574738800004</v>
      </c>
      <c r="D71" s="95">
        <f>VLOOKUP($A$71,'2.2'!$4:$151,16,FALSE)</f>
        <v>9770.4471437000011</v>
      </c>
      <c r="E71" s="95">
        <f>VLOOKUP($A$71,'2.2'!$4:$151,24,FALSE)</f>
        <v>10961.792205482901</v>
      </c>
      <c r="F71" s="95">
        <f>VLOOKUP($A$71,'2.2'!$4:$151,32,FALSE)</f>
        <v>13540.7429617996</v>
      </c>
      <c r="G71" s="95">
        <f>VLOOKUP($A$71,'2.2'!$4:$151,40,FALSE)</f>
        <v>14658.0977379329</v>
      </c>
      <c r="H71" s="95">
        <f>VLOOKUP($A$71,'2.2'!$4:$151,48,FALSE)</f>
        <v>16744.405644064398</v>
      </c>
      <c r="I71" s="95">
        <f>VLOOKUP($A$71,'2.2'!$4:$151,56,FALSE)</f>
        <v>18495.970463872003</v>
      </c>
      <c r="J71" s="95">
        <f>VLOOKUP($A$71,'2.2'!$4:$151,64,FALSE)</f>
        <v>20047.869026230001</v>
      </c>
      <c r="K71" s="95">
        <f>VLOOKUP($A$71,'2.2'!$4:$151,72,FALSE)</f>
        <v>21635.24306289</v>
      </c>
      <c r="L71" s="95">
        <f>VLOOKUP($A$71,'2.2'!$4:$151,80,FALSE)</f>
        <v>23811.005222414198</v>
      </c>
      <c r="M71" s="95" t="str">
        <f>VLOOKUP($A$71,'2.2'!$4:$151,88,FALSE)</f>
        <v>n.d.</v>
      </c>
    </row>
    <row r="72" spans="1:13" s="48" customFormat="1" ht="20.100000000000001" customHeight="1" x14ac:dyDescent="0.25">
      <c r="A72" s="45" t="s">
        <v>465</v>
      </c>
      <c r="B72" s="46" t="s">
        <v>608</v>
      </c>
      <c r="C72" s="95">
        <f>VLOOKUP($A$72,'2.2'!$4:$151,8,FALSE)</f>
        <v>0</v>
      </c>
      <c r="D72" s="95">
        <f>VLOOKUP($A$72,'2.2'!$4:$151,16,FALSE)</f>
        <v>0</v>
      </c>
      <c r="E72" s="95">
        <f>VLOOKUP($A$72,'2.2'!$4:$151,24,FALSE)</f>
        <v>0</v>
      </c>
      <c r="F72" s="95">
        <f>VLOOKUP($A$72,'2.2'!$4:$151,32,FALSE)</f>
        <v>0</v>
      </c>
      <c r="G72" s="95">
        <f>VLOOKUP($A$72,'2.2'!$4:$151,40,FALSE)</f>
        <v>0</v>
      </c>
      <c r="H72" s="95">
        <f>VLOOKUP($A$72,'2.2'!$4:$151,48,FALSE)</f>
        <v>0</v>
      </c>
      <c r="I72" s="95">
        <f>VLOOKUP($A$72,'2.2'!$4:$151,56,FALSE)</f>
        <v>0</v>
      </c>
      <c r="J72" s="95">
        <f>VLOOKUP($A$72,'2.2'!$4:$151,64,FALSE)</f>
        <v>0</v>
      </c>
      <c r="K72" s="95">
        <f>VLOOKUP($A$72,'2.2'!$4:$151,72,FALSE)</f>
        <v>0</v>
      </c>
      <c r="L72" s="95">
        <f>VLOOKUP($A$72,'2.2'!$4:$151,80,FALSE)</f>
        <v>0</v>
      </c>
      <c r="M72" s="95" t="str">
        <f>VLOOKUP($A$72,'2.2'!$4:$151,88,FALSE)</f>
        <v>n.d.</v>
      </c>
    </row>
    <row r="73" spans="1:13" ht="20.100000000000001" customHeight="1" x14ac:dyDescent="0.25">
      <c r="A73" s="21">
        <v>1223</v>
      </c>
      <c r="B73" s="22" t="s">
        <v>466</v>
      </c>
      <c r="C73" s="23" t="str">
        <f>VLOOKUP($A$73,'2.2'!$4:$151,8,FALSE)</f>
        <v>n.d.</v>
      </c>
      <c r="D73" s="23" t="str">
        <f>VLOOKUP($A$73,'2.2'!$4:$151,16,FALSE)</f>
        <v>n.d.</v>
      </c>
      <c r="E73" s="23" t="str">
        <f>VLOOKUP($A$73,'2.2'!$4:$151,24,FALSE)</f>
        <v>n.d.</v>
      </c>
      <c r="F73" s="23" t="str">
        <f>VLOOKUP($A$73,'2.2'!$4:$151,32,FALSE)</f>
        <v>n.d.</v>
      </c>
      <c r="G73" s="23" t="str">
        <f>VLOOKUP($A$73,'2.2'!$4:$151,40,FALSE)</f>
        <v>n.d.</v>
      </c>
      <c r="H73" s="23" t="str">
        <f>VLOOKUP($A$73,'2.2'!$4:$151,48,FALSE)</f>
        <v>n.d.</v>
      </c>
      <c r="I73" s="23" t="str">
        <f>VLOOKUP($A$73,'2.2'!$4:$151,56,FALSE)</f>
        <v>n.d.</v>
      </c>
      <c r="J73" s="23" t="str">
        <f>VLOOKUP($A$73,'2.2'!$4:$151,64,FALSE)</f>
        <v>n.d.</v>
      </c>
      <c r="K73" s="23" t="str">
        <f>VLOOKUP($A$73,'2.2'!$4:$151,72,FALSE)</f>
        <v>n.d.</v>
      </c>
      <c r="L73" s="23" t="str">
        <f>VLOOKUP($A$73,'2.2'!$4:$151,80,FALSE)</f>
        <v>n.d.</v>
      </c>
      <c r="M73" s="23" t="str">
        <f>VLOOKUP($A$73,'2.2'!$4:$151,88,FALSE)</f>
        <v>n.d.</v>
      </c>
    </row>
    <row r="74" spans="1:13" s="41" customFormat="1" ht="20.100000000000001" customHeight="1" x14ac:dyDescent="0.25">
      <c r="A74" s="32">
        <v>13</v>
      </c>
      <c r="B74" s="33" t="s">
        <v>243</v>
      </c>
      <c r="C74" s="92">
        <f>VLOOKUP($A$74,'2.2'!$4:$151,8,FALSE)</f>
        <v>219275.32483101368</v>
      </c>
      <c r="D74" s="92">
        <f>VLOOKUP($A$74,'2.2'!$4:$151,16,FALSE)</f>
        <v>249994.93301502694</v>
      </c>
      <c r="E74" s="92">
        <f>VLOOKUP($A$74,'2.2'!$4:$151,24,FALSE)</f>
        <v>283124.94182488351</v>
      </c>
      <c r="F74" s="92">
        <f>VLOOKUP($A$74,'2.2'!$4:$151,32,FALSE)</f>
        <v>299097.59425567614</v>
      </c>
      <c r="G74" s="92">
        <f>VLOOKUP($A$74,'2.2'!$4:$151,40,FALSE)</f>
        <v>330184.57402258861</v>
      </c>
      <c r="H74" s="92">
        <f>VLOOKUP($A$74,'2.2'!$4:$151,48,FALSE)</f>
        <v>343707.91603452212</v>
      </c>
      <c r="I74" s="92">
        <f>VLOOKUP($A$74,'2.2'!$4:$151,56,FALSE)</f>
        <v>376938.20053643006</v>
      </c>
      <c r="J74" s="92">
        <f>VLOOKUP($A$74,'2.2'!$4:$151,64,FALSE)</f>
        <v>385503.92533053888</v>
      </c>
      <c r="K74" s="92">
        <f>VLOOKUP($A$74,'2.2'!$4:$151,72,FALSE)</f>
        <v>421753.8680258047</v>
      </c>
      <c r="L74" s="92">
        <f>VLOOKUP($A$74,'2.2'!$4:$151,80,FALSE)</f>
        <v>460967.85571894061</v>
      </c>
      <c r="M74" s="92">
        <f>VLOOKUP($A$74,'2.2'!$4:$151,88,FALSE)</f>
        <v>495451.97274600982</v>
      </c>
    </row>
    <row r="75" spans="1:13" ht="20.100000000000001" customHeight="1" x14ac:dyDescent="0.25">
      <c r="A75" s="35">
        <v>131</v>
      </c>
      <c r="B75" s="36" t="s">
        <v>285</v>
      </c>
      <c r="C75" s="93">
        <f>VLOOKUP($A$75,'2.2'!$4:$151,8,FALSE)</f>
        <v>0</v>
      </c>
      <c r="D75" s="93">
        <f>VLOOKUP($A$75,'2.2'!$4:$151,16,FALSE)</f>
        <v>0</v>
      </c>
      <c r="E75" s="93">
        <f>VLOOKUP($A$75,'2.2'!$4:$151,24,FALSE)</f>
        <v>0</v>
      </c>
      <c r="F75" s="93">
        <f>VLOOKUP($A$75,'2.2'!$4:$151,32,FALSE)</f>
        <v>0</v>
      </c>
      <c r="G75" s="93">
        <f>VLOOKUP($A$75,'2.2'!$4:$151,40,FALSE)</f>
        <v>0</v>
      </c>
      <c r="H75" s="93">
        <f>VLOOKUP($A$75,'2.2'!$4:$151,48,FALSE)</f>
        <v>0</v>
      </c>
      <c r="I75" s="93">
        <f>VLOOKUP($A$75,'2.2'!$4:$151,56,FALSE)</f>
        <v>0</v>
      </c>
      <c r="J75" s="93">
        <f>VLOOKUP($A$75,'2.2'!$4:$151,64,FALSE)</f>
        <v>0</v>
      </c>
      <c r="K75" s="93">
        <f>VLOOKUP($A$75,'2.2'!$4:$151,72,FALSE)</f>
        <v>0</v>
      </c>
      <c r="L75" s="93">
        <f>VLOOKUP($A$75,'2.2'!$4:$151,80,FALSE)</f>
        <v>0</v>
      </c>
      <c r="M75" s="93" t="str">
        <f>VLOOKUP($A$75,'2.2'!$4:$151,88,FALSE)</f>
        <v>n.d.</v>
      </c>
    </row>
    <row r="76" spans="1:13" ht="20.100000000000001" customHeight="1" x14ac:dyDescent="0.25">
      <c r="A76" s="21">
        <v>1311</v>
      </c>
      <c r="B76" s="22" t="s">
        <v>286</v>
      </c>
      <c r="C76" s="23">
        <f>VLOOKUP($A$76,'2.2'!$4:$151,8,FALSE)</f>
        <v>0</v>
      </c>
      <c r="D76" s="23">
        <f>VLOOKUP($A$76,'2.2'!$4:$151,16,FALSE)</f>
        <v>0</v>
      </c>
      <c r="E76" s="23">
        <f>VLOOKUP($A$76,'2.2'!$4:$151,24,FALSE)</f>
        <v>0</v>
      </c>
      <c r="F76" s="23">
        <f>VLOOKUP($A$76,'2.2'!$4:$151,32,FALSE)</f>
        <v>0</v>
      </c>
      <c r="G76" s="23">
        <f>VLOOKUP($A$76,'2.2'!$4:$151,40,FALSE)</f>
        <v>0</v>
      </c>
      <c r="H76" s="23">
        <f>VLOOKUP($A$76,'2.2'!$4:$151,48,FALSE)</f>
        <v>0</v>
      </c>
      <c r="I76" s="23">
        <f>VLOOKUP($A$76,'2.2'!$4:$151,56,FALSE)</f>
        <v>0</v>
      </c>
      <c r="J76" s="23">
        <f>VLOOKUP($A$76,'2.2'!$4:$151,64,FALSE)</f>
        <v>0</v>
      </c>
      <c r="K76" s="23">
        <f>VLOOKUP($A$76,'2.2'!$4:$151,72,FALSE)</f>
        <v>0</v>
      </c>
      <c r="L76" s="23">
        <f>VLOOKUP($A$76,'2.2'!$4:$151,80,FALSE)</f>
        <v>0</v>
      </c>
      <c r="M76" s="23" t="str">
        <f>VLOOKUP($A$76,'2.2'!$4:$151,88,FALSE)</f>
        <v>n.d.</v>
      </c>
    </row>
    <row r="77" spans="1:13" ht="20.100000000000001" customHeight="1" x14ac:dyDescent="0.25">
      <c r="A77" s="21">
        <v>1312</v>
      </c>
      <c r="B77" s="22" t="s">
        <v>287</v>
      </c>
      <c r="C77" s="23">
        <f>VLOOKUP($A$77,'2.2'!$4:$151,8,FALSE)</f>
        <v>0</v>
      </c>
      <c r="D77" s="23">
        <f>VLOOKUP($A$77,'2.2'!$4:$151,16,FALSE)</f>
        <v>0</v>
      </c>
      <c r="E77" s="23">
        <f>VLOOKUP($A$77,'2.2'!$4:$151,24,FALSE)</f>
        <v>0</v>
      </c>
      <c r="F77" s="23">
        <f>VLOOKUP($A$77,'2.2'!$4:$151,32,FALSE)</f>
        <v>0</v>
      </c>
      <c r="G77" s="23">
        <f>VLOOKUP($A$77,'2.2'!$4:$151,40,FALSE)</f>
        <v>0</v>
      </c>
      <c r="H77" s="23">
        <f>VLOOKUP($A$77,'2.2'!$4:$151,48,FALSE)</f>
        <v>0</v>
      </c>
      <c r="I77" s="23">
        <f>VLOOKUP($A$77,'2.2'!$4:$151,56,FALSE)</f>
        <v>0</v>
      </c>
      <c r="J77" s="23">
        <f>VLOOKUP($A$77,'2.2'!$4:$151,64,FALSE)</f>
        <v>0</v>
      </c>
      <c r="K77" s="23">
        <f>VLOOKUP($A$77,'2.2'!$4:$151,72,FALSE)</f>
        <v>0</v>
      </c>
      <c r="L77" s="23">
        <f>VLOOKUP($A$77,'2.2'!$4:$151,80,FALSE)</f>
        <v>0</v>
      </c>
      <c r="M77" s="23" t="str">
        <f>VLOOKUP($A$77,'2.2'!$4:$151,88,FALSE)</f>
        <v>n.d.</v>
      </c>
    </row>
    <row r="78" spans="1:13" ht="20.100000000000001" customHeight="1" x14ac:dyDescent="0.25">
      <c r="A78" s="35">
        <v>132</v>
      </c>
      <c r="B78" s="36" t="s">
        <v>288</v>
      </c>
      <c r="C78" s="93">
        <f>VLOOKUP($A$78,'2.2'!$4:$151,8,FALSE)</f>
        <v>9.7294624699999996</v>
      </c>
      <c r="D78" s="93">
        <f>VLOOKUP($A$78,'2.2'!$4:$151,16,FALSE)</f>
        <v>6.8199625699999995</v>
      </c>
      <c r="E78" s="93">
        <f>VLOOKUP($A$78,'2.2'!$4:$151,24,FALSE)</f>
        <v>16.096625599999999</v>
      </c>
      <c r="F78" s="93">
        <f>VLOOKUP($A$78,'2.2'!$4:$151,32,FALSE)</f>
        <v>61.181044879999995</v>
      </c>
      <c r="G78" s="93">
        <f>VLOOKUP($A$78,'2.2'!$4:$151,40,FALSE)</f>
        <v>15.403674039999999</v>
      </c>
      <c r="H78" s="93">
        <f>VLOOKUP($A$78,'2.2'!$4:$151,48,FALSE)</f>
        <v>6.1318999700000001</v>
      </c>
      <c r="I78" s="93">
        <f>VLOOKUP($A$78,'2.2'!$4:$151,56,FALSE)</f>
        <v>4.0340379899999999</v>
      </c>
      <c r="J78" s="93">
        <f>VLOOKUP($A$78,'2.2'!$4:$151,64,FALSE)</f>
        <v>4.3226348899999998</v>
      </c>
      <c r="K78" s="93">
        <f>VLOOKUP($A$78,'2.2'!$4:$151,72,FALSE)</f>
        <v>63.444564009999993</v>
      </c>
      <c r="L78" s="93">
        <f>VLOOKUP($A$78,'2.2'!$4:$151,80,FALSE)</f>
        <v>2.9347625499999999</v>
      </c>
      <c r="M78" s="93" t="str">
        <f>VLOOKUP($A$78,'2.2'!$4:$151,88,FALSE)</f>
        <v>n.d.</v>
      </c>
    </row>
    <row r="79" spans="1:13" ht="20.100000000000001" customHeight="1" x14ac:dyDescent="0.25">
      <c r="A79" s="21">
        <v>1321</v>
      </c>
      <c r="B79" s="22" t="s">
        <v>286</v>
      </c>
      <c r="C79" s="23">
        <f>VLOOKUP($A$79,'2.2'!$4:$151,8,FALSE)</f>
        <v>5.5765456100000002</v>
      </c>
      <c r="D79" s="23">
        <f>VLOOKUP($A$79,'2.2'!$4:$151,16,FALSE)</f>
        <v>2.4333288099999999</v>
      </c>
      <c r="E79" s="23">
        <f>VLOOKUP($A$79,'2.2'!$4:$151,24,FALSE)</f>
        <v>4.1876253300000004</v>
      </c>
      <c r="F79" s="23">
        <f>VLOOKUP($A$79,'2.2'!$4:$151,32,FALSE)</f>
        <v>7.1663866199999999</v>
      </c>
      <c r="G79" s="23">
        <f>VLOOKUP($A$79,'2.2'!$4:$151,40,FALSE)</f>
        <v>2.4654104999999999</v>
      </c>
      <c r="H79" s="23">
        <f>VLOOKUP($A$79,'2.2'!$4:$151,48,FALSE)</f>
        <v>5.2610882600000002</v>
      </c>
      <c r="I79" s="23">
        <f>VLOOKUP($A$79,'2.2'!$4:$151,56,FALSE)</f>
        <v>3.9889089700000002</v>
      </c>
      <c r="J79" s="23">
        <f>VLOOKUP($A$79,'2.2'!$4:$151,64,FALSE)</f>
        <v>4.0712152799999997</v>
      </c>
      <c r="K79" s="23">
        <f>VLOOKUP($A$79,'2.2'!$4:$151,72,FALSE)</f>
        <v>63.294564009999995</v>
      </c>
      <c r="L79" s="23">
        <f>VLOOKUP($A$79,'2.2'!$4:$151,80,FALSE)</f>
        <v>2.7847625499999999</v>
      </c>
      <c r="M79" s="23" t="str">
        <f>VLOOKUP($A$79,'2.2'!$4:$151,88,FALSE)</f>
        <v>n.d.</v>
      </c>
    </row>
    <row r="80" spans="1:13" ht="20.100000000000001" customHeight="1" x14ac:dyDescent="0.25">
      <c r="A80" s="21">
        <v>1322</v>
      </c>
      <c r="B80" s="22" t="s">
        <v>287</v>
      </c>
      <c r="C80" s="23">
        <f>VLOOKUP($A$80,'2.2'!$4:$151,8,FALSE)</f>
        <v>4.1529168599999995</v>
      </c>
      <c r="D80" s="23">
        <f>VLOOKUP($A$80,'2.2'!$4:$151,16,FALSE)</f>
        <v>4.3866337599999996</v>
      </c>
      <c r="E80" s="23">
        <f>VLOOKUP($A$80,'2.2'!$4:$151,24,FALSE)</f>
        <v>11.90900027</v>
      </c>
      <c r="F80" s="23">
        <f>VLOOKUP($A$80,'2.2'!$4:$151,32,FALSE)</f>
        <v>54.014658259999997</v>
      </c>
      <c r="G80" s="23">
        <f>VLOOKUP($A$80,'2.2'!$4:$151,40,FALSE)</f>
        <v>12.938263539999999</v>
      </c>
      <c r="H80" s="23">
        <f>VLOOKUP($A$80,'2.2'!$4:$151,48,FALSE)</f>
        <v>0.87081171000000002</v>
      </c>
      <c r="I80" s="23">
        <f>VLOOKUP($A$80,'2.2'!$4:$151,56,FALSE)</f>
        <v>4.5129019999999999E-2</v>
      </c>
      <c r="J80" s="23">
        <f>VLOOKUP($A$80,'2.2'!$4:$151,64,FALSE)</f>
        <v>0.25141960999999996</v>
      </c>
      <c r="K80" s="23">
        <f>VLOOKUP($A$80,'2.2'!$4:$151,72,FALSE)</f>
        <v>0.15</v>
      </c>
      <c r="L80" s="23">
        <f>VLOOKUP($A$80,'2.2'!$4:$151,80,FALSE)</f>
        <v>0.15</v>
      </c>
      <c r="M80" s="23" t="str">
        <f>VLOOKUP($A$80,'2.2'!$4:$151,88,FALSE)</f>
        <v>n.d.</v>
      </c>
    </row>
    <row r="81" spans="1:83" ht="20.100000000000001" customHeight="1" x14ac:dyDescent="0.25">
      <c r="A81" s="35">
        <v>133</v>
      </c>
      <c r="B81" s="36" t="s">
        <v>289</v>
      </c>
      <c r="C81" s="93">
        <f>VLOOKUP($A$81,'2.2'!$4:$151,8,FALSE)</f>
        <v>219265.5953685437</v>
      </c>
      <c r="D81" s="93">
        <f>VLOOKUP($A$81,'2.2'!$4:$151,16,FALSE)</f>
        <v>249988.11305245693</v>
      </c>
      <c r="E81" s="93">
        <f>VLOOKUP($A$81,'2.2'!$4:$151,24,FALSE)</f>
        <v>283108.8451992835</v>
      </c>
      <c r="F81" s="93">
        <f>VLOOKUP($A$81,'2.2'!$4:$151,32,FALSE)</f>
        <v>299036.41321079613</v>
      </c>
      <c r="G81" s="93">
        <f>VLOOKUP($A$81,'2.2'!$4:$151,40,FALSE)</f>
        <v>330169.17034854862</v>
      </c>
      <c r="H81" s="93">
        <f>VLOOKUP($A$81,'2.2'!$4:$151,48,FALSE)</f>
        <v>343701.78413455212</v>
      </c>
      <c r="I81" s="93">
        <f>VLOOKUP($A$81,'2.2'!$4:$151,56,FALSE)</f>
        <v>376934.16649844008</v>
      </c>
      <c r="J81" s="93">
        <f>VLOOKUP($A$81,'2.2'!$4:$151,64,FALSE)</f>
        <v>385499.60269564891</v>
      </c>
      <c r="K81" s="93">
        <f>VLOOKUP($A$81,'2.2'!$4:$151,72,FALSE)</f>
        <v>421690.42346179468</v>
      </c>
      <c r="L81" s="93">
        <f>VLOOKUP($A$81,'2.2'!$4:$151,80,FALSE)</f>
        <v>460964.92095639062</v>
      </c>
      <c r="M81" s="93">
        <f>VLOOKUP($A$81,'2.2'!$4:$151,88,FALSE)</f>
        <v>495451.97274600982</v>
      </c>
    </row>
    <row r="82" spans="1:83" ht="20.100000000000001" customHeight="1" x14ac:dyDescent="0.25">
      <c r="A82" s="21">
        <v>1331</v>
      </c>
      <c r="B82" s="22" t="s">
        <v>286</v>
      </c>
      <c r="C82" s="23">
        <f>VLOOKUP($A$82,'2.2'!$4:$151,8,FALSE)</f>
        <v>206535.62990505047</v>
      </c>
      <c r="D82" s="23">
        <f>VLOOKUP($A$82,'2.2'!$4:$151,16,FALSE)</f>
        <v>239785.63766719587</v>
      </c>
      <c r="E82" s="23">
        <f>VLOOKUP($A$82,'2.2'!$4:$151,24,FALSE)</f>
        <v>265929.56284902705</v>
      </c>
      <c r="F82" s="23">
        <f>VLOOKUP($A$82,'2.2'!$4:$151,32,FALSE)</f>
        <v>288848.14382990351</v>
      </c>
      <c r="G82" s="23">
        <f>VLOOKUP($A$82,'2.2'!$4:$151,40,FALSE)</f>
        <v>315536.52802015934</v>
      </c>
      <c r="H82" s="23">
        <f>VLOOKUP($A$82,'2.2'!$4:$151,48,FALSE)</f>
        <v>331030.87804785121</v>
      </c>
      <c r="I82" s="23">
        <f>VLOOKUP($A$82,'2.2'!$4:$151,56,FALSE)</f>
        <v>361505.50081108842</v>
      </c>
      <c r="J82" s="23">
        <f>VLOOKUP($A$82,'2.2'!$4:$151,64,FALSE)</f>
        <v>375681.00733569142</v>
      </c>
      <c r="K82" s="23">
        <f>VLOOKUP($A$82,'2.2'!$4:$151,72,FALSE)</f>
        <v>406838.42029740353</v>
      </c>
      <c r="L82" s="23">
        <f>VLOOKUP($A$82,'2.2'!$4:$151,80,FALSE)</f>
        <v>450251.78996450524</v>
      </c>
      <c r="M82" s="23" t="str">
        <f>VLOOKUP($A$82,'2.2'!$4:$151,88,FALSE)</f>
        <v>n.d.</v>
      </c>
    </row>
    <row r="83" spans="1:83" ht="20.100000000000001" customHeight="1" x14ac:dyDescent="0.25">
      <c r="A83" s="21">
        <v>1332</v>
      </c>
      <c r="B83" s="22" t="s">
        <v>287</v>
      </c>
      <c r="C83" s="23">
        <f>VLOOKUP($A$83,'2.2'!$4:$151,8,FALSE)</f>
        <v>12729.965463493216</v>
      </c>
      <c r="D83" s="23">
        <f>VLOOKUP($A$83,'2.2'!$4:$151,16,FALSE)</f>
        <v>10202.475385261045</v>
      </c>
      <c r="E83" s="23">
        <f>VLOOKUP($A$83,'2.2'!$4:$151,24,FALSE)</f>
        <v>17179.282350256482</v>
      </c>
      <c r="F83" s="23">
        <f>VLOOKUP($A$83,'2.2'!$4:$151,32,FALSE)</f>
        <v>10188.269380892607</v>
      </c>
      <c r="G83" s="23">
        <f>VLOOKUP($A$83,'2.2'!$4:$151,40,FALSE)</f>
        <v>14632.642328389295</v>
      </c>
      <c r="H83" s="23">
        <f>VLOOKUP($A$83,'2.2'!$4:$151,48,FALSE)</f>
        <v>12670.906086700932</v>
      </c>
      <c r="I83" s="23">
        <f>VLOOKUP($A$83,'2.2'!$4:$151,56,FALSE)</f>
        <v>15428.665687351691</v>
      </c>
      <c r="J83" s="23">
        <f>VLOOKUP($A$83,'2.2'!$4:$151,64,FALSE)</f>
        <v>9818.5953599574677</v>
      </c>
      <c r="K83" s="23">
        <f>VLOOKUP($A$83,'2.2'!$4:$151,72,FALSE)</f>
        <v>14852.003164391161</v>
      </c>
      <c r="L83" s="23">
        <f>VLOOKUP($A$83,'2.2'!$4:$151,80,FALSE)</f>
        <v>10713.130991885404</v>
      </c>
      <c r="M83" s="23" t="str">
        <f>VLOOKUP($A$83,'2.2'!$4:$151,88,FALSE)</f>
        <v>n.d.</v>
      </c>
    </row>
    <row r="84" spans="1:83" s="41" customFormat="1" ht="20.100000000000001" customHeight="1" x14ac:dyDescent="0.25">
      <c r="A84" s="32">
        <v>14</v>
      </c>
      <c r="B84" s="33" t="s">
        <v>247</v>
      </c>
      <c r="C84" s="92">
        <f>VLOOKUP($A$84,'2.2'!$4:$151,8,FALSE)</f>
        <v>22495.12574746379</v>
      </c>
      <c r="D84" s="92">
        <f>VLOOKUP($A$84,'2.2'!$4:$151,16,FALSE)</f>
        <v>25770.124713032605</v>
      </c>
      <c r="E84" s="92">
        <f>VLOOKUP($A$84,'2.2'!$4:$151,24,FALSE)</f>
        <v>27832.148055431877</v>
      </c>
      <c r="F84" s="92">
        <f>VLOOKUP($A$84,'2.2'!$4:$151,32,FALSE)</f>
        <v>26179.648327083563</v>
      </c>
      <c r="G84" s="92">
        <f>VLOOKUP($A$84,'2.2'!$4:$151,40,FALSE)</f>
        <v>33266.670190277764</v>
      </c>
      <c r="H84" s="92">
        <f>VLOOKUP($A$84,'2.2'!$4:$151,48,FALSE)</f>
        <v>40997.982164854315</v>
      </c>
      <c r="I84" s="92">
        <f>VLOOKUP($A$84,'2.2'!$4:$151,56,FALSE)</f>
        <v>44424.953668293405</v>
      </c>
      <c r="J84" s="92">
        <f>VLOOKUP($A$84,'2.2'!$4:$151,64,FALSE)</f>
        <v>42894.084409143295</v>
      </c>
      <c r="K84" s="92">
        <f>VLOOKUP($A$84,'2.2'!$4:$151,72,FALSE)</f>
        <v>42389.141930735605</v>
      </c>
      <c r="L84" s="92">
        <f>VLOOKUP($A$84,'2.2'!$4:$151,80,FALSE)</f>
        <v>43365.006905385868</v>
      </c>
      <c r="M84" s="92">
        <f>VLOOKUP($A$84,'2.2'!$4:$151,88,FALSE)</f>
        <v>36362.652401110165</v>
      </c>
    </row>
    <row r="85" spans="1:83" ht="20.100000000000001" customHeight="1" x14ac:dyDescent="0.25">
      <c r="A85" s="35">
        <v>141</v>
      </c>
      <c r="B85" s="36" t="s">
        <v>290</v>
      </c>
      <c r="C85" s="93">
        <f>VLOOKUP($A$85,'2.2'!$4:$151,8,FALSE)</f>
        <v>7347.4945854300004</v>
      </c>
      <c r="D85" s="93">
        <f>VLOOKUP($A$85,'2.2'!$4:$151,16,FALSE)</f>
        <v>10054.193724749999</v>
      </c>
      <c r="E85" s="93">
        <f>VLOOKUP($A$85,'2.2'!$4:$151,24,FALSE)</f>
        <v>14155.59924093</v>
      </c>
      <c r="F85" s="93">
        <f>VLOOKUP($A$85,'2.2'!$4:$151,32,FALSE)</f>
        <v>7960.2572532900003</v>
      </c>
      <c r="G85" s="93">
        <f>VLOOKUP($A$85,'2.2'!$4:$151,40,FALSE)</f>
        <v>13277.782698739995</v>
      </c>
      <c r="H85" s="93">
        <f>VLOOKUP($A$85,'2.2'!$4:$151,48,FALSE)</f>
        <v>16477.289017120031</v>
      </c>
      <c r="I85" s="93">
        <f>VLOOKUP($A$85,'2.2'!$4:$151,56,FALSE)</f>
        <v>19485.099816399987</v>
      </c>
      <c r="J85" s="93">
        <f>VLOOKUP($A$85,'2.2'!$4:$151,64,FALSE)</f>
        <v>17680.414365880002</v>
      </c>
      <c r="K85" s="93">
        <f>VLOOKUP($A$85,'2.2'!$4:$151,72,FALSE)</f>
        <v>14792.520203110014</v>
      </c>
      <c r="L85" s="93">
        <f>VLOOKUP($A$85,'2.2'!$4:$151,80,FALSE)</f>
        <v>19209.720917059993</v>
      </c>
      <c r="M85" s="93" t="str">
        <f>VLOOKUP($A$85,'2.2'!$4:$151,88,FALSE)</f>
        <v>n.d.</v>
      </c>
    </row>
    <row r="86" spans="1:83" ht="20.100000000000001" customHeight="1" x14ac:dyDescent="0.25">
      <c r="A86" s="21">
        <v>1411</v>
      </c>
      <c r="B86" s="22" t="s">
        <v>467</v>
      </c>
      <c r="C86" s="23">
        <f>VLOOKUP($A$86,'2.2'!$4:$151,8,FALSE)</f>
        <v>6630</v>
      </c>
      <c r="D86" s="23">
        <f>VLOOKUP($A$86,'2.2'!$4:$151,16,FALSE)</f>
        <v>9107</v>
      </c>
      <c r="E86" s="23">
        <f>VLOOKUP($A$86,'2.2'!$4:$151,24,FALSE)</f>
        <v>12695</v>
      </c>
      <c r="F86" s="23">
        <f>VLOOKUP($A$86,'2.2'!$4:$151,32,FALSE)</f>
        <v>6630</v>
      </c>
      <c r="G86" s="23">
        <f>VLOOKUP($A$86,'2.2'!$4:$151,40,FALSE)</f>
        <v>11663.745177599994</v>
      </c>
      <c r="H86" s="23">
        <f>VLOOKUP($A$86,'2.2'!$4:$151,48,FALSE)</f>
        <v>13902.438940210031</v>
      </c>
      <c r="I86" s="23">
        <f>VLOOKUP($A$86,'2.2'!$4:$151,56,FALSE)</f>
        <v>17623.389260929987</v>
      </c>
      <c r="J86" s="23">
        <f>VLOOKUP($A$86,'2.2'!$4:$151,64,FALSE)</f>
        <v>15236</v>
      </c>
      <c r="K86" s="23">
        <f>VLOOKUP($A$86,'2.2'!$4:$151,72,FALSE)</f>
        <v>12945.417129340014</v>
      </c>
      <c r="L86" s="23">
        <f>VLOOKUP($A$86,'2.2'!$4:$151,80,FALSE)</f>
        <v>16206.892190459994</v>
      </c>
      <c r="M86" s="23">
        <f>VLOOKUP($A$86,'2.2'!$4:$151,88,FALSE)</f>
        <v>9019.9052641200087</v>
      </c>
    </row>
    <row r="87" spans="1:83" ht="20.100000000000001" customHeight="1" x14ac:dyDescent="0.25">
      <c r="A87" s="21">
        <v>14111</v>
      </c>
      <c r="B87" s="22" t="s">
        <v>291</v>
      </c>
      <c r="C87" s="23">
        <f>VLOOKUP($A$87,'2.2'!$4:$151,8,FALSE)</f>
        <v>0</v>
      </c>
      <c r="D87" s="23">
        <f>VLOOKUP($A$87,'2.2'!$4:$151,16,FALSE)</f>
        <v>0</v>
      </c>
      <c r="E87" s="23">
        <f>VLOOKUP($A$87,'2.2'!$4:$151,24,FALSE)</f>
        <v>0</v>
      </c>
      <c r="F87" s="23">
        <f>VLOOKUP($A$87,'2.2'!$4:$151,32,FALSE)</f>
        <v>0</v>
      </c>
      <c r="G87" s="23">
        <f>VLOOKUP($A$87,'2.2'!$4:$151,40,FALSE)</f>
        <v>0</v>
      </c>
      <c r="H87" s="23">
        <f>VLOOKUP($A$87,'2.2'!$4:$151,48,FALSE)</f>
        <v>0</v>
      </c>
      <c r="I87" s="23">
        <f>VLOOKUP($A$87,'2.2'!$4:$151,56,FALSE)</f>
        <v>0</v>
      </c>
      <c r="J87" s="23">
        <f>VLOOKUP($A$87,'2.2'!$4:$151,64,FALSE)</f>
        <v>0</v>
      </c>
      <c r="K87" s="23">
        <f>VLOOKUP($A$87,'2.2'!$4:$151,72,FALSE)</f>
        <v>0</v>
      </c>
      <c r="L87" s="23">
        <f>VLOOKUP($A$87,'2.2'!$4:$151,80,FALSE)</f>
        <v>0</v>
      </c>
      <c r="M87" s="23">
        <f>VLOOKUP($A$87,'2.2'!$4:$151,88,FALSE)</f>
        <v>0</v>
      </c>
    </row>
    <row r="88" spans="1:83" ht="20.100000000000001" customHeight="1" x14ac:dyDescent="0.25">
      <c r="A88" s="21">
        <v>14112</v>
      </c>
      <c r="B88" s="22" t="s">
        <v>292</v>
      </c>
      <c r="C88" s="23">
        <f>VLOOKUP($A$88,'2.2'!$4:$151,8,FALSE)</f>
        <v>6630</v>
      </c>
      <c r="D88" s="23">
        <f>VLOOKUP($A$88,'2.2'!$4:$151,16,FALSE)</f>
        <v>9107</v>
      </c>
      <c r="E88" s="23">
        <f>VLOOKUP($A$88,'2.2'!$4:$151,24,FALSE)</f>
        <v>12695</v>
      </c>
      <c r="F88" s="23">
        <f>VLOOKUP($A$88,'2.2'!$4:$151,32,FALSE)</f>
        <v>6630</v>
      </c>
      <c r="G88" s="23">
        <f>VLOOKUP($A$88,'2.2'!$4:$151,40,FALSE)</f>
        <v>11663.745177599994</v>
      </c>
      <c r="H88" s="23">
        <f>VLOOKUP($A$88,'2.2'!$4:$151,48,FALSE)</f>
        <v>13902.438940210031</v>
      </c>
      <c r="I88" s="23">
        <f>VLOOKUP($A$88,'2.2'!$4:$151,56,FALSE)</f>
        <v>17623.389260929987</v>
      </c>
      <c r="J88" s="23">
        <f>VLOOKUP($A$88,'2.2'!$4:$151,64,FALSE)</f>
        <v>15236</v>
      </c>
      <c r="K88" s="23">
        <f>VLOOKUP($A$88,'2.2'!$4:$151,72,FALSE)</f>
        <v>12945.417129340014</v>
      </c>
      <c r="L88" s="23">
        <f>VLOOKUP($A$88,'2.2'!$4:$151,80,FALSE)</f>
        <v>16206.892190459994</v>
      </c>
      <c r="M88" s="23">
        <f>VLOOKUP($A$88,'2.2'!$4:$151,88,FALSE)</f>
        <v>9019.9052641200087</v>
      </c>
    </row>
    <row r="89" spans="1:83" ht="20.100000000000001" customHeight="1" x14ac:dyDescent="0.25">
      <c r="A89" s="21">
        <v>14113</v>
      </c>
      <c r="B89" s="53" t="s">
        <v>293</v>
      </c>
      <c r="C89" s="23">
        <f>VLOOKUP($A$89,'2.2'!$4:$151,8,FALSE)</f>
        <v>0</v>
      </c>
      <c r="D89" s="23">
        <f>VLOOKUP($A$89,'2.2'!$4:$151,16,FALSE)</f>
        <v>0</v>
      </c>
      <c r="E89" s="23">
        <f>VLOOKUP($A$89,'2.2'!$4:$151,24,FALSE)</f>
        <v>0</v>
      </c>
      <c r="F89" s="23">
        <f>VLOOKUP($A$89,'2.2'!$4:$151,32,FALSE)</f>
        <v>0</v>
      </c>
      <c r="G89" s="23">
        <f>VLOOKUP($A$89,'2.2'!$4:$151,40,FALSE)</f>
        <v>0</v>
      </c>
      <c r="H89" s="23">
        <f>VLOOKUP($A$89,'2.2'!$4:$151,48,FALSE)</f>
        <v>0</v>
      </c>
      <c r="I89" s="23">
        <f>VLOOKUP($A$89,'2.2'!$4:$151,56,FALSE)</f>
        <v>0</v>
      </c>
      <c r="J89" s="23">
        <f>VLOOKUP($A$89,'2.2'!$4:$151,64,FALSE)</f>
        <v>0</v>
      </c>
      <c r="K89" s="23">
        <f>VLOOKUP($A$89,'2.2'!$4:$151,72,FALSE)</f>
        <v>0</v>
      </c>
      <c r="L89" s="23">
        <f>VLOOKUP($A$89,'2.2'!$4:$151,80,FALSE)</f>
        <v>0</v>
      </c>
      <c r="M89" s="23">
        <f>VLOOKUP($A$89,'2.2'!$4:$151,88,FALSE)</f>
        <v>0</v>
      </c>
    </row>
    <row r="90" spans="1:83" ht="20.100000000000001" customHeight="1" x14ac:dyDescent="0.25">
      <c r="A90" s="21">
        <v>1412</v>
      </c>
      <c r="B90" s="53" t="s">
        <v>294</v>
      </c>
      <c r="C90" s="23">
        <f>VLOOKUP($A$90,'2.2'!$4:$151,8,FALSE)</f>
        <v>42.78920875</v>
      </c>
      <c r="D90" s="23">
        <f>VLOOKUP($A$90,'2.2'!$4:$151,16,FALSE)</f>
        <v>52.414555569999997</v>
      </c>
      <c r="E90" s="23">
        <f>VLOOKUP($A$90,'2.2'!$4:$151,24,FALSE)</f>
        <v>57.923606210000003</v>
      </c>
      <c r="F90" s="23">
        <f>VLOOKUP($A$90,'2.2'!$4:$151,32,FALSE)</f>
        <v>32.677133550000001</v>
      </c>
      <c r="G90" s="23">
        <f>VLOOKUP($A$90,'2.2'!$4:$151,40,FALSE)</f>
        <v>42.254369600000004</v>
      </c>
      <c r="H90" s="23">
        <f>VLOOKUP($A$90,'2.2'!$4:$151,48,FALSE)</f>
        <v>95.519604479999998</v>
      </c>
      <c r="I90" s="23">
        <f>VLOOKUP($A$90,'2.2'!$4:$151,56,FALSE)</f>
        <v>96.270155349999996</v>
      </c>
      <c r="J90" s="23">
        <f>VLOOKUP($A$90,'2.2'!$4:$151,64,FALSE)</f>
        <v>77.630618650000002</v>
      </c>
      <c r="K90" s="23">
        <f>VLOOKUP($A$90,'2.2'!$4:$151,72,FALSE)</f>
        <v>145.78462321999999</v>
      </c>
      <c r="L90" s="23">
        <f>VLOOKUP($A$90,'2.2'!$4:$151,80,FALSE)</f>
        <v>149.51573271999999</v>
      </c>
      <c r="M90" s="23" t="str">
        <f>VLOOKUP($A$90,'2.2'!$4:$151,88,FALSE)</f>
        <v>n.d.</v>
      </c>
    </row>
    <row r="91" spans="1:83" ht="20.100000000000001" customHeight="1" x14ac:dyDescent="0.25">
      <c r="A91" s="21">
        <v>1413</v>
      </c>
      <c r="B91" s="53" t="s">
        <v>295</v>
      </c>
      <c r="C91" s="23">
        <f>VLOOKUP($A$91,'2.2'!$4:$151,8,FALSE)</f>
        <v>0</v>
      </c>
      <c r="D91" s="23">
        <f>VLOOKUP($A$91,'2.2'!$4:$151,16,FALSE)</f>
        <v>0</v>
      </c>
      <c r="E91" s="23">
        <f>VLOOKUP($A$91,'2.2'!$4:$151,24,FALSE)</f>
        <v>0</v>
      </c>
      <c r="F91" s="23">
        <f>VLOOKUP($A$91,'2.2'!$4:$151,32,FALSE)</f>
        <v>0</v>
      </c>
      <c r="G91" s="23">
        <f>VLOOKUP($A$91,'2.2'!$4:$151,40,FALSE)</f>
        <v>0</v>
      </c>
      <c r="H91" s="23">
        <f>VLOOKUP($A$91,'2.2'!$4:$151,48,FALSE)</f>
        <v>0</v>
      </c>
      <c r="I91" s="23">
        <f>VLOOKUP($A$91,'2.2'!$4:$151,56,FALSE)</f>
        <v>0</v>
      </c>
      <c r="J91" s="23">
        <f>VLOOKUP($A$91,'2.2'!$4:$151,64,FALSE)</f>
        <v>0</v>
      </c>
      <c r="K91" s="23">
        <f>VLOOKUP($A$91,'2.2'!$4:$151,72,FALSE)</f>
        <v>0</v>
      </c>
      <c r="L91" s="23">
        <f>VLOOKUP($A$91,'2.2'!$4:$151,80,FALSE)</f>
        <v>0</v>
      </c>
      <c r="M91" s="23" t="str">
        <f>VLOOKUP($A$91,'2.2'!$4:$151,88,FALSE)</f>
        <v>n.d.</v>
      </c>
    </row>
    <row r="92" spans="1:83" ht="20.100000000000001" customHeight="1" x14ac:dyDescent="0.25">
      <c r="A92" s="21">
        <v>1414</v>
      </c>
      <c r="B92" s="53" t="s">
        <v>296</v>
      </c>
      <c r="C92" s="23">
        <f>VLOOKUP($A$92,'2.2'!$4:$151,8,FALSE)</f>
        <v>0</v>
      </c>
      <c r="D92" s="23">
        <f>VLOOKUP($A$92,'2.2'!$4:$151,16,FALSE)</f>
        <v>0</v>
      </c>
      <c r="E92" s="23">
        <f>VLOOKUP($A$92,'2.2'!$4:$151,24,FALSE)</f>
        <v>0</v>
      </c>
      <c r="F92" s="23">
        <f>VLOOKUP($A$92,'2.2'!$4:$151,32,FALSE)</f>
        <v>0</v>
      </c>
      <c r="G92" s="23">
        <f>VLOOKUP($A$92,'2.2'!$4:$151,40,FALSE)</f>
        <v>0</v>
      </c>
      <c r="H92" s="23">
        <f>VLOOKUP($A$92,'2.2'!$4:$151,48,FALSE)</f>
        <v>0</v>
      </c>
      <c r="I92" s="23">
        <f>VLOOKUP($A$92,'2.2'!$4:$151,56,FALSE)</f>
        <v>0</v>
      </c>
      <c r="J92" s="23">
        <f>VLOOKUP($A$92,'2.2'!$4:$151,64,FALSE)</f>
        <v>0</v>
      </c>
      <c r="K92" s="23">
        <f>VLOOKUP($A$92,'2.2'!$4:$151,72,FALSE)</f>
        <v>0</v>
      </c>
      <c r="L92" s="23">
        <f>VLOOKUP($A$92,'2.2'!$4:$151,80,FALSE)</f>
        <v>0</v>
      </c>
      <c r="M92" s="23" t="str">
        <f>VLOOKUP($A$92,'2.2'!$4:$151,88,FALSE)</f>
        <v>n.d.</v>
      </c>
    </row>
    <row r="93" spans="1:83" s="44" customFormat="1" ht="20.100000000000001" customHeight="1" x14ac:dyDescent="0.25">
      <c r="A93" s="55">
        <v>1415</v>
      </c>
      <c r="B93" s="53" t="s">
        <v>468</v>
      </c>
      <c r="C93" s="23">
        <f>VLOOKUP($A$93,'2.2'!$4:$151,8,FALSE)</f>
        <v>674.70537667999997</v>
      </c>
      <c r="D93" s="23">
        <f>VLOOKUP($A$93,'2.2'!$4:$151,16,FALSE)</f>
        <v>894.77916917999994</v>
      </c>
      <c r="E93" s="23">
        <f>VLOOKUP($A$93,'2.2'!$4:$151,24,FALSE)</f>
        <v>1402.6756347200001</v>
      </c>
      <c r="F93" s="23">
        <f>VLOOKUP($A$93,'2.2'!$4:$151,32,FALSE)</f>
        <v>1297.5801197400001</v>
      </c>
      <c r="G93" s="23">
        <f>VLOOKUP($A$93,'2.2'!$4:$151,40,FALSE)</f>
        <v>1571.7831515400001</v>
      </c>
      <c r="H93" s="23">
        <f>VLOOKUP($A$93,'2.2'!$4:$151,48,FALSE)</f>
        <v>2479.3304724299996</v>
      </c>
      <c r="I93" s="23">
        <f>VLOOKUP($A$93,'2.2'!$4:$151,56,FALSE)</f>
        <v>1765.4404001199998</v>
      </c>
      <c r="J93" s="23">
        <f>VLOOKUP($A$93,'2.2'!$4:$151,64,FALSE)</f>
        <v>2366.7837472300002</v>
      </c>
      <c r="K93" s="23">
        <f>VLOOKUP($A$93,'2.2'!$4:$151,72,FALSE)</f>
        <v>1701.3184505499999</v>
      </c>
      <c r="L93" s="23">
        <f>VLOOKUP($A$93,'2.2'!$4:$151,80,FALSE)</f>
        <v>2853.3129938800002</v>
      </c>
      <c r="M93" s="23" t="str">
        <f>VLOOKUP($A$93,'2.2'!$4:$151,88,FALSE)</f>
        <v>n.d.</v>
      </c>
    </row>
    <row r="94" spans="1:83" ht="20.100000000000001" customHeight="1" x14ac:dyDescent="0.25">
      <c r="A94" s="21">
        <v>1416</v>
      </c>
      <c r="B94" s="53" t="s">
        <v>297</v>
      </c>
      <c r="C94" s="23">
        <f>VLOOKUP($A$94,'2.2'!$4:$151,8,FALSE)</f>
        <v>0</v>
      </c>
      <c r="D94" s="23">
        <f>VLOOKUP($A$94,'2.2'!$4:$151,16,FALSE)</f>
        <v>0</v>
      </c>
      <c r="E94" s="23">
        <f>VLOOKUP($A$94,'2.2'!$4:$151,24,FALSE)</f>
        <v>0</v>
      </c>
      <c r="F94" s="23">
        <f>VLOOKUP($A$94,'2.2'!$4:$151,32,FALSE)</f>
        <v>0</v>
      </c>
      <c r="G94" s="23">
        <f>VLOOKUP($A$94,'2.2'!$4:$151,40,FALSE)</f>
        <v>0</v>
      </c>
      <c r="H94" s="23">
        <f>VLOOKUP($A$94,'2.2'!$4:$151,48,FALSE)</f>
        <v>0</v>
      </c>
      <c r="I94" s="23">
        <f>VLOOKUP($A$94,'2.2'!$4:$151,56,FALSE)</f>
        <v>0</v>
      </c>
      <c r="J94" s="23">
        <f>VLOOKUP($A$94,'2.2'!$4:$151,64,FALSE)</f>
        <v>0</v>
      </c>
      <c r="K94" s="23">
        <f>VLOOKUP($A$94,'2.2'!$4:$151,72,FALSE)</f>
        <v>0</v>
      </c>
      <c r="L94" s="23">
        <f>VLOOKUP($A$94,'2.2'!$4:$151,80,FALSE)</f>
        <v>0</v>
      </c>
      <c r="M94" s="23" t="str">
        <f>VLOOKUP($A$94,'2.2'!$4:$151,88,FALSE)</f>
        <v>n.d.</v>
      </c>
    </row>
    <row r="95" spans="1:83" s="80" customFormat="1" ht="20.100000000000001" customHeight="1" x14ac:dyDescent="0.25">
      <c r="A95" s="35">
        <v>142</v>
      </c>
      <c r="B95" s="36" t="s">
        <v>298</v>
      </c>
      <c r="C95" s="93">
        <f>VLOOKUP($A$95,'2.2'!$4:$151,8,FALSE)</f>
        <v>10316.60230194322</v>
      </c>
      <c r="D95" s="93">
        <f>VLOOKUP($A$95,'2.2'!$4:$151,16,FALSE)</f>
        <v>11190.064101281579</v>
      </c>
      <c r="E95" s="93">
        <f>VLOOKUP($A$95,'2.2'!$4:$151,24,FALSE)</f>
        <v>8750.6783770237162</v>
      </c>
      <c r="F95" s="93">
        <f>VLOOKUP($A$95,'2.2'!$4:$151,32,FALSE)</f>
        <v>12626.99587624718</v>
      </c>
      <c r="G95" s="93">
        <f>VLOOKUP($A$95,'2.2'!$4:$151,40,FALSE)</f>
        <v>13395.542192919111</v>
      </c>
      <c r="H95" s="93">
        <f>VLOOKUP($A$95,'2.2'!$4:$151,48,FALSE)</f>
        <v>14438.755753246991</v>
      </c>
      <c r="I95" s="93">
        <f>VLOOKUP($A$95,'2.2'!$4:$151,56,FALSE)</f>
        <v>16026.548941924109</v>
      </c>
      <c r="J95" s="93">
        <f>VLOOKUP($A$95,'2.2'!$4:$151,64,FALSE)</f>
        <v>16794.801284342266</v>
      </c>
      <c r="K95" s="93">
        <f>VLOOKUP($A$95,'2.2'!$4:$151,72,FALSE)</f>
        <v>18784.487880287401</v>
      </c>
      <c r="L95" s="93">
        <f>VLOOKUP($A$95,'2.2'!$4:$151,80,FALSE)</f>
        <v>15357.666660325543</v>
      </c>
      <c r="M95" s="93" t="str">
        <f>VLOOKUP($A$95,'2.2'!$4:$151,88,FALSE)</f>
        <v>n.d.</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23">
        <f>VLOOKUP($A$96,'2.2'!$4:$151,8,FALSE)</f>
        <v>0</v>
      </c>
      <c r="D96" s="23">
        <f>VLOOKUP($A$96,'2.2'!$4:$151,16,FALSE)</f>
        <v>0</v>
      </c>
      <c r="E96" s="23">
        <f>VLOOKUP($A$96,'2.2'!$4:$151,24,FALSE)</f>
        <v>0</v>
      </c>
      <c r="F96" s="23">
        <f>VLOOKUP($A$96,'2.2'!$4:$151,32,FALSE)</f>
        <v>0</v>
      </c>
      <c r="G96" s="23">
        <f>VLOOKUP($A$96,'2.2'!$4:$151,40,FALSE)</f>
        <v>0</v>
      </c>
      <c r="H96" s="23">
        <f>VLOOKUP($A$96,'2.2'!$4:$151,48,FALSE)</f>
        <v>0</v>
      </c>
      <c r="I96" s="23">
        <f>VLOOKUP($A$96,'2.2'!$4:$151,56,FALSE)</f>
        <v>0</v>
      </c>
      <c r="J96" s="23">
        <f>VLOOKUP($A$96,'2.2'!$4:$151,64,FALSE)</f>
        <v>0</v>
      </c>
      <c r="K96" s="23">
        <f>VLOOKUP($A$96,'2.2'!$4:$151,72,FALSE)</f>
        <v>0</v>
      </c>
      <c r="L96" s="23">
        <f>VLOOKUP($A$96,'2.2'!$4:$151,80,FALSE)</f>
        <v>0</v>
      </c>
      <c r="M96" s="23" t="str">
        <f>VLOOKUP($A$96,'2.2'!$4:$151,88,FALSE)</f>
        <v>n.d.</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23">
        <f>VLOOKUP($A$97,'2.2'!$4:$151,8,FALSE)</f>
        <v>2675.26727299189</v>
      </c>
      <c r="D97" s="23">
        <f>VLOOKUP($A$97,'2.2'!$4:$151,16,FALSE)</f>
        <v>2955.42996761931</v>
      </c>
      <c r="E97" s="23">
        <f>VLOOKUP($A$97,'2.2'!$4:$151,24,FALSE)</f>
        <v>3254.4309034718999</v>
      </c>
      <c r="F97" s="23">
        <f>VLOOKUP($A$97,'2.2'!$4:$151,32,FALSE)</f>
        <v>3589.4470836423002</v>
      </c>
      <c r="G97" s="23">
        <f>VLOOKUP($A$97,'2.2'!$4:$151,40,FALSE)</f>
        <v>4004.8528080470401</v>
      </c>
      <c r="H97" s="23">
        <f>VLOOKUP($A$97,'2.2'!$4:$151,48,FALSE)</f>
        <v>4393.5597565266899</v>
      </c>
      <c r="I97" s="23">
        <f>VLOOKUP($A$97,'2.2'!$4:$151,56,FALSE)</f>
        <v>4855.8091284686097</v>
      </c>
      <c r="J97" s="23">
        <f>VLOOKUP($A$97,'2.2'!$4:$151,64,FALSE)</f>
        <v>5426.8935718744005</v>
      </c>
      <c r="K97" s="23">
        <f>VLOOKUP($A$97,'2.2'!$4:$151,72,FALSE)</f>
        <v>6626.3459067845097</v>
      </c>
      <c r="L97" s="23">
        <f>VLOOKUP($A$97,'2.2'!$4:$151,80,FALSE)</f>
        <v>7219.1187780651799</v>
      </c>
      <c r="M97" s="23" t="str">
        <f>VLOOKUP($A$97,'2.2'!$4:$151,88,FALSE)</f>
        <v>n.d.</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23">
        <f>VLOOKUP($A$98,'2.2'!$4:$151,8,FALSE)</f>
        <v>7641.3350289513301</v>
      </c>
      <c r="D98" s="23">
        <f>VLOOKUP($A$98,'2.2'!$4:$151,16,FALSE)</f>
        <v>8234.63413366227</v>
      </c>
      <c r="E98" s="23">
        <f>VLOOKUP($A$98,'2.2'!$4:$151,24,FALSE)</f>
        <v>5496.2474735518153</v>
      </c>
      <c r="F98" s="23">
        <f>VLOOKUP($A$98,'2.2'!$4:$151,32,FALSE)</f>
        <v>9037.5487926048791</v>
      </c>
      <c r="G98" s="23">
        <f>VLOOKUP($A$98,'2.2'!$4:$151,40,FALSE)</f>
        <v>9390.6893848720701</v>
      </c>
      <c r="H98" s="23">
        <f>VLOOKUP($A$98,'2.2'!$4:$151,48,FALSE)</f>
        <v>10045.1959967203</v>
      </c>
      <c r="I98" s="23">
        <f>VLOOKUP($A$98,'2.2'!$4:$151,56,FALSE)</f>
        <v>11170.739813455501</v>
      </c>
      <c r="J98" s="23">
        <f>VLOOKUP($A$98,'2.2'!$4:$151,64,FALSE)</f>
        <v>11367.907712467866</v>
      </c>
      <c r="K98" s="23">
        <f>VLOOKUP($A$98,'2.2'!$4:$151,72,FALSE)</f>
        <v>12158.141973502892</v>
      </c>
      <c r="L98" s="23">
        <f>VLOOKUP($A$98,'2.2'!$4:$151,80,FALSE)</f>
        <v>8138.5478822603636</v>
      </c>
      <c r="M98" s="23" t="str">
        <f>VLOOKUP($A$98,'2.2'!$4:$151,88,FALSE)</f>
        <v>n.d.</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23">
        <f>VLOOKUP($A$99,'2.2'!$4:$151,8,FALSE)</f>
        <v>0</v>
      </c>
      <c r="D99" s="23">
        <f>VLOOKUP($A$99,'2.2'!$4:$151,16,FALSE)</f>
        <v>0</v>
      </c>
      <c r="E99" s="23">
        <f>VLOOKUP($A$99,'2.2'!$4:$151,24,FALSE)</f>
        <v>0</v>
      </c>
      <c r="F99" s="23">
        <f>VLOOKUP($A$99,'2.2'!$4:$151,32,FALSE)</f>
        <v>0</v>
      </c>
      <c r="G99" s="23">
        <f>VLOOKUP($A$99,'2.2'!$4:$151,40,FALSE)</f>
        <v>0</v>
      </c>
      <c r="H99" s="23">
        <f>VLOOKUP($A$99,'2.2'!$4:$151,48,FALSE)</f>
        <v>0</v>
      </c>
      <c r="I99" s="23">
        <f>VLOOKUP($A$99,'2.2'!$4:$151,56,FALSE)</f>
        <v>0</v>
      </c>
      <c r="J99" s="23">
        <f>VLOOKUP($A$99,'2.2'!$4:$151,64,FALSE)</f>
        <v>0</v>
      </c>
      <c r="K99" s="23">
        <f>VLOOKUP($A$99,'2.2'!$4:$151,72,FALSE)</f>
        <v>0</v>
      </c>
      <c r="L99" s="23">
        <f>VLOOKUP($A$99,'2.2'!$4:$151,80,FALSE)</f>
        <v>0</v>
      </c>
      <c r="M99" s="23" t="str">
        <f>VLOOKUP($A$99,'2.2'!$4:$151,88,FALSE)</f>
        <v>n.d.</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93">
        <f>VLOOKUP($A$100,'2.2'!$4:$151,8,FALSE)</f>
        <v>3622.1189999109802</v>
      </c>
      <c r="D100" s="93">
        <f>VLOOKUP($A$100,'2.2'!$4:$151,16,FALSE)</f>
        <v>4297.7247931544198</v>
      </c>
      <c r="E100" s="93">
        <f>VLOOKUP($A$100,'2.2'!$4:$151,24,FALSE)</f>
        <v>4925.8704374781601</v>
      </c>
      <c r="F100" s="93">
        <f>VLOOKUP($A$100,'2.2'!$4:$151,32,FALSE)</f>
        <v>5577.6838392213895</v>
      </c>
      <c r="G100" s="93">
        <f>VLOOKUP($A$100,'2.2'!$4:$151,40,FALSE)</f>
        <v>5574.4152766495399</v>
      </c>
      <c r="H100" s="93">
        <f>VLOOKUP($A$100,'2.2'!$4:$151,48,FALSE)</f>
        <v>5998.4123217706101</v>
      </c>
      <c r="I100" s="93">
        <f>VLOOKUP($A$100,'2.2'!$4:$151,56,FALSE)</f>
        <v>6815.8750632802003</v>
      </c>
      <c r="J100" s="93">
        <f>VLOOKUP($A$100,'2.2'!$4:$151,64,FALSE)</f>
        <v>8418.8687589210294</v>
      </c>
      <c r="K100" s="93">
        <f>VLOOKUP($A$100,'2.2'!$4:$151,72,FALSE)</f>
        <v>8812.1338473381893</v>
      </c>
      <c r="L100" s="93">
        <f>VLOOKUP($A$100,'2.2'!$4:$151,80,FALSE)</f>
        <v>8797.6193280003299</v>
      </c>
      <c r="M100" s="93" t="str">
        <f>VLOOKUP($A$100,'2.2'!$4:$151,88,FALSE)</f>
        <v>n.d.</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93">
        <f>VLOOKUP($A$101,'2.2'!$4:$151,8,FALSE)</f>
        <v>1208.9098601795886</v>
      </c>
      <c r="D101" s="93">
        <f>VLOOKUP($A$101,'2.2'!$4:$151,16,FALSE)</f>
        <v>228.14209384660717</v>
      </c>
      <c r="E101" s="93">
        <f>VLOOKUP($A$101,'2.2'!$4:$151,24,FALSE)</f>
        <v>0</v>
      </c>
      <c r="F101" s="93">
        <f>VLOOKUP($A$101,'2.2'!$4:$151,32,FALSE)</f>
        <v>14.711358324993398</v>
      </c>
      <c r="G101" s="93">
        <f>VLOOKUP($A$101,'2.2'!$4:$151,40,FALSE)</f>
        <v>1018.930021969124</v>
      </c>
      <c r="H101" s="93">
        <f>VLOOKUP($A$101,'2.2'!$4:$151,48,FALSE)</f>
        <v>4083.5250727166876</v>
      </c>
      <c r="I101" s="93">
        <f>VLOOKUP($A$101,'2.2'!$4:$151,56,FALSE)</f>
        <v>2097.4298466891141</v>
      </c>
      <c r="J101" s="93">
        <f>VLOOKUP($A$101,'2.2'!$4:$151,64,FALSE)</f>
        <v>0</v>
      </c>
      <c r="K101" s="93">
        <f>VLOOKUP($A$101,'2.2'!$4:$151,72,FALSE)</f>
        <v>0</v>
      </c>
      <c r="L101" s="93">
        <f>VLOOKUP($A$101,'2.2'!$4:$151,80,FALSE)</f>
        <v>0</v>
      </c>
      <c r="M101" s="93" t="str">
        <f>VLOOKUP($A$101,'2.2'!$4:$151,88,FALSE)</f>
        <v>n.d.</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23">
        <f>VLOOKUP($A$102,'2.2'!$4:$151,8,FALSE)</f>
        <v>1208.9098601795886</v>
      </c>
      <c r="D102" s="23">
        <f>VLOOKUP($A$102,'2.2'!$4:$151,16,FALSE)</f>
        <v>228.14209384660717</v>
      </c>
      <c r="E102" s="23">
        <f>VLOOKUP($A$102,'2.2'!$4:$151,24,FALSE)</f>
        <v>0</v>
      </c>
      <c r="F102" s="23">
        <f>VLOOKUP($A$102,'2.2'!$4:$151,32,FALSE)</f>
        <v>0</v>
      </c>
      <c r="G102" s="23">
        <f>VLOOKUP($A$102,'2.2'!$4:$151,40,FALSE)</f>
        <v>1018.930021969124</v>
      </c>
      <c r="H102" s="23">
        <f>VLOOKUP($A$102,'2.2'!$4:$151,48,FALSE)</f>
        <v>4083.5250727166876</v>
      </c>
      <c r="I102" s="23">
        <f>VLOOKUP($A$102,'2.2'!$4:$151,56,FALSE)</f>
        <v>2097.4298466891141</v>
      </c>
      <c r="J102" s="23">
        <f>VLOOKUP($A$102,'2.2'!$4:$151,64,FALSE)</f>
        <v>0</v>
      </c>
      <c r="K102" s="23">
        <f>VLOOKUP($A$102,'2.2'!$4:$151,72,FALSE)</f>
        <v>0</v>
      </c>
      <c r="L102" s="23">
        <f>VLOOKUP($A$102,'2.2'!$4:$151,80,FALSE)</f>
        <v>0</v>
      </c>
      <c r="M102" s="23" t="str">
        <f>VLOOKUP($A$102,'2.2'!$4:$151,88,FALSE)</f>
        <v>n.d.</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23">
        <f>VLOOKUP($A$103,'2.2'!$4:$151,8,FALSE)</f>
        <v>0</v>
      </c>
      <c r="D103" s="23">
        <f>VLOOKUP($A$103,'2.2'!$4:$151,16,FALSE)</f>
        <v>0</v>
      </c>
      <c r="E103" s="23">
        <f>VLOOKUP($A$103,'2.2'!$4:$151,24,FALSE)</f>
        <v>0</v>
      </c>
      <c r="F103" s="23">
        <f>VLOOKUP($A$103,'2.2'!$4:$151,32,FALSE)</f>
        <v>14.711358324993398</v>
      </c>
      <c r="G103" s="23">
        <f>VLOOKUP($A$103,'2.2'!$4:$151,40,FALSE)</f>
        <v>0</v>
      </c>
      <c r="H103" s="23">
        <f>VLOOKUP($A$103,'2.2'!$4:$151,48,FALSE)</f>
        <v>0</v>
      </c>
      <c r="I103" s="23">
        <f>VLOOKUP($A$103,'2.2'!$4:$151,56,FALSE)</f>
        <v>0</v>
      </c>
      <c r="J103" s="23">
        <f>VLOOKUP($A$103,'2.2'!$4:$151,64,FALSE)</f>
        <v>0</v>
      </c>
      <c r="K103" s="23">
        <f>VLOOKUP($A$103,'2.2'!$4:$151,72,FALSE)</f>
        <v>0</v>
      </c>
      <c r="L103" s="23">
        <f>VLOOKUP($A$103,'2.2'!$4:$151,80,FALSE)</f>
        <v>0</v>
      </c>
      <c r="M103" s="23" t="str">
        <f>VLOOKUP($A$103,'2.2'!$4:$151,88,FALSE)</f>
        <v>n.d.</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93">
        <f>VLOOKUP($A$104,'2.2'!$4:$151,8,FALSE)</f>
        <v>0</v>
      </c>
      <c r="D104" s="93">
        <f>VLOOKUP($A$104,'2.2'!$4:$151,16,FALSE)</f>
        <v>0</v>
      </c>
      <c r="E104" s="93">
        <f>VLOOKUP($A$104,'2.2'!$4:$151,24,FALSE)</f>
        <v>0</v>
      </c>
      <c r="F104" s="93">
        <f>VLOOKUP($A$104,'2.2'!$4:$151,32,FALSE)</f>
        <v>0</v>
      </c>
      <c r="G104" s="93">
        <f>VLOOKUP($A$104,'2.2'!$4:$151,40,FALSE)</f>
        <v>0</v>
      </c>
      <c r="H104" s="93">
        <f>VLOOKUP($A$104,'2.2'!$4:$151,48,FALSE)</f>
        <v>0</v>
      </c>
      <c r="I104" s="93">
        <f>VLOOKUP($A$104,'2.2'!$4:$151,56,FALSE)</f>
        <v>0</v>
      </c>
      <c r="J104" s="93">
        <f>VLOOKUP($A$104,'2.2'!$4:$151,64,FALSE)</f>
        <v>0</v>
      </c>
      <c r="K104" s="93">
        <f>VLOOKUP($A$104,'2.2'!$4:$151,72,FALSE)</f>
        <v>0</v>
      </c>
      <c r="L104" s="93">
        <f>VLOOKUP($A$104,'2.2'!$4:$151,80,FALSE)</f>
        <v>0</v>
      </c>
      <c r="M104" s="93" t="str">
        <f>VLOOKUP($A$104,'2.2'!$4:$151,88,FALSE)</f>
        <v>n.d.</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79" t="s">
        <v>589</v>
      </c>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105" t="s">
        <v>853</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79" t="s">
        <v>590</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79" t="s">
        <v>591</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79" t="s">
        <v>657</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ht="20.100000000000001" customHeight="1" x14ac:dyDescent="0.25">
      <c r="A110" s="79" t="s">
        <v>854</v>
      </c>
    </row>
    <row r="111" spans="1:83" ht="20.100000000000001" customHeight="1" x14ac:dyDescent="0.25">
      <c r="A111" s="79" t="s">
        <v>605</v>
      </c>
    </row>
    <row r="112" spans="1:83" ht="20.100000000000001" customHeight="1" x14ac:dyDescent="0.25">
      <c r="A112" s="79" t="s">
        <v>856</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346D-5FB5-4868-8CF9-547227B039E0}">
  <sheetPr codeName="Planilha18"/>
  <dimension ref="A1:CE112"/>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H16" sqref="H16"/>
    </sheetView>
  </sheetViews>
  <sheetFormatPr defaultRowHeight="20.100000000000001" customHeight="1" x14ac:dyDescent="0.25"/>
  <cols>
    <col min="1" max="1" width="10.140625" style="31" customWidth="1"/>
    <col min="2" max="2" width="95.28515625" style="31" bestFit="1" customWidth="1"/>
    <col min="3" max="13" width="12.7109375" style="31" customWidth="1"/>
    <col min="14" max="16384" width="9.140625" style="31"/>
  </cols>
  <sheetData>
    <row r="1" spans="1:13" ht="20.100000000000001" customHeight="1" x14ac:dyDescent="0.25">
      <c r="A1" s="99" t="s">
        <v>773</v>
      </c>
    </row>
    <row r="2" spans="1:13" ht="20.100000000000001" customHeight="1" x14ac:dyDescent="0.25">
      <c r="A2" s="99" t="s">
        <v>333</v>
      </c>
    </row>
    <row r="4" spans="1:13" s="106" customFormat="1" ht="20.100000000000001" customHeight="1" x14ac:dyDescent="0.25">
      <c r="A4" s="322" t="s">
        <v>658</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1">
        <f>VLOOKUP($A$5,'2.2'!$4:$151,10,FALSE)</f>
        <v>1518515.1830281056</v>
      </c>
      <c r="D5" s="91">
        <f>VLOOKUP($A$5,'2.2'!$4:$151,18,FALSE)</f>
        <v>1739122.9029928476</v>
      </c>
      <c r="E5" s="91">
        <f>VLOOKUP($A$5,'2.2'!$4:$151,26,FALSE)</f>
        <v>1937350.3497042693</v>
      </c>
      <c r="F5" s="91">
        <f>VLOOKUP($A$5,'2.2'!$4:$151,34,FALSE)</f>
        <v>2112137.0663553057</v>
      </c>
      <c r="G5" s="91">
        <f>VLOOKUP($A$5,'2.2'!$4:$151,42,FALSE)</f>
        <v>2221308.2101638569</v>
      </c>
      <c r="H5" s="91">
        <f>VLOOKUP($A$5,'2.2'!$4:$151,50,FALSE)</f>
        <v>2418412.4382329183</v>
      </c>
      <c r="I5" s="91">
        <f>VLOOKUP($A$5,'2.2'!$4:$151,58,FALSE)</f>
        <v>2570173.4546516864</v>
      </c>
      <c r="J5" s="91">
        <f>VLOOKUP($A$5,'2.2'!$4:$151,66,FALSE)</f>
        <v>2618221.7150254818</v>
      </c>
      <c r="K5" s="91">
        <f>VLOOKUP($A$5,'2.2'!$4:$151,74,FALSE)</f>
        <v>2836690.7721392666</v>
      </c>
      <c r="L5" s="91">
        <f>VLOOKUP($A$5,'2.2'!$4:$151,82,FALSE)</f>
        <v>3073062.8303647744</v>
      </c>
      <c r="M5" s="91">
        <f>VLOOKUP($A$5,'2.2'!$4:$151,90,FALSE)</f>
        <v>2847490.2772172941</v>
      </c>
    </row>
    <row r="6" spans="1:13" ht="20.100000000000001" customHeight="1" x14ac:dyDescent="0.25">
      <c r="A6" s="32">
        <v>11</v>
      </c>
      <c r="B6" s="33" t="s">
        <v>242</v>
      </c>
      <c r="C6" s="92">
        <f>VLOOKUP($A$6,'2.2'!$4:$151,10,FALSE)</f>
        <v>915405.94254946487</v>
      </c>
      <c r="D6" s="92">
        <f>VLOOKUP($A$6,'2.2'!$4:$151,18,FALSE)</f>
        <v>1054910.8478802552</v>
      </c>
      <c r="E6" s="92">
        <f>VLOOKUP($A$6,'2.2'!$4:$151,26,FALSE)</f>
        <v>1138524.7804462078</v>
      </c>
      <c r="F6" s="92">
        <f>VLOOKUP($A$6,'2.2'!$4:$151,34,FALSE)</f>
        <v>1251757.1005511126</v>
      </c>
      <c r="G6" s="92">
        <f>VLOOKUP($A$6,'2.2'!$4:$151,42,FALSE)</f>
        <v>1314873.5252926769</v>
      </c>
      <c r="H6" s="92">
        <f>VLOOKUP($A$6,'2.2'!$4:$151,50,FALSE)</f>
        <v>1378619.8309582584</v>
      </c>
      <c r="I6" s="92">
        <f>VLOOKUP($A$6,'2.2'!$4:$151,58,FALSE)</f>
        <v>1445847.8786522013</v>
      </c>
      <c r="J6" s="92">
        <f>VLOOKUP($A$6,'2.2'!$4:$151,66,FALSE)</f>
        <v>1523488.1717165047</v>
      </c>
      <c r="K6" s="92">
        <f>VLOOKUP($A$6,'2.2'!$4:$151,74,FALSE)</f>
        <v>1658116.4323520989</v>
      </c>
      <c r="L6" s="92">
        <f>VLOOKUP($A$6,'2.2'!$4:$151,82,FALSE)</f>
        <v>1750617.50726591</v>
      </c>
      <c r="M6" s="92">
        <f>VLOOKUP($A$6,'2.2'!$4:$151,90,FALSE)</f>
        <v>1711833.0930154</v>
      </c>
    </row>
    <row r="7" spans="1:13" ht="20.100000000000001" customHeight="1" x14ac:dyDescent="0.25">
      <c r="A7" s="35">
        <v>111</v>
      </c>
      <c r="B7" s="36" t="s">
        <v>256</v>
      </c>
      <c r="C7" s="93">
        <f>VLOOKUP($A$7,'2.2'!$4:$151,10,FALSE)</f>
        <v>258483.2526695047</v>
      </c>
      <c r="D7" s="93">
        <f>VLOOKUP($A$7,'2.2'!$4:$151,18,FALSE)</f>
        <v>313999.18123889877</v>
      </c>
      <c r="E7" s="93">
        <f>VLOOKUP($A$7,'2.2'!$4:$151,26,FALSE)</f>
        <v>324933.23643125198</v>
      </c>
      <c r="F7" s="93">
        <f>VLOOKUP($A$7,'2.2'!$4:$151,34,FALSE)</f>
        <v>360771.12003212102</v>
      </c>
      <c r="G7" s="93">
        <f>VLOOKUP($A$7,'2.2'!$4:$151,42,FALSE)</f>
        <v>382156.00166004198</v>
      </c>
      <c r="H7" s="93">
        <f>VLOOKUP($A$7,'2.2'!$4:$151,50,FALSE)</f>
        <v>401126.72789934149</v>
      </c>
      <c r="I7" s="93">
        <f>VLOOKUP($A$7,'2.2'!$4:$151,58,FALSE)</f>
        <v>453199.91484120657</v>
      </c>
      <c r="J7" s="93">
        <f>VLOOKUP($A$7,'2.2'!$4:$151,66,FALSE)</f>
        <v>458685.46524577675</v>
      </c>
      <c r="K7" s="93">
        <f>VLOOKUP($A$7,'2.2'!$4:$151,74,FALSE)</f>
        <v>490756.76350703789</v>
      </c>
      <c r="L7" s="93">
        <f>VLOOKUP($A$7,'2.2'!$4:$151,82,FALSE)</f>
        <v>537921.72948100977</v>
      </c>
      <c r="M7" s="93">
        <f>VLOOKUP($A$7,'2.2'!$4:$151,90,FALSE)</f>
        <v>525647.31092903996</v>
      </c>
    </row>
    <row r="8" spans="1:13" s="41" customFormat="1" ht="20.100000000000001" customHeight="1" x14ac:dyDescent="0.25">
      <c r="A8" s="38">
        <v>1111</v>
      </c>
      <c r="B8" s="39" t="s">
        <v>432</v>
      </c>
      <c r="C8" s="94">
        <f>VLOOKUP($A$8,'2.2'!$4:$151,10,FALSE)</f>
        <v>87935.516405834671</v>
      </c>
      <c r="D8" s="94">
        <f>VLOOKUP($A$8,'2.2'!$4:$151,18,FALSE)</f>
        <v>104461.09032740878</v>
      </c>
      <c r="E8" s="94">
        <f>VLOOKUP($A$8,'2.2'!$4:$151,26,FALSE)</f>
        <v>118297.674647562</v>
      </c>
      <c r="F8" s="94">
        <f>VLOOKUP($A$8,'2.2'!$4:$151,34,FALSE)</f>
        <v>126691.88973305099</v>
      </c>
      <c r="G8" s="94">
        <f>VLOOKUP($A$8,'2.2'!$4:$151,42,FALSE)</f>
        <v>140630.19062592194</v>
      </c>
      <c r="H8" s="94">
        <f>VLOOKUP($A$8,'2.2'!$4:$151,50,FALSE)</f>
        <v>148917.79220705151</v>
      </c>
      <c r="I8" s="94">
        <f>VLOOKUP($A$8,'2.2'!$4:$151,58,FALSE)</f>
        <v>161874.72200634662</v>
      </c>
      <c r="J8" s="94">
        <f>VLOOKUP($A$8,'2.2'!$4:$151,66,FALSE)</f>
        <v>177709.88706598681</v>
      </c>
      <c r="K8" s="94">
        <f>VLOOKUP($A$8,'2.2'!$4:$151,74,FALSE)</f>
        <v>196254.8666302879</v>
      </c>
      <c r="L8" s="94">
        <f>VLOOKUP($A$8,'2.2'!$4:$151,82,FALSE)</f>
        <v>221730.14843381979</v>
      </c>
      <c r="M8" s="94">
        <f>VLOOKUP($A$8,'2.2'!$4:$151,90,FALSE)</f>
        <v>225912.01588772002</v>
      </c>
    </row>
    <row r="9" spans="1:13" ht="20.100000000000001" customHeight="1" x14ac:dyDescent="0.25">
      <c r="A9" s="38">
        <v>1112</v>
      </c>
      <c r="B9" s="39" t="s">
        <v>433</v>
      </c>
      <c r="C9" s="94">
        <f>VLOOKUP($A$9,'2.2'!$4:$151,10,FALSE)</f>
        <v>128079.98540178998</v>
      </c>
      <c r="D9" s="94">
        <f>VLOOKUP($A$9,'2.2'!$4:$151,18,FALSE)</f>
        <v>153765.62043635</v>
      </c>
      <c r="E9" s="94">
        <f>VLOOKUP($A$9,'2.2'!$4:$151,26,FALSE)</f>
        <v>150594.32777147001</v>
      </c>
      <c r="F9" s="94">
        <f>VLOOKUP($A$9,'2.2'!$4:$151,34,FALSE)</f>
        <v>171077.95779039001</v>
      </c>
      <c r="G9" s="94">
        <f>VLOOKUP($A$9,'2.2'!$4:$151,42,FALSE)</f>
        <v>171583.54935245001</v>
      </c>
      <c r="H9" s="94">
        <f>VLOOKUP($A$9,'2.2'!$4:$151,50,FALSE)</f>
        <v>164083.85335058</v>
      </c>
      <c r="I9" s="94">
        <f>VLOOKUP($A$9,'2.2'!$4:$151,58,FALSE)</f>
        <v>197971.79015103</v>
      </c>
      <c r="J9" s="94">
        <f>VLOOKUP($A$9,'2.2'!$4:$151,66,FALSE)</f>
        <v>184541.11284371998</v>
      </c>
      <c r="K9" s="94">
        <f>VLOOKUP($A$9,'2.2'!$4:$151,74,FALSE)</f>
        <v>194836.27807781001</v>
      </c>
      <c r="L9" s="94">
        <f>VLOOKUP($A$9,'2.2'!$4:$151,82,FALSE)</f>
        <v>207532.14067200001</v>
      </c>
      <c r="M9" s="94">
        <f>VLOOKUP($A$9,'2.2'!$4:$151,90,FALSE)</f>
        <v>200051.47238862002</v>
      </c>
    </row>
    <row r="10" spans="1:13" s="48" customFormat="1" ht="20.100000000000001" customHeight="1" x14ac:dyDescent="0.25">
      <c r="A10" s="45" t="s">
        <v>434</v>
      </c>
      <c r="B10" s="56" t="s">
        <v>435</v>
      </c>
      <c r="C10" s="95">
        <f>VLOOKUP($A$10,'2.2'!$4:$151,10,FALSE)</f>
        <v>82594.34329741</v>
      </c>
      <c r="D10" s="95">
        <f>VLOOKUP($A$10,'2.2'!$4:$151,18,FALSE)</f>
        <v>96500.795419499991</v>
      </c>
      <c r="E10" s="95">
        <f>VLOOKUP($A$10,'2.2'!$4:$151,26,FALSE)</f>
        <v>93733.75719027</v>
      </c>
      <c r="F10" s="95">
        <f>VLOOKUP($A$10,'2.2'!$4:$151,34,FALSE)</f>
        <v>109055.70047481</v>
      </c>
      <c r="G10" s="95">
        <f>VLOOKUP($A$10,'2.2'!$4:$151,42,FALSE)</f>
        <v>109002.34396828999</v>
      </c>
      <c r="H10" s="95">
        <f>VLOOKUP($A$10,'2.2'!$4:$151,50,FALSE)</f>
        <v>104910.23244902998</v>
      </c>
      <c r="I10" s="95">
        <f>VLOOKUP($A$10,'2.2'!$4:$151,58,FALSE)</f>
        <v>131180.66790398001</v>
      </c>
      <c r="J10" s="95">
        <f>VLOOKUP($A$10,'2.2'!$4:$151,66,FALSE)</f>
        <v>113815.15032757999</v>
      </c>
      <c r="K10" s="95">
        <f>VLOOKUP($A$10,'2.2'!$4:$151,74,FALSE)</f>
        <v>119062.91241566</v>
      </c>
      <c r="L10" s="95">
        <f>VLOOKUP($A$10,'2.2'!$4:$151,82,FALSE)</f>
        <v>127130.33763975999</v>
      </c>
      <c r="M10" s="95">
        <f>VLOOKUP($A$10,'2.2'!$4:$151,90,FALSE)</f>
        <v>122679.48283423</v>
      </c>
    </row>
    <row r="11" spans="1:13" s="48" customFormat="1" ht="20.100000000000001" customHeight="1" x14ac:dyDescent="0.25">
      <c r="A11" s="45" t="s">
        <v>436</v>
      </c>
      <c r="B11" s="56" t="s">
        <v>437</v>
      </c>
      <c r="C11" s="95">
        <f>VLOOKUP($A$11,'2.2'!$4:$151,10,FALSE)</f>
        <v>45353.401469639997</v>
      </c>
      <c r="D11" s="95">
        <f>VLOOKUP($A$11,'2.2'!$4:$151,18,FALSE)</f>
        <v>57108.56280580999</v>
      </c>
      <c r="E11" s="95">
        <f>VLOOKUP($A$11,'2.2'!$4:$151,26,FALSE)</f>
        <v>56640.638097150004</v>
      </c>
      <c r="F11" s="95">
        <f>VLOOKUP($A$11,'2.2'!$4:$151,34,FALSE)</f>
        <v>61815.293669769999</v>
      </c>
      <c r="G11" s="95">
        <f>VLOOKUP($A$11,'2.2'!$4:$151,42,FALSE)</f>
        <v>62581.065140039995</v>
      </c>
      <c r="H11" s="95">
        <f>VLOOKUP($A$11,'2.2'!$4:$151,50,FALSE)</f>
        <v>59146.889511419999</v>
      </c>
      <c r="I11" s="95">
        <f>VLOOKUP($A$11,'2.2'!$4:$151,58,FALSE)</f>
        <v>66759.990914000009</v>
      </c>
      <c r="J11" s="95">
        <f>VLOOKUP($A$11,'2.2'!$4:$151,66,FALSE)</f>
        <v>70686.226449740003</v>
      </c>
      <c r="K11" s="95">
        <f>VLOOKUP($A$11,'2.2'!$4:$151,74,FALSE)</f>
        <v>75750.738838910009</v>
      </c>
      <c r="L11" s="95">
        <f>VLOOKUP($A$11,'2.2'!$4:$151,82,FALSE)</f>
        <v>80374.308856740012</v>
      </c>
      <c r="M11" s="95">
        <f>VLOOKUP($A$11,'2.2'!$4:$151,90,FALSE)</f>
        <v>77352.134387459999</v>
      </c>
    </row>
    <row r="12" spans="1:13" s="48" customFormat="1" ht="20.100000000000001" customHeight="1" x14ac:dyDescent="0.25">
      <c r="A12" s="45" t="s">
        <v>438</v>
      </c>
      <c r="B12" s="56" t="s">
        <v>476</v>
      </c>
      <c r="C12" s="95">
        <f>VLOOKUP($A$12,'2.2'!$4:$151,10,FALSE)</f>
        <v>132.24063473999999</v>
      </c>
      <c r="D12" s="95">
        <f>VLOOKUP($A$12,'2.2'!$4:$151,18,FALSE)</f>
        <v>156.26221104000001</v>
      </c>
      <c r="E12" s="95">
        <f>VLOOKUP($A$12,'2.2'!$4:$151,26,FALSE)</f>
        <v>219.93248405</v>
      </c>
      <c r="F12" s="95">
        <f>VLOOKUP($A$12,'2.2'!$4:$151,34,FALSE)</f>
        <v>206.96364581</v>
      </c>
      <c r="G12" s="95">
        <f>VLOOKUP($A$12,'2.2'!$4:$151,42,FALSE)</f>
        <v>0.14024411999999908</v>
      </c>
      <c r="H12" s="95">
        <f>VLOOKUP($A$12,'2.2'!$4:$151,50,FALSE)</f>
        <v>26.731390130000001</v>
      </c>
      <c r="I12" s="95">
        <f>VLOOKUP($A$12,'2.2'!$4:$151,58,FALSE)</f>
        <v>31.131333049999999</v>
      </c>
      <c r="J12" s="95">
        <f>VLOOKUP($A$12,'2.2'!$4:$151,66,FALSE)</f>
        <v>39.736066399999999</v>
      </c>
      <c r="K12" s="95">
        <f>VLOOKUP($A$12,'2.2'!$4:$151,74,FALSE)</f>
        <v>22.62682324</v>
      </c>
      <c r="L12" s="95">
        <f>VLOOKUP($A$12,'2.2'!$4:$151,82,FALSE)</f>
        <v>27.494175499999997</v>
      </c>
      <c r="M12" s="95">
        <f>VLOOKUP($A$12,'2.2'!$4:$151,90,FALSE)</f>
        <v>19.855166929999999</v>
      </c>
    </row>
    <row r="13" spans="1:13" ht="20.100000000000001" customHeight="1" x14ac:dyDescent="0.25">
      <c r="A13" s="38">
        <v>1113</v>
      </c>
      <c r="B13" s="39" t="s">
        <v>439</v>
      </c>
      <c r="C13" s="94">
        <f>VLOOKUP($A$13,'2.2'!$4:$151,10,FALSE)</f>
        <v>42467.750861879998</v>
      </c>
      <c r="D13" s="94">
        <f>VLOOKUP($A$13,'2.2'!$4:$151,18,FALSE)</f>
        <v>55772.470475139999</v>
      </c>
      <c r="E13" s="94">
        <f>VLOOKUP($A$13,'2.2'!$4:$151,26,FALSE)</f>
        <v>56041.234012219997</v>
      </c>
      <c r="F13" s="94">
        <f>VLOOKUP($A$13,'2.2'!$4:$151,34,FALSE)</f>
        <v>63001.272508679998</v>
      </c>
      <c r="G13" s="94">
        <f>VLOOKUP($A$13,'2.2'!$4:$151,42,FALSE)</f>
        <v>69942.261681670003</v>
      </c>
      <c r="H13" s="94">
        <f>VLOOKUP($A$13,'2.2'!$4:$151,50,FALSE)</f>
        <v>88125.082341710004</v>
      </c>
      <c r="I13" s="94">
        <f>VLOOKUP($A$13,'2.2'!$4:$151,58,FALSE)</f>
        <v>93353.402683830005</v>
      </c>
      <c r="J13" s="94">
        <f>VLOOKUP($A$13,'2.2'!$4:$151,66,FALSE)</f>
        <v>96434.465336069989</v>
      </c>
      <c r="K13" s="94">
        <f>VLOOKUP($A$13,'2.2'!$4:$151,74,FALSE)</f>
        <v>99665.618798940006</v>
      </c>
      <c r="L13" s="94">
        <f>VLOOKUP($A$13,'2.2'!$4:$151,82,FALSE)</f>
        <v>108659.44037519001</v>
      </c>
      <c r="M13" s="94">
        <f>VLOOKUP($A$13,'2.2'!$4:$151,90,FALSE)</f>
        <v>99683.822652700008</v>
      </c>
    </row>
    <row r="14" spans="1:13" ht="20.100000000000001" customHeight="1" x14ac:dyDescent="0.25">
      <c r="A14" s="35">
        <v>112</v>
      </c>
      <c r="B14" s="36" t="s">
        <v>257</v>
      </c>
      <c r="C14" s="93">
        <f>VLOOKUP($A$14,'2.2'!$4:$151,10,FALSE)</f>
        <v>12531.03227256</v>
      </c>
      <c r="D14" s="93">
        <f>VLOOKUP($A$14,'2.2'!$4:$151,18,FALSE)</f>
        <v>14844.60652343</v>
      </c>
      <c r="E14" s="93">
        <f>VLOOKUP($A$14,'2.2'!$4:$151,26,FALSE)</f>
        <v>16687.596646900001</v>
      </c>
      <c r="F14" s="93">
        <f>VLOOKUP($A$14,'2.2'!$4:$151,34,FALSE)</f>
        <v>18725.35589553</v>
      </c>
      <c r="G14" s="93">
        <f>VLOOKUP($A$14,'2.2'!$4:$151,42,FALSE)</f>
        <v>20719.317173770003</v>
      </c>
      <c r="H14" s="93">
        <f>VLOOKUP($A$14,'2.2'!$4:$151,50,FALSE)</f>
        <v>21587.140463770003</v>
      </c>
      <c r="I14" s="93">
        <f>VLOOKUP($A$14,'2.2'!$4:$151,58,FALSE)</f>
        <v>22190.159168029997</v>
      </c>
      <c r="J14" s="93">
        <f>VLOOKUP($A$14,'2.2'!$4:$151,66,FALSE)</f>
        <v>22732.264374940001</v>
      </c>
      <c r="K14" s="93">
        <f>VLOOKUP($A$14,'2.2'!$4:$151,74,FALSE)</f>
        <v>24405.276907609998</v>
      </c>
      <c r="L14" s="93">
        <f>VLOOKUP($A$14,'2.2'!$4:$151,82,FALSE)</f>
        <v>24238.585104130001</v>
      </c>
      <c r="M14" s="93">
        <f>VLOOKUP($A$14,'2.2'!$4:$151,90,FALSE)</f>
        <v>23268.17352013</v>
      </c>
    </row>
    <row r="15" spans="1:13" s="104" customFormat="1" ht="20.100000000000001" customHeight="1" x14ac:dyDescent="0.25">
      <c r="A15" s="100" t="s">
        <v>440</v>
      </c>
      <c r="B15" s="101" t="s">
        <v>441</v>
      </c>
      <c r="C15" s="102">
        <f>VLOOKUP($A$15,'2.2'!$4:$151,10,FALSE)</f>
        <v>11049.199077039999</v>
      </c>
      <c r="D15" s="102">
        <f>VLOOKUP($A$15,'2.2'!$4:$151,18,FALSE)</f>
        <v>13115.381982620002</v>
      </c>
      <c r="E15" s="102">
        <f>VLOOKUP($A$15,'2.2'!$4:$151,26,FALSE)</f>
        <v>14774.508960040001</v>
      </c>
      <c r="F15" s="102">
        <f>VLOOKUP($A$15,'2.2'!$4:$151,34,FALSE)</f>
        <v>16560.529686530001</v>
      </c>
      <c r="G15" s="102">
        <f>VLOOKUP($A$15,'2.2'!$4:$151,42,FALSE)</f>
        <v>18275.022057030001</v>
      </c>
      <c r="H15" s="102">
        <f>VLOOKUP($A$15,'2.2'!$4:$151,50,FALSE)</f>
        <v>19038.91452382</v>
      </c>
      <c r="I15" s="102">
        <f>VLOOKUP($A$15,'2.2'!$4:$151,58,FALSE)</f>
        <v>19473.105854289999</v>
      </c>
      <c r="J15" s="102">
        <f>VLOOKUP($A$15,'2.2'!$4:$151,66,FALSE)</f>
        <v>20010.14989072</v>
      </c>
      <c r="K15" s="102">
        <f>VLOOKUP($A$15,'2.2'!$4:$151,74,FALSE)</f>
        <v>21979.371867449998</v>
      </c>
      <c r="L15" s="102">
        <f>VLOOKUP($A$15,'2.2'!$4:$151,82,FALSE)</f>
        <v>21977.49567882</v>
      </c>
      <c r="M15" s="102">
        <f>VLOOKUP($A$15,'2.2'!$4:$151,90,FALSE)</f>
        <v>21085.809558219997</v>
      </c>
    </row>
    <row r="16" spans="1:13" s="104" customFormat="1" ht="20.100000000000001" customHeight="1" x14ac:dyDescent="0.25">
      <c r="A16" s="100" t="s">
        <v>442</v>
      </c>
      <c r="B16" s="101" t="s">
        <v>443</v>
      </c>
      <c r="C16" s="102">
        <f>VLOOKUP($A$16,'2.2'!$4:$151,10,FALSE)</f>
        <v>1481.8331955200001</v>
      </c>
      <c r="D16" s="102">
        <f>VLOOKUP($A$16,'2.2'!$4:$151,18,FALSE)</f>
        <v>1729.22454081</v>
      </c>
      <c r="E16" s="102">
        <f>VLOOKUP($A$16,'2.2'!$4:$151,26,FALSE)</f>
        <v>1913.0876868599998</v>
      </c>
      <c r="F16" s="102">
        <f>VLOOKUP($A$16,'2.2'!$4:$151,34,FALSE)</f>
        <v>2164.8262090000003</v>
      </c>
      <c r="G16" s="102">
        <f>VLOOKUP($A$16,'2.2'!$4:$151,42,FALSE)</f>
        <v>2444.2951167400001</v>
      </c>
      <c r="H16" s="102">
        <f>VLOOKUP($A$16,'2.2'!$4:$151,50,FALSE)</f>
        <v>2548.2259399499999</v>
      </c>
      <c r="I16" s="102">
        <f>VLOOKUP($A$16,'2.2'!$4:$151,58,FALSE)</f>
        <v>2717.0533137399998</v>
      </c>
      <c r="J16" s="102">
        <f>VLOOKUP($A$16,'2.2'!$4:$151,66,FALSE)</f>
        <v>2722.1144842199997</v>
      </c>
      <c r="K16" s="102">
        <f>VLOOKUP($A$16,'2.2'!$4:$151,74,FALSE)</f>
        <v>2425.9050401599998</v>
      </c>
      <c r="L16" s="102">
        <f>VLOOKUP($A$16,'2.2'!$4:$151,82,FALSE)</f>
        <v>2261.08942531</v>
      </c>
      <c r="M16" s="102">
        <f>VLOOKUP($A$16,'2.2'!$4:$151,90,FALSE)</f>
        <v>2182.3639619099999</v>
      </c>
    </row>
    <row r="17" spans="1:13" ht="20.100000000000001" customHeight="1" x14ac:dyDescent="0.25">
      <c r="A17" s="35">
        <v>113</v>
      </c>
      <c r="B17" s="36" t="s">
        <v>258</v>
      </c>
      <c r="C17" s="93">
        <f>VLOOKUP($A$17,'2.2'!$4:$151,10,FALSE)</f>
        <v>49072.0262729284</v>
      </c>
      <c r="D17" s="93">
        <f>VLOOKUP($A$17,'2.2'!$4:$151,18,FALSE)</f>
        <v>56021.724167277447</v>
      </c>
      <c r="E17" s="93">
        <f>VLOOKUP($A$17,'2.2'!$4:$151,26,FALSE)</f>
        <v>62702.514671861376</v>
      </c>
      <c r="F17" s="93">
        <f>VLOOKUP($A$17,'2.2'!$4:$151,34,FALSE)</f>
        <v>70145.460122969875</v>
      </c>
      <c r="G17" s="93">
        <f>VLOOKUP($A$17,'2.2'!$4:$151,42,FALSE)</f>
        <v>77412.814786520656</v>
      </c>
      <c r="H17" s="93">
        <f>VLOOKUP($A$17,'2.2'!$4:$151,50,FALSE)</f>
        <v>86577.954371159023</v>
      </c>
      <c r="I17" s="93">
        <f>VLOOKUP($A$17,'2.2'!$4:$151,58,FALSE)</f>
        <v>92631.172218264517</v>
      </c>
      <c r="J17" s="93">
        <f>VLOOKUP($A$17,'2.2'!$4:$151,66,FALSE)</f>
        <v>98805.513572559081</v>
      </c>
      <c r="K17" s="93">
        <f>VLOOKUP($A$17,'2.2'!$4:$151,74,FALSE)</f>
        <v>108088.03109198442</v>
      </c>
      <c r="L17" s="93">
        <f>VLOOKUP($A$17,'2.2'!$4:$151,82,FALSE)</f>
        <v>117835.56106692963</v>
      </c>
      <c r="M17" s="93">
        <f>VLOOKUP($A$17,'2.2'!$4:$151,90,FALSE)</f>
        <v>120359.51076957</v>
      </c>
    </row>
    <row r="18" spans="1:13" s="41" customFormat="1" ht="20.100000000000001" customHeight="1" x14ac:dyDescent="0.25">
      <c r="A18" s="38">
        <v>1131</v>
      </c>
      <c r="B18" s="39" t="s">
        <v>259</v>
      </c>
      <c r="C18" s="94">
        <f>VLOOKUP($A$18,'2.2'!$4:$151,10,FALSE)</f>
        <v>25138.934969178405</v>
      </c>
      <c r="D18" s="94">
        <f>VLOOKUP($A$18,'2.2'!$4:$151,18,FALSE)</f>
        <v>29089.895953037452</v>
      </c>
      <c r="E18" s="94">
        <f>VLOOKUP($A$18,'2.2'!$4:$151,26,FALSE)</f>
        <v>32195.673494891376</v>
      </c>
      <c r="F18" s="94">
        <f>VLOOKUP($A$18,'2.2'!$4:$151,34,FALSE)</f>
        <v>36753.217044479876</v>
      </c>
      <c r="G18" s="94">
        <f>VLOOKUP($A$18,'2.2'!$4:$151,42,FALSE)</f>
        <v>40233.894261210648</v>
      </c>
      <c r="H18" s="94">
        <f>VLOOKUP($A$18,'2.2'!$4:$151,50,FALSE)</f>
        <v>43872.926548459029</v>
      </c>
      <c r="I18" s="94">
        <f>VLOOKUP($A$18,'2.2'!$4:$151,58,FALSE)</f>
        <v>46236.765654024515</v>
      </c>
      <c r="J18" s="94">
        <f>VLOOKUP($A$18,'2.2'!$4:$151,66,FALSE)</f>
        <v>51152.015116889088</v>
      </c>
      <c r="K18" s="94">
        <f>VLOOKUP($A$18,'2.2'!$4:$151,74,FALSE)</f>
        <v>57611.950218734397</v>
      </c>
      <c r="L18" s="94">
        <f>VLOOKUP($A$18,'2.2'!$4:$151,82,FALSE)</f>
        <v>63085.473131109597</v>
      </c>
      <c r="M18" s="94">
        <f>VLOOKUP($A$18,'2.2'!$4:$151,90,FALSE)</f>
        <v>63636.435892850001</v>
      </c>
    </row>
    <row r="19" spans="1:13" s="41" customFormat="1" ht="20.100000000000001" customHeight="1" x14ac:dyDescent="0.25">
      <c r="A19" s="45" t="s">
        <v>470</v>
      </c>
      <c r="B19" s="56" t="s">
        <v>471</v>
      </c>
      <c r="C19" s="23">
        <f>VLOOKUP($A$19,'2.2'!$4:$151,10,FALSE)</f>
        <v>19051.905882507101</v>
      </c>
      <c r="D19" s="23">
        <f>VLOOKUP($A$19,'2.2'!$4:$151,18,FALSE)</f>
        <v>21612.619594353939</v>
      </c>
      <c r="E19" s="23">
        <f>VLOOKUP($A$19,'2.2'!$4:$151,26,FALSE)</f>
        <v>23577.979670409713</v>
      </c>
      <c r="F19" s="23">
        <f>VLOOKUP($A$19,'2.2'!$4:$151,34,FALSE)</f>
        <v>26569.492621723501</v>
      </c>
      <c r="G19" s="23">
        <f>VLOOKUP($A$19,'2.2'!$4:$151,42,FALSE)</f>
        <v>29189.415876906009</v>
      </c>
      <c r="H19" s="23">
        <f>VLOOKUP($A$19,'2.2'!$4:$151,50,FALSE)</f>
        <v>32516.18880770557</v>
      </c>
      <c r="I19" s="23">
        <f>VLOOKUP($A$19,'2.2'!$4:$151,58,FALSE)</f>
        <v>35340.086734741271</v>
      </c>
      <c r="J19" s="23">
        <f>VLOOKUP($A$19,'2.2'!$4:$151,66,FALSE)</f>
        <v>39591.029371964054</v>
      </c>
      <c r="K19" s="23">
        <f>VLOOKUP($A$19,'2.2'!$4:$151,74,FALSE)</f>
        <v>44768.6701998719</v>
      </c>
      <c r="L19" s="23">
        <f>VLOOKUP($A$19,'2.2'!$4:$151,82,FALSE)</f>
        <v>48726.024591041001</v>
      </c>
      <c r="M19" s="23">
        <f>VLOOKUP($A$19,'2.2'!$4:$151,90,FALSE)</f>
        <v>47947.220270079997</v>
      </c>
    </row>
    <row r="20" spans="1:13" s="41" customFormat="1" ht="20.100000000000001" customHeight="1" x14ac:dyDescent="0.25">
      <c r="A20" s="45" t="s">
        <v>472</v>
      </c>
      <c r="B20" s="56" t="s">
        <v>473</v>
      </c>
      <c r="C20" s="23">
        <f>VLOOKUP($A$20,'2.2'!$4:$151,10,FALSE)</f>
        <v>5607.3568237713016</v>
      </c>
      <c r="D20" s="23">
        <f>VLOOKUP($A$20,'2.2'!$4:$151,18,FALSE)</f>
        <v>6926.5012434835126</v>
      </c>
      <c r="E20" s="23">
        <f>VLOOKUP($A$20,'2.2'!$4:$151,26,FALSE)</f>
        <v>7998.6340135916635</v>
      </c>
      <c r="F20" s="23">
        <f>VLOOKUP($A$20,'2.2'!$4:$151,34,FALSE)</f>
        <v>9419.452151186375</v>
      </c>
      <c r="G20" s="23">
        <f>VLOOKUP($A$20,'2.2'!$4:$151,42,FALSE)</f>
        <v>10143.655466764645</v>
      </c>
      <c r="H20" s="23">
        <f>VLOOKUP($A$20,'2.2'!$4:$151,50,FALSE)</f>
        <v>10251.765981913461</v>
      </c>
      <c r="I20" s="23">
        <f>VLOOKUP($A$20,'2.2'!$4:$151,58,FALSE)</f>
        <v>9770.262631023239</v>
      </c>
      <c r="J20" s="23">
        <f>VLOOKUP($A$20,'2.2'!$4:$151,66,FALSE)</f>
        <v>10287.787443115039</v>
      </c>
      <c r="K20" s="23">
        <f>VLOOKUP($A$20,'2.2'!$4:$151,74,FALSE)</f>
        <v>11424.452467962499</v>
      </c>
      <c r="L20" s="23">
        <f>VLOOKUP($A$20,'2.2'!$4:$151,82,FALSE)</f>
        <v>12729.709673368599</v>
      </c>
      <c r="M20" s="23">
        <f>VLOOKUP($A$20,'2.2'!$4:$151,90,FALSE)</f>
        <v>13928.246470189999</v>
      </c>
    </row>
    <row r="21" spans="1:13" s="41" customFormat="1" ht="20.100000000000001" customHeight="1" x14ac:dyDescent="0.25">
      <c r="A21" s="45" t="s">
        <v>474</v>
      </c>
      <c r="B21" s="56" t="s">
        <v>475</v>
      </c>
      <c r="C21" s="23">
        <f>VLOOKUP($A$21,'2.2'!$4:$151,10,FALSE)</f>
        <v>479.67226278000004</v>
      </c>
      <c r="D21" s="23">
        <f>VLOOKUP($A$21,'2.2'!$4:$151,18,FALSE)</f>
        <v>550.77511578000008</v>
      </c>
      <c r="E21" s="23">
        <f>VLOOKUP($A$21,'2.2'!$4:$151,26,FALSE)</f>
        <v>619.05981111999995</v>
      </c>
      <c r="F21" s="23">
        <f>VLOOKUP($A$21,'2.2'!$4:$151,34,FALSE)</f>
        <v>764.27227157000004</v>
      </c>
      <c r="G21" s="23">
        <f>VLOOKUP($A$21,'2.2'!$4:$151,42,FALSE)</f>
        <v>900.82291753999993</v>
      </c>
      <c r="H21" s="23">
        <f>VLOOKUP($A$21,'2.2'!$4:$151,50,FALSE)</f>
        <v>1104.9717588399999</v>
      </c>
      <c r="I21" s="23">
        <f>VLOOKUP($A$21,'2.2'!$4:$151,58,FALSE)</f>
        <v>1126.4160551</v>
      </c>
      <c r="J21" s="23">
        <f>VLOOKUP($A$21,'2.2'!$4:$151,66,FALSE)</f>
        <v>1273.1981281200001</v>
      </c>
      <c r="K21" s="23">
        <f>VLOOKUP($A$21,'2.2'!$4:$151,74,FALSE)</f>
        <v>1418.8227624199999</v>
      </c>
      <c r="L21" s="23">
        <f>VLOOKUP($A$21,'2.2'!$4:$151,82,FALSE)</f>
        <v>1629.7386058500001</v>
      </c>
      <c r="M21" s="23">
        <f>VLOOKUP($A$21,'2.2'!$4:$151,90,FALSE)</f>
        <v>1760.94230892</v>
      </c>
    </row>
    <row r="22" spans="1:13" s="41" customFormat="1" ht="20.100000000000001" customHeight="1" x14ac:dyDescent="0.25">
      <c r="A22" s="45" t="s">
        <v>477</v>
      </c>
      <c r="B22" s="56" t="s">
        <v>478</v>
      </c>
      <c r="C22" s="23">
        <f>VLOOKUP($A$22,'2.2'!$4:$151,10,FALSE)</f>
        <v>1.2000000000007204E-7</v>
      </c>
      <c r="D22" s="23">
        <f>VLOOKUP($A$22,'2.2'!$4:$151,18,FALSE)</f>
        <v>-5.8000000000011557E-7</v>
      </c>
      <c r="E22" s="23">
        <f>VLOOKUP($A$22,'2.2'!$4:$151,26,FALSE)</f>
        <v>-2.3000000000052979E-7</v>
      </c>
      <c r="F22" s="23">
        <f>VLOOKUP($A$22,'2.2'!$4:$151,34,FALSE)</f>
        <v>0</v>
      </c>
      <c r="G22" s="23">
        <f>VLOOKUP($A$22,'2.2'!$4:$151,42,FALSE)</f>
        <v>0</v>
      </c>
      <c r="H22" s="23">
        <f>VLOOKUP($A$22,'2.2'!$4:$151,50,FALSE)</f>
        <v>0</v>
      </c>
      <c r="I22" s="23">
        <f>VLOOKUP($A$22,'2.2'!$4:$151,58,FALSE)</f>
        <v>2.3316E-4</v>
      </c>
      <c r="J22" s="23">
        <f>VLOOKUP($A$22,'2.2'!$4:$151,66,FALSE)</f>
        <v>1.7369E-4</v>
      </c>
      <c r="K22" s="23">
        <f>VLOOKUP($A$22,'2.2'!$4:$151,74,FALSE)</f>
        <v>4.7884799999999995E-3</v>
      </c>
      <c r="L22" s="23">
        <f>VLOOKUP($A$22,'2.2'!$4:$151,82,FALSE)</f>
        <v>2.6085000000000002E-4</v>
      </c>
      <c r="M22" s="23">
        <f>VLOOKUP($A$22,'2.2'!$4:$151,90,FALSE)</f>
        <v>2.6843659999999998E-2</v>
      </c>
    </row>
    <row r="23" spans="1:13" s="41" customFormat="1" ht="20.100000000000001" customHeight="1" x14ac:dyDescent="0.25">
      <c r="A23" s="38">
        <v>1132</v>
      </c>
      <c r="B23" s="39" t="s">
        <v>260</v>
      </c>
      <c r="C23" s="94">
        <f>VLOOKUP($A$23,'2.2'!$4:$151,10,FALSE)</f>
        <v>0</v>
      </c>
      <c r="D23" s="94">
        <f>VLOOKUP($A$23,'2.2'!$4:$151,18,FALSE)</f>
        <v>0</v>
      </c>
      <c r="E23" s="94">
        <f>VLOOKUP($A$23,'2.2'!$4:$151,26,FALSE)</f>
        <v>0</v>
      </c>
      <c r="F23" s="94">
        <f>VLOOKUP($A$23,'2.2'!$4:$151,34,FALSE)</f>
        <v>0</v>
      </c>
      <c r="G23" s="94">
        <f>VLOOKUP($A$23,'2.2'!$4:$151,42,FALSE)</f>
        <v>0</v>
      </c>
      <c r="H23" s="94">
        <f>VLOOKUP($A$23,'2.2'!$4:$151,50,FALSE)</f>
        <v>0</v>
      </c>
      <c r="I23" s="94">
        <f>VLOOKUP($A$23,'2.2'!$4:$151,58,FALSE)</f>
        <v>0</v>
      </c>
      <c r="J23" s="94">
        <f>VLOOKUP($A$23,'2.2'!$4:$151,66,FALSE)</f>
        <v>0</v>
      </c>
      <c r="K23" s="94">
        <f>VLOOKUP($A$23,'2.2'!$4:$151,74,FALSE)</f>
        <v>0</v>
      </c>
      <c r="L23" s="94">
        <f>VLOOKUP($A$23,'2.2'!$4:$151,82,FALSE)</f>
        <v>0</v>
      </c>
      <c r="M23" s="94">
        <f>VLOOKUP($A$23,'2.2'!$4:$151,90,FALSE)</f>
        <v>0</v>
      </c>
    </row>
    <row r="24" spans="1:13" s="41" customFormat="1" ht="20.100000000000001" customHeight="1" x14ac:dyDescent="0.25">
      <c r="A24" s="38">
        <v>1133</v>
      </c>
      <c r="B24" s="39" t="s">
        <v>261</v>
      </c>
      <c r="C24" s="94">
        <f>VLOOKUP($A$24,'2.2'!$4:$151,10,FALSE)</f>
        <v>2518.3785830299998</v>
      </c>
      <c r="D24" s="94">
        <f>VLOOKUP($A$24,'2.2'!$4:$151,18,FALSE)</f>
        <v>2768.2246944300005</v>
      </c>
      <c r="E24" s="94">
        <f>VLOOKUP($A$24,'2.2'!$4:$151,26,FALSE)</f>
        <v>3408.6838663399999</v>
      </c>
      <c r="F24" s="94">
        <f>VLOOKUP($A$24,'2.2'!$4:$151,34,FALSE)</f>
        <v>4142.1810590200002</v>
      </c>
      <c r="G24" s="94">
        <f>VLOOKUP($A$24,'2.2'!$4:$151,42,FALSE)</f>
        <v>4698.1595309100012</v>
      </c>
      <c r="H24" s="94">
        <f>VLOOKUP($A$24,'2.2'!$4:$151,50,FALSE)</f>
        <v>6460.6792089300006</v>
      </c>
      <c r="I24" s="94">
        <f>VLOOKUP($A$24,'2.2'!$4:$151,58,FALSE)</f>
        <v>7344.9531916500018</v>
      </c>
      <c r="J24" s="94">
        <f>VLOOKUP($A$24,'2.2'!$4:$151,66,FALSE)</f>
        <v>7177.6793561800005</v>
      </c>
      <c r="K24" s="94">
        <f>VLOOKUP($A$24,'2.2'!$4:$151,74,FALSE)</f>
        <v>7330.0328019000008</v>
      </c>
      <c r="L24" s="94">
        <f>VLOOKUP($A$24,'2.2'!$4:$151,82,FALSE)</f>
        <v>8582.4082399661856</v>
      </c>
      <c r="M24" s="94">
        <f>VLOOKUP($A$24,'2.2'!$4:$151,90,FALSE)</f>
        <v>8521.2251408899992</v>
      </c>
    </row>
    <row r="25" spans="1:13" ht="20.100000000000001" customHeight="1" x14ac:dyDescent="0.25">
      <c r="A25" s="45" t="s">
        <v>479</v>
      </c>
      <c r="B25" s="56" t="s">
        <v>480</v>
      </c>
      <c r="C25" s="23">
        <f>VLOOKUP($A$25,'2.2'!$4:$151,10,FALSE)</f>
        <v>2518.3785830299998</v>
      </c>
      <c r="D25" s="23">
        <f>VLOOKUP($A$25,'2.2'!$4:$151,18,FALSE)</f>
        <v>2768.2246944300005</v>
      </c>
      <c r="E25" s="23">
        <f>VLOOKUP($A$25,'2.2'!$4:$151,26,FALSE)</f>
        <v>3408.6838663399999</v>
      </c>
      <c r="F25" s="23">
        <f>VLOOKUP($A$25,'2.2'!$4:$151,34,FALSE)</f>
        <v>4142.1810590200002</v>
      </c>
      <c r="G25" s="23">
        <f>VLOOKUP($A$25,'2.2'!$4:$151,42,FALSE)</f>
        <v>4698.1595309100012</v>
      </c>
      <c r="H25" s="23">
        <f>VLOOKUP($A$25,'2.2'!$4:$151,50,FALSE)</f>
        <v>6460.6792089300006</v>
      </c>
      <c r="I25" s="23">
        <f>VLOOKUP($A$25,'2.2'!$4:$151,58,FALSE)</f>
        <v>7344.9531916500018</v>
      </c>
      <c r="J25" s="23">
        <f>VLOOKUP($A$25,'2.2'!$4:$151,66,FALSE)</f>
        <v>7177.6793561800005</v>
      </c>
      <c r="K25" s="23">
        <f>VLOOKUP($A$25,'2.2'!$4:$151,74,FALSE)</f>
        <v>7330.0328019000008</v>
      </c>
      <c r="L25" s="23">
        <f>VLOOKUP($A$25,'2.2'!$4:$151,82,FALSE)</f>
        <v>8582.4082399661856</v>
      </c>
      <c r="M25" s="23">
        <f>VLOOKUP($A$25,'2.2'!$4:$151,90,FALSE)</f>
        <v>8521.2251408899992</v>
      </c>
    </row>
    <row r="26" spans="1:13" s="41" customFormat="1" ht="20.100000000000001" customHeight="1" x14ac:dyDescent="0.25">
      <c r="A26" s="38">
        <v>1135</v>
      </c>
      <c r="B26" s="39" t="s">
        <v>262</v>
      </c>
      <c r="C26" s="94">
        <f>VLOOKUP($A$26,'2.2'!$4:$151,10,FALSE)</f>
        <v>48.152431369999995</v>
      </c>
      <c r="D26" s="94">
        <f>VLOOKUP($A$26,'2.2'!$4:$151,18,FALSE)</f>
        <v>51.5701714</v>
      </c>
      <c r="E26" s="94">
        <f>VLOOKUP($A$26,'2.2'!$4:$151,26,FALSE)</f>
        <v>68.504698509999997</v>
      </c>
      <c r="F26" s="94">
        <f>VLOOKUP($A$26,'2.2'!$4:$151,34,FALSE)</f>
        <v>17.981081779999997</v>
      </c>
      <c r="G26" s="94">
        <f>VLOOKUP($A$26,'2.2'!$4:$151,42,FALSE)</f>
        <v>27.988060170000001</v>
      </c>
      <c r="H26" s="94">
        <f>VLOOKUP($A$26,'2.2'!$4:$151,50,FALSE)</f>
        <v>25.633911069999996</v>
      </c>
      <c r="I26" s="94">
        <f>VLOOKUP($A$26,'2.2'!$4:$151,58,FALSE)</f>
        <v>33.302857320000001</v>
      </c>
      <c r="J26" s="94">
        <f>VLOOKUP($A$26,'2.2'!$4:$151,66,FALSE)</f>
        <v>39.990718849999993</v>
      </c>
      <c r="K26" s="94">
        <f>VLOOKUP($A$26,'2.2'!$4:$151,74,FALSE)</f>
        <v>25.847044390000001</v>
      </c>
      <c r="L26" s="94">
        <f>VLOOKUP($A$26,'2.2'!$4:$151,82,FALSE)</f>
        <v>26.341681979999997</v>
      </c>
      <c r="M26" s="94">
        <f>VLOOKUP($A$26,'2.2'!$4:$151,90,FALSE)</f>
        <v>24.003105170000001</v>
      </c>
    </row>
    <row r="27" spans="1:13" s="41" customFormat="1" ht="20.100000000000001" customHeight="1" x14ac:dyDescent="0.25">
      <c r="A27" s="38">
        <v>1136</v>
      </c>
      <c r="B27" s="39" t="s">
        <v>263</v>
      </c>
      <c r="C27" s="94">
        <f>VLOOKUP($A$27,'2.2'!$4:$151,10,FALSE)</f>
        <v>21366.56028935</v>
      </c>
      <c r="D27" s="94">
        <f>VLOOKUP($A$27,'2.2'!$4:$151,18,FALSE)</f>
        <v>24112.033348409997</v>
      </c>
      <c r="E27" s="94">
        <f>VLOOKUP($A$27,'2.2'!$4:$151,26,FALSE)</f>
        <v>27029.65261212</v>
      </c>
      <c r="F27" s="94">
        <f>VLOOKUP($A$27,'2.2'!$4:$151,34,FALSE)</f>
        <v>29232.080937690003</v>
      </c>
      <c r="G27" s="94">
        <f>VLOOKUP($A$27,'2.2'!$4:$151,42,FALSE)</f>
        <v>32452.772934229997</v>
      </c>
      <c r="H27" s="94">
        <f>VLOOKUP($A$27,'2.2'!$4:$151,50,FALSE)</f>
        <v>36218.714702699996</v>
      </c>
      <c r="I27" s="94">
        <f>VLOOKUP($A$27,'2.2'!$4:$151,58,FALSE)</f>
        <v>39016.150515269997</v>
      </c>
      <c r="J27" s="94">
        <f>VLOOKUP($A$27,'2.2'!$4:$151,66,FALSE)</f>
        <v>40435.82838064</v>
      </c>
      <c r="K27" s="94">
        <f>VLOOKUP($A$27,'2.2'!$4:$151,74,FALSE)</f>
        <v>43120.201026960014</v>
      </c>
      <c r="L27" s="94">
        <f>VLOOKUP($A$27,'2.2'!$4:$151,82,FALSE)</f>
        <v>46141.338013873836</v>
      </c>
      <c r="M27" s="94">
        <f>VLOOKUP($A$27,'2.2'!$4:$151,90,FALSE)</f>
        <v>48177.846630660002</v>
      </c>
    </row>
    <row r="28" spans="1:13" ht="20.100000000000001" customHeight="1" x14ac:dyDescent="0.25">
      <c r="A28" s="45" t="s">
        <v>481</v>
      </c>
      <c r="B28" s="56" t="s">
        <v>482</v>
      </c>
      <c r="C28" s="23">
        <f>VLOOKUP($A$28,'2.2'!$4:$151,10,FALSE)</f>
        <v>21366.56028935</v>
      </c>
      <c r="D28" s="23">
        <f>VLOOKUP($A$28,'2.2'!$4:$151,18,FALSE)</f>
        <v>24112.033348409997</v>
      </c>
      <c r="E28" s="23">
        <f>VLOOKUP($A$28,'2.2'!$4:$151,26,FALSE)</f>
        <v>27029.65261212</v>
      </c>
      <c r="F28" s="23">
        <f>VLOOKUP($A$28,'2.2'!$4:$151,34,FALSE)</f>
        <v>29232.080937690003</v>
      </c>
      <c r="G28" s="23">
        <f>VLOOKUP($A$28,'2.2'!$4:$151,42,FALSE)</f>
        <v>32452.772934229997</v>
      </c>
      <c r="H28" s="23">
        <f>VLOOKUP($A$28,'2.2'!$4:$151,50,FALSE)</f>
        <v>36218.714702699996</v>
      </c>
      <c r="I28" s="23">
        <f>VLOOKUP($A$28,'2.2'!$4:$151,58,FALSE)</f>
        <v>39016.150515269997</v>
      </c>
      <c r="J28" s="23">
        <f>VLOOKUP($A$28,'2.2'!$4:$151,66,FALSE)</f>
        <v>40435.82838064</v>
      </c>
      <c r="K28" s="23">
        <f>VLOOKUP($A$28,'2.2'!$4:$151,74,FALSE)</f>
        <v>43120.201026960014</v>
      </c>
      <c r="L28" s="23">
        <f>VLOOKUP($A$28,'2.2'!$4:$151,82,FALSE)</f>
        <v>46141.338013873836</v>
      </c>
      <c r="M28" s="23">
        <f>VLOOKUP($A$28,'2.2'!$4:$151,90,FALSE)</f>
        <v>48177.846630660002</v>
      </c>
    </row>
    <row r="29" spans="1:13" ht="20.100000000000001" customHeight="1" x14ac:dyDescent="0.25">
      <c r="A29" s="45" t="s">
        <v>483</v>
      </c>
      <c r="B29" s="56" t="s">
        <v>484</v>
      </c>
      <c r="C29" s="23">
        <f>VLOOKUP($A$29,'2.2'!$4:$151,10,FALSE)</f>
        <v>0</v>
      </c>
      <c r="D29" s="23">
        <f>VLOOKUP($A$29,'2.2'!$4:$151,18,FALSE)</f>
        <v>0</v>
      </c>
      <c r="E29" s="23">
        <f>VLOOKUP($A$29,'2.2'!$4:$151,26,FALSE)</f>
        <v>0</v>
      </c>
      <c r="F29" s="23">
        <f>VLOOKUP($A$29,'2.2'!$4:$151,34,FALSE)</f>
        <v>0</v>
      </c>
      <c r="G29" s="23">
        <f>VLOOKUP($A$29,'2.2'!$4:$151,42,FALSE)</f>
        <v>0</v>
      </c>
      <c r="H29" s="23">
        <f>VLOOKUP($A$29,'2.2'!$4:$151,50,FALSE)</f>
        <v>0</v>
      </c>
      <c r="I29" s="23">
        <f>VLOOKUP($A$29,'2.2'!$4:$151,58,FALSE)</f>
        <v>0</v>
      </c>
      <c r="J29" s="23">
        <f>VLOOKUP($A$29,'2.2'!$4:$151,66,FALSE)</f>
        <v>0</v>
      </c>
      <c r="K29" s="23">
        <f>VLOOKUP($A$29,'2.2'!$4:$151,74,FALSE)</f>
        <v>0</v>
      </c>
      <c r="L29" s="23">
        <f>VLOOKUP($A$29,'2.2'!$4:$151,82,FALSE)</f>
        <v>0</v>
      </c>
      <c r="M29" s="23">
        <f>VLOOKUP($A$29,'2.2'!$4:$151,90,FALSE)</f>
        <v>0</v>
      </c>
    </row>
    <row r="30" spans="1:13" ht="20.100000000000001" customHeight="1" x14ac:dyDescent="0.25">
      <c r="A30" s="35">
        <v>114</v>
      </c>
      <c r="B30" s="36" t="s">
        <v>264</v>
      </c>
      <c r="C30" s="93">
        <f>VLOOKUP($A$30,'2.2'!$4:$151,10,FALSE)</f>
        <v>574052.25419572182</v>
      </c>
      <c r="D30" s="93">
        <f>VLOOKUP($A$30,'2.2'!$4:$151,18,FALSE)</f>
        <v>643067.53928029898</v>
      </c>
      <c r="E30" s="93">
        <f>VLOOKUP($A$30,'2.2'!$4:$151,26,FALSE)</f>
        <v>703552.81586035457</v>
      </c>
      <c r="F30" s="93">
        <f>VLOOKUP($A$30,'2.2'!$4:$151,34,FALSE)</f>
        <v>764557.57981612172</v>
      </c>
      <c r="G30" s="93">
        <f>VLOOKUP($A$30,'2.2'!$4:$151,42,FALSE)</f>
        <v>797853.33667504438</v>
      </c>
      <c r="H30" s="93">
        <f>VLOOKUP($A$30,'2.2'!$4:$151,50,FALSE)</f>
        <v>830849.05035405804</v>
      </c>
      <c r="I30" s="93">
        <f>VLOOKUP($A$30,'2.2'!$4:$151,58,FALSE)</f>
        <v>846378.08747148013</v>
      </c>
      <c r="J30" s="93">
        <f>VLOOKUP($A$30,'2.2'!$4:$151,66,FALSE)</f>
        <v>910914.76959455863</v>
      </c>
      <c r="K30" s="93">
        <f>VLOOKUP($A$30,'2.2'!$4:$151,74,FALSE)</f>
        <v>994161.8882769465</v>
      </c>
      <c r="L30" s="93">
        <f>VLOOKUP($A$30,'2.2'!$4:$151,82,FALSE)</f>
        <v>1027688.7881420808</v>
      </c>
      <c r="M30" s="93">
        <f>VLOOKUP($A$30,'2.2'!$4:$151,90,FALSE)</f>
        <v>996844.18496866</v>
      </c>
    </row>
    <row r="31" spans="1:13" ht="20.100000000000001" customHeight="1" x14ac:dyDescent="0.25">
      <c r="A31" s="38">
        <v>1141</v>
      </c>
      <c r="B31" s="39" t="s">
        <v>265</v>
      </c>
      <c r="C31" s="94">
        <f>VLOOKUP($A$31,'2.2'!$4:$151,10,FALSE)</f>
        <v>538335.53556393727</v>
      </c>
      <c r="D31" s="94">
        <f>VLOOKUP($A$31,'2.2'!$4:$151,18,FALSE)</f>
        <v>602295.83624238567</v>
      </c>
      <c r="E31" s="94">
        <f>VLOOKUP($A$31,'2.2'!$4:$151,26,FALSE)</f>
        <v>664917.90990677441</v>
      </c>
      <c r="F31" s="94">
        <f>VLOOKUP($A$31,'2.2'!$4:$151,34,FALSE)</f>
        <v>724462.82910809061</v>
      </c>
      <c r="G31" s="94">
        <f>VLOOKUP($A$31,'2.2'!$4:$151,42,FALSE)</f>
        <v>755030.66681430244</v>
      </c>
      <c r="H31" s="94">
        <f>VLOOKUP($A$31,'2.2'!$4:$151,50,FALSE)</f>
        <v>781245.51481708465</v>
      </c>
      <c r="I31" s="94">
        <f>VLOOKUP($A$31,'2.2'!$4:$151,58,FALSE)</f>
        <v>790647.14473333396</v>
      </c>
      <c r="J31" s="94">
        <f>VLOOKUP($A$31,'2.2'!$4:$151,66,FALSE)</f>
        <v>854089.04606828222</v>
      </c>
      <c r="K31" s="94">
        <f>VLOOKUP($A$31,'2.2'!$4:$151,74,FALSE)</f>
        <v>931292.77693909279</v>
      </c>
      <c r="L31" s="94">
        <f>VLOOKUP($A$31,'2.2'!$4:$151,82,FALSE)</f>
        <v>963135.69184207474</v>
      </c>
      <c r="M31" s="94">
        <f>VLOOKUP($A$31,'2.2'!$4:$151,90,FALSE)</f>
        <v>937592.38759797998</v>
      </c>
    </row>
    <row r="32" spans="1:13" ht="20.100000000000001" customHeight="1" x14ac:dyDescent="0.25">
      <c r="A32" s="21">
        <v>11411</v>
      </c>
      <c r="B32" s="22" t="s">
        <v>266</v>
      </c>
      <c r="C32" s="23">
        <f>VLOOKUP($A$32,'2.2'!$4:$151,10,FALSE)</f>
        <v>305417.75515381002</v>
      </c>
      <c r="D32" s="23">
        <f>VLOOKUP($A$32,'2.2'!$4:$151,18,FALSE)</f>
        <v>338618.37252475997</v>
      </c>
      <c r="E32" s="23">
        <f>VLOOKUP($A$32,'2.2'!$4:$151,26,FALSE)</f>
        <v>369551.64318793005</v>
      </c>
      <c r="F32" s="23">
        <f>VLOOKUP($A$32,'2.2'!$4:$151,34,FALSE)</f>
        <v>406187.16171587998</v>
      </c>
      <c r="G32" s="23">
        <f>VLOOKUP($A$32,'2.2'!$4:$151,42,FALSE)</f>
        <v>433942.03829411999</v>
      </c>
      <c r="H32" s="23">
        <f>VLOOKUP($A$32,'2.2'!$4:$151,50,FALSE)</f>
        <v>445020.46932121005</v>
      </c>
      <c r="I32" s="23">
        <f>VLOOKUP($A$32,'2.2'!$4:$151,58,FALSE)</f>
        <v>455638.57487259997</v>
      </c>
      <c r="J32" s="23">
        <f>VLOOKUP($A$32,'2.2'!$4:$151,66,FALSE)</f>
        <v>490816.4059772499</v>
      </c>
      <c r="K32" s="23">
        <f>VLOOKUP($A$32,'2.2'!$4:$151,74,FALSE)</f>
        <v>533295.81490505999</v>
      </c>
      <c r="L32" s="23">
        <f>VLOOKUP($A$32,'2.2'!$4:$151,82,FALSE)</f>
        <v>559492.96276488435</v>
      </c>
      <c r="M32" s="23">
        <f>VLOOKUP($A$32,'2.2'!$4:$151,90,FALSE)</f>
        <v>578584.72269848001</v>
      </c>
    </row>
    <row r="33" spans="1:13" s="48" customFormat="1" ht="20.100000000000001" customHeight="1" x14ac:dyDescent="0.25">
      <c r="A33" s="45" t="s">
        <v>601</v>
      </c>
      <c r="B33" s="56" t="s">
        <v>603</v>
      </c>
      <c r="C33" s="95">
        <f>VLOOKUP($A$33,'2.2'!$4:$151,10,FALSE)</f>
        <v>37284.240293230003</v>
      </c>
      <c r="D33" s="95">
        <f>VLOOKUP($A$33,'2.2'!$4:$151,18,FALSE)</f>
        <v>41180.348566069995</v>
      </c>
      <c r="E33" s="95">
        <f>VLOOKUP($A$33,'2.2'!$4:$151,26,FALSE)</f>
        <v>43303.882938130002</v>
      </c>
      <c r="F33" s="95">
        <f>VLOOKUP($A$33,'2.2'!$4:$151,34,FALSE)</f>
        <v>43188.323630309998</v>
      </c>
      <c r="G33" s="95">
        <f>VLOOKUP($A$33,'2.2'!$4:$151,42,FALSE)</f>
        <v>49204.169772090005</v>
      </c>
      <c r="H33" s="95">
        <f>VLOOKUP($A$33,'2.2'!$4:$151,50,FALSE)</f>
        <v>48048.708224779999</v>
      </c>
      <c r="I33" s="95">
        <f>VLOOKUP($A$33,'2.2'!$4:$151,58,FALSE)</f>
        <v>41851.411653000003</v>
      </c>
      <c r="J33" s="95">
        <f>VLOOKUP($A$33,'2.2'!$4:$151,66,FALSE)</f>
        <v>47041.4235109</v>
      </c>
      <c r="K33" s="95">
        <f>VLOOKUP($A$33,'2.2'!$4:$151,74,FALSE)</f>
        <v>53985.349807509992</v>
      </c>
      <c r="L33" s="95">
        <f>VLOOKUP($A$33,'2.2'!$4:$151,82,FALSE)</f>
        <v>52439.901666630001</v>
      </c>
      <c r="M33" s="95">
        <f>VLOOKUP($A$33,'2.2'!$4:$151,90,FALSE)</f>
        <v>55894.353524590006</v>
      </c>
    </row>
    <row r="34" spans="1:13" s="48" customFormat="1" ht="20.100000000000001" customHeight="1" x14ac:dyDescent="0.25">
      <c r="A34" s="45" t="s">
        <v>602</v>
      </c>
      <c r="B34" s="56" t="s">
        <v>485</v>
      </c>
      <c r="C34" s="95">
        <f>VLOOKUP($A$34,'2.2'!$4:$151,10,FALSE)</f>
        <v>268133.51486058004</v>
      </c>
      <c r="D34" s="95">
        <f>VLOOKUP($A$34,'2.2'!$4:$151,18,FALSE)</f>
        <v>297438.02395868994</v>
      </c>
      <c r="E34" s="95">
        <f>VLOOKUP($A$34,'2.2'!$4:$151,26,FALSE)</f>
        <v>326247.76024980005</v>
      </c>
      <c r="F34" s="95">
        <f>VLOOKUP($A$34,'2.2'!$4:$151,34,FALSE)</f>
        <v>362998.83808556997</v>
      </c>
      <c r="G34" s="95">
        <f>VLOOKUP($A$34,'2.2'!$4:$151,42,FALSE)</f>
        <v>384737.86852203001</v>
      </c>
      <c r="H34" s="95">
        <f>VLOOKUP($A$34,'2.2'!$4:$151,50,FALSE)</f>
        <v>396971.76109643007</v>
      </c>
      <c r="I34" s="95">
        <f>VLOOKUP($A$34,'2.2'!$4:$151,58,FALSE)</f>
        <v>413787.16321959998</v>
      </c>
      <c r="J34" s="95">
        <f>VLOOKUP($A$34,'2.2'!$4:$151,66,FALSE)</f>
        <v>443774.9824663499</v>
      </c>
      <c r="K34" s="95">
        <f>VLOOKUP($A$34,'2.2'!$4:$151,74,FALSE)</f>
        <v>479310.46509755001</v>
      </c>
      <c r="L34" s="95">
        <f>VLOOKUP($A$34,'2.2'!$4:$151,82,FALSE)</f>
        <v>507053.0610982544</v>
      </c>
      <c r="M34" s="95">
        <f>VLOOKUP($A$34,'2.2'!$4:$151,90,FALSE)</f>
        <v>522690.36917389004</v>
      </c>
    </row>
    <row r="35" spans="1:13" ht="20.100000000000001" customHeight="1" x14ac:dyDescent="0.25">
      <c r="A35" s="21">
        <v>11412</v>
      </c>
      <c r="B35" s="22" t="s">
        <v>604</v>
      </c>
      <c r="C35" s="23">
        <f>VLOOKUP($A$35,'2.2'!$4:$151,10,FALSE)</f>
        <v>0</v>
      </c>
      <c r="D35" s="23">
        <f>VLOOKUP($A$35,'2.2'!$4:$151,18,FALSE)</f>
        <v>0</v>
      </c>
      <c r="E35" s="23">
        <f>VLOOKUP($A$35,'2.2'!$4:$151,26,FALSE)</f>
        <v>0</v>
      </c>
      <c r="F35" s="23">
        <f>VLOOKUP($A$35,'2.2'!$4:$151,34,FALSE)</f>
        <v>0</v>
      </c>
      <c r="G35" s="23">
        <f>VLOOKUP($A$35,'2.2'!$4:$151,42,FALSE)</f>
        <v>0</v>
      </c>
      <c r="H35" s="23">
        <f>VLOOKUP($A$35,'2.2'!$4:$151,50,FALSE)</f>
        <v>0</v>
      </c>
      <c r="I35" s="23">
        <f>VLOOKUP($A$35,'2.2'!$4:$151,58,FALSE)</f>
        <v>0</v>
      </c>
      <c r="J35" s="23">
        <f>VLOOKUP($A$35,'2.2'!$4:$151,66,FALSE)</f>
        <v>0</v>
      </c>
      <c r="K35" s="23">
        <f>VLOOKUP($A$35,'2.2'!$4:$151,74,FALSE)</f>
        <v>0</v>
      </c>
      <c r="L35" s="23">
        <f>VLOOKUP($A$35,'2.2'!$4:$151,82,FALSE)</f>
        <v>0</v>
      </c>
      <c r="M35" s="23">
        <f>VLOOKUP($A$35,'2.2'!$4:$151,90,FALSE)</f>
        <v>0</v>
      </c>
    </row>
    <row r="36" spans="1:13" ht="20.100000000000001" customHeight="1" x14ac:dyDescent="0.25">
      <c r="A36" s="21">
        <v>11413</v>
      </c>
      <c r="B36" s="22" t="s">
        <v>267</v>
      </c>
      <c r="C36" s="23">
        <f>VLOOKUP($A$36,'2.2'!$4:$151,10,FALSE)</f>
        <v>206425.43711721711</v>
      </c>
      <c r="D36" s="23">
        <f>VLOOKUP($A$36,'2.2'!$4:$151,18,FALSE)</f>
        <v>231800.74306323571</v>
      </c>
      <c r="E36" s="23">
        <f>VLOOKUP($A$36,'2.2'!$4:$151,26,FALSE)</f>
        <v>264493.27311060432</v>
      </c>
      <c r="F36" s="23">
        <f>VLOOKUP($A$36,'2.2'!$4:$151,34,FALSE)</f>
        <v>289112.02782806056</v>
      </c>
      <c r="G36" s="23">
        <f>VLOOKUP($A$36,'2.2'!$4:$151,42,FALSE)</f>
        <v>291336.37743084243</v>
      </c>
      <c r="H36" s="23">
        <f>VLOOKUP($A$36,'2.2'!$4:$151,50,FALSE)</f>
        <v>301538.74836410466</v>
      </c>
      <c r="I36" s="23">
        <f>VLOOKUP($A$36,'2.2'!$4:$151,58,FALSE)</f>
        <v>301363.65717113402</v>
      </c>
      <c r="J36" s="23">
        <f>VLOOKUP($A$36,'2.2'!$4:$151,66,FALSE)</f>
        <v>328589.53180649225</v>
      </c>
      <c r="K36" s="23">
        <f>VLOOKUP($A$36,'2.2'!$4:$151,74,FALSE)</f>
        <v>361379.6521611028</v>
      </c>
      <c r="L36" s="23">
        <f>VLOOKUP($A$36,'2.2'!$4:$151,82,FALSE)</f>
        <v>362731.67275395035</v>
      </c>
      <c r="M36" s="23">
        <f>VLOOKUP($A$36,'2.2'!$4:$151,90,FALSE)</f>
        <v>337059.32126129</v>
      </c>
    </row>
    <row r="37" spans="1:13" s="48" customFormat="1" ht="20.100000000000001" customHeight="1" x14ac:dyDescent="0.25">
      <c r="A37" s="45" t="s">
        <v>444</v>
      </c>
      <c r="B37" s="56" t="s">
        <v>445</v>
      </c>
      <c r="C37" s="95">
        <f>VLOOKUP($A$37,'2.2'!$4:$151,10,FALSE)</f>
        <v>139035.29265037001</v>
      </c>
      <c r="D37" s="95">
        <f>VLOOKUP($A$37,'2.2'!$4:$151,18,FALSE)</f>
        <v>158650.75915076002</v>
      </c>
      <c r="E37" s="95">
        <f>VLOOKUP($A$37,'2.2'!$4:$151,26,FALSE)</f>
        <v>180030.01899126999</v>
      </c>
      <c r="F37" s="95">
        <f>VLOOKUP($A$37,'2.2'!$4:$151,34,FALSE)</f>
        <v>198238.50228478998</v>
      </c>
      <c r="G37" s="95">
        <f>VLOOKUP($A$37,'2.2'!$4:$151,42,FALSE)</f>
        <v>194816.05995378003</v>
      </c>
      <c r="H37" s="95">
        <f>VLOOKUP($A$37,'2.2'!$4:$151,50,FALSE)</f>
        <v>199876.00025541999</v>
      </c>
      <c r="I37" s="95">
        <f>VLOOKUP($A$37,'2.2'!$4:$151,58,FALSE)</f>
        <v>201517.27768100996</v>
      </c>
      <c r="J37" s="95">
        <f>VLOOKUP($A$37,'2.2'!$4:$151,66,FALSE)</f>
        <v>221669.85452379001</v>
      </c>
      <c r="K37" s="95">
        <f>VLOOKUP($A$37,'2.2'!$4:$151,74,FALSE)</f>
        <v>244286.93334846001</v>
      </c>
      <c r="L37" s="95">
        <f>VLOOKUP($A$37,'2.2'!$4:$151,82,FALSE)</f>
        <v>237371.88993586999</v>
      </c>
      <c r="M37" s="95">
        <f>VLOOKUP($A$37,'2.2'!$4:$151,90,FALSE)</f>
        <v>218602.47692680999</v>
      </c>
    </row>
    <row r="38" spans="1:13" s="48" customFormat="1" ht="20.100000000000001" customHeight="1" x14ac:dyDescent="0.25">
      <c r="A38" s="45" t="s">
        <v>446</v>
      </c>
      <c r="B38" s="56" t="s">
        <v>447</v>
      </c>
      <c r="C38" s="95">
        <f>VLOOKUP($A$38,'2.2'!$4:$151,10,FALSE)</f>
        <v>33786.068577080005</v>
      </c>
      <c r="D38" s="95">
        <f>VLOOKUP($A$38,'2.2'!$4:$151,18,FALSE)</f>
        <v>33790.262047500008</v>
      </c>
      <c r="E38" s="95">
        <f>VLOOKUP($A$38,'2.2'!$4:$151,26,FALSE)</f>
        <v>38949.388142440002</v>
      </c>
      <c r="F38" s="95">
        <f>VLOOKUP($A$38,'2.2'!$4:$151,34,FALSE)</f>
        <v>41453.936255199995</v>
      </c>
      <c r="G38" s="95">
        <f>VLOOKUP($A$38,'2.2'!$4:$151,42,FALSE)</f>
        <v>41171.0403063544</v>
      </c>
      <c r="H38" s="95">
        <f>VLOOKUP($A$38,'2.2'!$4:$151,50,FALSE)</f>
        <v>43774.063248358507</v>
      </c>
      <c r="I38" s="95">
        <f>VLOOKUP($A$38,'2.2'!$4:$151,58,FALSE)</f>
        <v>42950.091293360005</v>
      </c>
      <c r="J38" s="95">
        <f>VLOOKUP($A$38,'2.2'!$4:$151,66,FALSE)</f>
        <v>47051.489412260002</v>
      </c>
      <c r="K38" s="95">
        <f>VLOOKUP($A$38,'2.2'!$4:$151,74,FALSE)</f>
        <v>51677.900357189996</v>
      </c>
      <c r="L38" s="95">
        <f>VLOOKUP($A$38,'2.2'!$4:$151,82,FALSE)</f>
        <v>51390.317098200001</v>
      </c>
      <c r="M38" s="95">
        <f>VLOOKUP($A$38,'2.2'!$4:$151,90,FALSE)</f>
        <v>46626.132717839995</v>
      </c>
    </row>
    <row r="39" spans="1:13" s="48" customFormat="1" ht="20.100000000000001" customHeight="1" x14ac:dyDescent="0.25">
      <c r="A39" s="45" t="s">
        <v>448</v>
      </c>
      <c r="B39" s="56" t="s">
        <v>487</v>
      </c>
      <c r="C39" s="95">
        <f>VLOOKUP($A$39,'2.2'!$4:$151,10,FALSE)</f>
        <v>32318.815255347119</v>
      </c>
      <c r="D39" s="95">
        <f>VLOOKUP($A$39,'2.2'!$4:$151,18,FALSE)</f>
        <v>37806.75521123573</v>
      </c>
      <c r="E39" s="95">
        <f>VLOOKUP($A$39,'2.2'!$4:$151,26,FALSE)</f>
        <v>43824.65557348435</v>
      </c>
      <c r="F39" s="95">
        <f>VLOOKUP($A$39,'2.2'!$4:$151,34,FALSE)</f>
        <v>47637.823154930578</v>
      </c>
      <c r="G39" s="95">
        <f>VLOOKUP($A$39,'2.2'!$4:$151,42,FALSE)</f>
        <v>53459.478270418054</v>
      </c>
      <c r="H39" s="95">
        <f>VLOOKUP($A$39,'2.2'!$4:$151,50,FALSE)</f>
        <v>56025.90123730612</v>
      </c>
      <c r="I39" s="95">
        <f>VLOOKUP($A$39,'2.2'!$4:$151,58,FALSE)</f>
        <v>55088.105521234029</v>
      </c>
      <c r="J39" s="95">
        <f>VLOOKUP($A$39,'2.2'!$4:$151,66,FALSE)</f>
        <v>58061.662570072243</v>
      </c>
      <c r="K39" s="95">
        <f>VLOOKUP($A$39,'2.2'!$4:$151,74,FALSE)</f>
        <v>63792.299394862799</v>
      </c>
      <c r="L39" s="95">
        <f>VLOOKUP($A$39,'2.2'!$4:$151,82,FALSE)</f>
        <v>72409.598725700402</v>
      </c>
      <c r="M39" s="95">
        <f>VLOOKUP($A$39,'2.2'!$4:$151,90,FALSE)</f>
        <v>70265.727385099992</v>
      </c>
    </row>
    <row r="40" spans="1:13" s="48" customFormat="1" ht="20.100000000000001" customHeight="1" x14ac:dyDescent="0.25">
      <c r="A40" s="45" t="s">
        <v>486</v>
      </c>
      <c r="B40" s="56" t="s">
        <v>449</v>
      </c>
      <c r="C40" s="95">
        <f>VLOOKUP($A$40,'2.2'!$4:$151,10,FALSE)</f>
        <v>1285.2606344199999</v>
      </c>
      <c r="D40" s="95">
        <f>VLOOKUP($A$40,'2.2'!$4:$151,18,FALSE)</f>
        <v>1552.9666537399999</v>
      </c>
      <c r="E40" s="95">
        <f>VLOOKUP($A$40,'2.2'!$4:$151,26,FALSE)</f>
        <v>1689.21040341</v>
      </c>
      <c r="F40" s="95">
        <f>VLOOKUP($A$40,'2.2'!$4:$151,34,FALSE)</f>
        <v>1781.76613314</v>
      </c>
      <c r="G40" s="95">
        <f>VLOOKUP($A$40,'2.2'!$4:$151,42,FALSE)</f>
        <v>1889.7989002899999</v>
      </c>
      <c r="H40" s="95">
        <f>VLOOKUP($A$40,'2.2'!$4:$151,50,FALSE)</f>
        <v>1862.7836230199998</v>
      </c>
      <c r="I40" s="95">
        <f>VLOOKUP($A$40,'2.2'!$4:$151,58,FALSE)</f>
        <v>1808.1826755299999</v>
      </c>
      <c r="J40" s="95">
        <f>VLOOKUP($A$40,'2.2'!$4:$151,66,FALSE)</f>
        <v>1806.52530037</v>
      </c>
      <c r="K40" s="95">
        <f>VLOOKUP($A$40,'2.2'!$4:$151,74,FALSE)</f>
        <v>1622.51906059</v>
      </c>
      <c r="L40" s="95">
        <f>VLOOKUP($A$40,'2.2'!$4:$151,82,FALSE)</f>
        <v>1559.8669941799999</v>
      </c>
      <c r="M40" s="95">
        <f>VLOOKUP($A$40,'2.2'!$4:$151,90,FALSE)</f>
        <v>1564.9842315399999</v>
      </c>
    </row>
    <row r="41" spans="1:13" ht="20.100000000000001" customHeight="1" x14ac:dyDescent="0.25">
      <c r="A41" s="21">
        <v>11414</v>
      </c>
      <c r="B41" s="22" t="s">
        <v>450</v>
      </c>
      <c r="C41" s="23">
        <f>VLOOKUP($A$41,'2.2'!$4:$151,10,FALSE)</f>
        <v>26492.343292910002</v>
      </c>
      <c r="D41" s="23">
        <f>VLOOKUP($A$41,'2.2'!$4:$151,18,FALSE)</f>
        <v>31876.720654389999</v>
      </c>
      <c r="E41" s="23">
        <f>VLOOKUP($A$41,'2.2'!$4:$151,26,FALSE)</f>
        <v>30872.993608239998</v>
      </c>
      <c r="F41" s="23">
        <f>VLOOKUP($A$41,'2.2'!$4:$151,34,FALSE)</f>
        <v>29163.639564149998</v>
      </c>
      <c r="G41" s="23">
        <f>VLOOKUP($A$41,'2.2'!$4:$151,42,FALSE)</f>
        <v>29752.251089339999</v>
      </c>
      <c r="H41" s="23">
        <f>VLOOKUP($A$41,'2.2'!$4:$151,50,FALSE)</f>
        <v>34686.297131769999</v>
      </c>
      <c r="I41" s="23">
        <f>VLOOKUP($A$41,'2.2'!$4:$151,58,FALSE)</f>
        <v>33644.912689599994</v>
      </c>
      <c r="J41" s="23">
        <f>VLOOKUP($A$41,'2.2'!$4:$151,66,FALSE)</f>
        <v>34683.108284540001</v>
      </c>
      <c r="K41" s="23">
        <f>VLOOKUP($A$41,'2.2'!$4:$151,74,FALSE)</f>
        <v>36617.309872930004</v>
      </c>
      <c r="L41" s="23">
        <f>VLOOKUP($A$41,'2.2'!$4:$151,82,FALSE)</f>
        <v>40911.056323240002</v>
      </c>
      <c r="M41" s="23">
        <f>VLOOKUP($A$41,'2.2'!$4:$151,90,FALSE)</f>
        <v>21948.343638210001</v>
      </c>
    </row>
    <row r="42" spans="1:13" ht="20.100000000000001" customHeight="1" x14ac:dyDescent="0.25">
      <c r="A42" s="38">
        <v>1142</v>
      </c>
      <c r="B42" s="39" t="s">
        <v>451</v>
      </c>
      <c r="C42" s="94">
        <f>VLOOKUP($A$42,'2.2'!$4:$151,10,FALSE)</f>
        <v>7758.15145304</v>
      </c>
      <c r="D42" s="94">
        <f>VLOOKUP($A$42,'2.2'!$4:$151,18,FALSE)</f>
        <v>8958.5306436200008</v>
      </c>
      <c r="E42" s="94">
        <f>VLOOKUP($A$42,'2.2'!$4:$151,26,FALSE)</f>
        <v>2885.38746068</v>
      </c>
      <c r="F42" s="94">
        <f>VLOOKUP($A$42,'2.2'!$4:$151,34,FALSE)</f>
        <v>734.43951809000009</v>
      </c>
      <c r="G42" s="94">
        <f>VLOOKUP($A$42,'2.2'!$4:$151,42,FALSE)</f>
        <v>24.509379380000002</v>
      </c>
      <c r="H42" s="94">
        <f>VLOOKUP($A$42,'2.2'!$4:$151,50,FALSE)</f>
        <v>3271.1820444699997</v>
      </c>
      <c r="I42" s="94">
        <f>VLOOKUP($A$42,'2.2'!$4:$151,58,FALSE)</f>
        <v>6001.2390032499998</v>
      </c>
      <c r="J42" s="94">
        <f>VLOOKUP($A$42,'2.2'!$4:$151,66,FALSE)</f>
        <v>5821.3677786700009</v>
      </c>
      <c r="K42" s="94">
        <f>VLOOKUP($A$42,'2.2'!$4:$151,74,FALSE)</f>
        <v>3928.1305891700003</v>
      </c>
      <c r="L42" s="94">
        <f>VLOOKUP($A$42,'2.2'!$4:$151,82,FALSE)</f>
        <v>2775.674653</v>
      </c>
      <c r="M42" s="94">
        <f>VLOOKUP($A$42,'2.2'!$4:$151,90,FALSE)</f>
        <v>1985.5919123899998</v>
      </c>
    </row>
    <row r="43" spans="1:13" ht="20.100000000000001" customHeight="1" x14ac:dyDescent="0.25">
      <c r="A43" s="38">
        <v>1143</v>
      </c>
      <c r="B43" s="39" t="s">
        <v>268</v>
      </c>
      <c r="C43" s="94">
        <f>VLOOKUP($A$43,'2.2'!$4:$151,10,FALSE)</f>
        <v>0</v>
      </c>
      <c r="D43" s="94">
        <f>VLOOKUP($A$43,'2.2'!$4:$151,18,FALSE)</f>
        <v>0</v>
      </c>
      <c r="E43" s="94">
        <f>VLOOKUP($A$43,'2.2'!$4:$151,26,FALSE)</f>
        <v>0</v>
      </c>
      <c r="F43" s="94">
        <f>VLOOKUP($A$43,'2.2'!$4:$151,34,FALSE)</f>
        <v>0</v>
      </c>
      <c r="G43" s="94">
        <f>VLOOKUP($A$43,'2.2'!$4:$151,42,FALSE)</f>
        <v>0</v>
      </c>
      <c r="H43" s="94">
        <f>VLOOKUP($A$43,'2.2'!$4:$151,50,FALSE)</f>
        <v>0</v>
      </c>
      <c r="I43" s="94">
        <f>VLOOKUP($A$43,'2.2'!$4:$151,58,FALSE)</f>
        <v>0</v>
      </c>
      <c r="J43" s="94">
        <f>VLOOKUP($A$43,'2.2'!$4:$151,66,FALSE)</f>
        <v>0</v>
      </c>
      <c r="K43" s="94">
        <f>VLOOKUP($A$43,'2.2'!$4:$151,74,FALSE)</f>
        <v>0</v>
      </c>
      <c r="L43" s="94">
        <f>VLOOKUP($A$43,'2.2'!$4:$151,82,FALSE)</f>
        <v>0</v>
      </c>
      <c r="M43" s="94">
        <f>VLOOKUP($A$43,'2.2'!$4:$151,90,FALSE)</f>
        <v>0</v>
      </c>
    </row>
    <row r="44" spans="1:13" ht="20.100000000000001" customHeight="1" x14ac:dyDescent="0.25">
      <c r="A44" s="38">
        <v>1144</v>
      </c>
      <c r="B44" s="39" t="s">
        <v>269</v>
      </c>
      <c r="C44" s="94">
        <f>VLOOKUP($A$44,'2.2'!$4:$151,10,FALSE)</f>
        <v>12740.066959263811</v>
      </c>
      <c r="D44" s="94">
        <f>VLOOKUP($A$44,'2.2'!$4:$151,18,FALSE)</f>
        <v>14147.427440540821</v>
      </c>
      <c r="E44" s="94">
        <f>VLOOKUP($A$44,'2.2'!$4:$151,26,FALSE)</f>
        <v>15744.470436675021</v>
      </c>
      <c r="F44" s="94">
        <f>VLOOKUP($A$44,'2.2'!$4:$151,34,FALSE)</f>
        <v>17871.809239227518</v>
      </c>
      <c r="G44" s="94">
        <f>VLOOKUP($A$44,'2.2'!$4:$151,42,FALSE)</f>
        <v>19469.083302869469</v>
      </c>
      <c r="H44" s="94">
        <f>VLOOKUP($A$44,'2.2'!$4:$151,50,FALSE)</f>
        <v>22005.951235895373</v>
      </c>
      <c r="I44" s="94">
        <f>VLOOKUP($A$44,'2.2'!$4:$151,58,FALSE)</f>
        <v>22157.800281632059</v>
      </c>
      <c r="J44" s="94">
        <f>VLOOKUP($A$44,'2.2'!$4:$151,66,FALSE)</f>
        <v>22086.574880360509</v>
      </c>
      <c r="K44" s="94">
        <f>VLOOKUP($A$44,'2.2'!$4:$151,74,FALSE)</f>
        <v>24262.12098364166</v>
      </c>
      <c r="L44" s="94">
        <f>VLOOKUP($A$44,'2.2'!$4:$151,82,FALSE)</f>
        <v>25416.775428614899</v>
      </c>
      <c r="M44" s="94">
        <f>VLOOKUP($A$44,'2.2'!$4:$151,90,FALSE)</f>
        <v>26911.751254430001</v>
      </c>
    </row>
    <row r="45" spans="1:13" s="48" customFormat="1" ht="20.100000000000001" customHeight="1" x14ac:dyDescent="0.25">
      <c r="A45" s="45" t="s">
        <v>452</v>
      </c>
      <c r="B45" s="56" t="s">
        <v>453</v>
      </c>
      <c r="C45" s="95">
        <f>VLOOKUP($A$45,'2.2'!$4:$151,10,FALSE)</f>
        <v>2979.3540740599997</v>
      </c>
      <c r="D45" s="95">
        <f>VLOOKUP($A$45,'2.2'!$4:$151,18,FALSE)</f>
        <v>3231.2995630200003</v>
      </c>
      <c r="E45" s="95">
        <f>VLOOKUP($A$45,'2.2'!$4:$151,26,FALSE)</f>
        <v>3566.2051752500001</v>
      </c>
      <c r="F45" s="95">
        <f>VLOOKUP($A$45,'2.2'!$4:$151,34,FALSE)</f>
        <v>3788.3780852700002</v>
      </c>
      <c r="G45" s="95">
        <f>VLOOKUP($A$45,'2.2'!$4:$151,42,FALSE)</f>
        <v>4488.7702146499996</v>
      </c>
      <c r="H45" s="95">
        <f>VLOOKUP($A$45,'2.2'!$4:$151,50,FALSE)</f>
        <v>5085.9176322700005</v>
      </c>
      <c r="I45" s="95">
        <f>VLOOKUP($A$45,'2.2'!$4:$151,58,FALSE)</f>
        <v>4254.2693331800001</v>
      </c>
      <c r="J45" s="95">
        <f>VLOOKUP($A$45,'2.2'!$4:$151,66,FALSE)</f>
        <v>4573.9082169399999</v>
      </c>
      <c r="K45" s="95">
        <f>VLOOKUP($A$45,'2.2'!$4:$151,74,FALSE)</f>
        <v>4568.7626060599996</v>
      </c>
      <c r="L45" s="95">
        <f>VLOOKUP($A$45,'2.2'!$4:$151,82,FALSE)</f>
        <v>2801.5941896899994</v>
      </c>
      <c r="M45" s="95">
        <f>VLOOKUP($A$45,'2.2'!$4:$151,90,FALSE)</f>
        <v>2903.38387543</v>
      </c>
    </row>
    <row r="46" spans="1:13" s="48" customFormat="1" ht="20.100000000000001" customHeight="1" x14ac:dyDescent="0.25">
      <c r="A46" s="45" t="s">
        <v>454</v>
      </c>
      <c r="B46" s="56" t="s">
        <v>455</v>
      </c>
      <c r="C46" s="95">
        <f>VLOOKUP($A$46,'2.2'!$4:$151,10,FALSE)</f>
        <v>2830.4272911899998</v>
      </c>
      <c r="D46" s="95">
        <f>VLOOKUP($A$46,'2.2'!$4:$151,18,FALSE)</f>
        <v>3268.8632685100001</v>
      </c>
      <c r="E46" s="95">
        <f>VLOOKUP($A$46,'2.2'!$4:$151,26,FALSE)</f>
        <v>3518.1787408099999</v>
      </c>
      <c r="F46" s="95">
        <f>VLOOKUP($A$46,'2.2'!$4:$151,34,FALSE)</f>
        <v>3987.89484855</v>
      </c>
      <c r="G46" s="95">
        <f>VLOOKUP($A$46,'2.2'!$4:$151,42,FALSE)</f>
        <v>4145.1533194699996</v>
      </c>
      <c r="H46" s="95">
        <f>VLOOKUP($A$46,'2.2'!$4:$151,50,FALSE)</f>
        <v>4241.7013404400004</v>
      </c>
      <c r="I46" s="95">
        <f>VLOOKUP($A$46,'2.2'!$4:$151,58,FALSE)</f>
        <v>4242.8251201399999</v>
      </c>
      <c r="J46" s="95">
        <f>VLOOKUP($A$46,'2.2'!$4:$151,66,FALSE)</f>
        <v>3301.5177873600001</v>
      </c>
      <c r="K46" s="95">
        <f>VLOOKUP($A$46,'2.2'!$4:$151,74,FALSE)</f>
        <v>2312.2301149200002</v>
      </c>
      <c r="L46" s="95">
        <f>VLOOKUP($A$46,'2.2'!$4:$151,82,FALSE)</f>
        <v>1027.2310500900001</v>
      </c>
      <c r="M46" s="95">
        <f>VLOOKUP($A$46,'2.2'!$4:$151,90,FALSE)</f>
        <v>173.46849510999999</v>
      </c>
    </row>
    <row r="47" spans="1:13" s="48" customFormat="1" ht="20.100000000000001" customHeight="1" x14ac:dyDescent="0.25">
      <c r="A47" s="45" t="s">
        <v>456</v>
      </c>
      <c r="B47" s="56" t="s">
        <v>457</v>
      </c>
      <c r="C47" s="95">
        <f>VLOOKUP($A$47,'2.2'!$4:$151,10,FALSE)</f>
        <v>1211.4946177300001</v>
      </c>
      <c r="D47" s="95">
        <f>VLOOKUP($A$47,'2.2'!$4:$151,18,FALSE)</f>
        <v>1507.12108687</v>
      </c>
      <c r="E47" s="95">
        <f>VLOOKUP($A$47,'2.2'!$4:$151,26,FALSE)</f>
        <v>1962.4433087299999</v>
      </c>
      <c r="F47" s="95">
        <f>VLOOKUP($A$47,'2.2'!$4:$151,34,FALSE)</f>
        <v>2224.4062963400002</v>
      </c>
      <c r="G47" s="95">
        <f>VLOOKUP($A$47,'2.2'!$4:$151,42,FALSE)</f>
        <v>2498.7413802299998</v>
      </c>
      <c r="H47" s="95">
        <f>VLOOKUP($A$47,'2.2'!$4:$151,50,FALSE)</f>
        <v>2983.4264766800006</v>
      </c>
      <c r="I47" s="95">
        <f>VLOOKUP($A$47,'2.2'!$4:$151,58,FALSE)</f>
        <v>2939.9487687999999</v>
      </c>
      <c r="J47" s="95">
        <f>VLOOKUP($A$47,'2.2'!$4:$151,66,FALSE)</f>
        <v>3011.1797351300002</v>
      </c>
      <c r="K47" s="95">
        <f>VLOOKUP($A$47,'2.2'!$4:$151,74,FALSE)</f>
        <v>4096.9853441599998</v>
      </c>
      <c r="L47" s="95">
        <f>VLOOKUP($A$47,'2.2'!$4:$151,82,FALSE)</f>
        <v>5127.1525885300007</v>
      </c>
      <c r="M47" s="95">
        <f>VLOOKUP($A$47,'2.2'!$4:$151,90,FALSE)</f>
        <v>5899.6864005500001</v>
      </c>
    </row>
    <row r="48" spans="1:13" s="48" customFormat="1" ht="20.100000000000001" customHeight="1" x14ac:dyDescent="0.25">
      <c r="A48" s="45" t="s">
        <v>458</v>
      </c>
      <c r="B48" s="56" t="s">
        <v>488</v>
      </c>
      <c r="C48" s="95">
        <f>VLOOKUP($A$48,'2.2'!$4:$151,10,FALSE)</f>
        <v>3200.47406377381</v>
      </c>
      <c r="D48" s="95">
        <f>VLOOKUP($A$48,'2.2'!$4:$151,18,FALSE)</f>
        <v>3500.19561079082</v>
      </c>
      <c r="E48" s="95">
        <f>VLOOKUP($A$48,'2.2'!$4:$151,26,FALSE)</f>
        <v>3616.5006185950197</v>
      </c>
      <c r="F48" s="95">
        <f>VLOOKUP($A$48,'2.2'!$4:$151,34,FALSE)</f>
        <v>4233.4921248875198</v>
      </c>
      <c r="G48" s="95">
        <f>VLOOKUP($A$48,'2.2'!$4:$151,42,FALSE)</f>
        <v>4857.9848463694698</v>
      </c>
      <c r="H48" s="95">
        <f>VLOOKUP($A$48,'2.2'!$4:$151,50,FALSE)</f>
        <v>6350.4702441153695</v>
      </c>
      <c r="I48" s="95">
        <f>VLOOKUP($A$48,'2.2'!$4:$151,58,FALSE)</f>
        <v>7631.8451006920595</v>
      </c>
      <c r="J48" s="95">
        <f>VLOOKUP($A$48,'2.2'!$4:$151,66,FALSE)</f>
        <v>8002.9800181805103</v>
      </c>
      <c r="K48" s="95">
        <f>VLOOKUP($A$48,'2.2'!$4:$151,74,FALSE)</f>
        <v>9212.3222051716602</v>
      </c>
      <c r="L48" s="95">
        <f>VLOOKUP($A$48,'2.2'!$4:$151,82,FALSE)</f>
        <v>10313.0877036849</v>
      </c>
      <c r="M48" s="95">
        <f>VLOOKUP($A$48,'2.2'!$4:$151,90,FALSE)</f>
        <v>9766.9402390499999</v>
      </c>
    </row>
    <row r="49" spans="1:13" s="48" customFormat="1" ht="20.100000000000001" customHeight="1" x14ac:dyDescent="0.25">
      <c r="A49" s="45" t="s">
        <v>489</v>
      </c>
      <c r="B49" s="56" t="s">
        <v>459</v>
      </c>
      <c r="C49" s="95">
        <f>VLOOKUP($A$49,'2.2'!$4:$151,10,FALSE)</f>
        <v>2518.3169125100003</v>
      </c>
      <c r="D49" s="95">
        <f>VLOOKUP($A$49,'2.2'!$4:$151,18,FALSE)</f>
        <v>2639.9479113499997</v>
      </c>
      <c r="E49" s="95">
        <f>VLOOKUP($A$49,'2.2'!$4:$151,26,FALSE)</f>
        <v>3081.1425932900006</v>
      </c>
      <c r="F49" s="95">
        <f>VLOOKUP($A$49,'2.2'!$4:$151,34,FALSE)</f>
        <v>3637.6378841800001</v>
      </c>
      <c r="G49" s="95">
        <f>VLOOKUP($A$49,'2.2'!$4:$151,42,FALSE)</f>
        <v>3478.4335421500004</v>
      </c>
      <c r="H49" s="95">
        <f>VLOOKUP($A$49,'2.2'!$4:$151,50,FALSE)</f>
        <v>3341.6894561899999</v>
      </c>
      <c r="I49" s="95">
        <f>VLOOKUP($A$49,'2.2'!$4:$151,58,FALSE)</f>
        <v>3086.3955703700003</v>
      </c>
      <c r="J49" s="95">
        <f>VLOOKUP($A$49,'2.2'!$4:$151,66,FALSE)</f>
        <v>3194.1804600100004</v>
      </c>
      <c r="K49" s="95">
        <f>VLOOKUP($A$49,'2.2'!$4:$151,74,FALSE)</f>
        <v>4069.1702389900001</v>
      </c>
      <c r="L49" s="95">
        <f>VLOOKUP($A$49,'2.2'!$4:$151,82,FALSE)</f>
        <v>6145.7697410999999</v>
      </c>
      <c r="M49" s="95">
        <f>VLOOKUP($A$49,'2.2'!$4:$151,90,FALSE)</f>
        <v>8165.9324841400003</v>
      </c>
    </row>
    <row r="50" spans="1:13" ht="20.100000000000001" customHeight="1" x14ac:dyDescent="0.25">
      <c r="A50" s="38">
        <v>1145</v>
      </c>
      <c r="B50" s="39" t="s">
        <v>270</v>
      </c>
      <c r="C50" s="94">
        <f>VLOOKUP($A$50,'2.2'!$4:$151,10,FALSE)</f>
        <v>15166.359017710749</v>
      </c>
      <c r="D50" s="94">
        <f>VLOOKUP($A$50,'2.2'!$4:$151,18,FALSE)</f>
        <v>17610.250779882579</v>
      </c>
      <c r="E50" s="94">
        <f>VLOOKUP($A$50,'2.2'!$4:$151,26,FALSE)</f>
        <v>19096.41784202513</v>
      </c>
      <c r="F50" s="94">
        <f>VLOOKUP($A$50,'2.2'!$4:$151,34,FALSE)</f>
        <v>20451.63183888363</v>
      </c>
      <c r="G50" s="94">
        <f>VLOOKUP($A$50,'2.2'!$4:$151,42,FALSE)</f>
        <v>22330.796919032491</v>
      </c>
      <c r="H50" s="94">
        <f>VLOOKUP($A$50,'2.2'!$4:$151,50,FALSE)</f>
        <v>23264.428821537971</v>
      </c>
      <c r="I50" s="94">
        <f>VLOOKUP($A$50,'2.2'!$4:$151,58,FALSE)</f>
        <v>26346.931817014141</v>
      </c>
      <c r="J50" s="94">
        <f>VLOOKUP($A$50,'2.2'!$4:$151,66,FALSE)</f>
        <v>27784.432710865934</v>
      </c>
      <c r="K50" s="94">
        <f>VLOOKUP($A$50,'2.2'!$4:$151,74,FALSE)</f>
        <v>33594.726692372118</v>
      </c>
      <c r="L50" s="94">
        <f>VLOOKUP($A$50,'2.2'!$4:$151,82,FALSE)</f>
        <v>35299.310900921148</v>
      </c>
      <c r="M50" s="94">
        <f>VLOOKUP($A$50,'2.2'!$4:$151,90,FALSE)</f>
        <v>29469.310960049999</v>
      </c>
    </row>
    <row r="51" spans="1:13" ht="20.100000000000001" customHeight="1" x14ac:dyDescent="0.25">
      <c r="A51" s="21">
        <v>11451</v>
      </c>
      <c r="B51" s="22" t="s">
        <v>271</v>
      </c>
      <c r="C51" s="23">
        <f>VLOOKUP($A$51,'2.2'!$4:$151,10,FALSE)</f>
        <v>0</v>
      </c>
      <c r="D51" s="23">
        <f>VLOOKUP($A$51,'2.2'!$4:$151,18,FALSE)</f>
        <v>0</v>
      </c>
      <c r="E51" s="23">
        <f>VLOOKUP($A$51,'2.2'!$4:$151,26,FALSE)</f>
        <v>0</v>
      </c>
      <c r="F51" s="23">
        <f>VLOOKUP($A$51,'2.2'!$4:$151,34,FALSE)</f>
        <v>0</v>
      </c>
      <c r="G51" s="23">
        <f>VLOOKUP($A$51,'2.2'!$4:$151,42,FALSE)</f>
        <v>0</v>
      </c>
      <c r="H51" s="23">
        <f>VLOOKUP($A$51,'2.2'!$4:$151,50,FALSE)</f>
        <v>0</v>
      </c>
      <c r="I51" s="23">
        <f>VLOOKUP($A$51,'2.2'!$4:$151,58,FALSE)</f>
        <v>0</v>
      </c>
      <c r="J51" s="23">
        <f>VLOOKUP($A$51,'2.2'!$4:$151,66,FALSE)</f>
        <v>0</v>
      </c>
      <c r="K51" s="23">
        <f>VLOOKUP($A$51,'2.2'!$4:$151,74,FALSE)</f>
        <v>0</v>
      </c>
      <c r="L51" s="23">
        <f>VLOOKUP($A$51,'2.2'!$4:$151,82,FALSE)</f>
        <v>0</v>
      </c>
      <c r="M51" s="23">
        <f>VLOOKUP($A$51,'2.2'!$4:$151,90,FALSE)</f>
        <v>0</v>
      </c>
    </row>
    <row r="52" spans="1:13" ht="20.100000000000001" customHeight="1" x14ac:dyDescent="0.25">
      <c r="A52" s="21">
        <v>11452</v>
      </c>
      <c r="B52" s="22" t="s">
        <v>460</v>
      </c>
      <c r="C52" s="23">
        <f>VLOOKUP($A$52,'2.2'!$4:$151,10,FALSE)</f>
        <v>15166.359017710749</v>
      </c>
      <c r="D52" s="23">
        <f>VLOOKUP($A$52,'2.2'!$4:$151,18,FALSE)</f>
        <v>17610.250779882579</v>
      </c>
      <c r="E52" s="23">
        <f>VLOOKUP($A$52,'2.2'!$4:$151,26,FALSE)</f>
        <v>19096.41784202513</v>
      </c>
      <c r="F52" s="23">
        <f>VLOOKUP($A$52,'2.2'!$4:$151,34,FALSE)</f>
        <v>20451.63183888363</v>
      </c>
      <c r="G52" s="23">
        <f>VLOOKUP($A$52,'2.2'!$4:$151,42,FALSE)</f>
        <v>22330.796919032491</v>
      </c>
      <c r="H52" s="23">
        <f>VLOOKUP($A$52,'2.2'!$4:$151,50,FALSE)</f>
        <v>23264.428821537971</v>
      </c>
      <c r="I52" s="23">
        <f>VLOOKUP($A$52,'2.2'!$4:$151,58,FALSE)</f>
        <v>26346.931817014141</v>
      </c>
      <c r="J52" s="23">
        <f>VLOOKUP($A$52,'2.2'!$4:$151,66,FALSE)</f>
        <v>27784.432710865934</v>
      </c>
      <c r="K52" s="23">
        <f>VLOOKUP($A$52,'2.2'!$4:$151,74,FALSE)</f>
        <v>33594.726692372118</v>
      </c>
      <c r="L52" s="23">
        <f>VLOOKUP($A$52,'2.2'!$4:$151,82,FALSE)</f>
        <v>35299.310900921148</v>
      </c>
      <c r="M52" s="23">
        <f>VLOOKUP($A$52,'2.2'!$4:$151,90,FALSE)</f>
        <v>29469.310960049999</v>
      </c>
    </row>
    <row r="53" spans="1:13" s="41" customFormat="1" ht="20.100000000000001" customHeight="1" x14ac:dyDescent="0.25">
      <c r="A53" s="38">
        <v>1146</v>
      </c>
      <c r="B53" s="39" t="s">
        <v>272</v>
      </c>
      <c r="C53" s="94">
        <f>VLOOKUP($A$53,'2.2'!$4:$151,10,FALSE)</f>
        <v>52.141201770000002</v>
      </c>
      <c r="D53" s="94">
        <f>VLOOKUP($A$53,'2.2'!$4:$151,18,FALSE)</f>
        <v>55.494173869999997</v>
      </c>
      <c r="E53" s="94">
        <f>VLOOKUP($A$53,'2.2'!$4:$151,26,FALSE)</f>
        <v>908.63021419999995</v>
      </c>
      <c r="F53" s="94">
        <f>VLOOKUP($A$53,'2.2'!$4:$151,34,FALSE)</f>
        <v>1036.87011183</v>
      </c>
      <c r="G53" s="94">
        <f>VLOOKUP($A$53,'2.2'!$4:$151,42,FALSE)</f>
        <v>998.28025946000002</v>
      </c>
      <c r="H53" s="94">
        <f>VLOOKUP($A$53,'2.2'!$4:$151,50,FALSE)</f>
        <v>1061.9734350700001</v>
      </c>
      <c r="I53" s="94">
        <f>VLOOKUP($A$53,'2.2'!$4:$151,58,FALSE)</f>
        <v>1224.9716362500001</v>
      </c>
      <c r="J53" s="94">
        <f>VLOOKUP($A$53,'2.2'!$4:$151,66,FALSE)</f>
        <v>1133.3481563800001</v>
      </c>
      <c r="K53" s="94">
        <f>VLOOKUP($A$53,'2.2'!$4:$151,74,FALSE)</f>
        <v>1084.13307267</v>
      </c>
      <c r="L53" s="94">
        <f>VLOOKUP($A$53,'2.2'!$4:$151,82,FALSE)</f>
        <v>1061.3353174699998</v>
      </c>
      <c r="M53" s="94">
        <f>VLOOKUP($A$53,'2.2'!$4:$151,90,FALSE)</f>
        <v>885.14324380999994</v>
      </c>
    </row>
    <row r="54" spans="1:13" ht="20.100000000000001" customHeight="1" x14ac:dyDescent="0.25">
      <c r="A54" s="35">
        <v>115</v>
      </c>
      <c r="B54" s="36" t="s">
        <v>273</v>
      </c>
      <c r="C54" s="93">
        <f>VLOOKUP($A$54,'2.2'!$4:$151,10,FALSE)</f>
        <v>21082.992104879999</v>
      </c>
      <c r="D54" s="93">
        <f>VLOOKUP($A$54,'2.2'!$4:$151,18,FALSE)</f>
        <v>26653.026353739999</v>
      </c>
      <c r="E54" s="93">
        <f>VLOOKUP($A$54,'2.2'!$4:$151,26,FALSE)</f>
        <v>31128.93615275</v>
      </c>
      <c r="F54" s="93">
        <f>VLOOKUP($A$54,'2.2'!$4:$151,34,FALSE)</f>
        <v>36978.393835469993</v>
      </c>
      <c r="G54" s="93">
        <f>VLOOKUP($A$54,'2.2'!$4:$151,42,FALSE)</f>
        <v>36773.041650119994</v>
      </c>
      <c r="H54" s="93">
        <f>VLOOKUP($A$54,'2.2'!$4:$151,50,FALSE)</f>
        <v>38969.359133270002</v>
      </c>
      <c r="I54" s="93">
        <f>VLOOKUP($A$54,'2.2'!$4:$151,58,FALSE)</f>
        <v>31447.614282120001</v>
      </c>
      <c r="J54" s="93">
        <f>VLOOKUP($A$54,'2.2'!$4:$151,66,FALSE)</f>
        <v>32350.158855550002</v>
      </c>
      <c r="K54" s="93">
        <f>VLOOKUP($A$54,'2.2'!$4:$151,74,FALSE)</f>
        <v>40704.096041889999</v>
      </c>
      <c r="L54" s="93">
        <f>VLOOKUP($A$54,'2.2'!$4:$151,82,FALSE)</f>
        <v>42932.793020130004</v>
      </c>
      <c r="M54" s="93">
        <f>VLOOKUP($A$54,'2.2'!$4:$151,90,FALSE)</f>
        <v>45721.898153310001</v>
      </c>
    </row>
    <row r="55" spans="1:13" ht="20.100000000000001" customHeight="1" x14ac:dyDescent="0.25">
      <c r="A55" s="21">
        <v>1151</v>
      </c>
      <c r="B55" s="22" t="s">
        <v>461</v>
      </c>
      <c r="C55" s="23">
        <f>VLOOKUP($A$55,'2.2'!$4:$151,10,FALSE)</f>
        <v>21039.119675670001</v>
      </c>
      <c r="D55" s="23">
        <f>VLOOKUP($A$55,'2.2'!$4:$151,18,FALSE)</f>
        <v>26611.248115950002</v>
      </c>
      <c r="E55" s="23">
        <f>VLOOKUP($A$55,'2.2'!$4:$151,26,FALSE)</f>
        <v>31035.353728319998</v>
      </c>
      <c r="F55" s="23">
        <f>VLOOKUP($A$55,'2.2'!$4:$151,34,FALSE)</f>
        <v>36832.294909030003</v>
      </c>
      <c r="G55" s="23">
        <f>VLOOKUP($A$55,'2.2'!$4:$151,42,FALSE)</f>
        <v>36610.917483650002</v>
      </c>
      <c r="H55" s="23">
        <f>VLOOKUP($A$55,'2.2'!$4:$151,50,FALSE)</f>
        <v>38870.019038160004</v>
      </c>
      <c r="I55" s="23">
        <f>VLOOKUP($A$55,'2.2'!$4:$151,58,FALSE)</f>
        <v>31308.34529786</v>
      </c>
      <c r="J55" s="23">
        <f>VLOOKUP($A$55,'2.2'!$4:$151,66,FALSE)</f>
        <v>32284.34971454</v>
      </c>
      <c r="K55" s="23">
        <f>VLOOKUP($A$55,'2.2'!$4:$151,74,FALSE)</f>
        <v>40575.298790879999</v>
      </c>
      <c r="L55" s="23">
        <f>VLOOKUP($A$55,'2.2'!$4:$151,82,FALSE)</f>
        <v>42841.871125459998</v>
      </c>
      <c r="M55" s="23">
        <f>VLOOKUP($A$55,'2.2'!$4:$151,90,FALSE)</f>
        <v>45671.334344889998</v>
      </c>
    </row>
    <row r="56" spans="1:13" ht="20.100000000000001" customHeight="1" x14ac:dyDescent="0.25">
      <c r="A56" s="21">
        <v>1152</v>
      </c>
      <c r="B56" s="22" t="s">
        <v>462</v>
      </c>
      <c r="C56" s="23">
        <f>VLOOKUP($A$56,'2.2'!$4:$151,10,FALSE)</f>
        <v>43.872429210000007</v>
      </c>
      <c r="D56" s="23">
        <f>VLOOKUP($A$56,'2.2'!$4:$151,18,FALSE)</f>
        <v>41.778237789999999</v>
      </c>
      <c r="E56" s="23">
        <f>VLOOKUP($A$56,'2.2'!$4:$151,26,FALSE)</f>
        <v>93.582424430000003</v>
      </c>
      <c r="F56" s="23">
        <f>VLOOKUP($A$56,'2.2'!$4:$151,34,FALSE)</f>
        <v>146.09892644000001</v>
      </c>
      <c r="G56" s="23">
        <f>VLOOKUP($A$56,'2.2'!$4:$151,42,FALSE)</f>
        <v>162.12416647000001</v>
      </c>
      <c r="H56" s="23">
        <f>VLOOKUP($A$56,'2.2'!$4:$151,50,FALSE)</f>
        <v>99.340095109999993</v>
      </c>
      <c r="I56" s="23">
        <f>VLOOKUP($A$56,'2.2'!$4:$151,58,FALSE)</f>
        <v>139.26898426</v>
      </c>
      <c r="J56" s="23">
        <f>VLOOKUP($A$56,'2.2'!$4:$151,66,FALSE)</f>
        <v>65.809141009999991</v>
      </c>
      <c r="K56" s="23">
        <f>VLOOKUP($A$56,'2.2'!$4:$151,74,FALSE)</f>
        <v>128.79725101</v>
      </c>
      <c r="L56" s="23">
        <f>VLOOKUP($A$56,'2.2'!$4:$151,82,FALSE)</f>
        <v>90.92189467</v>
      </c>
      <c r="M56" s="23">
        <f>VLOOKUP($A$56,'2.2'!$4:$151,90,FALSE)</f>
        <v>50.563808420000001</v>
      </c>
    </row>
    <row r="57" spans="1:13" ht="20.100000000000001" customHeight="1" x14ac:dyDescent="0.25">
      <c r="A57" s="21">
        <v>1153</v>
      </c>
      <c r="B57" s="22" t="s">
        <v>274</v>
      </c>
      <c r="C57" s="23">
        <f>VLOOKUP($A$57,'2.2'!$4:$151,10,FALSE)</f>
        <v>0</v>
      </c>
      <c r="D57" s="23">
        <f>VLOOKUP($A$57,'2.2'!$4:$151,18,FALSE)</f>
        <v>0</v>
      </c>
      <c r="E57" s="23">
        <f>VLOOKUP($A$57,'2.2'!$4:$151,26,FALSE)</f>
        <v>0</v>
      </c>
      <c r="F57" s="23">
        <f>VLOOKUP($A$57,'2.2'!$4:$151,34,FALSE)</f>
        <v>0</v>
      </c>
      <c r="G57" s="23">
        <f>VLOOKUP($A$57,'2.2'!$4:$151,42,FALSE)</f>
        <v>0</v>
      </c>
      <c r="H57" s="23">
        <f>VLOOKUP($A$57,'2.2'!$4:$151,50,FALSE)</f>
        <v>0</v>
      </c>
      <c r="I57" s="23">
        <f>VLOOKUP($A$57,'2.2'!$4:$151,58,FALSE)</f>
        <v>0</v>
      </c>
      <c r="J57" s="23">
        <f>VLOOKUP($A$57,'2.2'!$4:$151,66,FALSE)</f>
        <v>0</v>
      </c>
      <c r="K57" s="23">
        <f>VLOOKUP($A$57,'2.2'!$4:$151,74,FALSE)</f>
        <v>0</v>
      </c>
      <c r="L57" s="23">
        <f>VLOOKUP($A$57,'2.2'!$4:$151,82,FALSE)</f>
        <v>0</v>
      </c>
      <c r="M57" s="23">
        <f>VLOOKUP($A$57,'2.2'!$4:$151,90,FALSE)</f>
        <v>0</v>
      </c>
    </row>
    <row r="58" spans="1:13" ht="20.100000000000001" customHeight="1" x14ac:dyDescent="0.25">
      <c r="A58" s="21">
        <v>1154</v>
      </c>
      <c r="B58" s="22" t="s">
        <v>275</v>
      </c>
      <c r="C58" s="23">
        <f>VLOOKUP($A$58,'2.2'!$4:$151,10,FALSE)</f>
        <v>0</v>
      </c>
      <c r="D58" s="23">
        <f>VLOOKUP($A$58,'2.2'!$4:$151,18,FALSE)</f>
        <v>0</v>
      </c>
      <c r="E58" s="23">
        <f>VLOOKUP($A$58,'2.2'!$4:$151,26,FALSE)</f>
        <v>0</v>
      </c>
      <c r="F58" s="23">
        <f>VLOOKUP($A$58,'2.2'!$4:$151,34,FALSE)</f>
        <v>0</v>
      </c>
      <c r="G58" s="23">
        <f>VLOOKUP($A$58,'2.2'!$4:$151,42,FALSE)</f>
        <v>0</v>
      </c>
      <c r="H58" s="23">
        <f>VLOOKUP($A$58,'2.2'!$4:$151,50,FALSE)</f>
        <v>0</v>
      </c>
      <c r="I58" s="23">
        <f>VLOOKUP($A$58,'2.2'!$4:$151,58,FALSE)</f>
        <v>0</v>
      </c>
      <c r="J58" s="23">
        <f>VLOOKUP($A$58,'2.2'!$4:$151,66,FALSE)</f>
        <v>0</v>
      </c>
      <c r="K58" s="23">
        <f>VLOOKUP($A$58,'2.2'!$4:$151,74,FALSE)</f>
        <v>0</v>
      </c>
      <c r="L58" s="23">
        <f>VLOOKUP($A$58,'2.2'!$4:$151,82,FALSE)</f>
        <v>0</v>
      </c>
      <c r="M58" s="23">
        <f>VLOOKUP($A$58,'2.2'!$4:$151,90,FALSE)</f>
        <v>0</v>
      </c>
    </row>
    <row r="59" spans="1:13" ht="20.100000000000001" customHeight="1" x14ac:dyDescent="0.25">
      <c r="A59" s="21">
        <v>1155</v>
      </c>
      <c r="B59" s="22" t="s">
        <v>276</v>
      </c>
      <c r="C59" s="23">
        <f>VLOOKUP($A$59,'2.2'!$4:$151,10,FALSE)</f>
        <v>0</v>
      </c>
      <c r="D59" s="23">
        <f>VLOOKUP($A$59,'2.2'!$4:$151,18,FALSE)</f>
        <v>0</v>
      </c>
      <c r="E59" s="23">
        <f>VLOOKUP($A$59,'2.2'!$4:$151,26,FALSE)</f>
        <v>0</v>
      </c>
      <c r="F59" s="23">
        <f>VLOOKUP($A$59,'2.2'!$4:$151,34,FALSE)</f>
        <v>0</v>
      </c>
      <c r="G59" s="23">
        <f>VLOOKUP($A$59,'2.2'!$4:$151,42,FALSE)</f>
        <v>0</v>
      </c>
      <c r="H59" s="23">
        <f>VLOOKUP($A$59,'2.2'!$4:$151,50,FALSE)</f>
        <v>0</v>
      </c>
      <c r="I59" s="23">
        <f>VLOOKUP($A$59,'2.2'!$4:$151,58,FALSE)</f>
        <v>0</v>
      </c>
      <c r="J59" s="23">
        <f>VLOOKUP($A$59,'2.2'!$4:$151,66,FALSE)</f>
        <v>0</v>
      </c>
      <c r="K59" s="23">
        <f>VLOOKUP($A$59,'2.2'!$4:$151,74,FALSE)</f>
        <v>0</v>
      </c>
      <c r="L59" s="23">
        <f>VLOOKUP($A$59,'2.2'!$4:$151,82,FALSE)</f>
        <v>0</v>
      </c>
      <c r="M59" s="23">
        <f>VLOOKUP($A$59,'2.2'!$4:$151,90,FALSE)</f>
        <v>0</v>
      </c>
    </row>
    <row r="60" spans="1:13" ht="20.100000000000001" customHeight="1" x14ac:dyDescent="0.25">
      <c r="A60" s="21">
        <v>1156</v>
      </c>
      <c r="B60" s="22" t="s">
        <v>277</v>
      </c>
      <c r="C60" s="23">
        <f>VLOOKUP($A$60,'2.2'!$4:$151,10,FALSE)</f>
        <v>0</v>
      </c>
      <c r="D60" s="23">
        <f>VLOOKUP($A$60,'2.2'!$4:$151,18,FALSE)</f>
        <v>0</v>
      </c>
      <c r="E60" s="23">
        <f>VLOOKUP($A$60,'2.2'!$4:$151,26,FALSE)</f>
        <v>0</v>
      </c>
      <c r="F60" s="23">
        <f>VLOOKUP($A$60,'2.2'!$4:$151,34,FALSE)</f>
        <v>0</v>
      </c>
      <c r="G60" s="23">
        <f>VLOOKUP($A$60,'2.2'!$4:$151,42,FALSE)</f>
        <v>0</v>
      </c>
      <c r="H60" s="23">
        <f>VLOOKUP($A$60,'2.2'!$4:$151,50,FALSE)</f>
        <v>0</v>
      </c>
      <c r="I60" s="23">
        <f>VLOOKUP($A$60,'2.2'!$4:$151,58,FALSE)</f>
        <v>0</v>
      </c>
      <c r="J60" s="23">
        <f>VLOOKUP($A$60,'2.2'!$4:$151,66,FALSE)</f>
        <v>0</v>
      </c>
      <c r="K60" s="23">
        <f>VLOOKUP($A$60,'2.2'!$4:$151,74,FALSE)</f>
        <v>0</v>
      </c>
      <c r="L60" s="23">
        <f>VLOOKUP($A$60,'2.2'!$4:$151,82,FALSE)</f>
        <v>0</v>
      </c>
      <c r="M60" s="23">
        <f>VLOOKUP($A$60,'2.2'!$4:$151,90,FALSE)</f>
        <v>0</v>
      </c>
    </row>
    <row r="61" spans="1:13" ht="20.100000000000001" customHeight="1" x14ac:dyDescent="0.25">
      <c r="A61" s="35">
        <v>116</v>
      </c>
      <c r="B61" s="36" t="s">
        <v>278</v>
      </c>
      <c r="C61" s="93">
        <f>VLOOKUP($A$61,'2.2'!$4:$151,10,FALSE)</f>
        <v>184.38503387000003</v>
      </c>
      <c r="D61" s="93">
        <f>VLOOKUP($A$61,'2.2'!$4:$151,18,FALSE)</f>
        <v>324.7703166099999</v>
      </c>
      <c r="E61" s="93">
        <f>VLOOKUP($A$61,'2.2'!$4:$151,26,FALSE)</f>
        <v>-480.31931691</v>
      </c>
      <c r="F61" s="93">
        <f>VLOOKUP($A$61,'2.2'!$4:$151,34,FALSE)</f>
        <v>579.19084889999999</v>
      </c>
      <c r="G61" s="93">
        <f>VLOOKUP($A$61,'2.2'!$4:$151,42,FALSE)</f>
        <v>-40.986652819999989</v>
      </c>
      <c r="H61" s="93">
        <f>VLOOKUP($A$61,'2.2'!$4:$151,50,FALSE)</f>
        <v>-490.40126334000001</v>
      </c>
      <c r="I61" s="93">
        <f>VLOOKUP($A$61,'2.2'!$4:$151,58,FALSE)</f>
        <v>0.93067109999999997</v>
      </c>
      <c r="J61" s="93">
        <f>VLOOKUP($A$61,'2.2'!$4:$151,66,FALSE)</f>
        <v>7.3120000000002905E-5</v>
      </c>
      <c r="K61" s="93">
        <f>VLOOKUP($A$61,'2.2'!$4:$151,74,FALSE)</f>
        <v>0.37652663000000003</v>
      </c>
      <c r="L61" s="93">
        <f>VLOOKUP($A$61,'2.2'!$4:$151,82,FALSE)</f>
        <v>5.045162999999999E-2</v>
      </c>
      <c r="M61" s="93">
        <f>VLOOKUP($A$61,'2.2'!$4:$151,90,FALSE)</f>
        <v>-7.9853253099999995</v>
      </c>
    </row>
    <row r="62" spans="1:13" ht="20.100000000000001" customHeight="1" x14ac:dyDescent="0.25">
      <c r="A62" s="32">
        <v>12</v>
      </c>
      <c r="B62" s="33" t="s">
        <v>246</v>
      </c>
      <c r="C62" s="92">
        <f>VLOOKUP($A$62,'2.2'!$4:$151,10,FALSE)</f>
        <v>402520.2073165382</v>
      </c>
      <c r="D62" s="92">
        <f>VLOOKUP($A$62,'2.2'!$4:$151,18,FALSE)</f>
        <v>461599.26164056658</v>
      </c>
      <c r="E62" s="92">
        <f>VLOOKUP($A$62,'2.2'!$4:$151,26,FALSE)</f>
        <v>511986.92244955921</v>
      </c>
      <c r="F62" s="92">
        <f>VLOOKUP($A$62,'2.2'!$4:$151,34,FALSE)</f>
        <v>567724.26767301094</v>
      </c>
      <c r="G62" s="92">
        <f>VLOOKUP($A$62,'2.2'!$4:$151,42,FALSE)</f>
        <v>615774.31675112061</v>
      </c>
      <c r="H62" s="92">
        <f>VLOOKUP($A$62,'2.2'!$4:$151,50,FALSE)</f>
        <v>646268.42672189907</v>
      </c>
      <c r="I62" s="92">
        <f>VLOOKUP($A$62,'2.2'!$4:$151,58,FALSE)</f>
        <v>679627.59602752246</v>
      </c>
      <c r="J62" s="92">
        <f>VLOOKUP($A$62,'2.2'!$4:$151,66,FALSE)</f>
        <v>723167.33621555835</v>
      </c>
      <c r="K62" s="92">
        <f>VLOOKUP($A$62,'2.2'!$4:$151,74,FALSE)</f>
        <v>758138.79935481853</v>
      </c>
      <c r="L62" s="92">
        <f>VLOOKUP($A$62,'2.2'!$4:$151,82,FALSE)</f>
        <v>810363.97429491056</v>
      </c>
      <c r="M62" s="92">
        <f>VLOOKUP($A$62,'2.2'!$4:$151,90,FALSE)</f>
        <v>797091.21977593296</v>
      </c>
    </row>
    <row r="63" spans="1:13" ht="20.100000000000001" customHeight="1" x14ac:dyDescent="0.25">
      <c r="A63" s="35">
        <v>121</v>
      </c>
      <c r="B63" s="36" t="s">
        <v>279</v>
      </c>
      <c r="C63" s="93">
        <f>VLOOKUP($A$63,'2.2'!$4:$151,10,FALSE)</f>
        <v>274902.99391013</v>
      </c>
      <c r="D63" s="93">
        <f>VLOOKUP($A$63,'2.2'!$4:$151,18,FALSE)</f>
        <v>318722.74019723001</v>
      </c>
      <c r="E63" s="93">
        <f>VLOOKUP($A$63,'2.2'!$4:$151,26,FALSE)</f>
        <v>357912.54529926996</v>
      </c>
      <c r="F63" s="93">
        <f>VLOOKUP($A$63,'2.2'!$4:$151,34,FALSE)</f>
        <v>393327.11232944997</v>
      </c>
      <c r="G63" s="93">
        <f>VLOOKUP($A$63,'2.2'!$4:$151,42,FALSE)</f>
        <v>424305.14549557999</v>
      </c>
      <c r="H63" s="93">
        <f>VLOOKUP($A$63,'2.2'!$4:$151,50,FALSE)</f>
        <v>438983.34495872998</v>
      </c>
      <c r="I63" s="93">
        <f>VLOOKUP($A$63,'2.2'!$4:$151,58,FALSE)</f>
        <v>459274.68137975002</v>
      </c>
      <c r="J63" s="93">
        <f>VLOOKUP($A$63,'2.2'!$4:$151,66,FALSE)</f>
        <v>481899.15355838527</v>
      </c>
      <c r="K63" s="93">
        <f>VLOOKUP($A$63,'2.2'!$4:$151,74,FALSE)</f>
        <v>498999.93083364167</v>
      </c>
      <c r="L63" s="93">
        <f>VLOOKUP($A$63,'2.2'!$4:$151,82,FALSE)</f>
        <v>529978.90116065159</v>
      </c>
      <c r="M63" s="93">
        <f>VLOOKUP($A$63,'2.2'!$4:$151,90,FALSE)</f>
        <v>514908.59921542997</v>
      </c>
    </row>
    <row r="64" spans="1:13" ht="20.100000000000001" customHeight="1" x14ac:dyDescent="0.25">
      <c r="A64" s="21">
        <v>1211</v>
      </c>
      <c r="B64" s="22" t="s">
        <v>280</v>
      </c>
      <c r="C64" s="23">
        <f>VLOOKUP($A$64,'2.2'!$4:$151,10,FALSE)</f>
        <v>42405.40077516</v>
      </c>
      <c r="D64" s="23">
        <f>VLOOKUP($A$64,'2.2'!$4:$151,18,FALSE)</f>
        <v>48061.397079640003</v>
      </c>
      <c r="E64" s="23">
        <f>VLOOKUP($A$64,'2.2'!$4:$151,26,FALSE)</f>
        <v>53434.874689279997</v>
      </c>
      <c r="F64" s="23">
        <f>VLOOKUP($A$64,'2.2'!$4:$151,34,FALSE)</f>
        <v>55961.394123799997</v>
      </c>
      <c r="G64" s="23">
        <f>VLOOKUP($A$64,'2.2'!$4:$151,42,FALSE)</f>
        <v>60903.619086230014</v>
      </c>
      <c r="H64" s="23">
        <f>VLOOKUP($A$64,'2.2'!$4:$151,50,FALSE)</f>
        <v>60313.015204379997</v>
      </c>
      <c r="I64" s="23">
        <f>VLOOKUP($A$64,'2.2'!$4:$151,58,FALSE)</f>
        <v>63478.507770005119</v>
      </c>
      <c r="J64" s="23">
        <f>VLOOKUP($A$64,'2.2'!$4:$151,66,FALSE)</f>
        <v>66760.468470960564</v>
      </c>
      <c r="K64" s="23">
        <f>VLOOKUP($A$64,'2.2'!$4:$151,74,FALSE)</f>
        <v>70323.400033872604</v>
      </c>
      <c r="L64" s="23">
        <f>VLOOKUP($A$64,'2.2'!$4:$151,82,FALSE)</f>
        <v>74540.609736739862</v>
      </c>
      <c r="M64" s="23">
        <f>VLOOKUP($A$64,'2.2'!$4:$151,90,FALSE)</f>
        <v>72980.7143047274</v>
      </c>
    </row>
    <row r="65" spans="1:13" ht="20.100000000000001" customHeight="1" x14ac:dyDescent="0.25">
      <c r="A65" s="21">
        <v>1212</v>
      </c>
      <c r="B65" s="22" t="s">
        <v>281</v>
      </c>
      <c r="C65" s="23">
        <f>VLOOKUP($A$65,'2.2'!$4:$151,10,FALSE)</f>
        <v>226873.19615824</v>
      </c>
      <c r="D65" s="23">
        <f>VLOOKUP($A$65,'2.2'!$4:$151,18,FALSE)</f>
        <v>263097.03374801</v>
      </c>
      <c r="E65" s="23">
        <f>VLOOKUP($A$65,'2.2'!$4:$151,26,FALSE)</f>
        <v>295601.83849712997</v>
      </c>
      <c r="F65" s="23">
        <f>VLOOKUP($A$65,'2.2'!$4:$151,34,FALSE)</f>
        <v>326920.10581844999</v>
      </c>
      <c r="G65" s="23">
        <f>VLOOKUP($A$65,'2.2'!$4:$151,42,FALSE)</f>
        <v>352393.54149281001</v>
      </c>
      <c r="H65" s="23">
        <f>VLOOKUP($A$65,'2.2'!$4:$151,50,FALSE)</f>
        <v>366988.06916820002</v>
      </c>
      <c r="I65" s="23">
        <f>VLOOKUP($A$65,'2.2'!$4:$151,58,FALSE)</f>
        <v>385600.44313817966</v>
      </c>
      <c r="J65" s="23">
        <f>VLOOKUP($A$65,'2.2'!$4:$151,66,FALSE)</f>
        <v>404887.11156593857</v>
      </c>
      <c r="K65" s="23">
        <f>VLOOKUP($A$65,'2.2'!$4:$151,74,FALSE)</f>
        <v>418550.89527650271</v>
      </c>
      <c r="L65" s="23">
        <f>VLOOKUP($A$65,'2.2'!$4:$151,82,FALSE)</f>
        <v>444682.97264930239</v>
      </c>
      <c r="M65" s="23">
        <f>VLOOKUP($A$65,'2.2'!$4:$151,90,FALSE)</f>
        <v>431505.10808651388</v>
      </c>
    </row>
    <row r="66" spans="1:13" ht="20.100000000000001" customHeight="1" x14ac:dyDescent="0.25">
      <c r="A66" s="21">
        <v>1213</v>
      </c>
      <c r="B66" s="22" t="s">
        <v>282</v>
      </c>
      <c r="C66" s="23">
        <f>VLOOKUP($A$66,'2.2'!$4:$151,10,FALSE)</f>
        <v>3886.9762933700003</v>
      </c>
      <c r="D66" s="23">
        <f>VLOOKUP($A$66,'2.2'!$4:$151,18,FALSE)</f>
        <v>5564.1775021100002</v>
      </c>
      <c r="E66" s="23">
        <f>VLOOKUP($A$66,'2.2'!$4:$151,26,FALSE)</f>
        <v>6429.8228563399998</v>
      </c>
      <c r="F66" s="23">
        <f>VLOOKUP($A$66,'2.2'!$4:$151,34,FALSE)</f>
        <v>7614.5987761900014</v>
      </c>
      <c r="G66" s="23">
        <f>VLOOKUP($A$66,'2.2'!$4:$151,42,FALSE)</f>
        <v>8532.5429044000011</v>
      </c>
      <c r="H66" s="23">
        <f>VLOOKUP($A$66,'2.2'!$4:$151,50,FALSE)</f>
        <v>9135.8189678599992</v>
      </c>
      <c r="I66" s="23">
        <f>VLOOKUP($A$66,'2.2'!$4:$151,58,FALSE)</f>
        <v>7452.153312631167</v>
      </c>
      <c r="J66" s="23">
        <f>VLOOKUP($A$66,'2.2'!$4:$151,66,FALSE)</f>
        <v>7351.5230019046085</v>
      </c>
      <c r="K66" s="23">
        <f>VLOOKUP($A$66,'2.2'!$4:$151,74,FALSE)</f>
        <v>7070.8125497624569</v>
      </c>
      <c r="L66" s="23">
        <f>VLOOKUP($A$66,'2.2'!$4:$151,82,FALSE)</f>
        <v>7517.3017422545499</v>
      </c>
      <c r="M66" s="23">
        <f>VLOOKUP($A$66,'2.2'!$4:$151,90,FALSE)</f>
        <v>7252.5210832344237</v>
      </c>
    </row>
    <row r="67" spans="1:13" ht="20.100000000000001" customHeight="1" x14ac:dyDescent="0.25">
      <c r="A67" s="21">
        <v>1214</v>
      </c>
      <c r="B67" s="22" t="s">
        <v>283</v>
      </c>
      <c r="C67" s="23">
        <f>VLOOKUP($A$67,'2.2'!$4:$151,10,FALSE)</f>
        <v>1737.4206833599999</v>
      </c>
      <c r="D67" s="23">
        <f>VLOOKUP($A$67,'2.2'!$4:$151,18,FALSE)</f>
        <v>2000.1318674700001</v>
      </c>
      <c r="E67" s="23">
        <f>VLOOKUP($A$67,'2.2'!$4:$151,26,FALSE)</f>
        <v>2446.0092565199998</v>
      </c>
      <c r="F67" s="23">
        <f>VLOOKUP($A$67,'2.2'!$4:$151,34,FALSE)</f>
        <v>2831.0136110100002</v>
      </c>
      <c r="G67" s="23">
        <f>VLOOKUP($A$67,'2.2'!$4:$151,42,FALSE)</f>
        <v>2475.4420121400003</v>
      </c>
      <c r="H67" s="23">
        <f>VLOOKUP($A$67,'2.2'!$4:$151,50,FALSE)</f>
        <v>2546.44161829</v>
      </c>
      <c r="I67" s="23">
        <f>VLOOKUP($A$67,'2.2'!$4:$151,58,FALSE)</f>
        <v>2743.5771589341061</v>
      </c>
      <c r="J67" s="23">
        <f>VLOOKUP($A$67,'2.2'!$4:$151,66,FALSE)</f>
        <v>2900.0505195815585</v>
      </c>
      <c r="K67" s="23">
        <f>VLOOKUP($A$67,'2.2'!$4:$151,74,FALSE)</f>
        <v>3054.822973503914</v>
      </c>
      <c r="L67" s="23">
        <f>VLOOKUP($A$67,'2.2'!$4:$151,82,FALSE)</f>
        <v>3238.0170323548409</v>
      </c>
      <c r="M67" s="23">
        <f>VLOOKUP($A$67,'2.2'!$4:$151,90,FALSE)</f>
        <v>3170.2557409542515</v>
      </c>
    </row>
    <row r="68" spans="1:13" ht="20.100000000000001" customHeight="1" x14ac:dyDescent="0.25">
      <c r="A68" s="35">
        <v>122</v>
      </c>
      <c r="B68" s="36" t="s">
        <v>284</v>
      </c>
      <c r="C68" s="93">
        <f>VLOOKUP($A$68,'2.2'!$4:$151,10,FALSE)</f>
        <v>127617.21340640818</v>
      </c>
      <c r="D68" s="93">
        <f>VLOOKUP($A$68,'2.2'!$4:$151,18,FALSE)</f>
        <v>142876.52144333656</v>
      </c>
      <c r="E68" s="93">
        <f>VLOOKUP($A$68,'2.2'!$4:$151,26,FALSE)</f>
        <v>154074.37715028928</v>
      </c>
      <c r="F68" s="93">
        <f>VLOOKUP($A$68,'2.2'!$4:$151,34,FALSE)</f>
        <v>174397.15534356103</v>
      </c>
      <c r="G68" s="93">
        <f>VLOOKUP($A$68,'2.2'!$4:$151,42,FALSE)</f>
        <v>191469.1712555406</v>
      </c>
      <c r="H68" s="93">
        <f>VLOOKUP($A$68,'2.2'!$4:$151,50,FALSE)</f>
        <v>207285.08176316918</v>
      </c>
      <c r="I68" s="93">
        <f>VLOOKUP($A$68,'2.2'!$4:$151,58,FALSE)</f>
        <v>220352.9146477723</v>
      </c>
      <c r="J68" s="93">
        <f>VLOOKUP($A$68,'2.2'!$4:$151,66,FALSE)</f>
        <v>241268.18265717299</v>
      </c>
      <c r="K68" s="93">
        <f>VLOOKUP($A$68,'2.2'!$4:$151,74,FALSE)</f>
        <v>259138.8685211768</v>
      </c>
      <c r="L68" s="93">
        <f>VLOOKUP($A$68,'2.2'!$4:$151,82,FALSE)</f>
        <v>280385.07313425897</v>
      </c>
      <c r="M68" s="93">
        <f>VLOOKUP($A$68,'2.2'!$4:$151,90,FALSE)</f>
        <v>282182.62056050298</v>
      </c>
    </row>
    <row r="69" spans="1:13" ht="20.100000000000001" customHeight="1" x14ac:dyDescent="0.25">
      <c r="A69" s="21">
        <v>1221</v>
      </c>
      <c r="B69" s="22" t="s">
        <v>280</v>
      </c>
      <c r="C69" s="23">
        <f>VLOOKUP($A$69,'2.2'!$4:$151,10,FALSE)</f>
        <v>33200.490485659997</v>
      </c>
      <c r="D69" s="23">
        <f>VLOOKUP($A$69,'2.2'!$4:$151,18,FALSE)</f>
        <v>37236.457334394545</v>
      </c>
      <c r="E69" s="23">
        <f>VLOOKUP($A$69,'2.2'!$4:$151,26,FALSE)</f>
        <v>40988.581933071895</v>
      </c>
      <c r="F69" s="23">
        <f>VLOOKUP($A$69,'2.2'!$4:$151,34,FALSE)</f>
        <v>44443.924806775423</v>
      </c>
      <c r="G69" s="23">
        <f>VLOOKUP($A$69,'2.2'!$4:$151,42,FALSE)</f>
        <v>49945.500866418108</v>
      </c>
      <c r="H69" s="23">
        <f>VLOOKUP($A$69,'2.2'!$4:$151,50,FALSE)</f>
        <v>54638.048723636297</v>
      </c>
      <c r="I69" s="23">
        <f>VLOOKUP($A$69,'2.2'!$4:$151,58,FALSE)</f>
        <v>59111.951501478303</v>
      </c>
      <c r="J69" s="23">
        <f>VLOOKUP($A$69,'2.2'!$4:$151,66,FALSE)</f>
        <v>63460.820132276698</v>
      </c>
      <c r="K69" s="23">
        <f>VLOOKUP($A$69,'2.2'!$4:$151,74,FALSE)</f>
        <v>66416.638587600799</v>
      </c>
      <c r="L69" s="23">
        <f>VLOOKUP($A$69,'2.2'!$4:$151,82,FALSE)</f>
        <v>69026.651878962759</v>
      </c>
      <c r="M69" s="23" t="str">
        <f>VLOOKUP($A$69,'2.2'!$4:$151,90,FALSE)</f>
        <v>n.d.</v>
      </c>
    </row>
    <row r="70" spans="1:13" ht="20.100000000000001" customHeight="1" x14ac:dyDescent="0.25">
      <c r="A70" s="21">
        <v>1222</v>
      </c>
      <c r="B70" s="22" t="s">
        <v>281</v>
      </c>
      <c r="C70" s="23">
        <f>VLOOKUP($A$70,'2.2'!$4:$151,10,FALSE)</f>
        <v>43704.722920748172</v>
      </c>
      <c r="D70" s="23">
        <f>VLOOKUP($A$70,'2.2'!$4:$151,18,FALSE)</f>
        <v>51001.06410894201</v>
      </c>
      <c r="E70" s="23">
        <f>VLOOKUP($A$70,'2.2'!$4:$151,26,FALSE)</f>
        <v>55861.795217217375</v>
      </c>
      <c r="F70" s="23">
        <f>VLOOKUP($A$70,'2.2'!$4:$151,34,FALSE)</f>
        <v>67558.230536785602</v>
      </c>
      <c r="G70" s="23">
        <f>VLOOKUP($A$70,'2.2'!$4:$151,42,FALSE)</f>
        <v>71813.67038912249</v>
      </c>
      <c r="H70" s="23">
        <f>VLOOKUP($A$70,'2.2'!$4:$151,50,FALSE)</f>
        <v>78846.0070711179</v>
      </c>
      <c r="I70" s="23">
        <f>VLOOKUP($A$70,'2.2'!$4:$151,58,FALSE)</f>
        <v>82896.753146293995</v>
      </c>
      <c r="J70" s="23">
        <f>VLOOKUP($A$70,'2.2'!$4:$151,66,FALSE)</f>
        <v>88475.077496266167</v>
      </c>
      <c r="K70" s="23">
        <f>VLOOKUP($A$70,'2.2'!$4:$151,74,FALSE)</f>
        <v>95910.551484495998</v>
      </c>
      <c r="L70" s="23">
        <f>VLOOKUP($A$70,'2.2'!$4:$151,82,FALSE)</f>
        <v>106265.5052006062</v>
      </c>
      <c r="M70" s="23" t="str">
        <f>VLOOKUP($A$70,'2.2'!$4:$151,90,FALSE)</f>
        <v>n.d.</v>
      </c>
    </row>
    <row r="71" spans="1:13" s="48" customFormat="1" ht="20.100000000000001" customHeight="1" x14ac:dyDescent="0.25">
      <c r="A71" s="45" t="s">
        <v>463</v>
      </c>
      <c r="B71" s="56" t="s">
        <v>464</v>
      </c>
      <c r="C71" s="95">
        <f>VLOOKUP($A$71,'2.2'!$4:$151,10,FALSE)</f>
        <v>37380.72292074818</v>
      </c>
      <c r="D71" s="95">
        <f>VLOOKUP($A$71,'2.2'!$4:$151,18,FALSE)</f>
        <v>43487.064108942002</v>
      </c>
      <c r="E71" s="95">
        <f>VLOOKUP($A$71,'2.2'!$4:$151,26,FALSE)</f>
        <v>47519.795217217383</v>
      </c>
      <c r="F71" s="95">
        <f>VLOOKUP($A$71,'2.2'!$4:$151,34,FALSE)</f>
        <v>58309.230536785602</v>
      </c>
      <c r="G71" s="95">
        <f>VLOOKUP($A$71,'2.2'!$4:$151,42,FALSE)</f>
        <v>61504.325726156894</v>
      </c>
      <c r="H71" s="95">
        <f>VLOOKUP($A$71,'2.2'!$4:$151,50,FALSE)</f>
        <v>70030.209875346394</v>
      </c>
      <c r="I71" s="95">
        <f>VLOOKUP($A$71,'2.2'!$4:$151,58,FALSE)</f>
        <v>73012.654339304005</v>
      </c>
      <c r="J71" s="95">
        <f>VLOOKUP($A$71,'2.2'!$4:$151,66,FALSE)</f>
        <v>76901.284672556183</v>
      </c>
      <c r="K71" s="95">
        <f>VLOOKUP($A$71,'2.2'!$4:$151,74,FALSE)</f>
        <v>83638.653324505998</v>
      </c>
      <c r="L71" s="95">
        <f>VLOOKUP($A$71,'2.2'!$4:$151,82,FALSE)</f>
        <v>93639.406911566199</v>
      </c>
      <c r="M71" s="95" t="str">
        <f>VLOOKUP($A$71,'2.2'!$4:$151,90,FALSE)</f>
        <v>n.d.</v>
      </c>
    </row>
    <row r="72" spans="1:13" s="48" customFormat="1" ht="20.100000000000001" customHeight="1" x14ac:dyDescent="0.25">
      <c r="A72" s="45" t="s">
        <v>465</v>
      </c>
      <c r="B72" s="56" t="s">
        <v>608</v>
      </c>
      <c r="C72" s="95">
        <f>VLOOKUP($A$72,'2.2'!$4:$151,10,FALSE)</f>
        <v>6324</v>
      </c>
      <c r="D72" s="95">
        <f>VLOOKUP($A$72,'2.2'!$4:$151,18,FALSE)</f>
        <v>7513.9999999999982</v>
      </c>
      <c r="E72" s="95">
        <f>VLOOKUP($A$72,'2.2'!$4:$151,26,FALSE)</f>
        <v>8341.9999999999982</v>
      </c>
      <c r="F72" s="95">
        <f>VLOOKUP($A$72,'2.2'!$4:$151,34,FALSE)</f>
        <v>9249</v>
      </c>
      <c r="G72" s="95">
        <f>VLOOKUP($A$72,'2.2'!$4:$151,42,FALSE)</f>
        <v>10309.344662965605</v>
      </c>
      <c r="H72" s="95">
        <f>VLOOKUP($A$72,'2.2'!$4:$151,50,FALSE)</f>
        <v>8815.7971957714944</v>
      </c>
      <c r="I72" s="95">
        <f>VLOOKUP($A$72,'2.2'!$4:$151,58,FALSE)</f>
        <v>9884.0988069899995</v>
      </c>
      <c r="J72" s="95">
        <f>VLOOKUP($A$72,'2.2'!$4:$151,66,FALSE)</f>
        <v>11573.79282371</v>
      </c>
      <c r="K72" s="95">
        <f>VLOOKUP($A$72,'2.2'!$4:$151,74,FALSE)</f>
        <v>12271.898159989998</v>
      </c>
      <c r="L72" s="95">
        <f>VLOOKUP($A$72,'2.2'!$4:$151,82,FALSE)</f>
        <v>12626.098289039999</v>
      </c>
      <c r="M72" s="95" t="str">
        <f>VLOOKUP($A$72,'2.2'!$4:$151,90,FALSE)</f>
        <v>n.d.</v>
      </c>
    </row>
    <row r="73" spans="1:13" ht="20.100000000000001" customHeight="1" x14ac:dyDescent="0.25">
      <c r="A73" s="21">
        <v>1223</v>
      </c>
      <c r="B73" s="22" t="s">
        <v>834</v>
      </c>
      <c r="C73" s="23">
        <f>VLOOKUP($A$73,'2.2'!$4:$151,10,FALSE)</f>
        <v>50712</v>
      </c>
      <c r="D73" s="23">
        <f>VLOOKUP($A$73,'2.2'!$4:$151,18,FALSE)</f>
        <v>54639</v>
      </c>
      <c r="E73" s="23">
        <f>VLOOKUP($A$73,'2.2'!$4:$151,26,FALSE)</f>
        <v>57224</v>
      </c>
      <c r="F73" s="23">
        <f>VLOOKUP($A$73,'2.2'!$4:$151,34,FALSE)</f>
        <v>62395</v>
      </c>
      <c r="G73" s="23">
        <f>VLOOKUP($A$73,'2.2'!$4:$151,42,FALSE)</f>
        <v>69709.999999999985</v>
      </c>
      <c r="H73" s="23">
        <f>VLOOKUP($A$73,'2.2'!$4:$151,50,FALSE)</f>
        <v>73801.025968414964</v>
      </c>
      <c r="I73" s="23">
        <f>VLOOKUP($A$73,'2.2'!$4:$151,58,FALSE)</f>
        <v>78344.210000000006</v>
      </c>
      <c r="J73" s="23">
        <f>VLOOKUP($A$73,'2.2'!$4:$151,66,FALSE)</f>
        <v>89332.285028630096</v>
      </c>
      <c r="K73" s="23">
        <f>VLOOKUP($A$73,'2.2'!$4:$151,74,FALSE)</f>
        <v>96811.678449080006</v>
      </c>
      <c r="L73" s="23">
        <f>VLOOKUP($A$73,'2.2'!$4:$151,82,FALSE)</f>
        <v>105092.91605468999</v>
      </c>
      <c r="M73" s="23" t="str">
        <f>VLOOKUP($A$73,'2.2'!$4:$151,90,FALSE)</f>
        <v>n.d.</v>
      </c>
    </row>
    <row r="74" spans="1:13" s="41" customFormat="1" ht="20.100000000000001" customHeight="1" x14ac:dyDescent="0.25">
      <c r="A74" s="32">
        <v>13</v>
      </c>
      <c r="B74" s="33" t="s">
        <v>243</v>
      </c>
      <c r="C74" s="92">
        <f>VLOOKUP($A$74,'2.2'!$4:$151,10,FALSE)</f>
        <v>70.572699900018051</v>
      </c>
      <c r="D74" s="92">
        <f>VLOOKUP($A$74,'2.2'!$4:$151,18,FALSE)</f>
        <v>32.656837640039157</v>
      </c>
      <c r="E74" s="92">
        <f>VLOOKUP($A$74,'2.2'!$4:$151,26,FALSE)</f>
        <v>37.796681289968546</v>
      </c>
      <c r="F74" s="92">
        <f>VLOOKUP($A$74,'2.2'!$4:$151,34,FALSE)</f>
        <v>79.668856130039785</v>
      </c>
      <c r="G74" s="92">
        <f>VLOOKUP($A$74,'2.2'!$4:$151,42,FALSE)</f>
        <v>54.567004760028794</v>
      </c>
      <c r="H74" s="92">
        <f>VLOOKUP($A$74,'2.2'!$4:$151,50,FALSE)</f>
        <v>40.301625079941005</v>
      </c>
      <c r="I74" s="92">
        <f>VLOOKUP($A$74,'2.2'!$4:$151,58,FALSE)</f>
        <v>25.743523719953373</v>
      </c>
      <c r="J74" s="92">
        <f>VLOOKUP($A$74,'2.2'!$4:$151,66,FALSE)</f>
        <v>41.776628519990481</v>
      </c>
      <c r="K74" s="92">
        <f>VLOOKUP($A$74,'2.2'!$4:$151,74,FALSE)</f>
        <v>85.282215390005149</v>
      </c>
      <c r="L74" s="92">
        <f>VLOOKUP($A$74,'2.2'!$4:$151,82,FALSE)</f>
        <v>15.147893649875186</v>
      </c>
      <c r="M74" s="92">
        <f>VLOOKUP($A$74,'2.2'!$4:$151,90,FALSE)</f>
        <v>18.490808470058255</v>
      </c>
    </row>
    <row r="75" spans="1:13" ht="20.100000000000001" customHeight="1" x14ac:dyDescent="0.25">
      <c r="A75" s="35">
        <v>131</v>
      </c>
      <c r="B75" s="36" t="s">
        <v>285</v>
      </c>
      <c r="C75" s="93">
        <f>VLOOKUP($A$75,'2.2'!$4:$151,10,FALSE)</f>
        <v>0</v>
      </c>
      <c r="D75" s="93">
        <f>VLOOKUP($A$75,'2.2'!$4:$151,18,FALSE)</f>
        <v>0</v>
      </c>
      <c r="E75" s="93">
        <f>VLOOKUP($A$75,'2.2'!$4:$151,26,FALSE)</f>
        <v>0</v>
      </c>
      <c r="F75" s="93">
        <f>VLOOKUP($A$75,'2.2'!$4:$151,34,FALSE)</f>
        <v>0</v>
      </c>
      <c r="G75" s="93">
        <f>VLOOKUP($A$75,'2.2'!$4:$151,42,FALSE)</f>
        <v>0</v>
      </c>
      <c r="H75" s="93">
        <f>VLOOKUP($A$75,'2.2'!$4:$151,50,FALSE)</f>
        <v>0</v>
      </c>
      <c r="I75" s="93">
        <f>VLOOKUP($A$75,'2.2'!$4:$151,58,FALSE)</f>
        <v>0</v>
      </c>
      <c r="J75" s="93">
        <f>VLOOKUP($A$75,'2.2'!$4:$151,66,FALSE)</f>
        <v>0</v>
      </c>
      <c r="K75" s="93">
        <f>VLOOKUP($A$75,'2.2'!$4:$151,74,FALSE)</f>
        <v>0</v>
      </c>
      <c r="L75" s="93">
        <f>VLOOKUP($A$75,'2.2'!$4:$151,82,FALSE)</f>
        <v>0</v>
      </c>
      <c r="M75" s="93" t="str">
        <f>VLOOKUP($A$75,'2.2'!$4:$151,90,FALSE)</f>
        <v>n.d.</v>
      </c>
    </row>
    <row r="76" spans="1:13" ht="20.100000000000001" customHeight="1" x14ac:dyDescent="0.25">
      <c r="A76" s="21">
        <v>1311</v>
      </c>
      <c r="B76" s="22" t="s">
        <v>286</v>
      </c>
      <c r="C76" s="23">
        <f>VLOOKUP($A$76,'2.2'!$4:$151,10,FALSE)</f>
        <v>0</v>
      </c>
      <c r="D76" s="23">
        <f>VLOOKUP($A$76,'2.2'!$4:$151,18,FALSE)</f>
        <v>0</v>
      </c>
      <c r="E76" s="23">
        <f>VLOOKUP($A$76,'2.2'!$4:$151,26,FALSE)</f>
        <v>0</v>
      </c>
      <c r="F76" s="23">
        <f>VLOOKUP($A$76,'2.2'!$4:$151,34,FALSE)</f>
        <v>0</v>
      </c>
      <c r="G76" s="23">
        <f>VLOOKUP($A$76,'2.2'!$4:$151,42,FALSE)</f>
        <v>0</v>
      </c>
      <c r="H76" s="23">
        <f>VLOOKUP($A$76,'2.2'!$4:$151,50,FALSE)</f>
        <v>0</v>
      </c>
      <c r="I76" s="23">
        <f>VLOOKUP($A$76,'2.2'!$4:$151,58,FALSE)</f>
        <v>0</v>
      </c>
      <c r="J76" s="23">
        <f>VLOOKUP($A$76,'2.2'!$4:$151,66,FALSE)</f>
        <v>0</v>
      </c>
      <c r="K76" s="23">
        <f>VLOOKUP($A$76,'2.2'!$4:$151,74,FALSE)</f>
        <v>0</v>
      </c>
      <c r="L76" s="23">
        <f>VLOOKUP($A$76,'2.2'!$4:$151,82,FALSE)</f>
        <v>0</v>
      </c>
      <c r="M76" s="23" t="str">
        <f>VLOOKUP($A$76,'2.2'!$4:$151,90,FALSE)</f>
        <v>n.d.</v>
      </c>
    </row>
    <row r="77" spans="1:13" ht="20.100000000000001" customHeight="1" x14ac:dyDescent="0.25">
      <c r="A77" s="21">
        <v>1312</v>
      </c>
      <c r="B77" s="22" t="s">
        <v>287</v>
      </c>
      <c r="C77" s="23">
        <f>VLOOKUP($A$77,'2.2'!$4:$151,10,FALSE)</f>
        <v>0</v>
      </c>
      <c r="D77" s="23">
        <f>VLOOKUP($A$77,'2.2'!$4:$151,18,FALSE)</f>
        <v>0</v>
      </c>
      <c r="E77" s="23">
        <f>VLOOKUP($A$77,'2.2'!$4:$151,26,FALSE)</f>
        <v>0</v>
      </c>
      <c r="F77" s="23">
        <f>VLOOKUP($A$77,'2.2'!$4:$151,34,FALSE)</f>
        <v>0</v>
      </c>
      <c r="G77" s="23">
        <f>VLOOKUP($A$77,'2.2'!$4:$151,42,FALSE)</f>
        <v>0</v>
      </c>
      <c r="H77" s="23">
        <f>VLOOKUP($A$77,'2.2'!$4:$151,50,FALSE)</f>
        <v>0</v>
      </c>
      <c r="I77" s="23">
        <f>VLOOKUP($A$77,'2.2'!$4:$151,58,FALSE)</f>
        <v>0</v>
      </c>
      <c r="J77" s="23">
        <f>VLOOKUP($A$77,'2.2'!$4:$151,66,FALSE)</f>
        <v>0</v>
      </c>
      <c r="K77" s="23">
        <f>VLOOKUP($A$77,'2.2'!$4:$151,74,FALSE)</f>
        <v>0</v>
      </c>
      <c r="L77" s="23">
        <f>VLOOKUP($A$77,'2.2'!$4:$151,82,FALSE)</f>
        <v>0</v>
      </c>
      <c r="M77" s="23" t="str">
        <f>VLOOKUP($A$77,'2.2'!$4:$151,90,FALSE)</f>
        <v>n.d.</v>
      </c>
    </row>
    <row r="78" spans="1:13" ht="20.100000000000001" customHeight="1" x14ac:dyDescent="0.25">
      <c r="A78" s="35">
        <v>132</v>
      </c>
      <c r="B78" s="36" t="s">
        <v>288</v>
      </c>
      <c r="C78" s="93">
        <f>VLOOKUP($A$78,'2.2'!$4:$151,10,FALSE)</f>
        <v>70.572699900000003</v>
      </c>
      <c r="D78" s="93">
        <f>VLOOKUP($A$78,'2.2'!$4:$151,18,FALSE)</f>
        <v>32.656837639999999</v>
      </c>
      <c r="E78" s="93">
        <f>VLOOKUP($A$78,'2.2'!$4:$151,26,FALSE)</f>
        <v>37.796681289999995</v>
      </c>
      <c r="F78" s="93">
        <f>VLOOKUP($A$78,'2.2'!$4:$151,34,FALSE)</f>
        <v>79.668856129999995</v>
      </c>
      <c r="G78" s="93">
        <f>VLOOKUP($A$78,'2.2'!$4:$151,42,FALSE)</f>
        <v>54.567004759999996</v>
      </c>
      <c r="H78" s="93">
        <f>VLOOKUP($A$78,'2.2'!$4:$151,50,FALSE)</f>
        <v>40.301625080000001</v>
      </c>
      <c r="I78" s="93">
        <f>VLOOKUP($A$78,'2.2'!$4:$151,58,FALSE)</f>
        <v>25.743523719999999</v>
      </c>
      <c r="J78" s="93">
        <f>VLOOKUP($A$78,'2.2'!$4:$151,66,FALSE)</f>
        <v>41.776628520000003</v>
      </c>
      <c r="K78" s="93">
        <f>VLOOKUP($A$78,'2.2'!$4:$151,74,FALSE)</f>
        <v>85.28221538999999</v>
      </c>
      <c r="L78" s="93">
        <f>VLOOKUP($A$78,'2.2'!$4:$151,82,FALSE)</f>
        <v>15.14789365</v>
      </c>
      <c r="M78" s="93" t="str">
        <f>VLOOKUP($A$78,'2.2'!$4:$151,90,FALSE)</f>
        <v>n.d.</v>
      </c>
    </row>
    <row r="79" spans="1:13" ht="20.100000000000001" customHeight="1" x14ac:dyDescent="0.25">
      <c r="A79" s="21">
        <v>1321</v>
      </c>
      <c r="B79" s="22" t="s">
        <v>286</v>
      </c>
      <c r="C79" s="23">
        <f>VLOOKUP($A$79,'2.2'!$4:$151,10,FALSE)</f>
        <v>43.860890749999996</v>
      </c>
      <c r="D79" s="23">
        <f>VLOOKUP($A$79,'2.2'!$4:$151,18,FALSE)</f>
        <v>20.96873686</v>
      </c>
      <c r="E79" s="23">
        <f>VLOOKUP($A$79,'2.2'!$4:$151,26,FALSE)</f>
        <v>21.230071449999997</v>
      </c>
      <c r="F79" s="23">
        <f>VLOOKUP($A$79,'2.2'!$4:$151,34,FALSE)</f>
        <v>24.22144381</v>
      </c>
      <c r="G79" s="23">
        <f>VLOOKUP($A$79,'2.2'!$4:$151,42,FALSE)</f>
        <v>38.905700869999997</v>
      </c>
      <c r="H79" s="23">
        <f>VLOOKUP($A$79,'2.2'!$4:$151,50,FALSE)</f>
        <v>14.932627320000002</v>
      </c>
      <c r="I79" s="23">
        <f>VLOOKUP($A$79,'2.2'!$4:$151,58,FALSE)</f>
        <v>12.269679130000002</v>
      </c>
      <c r="J79" s="23">
        <f>VLOOKUP($A$79,'2.2'!$4:$151,66,FALSE)</f>
        <v>13.351477979999999</v>
      </c>
      <c r="K79" s="23">
        <f>VLOOKUP($A$79,'2.2'!$4:$151,74,FALSE)</f>
        <v>65.015385359999996</v>
      </c>
      <c r="L79" s="23">
        <f>VLOOKUP($A$79,'2.2'!$4:$151,82,FALSE)</f>
        <v>8.2609126699999997</v>
      </c>
      <c r="M79" s="23" t="str">
        <f>VLOOKUP($A$79,'2.2'!$4:$151,90,FALSE)</f>
        <v>n.d.</v>
      </c>
    </row>
    <row r="80" spans="1:13" ht="20.100000000000001" customHeight="1" x14ac:dyDescent="0.25">
      <c r="A80" s="21">
        <v>1322</v>
      </c>
      <c r="B80" s="22" t="s">
        <v>287</v>
      </c>
      <c r="C80" s="23">
        <f>VLOOKUP($A$80,'2.2'!$4:$151,10,FALSE)</f>
        <v>26.711809150000001</v>
      </c>
      <c r="D80" s="23">
        <f>VLOOKUP($A$80,'2.2'!$4:$151,18,FALSE)</f>
        <v>11.688100779999999</v>
      </c>
      <c r="E80" s="23">
        <f>VLOOKUP($A$80,'2.2'!$4:$151,26,FALSE)</f>
        <v>16.566609839999998</v>
      </c>
      <c r="F80" s="23">
        <f>VLOOKUP($A$80,'2.2'!$4:$151,34,FALSE)</f>
        <v>55.447412319999998</v>
      </c>
      <c r="G80" s="23">
        <f>VLOOKUP($A$80,'2.2'!$4:$151,42,FALSE)</f>
        <v>15.661303889999999</v>
      </c>
      <c r="H80" s="23">
        <f>VLOOKUP($A$80,'2.2'!$4:$151,50,FALSE)</f>
        <v>25.368997760000003</v>
      </c>
      <c r="I80" s="23">
        <f>VLOOKUP($A$80,'2.2'!$4:$151,58,FALSE)</f>
        <v>13.473844589999999</v>
      </c>
      <c r="J80" s="23">
        <f>VLOOKUP($A$80,'2.2'!$4:$151,66,FALSE)</f>
        <v>28.425150540000001</v>
      </c>
      <c r="K80" s="23">
        <f>VLOOKUP($A$80,'2.2'!$4:$151,74,FALSE)</f>
        <v>20.266830029999998</v>
      </c>
      <c r="L80" s="23">
        <f>VLOOKUP($A$80,'2.2'!$4:$151,82,FALSE)</f>
        <v>6.8869809800000006</v>
      </c>
      <c r="M80" s="23" t="str">
        <f>VLOOKUP($A$80,'2.2'!$4:$151,90,FALSE)</f>
        <v>n.d.</v>
      </c>
    </row>
    <row r="81" spans="1:83" ht="20.100000000000001" customHeight="1" x14ac:dyDescent="0.25">
      <c r="A81" s="35">
        <v>133</v>
      </c>
      <c r="B81" s="36" t="s">
        <v>289</v>
      </c>
      <c r="C81" s="93">
        <f>VLOOKUP($A$81,'2.2'!$4:$151,10,FALSE)</f>
        <v>0</v>
      </c>
      <c r="D81" s="93">
        <f>VLOOKUP($A$81,'2.2'!$4:$151,18,FALSE)</f>
        <v>0</v>
      </c>
      <c r="E81" s="93">
        <f>VLOOKUP($A$81,'2.2'!$4:$151,26,FALSE)</f>
        <v>0</v>
      </c>
      <c r="F81" s="93">
        <f>VLOOKUP($A$81,'2.2'!$4:$151,34,FALSE)</f>
        <v>0</v>
      </c>
      <c r="G81" s="93">
        <f>VLOOKUP($A$81,'2.2'!$4:$151,42,FALSE)</f>
        <v>0</v>
      </c>
      <c r="H81" s="93">
        <f>VLOOKUP($A$81,'2.2'!$4:$151,50,FALSE)</f>
        <v>0</v>
      </c>
      <c r="I81" s="93">
        <f>VLOOKUP($A$81,'2.2'!$4:$151,58,FALSE)</f>
        <v>0</v>
      </c>
      <c r="J81" s="93">
        <f>VLOOKUP($A$81,'2.2'!$4:$151,66,FALSE)</f>
        <v>0</v>
      </c>
      <c r="K81" s="93">
        <f>VLOOKUP($A$81,'2.2'!$4:$151,74,FALSE)</f>
        <v>0</v>
      </c>
      <c r="L81" s="93">
        <f>VLOOKUP($A$81,'2.2'!$4:$151,82,FALSE)</f>
        <v>0</v>
      </c>
      <c r="M81" s="93">
        <f>VLOOKUP($A$81,'2.2'!$4:$151,90,FALSE)</f>
        <v>0</v>
      </c>
    </row>
    <row r="82" spans="1:83" ht="20.100000000000001" customHeight="1" x14ac:dyDescent="0.25">
      <c r="A82" s="21">
        <v>1331</v>
      </c>
      <c r="B82" s="22" t="s">
        <v>286</v>
      </c>
      <c r="C82" s="23">
        <f>VLOOKUP($A$82,'2.2'!$4:$151,10,FALSE)</f>
        <v>0</v>
      </c>
      <c r="D82" s="23">
        <f>VLOOKUP($A$82,'2.2'!$4:$151,18,FALSE)</f>
        <v>0</v>
      </c>
      <c r="E82" s="23">
        <f>VLOOKUP($A$82,'2.2'!$4:$151,26,FALSE)</f>
        <v>0</v>
      </c>
      <c r="F82" s="23">
        <f>VLOOKUP($A$82,'2.2'!$4:$151,34,FALSE)</f>
        <v>0</v>
      </c>
      <c r="G82" s="23">
        <f>VLOOKUP($A$82,'2.2'!$4:$151,42,FALSE)</f>
        <v>0</v>
      </c>
      <c r="H82" s="23">
        <f>VLOOKUP($A$82,'2.2'!$4:$151,50,FALSE)</f>
        <v>0</v>
      </c>
      <c r="I82" s="23">
        <f>VLOOKUP($A$82,'2.2'!$4:$151,58,FALSE)</f>
        <v>0</v>
      </c>
      <c r="J82" s="23">
        <f>VLOOKUP($A$82,'2.2'!$4:$151,66,FALSE)</f>
        <v>0</v>
      </c>
      <c r="K82" s="23">
        <f>VLOOKUP($A$82,'2.2'!$4:$151,74,FALSE)</f>
        <v>0</v>
      </c>
      <c r="L82" s="23">
        <f>VLOOKUP($A$82,'2.2'!$4:$151,82,FALSE)</f>
        <v>0</v>
      </c>
      <c r="M82" s="23" t="str">
        <f>VLOOKUP($A$82,'2.2'!$4:$151,90,FALSE)</f>
        <v>n.d.</v>
      </c>
    </row>
    <row r="83" spans="1:83" ht="20.100000000000001" customHeight="1" x14ac:dyDescent="0.25">
      <c r="A83" s="21">
        <v>1332</v>
      </c>
      <c r="B83" s="22" t="s">
        <v>287</v>
      </c>
      <c r="C83" s="23">
        <f>VLOOKUP($A$83,'2.2'!$4:$151,10,FALSE)</f>
        <v>0</v>
      </c>
      <c r="D83" s="23">
        <f>VLOOKUP($A$83,'2.2'!$4:$151,18,FALSE)</f>
        <v>0</v>
      </c>
      <c r="E83" s="23">
        <f>VLOOKUP($A$83,'2.2'!$4:$151,26,FALSE)</f>
        <v>0</v>
      </c>
      <c r="F83" s="23">
        <f>VLOOKUP($A$83,'2.2'!$4:$151,34,FALSE)</f>
        <v>0</v>
      </c>
      <c r="G83" s="23">
        <f>VLOOKUP($A$83,'2.2'!$4:$151,42,FALSE)</f>
        <v>0</v>
      </c>
      <c r="H83" s="23">
        <f>VLOOKUP($A$83,'2.2'!$4:$151,50,FALSE)</f>
        <v>0</v>
      </c>
      <c r="I83" s="23">
        <f>VLOOKUP($A$83,'2.2'!$4:$151,58,FALSE)</f>
        <v>0</v>
      </c>
      <c r="J83" s="23">
        <f>VLOOKUP($A$83,'2.2'!$4:$151,66,FALSE)</f>
        <v>0</v>
      </c>
      <c r="K83" s="23">
        <f>VLOOKUP($A$83,'2.2'!$4:$151,74,FALSE)</f>
        <v>0</v>
      </c>
      <c r="L83" s="23">
        <f>VLOOKUP($A$83,'2.2'!$4:$151,82,FALSE)</f>
        <v>0</v>
      </c>
      <c r="M83" s="23" t="str">
        <f>VLOOKUP($A$83,'2.2'!$4:$151,90,FALSE)</f>
        <v>n.d.</v>
      </c>
    </row>
    <row r="84" spans="1:83" s="41" customFormat="1" ht="20.100000000000001" customHeight="1" x14ac:dyDescent="0.25">
      <c r="A84" s="32">
        <v>14</v>
      </c>
      <c r="B84" s="33" t="s">
        <v>247</v>
      </c>
      <c r="C84" s="92">
        <f>VLOOKUP($A$84,'2.2'!$4:$151,10,FALSE)</f>
        <v>200518.46046220284</v>
      </c>
      <c r="D84" s="92">
        <f>VLOOKUP($A$84,'2.2'!$4:$151,18,FALSE)</f>
        <v>222580.13663438626</v>
      </c>
      <c r="E84" s="92">
        <f>VLOOKUP($A$84,'2.2'!$4:$151,26,FALSE)</f>
        <v>286800.8501272123</v>
      </c>
      <c r="F84" s="92">
        <f>VLOOKUP($A$84,'2.2'!$4:$151,34,FALSE)</f>
        <v>292576.02927505289</v>
      </c>
      <c r="G84" s="92">
        <f>VLOOKUP($A$84,'2.2'!$4:$151,42,FALSE)</f>
        <v>290605.80111529958</v>
      </c>
      <c r="H84" s="92">
        <f>VLOOKUP($A$84,'2.2'!$4:$151,50,FALSE)</f>
        <v>393483.8789276802</v>
      </c>
      <c r="I84" s="92">
        <f>VLOOKUP($A$84,'2.2'!$4:$151,58,FALSE)</f>
        <v>444672.23644824239</v>
      </c>
      <c r="J84" s="92">
        <f>VLOOKUP($A$84,'2.2'!$4:$151,66,FALSE)</f>
        <v>371524.43046489934</v>
      </c>
      <c r="K84" s="92">
        <f>VLOOKUP($A$84,'2.2'!$4:$151,74,FALSE)</f>
        <v>420350.25821695937</v>
      </c>
      <c r="L84" s="92">
        <f>VLOOKUP($A$84,'2.2'!$4:$151,82,FALSE)</f>
        <v>512066.20091030345</v>
      </c>
      <c r="M84" s="92">
        <f>VLOOKUP($A$84,'2.2'!$4:$151,90,FALSE)</f>
        <v>338547.47361749131</v>
      </c>
    </row>
    <row r="85" spans="1:83" ht="20.100000000000001" customHeight="1" x14ac:dyDescent="0.25">
      <c r="A85" s="35">
        <v>141</v>
      </c>
      <c r="B85" s="36" t="s">
        <v>290</v>
      </c>
      <c r="C85" s="93">
        <f>VLOOKUP($A$85,'2.2'!$4:$151,10,FALSE)</f>
        <v>135730.89092175488</v>
      </c>
      <c r="D85" s="93">
        <f>VLOOKUP($A$85,'2.2'!$4:$151,18,FALSE)</f>
        <v>149566.0548237841</v>
      </c>
      <c r="E85" s="93">
        <f>VLOOKUP($A$85,'2.2'!$4:$151,26,FALSE)</f>
        <v>184220.55920794423</v>
      </c>
      <c r="F85" s="93">
        <f>VLOOKUP($A$85,'2.2'!$4:$151,34,FALSE)</f>
        <v>185240.08655693574</v>
      </c>
      <c r="G85" s="93">
        <f>VLOOKUP($A$85,'2.2'!$4:$151,42,FALSE)</f>
        <v>189302.64231717965</v>
      </c>
      <c r="H85" s="93">
        <f>VLOOKUP($A$85,'2.2'!$4:$151,50,FALSE)</f>
        <v>256928.52033643133</v>
      </c>
      <c r="I85" s="93">
        <f>VLOOKUP($A$85,'2.2'!$4:$151,58,FALSE)</f>
        <v>299878.40373884491</v>
      </c>
      <c r="J85" s="93">
        <f>VLOOKUP($A$85,'2.2'!$4:$151,66,FALSE)</f>
        <v>249389.52070606267</v>
      </c>
      <c r="K85" s="93">
        <f>VLOOKUP($A$85,'2.2'!$4:$151,74,FALSE)</f>
        <v>284657.74483274075</v>
      </c>
      <c r="L85" s="93">
        <f>VLOOKUP($A$85,'2.2'!$4:$151,82,FALSE)</f>
        <v>361764.83613023662</v>
      </c>
      <c r="M85" s="93" t="str">
        <f>VLOOKUP($A$85,'2.2'!$4:$151,90,FALSE)</f>
        <v>n.d.</v>
      </c>
    </row>
    <row r="86" spans="1:83" ht="20.100000000000001" customHeight="1" x14ac:dyDescent="0.25">
      <c r="A86" s="21">
        <v>1411</v>
      </c>
      <c r="B86" s="22" t="s">
        <v>835</v>
      </c>
      <c r="C86" s="23">
        <f>VLOOKUP($A$86,'2.2'!$4:$151,10,FALSE)</f>
        <v>75746.955318154854</v>
      </c>
      <c r="D86" s="23">
        <f>VLOOKUP($A$86,'2.2'!$4:$151,18,FALSE)</f>
        <v>94842.562767964133</v>
      </c>
      <c r="E86" s="23">
        <f>VLOOKUP($A$86,'2.2'!$4:$151,26,FALSE)</f>
        <v>114227.98532789425</v>
      </c>
      <c r="F86" s="23">
        <f>VLOOKUP($A$86,'2.2'!$4:$151,34,FALSE)</f>
        <v>107666.00882220574</v>
      </c>
      <c r="G86" s="23">
        <f>VLOOKUP($A$86,'2.2'!$4:$151,42,FALSE)</f>
        <v>123599.2908184096</v>
      </c>
      <c r="H86" s="23">
        <f>VLOOKUP($A$86,'2.2'!$4:$151,50,FALSE)</f>
        <v>209593.19743264135</v>
      </c>
      <c r="I86" s="23">
        <f>VLOOKUP($A$86,'2.2'!$4:$151,58,FALSE)</f>
        <v>248890.30225023493</v>
      </c>
      <c r="J86" s="23">
        <f>VLOOKUP($A$86,'2.2'!$4:$151,66,FALSE)</f>
        <v>174531.50993398263</v>
      </c>
      <c r="K86" s="23">
        <f>VLOOKUP($A$86,'2.2'!$4:$151,74,FALSE)</f>
        <v>189510.70895370073</v>
      </c>
      <c r="L86" s="23">
        <f>VLOOKUP($A$86,'2.2'!$4:$151,82,FALSE)</f>
        <v>179272.64304675668</v>
      </c>
      <c r="M86" s="23">
        <f>VLOOKUP($A$86,'2.2'!$4:$151,90,FALSE)</f>
        <v>126157.74684953451</v>
      </c>
    </row>
    <row r="87" spans="1:83" ht="20.100000000000001" customHeight="1" x14ac:dyDescent="0.25">
      <c r="A87" s="21">
        <v>14111</v>
      </c>
      <c r="B87" s="22" t="s">
        <v>291</v>
      </c>
      <c r="C87" s="23">
        <f>VLOOKUP($A$87,'2.2'!$4:$151,10,FALSE)</f>
        <v>320.69327482601</v>
      </c>
      <c r="D87" s="23">
        <f>VLOOKUP($A$87,'2.2'!$4:$151,18,FALSE)</f>
        <v>0.72804427272727301</v>
      </c>
      <c r="E87" s="23">
        <f>VLOOKUP($A$87,'2.2'!$4:$151,26,FALSE)</f>
        <v>3.4116061719769588</v>
      </c>
      <c r="F87" s="23">
        <f>VLOOKUP($A$87,'2.2'!$4:$151,34,FALSE)</f>
        <v>15.902759812661001</v>
      </c>
      <c r="G87" s="23">
        <f>VLOOKUP($A$87,'2.2'!$4:$151,42,FALSE)</f>
        <v>3.8351134715520874E-2</v>
      </c>
      <c r="H87" s="23">
        <f>VLOOKUP($A$87,'2.2'!$4:$151,50,FALSE)</f>
        <v>4.312510897877931E-2</v>
      </c>
      <c r="I87" s="23">
        <f>VLOOKUP($A$87,'2.2'!$4:$151,58,FALSE)</f>
        <v>2.0258575000000001E-2</v>
      </c>
      <c r="J87" s="23">
        <f>VLOOKUP($A$87,'2.2'!$4:$151,66,FALSE)</f>
        <v>0.1305084838589205</v>
      </c>
      <c r="K87" s="23">
        <f>VLOOKUP($A$87,'2.2'!$4:$151,74,FALSE)</f>
        <v>2.8230962102270399E-2</v>
      </c>
      <c r="L87" s="23">
        <f>VLOOKUP($A$87,'2.2'!$4:$151,82,FALSE)</f>
        <v>0</v>
      </c>
      <c r="M87" s="23">
        <f>VLOOKUP($A$87,'2.2'!$4:$151,90,FALSE)</f>
        <v>0</v>
      </c>
    </row>
    <row r="88" spans="1:83" ht="20.100000000000001" customHeight="1" x14ac:dyDescent="0.25">
      <c r="A88" s="21">
        <v>14112</v>
      </c>
      <c r="B88" s="22" t="s">
        <v>292</v>
      </c>
      <c r="C88" s="23">
        <f>VLOOKUP($A$88,'2.2'!$4:$151,10,FALSE)</f>
        <v>75426.262043328854</v>
      </c>
      <c r="D88" s="23">
        <f>VLOOKUP($A$88,'2.2'!$4:$151,18,FALSE)</f>
        <v>94841.834723691427</v>
      </c>
      <c r="E88" s="23">
        <f>VLOOKUP($A$88,'2.2'!$4:$151,26,FALSE)</f>
        <v>114224.57372172229</v>
      </c>
      <c r="F88" s="23">
        <f>VLOOKUP($A$88,'2.2'!$4:$151,34,FALSE)</f>
        <v>107650.10606239307</v>
      </c>
      <c r="G88" s="23">
        <f>VLOOKUP($A$88,'2.2'!$4:$151,42,FALSE)</f>
        <v>123599.25246727493</v>
      </c>
      <c r="H88" s="23">
        <f>VLOOKUP($A$88,'2.2'!$4:$151,50,FALSE)</f>
        <v>209593.15430753242</v>
      </c>
      <c r="I88" s="23">
        <f>VLOOKUP($A$88,'2.2'!$4:$151,58,FALSE)</f>
        <v>248890.28199165995</v>
      </c>
      <c r="J88" s="23">
        <f>VLOOKUP($A$88,'2.2'!$4:$151,66,FALSE)</f>
        <v>174531.3794254988</v>
      </c>
      <c r="K88" s="23">
        <f>VLOOKUP($A$88,'2.2'!$4:$151,74,FALSE)</f>
        <v>189510.68072273862</v>
      </c>
      <c r="L88" s="23">
        <f>VLOOKUP($A$88,'2.2'!$4:$151,82,FALSE)</f>
        <v>179272.64304675665</v>
      </c>
      <c r="M88" s="23">
        <f>VLOOKUP($A$88,'2.2'!$4:$151,90,FALSE)</f>
        <v>126157.74684953452</v>
      </c>
    </row>
    <row r="89" spans="1:83" ht="20.100000000000001" customHeight="1" x14ac:dyDescent="0.25">
      <c r="A89" s="21">
        <v>14113</v>
      </c>
      <c r="B89" s="22" t="s">
        <v>293</v>
      </c>
      <c r="C89" s="23">
        <f>VLOOKUP($A$89,'2.2'!$4:$151,10,FALSE)</f>
        <v>0</v>
      </c>
      <c r="D89" s="23">
        <f>VLOOKUP($A$89,'2.2'!$4:$151,18,FALSE)</f>
        <v>0</v>
      </c>
      <c r="E89" s="23">
        <f>VLOOKUP($A$89,'2.2'!$4:$151,26,FALSE)</f>
        <v>0</v>
      </c>
      <c r="F89" s="23">
        <f>VLOOKUP($A$89,'2.2'!$4:$151,34,FALSE)</f>
        <v>0</v>
      </c>
      <c r="G89" s="23">
        <f>VLOOKUP($A$89,'2.2'!$4:$151,42,FALSE)</f>
        <v>0</v>
      </c>
      <c r="H89" s="23">
        <f>VLOOKUP($A$89,'2.2'!$4:$151,50,FALSE)</f>
        <v>0</v>
      </c>
      <c r="I89" s="23">
        <f>VLOOKUP($A$89,'2.2'!$4:$151,58,FALSE)</f>
        <v>0</v>
      </c>
      <c r="J89" s="23">
        <f>VLOOKUP($A$89,'2.2'!$4:$151,66,FALSE)</f>
        <v>0</v>
      </c>
      <c r="K89" s="23">
        <f>VLOOKUP($A$89,'2.2'!$4:$151,74,FALSE)</f>
        <v>0</v>
      </c>
      <c r="L89" s="23">
        <f>VLOOKUP($A$89,'2.2'!$4:$151,82,FALSE)</f>
        <v>0</v>
      </c>
      <c r="M89" s="23">
        <f>VLOOKUP($A$89,'2.2'!$4:$151,90,FALSE)</f>
        <v>0</v>
      </c>
    </row>
    <row r="90" spans="1:83" ht="20.100000000000001" customHeight="1" x14ac:dyDescent="0.25">
      <c r="A90" s="21">
        <v>1412</v>
      </c>
      <c r="B90" s="22" t="s">
        <v>294</v>
      </c>
      <c r="C90" s="23">
        <f>VLOOKUP($A$90,'2.2'!$4:$151,10,FALSE)</f>
        <v>24313.820278719999</v>
      </c>
      <c r="D90" s="23">
        <f>VLOOKUP($A$90,'2.2'!$4:$151,18,FALSE)</f>
        <v>21952.764136630001</v>
      </c>
      <c r="E90" s="23">
        <f>VLOOKUP($A$90,'2.2'!$4:$151,26,FALSE)</f>
        <v>30263.007252100004</v>
      </c>
      <c r="F90" s="23">
        <f>VLOOKUP($A$90,'2.2'!$4:$151,34,FALSE)</f>
        <v>19224.55475666</v>
      </c>
      <c r="G90" s="23">
        <f>VLOOKUP($A$90,'2.2'!$4:$151,42,FALSE)</f>
        <v>21623.561117089997</v>
      </c>
      <c r="H90" s="23">
        <f>VLOOKUP($A$90,'2.2'!$4:$151,50,FALSE)</f>
        <v>14117.987892570001</v>
      </c>
      <c r="I90" s="23">
        <f>VLOOKUP($A$90,'2.2'!$4:$151,58,FALSE)</f>
        <v>4365.6334993</v>
      </c>
      <c r="J90" s="23">
        <f>VLOOKUP($A$90,'2.2'!$4:$151,66,FALSE)</f>
        <v>7960.8793017599992</v>
      </c>
      <c r="K90" s="23">
        <f>VLOOKUP($A$90,'2.2'!$4:$151,74,FALSE)</f>
        <v>10506.666230840001</v>
      </c>
      <c r="L90" s="23">
        <f>VLOOKUP($A$90,'2.2'!$4:$151,82,FALSE)</f>
        <v>23966.319121739998</v>
      </c>
      <c r="M90" s="23" t="str">
        <f>VLOOKUP($A$90,'2.2'!$4:$151,90,FALSE)</f>
        <v>n.d.</v>
      </c>
    </row>
    <row r="91" spans="1:83" ht="20.100000000000001" customHeight="1" x14ac:dyDescent="0.25">
      <c r="A91" s="21">
        <v>1413</v>
      </c>
      <c r="B91" s="22" t="s">
        <v>295</v>
      </c>
      <c r="C91" s="23">
        <f>VLOOKUP($A$91,'2.2'!$4:$151,10,FALSE)</f>
        <v>0</v>
      </c>
      <c r="D91" s="23">
        <f>VLOOKUP($A$91,'2.2'!$4:$151,18,FALSE)</f>
        <v>0</v>
      </c>
      <c r="E91" s="23">
        <f>VLOOKUP($A$91,'2.2'!$4:$151,26,FALSE)</f>
        <v>0</v>
      </c>
      <c r="F91" s="23">
        <f>VLOOKUP($A$91,'2.2'!$4:$151,34,FALSE)</f>
        <v>0</v>
      </c>
      <c r="G91" s="23">
        <f>VLOOKUP($A$91,'2.2'!$4:$151,42,FALSE)</f>
        <v>0</v>
      </c>
      <c r="H91" s="23">
        <f>VLOOKUP($A$91,'2.2'!$4:$151,50,FALSE)</f>
        <v>0</v>
      </c>
      <c r="I91" s="23">
        <f>VLOOKUP($A$91,'2.2'!$4:$151,58,FALSE)</f>
        <v>0</v>
      </c>
      <c r="J91" s="23">
        <f>VLOOKUP($A$91,'2.2'!$4:$151,66,FALSE)</f>
        <v>0</v>
      </c>
      <c r="K91" s="23">
        <f>VLOOKUP($A$91,'2.2'!$4:$151,74,FALSE)</f>
        <v>0</v>
      </c>
      <c r="L91" s="23">
        <f>VLOOKUP($A$91,'2.2'!$4:$151,82,FALSE)</f>
        <v>0</v>
      </c>
      <c r="M91" s="23" t="str">
        <f>VLOOKUP($A$91,'2.2'!$4:$151,90,FALSE)</f>
        <v>n.d.</v>
      </c>
    </row>
    <row r="92" spans="1:83" ht="20.100000000000001" customHeight="1" x14ac:dyDescent="0.25">
      <c r="A92" s="21">
        <v>1414</v>
      </c>
      <c r="B92" s="22" t="s">
        <v>296</v>
      </c>
      <c r="C92" s="23">
        <f>VLOOKUP($A$92,'2.2'!$4:$151,10,FALSE)</f>
        <v>0</v>
      </c>
      <c r="D92" s="23">
        <f>VLOOKUP($A$92,'2.2'!$4:$151,18,FALSE)</f>
        <v>0</v>
      </c>
      <c r="E92" s="23">
        <f>VLOOKUP($A$92,'2.2'!$4:$151,26,FALSE)</f>
        <v>0</v>
      </c>
      <c r="F92" s="23">
        <f>VLOOKUP($A$92,'2.2'!$4:$151,34,FALSE)</f>
        <v>0</v>
      </c>
      <c r="G92" s="23">
        <f>VLOOKUP($A$92,'2.2'!$4:$151,42,FALSE)</f>
        <v>0</v>
      </c>
      <c r="H92" s="23">
        <f>VLOOKUP($A$92,'2.2'!$4:$151,50,FALSE)</f>
        <v>0</v>
      </c>
      <c r="I92" s="23">
        <f>VLOOKUP($A$92,'2.2'!$4:$151,58,FALSE)</f>
        <v>0</v>
      </c>
      <c r="J92" s="23">
        <f>VLOOKUP($A$92,'2.2'!$4:$151,66,FALSE)</f>
        <v>0</v>
      </c>
      <c r="K92" s="23">
        <f>VLOOKUP($A$92,'2.2'!$4:$151,74,FALSE)</f>
        <v>0</v>
      </c>
      <c r="L92" s="23">
        <f>VLOOKUP($A$92,'2.2'!$4:$151,82,FALSE)</f>
        <v>0</v>
      </c>
      <c r="M92" s="23" t="str">
        <f>VLOOKUP($A$92,'2.2'!$4:$151,90,FALSE)</f>
        <v>n.d.</v>
      </c>
    </row>
    <row r="93" spans="1:83" ht="20.100000000000001" customHeight="1" x14ac:dyDescent="0.25">
      <c r="A93" s="21">
        <v>1415</v>
      </c>
      <c r="B93" s="22" t="s">
        <v>468</v>
      </c>
      <c r="C93" s="23">
        <f>VLOOKUP($A$93,'2.2'!$4:$151,10,FALSE)</f>
        <v>35670.115324880004</v>
      </c>
      <c r="D93" s="23">
        <f>VLOOKUP($A$93,'2.2'!$4:$151,18,FALSE)</f>
        <v>32770.727919190002</v>
      </c>
      <c r="E93" s="23">
        <f>VLOOKUP($A$93,'2.2'!$4:$151,26,FALSE)</f>
        <v>39729.56662795</v>
      </c>
      <c r="F93" s="23">
        <f>VLOOKUP($A$93,'2.2'!$4:$151,34,FALSE)</f>
        <v>58349.522978069988</v>
      </c>
      <c r="G93" s="23">
        <f>VLOOKUP($A$93,'2.2'!$4:$151,42,FALSE)</f>
        <v>44079.790381680003</v>
      </c>
      <c r="H93" s="23">
        <f>VLOOKUP($A$93,'2.2'!$4:$151,50,FALSE)</f>
        <v>33217.335011219999</v>
      </c>
      <c r="I93" s="23">
        <f>VLOOKUP($A$93,'2.2'!$4:$151,58,FALSE)</f>
        <v>46622.467989310004</v>
      </c>
      <c r="J93" s="23">
        <f>VLOOKUP($A$93,'2.2'!$4:$151,66,FALSE)</f>
        <v>66897.13147031999</v>
      </c>
      <c r="K93" s="23">
        <f>VLOOKUP($A$93,'2.2'!$4:$151,74,FALSE)</f>
        <v>84640.369648200009</v>
      </c>
      <c r="L93" s="23">
        <f>VLOOKUP($A$93,'2.2'!$4:$151,82,FALSE)</f>
        <v>158525.87396174003</v>
      </c>
      <c r="M93" s="23" t="str">
        <f>VLOOKUP($A$93,'2.2'!$4:$151,90,FALSE)</f>
        <v>n.d.</v>
      </c>
    </row>
    <row r="94" spans="1:83" ht="20.100000000000001" customHeight="1" x14ac:dyDescent="0.25">
      <c r="A94" s="21">
        <v>1416</v>
      </c>
      <c r="B94" s="22" t="s">
        <v>297</v>
      </c>
      <c r="C94" s="23">
        <f>VLOOKUP($A$94,'2.2'!$4:$151,10,FALSE)</f>
        <v>0</v>
      </c>
      <c r="D94" s="23">
        <f>VLOOKUP($A$94,'2.2'!$4:$151,18,FALSE)</f>
        <v>0</v>
      </c>
      <c r="E94" s="23">
        <f>VLOOKUP($A$94,'2.2'!$4:$151,26,FALSE)</f>
        <v>0</v>
      </c>
      <c r="F94" s="23">
        <f>VLOOKUP($A$94,'2.2'!$4:$151,34,FALSE)</f>
        <v>0</v>
      </c>
      <c r="G94" s="23">
        <f>VLOOKUP($A$94,'2.2'!$4:$151,42,FALSE)</f>
        <v>0</v>
      </c>
      <c r="H94" s="23">
        <f>VLOOKUP($A$94,'2.2'!$4:$151,50,FALSE)</f>
        <v>0</v>
      </c>
      <c r="I94" s="23">
        <f>VLOOKUP($A$94,'2.2'!$4:$151,58,FALSE)</f>
        <v>0</v>
      </c>
      <c r="J94" s="23">
        <f>VLOOKUP($A$94,'2.2'!$4:$151,66,FALSE)</f>
        <v>0</v>
      </c>
      <c r="K94" s="23">
        <f>VLOOKUP($A$94,'2.2'!$4:$151,74,FALSE)</f>
        <v>0</v>
      </c>
      <c r="L94" s="23">
        <f>VLOOKUP($A$94,'2.2'!$4:$151,82,FALSE)</f>
        <v>0</v>
      </c>
      <c r="M94" s="23" t="str">
        <f>VLOOKUP($A$94,'2.2'!$4:$151,90,FALSE)</f>
        <v>n.d.</v>
      </c>
    </row>
    <row r="95" spans="1:83" s="80" customFormat="1" ht="20.100000000000001" customHeight="1" x14ac:dyDescent="0.25">
      <c r="A95" s="35">
        <v>142</v>
      </c>
      <c r="B95" s="36" t="s">
        <v>298</v>
      </c>
      <c r="C95" s="93">
        <f>VLOOKUP($A$95,'2.2'!$4:$151,10,FALSE)</f>
        <v>27779.79328591872</v>
      </c>
      <c r="D95" s="93">
        <f>VLOOKUP($A$95,'2.2'!$4:$151,18,FALSE)</f>
        <v>31166.324476734331</v>
      </c>
      <c r="E95" s="93">
        <f>VLOOKUP($A$95,'2.2'!$4:$151,26,FALSE)</f>
        <v>32258.002104145718</v>
      </c>
      <c r="F95" s="93">
        <f>VLOOKUP($A$95,'2.2'!$4:$151,34,FALSE)</f>
        <v>37816.799620409176</v>
      </c>
      <c r="G95" s="93">
        <f>VLOOKUP($A$95,'2.2'!$4:$151,42,FALSE)</f>
        <v>39320.261778569358</v>
      </c>
      <c r="H95" s="93">
        <f>VLOOKUP($A$95,'2.2'!$4:$151,50,FALSE)</f>
        <v>42392.092529716239</v>
      </c>
      <c r="I95" s="93">
        <f>VLOOKUP($A$95,'2.2'!$4:$151,58,FALSE)</f>
        <v>44439.577771774108</v>
      </c>
      <c r="J95" s="93">
        <f>VLOOKUP($A$95,'2.2'!$4:$151,66,FALSE)</f>
        <v>45571.314175412263</v>
      </c>
      <c r="K95" s="93">
        <f>VLOOKUP($A$95,'2.2'!$4:$151,74,FALSE)</f>
        <v>51193.352261187407</v>
      </c>
      <c r="L95" s="93">
        <f>VLOOKUP($A$95,'2.2'!$4:$151,82,FALSE)</f>
        <v>49182.469186425544</v>
      </c>
      <c r="M95" s="93" t="str">
        <f>VLOOKUP($A$95,'2.2'!$4:$151,90,FALSE)</f>
        <v>n.d.</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23">
        <f>VLOOKUP($A$96,'2.2'!$4:$151,10,FALSE)</f>
        <v>0</v>
      </c>
      <c r="D96" s="23">
        <f>VLOOKUP($A$96,'2.2'!$4:$151,18,FALSE)</f>
        <v>0</v>
      </c>
      <c r="E96" s="23">
        <f>VLOOKUP($A$96,'2.2'!$4:$151,26,FALSE)</f>
        <v>0</v>
      </c>
      <c r="F96" s="23">
        <f>VLOOKUP($A$96,'2.2'!$4:$151,34,FALSE)</f>
        <v>0</v>
      </c>
      <c r="G96" s="23">
        <f>VLOOKUP($A$96,'2.2'!$4:$151,42,FALSE)</f>
        <v>0</v>
      </c>
      <c r="H96" s="23">
        <f>VLOOKUP($A$96,'2.2'!$4:$151,50,FALSE)</f>
        <v>0</v>
      </c>
      <c r="I96" s="23">
        <f>VLOOKUP($A$96,'2.2'!$4:$151,58,FALSE)</f>
        <v>0</v>
      </c>
      <c r="J96" s="23">
        <f>VLOOKUP($A$96,'2.2'!$4:$151,66,FALSE)</f>
        <v>0</v>
      </c>
      <c r="K96" s="23">
        <f>VLOOKUP($A$96,'2.2'!$4:$151,74,FALSE)</f>
        <v>0</v>
      </c>
      <c r="L96" s="23">
        <f>VLOOKUP($A$96,'2.2'!$4:$151,82,FALSE)</f>
        <v>0</v>
      </c>
      <c r="M96" s="23" t="str">
        <f>VLOOKUP($A$96,'2.2'!$4:$151,90,FALSE)</f>
        <v>n.d.</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23">
        <f>VLOOKUP($A$97,'2.2'!$4:$151,10,FALSE)</f>
        <v>6565.2779791473913</v>
      </c>
      <c r="D97" s="23">
        <f>VLOOKUP($A$97,'2.2'!$4:$151,18,FALSE)</f>
        <v>7614.0173788020602</v>
      </c>
      <c r="E97" s="23">
        <f>VLOOKUP($A$97,'2.2'!$4:$151,26,FALSE)</f>
        <v>8513.5287047238999</v>
      </c>
      <c r="F97" s="23">
        <f>VLOOKUP($A$97,'2.2'!$4:$151,34,FALSE)</f>
        <v>9457.8662546042997</v>
      </c>
      <c r="G97" s="23">
        <f>VLOOKUP($A$97,'2.2'!$4:$151,42,FALSE)</f>
        <v>10278.205501937289</v>
      </c>
      <c r="H97" s="23">
        <f>VLOOKUP($A$97,'2.2'!$4:$151,50,FALSE)</f>
        <v>10994.41646051594</v>
      </c>
      <c r="I97" s="23">
        <f>VLOOKUP($A$97,'2.2'!$4:$151,58,FALSE)</f>
        <v>11429.35867780861</v>
      </c>
      <c r="J97" s="23">
        <f>VLOOKUP($A$97,'2.2'!$4:$151,66,FALSE)</f>
        <v>12739.392143304402</v>
      </c>
      <c r="K97" s="23">
        <f>VLOOKUP($A$97,'2.2'!$4:$151,74,FALSE)</f>
        <v>14294.402720844508</v>
      </c>
      <c r="L97" s="23">
        <f>VLOOKUP($A$97,'2.2'!$4:$151,82,FALSE)</f>
        <v>13596.24615861518</v>
      </c>
      <c r="M97" s="23" t="str">
        <f>VLOOKUP($A$97,'2.2'!$4:$151,90,FALSE)</f>
        <v>n.d.</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23">
        <f>VLOOKUP($A$98,'2.2'!$4:$151,10,FALSE)</f>
        <v>21214.515306771329</v>
      </c>
      <c r="D98" s="23">
        <f>VLOOKUP($A$98,'2.2'!$4:$151,18,FALSE)</f>
        <v>23552.307097932273</v>
      </c>
      <c r="E98" s="23">
        <f>VLOOKUP($A$98,'2.2'!$4:$151,26,FALSE)</f>
        <v>23744.473399421815</v>
      </c>
      <c r="F98" s="23">
        <f>VLOOKUP($A$98,'2.2'!$4:$151,34,FALSE)</f>
        <v>28358.933365804878</v>
      </c>
      <c r="G98" s="23">
        <f>VLOOKUP($A$98,'2.2'!$4:$151,42,FALSE)</f>
        <v>29042.056276632073</v>
      </c>
      <c r="H98" s="23">
        <f>VLOOKUP($A$98,'2.2'!$4:$151,50,FALSE)</f>
        <v>31397.676069200297</v>
      </c>
      <c r="I98" s="23">
        <f>VLOOKUP($A$98,'2.2'!$4:$151,58,FALSE)</f>
        <v>33010.219093965497</v>
      </c>
      <c r="J98" s="23">
        <f>VLOOKUP($A$98,'2.2'!$4:$151,66,FALSE)</f>
        <v>32831.922032107861</v>
      </c>
      <c r="K98" s="23">
        <f>VLOOKUP($A$98,'2.2'!$4:$151,74,FALSE)</f>
        <v>36898.949540342895</v>
      </c>
      <c r="L98" s="23">
        <f>VLOOKUP($A$98,'2.2'!$4:$151,82,FALSE)</f>
        <v>35586.22302781036</v>
      </c>
      <c r="M98" s="23" t="str">
        <f>VLOOKUP($A$98,'2.2'!$4:$151,90,FALSE)</f>
        <v>n.d.</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23">
        <f>VLOOKUP($A$99,'2.2'!$4:$151,10,FALSE)</f>
        <v>0</v>
      </c>
      <c r="D99" s="23">
        <f>VLOOKUP($A$99,'2.2'!$4:$151,18,FALSE)</f>
        <v>0</v>
      </c>
      <c r="E99" s="23">
        <f>VLOOKUP($A$99,'2.2'!$4:$151,26,FALSE)</f>
        <v>0</v>
      </c>
      <c r="F99" s="23">
        <f>VLOOKUP($A$99,'2.2'!$4:$151,34,FALSE)</f>
        <v>0</v>
      </c>
      <c r="G99" s="23">
        <f>VLOOKUP($A$99,'2.2'!$4:$151,42,FALSE)</f>
        <v>0</v>
      </c>
      <c r="H99" s="23">
        <f>VLOOKUP($A$99,'2.2'!$4:$151,50,FALSE)</f>
        <v>0</v>
      </c>
      <c r="I99" s="23">
        <f>VLOOKUP($A$99,'2.2'!$4:$151,58,FALSE)</f>
        <v>0</v>
      </c>
      <c r="J99" s="23">
        <f>VLOOKUP($A$99,'2.2'!$4:$151,66,FALSE)</f>
        <v>0</v>
      </c>
      <c r="K99" s="23">
        <f>VLOOKUP($A$99,'2.2'!$4:$151,74,FALSE)</f>
        <v>0</v>
      </c>
      <c r="L99" s="23">
        <f>VLOOKUP($A$99,'2.2'!$4:$151,82,FALSE)</f>
        <v>0</v>
      </c>
      <c r="M99" s="23" t="str">
        <f>VLOOKUP($A$99,'2.2'!$4:$151,90,FALSE)</f>
        <v>n.d.</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93">
        <f>VLOOKUP($A$100,'2.2'!$4:$151,10,FALSE)</f>
        <v>20948.08986106098</v>
      </c>
      <c r="D100" s="93">
        <f>VLOOKUP($A$100,'2.2'!$4:$151,18,FALSE)</f>
        <v>24874.072468394421</v>
      </c>
      <c r="E100" s="93">
        <f>VLOOKUP($A$100,'2.2'!$4:$151,26,FALSE)</f>
        <v>40645.410593198161</v>
      </c>
      <c r="F100" s="93">
        <f>VLOOKUP($A$100,'2.2'!$4:$151,34,FALSE)</f>
        <v>41981.853449171387</v>
      </c>
      <c r="G100" s="93">
        <f>VLOOKUP($A$100,'2.2'!$4:$151,42,FALSE)</f>
        <v>36908.848973639542</v>
      </c>
      <c r="H100" s="93">
        <f>VLOOKUP($A$100,'2.2'!$4:$151,50,FALSE)</f>
        <v>36032.456376060611</v>
      </c>
      <c r="I100" s="93">
        <f>VLOOKUP($A$100,'2.2'!$4:$151,58,FALSE)</f>
        <v>62224.680373400217</v>
      </c>
      <c r="J100" s="93">
        <f>VLOOKUP($A$100,'2.2'!$4:$151,66,FALSE)</f>
        <v>65149.604275411009</v>
      </c>
      <c r="K100" s="93">
        <f>VLOOKUP($A$100,'2.2'!$4:$151,74,FALSE)</f>
        <v>56593.1527552482</v>
      </c>
      <c r="L100" s="93">
        <f>VLOOKUP($A$100,'2.2'!$4:$151,82,FALSE)</f>
        <v>52439.403191062731</v>
      </c>
      <c r="M100" s="93" t="str">
        <f>VLOOKUP($A$100,'2.2'!$4:$151,90,FALSE)</f>
        <v>n.d.</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93">
        <f>VLOOKUP($A$101,'2.2'!$4:$151,10,FALSE)</f>
        <v>16059.686393468233</v>
      </c>
      <c r="D101" s="93">
        <f>VLOOKUP($A$101,'2.2'!$4:$151,18,FALSE)</f>
        <v>16973.684865473369</v>
      </c>
      <c r="E101" s="93">
        <f>VLOOKUP($A$101,'2.2'!$4:$151,26,FALSE)</f>
        <v>29676.878221924257</v>
      </c>
      <c r="F101" s="93">
        <f>VLOOKUP($A$101,'2.2'!$4:$151,34,FALSE)</f>
        <v>27537.28964853656</v>
      </c>
      <c r="G101" s="93">
        <f>VLOOKUP($A$101,'2.2'!$4:$151,42,FALSE)</f>
        <v>25074.048045911022</v>
      </c>
      <c r="H101" s="93">
        <f>VLOOKUP($A$101,'2.2'!$4:$151,50,FALSE)</f>
        <v>58130.809685472006</v>
      </c>
      <c r="I101" s="93">
        <f>VLOOKUP($A$101,'2.2'!$4:$151,58,FALSE)</f>
        <v>38129.574564223156</v>
      </c>
      <c r="J101" s="93">
        <f>VLOOKUP($A$101,'2.2'!$4:$151,66,FALSE)</f>
        <v>11413.991308013367</v>
      </c>
      <c r="K101" s="93">
        <f>VLOOKUP($A$101,'2.2'!$4:$151,74,FALSE)</f>
        <v>27906.008367783026</v>
      </c>
      <c r="L101" s="93">
        <f>VLOOKUP($A$101,'2.2'!$4:$151,82,FALSE)</f>
        <v>48679.492402578493</v>
      </c>
      <c r="M101" s="93" t="str">
        <f>VLOOKUP($A$101,'2.2'!$4:$151,90,FALSE)</f>
        <v>n.d.</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23">
        <f>VLOOKUP($A$102,'2.2'!$4:$151,10,FALSE)</f>
        <v>15150.058952238234</v>
      </c>
      <c r="D102" s="23">
        <f>VLOOKUP($A$102,'2.2'!$4:$151,18,FALSE)</f>
        <v>15930.061192163368</v>
      </c>
      <c r="E102" s="23">
        <f>VLOOKUP($A$102,'2.2'!$4:$151,26,FALSE)</f>
        <v>21054.271280364257</v>
      </c>
      <c r="F102" s="23">
        <f>VLOOKUP($A$102,'2.2'!$4:$151,34,FALSE)</f>
        <v>23410.670890168967</v>
      </c>
      <c r="G102" s="23">
        <f>VLOOKUP($A$102,'2.2'!$4:$151,42,FALSE)</f>
        <v>19027.670502411729</v>
      </c>
      <c r="H102" s="23">
        <f>VLOOKUP($A$102,'2.2'!$4:$151,50,FALSE)</f>
        <v>50325.49793486108</v>
      </c>
      <c r="I102" s="23">
        <f>VLOOKUP($A$102,'2.2'!$4:$151,58,FALSE)</f>
        <v>33683.18255392147</v>
      </c>
      <c r="J102" s="23">
        <f>VLOOKUP($A$102,'2.2'!$4:$151,66,FALSE)</f>
        <v>7639.4390364059072</v>
      </c>
      <c r="K102" s="23">
        <f>VLOOKUP($A$102,'2.2'!$4:$151,74,FALSE)</f>
        <v>25124.687092941873</v>
      </c>
      <c r="L102" s="23">
        <f>VLOOKUP($A$102,'2.2'!$4:$151,82,FALSE)</f>
        <v>46054.775562198491</v>
      </c>
      <c r="M102" s="23" t="str">
        <f>VLOOKUP($A$102,'2.2'!$4:$151,90,FALSE)</f>
        <v>n.d.</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23">
        <f>VLOOKUP($A$103,'2.2'!$4:$151,10,FALSE)</f>
        <v>909.62744123000004</v>
      </c>
      <c r="D103" s="23">
        <f>VLOOKUP($A$103,'2.2'!$4:$151,18,FALSE)</f>
        <v>1043.62367331</v>
      </c>
      <c r="E103" s="23">
        <f>VLOOKUP($A$103,'2.2'!$4:$151,26,FALSE)</f>
        <v>8622.6069415599995</v>
      </c>
      <c r="F103" s="23">
        <f>VLOOKUP($A$103,'2.2'!$4:$151,34,FALSE)</f>
        <v>4126.6187583675965</v>
      </c>
      <c r="G103" s="23">
        <f>VLOOKUP($A$103,'2.2'!$4:$151,42,FALSE)</f>
        <v>6046.3775434992958</v>
      </c>
      <c r="H103" s="23">
        <f>VLOOKUP($A$103,'2.2'!$4:$151,50,FALSE)</f>
        <v>7805.3117506109338</v>
      </c>
      <c r="I103" s="23">
        <f>VLOOKUP($A$103,'2.2'!$4:$151,58,FALSE)</f>
        <v>4446.3920103016953</v>
      </c>
      <c r="J103" s="23">
        <f>VLOOKUP($A$103,'2.2'!$4:$151,66,FALSE)</f>
        <v>3774.552271607462</v>
      </c>
      <c r="K103" s="23">
        <f>VLOOKUP($A$103,'2.2'!$4:$151,74,FALSE)</f>
        <v>2781.3212748411543</v>
      </c>
      <c r="L103" s="23">
        <f>VLOOKUP($A$103,'2.2'!$4:$151,82,FALSE)</f>
        <v>2624.7168403800001</v>
      </c>
      <c r="M103" s="23" t="str">
        <f>VLOOKUP($A$103,'2.2'!$4:$151,90,FALSE)</f>
        <v>n.d.</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93">
        <f>VLOOKUP($A$104,'2.2'!$4:$151,10,FALSE)</f>
        <v>0</v>
      </c>
      <c r="D104" s="93">
        <f>VLOOKUP($A$104,'2.2'!$4:$151,18,FALSE)</f>
        <v>0</v>
      </c>
      <c r="E104" s="93">
        <f>VLOOKUP($A$104,'2.2'!$4:$151,26,FALSE)</f>
        <v>0</v>
      </c>
      <c r="F104" s="93">
        <f>VLOOKUP($A$104,'2.2'!$4:$151,34,FALSE)</f>
        <v>0</v>
      </c>
      <c r="G104" s="93">
        <f>VLOOKUP($A$104,'2.2'!$4:$151,42,FALSE)</f>
        <v>0</v>
      </c>
      <c r="H104" s="93">
        <f>VLOOKUP($A$104,'2.2'!$4:$151,50,FALSE)</f>
        <v>0</v>
      </c>
      <c r="I104" s="93">
        <f>VLOOKUP($A$104,'2.2'!$4:$151,58,FALSE)</f>
        <v>0</v>
      </c>
      <c r="J104" s="93">
        <f>VLOOKUP($A$104,'2.2'!$4:$151,66,FALSE)</f>
        <v>0</v>
      </c>
      <c r="K104" s="93">
        <f>VLOOKUP($A$104,'2.2'!$4:$151,74,FALSE)</f>
        <v>0</v>
      </c>
      <c r="L104" s="93">
        <f>VLOOKUP($A$104,'2.2'!$4:$151,82,FALSE)</f>
        <v>0</v>
      </c>
      <c r="M104" s="93" t="str">
        <f>VLOOKUP($A$104,'2.2'!$4:$151,90,FALSE)</f>
        <v>n.d.</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05" t="s">
        <v>589</v>
      </c>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105" t="s">
        <v>853</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590</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804</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659</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ht="20.100000000000001" customHeight="1" x14ac:dyDescent="0.25">
      <c r="A110" s="105" t="s">
        <v>625</v>
      </c>
    </row>
    <row r="111" spans="1:83" ht="20.100000000000001" customHeight="1" x14ac:dyDescent="0.25">
      <c r="A111" s="105" t="s">
        <v>605</v>
      </c>
    </row>
    <row r="112" spans="1:83" ht="20.100000000000001" customHeight="1" x14ac:dyDescent="0.25">
      <c r="A112" s="105" t="s">
        <v>651</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6FD0B-2D5C-4B12-AE54-FBB739A1F91E}">
  <sheetPr codeName="Planilha19"/>
  <dimension ref="A1:CE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774</v>
      </c>
    </row>
    <row r="2" spans="1:13" ht="20.100000000000001" customHeight="1" x14ac:dyDescent="0.25">
      <c r="A2" s="99" t="s">
        <v>333</v>
      </c>
    </row>
    <row r="4" spans="1:13" s="116" customFormat="1" ht="20.100000000000001" customHeight="1" x14ac:dyDescent="0.25">
      <c r="A4" s="322" t="s">
        <v>660</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59">
        <f>VLOOKUP($A$5,'2.3'!4:131,3,FALSE)</f>
        <v>1153929.9505182432</v>
      </c>
      <c r="D5" s="59">
        <f>VLOOKUP($A$5,'2.3'!4:131,11,FALSE)</f>
        <v>1311764.7109460696</v>
      </c>
      <c r="E5" s="59">
        <f>VLOOKUP($A$5,'2.3'!4:131,19,FALSE)</f>
        <v>1416342.2209209942</v>
      </c>
      <c r="F5" s="59">
        <f>VLOOKUP($A$5,'2.3'!4:131,27,FALSE)</f>
        <v>1571163.4480878068</v>
      </c>
      <c r="G5" s="59">
        <f>VLOOKUP($A$5,'2.3'!4:131,35,FALSE)</f>
        <v>1769942.1012758338</v>
      </c>
      <c r="H5" s="59">
        <f>VLOOKUP($A$5,'2.3'!4:131,43,FALSE)</f>
        <v>2103490.0721402331</v>
      </c>
      <c r="I5" s="59">
        <f>VLOOKUP($A$5,'2.3'!4:131,51,FALSE)</f>
        <v>2162506.3924507257</v>
      </c>
      <c r="J5" s="59">
        <f>VLOOKUP($A$5,'2.3'!4:131,59,FALSE)</f>
        <v>2202998.2312727249</v>
      </c>
      <c r="K5" s="59">
        <f>VLOOKUP($A$5,'2.3'!4:131,67,FALSE)</f>
        <v>2343237.7684864048</v>
      </c>
      <c r="L5" s="59">
        <f>VLOOKUP($A$5,'2.3'!4:131,75,FALSE)</f>
        <v>2389291.380179856</v>
      </c>
      <c r="M5" s="59">
        <f>VLOOKUP($A$5,'2.3'!4:131,83,FALSE)</f>
        <v>2732811.8535605907</v>
      </c>
    </row>
    <row r="6" spans="1:13" ht="20.100000000000001" customHeight="1" x14ac:dyDescent="0.25">
      <c r="A6" s="18">
        <v>2</v>
      </c>
      <c r="B6" s="19" t="s">
        <v>490</v>
      </c>
      <c r="C6" s="20">
        <f>VLOOKUP($A$6,'2.3'!5:132,3,FALSE)</f>
        <v>1141058.650684922</v>
      </c>
      <c r="D6" s="20">
        <f>VLOOKUP($A$6,'2.3'!5:132,11,FALSE)</f>
        <v>1309021.5229066976</v>
      </c>
      <c r="E6" s="20">
        <f>VLOOKUP($A$6,'2.3'!5:132,19,FALSE)</f>
        <v>1413780.378259555</v>
      </c>
      <c r="F6" s="20">
        <f>VLOOKUP($A$6,'2.3'!5:132,27,FALSE)</f>
        <v>1563282.7566003427</v>
      </c>
      <c r="G6" s="20">
        <f>VLOOKUP($A$6,'2.3'!5:132,35,FALSE)</f>
        <v>1761919.5893122517</v>
      </c>
      <c r="H6" s="20">
        <f>VLOOKUP($A$6,'2.3'!5:132,43,FALSE)</f>
        <v>2109326.7172237071</v>
      </c>
      <c r="I6" s="20">
        <f>VLOOKUP($A$6,'2.3'!5:132,51,FALSE)</f>
        <v>2172627.0055410136</v>
      </c>
      <c r="J6" s="20">
        <f>VLOOKUP($A$6,'2.3'!5:132,59,FALSE)</f>
        <v>2220466.4914492848</v>
      </c>
      <c r="K6" s="20">
        <f>VLOOKUP($A$6,'2.3'!5:132,67,FALSE)</f>
        <v>2354354.1448091418</v>
      </c>
      <c r="L6" s="20">
        <f>VLOOKUP($A$6,'2.3'!5:132,75,FALSE)</f>
        <v>2408128.8663708502</v>
      </c>
      <c r="M6" s="20">
        <f>VLOOKUP($A$6,'2.3'!5:132,83,FALSE)</f>
        <v>2754539.2968833763</v>
      </c>
    </row>
    <row r="7" spans="1:13" ht="20.100000000000001" customHeight="1" x14ac:dyDescent="0.25">
      <c r="A7" s="32">
        <v>21</v>
      </c>
      <c r="B7" s="33" t="s">
        <v>244</v>
      </c>
      <c r="C7" s="34">
        <f>VLOOKUP($A$7,'2.3'!6:133,3,FALSE)</f>
        <v>162710.584553875</v>
      </c>
      <c r="D7" s="34">
        <f>VLOOKUP($A$7,'2.3'!6:133,11,FALSE)</f>
        <v>175125.553756301</v>
      </c>
      <c r="E7" s="34">
        <f>VLOOKUP($A$7,'2.3'!6:133,19,FALSE)</f>
        <v>182426.86901794991</v>
      </c>
      <c r="F7" s="34">
        <f>VLOOKUP($A$7,'2.3'!6:133,27,FALSE)</f>
        <v>200711.498969176</v>
      </c>
      <c r="G7" s="34">
        <f>VLOOKUP($A$7,'2.3'!6:133,35,FALSE)</f>
        <v>219310.07798870298</v>
      </c>
      <c r="H7" s="34">
        <f>VLOOKUP($A$7,'2.3'!6:133,43,FALSE)</f>
        <v>241689.57248271594</v>
      </c>
      <c r="I7" s="34">
        <f>VLOOKUP($A$7,'2.3'!6:133,51,FALSE)</f>
        <v>252084.17505839202</v>
      </c>
      <c r="J7" s="34">
        <f>VLOOKUP($A$7,'2.3'!6:133,59,FALSE)</f>
        <v>277318.01023760292</v>
      </c>
      <c r="K7" s="34">
        <f>VLOOKUP($A$7,'2.3'!6:133,67,FALSE)</f>
        <v>290953.16428965301</v>
      </c>
      <c r="L7" s="34">
        <f>VLOOKUP($A$7,'2.3'!6:133,75,FALSE)</f>
        <v>305740.33009716298</v>
      </c>
      <c r="M7" s="34">
        <f>VLOOKUP($A$7,'2.3'!6:133,83,FALSE)</f>
        <v>302044.79726499005</v>
      </c>
    </row>
    <row r="8" spans="1:13" ht="20.100000000000001" customHeight="1" x14ac:dyDescent="0.25">
      <c r="A8" s="35">
        <v>211</v>
      </c>
      <c r="B8" s="36" t="s">
        <v>306</v>
      </c>
      <c r="C8" s="37">
        <f>VLOOKUP($A$8,'2.3'!7:134,3,FALSE)</f>
        <v>97905.184762963007</v>
      </c>
      <c r="D8" s="37">
        <f>VLOOKUP($A$8,'2.3'!7:134,11,FALSE)</f>
        <v>105569.54845986598</v>
      </c>
      <c r="E8" s="37">
        <f>VLOOKUP($A$8,'2.3'!7:134,19,FALSE)</f>
        <v>109928.35456496796</v>
      </c>
      <c r="F8" s="37">
        <f>VLOOKUP($A$8,'2.3'!7:134,27,FALSE)</f>
        <v>121448.440875104</v>
      </c>
      <c r="G8" s="37">
        <f>VLOOKUP($A$8,'2.3'!7:134,35,FALSE)</f>
        <v>131272.62724240602</v>
      </c>
      <c r="H8" s="37">
        <f>VLOOKUP($A$8,'2.3'!7:134,43,FALSE)</f>
        <v>147769.38021375</v>
      </c>
      <c r="I8" s="37">
        <f>VLOOKUP($A$8,'2.3'!7:134,51,FALSE)</f>
        <v>152617.20242252902</v>
      </c>
      <c r="J8" s="37">
        <f>VLOOKUP($A$8,'2.3'!7:134,59,FALSE)</f>
        <v>164824.31258260278</v>
      </c>
      <c r="K8" s="37">
        <f>VLOOKUP($A$8,'2.3'!7:134,67,FALSE)</f>
        <v>170492.01054595201</v>
      </c>
      <c r="L8" s="37">
        <f>VLOOKUP($A$8,'2.3'!7:134,75,FALSE)</f>
        <v>176945.88152788402</v>
      </c>
      <c r="M8" s="37">
        <f>VLOOKUP($A$8,'2.3'!7:134,83,FALSE)</f>
        <v>177451.90505633</v>
      </c>
    </row>
    <row r="9" spans="1:13" s="48" customFormat="1" ht="20.100000000000001" customHeight="1" x14ac:dyDescent="0.25">
      <c r="A9" s="45" t="s">
        <v>491</v>
      </c>
      <c r="B9" s="56" t="s">
        <v>492</v>
      </c>
      <c r="C9" s="47">
        <f>VLOOKUP($A$9,'2.3'!8:135,3,FALSE)</f>
        <v>72381.357878434006</v>
      </c>
      <c r="D9" s="47">
        <f>VLOOKUP($A$9,'2.3'!8:135,11,FALSE)</f>
        <v>76968.323099807982</v>
      </c>
      <c r="E9" s="47">
        <f>VLOOKUP($A$9,'2.3'!8:135,19,FALSE)</f>
        <v>80294.987960932864</v>
      </c>
      <c r="F9" s="47">
        <f>VLOOKUP($A$9,'2.3'!8:135,27,FALSE)</f>
        <v>89315.229853719997</v>
      </c>
      <c r="G9" s="47">
        <f>VLOOKUP($A$9,'2.3'!8:135,35,FALSE)</f>
        <v>96485.658599266011</v>
      </c>
      <c r="H9" s="47">
        <f>VLOOKUP($A$9,'2.3'!8:135,43,FALSE)</f>
        <v>107270.058919091</v>
      </c>
      <c r="I9" s="47">
        <f>VLOOKUP($A$9,'2.3'!8:135,51,FALSE)</f>
        <v>113584.41888149703</v>
      </c>
      <c r="J9" s="47">
        <f>VLOOKUP($A$9,'2.3'!8:135,59,FALSE)</f>
        <v>124080.97005722989</v>
      </c>
      <c r="K9" s="47">
        <f>VLOOKUP($A$9,'2.3'!8:135,67,FALSE)</f>
        <v>127081.73383332201</v>
      </c>
      <c r="L9" s="47">
        <f>VLOOKUP($A$9,'2.3'!8:135,75,FALSE)</f>
        <v>131509.71955816902</v>
      </c>
      <c r="M9" s="47">
        <f>VLOOKUP($A$9,'2.3'!8:135,83,FALSE)</f>
        <v>129360.78366600002</v>
      </c>
    </row>
    <row r="10" spans="1:13" s="48" customFormat="1" ht="20.100000000000001" customHeight="1" x14ac:dyDescent="0.25">
      <c r="A10" s="45" t="s">
        <v>493</v>
      </c>
      <c r="B10" s="56" t="s">
        <v>494</v>
      </c>
      <c r="C10" s="47">
        <f>VLOOKUP($A$10,'2.3'!9:136,3,FALSE)</f>
        <v>14969.657719574998</v>
      </c>
      <c r="D10" s="47">
        <f>VLOOKUP($A$10,'2.3'!9:136,11,FALSE)</f>
        <v>16152.151342675001</v>
      </c>
      <c r="E10" s="47">
        <f>VLOOKUP($A$10,'2.3'!9:136,19,FALSE)</f>
        <v>16431.764539767166</v>
      </c>
      <c r="F10" s="47">
        <f>VLOOKUP($A$10,'2.3'!9:136,27,FALSE)</f>
        <v>17899.392126284001</v>
      </c>
      <c r="G10" s="47">
        <f>VLOOKUP($A$10,'2.3'!9:136,35,FALSE)</f>
        <v>19534.457562322001</v>
      </c>
      <c r="H10" s="47">
        <f>VLOOKUP($A$10,'2.3'!9:136,43,FALSE)</f>
        <v>22137.047012093</v>
      </c>
      <c r="I10" s="47">
        <f>VLOOKUP($A$10,'2.3'!9:136,51,FALSE)</f>
        <v>22904.402555818</v>
      </c>
      <c r="J10" s="47">
        <f>VLOOKUP($A$10,'2.3'!9:136,59,FALSE)</f>
        <v>25029.427496297827</v>
      </c>
      <c r="K10" s="47">
        <f>VLOOKUP($A$10,'2.3'!9:136,67,FALSE)</f>
        <v>26880.453447547996</v>
      </c>
      <c r="L10" s="47">
        <f>VLOOKUP($A$10,'2.3'!9:136,75,FALSE)</f>
        <v>28509.815446569999</v>
      </c>
      <c r="M10" s="47">
        <f>VLOOKUP($A$10,'2.3'!9:136,83,FALSE)</f>
        <v>32207.508957348</v>
      </c>
    </row>
    <row r="11" spans="1:13" s="48" customFormat="1" ht="20.100000000000001" customHeight="1" x14ac:dyDescent="0.25">
      <c r="A11" s="45" t="s">
        <v>495</v>
      </c>
      <c r="B11" s="56" t="s">
        <v>496</v>
      </c>
      <c r="C11" s="47">
        <f>VLOOKUP($A$11,'2.3'!10:137,3,FALSE)</f>
        <v>10554.169164954001</v>
      </c>
      <c r="D11" s="47">
        <f>VLOOKUP($A$11,'2.3'!10:137,11,FALSE)</f>
        <v>12449.074017383</v>
      </c>
      <c r="E11" s="47">
        <f>VLOOKUP($A$11,'2.3'!10:137,19,FALSE)</f>
        <v>13201.60206426792</v>
      </c>
      <c r="F11" s="47">
        <f>VLOOKUP($A$11,'2.3'!10:137,27,FALSE)</f>
        <v>14233.818895100001</v>
      </c>
      <c r="G11" s="47">
        <f>VLOOKUP($A$11,'2.3'!10:137,35,FALSE)</f>
        <v>15252.511080818</v>
      </c>
      <c r="H11" s="47">
        <f>VLOOKUP($A$11,'2.3'!10:137,43,FALSE)</f>
        <v>18362.274282565999</v>
      </c>
      <c r="I11" s="47">
        <f>VLOOKUP($A$11,'2.3'!10:137,51,FALSE)</f>
        <v>16128.380985214</v>
      </c>
      <c r="J11" s="47">
        <f>VLOOKUP($A$11,'2.3'!10:137,59,FALSE)</f>
        <v>15713.915029075059</v>
      </c>
      <c r="K11" s="47">
        <f>VLOOKUP($A$11,'2.3'!10:137,67,FALSE)</f>
        <v>16529.823265082003</v>
      </c>
      <c r="L11" s="47">
        <f>VLOOKUP($A$11,'2.3'!10:137,75,FALSE)</f>
        <v>16926.346523144999</v>
      </c>
      <c r="M11" s="47">
        <f>VLOOKUP($A$11,'2.3'!10:137,83,FALSE)</f>
        <v>15883.612432982001</v>
      </c>
    </row>
    <row r="12" spans="1:13" ht="20.100000000000001" customHeight="1" x14ac:dyDescent="0.25">
      <c r="A12" s="35">
        <v>212</v>
      </c>
      <c r="B12" s="36" t="s">
        <v>246</v>
      </c>
      <c r="C12" s="37">
        <f>VLOOKUP($A$12,'2.3'!11:138,3,FALSE)</f>
        <v>64805.399790911993</v>
      </c>
      <c r="D12" s="37">
        <f>VLOOKUP($A$12,'2.3'!11:138,11,FALSE)</f>
        <v>69556.005296435003</v>
      </c>
      <c r="E12" s="37">
        <f>VLOOKUP($A$12,'2.3'!11:138,19,FALSE)</f>
        <v>72498.514452981952</v>
      </c>
      <c r="F12" s="37">
        <f>VLOOKUP($A$12,'2.3'!11:138,27,FALSE)</f>
        <v>79263.05809407201</v>
      </c>
      <c r="G12" s="37">
        <f>VLOOKUP($A$12,'2.3'!11:138,35,FALSE)</f>
        <v>88037.450746296992</v>
      </c>
      <c r="H12" s="37">
        <f>VLOOKUP($A$12,'2.3'!11:138,43,FALSE)</f>
        <v>93920.19226896597</v>
      </c>
      <c r="I12" s="37">
        <f>VLOOKUP($A$12,'2.3'!11:138,51,FALSE)</f>
        <v>99466.972635863014</v>
      </c>
      <c r="J12" s="37">
        <f>VLOOKUP($A$12,'2.3'!11:138,59,FALSE)</f>
        <v>112493.69765500016</v>
      </c>
      <c r="K12" s="37">
        <f>VLOOKUP($A$12,'2.3'!11:138,67,FALSE)</f>
        <v>120461.153743701</v>
      </c>
      <c r="L12" s="37">
        <f>VLOOKUP($A$12,'2.3'!11:138,75,FALSE)</f>
        <v>128794.44856927899</v>
      </c>
      <c r="M12" s="37">
        <f>VLOOKUP($A$12,'2.3'!11:138,83,FALSE)</f>
        <v>124592.89220866001</v>
      </c>
    </row>
    <row r="13" spans="1:13" s="108" customFormat="1" ht="20.100000000000001" customHeight="1" x14ac:dyDescent="0.25">
      <c r="A13" s="108">
        <v>2121</v>
      </c>
      <c r="B13" s="108" t="s">
        <v>307</v>
      </c>
      <c r="C13" s="40">
        <f>VLOOKUP($A$13,'2.3'!12:139,3,FALSE)</f>
        <v>14093.399790912001</v>
      </c>
      <c r="D13" s="40">
        <f>VLOOKUP($A$13,'2.3'!12:139,11,FALSE)</f>
        <v>14917.005296435</v>
      </c>
      <c r="E13" s="40">
        <f>VLOOKUP($A$13,'2.3'!12:139,19,FALSE)</f>
        <v>15274.514452981943</v>
      </c>
      <c r="F13" s="40">
        <f>VLOOKUP($A$13,'2.3'!12:139,27,FALSE)</f>
        <v>16868.058094072003</v>
      </c>
      <c r="G13" s="40">
        <f>VLOOKUP($A$13,'2.3'!12:139,35,FALSE)</f>
        <v>18327.450746297</v>
      </c>
      <c r="H13" s="40">
        <f>VLOOKUP($A$13,'2.3'!12:139,43,FALSE)</f>
        <v>20119.166300550998</v>
      </c>
      <c r="I13" s="40">
        <f>VLOOKUP($A$13,'2.3'!12:139,51,FALSE)</f>
        <v>21122.762635863</v>
      </c>
      <c r="J13" s="40">
        <f>VLOOKUP($A$13,'2.3'!12:139,59,FALSE)</f>
        <v>23161.412626370053</v>
      </c>
      <c r="K13" s="40">
        <f>VLOOKUP($A$13,'2.3'!12:139,67,FALSE)</f>
        <v>23649.475294620999</v>
      </c>
      <c r="L13" s="40">
        <f>VLOOKUP($A$13,'2.3'!12:139,75,FALSE)</f>
        <v>23701.532514589002</v>
      </c>
      <c r="M13" s="40">
        <f>VLOOKUP($A$13,'2.3'!12:139,83,FALSE)</f>
        <v>26827.522288609998</v>
      </c>
    </row>
    <row r="14" spans="1:13" s="109" customFormat="1" ht="20.100000000000001" customHeight="1" x14ac:dyDescent="0.25">
      <c r="A14" s="60" t="s">
        <v>497</v>
      </c>
      <c r="B14" s="109" t="s">
        <v>498</v>
      </c>
      <c r="C14" s="47">
        <f>VLOOKUP($A$14,'2.3'!13:140,3,FALSE)</f>
        <v>171.88302623000001</v>
      </c>
      <c r="D14" s="47">
        <f>VLOOKUP($A$14,'2.3'!13:140,11,FALSE)</f>
        <v>185.45955932000001</v>
      </c>
      <c r="E14" s="47">
        <f>VLOOKUP($A$14,'2.3'!13:140,19,FALSE)</f>
        <v>230.82564012496749</v>
      </c>
      <c r="F14" s="47">
        <f>VLOOKUP($A$14,'2.3'!13:140,27,FALSE)</f>
        <v>371.91221980500006</v>
      </c>
      <c r="G14" s="47">
        <f>VLOOKUP($A$14,'2.3'!13:140,35,FALSE)</f>
        <v>302.64340408099997</v>
      </c>
      <c r="H14" s="47">
        <f>VLOOKUP($A$14,'2.3'!13:140,43,FALSE)</f>
        <v>355.97901425700002</v>
      </c>
      <c r="I14" s="47">
        <f>VLOOKUP($A$14,'2.3'!13:140,51,FALSE)</f>
        <v>412.09687472100006</v>
      </c>
      <c r="J14" s="47">
        <f>VLOOKUP($A$14,'2.3'!13:140,59,FALSE)</f>
        <v>496.73575467581168</v>
      </c>
      <c r="K14" s="47">
        <f>VLOOKUP($A$14,'2.3'!13:140,67,FALSE)</f>
        <v>663.77021807899996</v>
      </c>
      <c r="L14" s="47">
        <f>VLOOKUP($A$14,'2.3'!13:140,75,FALSE)</f>
        <v>1015.78764663</v>
      </c>
      <c r="M14" s="47">
        <f>VLOOKUP($A$14,'2.3'!13:140,83,FALSE)</f>
        <v>1072.43339019</v>
      </c>
    </row>
    <row r="15" spans="1:13" s="109" customFormat="1" ht="20.100000000000001" customHeight="1" x14ac:dyDescent="0.25">
      <c r="A15" s="60" t="s">
        <v>499</v>
      </c>
      <c r="B15" s="109" t="s">
        <v>500</v>
      </c>
      <c r="C15" s="47">
        <f>VLOOKUP($A$15,'2.3'!14:141,3,FALSE)</f>
        <v>983.84635792199992</v>
      </c>
      <c r="D15" s="47">
        <f>VLOOKUP($A$15,'2.3'!14:141,11,FALSE)</f>
        <v>1170.4218310669999</v>
      </c>
      <c r="E15" s="47">
        <f>VLOOKUP($A$15,'2.3'!14:141,19,FALSE)</f>
        <v>1259.8012273354395</v>
      </c>
      <c r="F15" s="47">
        <f>VLOOKUP($A$15,'2.3'!14:141,27,FALSE)</f>
        <v>1584.6315203450004</v>
      </c>
      <c r="G15" s="47">
        <f>VLOOKUP($A$15,'2.3'!14:141,35,FALSE)</f>
        <v>1739.5472919889999</v>
      </c>
      <c r="H15" s="47">
        <f>VLOOKUP($A$15,'2.3'!14:141,43,FALSE)</f>
        <v>1970.9138848809998</v>
      </c>
      <c r="I15" s="47">
        <f>VLOOKUP($A$15,'2.3'!14:141,51,FALSE)</f>
        <v>2249.600723865</v>
      </c>
      <c r="J15" s="47">
        <f>VLOOKUP($A$15,'2.3'!14:141,59,FALSE)</f>
        <v>2498.7493870031103</v>
      </c>
      <c r="K15" s="47">
        <f>VLOOKUP($A$15,'2.3'!14:141,67,FALSE)</f>
        <v>2730.5242528489998</v>
      </c>
      <c r="L15" s="47">
        <f>VLOOKUP($A$15,'2.3'!14:141,75,FALSE)</f>
        <v>2866.7092573689997</v>
      </c>
      <c r="M15" s="47">
        <f>VLOOKUP($A$15,'2.3'!14:141,83,FALSE)</f>
        <v>3106.931136446</v>
      </c>
    </row>
    <row r="16" spans="1:13" s="109" customFormat="1" ht="20.100000000000001" customHeight="1" x14ac:dyDescent="0.25">
      <c r="A16" s="60" t="s">
        <v>501</v>
      </c>
      <c r="B16" s="109" t="s">
        <v>464</v>
      </c>
      <c r="C16" s="47">
        <f>VLOOKUP($A$16,'2.3'!15:142,3,FALSE)</f>
        <v>12513.369779773002</v>
      </c>
      <c r="D16" s="47">
        <f>VLOOKUP($A$16,'2.3'!15:142,11,FALSE)</f>
        <v>13145.792408542</v>
      </c>
      <c r="E16" s="47">
        <f>VLOOKUP($A$16,'2.3'!15:142,19,FALSE)</f>
        <v>13314.004341614474</v>
      </c>
      <c r="F16" s="47">
        <f>VLOOKUP($A$16,'2.3'!15:142,27,FALSE)</f>
        <v>14514.932489536001</v>
      </c>
      <c r="G16" s="47">
        <f>VLOOKUP($A$16,'2.3'!15:142,35,FALSE)</f>
        <v>15834.920938004001</v>
      </c>
      <c r="H16" s="47">
        <f>VLOOKUP($A$16,'2.3'!15:142,43,FALSE)</f>
        <v>17235.936661881999</v>
      </c>
      <c r="I16" s="47">
        <f>VLOOKUP($A$16,'2.3'!15:142,51,FALSE)</f>
        <v>17806.303391992002</v>
      </c>
      <c r="J16" s="47">
        <f>VLOOKUP($A$16,'2.3'!15:142,59,FALSE)</f>
        <v>19435.036086476175</v>
      </c>
      <c r="K16" s="47">
        <f>VLOOKUP($A$16,'2.3'!15:142,67,FALSE)</f>
        <v>19438.520292556001</v>
      </c>
      <c r="L16" s="47">
        <f>VLOOKUP($A$16,'2.3'!15:142,75,FALSE)</f>
        <v>18976.761733171999</v>
      </c>
      <c r="M16" s="47">
        <f>VLOOKUP($A$16,'2.3'!15:142,83,FALSE)</f>
        <v>21739.277269773</v>
      </c>
    </row>
    <row r="17" spans="1:13" s="109" customFormat="1" ht="20.100000000000001" customHeight="1" x14ac:dyDescent="0.25">
      <c r="A17" s="60" t="s">
        <v>502</v>
      </c>
      <c r="B17" s="109" t="s">
        <v>503</v>
      </c>
      <c r="C17" s="47">
        <f>VLOOKUP($A$17,'2.3'!16:143,3,FALSE)</f>
        <v>424.30062698699999</v>
      </c>
      <c r="D17" s="47">
        <f>VLOOKUP($A$17,'2.3'!16:143,11,FALSE)</f>
        <v>415.33149750599995</v>
      </c>
      <c r="E17" s="47">
        <f>VLOOKUP($A$17,'2.3'!16:143,19,FALSE)</f>
        <v>469.8832439070618</v>
      </c>
      <c r="F17" s="47">
        <f>VLOOKUP($A$17,'2.3'!16:143,27,FALSE)</f>
        <v>396.58186438600001</v>
      </c>
      <c r="G17" s="47">
        <f>VLOOKUP($A$17,'2.3'!16:143,35,FALSE)</f>
        <v>450.33911222300003</v>
      </c>
      <c r="H17" s="47">
        <f>VLOOKUP($A$17,'2.3'!16:143,43,FALSE)</f>
        <v>556.33673953100003</v>
      </c>
      <c r="I17" s="47">
        <f>VLOOKUP($A$17,'2.3'!16:143,51,FALSE)</f>
        <v>654.76164528499999</v>
      </c>
      <c r="J17" s="47">
        <f>VLOOKUP($A$17,'2.3'!16:143,59,FALSE)</f>
        <v>730.89139821495985</v>
      </c>
      <c r="K17" s="47">
        <f>VLOOKUP($A$17,'2.3'!16:143,67,FALSE)</f>
        <v>816.66053113700002</v>
      </c>
      <c r="L17" s="47">
        <f>VLOOKUP($A$17,'2.3'!16:143,75,FALSE)</f>
        <v>842.27387741799998</v>
      </c>
      <c r="M17" s="47">
        <f>VLOOKUP($A$17,'2.3'!16:143,83,FALSE)</f>
        <v>908.88049220099992</v>
      </c>
    </row>
    <row r="18" spans="1:13" s="108" customFormat="1" ht="20.100000000000001" customHeight="1" x14ac:dyDescent="0.25">
      <c r="A18" s="108">
        <v>2122</v>
      </c>
      <c r="B18" s="108" t="s">
        <v>837</v>
      </c>
      <c r="C18" s="40">
        <f>VLOOKUP($A$18,'2.3'!17:144,3,FALSE)</f>
        <v>50712</v>
      </c>
      <c r="D18" s="40">
        <f>VLOOKUP($A$18,'2.3'!17:144,11,FALSE)</f>
        <v>54639</v>
      </c>
      <c r="E18" s="40">
        <f>VLOOKUP($A$18,'2.3'!17:144,19,FALSE)</f>
        <v>57224</v>
      </c>
      <c r="F18" s="40">
        <f>VLOOKUP($A$18,'2.3'!17:144,27,FALSE)</f>
        <v>62395</v>
      </c>
      <c r="G18" s="40">
        <f>VLOOKUP($A$18,'2.3'!17:144,35,FALSE)</f>
        <v>69709.999999999985</v>
      </c>
      <c r="H18" s="40">
        <f>VLOOKUP($A$18,'2.3'!17:144,43,FALSE)</f>
        <v>73801.025968414964</v>
      </c>
      <c r="I18" s="40">
        <f>VLOOKUP($A$18,'2.3'!17:144,51,FALSE)</f>
        <v>78344.210000000006</v>
      </c>
      <c r="J18" s="40">
        <f>VLOOKUP($A$18,'2.3'!17:144,59,FALSE)</f>
        <v>89332.285028630096</v>
      </c>
      <c r="K18" s="40">
        <f>VLOOKUP($A$18,'2.3'!17:144,67,FALSE)</f>
        <v>96811.678449080006</v>
      </c>
      <c r="L18" s="40">
        <f>VLOOKUP($A$18,'2.3'!17:144,75,FALSE)</f>
        <v>105092.91605468999</v>
      </c>
      <c r="M18" s="40">
        <f>VLOOKUP($A$18,'2.3'!17:144,83,FALSE)</f>
        <v>97765.369920049998</v>
      </c>
    </row>
    <row r="19" spans="1:13" ht="20.100000000000001" customHeight="1" x14ac:dyDescent="0.25">
      <c r="A19" s="32">
        <v>22</v>
      </c>
      <c r="B19" s="33" t="s">
        <v>245</v>
      </c>
      <c r="C19" s="34">
        <f>VLOOKUP($A$19,'2.3'!18:145,3,FALSE)</f>
        <v>36457.360456195005</v>
      </c>
      <c r="D19" s="34">
        <f>VLOOKUP($A$19,'2.3'!18:145,11,FALSE)</f>
        <v>38167.59109401</v>
      </c>
      <c r="E19" s="34">
        <f>VLOOKUP($A$19,'2.3'!18:145,19,FALSE)</f>
        <v>41166.246517932304</v>
      </c>
      <c r="F19" s="34">
        <f>VLOOKUP($A$19,'2.3'!18:145,27,FALSE)</f>
        <v>46334.967187463</v>
      </c>
      <c r="G19" s="34">
        <f>VLOOKUP($A$19,'2.3'!18:145,35,FALSE)</f>
        <v>50449.171765881008</v>
      </c>
      <c r="H19" s="34">
        <f>VLOOKUP($A$19,'2.3'!18:145,43,FALSE)</f>
        <v>53117.455520017997</v>
      </c>
      <c r="I19" s="34">
        <f>VLOOKUP($A$19,'2.3'!18:145,51,FALSE)</f>
        <v>56419.753580008008</v>
      </c>
      <c r="J19" s="34">
        <f>VLOOKUP($A$19,'2.3'!18:145,59,FALSE)</f>
        <v>53512.752876463317</v>
      </c>
      <c r="K19" s="34">
        <f>VLOOKUP($A$19,'2.3'!18:145,67,FALSE)</f>
        <v>57452.709894808999</v>
      </c>
      <c r="L19" s="34">
        <f>VLOOKUP($A$19,'2.3'!18:145,75,FALSE)</f>
        <v>56993.039876144008</v>
      </c>
      <c r="M19" s="34">
        <f>VLOOKUP($A$19,'2.3'!18:145,83,FALSE)</f>
        <v>58872.894359097998</v>
      </c>
    </row>
    <row r="20" spans="1:13" ht="20.100000000000001" customHeight="1" x14ac:dyDescent="0.25">
      <c r="A20" s="32">
        <v>23</v>
      </c>
      <c r="B20" s="33" t="s">
        <v>838</v>
      </c>
      <c r="C20" s="34">
        <f>VLOOKUP($A$20,'2.3'!19:146,3,FALSE)</f>
        <v>18173</v>
      </c>
      <c r="D20" s="34">
        <f>VLOOKUP($A$20,'2.3'!19:146,11,FALSE)</f>
        <v>19754</v>
      </c>
      <c r="E20" s="34">
        <f>VLOOKUP($A$20,'2.3'!19:146,19,FALSE)</f>
        <v>20931</v>
      </c>
      <c r="F20" s="34">
        <f>VLOOKUP($A$20,'2.3'!19:146,27,FALSE)</f>
        <v>22237</v>
      </c>
      <c r="G20" s="34">
        <f>VLOOKUP($A$20,'2.3'!19:146,35,FALSE)</f>
        <v>24962.639596219655</v>
      </c>
      <c r="H20" s="34">
        <f>VLOOKUP($A$20,'2.3'!19:146,43,FALSE)</f>
        <v>27854</v>
      </c>
      <c r="I20" s="34">
        <f>VLOOKUP($A$20,'2.3'!19:146,51,FALSE)</f>
        <v>30232.028117264708</v>
      </c>
      <c r="J20" s="34">
        <f>VLOOKUP($A$20,'2.3'!19:146,59,FALSE)</f>
        <v>33202.763582790314</v>
      </c>
      <c r="K20" s="34">
        <f>VLOOKUP($A$20,'2.3'!19:146,67,FALSE)</f>
        <v>34102.515277262872</v>
      </c>
      <c r="L20" s="34">
        <f>VLOOKUP($A$20,'2.3'!19:146,75,FALSE)</f>
        <v>36873</v>
      </c>
      <c r="M20" s="34">
        <f>VLOOKUP($A$20,'2.3'!19:146,83,FALSE)</f>
        <v>38781.967430689358</v>
      </c>
    </row>
    <row r="21" spans="1:13" ht="20.100000000000001" customHeight="1" x14ac:dyDescent="0.25">
      <c r="A21" s="32">
        <v>24</v>
      </c>
      <c r="B21" s="33" t="s">
        <v>839</v>
      </c>
      <c r="C21" s="34">
        <f>VLOOKUP($A$21,'2.3'!20:147,3,FALSE)</f>
        <v>273807.33218452171</v>
      </c>
      <c r="D21" s="34">
        <f>VLOOKUP($A$21,'2.3'!20:147,11,FALSE)</f>
        <v>332233.35549302504</v>
      </c>
      <c r="E21" s="34">
        <f>VLOOKUP($A$21,'2.3'!20:147,19,FALSE)</f>
        <v>331572.55396520178</v>
      </c>
      <c r="F21" s="34">
        <f>VLOOKUP($A$21,'2.3'!20:147,27,FALSE)</f>
        <v>366255.61368030426</v>
      </c>
      <c r="G21" s="34">
        <f>VLOOKUP($A$21,'2.3'!20:147,35,FALSE)</f>
        <v>426152.30200848321</v>
      </c>
      <c r="H21" s="34">
        <f>VLOOKUP($A$21,'2.3'!20:147,43,FALSE)</f>
        <v>700466.92167925206</v>
      </c>
      <c r="I21" s="34">
        <f>VLOOKUP($A$21,'2.3'!20:147,51,FALSE)</f>
        <v>606953.20366744243</v>
      </c>
      <c r="J21" s="34">
        <f>VLOOKUP($A$21,'2.3'!20:147,59,FALSE)</f>
        <v>576824.51475755894</v>
      </c>
      <c r="K21" s="34">
        <f>VLOOKUP($A$21,'2.3'!20:147,67,FALSE)</f>
        <v>603109.17108211922</v>
      </c>
      <c r="L21" s="34">
        <f>VLOOKUP($A$21,'2.3'!20:147,75,FALSE)</f>
        <v>517545.24278403382</v>
      </c>
      <c r="M21" s="34">
        <f>VLOOKUP($A$21,'2.3'!20:147,83,FALSE)</f>
        <v>430625.7618398004</v>
      </c>
    </row>
    <row r="22" spans="1:13" ht="20.100000000000001" customHeight="1" x14ac:dyDescent="0.25">
      <c r="A22" s="35">
        <v>241</v>
      </c>
      <c r="B22" s="36" t="s">
        <v>308</v>
      </c>
      <c r="C22" s="37">
        <f>VLOOKUP($A$22,'2.3'!21:148,3,FALSE)</f>
        <v>22582.066137980073</v>
      </c>
      <c r="D22" s="37">
        <f>VLOOKUP($A$22,'2.3'!21:148,11,FALSE)</f>
        <v>30131.220949862232</v>
      </c>
      <c r="E22" s="37">
        <f>VLOOKUP($A$22,'2.3'!21:148,19,FALSE)</f>
        <v>32020.60344348547</v>
      </c>
      <c r="F22" s="37">
        <f>VLOOKUP($A$22,'2.3'!21:148,27,FALSE)</f>
        <v>38389.681759105217</v>
      </c>
      <c r="G22" s="37">
        <f>VLOOKUP($A$22,'2.3'!21:148,35,FALSE)</f>
        <v>50232.729431394284</v>
      </c>
      <c r="H22" s="37">
        <f>VLOOKUP($A$22,'2.3'!21:148,43,FALSE)</f>
        <v>63582.84263736289</v>
      </c>
      <c r="I22" s="37">
        <f>VLOOKUP($A$22,'2.3'!21:148,51,FALSE)</f>
        <v>63316.153110239618</v>
      </c>
      <c r="J22" s="37">
        <f>VLOOKUP($A$22,'2.3'!21:148,59,FALSE)</f>
        <v>55048.577828150337</v>
      </c>
      <c r="K22" s="37">
        <f>VLOOKUP($A$22,'2.3'!21:148,67,FALSE)</f>
        <v>52193.67284077013</v>
      </c>
      <c r="L22" s="37">
        <f>VLOOKUP($A$22,'2.3'!21:148,75,FALSE)</f>
        <v>55719.387044556999</v>
      </c>
      <c r="M22" s="37">
        <f>VLOOKUP($A$22,'2.3'!21:148,83,FALSE)</f>
        <v>45290.052236620671</v>
      </c>
    </row>
    <row r="23" spans="1:13" ht="20.100000000000001" customHeight="1" x14ac:dyDescent="0.25">
      <c r="A23" s="35">
        <v>242</v>
      </c>
      <c r="B23" s="36" t="s">
        <v>309</v>
      </c>
      <c r="C23" s="37">
        <f>VLOOKUP($A$23,'2.3'!22:149,3,FALSE)</f>
        <v>232721.82176582736</v>
      </c>
      <c r="D23" s="37">
        <f>VLOOKUP($A$23,'2.3'!22:149,11,FALSE)</f>
        <v>281129.85823481844</v>
      </c>
      <c r="E23" s="37">
        <f>VLOOKUP($A$23,'2.3'!22:149,19,FALSE)</f>
        <v>281725.64936408756</v>
      </c>
      <c r="F23" s="37">
        <f>VLOOKUP($A$23,'2.3'!22:149,27,FALSE)</f>
        <v>310400.21228265233</v>
      </c>
      <c r="G23" s="37">
        <f>VLOOKUP($A$23,'2.3'!22:149,35,FALSE)</f>
        <v>354708.20316814963</v>
      </c>
      <c r="H23" s="37">
        <f>VLOOKUP($A$23,'2.3'!22:149,43,FALSE)</f>
        <v>608319.19484764629</v>
      </c>
      <c r="I23" s="37">
        <f>VLOOKUP($A$23,'2.3'!22:149,51,FALSE)</f>
        <v>511807.32576806005</v>
      </c>
      <c r="J23" s="37">
        <f>VLOOKUP($A$23,'2.3'!22:149,59,FALSE)</f>
        <v>494193.58366053872</v>
      </c>
      <c r="K23" s="37">
        <f>VLOOKUP($A$23,'2.3'!22:149,67,FALSE)</f>
        <v>523556.12612738914</v>
      </c>
      <c r="L23" s="37">
        <f>VLOOKUP($A$23,'2.3'!22:149,75,FALSE)</f>
        <v>434603.38873947685</v>
      </c>
      <c r="M23" s="37">
        <f>VLOOKUP($A$23,'2.3'!22:149,83,FALSE)</f>
        <v>357300.69802005973</v>
      </c>
    </row>
    <row r="24" spans="1:13" ht="20.100000000000001" customHeight="1" x14ac:dyDescent="0.25">
      <c r="A24" s="35">
        <v>243</v>
      </c>
      <c r="B24" s="36" t="s">
        <v>310</v>
      </c>
      <c r="C24" s="37">
        <f>VLOOKUP($A$24,'2.3'!23:150,3,FALSE)</f>
        <v>18503.444280714259</v>
      </c>
      <c r="D24" s="37">
        <f>VLOOKUP($A$24,'2.3'!23:150,11,FALSE)</f>
        <v>20972.276308344331</v>
      </c>
      <c r="E24" s="37">
        <f>VLOOKUP($A$24,'2.3'!23:150,19,FALSE)</f>
        <v>17826.301157628794</v>
      </c>
      <c r="F24" s="37">
        <f>VLOOKUP($A$24,'2.3'!23:150,27,FALSE)</f>
        <v>17465.719638546783</v>
      </c>
      <c r="G24" s="37">
        <f>VLOOKUP($A$24,'2.3'!23:150,35,FALSE)</f>
        <v>21211.369408939332</v>
      </c>
      <c r="H24" s="37">
        <f>VLOOKUP($A$24,'2.3'!23:150,43,FALSE)</f>
        <v>28564.88419424283</v>
      </c>
      <c r="I24" s="37">
        <f>VLOOKUP($A$24,'2.3'!23:150,51,FALSE)</f>
        <v>31829.72478914267</v>
      </c>
      <c r="J24" s="37">
        <f>VLOOKUP($A$24,'2.3'!23:150,59,FALSE)</f>
        <v>27582.35326887</v>
      </c>
      <c r="K24" s="37">
        <f>VLOOKUP($A$24,'2.3'!23:150,67,FALSE)</f>
        <v>27359.372113960002</v>
      </c>
      <c r="L24" s="37">
        <f>VLOOKUP($A$24,'2.3'!23:150,75,FALSE)</f>
        <v>27222.467000000004</v>
      </c>
      <c r="M24" s="37">
        <f>VLOOKUP($A$24,'2.3'!23:150,83,FALSE)</f>
        <v>28035.011583119995</v>
      </c>
    </row>
    <row r="25" spans="1:13" ht="20.100000000000001" customHeight="1" x14ac:dyDescent="0.25">
      <c r="A25" s="32">
        <v>25</v>
      </c>
      <c r="B25" s="33" t="s">
        <v>248</v>
      </c>
      <c r="C25" s="34">
        <f>VLOOKUP($A$25,'2.3'!24:151,3,FALSE)</f>
        <v>6154.8543834105531</v>
      </c>
      <c r="D25" s="34">
        <f>VLOOKUP($A$25,'2.3'!24:151,11,FALSE)</f>
        <v>11891.813177599519</v>
      </c>
      <c r="E25" s="34">
        <f>VLOOKUP($A$25,'2.3'!24:151,19,FALSE)</f>
        <v>14418.922136570298</v>
      </c>
      <c r="F25" s="34">
        <f>VLOOKUP($A$25,'2.3'!24:151,27,FALSE)</f>
        <v>25017.518299863899</v>
      </c>
      <c r="G25" s="34">
        <f>VLOOKUP($A$25,'2.3'!24:151,35,FALSE)</f>
        <v>29775.225716592737</v>
      </c>
      <c r="H25" s="34">
        <f>VLOOKUP($A$25,'2.3'!24:151,43,FALSE)</f>
        <v>24649.053042339998</v>
      </c>
      <c r="I25" s="34">
        <f>VLOOKUP($A$25,'2.3'!24:151,51,FALSE)</f>
        <v>27187.651005809999</v>
      </c>
      <c r="J25" s="34">
        <f>VLOOKUP($A$25,'2.3'!24:151,59,FALSE)</f>
        <v>21951.57566848</v>
      </c>
      <c r="K25" s="34">
        <f>VLOOKUP($A$25,'2.3'!24:151,67,FALSE)</f>
        <v>23700.684161969999</v>
      </c>
      <c r="L25" s="34">
        <f>VLOOKUP($A$25,'2.3'!24:151,75,FALSE)</f>
        <v>16433.471633449997</v>
      </c>
      <c r="M25" s="34">
        <f>VLOOKUP($A$25,'2.3'!24:151,83,FALSE)</f>
        <v>11285.748110263999</v>
      </c>
    </row>
    <row r="26" spans="1:13" ht="20.100000000000001" customHeight="1" x14ac:dyDescent="0.25">
      <c r="A26" s="35">
        <v>251</v>
      </c>
      <c r="B26" s="36" t="s">
        <v>311</v>
      </c>
      <c r="C26" s="37">
        <f>VLOOKUP($A$26,'2.3'!25:152,3,FALSE)</f>
        <v>0</v>
      </c>
      <c r="D26" s="37">
        <f>VLOOKUP($A$26,'2.3'!25:152,11,FALSE)</f>
        <v>0</v>
      </c>
      <c r="E26" s="37">
        <f>VLOOKUP($A$26,'2.3'!25:152,19,FALSE)</f>
        <v>0</v>
      </c>
      <c r="F26" s="37">
        <f>VLOOKUP($A$26,'2.3'!25:152,27,FALSE)</f>
        <v>0</v>
      </c>
      <c r="G26" s="37">
        <f>VLOOKUP($A$26,'2.3'!25:152,35,FALSE)</f>
        <v>0</v>
      </c>
      <c r="H26" s="37">
        <f>VLOOKUP($A$26,'2.3'!25:152,43,FALSE)</f>
        <v>0</v>
      </c>
      <c r="I26" s="37">
        <f>VLOOKUP($A$26,'2.3'!25:152,51,FALSE)</f>
        <v>0</v>
      </c>
      <c r="J26" s="37">
        <f>VLOOKUP($A$26,'2.3'!25:152,59,FALSE)</f>
        <v>0</v>
      </c>
      <c r="K26" s="37">
        <f>VLOOKUP($A$26,'2.3'!25:152,67,FALSE)</f>
        <v>0</v>
      </c>
      <c r="L26" s="37">
        <f>VLOOKUP($A$26,'2.3'!25:152,75,FALSE)</f>
        <v>0</v>
      </c>
      <c r="M26" s="37">
        <f>VLOOKUP($A$26,'2.3'!25:152,83,FALSE)</f>
        <v>0</v>
      </c>
    </row>
    <row r="27" spans="1:13" ht="20.100000000000001" customHeight="1" x14ac:dyDescent="0.25">
      <c r="A27" s="35">
        <v>252</v>
      </c>
      <c r="B27" s="36" t="s">
        <v>312</v>
      </c>
      <c r="C27" s="37">
        <f>VLOOKUP($A$27,'2.3'!26:153,3,FALSE)</f>
        <v>6154.8543834105531</v>
      </c>
      <c r="D27" s="37">
        <f>VLOOKUP($A$27,'2.3'!26:153,11,FALSE)</f>
        <v>11891.813177599519</v>
      </c>
      <c r="E27" s="37">
        <f>VLOOKUP($A$27,'2.3'!26:153,19,FALSE)</f>
        <v>14418.922136570298</v>
      </c>
      <c r="F27" s="37">
        <f>VLOOKUP($A$27,'2.3'!26:153,27,FALSE)</f>
        <v>25017.518299863899</v>
      </c>
      <c r="G27" s="37">
        <f>VLOOKUP($A$27,'2.3'!26:153,35,FALSE)</f>
        <v>29775.225716592737</v>
      </c>
      <c r="H27" s="37">
        <f>VLOOKUP($A$27,'2.3'!26:153,43,FALSE)</f>
        <v>24649.053042339998</v>
      </c>
      <c r="I27" s="37">
        <f>VLOOKUP($A$27,'2.3'!26:153,51,FALSE)</f>
        <v>27187.651005809999</v>
      </c>
      <c r="J27" s="37">
        <f>VLOOKUP($A$27,'2.3'!26:153,59,FALSE)</f>
        <v>21951.57566848</v>
      </c>
      <c r="K27" s="37">
        <f>VLOOKUP($A$27,'2.3'!26:153,67,FALSE)</f>
        <v>23700.684161969999</v>
      </c>
      <c r="L27" s="37">
        <f>VLOOKUP($A$27,'2.3'!26:153,75,FALSE)</f>
        <v>16433.471633449997</v>
      </c>
      <c r="M27" s="37">
        <f>VLOOKUP($A$27,'2.3'!26:153,83,FALSE)</f>
        <v>11285.748110263999</v>
      </c>
    </row>
    <row r="28" spans="1:13" ht="20.100000000000001" customHeight="1" x14ac:dyDescent="0.25">
      <c r="A28" s="35">
        <v>253</v>
      </c>
      <c r="B28" s="36" t="s">
        <v>313</v>
      </c>
      <c r="C28" s="37">
        <f>VLOOKUP($A$28,'2.3'!27:154,3,FALSE)</f>
        <v>0</v>
      </c>
      <c r="D28" s="37">
        <f>VLOOKUP($A$28,'2.3'!27:154,11,FALSE)</f>
        <v>0</v>
      </c>
      <c r="E28" s="37">
        <f>VLOOKUP($A$28,'2.3'!27:154,19,FALSE)</f>
        <v>0</v>
      </c>
      <c r="F28" s="37">
        <f>VLOOKUP($A$28,'2.3'!27:154,27,FALSE)</f>
        <v>0</v>
      </c>
      <c r="G28" s="37">
        <f>VLOOKUP($A$28,'2.3'!27:154,35,FALSE)</f>
        <v>0</v>
      </c>
      <c r="H28" s="37">
        <f>VLOOKUP($A$28,'2.3'!27:154,43,FALSE)</f>
        <v>0</v>
      </c>
      <c r="I28" s="37">
        <f>VLOOKUP($A$28,'2.3'!27:154,51,FALSE)</f>
        <v>0</v>
      </c>
      <c r="J28" s="37">
        <f>VLOOKUP($A$28,'2.3'!27:154,59,FALSE)</f>
        <v>0</v>
      </c>
      <c r="K28" s="37">
        <f>VLOOKUP($A$28,'2.3'!27:154,67,FALSE)</f>
        <v>0</v>
      </c>
      <c r="L28" s="37">
        <f>VLOOKUP($A$28,'2.3'!27:154,75,FALSE)</f>
        <v>0</v>
      </c>
      <c r="M28" s="37">
        <f>VLOOKUP($A$28,'2.3'!27:154,83,FALSE)</f>
        <v>0</v>
      </c>
    </row>
    <row r="29" spans="1:13" ht="20.100000000000001" customHeight="1" x14ac:dyDescent="0.25">
      <c r="A29" s="32">
        <v>26</v>
      </c>
      <c r="B29" s="33" t="s">
        <v>243</v>
      </c>
      <c r="C29" s="34">
        <f>VLOOKUP($A$29,'2.3'!28:155,3,FALSE)</f>
        <v>240554.10105531669</v>
      </c>
      <c r="D29" s="34">
        <f>VLOOKUP($A$29,'2.3'!28:155,11,FALSE)</f>
        <v>276206.3752575008</v>
      </c>
      <c r="E29" s="34">
        <f>VLOOKUP($A$29,'2.3'!28:155,19,FALSE)</f>
        <v>306986.01870188338</v>
      </c>
      <c r="F29" s="34">
        <f>VLOOKUP($A$29,'2.3'!28:155,27,FALSE)</f>
        <v>319049.46992224094</v>
      </c>
      <c r="G29" s="34">
        <f>VLOOKUP($A$29,'2.3'!28:155,35,FALSE)</f>
        <v>353969.76653181296</v>
      </c>
      <c r="H29" s="34">
        <f>VLOOKUP($A$29,'2.3'!28:155,43,FALSE)</f>
        <v>361210.79716482549</v>
      </c>
      <c r="I29" s="34">
        <f>VLOOKUP($A$29,'2.3'!28:155,51,FALSE)</f>
        <v>405535.88051036553</v>
      </c>
      <c r="J29" s="34">
        <f>VLOOKUP($A$29,'2.3'!28:155,59,FALSE)</f>
        <v>403201.10831315245</v>
      </c>
      <c r="K29" s="34">
        <f>VLOOKUP($A$29,'2.3'!28:155,67,FALSE)</f>
        <v>447589.66599002795</v>
      </c>
      <c r="L29" s="34">
        <f>VLOOKUP($A$29,'2.3'!28:155,75,FALSE)</f>
        <v>484081.69633557479</v>
      </c>
      <c r="M29" s="34">
        <f>VLOOKUP($A$29,'2.3'!28:155,83,FALSE)</f>
        <v>585440.97336100903</v>
      </c>
    </row>
    <row r="30" spans="1:13" ht="20.100000000000001" customHeight="1" x14ac:dyDescent="0.25">
      <c r="A30" s="35">
        <v>261</v>
      </c>
      <c r="B30" s="36" t="s">
        <v>314</v>
      </c>
      <c r="C30" s="37">
        <f>VLOOKUP($A$30,'2.3'!29:156,3,FALSE)</f>
        <v>0</v>
      </c>
      <c r="D30" s="37">
        <f>VLOOKUP($A$30,'2.3'!29:156,11,FALSE)</f>
        <v>0</v>
      </c>
      <c r="E30" s="37">
        <f>VLOOKUP($A$30,'2.3'!29:156,19,FALSE)</f>
        <v>0</v>
      </c>
      <c r="F30" s="37">
        <f>VLOOKUP($A$30,'2.3'!29:156,27,FALSE)</f>
        <v>0</v>
      </c>
      <c r="G30" s="37">
        <f>VLOOKUP($A$30,'2.3'!29:156,35,FALSE)</f>
        <v>0</v>
      </c>
      <c r="H30" s="37">
        <f>VLOOKUP($A$30,'2.3'!29:156,43,FALSE)</f>
        <v>0</v>
      </c>
      <c r="I30" s="37">
        <f>VLOOKUP($A$30,'2.3'!29:156,51,FALSE)</f>
        <v>0</v>
      </c>
      <c r="J30" s="37">
        <f>VLOOKUP($A$30,'2.3'!29:156,59,FALSE)</f>
        <v>0</v>
      </c>
      <c r="K30" s="37">
        <f>VLOOKUP($A$30,'2.3'!29:156,67,FALSE)</f>
        <v>0</v>
      </c>
      <c r="L30" s="37">
        <f>VLOOKUP($A$30,'2.3'!29:156,75,FALSE)</f>
        <v>0</v>
      </c>
      <c r="M30" s="37">
        <f>VLOOKUP($A$30,'2.3'!29:156,83,FALSE)</f>
        <v>0</v>
      </c>
    </row>
    <row r="31" spans="1:13" ht="20.100000000000001" customHeight="1" x14ac:dyDescent="0.25">
      <c r="A31" s="107">
        <v>2611</v>
      </c>
      <c r="B31" s="107" t="s">
        <v>286</v>
      </c>
      <c r="C31" s="110">
        <f>VLOOKUP($A$31,'2.3'!30:157,3,FALSE)</f>
        <v>0</v>
      </c>
      <c r="D31" s="110">
        <f>VLOOKUP($A$31,'2.3'!30:157,11,FALSE)</f>
        <v>0</v>
      </c>
      <c r="E31" s="110">
        <f>VLOOKUP($A$31,'2.3'!30:157,19,FALSE)</f>
        <v>0</v>
      </c>
      <c r="F31" s="110">
        <f>VLOOKUP($A$31,'2.3'!30:157,27,FALSE)</f>
        <v>0</v>
      </c>
      <c r="G31" s="110">
        <f>VLOOKUP($A$31,'2.3'!30:157,35,FALSE)</f>
        <v>0</v>
      </c>
      <c r="H31" s="110">
        <f>VLOOKUP($A$31,'2.3'!30:157,43,FALSE)</f>
        <v>0</v>
      </c>
      <c r="I31" s="110">
        <f>VLOOKUP($A$31,'2.3'!30:157,51,FALSE)</f>
        <v>0</v>
      </c>
      <c r="J31" s="110">
        <f>VLOOKUP($A$31,'2.3'!30:157,59,FALSE)</f>
        <v>0</v>
      </c>
      <c r="K31" s="110">
        <f>VLOOKUP($A$31,'2.3'!30:157,67,FALSE)</f>
        <v>0</v>
      </c>
      <c r="L31" s="110">
        <f>VLOOKUP($A$31,'2.3'!30:157,75,FALSE)</f>
        <v>0</v>
      </c>
      <c r="M31" s="110">
        <f>VLOOKUP($A$31,'2.3'!30:157,83,FALSE)</f>
        <v>0</v>
      </c>
    </row>
    <row r="32" spans="1:13" ht="20.100000000000001" customHeight="1" x14ac:dyDescent="0.25">
      <c r="A32" s="107">
        <v>2612</v>
      </c>
      <c r="B32" s="107" t="s">
        <v>287</v>
      </c>
      <c r="C32" s="110">
        <f>VLOOKUP($A$32,'2.3'!31:158,3,FALSE)</f>
        <v>0</v>
      </c>
      <c r="D32" s="110">
        <f>VLOOKUP($A$32,'2.3'!31:158,11,FALSE)</f>
        <v>0</v>
      </c>
      <c r="E32" s="110">
        <f>VLOOKUP($A$32,'2.3'!31:158,19,FALSE)</f>
        <v>0</v>
      </c>
      <c r="F32" s="110">
        <f>VLOOKUP($A$32,'2.3'!31:158,27,FALSE)</f>
        <v>0</v>
      </c>
      <c r="G32" s="110">
        <f>VLOOKUP($A$32,'2.3'!31:158,35,FALSE)</f>
        <v>0</v>
      </c>
      <c r="H32" s="110">
        <f>VLOOKUP($A$32,'2.3'!31:158,43,FALSE)</f>
        <v>0</v>
      </c>
      <c r="I32" s="110">
        <f>VLOOKUP($A$32,'2.3'!31:158,51,FALSE)</f>
        <v>0</v>
      </c>
      <c r="J32" s="110">
        <f>VLOOKUP($A$32,'2.3'!31:158,59,FALSE)</f>
        <v>0</v>
      </c>
      <c r="K32" s="110">
        <f>VLOOKUP($A$32,'2.3'!31:158,67,FALSE)</f>
        <v>0</v>
      </c>
      <c r="L32" s="110">
        <f>VLOOKUP($A$32,'2.3'!31:158,75,FALSE)</f>
        <v>0</v>
      </c>
      <c r="M32" s="110">
        <f>VLOOKUP($A$32,'2.3'!31:158,83,FALSE)</f>
        <v>0</v>
      </c>
    </row>
    <row r="33" spans="1:13" ht="20.100000000000001" customHeight="1" x14ac:dyDescent="0.25">
      <c r="A33" s="35">
        <v>262</v>
      </c>
      <c r="B33" s="36" t="s">
        <v>315</v>
      </c>
      <c r="C33" s="37">
        <f>VLOOKUP($A$33,'2.3'!32:159,3,FALSE)</f>
        <v>1198.687303742</v>
      </c>
      <c r="D33" s="37">
        <f>VLOOKUP($A$33,'2.3'!32:159,11,FALSE)</f>
        <v>1103.804809792</v>
      </c>
      <c r="E33" s="37">
        <f>VLOOKUP($A$33,'2.3'!32:159,19,FALSE)</f>
        <v>1302.8920188613251</v>
      </c>
      <c r="F33" s="37">
        <f>VLOOKUP($A$33,'2.3'!32:159,27,FALSE)</f>
        <v>1881.4411883799999</v>
      </c>
      <c r="G33" s="37">
        <f>VLOOKUP($A$33,'2.3'!32:159,35,FALSE)</f>
        <v>3096.3982502209997</v>
      </c>
      <c r="H33" s="37">
        <f>VLOOKUP($A$33,'2.3'!32:159,43,FALSE)</f>
        <v>2712.741183004</v>
      </c>
      <c r="I33" s="37">
        <f>VLOOKUP($A$33,'2.3'!32:159,51,FALSE)</f>
        <v>4585.9516858389998</v>
      </c>
      <c r="J33" s="37">
        <f>VLOOKUP($A$33,'2.3'!32:159,59,FALSE)</f>
        <v>3591.6326297956266</v>
      </c>
      <c r="K33" s="37">
        <f>VLOOKUP($A$33,'2.3'!32:159,67,FALSE)</f>
        <v>3629.7129600400003</v>
      </c>
      <c r="L33" s="37">
        <f>VLOOKUP($A$33,'2.3'!32:159,75,FALSE)</f>
        <v>2447.0323699250002</v>
      </c>
      <c r="M33" s="37">
        <f>VLOOKUP($A$33,'2.3'!32:159,83,FALSE)</f>
        <v>3981.4721590589998</v>
      </c>
    </row>
    <row r="34" spans="1:13" ht="20.100000000000001" customHeight="1" x14ac:dyDescent="0.25">
      <c r="A34" s="107">
        <v>2621</v>
      </c>
      <c r="B34" s="107" t="s">
        <v>286</v>
      </c>
      <c r="C34" s="110">
        <f>VLOOKUP($A$34,'2.3'!33:160,3,FALSE)</f>
        <v>1195.0824802120001</v>
      </c>
      <c r="D34" s="110">
        <f>VLOOKUP($A$34,'2.3'!33:160,11,FALSE)</f>
        <v>1075.0850727920001</v>
      </c>
      <c r="E34" s="110">
        <f>VLOOKUP($A$34,'2.3'!33:160,19,FALSE)</f>
        <v>1291.8327055413251</v>
      </c>
      <c r="F34" s="110">
        <f>VLOOKUP($A$34,'2.3'!33:160,27,FALSE)</f>
        <v>1843.5006023799999</v>
      </c>
      <c r="G34" s="110">
        <f>VLOOKUP($A$34,'2.3'!33:160,35,FALSE)</f>
        <v>3087.0410481409999</v>
      </c>
      <c r="H34" s="110">
        <f>VLOOKUP($A$34,'2.3'!33:160,43,FALSE)</f>
        <v>2706.5441830039999</v>
      </c>
      <c r="I34" s="110">
        <f>VLOOKUP($A$34,'2.3'!33:160,51,FALSE)</f>
        <v>4576.2299772890001</v>
      </c>
      <c r="J34" s="110">
        <f>VLOOKUP($A$34,'2.3'!33:160,59,FALSE)</f>
        <v>3588.8997317956268</v>
      </c>
      <c r="K34" s="110">
        <f>VLOOKUP($A$34,'2.3'!33:160,67,FALSE)</f>
        <v>3515.92095715</v>
      </c>
      <c r="L34" s="110">
        <f>VLOOKUP($A$34,'2.3'!33:160,75,FALSE)</f>
        <v>2447.0323699250002</v>
      </c>
      <c r="M34" s="110">
        <f>VLOOKUP($A$34,'2.3'!33:160,83,FALSE)</f>
        <v>3976.0714863889998</v>
      </c>
    </row>
    <row r="35" spans="1:13" ht="20.100000000000001" customHeight="1" x14ac:dyDescent="0.25">
      <c r="A35" s="107">
        <v>2622</v>
      </c>
      <c r="B35" s="107" t="s">
        <v>287</v>
      </c>
      <c r="C35" s="110">
        <f>VLOOKUP($A$35,'2.3'!34:161,3,FALSE)</f>
        <v>3.60482353</v>
      </c>
      <c r="D35" s="110">
        <f>VLOOKUP($A$35,'2.3'!34:161,11,FALSE)</f>
        <v>28.719737000000002</v>
      </c>
      <c r="E35" s="110">
        <f>VLOOKUP($A$35,'2.3'!34:161,19,FALSE)</f>
        <v>11.059313319999999</v>
      </c>
      <c r="F35" s="110">
        <f>VLOOKUP($A$35,'2.3'!34:161,27,FALSE)</f>
        <v>37.940585999999996</v>
      </c>
      <c r="G35" s="110">
        <f>VLOOKUP($A$35,'2.3'!34:161,35,FALSE)</f>
        <v>9.3572020800000004</v>
      </c>
      <c r="H35" s="110">
        <f>VLOOKUP($A$35,'2.3'!34:161,43,FALSE)</f>
        <v>6.1970000000000001</v>
      </c>
      <c r="I35" s="110">
        <f>VLOOKUP($A$35,'2.3'!34:161,51,FALSE)</f>
        <v>9.7217085499999989</v>
      </c>
      <c r="J35" s="110">
        <f>VLOOKUP($A$35,'2.3'!34:161,59,FALSE)</f>
        <v>2.732898</v>
      </c>
      <c r="K35" s="110">
        <f>VLOOKUP($A$35,'2.3'!34:161,67,FALSE)</f>
        <v>113.79200289000001</v>
      </c>
      <c r="L35" s="110">
        <f>VLOOKUP($A$35,'2.3'!34:161,75,FALSE)</f>
        <v>0</v>
      </c>
      <c r="M35" s="110">
        <f>VLOOKUP($A$35,'2.3'!34:161,83,FALSE)</f>
        <v>5.4006726699999996</v>
      </c>
    </row>
    <row r="36" spans="1:13" ht="20.100000000000001" customHeight="1" x14ac:dyDescent="0.25">
      <c r="A36" s="35">
        <v>263</v>
      </c>
      <c r="B36" s="36" t="s">
        <v>310</v>
      </c>
      <c r="C36" s="37">
        <f>VLOOKUP($A$36,'2.3'!35:162,3,FALSE)</f>
        <v>239355.41375157467</v>
      </c>
      <c r="D36" s="37">
        <f>VLOOKUP($A$36,'2.3'!35:162,11,FALSE)</f>
        <v>275102.57044770877</v>
      </c>
      <c r="E36" s="37">
        <f>VLOOKUP($A$36,'2.3'!35:162,19,FALSE)</f>
        <v>305683.12668302207</v>
      </c>
      <c r="F36" s="37">
        <f>VLOOKUP($A$36,'2.3'!35:162,27,FALSE)</f>
        <v>317168.02873386093</v>
      </c>
      <c r="G36" s="37">
        <f>VLOOKUP($A$36,'2.3'!35:162,35,FALSE)</f>
        <v>350873.36828159192</v>
      </c>
      <c r="H36" s="37">
        <f>VLOOKUP($A$36,'2.3'!35:162,43,FALSE)</f>
        <v>358498.0559818215</v>
      </c>
      <c r="I36" s="37">
        <f>VLOOKUP($A$36,'2.3'!35:162,51,FALSE)</f>
        <v>400949.92882452655</v>
      </c>
      <c r="J36" s="37">
        <f>VLOOKUP($A$36,'2.3'!35:162,59,FALSE)</f>
        <v>399609.47568335675</v>
      </c>
      <c r="K36" s="37">
        <f>VLOOKUP($A$36,'2.3'!35:162,67,FALSE)</f>
        <v>443959.95302998787</v>
      </c>
      <c r="L36" s="37">
        <f>VLOOKUP($A$36,'2.3'!35:162,75,FALSE)</f>
        <v>481634.66396564979</v>
      </c>
      <c r="M36" s="37">
        <f>VLOOKUP($A$36,'2.3'!35:162,83,FALSE)</f>
        <v>581459.50120195001</v>
      </c>
    </row>
    <row r="37" spans="1:13" ht="20.100000000000001" customHeight="1" x14ac:dyDescent="0.25">
      <c r="A37" s="107">
        <v>2631</v>
      </c>
      <c r="B37" s="107" t="s">
        <v>286</v>
      </c>
      <c r="C37" s="110">
        <f>VLOOKUP($A$37,'2.3'!36:163,3,FALSE)</f>
        <v>224373.74651635467</v>
      </c>
      <c r="D37" s="110">
        <f>VLOOKUP($A$37,'2.3'!36:163,11,FALSE)</f>
        <v>261321.79972602875</v>
      </c>
      <c r="E37" s="110">
        <f>VLOOKUP($A$37,'2.3'!36:163,19,FALSE)</f>
        <v>285484.47762289201</v>
      </c>
      <c r="F37" s="110">
        <f>VLOOKUP($A$37,'2.3'!36:163,27,FALSE)</f>
        <v>302686.07530446094</v>
      </c>
      <c r="G37" s="110">
        <f>VLOOKUP($A$37,'2.3'!36:163,35,FALSE)</f>
        <v>334108.78253113193</v>
      </c>
      <c r="H37" s="110">
        <f>VLOOKUP($A$37,'2.3'!36:163,43,FALSE)</f>
        <v>345252.5175535715</v>
      </c>
      <c r="I37" s="110">
        <f>VLOOKUP($A$37,'2.3'!36:163,51,FALSE)</f>
        <v>383033.49703514652</v>
      </c>
      <c r="J37" s="110">
        <f>VLOOKUP($A$37,'2.3'!36:163,59,FALSE)</f>
        <v>387553.61617497681</v>
      </c>
      <c r="K37" s="110">
        <f>VLOOKUP($A$37,'2.3'!36:163,67,FALSE)</f>
        <v>429227.97649844794</v>
      </c>
      <c r="L37" s="110">
        <f>VLOOKUP($A$37,'2.3'!36:163,75,FALSE)</f>
        <v>469811.20173790975</v>
      </c>
      <c r="M37" s="110">
        <f>VLOOKUP($A$37,'2.3'!36:163,83,FALSE)</f>
        <v>564301.42443288001</v>
      </c>
    </row>
    <row r="38" spans="1:13" ht="20.100000000000001" customHeight="1" x14ac:dyDescent="0.25">
      <c r="A38" s="107">
        <v>2632</v>
      </c>
      <c r="B38" s="107" t="s">
        <v>287</v>
      </c>
      <c r="C38" s="110">
        <f>VLOOKUP($A$38,'2.3'!37:164,3,FALSE)</f>
        <v>14981.66723522</v>
      </c>
      <c r="D38" s="110">
        <f>VLOOKUP($A$38,'2.3'!37:164,11,FALSE)</f>
        <v>13780.770721680001</v>
      </c>
      <c r="E38" s="110">
        <f>VLOOKUP($A$38,'2.3'!37:164,19,FALSE)</f>
        <v>20198.649060129999</v>
      </c>
      <c r="F38" s="110">
        <f>VLOOKUP($A$38,'2.3'!37:164,27,FALSE)</f>
        <v>14481.9534294</v>
      </c>
      <c r="G38" s="110">
        <f>VLOOKUP($A$38,'2.3'!37:164,35,FALSE)</f>
        <v>16764.585750459999</v>
      </c>
      <c r="H38" s="110">
        <f>VLOOKUP($A$38,'2.3'!37:164,43,FALSE)</f>
        <v>13245.538428249998</v>
      </c>
      <c r="I38" s="110">
        <f>VLOOKUP($A$38,'2.3'!37:164,51,FALSE)</f>
        <v>17916.431789379996</v>
      </c>
      <c r="J38" s="110">
        <f>VLOOKUP($A$38,'2.3'!37:164,59,FALSE)</f>
        <v>12055.859508380005</v>
      </c>
      <c r="K38" s="110">
        <f>VLOOKUP($A$38,'2.3'!37:164,67,FALSE)</f>
        <v>14731.976531540004</v>
      </c>
      <c r="L38" s="110">
        <f>VLOOKUP($A$38,'2.3'!37:164,75,FALSE)</f>
        <v>11823.462227740001</v>
      </c>
      <c r="M38" s="110">
        <f>VLOOKUP($A$38,'2.3'!37:164,83,FALSE)</f>
        <v>17158.076769069998</v>
      </c>
    </row>
    <row r="39" spans="1:13" ht="20.100000000000001" customHeight="1" x14ac:dyDescent="0.25">
      <c r="A39" s="32">
        <v>27</v>
      </c>
      <c r="B39" s="33" t="s">
        <v>580</v>
      </c>
      <c r="C39" s="34">
        <f>VLOOKUP($A$39,'2.3'!38:165,3,FALSE)</f>
        <v>392675.01943926699</v>
      </c>
      <c r="D39" s="34">
        <f>VLOOKUP($A$39,'2.3'!38:165,11,FALSE)</f>
        <v>435673.06507667003</v>
      </c>
      <c r="E39" s="34">
        <f>VLOOKUP($A$39,'2.3'!38:165,19,FALSE)</f>
        <v>490491.92871766957</v>
      </c>
      <c r="F39" s="34">
        <f>VLOOKUP($A$39,'2.3'!38:165,27,FALSE)</f>
        <v>551846.60736259096</v>
      </c>
      <c r="G39" s="34">
        <f>VLOOKUP($A$39,'2.3'!38:165,35,FALSE)</f>
        <v>619785.00932206796</v>
      </c>
      <c r="H39" s="34">
        <f>VLOOKUP($A$39,'2.3'!38:165,43,FALSE)</f>
        <v>667437.81786716694</v>
      </c>
      <c r="I39" s="34">
        <f>VLOOKUP($A$39,'2.3'!38:165,51,FALSE)</f>
        <v>760735.88865863695</v>
      </c>
      <c r="J39" s="34">
        <f>VLOOKUP($A$39,'2.3'!38:165,59,FALSE)</f>
        <v>828294.49306431226</v>
      </c>
      <c r="K39" s="34">
        <f>VLOOKUP($A$39,'2.3'!38:165,67,FALSE)</f>
        <v>864691.14484827907</v>
      </c>
      <c r="L39" s="34">
        <f>VLOOKUP($A$39,'2.3'!38:165,75,FALSE)</f>
        <v>922168.2281849971</v>
      </c>
      <c r="M39" s="34">
        <f>VLOOKUP($A$39,'2.3'!38:165,83,FALSE)</f>
        <v>1293359.992524785</v>
      </c>
    </row>
    <row r="40" spans="1:13" ht="20.100000000000001" customHeight="1" x14ac:dyDescent="0.25">
      <c r="A40" s="35">
        <v>271</v>
      </c>
      <c r="B40" s="36" t="s">
        <v>316</v>
      </c>
      <c r="C40" s="37">
        <f>VLOOKUP($A$40,'2.3'!39:166,3,FALSE)</f>
        <v>283193.42965563806</v>
      </c>
      <c r="D40" s="37">
        <f>VLOOKUP($A$40,'2.3'!39:166,11,FALSE)</f>
        <v>315530.71203282999</v>
      </c>
      <c r="E40" s="37">
        <f>VLOOKUP($A$40,'2.3'!39:166,19,FALSE)</f>
        <v>357542.69159077725</v>
      </c>
      <c r="F40" s="37">
        <f>VLOOKUP($A$40,'2.3'!39:166,27,FALSE)</f>
        <v>402151.177224082</v>
      </c>
      <c r="G40" s="37">
        <f>VLOOKUP($A$40,'2.3'!39:166,35,FALSE)</f>
        <v>455188.01153532008</v>
      </c>
      <c r="H40" s="37">
        <f>VLOOKUP($A$40,'2.3'!39:166,43,FALSE)</f>
        <v>492311.29401984497</v>
      </c>
      <c r="I40" s="37">
        <f>VLOOKUP($A$40,'2.3'!39:166,51,FALSE)</f>
        <v>570863.416966349</v>
      </c>
      <c r="J40" s="37">
        <f>VLOOKUP($A$40,'2.3'!39:166,59,FALSE)</f>
        <v>621877.17517786042</v>
      </c>
      <c r="K40" s="37">
        <f>VLOOKUP($A$40,'2.3'!39:166,67,FALSE)</f>
        <v>648420.99338358699</v>
      </c>
      <c r="L40" s="37">
        <f>VLOOKUP($A$40,'2.3'!39:166,75,FALSE)</f>
        <v>689981.82109403599</v>
      </c>
      <c r="M40" s="37">
        <f>VLOOKUP($A$40,'2.3'!39:166,83,FALSE)</f>
        <v>741540.88622988109</v>
      </c>
    </row>
    <row r="41" spans="1:13" s="109" customFormat="1" ht="20.100000000000001" customHeight="1" x14ac:dyDescent="0.25">
      <c r="A41" s="60" t="s">
        <v>504</v>
      </c>
      <c r="B41" s="109" t="s">
        <v>505</v>
      </c>
      <c r="C41" s="47">
        <f>VLOOKUP($A$41,'2.3'!40:167,3,FALSE)</f>
        <v>225494.302706594</v>
      </c>
      <c r="D41" s="47">
        <f>VLOOKUP($A$41,'2.3'!40:167,11,FALSE)</f>
        <v>251161.99349261</v>
      </c>
      <c r="E41" s="47">
        <f>VLOOKUP($A$41,'2.3'!40:167,19,FALSE)</f>
        <v>286102.62407085585</v>
      </c>
      <c r="F41" s="47">
        <f>VLOOKUP($A$41,'2.3'!40:167,27,FALSE)</f>
        <v>319965.99573447002</v>
      </c>
      <c r="G41" s="47">
        <f>VLOOKUP($A$41,'2.3'!40:167,35,FALSE)</f>
        <v>360125.75807089999</v>
      </c>
      <c r="H41" s="47">
        <f>VLOOKUP($A$41,'2.3'!40:167,43,FALSE)</f>
        <v>393729.11223986396</v>
      </c>
      <c r="I41" s="47">
        <f>VLOOKUP($A$41,'2.3'!40:167,51,FALSE)</f>
        <v>452007.872758532</v>
      </c>
      <c r="J41" s="47">
        <f>VLOOKUP($A$41,'2.3'!40:167,59,FALSE)</f>
        <v>506036.59482987999</v>
      </c>
      <c r="K41" s="47">
        <f>VLOOKUP($A$41,'2.3'!40:167,67,FALSE)</f>
        <v>532414.49590467999</v>
      </c>
      <c r="L41" s="47">
        <f>VLOOKUP($A$41,'2.3'!40:167,75,FALSE)</f>
        <v>572738.65512484999</v>
      </c>
      <c r="M41" s="47">
        <f>VLOOKUP($A$41,'2.3'!40:167,83,FALSE)</f>
        <v>612594.8705089601</v>
      </c>
    </row>
    <row r="42" spans="1:13" s="109" customFormat="1" ht="20.100000000000001" customHeight="1" x14ac:dyDescent="0.25">
      <c r="A42" s="60" t="s">
        <v>506</v>
      </c>
      <c r="B42" s="109" t="s">
        <v>507</v>
      </c>
      <c r="C42" s="47">
        <f>VLOOKUP($A$42,'2.3'!41:168,3,FALSE)</f>
        <v>20717.380211379997</v>
      </c>
      <c r="D42" s="47">
        <f>VLOOKUP($A$42,'2.3'!41:168,11,FALSE)</f>
        <v>23794.052151439999</v>
      </c>
      <c r="E42" s="47">
        <f>VLOOKUP($A$42,'2.3'!41:168,19,FALSE)</f>
        <v>27313.592211000003</v>
      </c>
      <c r="F42" s="47">
        <f>VLOOKUP($A$42,'2.3'!41:168,27,FALSE)</f>
        <v>32202.170834839999</v>
      </c>
      <c r="G42" s="47">
        <f>VLOOKUP($A$42,'2.3'!41:168,35,FALSE)</f>
        <v>35186.491278039</v>
      </c>
      <c r="H42" s="47">
        <f>VLOOKUP($A$42,'2.3'!41:168,43,FALSE)</f>
        <v>38130.810483221001</v>
      </c>
      <c r="I42" s="47">
        <f>VLOOKUP($A$42,'2.3'!41:168,51,FALSE)</f>
        <v>37667.740469900004</v>
      </c>
      <c r="J42" s="47">
        <f>VLOOKUP($A$42,'2.3'!41:168,59,FALSE)</f>
        <v>38540.742640880395</v>
      </c>
      <c r="K42" s="47">
        <f>VLOOKUP($A$42,'2.3'!41:168,67,FALSE)</f>
        <v>36299.695903550004</v>
      </c>
      <c r="L42" s="47">
        <f>VLOOKUP($A$42,'2.3'!41:168,75,FALSE)</f>
        <v>37418.42684973</v>
      </c>
      <c r="M42" s="47">
        <f>VLOOKUP($A$42,'2.3'!41:168,83,FALSE)</f>
        <v>39991.073966803</v>
      </c>
    </row>
    <row r="43" spans="1:13" s="109" customFormat="1" ht="20.100000000000001" customHeight="1" x14ac:dyDescent="0.25">
      <c r="A43" s="60" t="s">
        <v>508</v>
      </c>
      <c r="B43" s="109" t="s">
        <v>509</v>
      </c>
      <c r="C43" s="47">
        <f>VLOOKUP($A$43,'2.3'!42:169,3,FALSE)</f>
        <v>8758.2032170000002</v>
      </c>
      <c r="D43" s="47">
        <f>VLOOKUP($A$43,'2.3'!42:169,11,FALSE)</f>
        <v>10379.396260000001</v>
      </c>
      <c r="E43" s="47">
        <f>VLOOKUP($A$43,'2.3'!42:169,19,FALSE)</f>
        <v>12266.499477140002</v>
      </c>
      <c r="F43" s="47">
        <f>VLOOKUP($A$43,'2.3'!42:169,27,FALSE)</f>
        <v>13472.876447959999</v>
      </c>
      <c r="G43" s="47">
        <f>VLOOKUP($A$43,'2.3'!42:169,35,FALSE)</f>
        <v>16683.304538199998</v>
      </c>
      <c r="H43" s="47">
        <f>VLOOKUP($A$43,'2.3'!42:169,43,FALSE)</f>
        <v>9180.8223547599991</v>
      </c>
      <c r="I43" s="47">
        <f>VLOOKUP($A$43,'2.3'!42:169,51,FALSE)</f>
        <v>18346.782028199996</v>
      </c>
      <c r="J43" s="47">
        <f>VLOOKUP($A$43,'2.3'!42:169,59,FALSE)</f>
        <v>16565.899077599999</v>
      </c>
      <c r="K43" s="47">
        <f>VLOOKUP($A$43,'2.3'!42:169,67,FALSE)</f>
        <v>17236.835199540001</v>
      </c>
      <c r="L43" s="47">
        <f>VLOOKUP($A$43,'2.3'!42:169,75,FALSE)</f>
        <v>17594.545935730002</v>
      </c>
      <c r="M43" s="47">
        <f>VLOOKUP($A$43,'2.3'!42:169,83,FALSE)</f>
        <v>19579.779094220001</v>
      </c>
    </row>
    <row r="44" spans="1:13" s="109" customFormat="1" ht="20.100000000000001" customHeight="1" x14ac:dyDescent="0.25">
      <c r="A44" s="60" t="s">
        <v>510</v>
      </c>
      <c r="B44" s="109" t="s">
        <v>511</v>
      </c>
      <c r="C44" s="47">
        <f>VLOOKUP($A$44,'2.3'!43:170,3,FALSE)</f>
        <v>28223.543520663996</v>
      </c>
      <c r="D44" s="47">
        <f>VLOOKUP($A$44,'2.3'!43:170,11,FALSE)</f>
        <v>30195.270128780001</v>
      </c>
      <c r="E44" s="47">
        <f>VLOOKUP($A$44,'2.3'!43:170,19,FALSE)</f>
        <v>31859.975831781441</v>
      </c>
      <c r="F44" s="47">
        <f>VLOOKUP($A$44,'2.3'!43:170,27,FALSE)</f>
        <v>36510.134206811999</v>
      </c>
      <c r="G44" s="47">
        <f>VLOOKUP($A$44,'2.3'!43:170,35,FALSE)</f>
        <v>43192.457648181</v>
      </c>
      <c r="H44" s="47">
        <f>VLOOKUP($A$44,'2.3'!43:170,43,FALSE)</f>
        <v>51270.548941999994</v>
      </c>
      <c r="I44" s="47">
        <f>VLOOKUP($A$44,'2.3'!43:170,51,FALSE)</f>
        <v>62841.021709716995</v>
      </c>
      <c r="J44" s="47">
        <f>VLOOKUP($A$44,'2.3'!43:170,59,FALSE)</f>
        <v>60733.938629500008</v>
      </c>
      <c r="K44" s="47">
        <f>VLOOKUP($A$44,'2.3'!43:170,67,FALSE)</f>
        <v>62469.966375816999</v>
      </c>
      <c r="L44" s="47">
        <f>VLOOKUP($A$44,'2.3'!43:170,75,FALSE)</f>
        <v>62230.193183726005</v>
      </c>
      <c r="M44" s="47">
        <f>VLOOKUP($A$44,'2.3'!43:170,83,FALSE)</f>
        <v>69375.162659897993</v>
      </c>
    </row>
    <row r="45" spans="1:13" ht="20.100000000000001" customHeight="1" x14ac:dyDescent="0.25">
      <c r="A45" s="35">
        <v>272</v>
      </c>
      <c r="B45" s="36" t="s">
        <v>317</v>
      </c>
      <c r="C45" s="37">
        <f>VLOOKUP($A$45,'2.3'!44:171,3,FALSE)</f>
        <v>37632.086286726</v>
      </c>
      <c r="D45" s="37">
        <f>VLOOKUP($A$45,'2.3'!44:171,11,FALSE)</f>
        <v>43209.107803639999</v>
      </c>
      <c r="E45" s="37">
        <f>VLOOKUP($A$45,'2.3'!44:171,19,FALSE)</f>
        <v>52698.286807386175</v>
      </c>
      <c r="F45" s="37">
        <f>VLOOKUP($A$45,'2.3'!44:171,27,FALSE)</f>
        <v>62438.07654686</v>
      </c>
      <c r="G45" s="37">
        <f>VLOOKUP($A$45,'2.3'!44:171,35,FALSE)</f>
        <v>68936.674930067005</v>
      </c>
      <c r="H45" s="37">
        <f>VLOOKUP($A$45,'2.3'!44:171,43,FALSE)</f>
        <v>71500.824891700002</v>
      </c>
      <c r="I45" s="37">
        <f>VLOOKUP($A$45,'2.3'!44:171,51,FALSE)</f>
        <v>78248.034582606007</v>
      </c>
      <c r="J45" s="37">
        <f>VLOOKUP($A$45,'2.3'!44:171,59,FALSE)</f>
        <v>82911.060928440042</v>
      </c>
      <c r="K45" s="37">
        <f>VLOOKUP($A$45,'2.3'!44:171,67,FALSE)</f>
        <v>86273.909704050006</v>
      </c>
      <c r="L45" s="37">
        <f>VLOOKUP($A$45,'2.3'!44:171,75,FALSE)</f>
        <v>93271.166348949992</v>
      </c>
      <c r="M45" s="37">
        <f>VLOOKUP($A$45,'2.3'!44:171,83,FALSE)</f>
        <v>408690.65146891295</v>
      </c>
    </row>
    <row r="46" spans="1:13" s="109" customFormat="1" ht="20.100000000000001" customHeight="1" x14ac:dyDescent="0.25">
      <c r="A46" s="60" t="s">
        <v>512</v>
      </c>
      <c r="B46" s="109" t="s">
        <v>513</v>
      </c>
      <c r="C46" s="47">
        <f>VLOOKUP($A$46,'2.3'!45:172,3,FALSE)</f>
        <v>22233.233412050002</v>
      </c>
      <c r="D46" s="47">
        <f>VLOOKUP($A$46,'2.3'!45:172,11,FALSE)</f>
        <v>25114.48351432</v>
      </c>
      <c r="E46" s="47">
        <f>VLOOKUP($A$46,'2.3'!45:172,19,FALSE)</f>
        <v>30321.52235662</v>
      </c>
      <c r="F46" s="47">
        <f>VLOOKUP($A$46,'2.3'!45:172,27,FALSE)</f>
        <v>33725.44399236</v>
      </c>
      <c r="G46" s="47">
        <f>VLOOKUP($A$46,'2.3'!45:172,35,FALSE)</f>
        <v>37511.239915190003</v>
      </c>
      <c r="H46" s="47">
        <f>VLOOKUP($A$46,'2.3'!45:172,43,FALSE)</f>
        <v>41793.480644869996</v>
      </c>
      <c r="I46" s="47">
        <f>VLOOKUP($A$46,'2.3'!45:172,51,FALSE)</f>
        <v>47966.477198330002</v>
      </c>
      <c r="J46" s="47">
        <f>VLOOKUP($A$46,'2.3'!45:172,59,FALSE)</f>
        <v>53119.695282630026</v>
      </c>
      <c r="K46" s="47">
        <f>VLOOKUP($A$46,'2.3'!45:172,67,FALSE)</f>
        <v>55176.642847030002</v>
      </c>
      <c r="L46" s="47">
        <f>VLOOKUP($A$46,'2.3'!45:172,75,FALSE)</f>
        <v>58494.657158889997</v>
      </c>
      <c r="M46" s="47">
        <f>VLOOKUP($A$46,'2.3'!45:172,83,FALSE)</f>
        <v>61644.781877319998</v>
      </c>
    </row>
    <row r="47" spans="1:13" s="109" customFormat="1" ht="20.100000000000001" customHeight="1" x14ac:dyDescent="0.25">
      <c r="A47" s="60" t="s">
        <v>514</v>
      </c>
      <c r="B47" s="109" t="s">
        <v>515</v>
      </c>
      <c r="C47" s="47">
        <f>VLOOKUP($A$47,'2.3'!46:173,3,FALSE)</f>
        <v>227.04621237999999</v>
      </c>
      <c r="D47" s="47">
        <f>VLOOKUP($A$47,'2.3'!46:173,11,FALSE)</f>
        <v>251.16615778000005</v>
      </c>
      <c r="E47" s="47">
        <f>VLOOKUP($A$47,'2.3'!46:173,19,FALSE)</f>
        <v>255.04183848999998</v>
      </c>
      <c r="F47" s="47">
        <f>VLOOKUP($A$47,'2.3'!46:173,27,FALSE)</f>
        <v>596.92194353000002</v>
      </c>
      <c r="G47" s="47">
        <f>VLOOKUP($A$47,'2.3'!46:173,35,FALSE)</f>
        <v>636.50163229999998</v>
      </c>
      <c r="H47" s="47">
        <f>VLOOKUP($A$47,'2.3'!46:173,43,FALSE)</f>
        <v>736.65115065999998</v>
      </c>
      <c r="I47" s="47">
        <f>VLOOKUP($A$47,'2.3'!46:173,51,FALSE)</f>
        <v>745.30388500999993</v>
      </c>
      <c r="J47" s="47">
        <f>VLOOKUP($A$47,'2.3'!46:173,59,FALSE)</f>
        <v>733.09776233000002</v>
      </c>
      <c r="K47" s="47">
        <f>VLOOKUP($A$47,'2.3'!46:173,67,FALSE)</f>
        <v>702.28841492000004</v>
      </c>
      <c r="L47" s="47">
        <f>VLOOKUP($A$47,'2.3'!46:173,75,FALSE)</f>
        <v>817.81901648000007</v>
      </c>
      <c r="M47" s="47">
        <f>VLOOKUP($A$47,'2.3'!46:173,83,FALSE)</f>
        <v>719.00890522999998</v>
      </c>
    </row>
    <row r="48" spans="1:13" s="109" customFormat="1" ht="20.100000000000001" customHeight="1" x14ac:dyDescent="0.25">
      <c r="A48" s="60" t="s">
        <v>516</v>
      </c>
      <c r="B48" s="109" t="s">
        <v>517</v>
      </c>
      <c r="C48" s="47">
        <f>VLOOKUP($A$48,'2.3'!47:174,3,FALSE)</f>
        <v>15171.806662295998</v>
      </c>
      <c r="D48" s="47">
        <f>VLOOKUP($A$48,'2.3'!47:174,11,FALSE)</f>
        <v>17843.458131539999</v>
      </c>
      <c r="E48" s="47">
        <f>VLOOKUP($A$48,'2.3'!47:174,19,FALSE)</f>
        <v>22121.722612276175</v>
      </c>
      <c r="F48" s="47">
        <f>VLOOKUP($A$48,'2.3'!47:174,27,FALSE)</f>
        <v>28115.710610970003</v>
      </c>
      <c r="G48" s="47">
        <f>VLOOKUP($A$48,'2.3'!47:174,35,FALSE)</f>
        <v>30788.933382577001</v>
      </c>
      <c r="H48" s="47">
        <f>VLOOKUP($A$48,'2.3'!47:174,43,FALSE)</f>
        <v>28970.693096169995</v>
      </c>
      <c r="I48" s="47">
        <f>VLOOKUP($A$48,'2.3'!47:174,51,FALSE)</f>
        <v>29536.253499266004</v>
      </c>
      <c r="J48" s="47">
        <f>VLOOKUP($A$48,'2.3'!47:174,59,FALSE)</f>
        <v>29058.26788348001</v>
      </c>
      <c r="K48" s="47">
        <f>VLOOKUP($A$48,'2.3'!47:174,67,FALSE)</f>
        <v>30394.9784421</v>
      </c>
      <c r="L48" s="47">
        <f>VLOOKUP($A$48,'2.3'!47:174,75,FALSE)</f>
        <v>33958.690173579998</v>
      </c>
      <c r="M48" s="47">
        <f>VLOOKUP($A$48,'2.3'!47:174,83,FALSE)</f>
        <v>346326.86068636301</v>
      </c>
    </row>
    <row r="49" spans="1:83" ht="20.100000000000001" customHeight="1" x14ac:dyDescent="0.25">
      <c r="A49" s="35">
        <v>273</v>
      </c>
      <c r="B49" s="36" t="s">
        <v>518</v>
      </c>
      <c r="C49" s="37">
        <f>VLOOKUP($A$49,'2.3'!48:175,3,FALSE)</f>
        <v>71849.503496902995</v>
      </c>
      <c r="D49" s="37">
        <f>VLOOKUP($A$49,'2.3'!48:175,11,FALSE)</f>
        <v>76933.245240200005</v>
      </c>
      <c r="E49" s="37">
        <f>VLOOKUP($A$49,'2.3'!48:175,19,FALSE)</f>
        <v>80250.950319506155</v>
      </c>
      <c r="F49" s="37">
        <f>VLOOKUP($A$49,'2.3'!48:175,27,FALSE)</f>
        <v>87257.353591648993</v>
      </c>
      <c r="G49" s="37">
        <f>VLOOKUP($A$49,'2.3'!48:175,35,FALSE)</f>
        <v>95660.322856680985</v>
      </c>
      <c r="H49" s="37">
        <f>VLOOKUP($A$49,'2.3'!48:175,43,FALSE)</f>
        <v>103625.69895562201</v>
      </c>
      <c r="I49" s="37">
        <f>VLOOKUP($A$49,'2.3'!48:175,51,FALSE)</f>
        <v>111624.437109682</v>
      </c>
      <c r="J49" s="37">
        <f>VLOOKUP($A$49,'2.3'!48:175,59,FALSE)</f>
        <v>123506.25695801177</v>
      </c>
      <c r="K49" s="37">
        <f>VLOOKUP($A$49,'2.3'!48:175,67,FALSE)</f>
        <v>129996.24176064198</v>
      </c>
      <c r="L49" s="37">
        <f>VLOOKUP($A$49,'2.3'!48:175,75,FALSE)</f>
        <v>138915.24074201102</v>
      </c>
      <c r="M49" s="37">
        <f>VLOOKUP($A$49,'2.3'!48:175,83,FALSE)</f>
        <v>143128.45482599101</v>
      </c>
    </row>
    <row r="50" spans="1:83" s="109" customFormat="1" ht="20.100000000000001" customHeight="1" x14ac:dyDescent="0.25">
      <c r="A50" s="60" t="s">
        <v>519</v>
      </c>
      <c r="B50" s="109" t="s">
        <v>799</v>
      </c>
      <c r="C50" s="47">
        <f>VLOOKUP($A$50,'2.3'!49:176,3,FALSE)</f>
        <v>45829.136134749999</v>
      </c>
      <c r="D50" s="47">
        <f>VLOOKUP($A$50,'2.3'!49:176,11,FALSE)</f>
        <v>49496.255731360005</v>
      </c>
      <c r="E50" s="47">
        <f>VLOOKUP($A$50,'2.3'!49:176,19,FALSE)</f>
        <v>52496.75295614999</v>
      </c>
      <c r="F50" s="47">
        <f>VLOOKUP($A$50,'2.3'!49:176,27,FALSE)</f>
        <v>56650.82337274</v>
      </c>
      <c r="G50" s="47">
        <f>VLOOKUP($A$50,'2.3'!49:176,35,FALSE)</f>
        <v>61305.811190659995</v>
      </c>
      <c r="H50" s="47">
        <f>VLOOKUP($A$50,'2.3'!49:176,43,FALSE)</f>
        <v>66032.442350130004</v>
      </c>
      <c r="I50" s="47">
        <f>VLOOKUP($A$50,'2.3'!49:176,51,FALSE)</f>
        <v>71754.99452973</v>
      </c>
      <c r="J50" s="47">
        <f>VLOOKUP($A$50,'2.3'!49:176,59,FALSE)</f>
        <v>79276.60683157001</v>
      </c>
      <c r="K50" s="47">
        <f>VLOOKUP($A$50,'2.3'!49:176,67,FALSE)</f>
        <v>82179.719118609981</v>
      </c>
      <c r="L50" s="47">
        <f>VLOOKUP($A$50,'2.3'!49:176,75,FALSE)</f>
        <v>87717.587941709993</v>
      </c>
      <c r="M50" s="47">
        <f>VLOOKUP($A$50,'2.3'!49:176,83,FALSE)</f>
        <v>90066.999726949987</v>
      </c>
    </row>
    <row r="51" spans="1:83" s="109" customFormat="1" ht="20.100000000000001" customHeight="1" x14ac:dyDescent="0.25">
      <c r="A51" s="60" t="s">
        <v>520</v>
      </c>
      <c r="B51" s="109" t="s">
        <v>797</v>
      </c>
      <c r="C51" s="47">
        <f>VLOOKUP($A$51,'2.3'!50:177,3,FALSE)</f>
        <v>25629.649463820002</v>
      </c>
      <c r="D51" s="47">
        <f>VLOOKUP($A$51,'2.3'!50:177,11,FALSE)</f>
        <v>27003.760267030004</v>
      </c>
      <c r="E51" s="47">
        <f>VLOOKUP($A$51,'2.3'!50:177,19,FALSE)</f>
        <v>27290.394267040003</v>
      </c>
      <c r="F51" s="47">
        <f>VLOOKUP($A$51,'2.3'!50:177,27,FALSE)</f>
        <v>30088.713742090004</v>
      </c>
      <c r="G51" s="47">
        <f>VLOOKUP($A$51,'2.3'!50:177,35,FALSE)</f>
        <v>33483.914460510001</v>
      </c>
      <c r="H51" s="47">
        <f>VLOOKUP($A$51,'2.3'!50:177,43,FALSE)</f>
        <v>36862.642765469995</v>
      </c>
      <c r="I51" s="47">
        <f>VLOOKUP($A$51,'2.3'!50:177,51,FALSE)</f>
        <v>38634.123825710005</v>
      </c>
      <c r="J51" s="47">
        <f>VLOOKUP($A$51,'2.3'!50:177,59,FALSE)</f>
        <v>42851.214380910009</v>
      </c>
      <c r="K51" s="47">
        <f>VLOOKUP($A$51,'2.3'!50:177,67,FALSE)</f>
        <v>46439.493872409999</v>
      </c>
      <c r="L51" s="47">
        <f>VLOOKUP($A$51,'2.3'!50:177,75,FALSE)</f>
        <v>49885.03023525</v>
      </c>
      <c r="M51" s="47">
        <f>VLOOKUP($A$51,'2.3'!50:177,83,FALSE)</f>
        <v>51626.69425167</v>
      </c>
    </row>
    <row r="52" spans="1:83" s="109" customFormat="1" ht="20.100000000000001" customHeight="1" x14ac:dyDescent="0.25">
      <c r="A52" s="60" t="s">
        <v>800</v>
      </c>
      <c r="B52" s="109" t="s">
        <v>798</v>
      </c>
      <c r="C52" s="47">
        <f>VLOOKUP($A$52,'2.3'!51:178,3,FALSE)</f>
        <v>390.71789833300005</v>
      </c>
      <c r="D52" s="47">
        <f>VLOOKUP($A$52,'2.3'!51:178,11,FALSE)</f>
        <v>433.22924180999996</v>
      </c>
      <c r="E52" s="47">
        <f>VLOOKUP($A$52,'2.3'!51:178,19,FALSE)</f>
        <v>463.80309631617001</v>
      </c>
      <c r="F52" s="47">
        <f>VLOOKUP($A$52,'2.3'!51:178,27,FALSE)</f>
        <v>517.81647681899994</v>
      </c>
      <c r="G52" s="47">
        <f>VLOOKUP($A$52,'2.3'!51:178,35,FALSE)</f>
        <v>870.59720551100008</v>
      </c>
      <c r="H52" s="47">
        <f>VLOOKUP($A$52,'2.3'!51:178,43,FALSE)</f>
        <v>730.61384002199998</v>
      </c>
      <c r="I52" s="47">
        <f>VLOOKUP($A$52,'2.3'!51:178,51,FALSE)</f>
        <v>1235.3187542420001</v>
      </c>
      <c r="J52" s="47">
        <f>VLOOKUP($A$52,'2.3'!51:178,59,FALSE)</f>
        <v>1378.4357455317599</v>
      </c>
      <c r="K52" s="47">
        <f>VLOOKUP($A$52,'2.3'!51:178,67,FALSE)</f>
        <v>1377.028769622</v>
      </c>
      <c r="L52" s="47">
        <f>VLOOKUP($A$52,'2.3'!51:178,75,FALSE)</f>
        <v>1312.622565051</v>
      </c>
      <c r="M52" s="47">
        <f>VLOOKUP($A$52,'2.3'!51:178,83,FALSE)</f>
        <v>1434.760847371</v>
      </c>
    </row>
    <row r="53" spans="1:83" ht="20.100000000000001" customHeight="1" x14ac:dyDescent="0.25">
      <c r="A53" s="32">
        <v>28</v>
      </c>
      <c r="B53" s="33" t="s">
        <v>398</v>
      </c>
      <c r="C53" s="34">
        <f>VLOOKUP($A$53,'2.3'!52:179,3,FALSE)</f>
        <v>10526.398612336268</v>
      </c>
      <c r="D53" s="34">
        <f>VLOOKUP($A$53,'2.3'!52:179,11,FALSE)</f>
        <v>19969.769051591433</v>
      </c>
      <c r="E53" s="34">
        <f>VLOOKUP($A$53,'2.3'!52:179,19,FALSE)</f>
        <v>25786.839202347772</v>
      </c>
      <c r="F53" s="34">
        <f>VLOOKUP($A$53,'2.3'!52:179,27,FALSE)</f>
        <v>31830.081178703702</v>
      </c>
      <c r="G53" s="34">
        <f>VLOOKUP($A$53,'2.3'!52:179,35,FALSE)</f>
        <v>37515.396382490828</v>
      </c>
      <c r="H53" s="34">
        <f>VLOOKUP($A$53,'2.3'!52:179,43,FALSE)</f>
        <v>32901.099467388645</v>
      </c>
      <c r="I53" s="34">
        <f>VLOOKUP($A$53,'2.3'!52:179,51,FALSE)</f>
        <v>33478.424943093574</v>
      </c>
      <c r="J53" s="34">
        <f>VLOOKUP($A$53,'2.3'!52:179,59,FALSE)</f>
        <v>26161.272948924372</v>
      </c>
      <c r="K53" s="34">
        <f>VLOOKUP($A$53,'2.3'!52:179,67,FALSE)</f>
        <v>32755.089265020797</v>
      </c>
      <c r="L53" s="34">
        <f>VLOOKUP($A$53,'2.3'!52:179,75,FALSE)</f>
        <v>68293.857459487655</v>
      </c>
      <c r="M53" s="34">
        <f>VLOOKUP($A$53,'2.3'!52:179,83,FALSE)</f>
        <v>34127.161992740366</v>
      </c>
    </row>
    <row r="54" spans="1:83" ht="20.100000000000001" customHeight="1" x14ac:dyDescent="0.25">
      <c r="A54" s="35">
        <v>281</v>
      </c>
      <c r="B54" s="36" t="s">
        <v>521</v>
      </c>
      <c r="C54" s="37">
        <f>VLOOKUP($A$54,'2.3'!53:180,3,FALSE)</f>
        <v>0</v>
      </c>
      <c r="D54" s="37">
        <f>VLOOKUP($A$54,'2.3'!53:180,11,FALSE)</f>
        <v>0</v>
      </c>
      <c r="E54" s="37">
        <f>VLOOKUP($A$54,'2.3'!53:180,19,FALSE)</f>
        <v>0</v>
      </c>
      <c r="F54" s="37">
        <f>VLOOKUP($A$54,'2.3'!53:180,27,FALSE)</f>
        <v>0</v>
      </c>
      <c r="G54" s="37">
        <f>VLOOKUP($A$54,'2.3'!53:180,35,FALSE)</f>
        <v>0</v>
      </c>
      <c r="H54" s="37">
        <f>VLOOKUP($A$54,'2.3'!53:180,43,FALSE)</f>
        <v>0</v>
      </c>
      <c r="I54" s="37">
        <f>VLOOKUP($A$54,'2.3'!53:180,51,FALSE)</f>
        <v>0</v>
      </c>
      <c r="J54" s="37">
        <f>VLOOKUP($A$54,'2.3'!53:180,59,FALSE)</f>
        <v>0</v>
      </c>
      <c r="K54" s="37">
        <f>VLOOKUP($A$54,'2.3'!53:180,67,FALSE)</f>
        <v>0</v>
      </c>
      <c r="L54" s="37">
        <f>VLOOKUP($A$54,'2.3'!53:180,75,FALSE)</f>
        <v>0</v>
      </c>
      <c r="M54" s="37">
        <f>VLOOKUP($A$54,'2.3'!53:180,83,FALSE)</f>
        <v>0</v>
      </c>
    </row>
    <row r="55" spans="1:83" ht="20.100000000000001" customHeight="1" x14ac:dyDescent="0.25">
      <c r="A55" s="35">
        <v>282</v>
      </c>
      <c r="B55" s="36" t="s">
        <v>522</v>
      </c>
      <c r="C55" s="37">
        <f>VLOOKUP($A$55,'2.3'!54:181,3,FALSE)</f>
        <v>10526.398612336268</v>
      </c>
      <c r="D55" s="37">
        <f>VLOOKUP($A$55,'2.3'!54:181,11,FALSE)</f>
        <v>19969.769051591433</v>
      </c>
      <c r="E55" s="37">
        <f>VLOOKUP($A$55,'2.3'!54:181,19,FALSE)</f>
        <v>25786.839202347772</v>
      </c>
      <c r="F55" s="37">
        <f>VLOOKUP($A$55,'2.3'!54:181,27,FALSE)</f>
        <v>31830.081178703702</v>
      </c>
      <c r="G55" s="37">
        <f>VLOOKUP($A$55,'2.3'!54:181,35,FALSE)</f>
        <v>37515.396382490828</v>
      </c>
      <c r="H55" s="37">
        <f>VLOOKUP($A$55,'2.3'!54:181,43,FALSE)</f>
        <v>32901.099467388645</v>
      </c>
      <c r="I55" s="37">
        <f>VLOOKUP($A$55,'2.3'!54:181,51,FALSE)</f>
        <v>33478.424943093574</v>
      </c>
      <c r="J55" s="37">
        <f>VLOOKUP($A$55,'2.3'!54:181,59,FALSE)</f>
        <v>26161.272948924372</v>
      </c>
      <c r="K55" s="37">
        <f>VLOOKUP($A$55,'2.3'!54:181,67,FALSE)</f>
        <v>32755.089265020797</v>
      </c>
      <c r="L55" s="37">
        <f>VLOOKUP($A$55,'2.3'!54:181,75,FALSE)</f>
        <v>68293.857459487655</v>
      </c>
      <c r="M55" s="37">
        <f>VLOOKUP($A$55,'2.3'!54:181,83,FALSE)</f>
        <v>34127.161992740366</v>
      </c>
    </row>
    <row r="56" spans="1:83" ht="20.100000000000001" customHeight="1" x14ac:dyDescent="0.25">
      <c r="A56" s="107">
        <v>2821</v>
      </c>
      <c r="B56" s="107" t="s">
        <v>286</v>
      </c>
      <c r="C56" s="52">
        <f>VLOOKUP($A$56,'2.3'!55:182,3,FALSE)</f>
        <v>8873.2969042320001</v>
      </c>
      <c r="D56" s="52">
        <f>VLOOKUP($A$56,'2.3'!55:182,11,FALSE)</f>
        <v>9940.5255888130014</v>
      </c>
      <c r="E56" s="52">
        <f>VLOOKUP($A$56,'2.3'!55:182,19,FALSE)</f>
        <v>12738.288253505798</v>
      </c>
      <c r="F56" s="52">
        <f>VLOOKUP($A$56,'2.3'!55:182,27,FALSE)</f>
        <v>15729.454904517002</v>
      </c>
      <c r="G56" s="52">
        <f>VLOOKUP($A$56,'2.3'!55:182,35,FALSE)</f>
        <v>16364.465501367002</v>
      </c>
      <c r="H56" s="52">
        <f>VLOOKUP($A$56,'2.3'!55:182,43,FALSE)</f>
        <v>20299.173460000002</v>
      </c>
      <c r="I56" s="52">
        <f>VLOOKUP($A$56,'2.3'!55:182,51,FALSE)</f>
        <v>22944.281768326</v>
      </c>
      <c r="J56" s="52">
        <f>VLOOKUP($A$56,'2.3'!55:182,59,FALSE)</f>
        <v>20086.465267903332</v>
      </c>
      <c r="K56" s="52">
        <f>VLOOKUP($A$56,'2.3'!55:182,67,FALSE)</f>
        <v>26600.777843131997</v>
      </c>
      <c r="L56" s="52">
        <f>VLOOKUP($A$56,'2.3'!55:182,75,FALSE)</f>
        <v>59399.927010972002</v>
      </c>
      <c r="M56" s="52">
        <f>VLOOKUP($A$56,'2.3'!55:182,83,FALSE)</f>
        <v>29043.181221858002</v>
      </c>
    </row>
    <row r="57" spans="1:83" ht="20.100000000000001" customHeight="1" x14ac:dyDescent="0.25">
      <c r="A57" s="107">
        <v>2822</v>
      </c>
      <c r="B57" s="107" t="s">
        <v>287</v>
      </c>
      <c r="C57" s="52">
        <f>VLOOKUP($A$57,'2.3'!56:183,3,FALSE)</f>
        <v>1653.101708104268</v>
      </c>
      <c r="D57" s="52">
        <f>VLOOKUP($A$57,'2.3'!56:183,11,FALSE)</f>
        <v>10029.243462778435</v>
      </c>
      <c r="E57" s="52">
        <f>VLOOKUP($A$57,'2.3'!56:183,19,FALSE)</f>
        <v>13048.550948841972</v>
      </c>
      <c r="F57" s="52">
        <f>VLOOKUP($A$57,'2.3'!56:183,27,FALSE)</f>
        <v>16100.626274186699</v>
      </c>
      <c r="G57" s="52">
        <f>VLOOKUP($A$57,'2.3'!56:183,35,FALSE)</f>
        <v>21150.930881123819</v>
      </c>
      <c r="H57" s="52">
        <f>VLOOKUP($A$57,'2.3'!56:183,43,FALSE)</f>
        <v>12601.92600738864</v>
      </c>
      <c r="I57" s="52">
        <f>VLOOKUP($A$57,'2.3'!56:183,51,FALSE)</f>
        <v>10534.143174767576</v>
      </c>
      <c r="J57" s="52">
        <f>VLOOKUP($A$57,'2.3'!56:183,59,FALSE)</f>
        <v>6074.8076810210414</v>
      </c>
      <c r="K57" s="52">
        <f>VLOOKUP($A$57,'2.3'!56:183,67,FALSE)</f>
        <v>6154.3114218887968</v>
      </c>
      <c r="L57" s="52">
        <f>VLOOKUP($A$57,'2.3'!56:183,75,FALSE)</f>
        <v>8893.9304485156536</v>
      </c>
      <c r="M57" s="52">
        <f>VLOOKUP($A$57,'2.3'!56:183,83,FALSE)</f>
        <v>5083.9807708823591</v>
      </c>
    </row>
    <row r="58" spans="1:83" s="109" customFormat="1" ht="20.100000000000001" customHeight="1" x14ac:dyDescent="0.25">
      <c r="A58" s="60" t="s">
        <v>523</v>
      </c>
      <c r="B58" s="109" t="s">
        <v>524</v>
      </c>
      <c r="C58" s="47">
        <f>VLOOKUP($A$58,'2.3'!57:184,3,FALSE)</f>
        <v>1039.52559062</v>
      </c>
      <c r="D58" s="47">
        <f>VLOOKUP($A$58,'2.3'!57:184,11,FALSE)</f>
        <v>9477.0428814900006</v>
      </c>
      <c r="E58" s="47">
        <f>VLOOKUP($A$58,'2.3'!57:184,19,FALSE)</f>
        <v>12224.841419580001</v>
      </c>
      <c r="F58" s="47">
        <f>VLOOKUP($A$58,'2.3'!57:184,27,FALSE)</f>
        <v>14132.848501730001</v>
      </c>
      <c r="G58" s="47">
        <f>VLOOKUP($A$58,'2.3'!57:184,35,FALSE)</f>
        <v>19261.779356719999</v>
      </c>
      <c r="H58" s="47">
        <f>VLOOKUP($A$58,'2.3'!57:184,43,FALSE)</f>
        <v>9880.7822523999967</v>
      </c>
      <c r="I58" s="47">
        <f>VLOOKUP($A$58,'2.3'!57:184,51,FALSE)</f>
        <v>7949.5801470799997</v>
      </c>
      <c r="J58" s="47">
        <f>VLOOKUP($A$58,'2.3'!57:184,59,FALSE)</f>
        <v>3609.6322656799998</v>
      </c>
      <c r="K58" s="47">
        <f>VLOOKUP($A$58,'2.3'!57:184,67,FALSE)</f>
        <v>4555.6172460400003</v>
      </c>
      <c r="L58" s="47">
        <f>VLOOKUP($A$58,'2.3'!57:184,75,FALSE)</f>
        <v>4739.9171442700008</v>
      </c>
      <c r="M58" s="47">
        <f>VLOOKUP($A$58,'2.3'!57:184,83,FALSE)</f>
        <v>2580.0590717799996</v>
      </c>
    </row>
    <row r="59" spans="1:83" s="109" customFormat="1" ht="20.100000000000001" customHeight="1" x14ac:dyDescent="0.25">
      <c r="A59" s="60" t="s">
        <v>525</v>
      </c>
      <c r="B59" s="109" t="s">
        <v>526</v>
      </c>
      <c r="C59" s="47">
        <f>VLOOKUP($A$59,'2.3'!58:185,3,FALSE)</f>
        <v>11.716317494268068</v>
      </c>
      <c r="D59" s="47">
        <f>VLOOKUP($A$59,'2.3'!58:185,11,FALSE)</f>
        <v>21.823982968432666</v>
      </c>
      <c r="E59" s="47">
        <f>VLOOKUP($A$59,'2.3'!58:185,19,FALSE)</f>
        <v>43.776211471971401</v>
      </c>
      <c r="F59" s="47">
        <f>VLOOKUP($A$59,'2.3'!58:185,27,FALSE)</f>
        <v>64.773994726699726</v>
      </c>
      <c r="G59" s="47">
        <f>VLOOKUP($A$59,'2.3'!58:185,35,FALSE)</f>
        <v>455.32260135382103</v>
      </c>
      <c r="H59" s="47">
        <f>VLOOKUP($A$59,'2.3'!58:185,43,FALSE)</f>
        <v>613.89091935864315</v>
      </c>
      <c r="I59" s="47">
        <f>VLOOKUP($A$59,'2.3'!58:185,51,FALSE)</f>
        <v>920.97130471757612</v>
      </c>
      <c r="J59" s="47">
        <f>VLOOKUP($A$59,'2.3'!58:185,59,FALSE)</f>
        <v>724.05575309104074</v>
      </c>
      <c r="K59" s="47">
        <f>VLOOKUP($A$59,'2.3'!58:185,67,FALSE)</f>
        <v>373.63210084879711</v>
      </c>
      <c r="L59" s="47">
        <f>VLOOKUP($A$59,'2.3'!58:185,75,FALSE)</f>
        <v>450.76289432565244</v>
      </c>
      <c r="M59" s="47">
        <f>VLOOKUP($A$59,'2.3'!58:185,83,FALSE)</f>
        <v>126.59861735235999</v>
      </c>
    </row>
    <row r="60" spans="1:83" s="109" customFormat="1" ht="20.100000000000001" customHeight="1" x14ac:dyDescent="0.25">
      <c r="A60" s="60" t="s">
        <v>527</v>
      </c>
      <c r="B60" s="109" t="s">
        <v>528</v>
      </c>
      <c r="C60" s="47">
        <f>VLOOKUP($A$60,'2.3'!59:186,3,FALSE)</f>
        <v>601.85979999000006</v>
      </c>
      <c r="D60" s="47">
        <f>VLOOKUP($A$60,'2.3'!59:186,11,FALSE)</f>
        <v>530.37659831999997</v>
      </c>
      <c r="E60" s="47">
        <f>VLOOKUP($A$60,'2.3'!59:186,19,FALSE)</f>
        <v>779.93331778999982</v>
      </c>
      <c r="F60" s="47">
        <f>VLOOKUP($A$60,'2.3'!59:186,27,FALSE)</f>
        <v>1903.0037777300001</v>
      </c>
      <c r="G60" s="47">
        <f>VLOOKUP($A$60,'2.3'!59:186,35,FALSE)</f>
        <v>1433.82892305</v>
      </c>
      <c r="H60" s="47">
        <f>VLOOKUP($A$60,'2.3'!59:186,43,FALSE)</f>
        <v>2107.2528356299999</v>
      </c>
      <c r="I60" s="47">
        <f>VLOOKUP($A$60,'2.3'!59:186,51,FALSE)</f>
        <v>1663.5917229700001</v>
      </c>
      <c r="J60" s="47">
        <f>VLOOKUP($A$60,'2.3'!59:186,59,FALSE)</f>
        <v>1741.1196622499999</v>
      </c>
      <c r="K60" s="47">
        <f>VLOOKUP($A$60,'2.3'!59:186,67,FALSE)</f>
        <v>1225.0620749999998</v>
      </c>
      <c r="L60" s="47">
        <f>VLOOKUP($A$60,'2.3'!59:186,75,FALSE)</f>
        <v>3703.2504099199996</v>
      </c>
      <c r="M60" s="47">
        <f>VLOOKUP($A$60,'2.3'!59:186,83,FALSE)</f>
        <v>2377.3230817500003</v>
      </c>
    </row>
    <row r="61" spans="1:83" ht="20.100000000000001" customHeight="1" x14ac:dyDescent="0.25">
      <c r="A61" s="35">
        <v>283</v>
      </c>
      <c r="B61" s="36" t="s">
        <v>305</v>
      </c>
      <c r="C61" s="37">
        <f>VLOOKUP($A$61,'2.3'!60:187,3,FALSE)</f>
        <v>0</v>
      </c>
      <c r="D61" s="37">
        <f>VLOOKUP($A$61,'2.3'!60:187,11,FALSE)</f>
        <v>0</v>
      </c>
      <c r="E61" s="37">
        <f>VLOOKUP($A$61,'2.3'!60:187,19,FALSE)</f>
        <v>0</v>
      </c>
      <c r="F61" s="37">
        <f>VLOOKUP($A$61,'2.3'!60:187,27,FALSE)</f>
        <v>0</v>
      </c>
      <c r="G61" s="37">
        <f>VLOOKUP($A$61,'2.3'!60:187,35,FALSE)</f>
        <v>0</v>
      </c>
      <c r="H61" s="37">
        <f>VLOOKUP($A$61,'2.3'!60:187,43,FALSE)</f>
        <v>0</v>
      </c>
      <c r="I61" s="37">
        <f>VLOOKUP($A$61,'2.3'!60:187,51,FALSE)</f>
        <v>0</v>
      </c>
      <c r="J61" s="37">
        <f>VLOOKUP($A$61,'2.3'!60:187,59,FALSE)</f>
        <v>0</v>
      </c>
      <c r="K61" s="37">
        <f>VLOOKUP($A$61,'2.3'!60:187,67,FALSE)</f>
        <v>0</v>
      </c>
      <c r="L61" s="37">
        <f>VLOOKUP($A$61,'2.3'!60:187,75,FALSE)</f>
        <v>0</v>
      </c>
      <c r="M61" s="37">
        <f>VLOOKUP($A$61,'2.3'!60:187,83,FALSE)</f>
        <v>0</v>
      </c>
    </row>
    <row r="62" spans="1:83" ht="20.100000000000001" customHeight="1" x14ac:dyDescent="0.25">
      <c r="A62" s="18">
        <v>31</v>
      </c>
      <c r="B62" s="19" t="s">
        <v>840</v>
      </c>
      <c r="C62" s="20">
        <f>VLOOKUP($A$62,'2.3'!61:188,3,FALSE)</f>
        <v>12871.299833321</v>
      </c>
      <c r="D62" s="20">
        <f>VLOOKUP($A$62,'2.3'!61:188,11,FALSE)</f>
        <v>2743.1880393719994</v>
      </c>
      <c r="E62" s="20">
        <f>VLOOKUP($A$62,'2.3'!61:188,19,FALSE)</f>
        <v>2561.8426614392051</v>
      </c>
      <c r="F62" s="20">
        <f>VLOOKUP($A$62,'2.3'!61:188,27,FALSE)</f>
        <v>7880.6914874640015</v>
      </c>
      <c r="G62" s="20">
        <f>VLOOKUP($A$62,'2.3'!61:188,35,FALSE)</f>
        <v>8022.5119635823476</v>
      </c>
      <c r="H62" s="20">
        <f>VLOOKUP($A$62,'2.3'!61:188,43,FALSE)</f>
        <v>-5836.6450834740017</v>
      </c>
      <c r="I62" s="20">
        <f>VLOOKUP($A$62,'2.3'!61:188,51,FALSE)</f>
        <v>-10120.61309028771</v>
      </c>
      <c r="J62" s="20">
        <f>VLOOKUP($A$62,'2.3'!61:188,59,FALSE)</f>
        <v>-17468.260176559594</v>
      </c>
      <c r="K62" s="20">
        <f>VLOOKUP($A$62,'2.3'!61:188,67,FALSE)</f>
        <v>-11116.376322736869</v>
      </c>
      <c r="L62" s="20">
        <f>VLOOKUP($A$62,'2.3'!61:188,75,FALSE)</f>
        <v>-18837.486190994001</v>
      </c>
      <c r="M62" s="20">
        <f>VLOOKUP($A$62,'2.3'!61:188,83,FALSE)</f>
        <v>-21727.443322785359</v>
      </c>
    </row>
    <row r="63" spans="1:83" ht="20.100000000000001" customHeight="1" x14ac:dyDescent="0.25">
      <c r="A63" s="35">
        <v>311</v>
      </c>
      <c r="B63" s="36" t="s">
        <v>841</v>
      </c>
      <c r="C63" s="37">
        <f>VLOOKUP($A$63,'2.3'!62:189,3,FALSE)</f>
        <v>11895.659376342001</v>
      </c>
      <c r="D63" s="37">
        <f>VLOOKUP($A$63,'2.3'!62:189,11,FALSE)</f>
        <v>5743.2606370719996</v>
      </c>
      <c r="E63" s="37">
        <f>VLOOKUP($A$63,'2.3'!62:189,19,FALSE)</f>
        <v>4253.8898826131899</v>
      </c>
      <c r="F63" s="37">
        <f>VLOOKUP($A$63,'2.3'!62:189,27,FALSE)</f>
        <v>10567.626783728001</v>
      </c>
      <c r="G63" s="37">
        <f>VLOOKUP($A$63,'2.3'!62:189,35,FALSE)</f>
        <v>14254.372875896348</v>
      </c>
      <c r="H63" s="37">
        <f>VLOOKUP($A$63,'2.3'!62:189,43,FALSE)</f>
        <v>-2641.1980937960016</v>
      </c>
      <c r="I63" s="37">
        <f>VLOOKUP($A$63,'2.3'!62:189,51,FALSE)</f>
        <v>-6863.4611583997103</v>
      </c>
      <c r="J63" s="37">
        <f>VLOOKUP($A$63,'2.3'!62:189,59,FALSE)</f>
        <v>-9869.4467981345551</v>
      </c>
      <c r="K63" s="37">
        <f>VLOOKUP($A$63,'2.3'!62:189,67,FALSE)</f>
        <v>-8812.939646339868</v>
      </c>
      <c r="L63" s="37">
        <f>VLOOKUP($A$63,'2.3'!62:189,75,FALSE)</f>
        <v>-12697.536738524999</v>
      </c>
      <c r="M63" s="37">
        <f>VLOOKUP($A$63,'2.3'!62:189,83,FALSE)</f>
        <v>-15633.271545059359</v>
      </c>
    </row>
    <row r="64" spans="1:83" s="207" customFormat="1" ht="20.100000000000001" customHeight="1" x14ac:dyDescent="0.25">
      <c r="A64" s="21">
        <v>3111</v>
      </c>
      <c r="B64" s="22" t="s">
        <v>319</v>
      </c>
      <c r="C64" s="52">
        <f>VLOOKUP($A$64,'2.3'!63:190,3,FALSE)</f>
        <v>8706.2363816075776</v>
      </c>
      <c r="D64" s="52">
        <f>VLOOKUP($A$64,'2.3'!63:190,11,FALSE)</f>
        <v>4323.6161431955124</v>
      </c>
      <c r="E64" s="52">
        <f>VLOOKUP($A$64,'2.3'!63:190,19,FALSE)</f>
        <v>2923.2545543541737</v>
      </c>
      <c r="F64" s="52">
        <f>VLOOKUP($A$64,'2.3'!63:190,27,FALSE)</f>
        <v>6869.169543403179</v>
      </c>
      <c r="G64" s="52">
        <f>VLOOKUP($A$64,'2.3'!63:190,35,FALSE)</f>
        <v>8671.5930084730571</v>
      </c>
      <c r="H64" s="52">
        <f>VLOOKUP($A$64,'2.3'!63:190,43,FALSE)</f>
        <v>-1746.1190904164632</v>
      </c>
      <c r="I64" s="52">
        <f>VLOOKUP($A$64,'2.3'!63:190,51,FALSE)</f>
        <v>-4752.2870830494157</v>
      </c>
      <c r="J64" s="52">
        <f>VLOOKUP($A$64,'2.3'!63:190,59,FALSE)</f>
        <v>-7329.684821314996</v>
      </c>
      <c r="K64" s="52">
        <f>VLOOKUP($A$64,'2.3'!63:190,67,FALSE)</f>
        <v>-6120.6994569689487</v>
      </c>
      <c r="L64" s="52">
        <f>VLOOKUP($A$64,'2.3'!63:190,75,FALSE)</f>
        <v>-7696.7191645836756</v>
      </c>
      <c r="M64" s="52">
        <f>VLOOKUP($A$64,'2.3'!63:190,83,FALSE)</f>
        <v>-9829.4290943080377</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52">
        <f>VLOOKUP($A$65,'2.3'!64:191,3,FALSE)</f>
        <v>2647.1085813735226</v>
      </c>
      <c r="D65" s="52">
        <f>VLOOKUP($A$65,'2.3'!64:191,11,FALSE)</f>
        <v>1121.4084293296492</v>
      </c>
      <c r="E65" s="52">
        <f>VLOOKUP($A$65,'2.3'!64:191,19,FALSE)</f>
        <v>1076.6248104078616</v>
      </c>
      <c r="F65" s="52">
        <f>VLOOKUP($A$65,'2.3'!64:191,27,FALSE)</f>
        <v>2797.748735073088</v>
      </c>
      <c r="G65" s="52">
        <f>VLOOKUP($A$65,'2.3'!64:191,35,FALSE)</f>
        <v>4053.2328760320438</v>
      </c>
      <c r="H65" s="52">
        <f>VLOOKUP($A$65,'2.3'!64:191,43,FALSE)</f>
        <v>-499.83447353427499</v>
      </c>
      <c r="I65" s="52">
        <f>VLOOKUP($A$65,'2.3'!64:191,51,FALSE)</f>
        <v>-1263.983738443269</v>
      </c>
      <c r="J65" s="52">
        <f>VLOOKUP($A$65,'2.3'!64:191,59,FALSE)</f>
        <v>-1471.749767862922</v>
      </c>
      <c r="K65" s="52">
        <f>VLOOKUP($A$65,'2.3'!64:191,67,FALSE)</f>
        <v>-1458.5356784874546</v>
      </c>
      <c r="L65" s="52">
        <f>VLOOKUP($A$65,'2.3'!64:191,75,FALSE)</f>
        <v>-3189.0408536924033</v>
      </c>
      <c r="M65" s="52">
        <f>VLOOKUP($A$65,'2.3'!64:191,83,FALSE)</f>
        <v>-3945.8039022993671</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52">
        <f>VLOOKUP($A$66,'2.3'!65:192,3,FALSE)</f>
        <v>495.33838952481841</v>
      </c>
      <c r="D66" s="52">
        <f>VLOOKUP($A$66,'2.3'!65:192,11,FALSE)</f>
        <v>283.20440581473883</v>
      </c>
      <c r="E66" s="52">
        <f>VLOOKUP($A$66,'2.3'!65:192,19,FALSE)</f>
        <v>222.16992186608806</v>
      </c>
      <c r="F66" s="52">
        <f>VLOOKUP($A$66,'2.3'!65:192,27,FALSE)</f>
        <v>800.62357988231929</v>
      </c>
      <c r="G66" s="52">
        <f>VLOOKUP($A$66,'2.3'!65:192,35,FALSE)</f>
        <v>1359.4072921474922</v>
      </c>
      <c r="H66" s="52">
        <f>VLOOKUP($A$66,'2.3'!65:192,43,FALSE)</f>
        <v>-380.5985953680954</v>
      </c>
      <c r="I66" s="52">
        <f>VLOOKUP($A$66,'2.3'!65:192,51,FALSE)</f>
        <v>-853.14581960140504</v>
      </c>
      <c r="J66" s="52">
        <f>VLOOKUP($A$66,'2.3'!65:192,59,FALSE)</f>
        <v>-962.71759889822579</v>
      </c>
      <c r="K66" s="52">
        <f>VLOOKUP($A$66,'2.3'!65:192,67,FALSE)</f>
        <v>-1110.8394297025752</v>
      </c>
      <c r="L66" s="52">
        <f>VLOOKUP($A$66,'2.3'!65:192,75,FALSE)</f>
        <v>-1557.1968577742887</v>
      </c>
      <c r="M66" s="52">
        <f>VLOOKUP($A$66,'2.3'!65:192,83,FALSE)</f>
        <v>-1615.0770107388148</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52">
        <f>VLOOKUP($A$67,'2.3'!66:193,3,FALSE)</f>
        <v>46.976023836082078</v>
      </c>
      <c r="D67" s="52">
        <f>VLOOKUP($A$67,'2.3'!66:193,11,FALSE)</f>
        <v>15.031658732099219</v>
      </c>
      <c r="E67" s="52">
        <f>VLOOKUP($A$67,'2.3'!66:193,19,FALSE)</f>
        <v>31.840595985066322</v>
      </c>
      <c r="F67" s="52">
        <f>VLOOKUP($A$67,'2.3'!66:193,27,FALSE)</f>
        <v>100.08492536941506</v>
      </c>
      <c r="G67" s="52">
        <f>VLOOKUP($A$67,'2.3'!66:193,35,FALSE)</f>
        <v>170.13969924375527</v>
      </c>
      <c r="H67" s="52">
        <f>VLOOKUP($A$67,'2.3'!66:193,43,FALSE)</f>
        <v>-14.645934477167767</v>
      </c>
      <c r="I67" s="52">
        <f>VLOOKUP($A$67,'2.3'!66:193,51,FALSE)</f>
        <v>5.9554826943786594</v>
      </c>
      <c r="J67" s="52">
        <f>VLOOKUP($A$67,'2.3'!66:193,59,FALSE)</f>
        <v>-105.29461005841188</v>
      </c>
      <c r="K67" s="52">
        <f>VLOOKUP($A$67,'2.3'!66:193,67,FALSE)</f>
        <v>-122.86508118089014</v>
      </c>
      <c r="L67" s="52">
        <f>VLOOKUP($A$67,'2.3'!66:193,75,FALSE)</f>
        <v>-254.57986247463262</v>
      </c>
      <c r="M67" s="52">
        <f>VLOOKUP($A$67,'2.3'!66:193,83,FALSE)</f>
        <v>-242.96153771313715</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37">
        <f>VLOOKUP($A$68,'2.3'!67:194,3,FALSE)</f>
        <v>1598.9244523199998</v>
      </c>
      <c r="D68" s="37">
        <f>VLOOKUP($A$68,'2.3'!67:194,11,FALSE)</f>
        <v>116.00402778499989</v>
      </c>
      <c r="E68" s="37">
        <f>VLOOKUP($A$68,'2.3'!67:194,19,FALSE)</f>
        <v>-215.86287179053494</v>
      </c>
      <c r="F68" s="37">
        <f>VLOOKUP($A$68,'2.3'!67:194,27,FALSE)</f>
        <v>373.55546032100006</v>
      </c>
      <c r="G68" s="37">
        <f>VLOOKUP($A$68,'2.3'!67:194,35,FALSE)</f>
        <v>892.83642937699994</v>
      </c>
      <c r="H68" s="37">
        <f>VLOOKUP($A$68,'2.3'!67:194,43,FALSE)</f>
        <v>1481.6682832629999</v>
      </c>
      <c r="I68" s="37">
        <f>VLOOKUP($A$68,'2.3'!67:194,51,FALSE)</f>
        <v>57.739035622000003</v>
      </c>
      <c r="J68" s="37">
        <f>VLOOKUP($A$68,'2.3'!67:194,59,FALSE)</f>
        <v>1080.80839256644</v>
      </c>
      <c r="K68" s="37">
        <f>VLOOKUP($A$68,'2.3'!67:194,67,FALSE)</f>
        <v>169.26911087600001</v>
      </c>
      <c r="L68" s="37">
        <f>VLOOKUP($A$68,'2.3'!67:194,75,FALSE)</f>
        <v>372.93666168300001</v>
      </c>
      <c r="M68" s="37">
        <f>VLOOKUP($A$68,'2.3'!67:194,83,FALSE)</f>
        <v>467.48759099699998</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37">
        <f>VLOOKUP($A$69,'2.3'!68:195,3,FALSE)</f>
        <v>21.889799389</v>
      </c>
      <c r="D69" s="37">
        <f>VLOOKUP($A$69,'2.3'!68:195,11,FALSE)</f>
        <v>29.190576645</v>
      </c>
      <c r="E69" s="37">
        <f>VLOOKUP($A$69,'2.3'!68:195,19,FALSE)</f>
        <v>33.73809040655</v>
      </c>
      <c r="F69" s="37">
        <f>VLOOKUP($A$69,'2.3'!68:195,27,FALSE)</f>
        <v>70.263652704999998</v>
      </c>
      <c r="G69" s="37">
        <f>VLOOKUP($A$69,'2.3'!68:195,35,FALSE)</f>
        <v>84.787343828999994</v>
      </c>
      <c r="H69" s="37">
        <f>VLOOKUP($A$69,'2.3'!68:195,43,FALSE)</f>
        <v>67.103654409000001</v>
      </c>
      <c r="I69" s="37">
        <f>VLOOKUP($A$69,'2.3'!68:195,51,FALSE)</f>
        <v>48.239731489999997</v>
      </c>
      <c r="J69" s="37">
        <f>VLOOKUP($A$69,'2.3'!68:195,59,FALSE)</f>
        <v>50.866947638520003</v>
      </c>
      <c r="K69" s="37">
        <f>VLOOKUP($A$69,'2.3'!68:195,67,FALSE)</f>
        <v>52.023758947000005</v>
      </c>
      <c r="L69" s="37">
        <f>VLOOKUP($A$69,'2.3'!68:195,75,FALSE)</f>
        <v>43.792118318000007</v>
      </c>
      <c r="M69" s="37">
        <f>VLOOKUP($A$69,'2.3'!68:195,83,FALSE)</f>
        <v>31.323777777000004</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37">
        <f>VLOOKUP($A$70,'2.3'!69:196,3,FALSE)</f>
        <v>-645.17379472999994</v>
      </c>
      <c r="D70" s="37">
        <f>VLOOKUP($A$70,'2.3'!69:196,11,FALSE)</f>
        <v>-3145.26720213</v>
      </c>
      <c r="E70" s="37">
        <f>VLOOKUP($A$70,'2.3'!69:196,19,FALSE)</f>
        <v>-1509.92243979</v>
      </c>
      <c r="F70" s="37">
        <f>VLOOKUP($A$70,'2.3'!69:196,27,FALSE)</f>
        <v>-3130.7544092899998</v>
      </c>
      <c r="G70" s="37">
        <f>VLOOKUP($A$70,'2.3'!69:196,35,FALSE)</f>
        <v>-7209.4846855200012</v>
      </c>
      <c r="H70" s="37">
        <f>VLOOKUP($A$70,'2.3'!69:196,43,FALSE)</f>
        <v>-4744.2189273499998</v>
      </c>
      <c r="I70" s="37">
        <f>VLOOKUP($A$70,'2.3'!69:196,51,FALSE)</f>
        <v>-3363.1306990000003</v>
      </c>
      <c r="J70" s="37">
        <f>VLOOKUP($A$70,'2.3'!69:196,59,FALSE)</f>
        <v>-8730.4887186300002</v>
      </c>
      <c r="K70" s="37">
        <f>VLOOKUP($A$70,'2.3'!69:196,67,FALSE)</f>
        <v>-2524.7295462200004</v>
      </c>
      <c r="L70" s="37">
        <f>VLOOKUP($A$70,'2.3'!69:196,75,FALSE)</f>
        <v>-6556.6782324699998</v>
      </c>
      <c r="M70" s="37">
        <f>VLOOKUP($A$70,'2.3'!69:196,83,FALSE)</f>
        <v>-6592.9831465000034</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52">
        <f>VLOOKUP($A$71,'2.3'!70:197,3,FALSE)</f>
        <v>196.27395733</v>
      </c>
      <c r="D71" s="52">
        <f>VLOOKUP($A$71,'2.3'!70:197,11,FALSE)</f>
        <v>315.25202490999993</v>
      </c>
      <c r="E71" s="52">
        <f>VLOOKUP($A$71,'2.3'!70:197,19,FALSE)</f>
        <v>162.23386972999995</v>
      </c>
      <c r="F71" s="52">
        <f>VLOOKUP($A$71,'2.3'!70:197,27,FALSE)</f>
        <v>128.21075561000001</v>
      </c>
      <c r="G71" s="52">
        <f>VLOOKUP($A$71,'2.3'!70:197,35,FALSE)</f>
        <v>167.38892472000001</v>
      </c>
      <c r="H71" s="52">
        <f>VLOOKUP($A$71,'2.3'!70:197,43,FALSE)</f>
        <v>87.197543170000003</v>
      </c>
      <c r="I71" s="52">
        <f>VLOOKUP($A$71,'2.3'!70:197,51,FALSE)</f>
        <v>87.328024260000007</v>
      </c>
      <c r="J71" s="52">
        <f>VLOOKUP($A$71,'2.3'!70:197,59,FALSE)</f>
        <v>125.76931177999998</v>
      </c>
      <c r="K71" s="52">
        <f>VLOOKUP($A$71,'2.3'!70:197,67,FALSE)</f>
        <v>177.20701362000003</v>
      </c>
      <c r="L71" s="52">
        <f>VLOOKUP($A$71,'2.3'!70:197,75,FALSE)</f>
        <v>176.8003415</v>
      </c>
      <c r="M71" s="52">
        <f>VLOOKUP($A$71,'2.3'!70:197,83,FALSE)</f>
        <v>164.06541048</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52">
        <f>VLOOKUP($A$72,'2.3'!71:198,3,FALSE)</f>
        <v>0</v>
      </c>
      <c r="D72" s="52">
        <f>VLOOKUP($A$72,'2.3'!71:198,11,FALSE)</f>
        <v>0</v>
      </c>
      <c r="E72" s="52">
        <f>VLOOKUP($A$72,'2.3'!71:198,19,FALSE)</f>
        <v>0</v>
      </c>
      <c r="F72" s="52">
        <f>VLOOKUP($A$72,'2.3'!71:198,27,FALSE)</f>
        <v>0</v>
      </c>
      <c r="G72" s="52">
        <f>VLOOKUP($A$72,'2.3'!71:198,35,FALSE)</f>
        <v>0</v>
      </c>
      <c r="H72" s="52">
        <f>VLOOKUP($A$72,'2.3'!71:198,43,FALSE)</f>
        <v>0</v>
      </c>
      <c r="I72" s="52">
        <f>VLOOKUP($A$72,'2.3'!71:198,51,FALSE)</f>
        <v>0</v>
      </c>
      <c r="J72" s="52">
        <f>VLOOKUP($A$72,'2.3'!71:198,59,FALSE)</f>
        <v>0</v>
      </c>
      <c r="K72" s="52">
        <f>VLOOKUP($A$72,'2.3'!71:198,67,FALSE)</f>
        <v>0</v>
      </c>
      <c r="L72" s="52">
        <f>VLOOKUP($A$72,'2.3'!71:198,75,FALSE)</f>
        <v>0</v>
      </c>
      <c r="M72" s="52">
        <f>VLOOKUP($A$72,'2.3'!71:198,83,FALSE)</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52">
        <f>VLOOKUP($A$73,'2.3'!72:199,3,FALSE)</f>
        <v>0</v>
      </c>
      <c r="D73" s="52">
        <f>VLOOKUP($A$73,'2.3'!72:199,11,FALSE)</f>
        <v>0</v>
      </c>
      <c r="E73" s="52">
        <f>VLOOKUP($A$73,'2.3'!72:199,19,FALSE)</f>
        <v>0</v>
      </c>
      <c r="F73" s="52">
        <f>VLOOKUP($A$73,'2.3'!72:199,27,FALSE)</f>
        <v>0</v>
      </c>
      <c r="G73" s="52">
        <f>VLOOKUP($A$73,'2.3'!72:199,35,FALSE)</f>
        <v>0</v>
      </c>
      <c r="H73" s="52">
        <f>VLOOKUP($A$73,'2.3'!72:199,43,FALSE)</f>
        <v>0</v>
      </c>
      <c r="I73" s="52">
        <f>VLOOKUP($A$73,'2.3'!72:199,51,FALSE)</f>
        <v>0</v>
      </c>
      <c r="J73" s="52">
        <f>VLOOKUP($A$73,'2.3'!72:199,59,FALSE)</f>
        <v>0</v>
      </c>
      <c r="K73" s="52">
        <f>VLOOKUP($A$73,'2.3'!72:199,67,FALSE)</f>
        <v>0</v>
      </c>
      <c r="L73" s="52">
        <f>VLOOKUP($A$73,'2.3'!72:199,75,FALSE)</f>
        <v>0</v>
      </c>
      <c r="M73" s="52">
        <f>VLOOKUP($A$73,'2.3'!72:199,83,FALSE)</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52">
        <f>VLOOKUP($A$74,'2.3'!73:200,3,FALSE)</f>
        <v>-841.44775205999997</v>
      </c>
      <c r="D74" s="52">
        <f>VLOOKUP($A$74,'2.3'!73:200,11,FALSE)</f>
        <v>-3460.5192270400003</v>
      </c>
      <c r="E74" s="52">
        <f>VLOOKUP($A$74,'2.3'!73:200,19,FALSE)</f>
        <v>-1672.1563095199999</v>
      </c>
      <c r="F74" s="52">
        <f>VLOOKUP($A$74,'2.3'!73:200,27,FALSE)</f>
        <v>-3258.9651649000002</v>
      </c>
      <c r="G74" s="52">
        <f>VLOOKUP($A$74,'2.3'!73:200,35,FALSE)</f>
        <v>-7376.8736102399998</v>
      </c>
      <c r="H74" s="52">
        <f>VLOOKUP($A$74,'2.3'!73:200,43,FALSE)</f>
        <v>-4831.416470520001</v>
      </c>
      <c r="I74" s="52">
        <f>VLOOKUP($A$74,'2.3'!73:200,51,FALSE)</f>
        <v>-3450.4587232600002</v>
      </c>
      <c r="J74" s="52">
        <f>VLOOKUP($A$74,'2.3'!73:200,59,FALSE)</f>
        <v>-8856.2580304099993</v>
      </c>
      <c r="K74" s="52">
        <f>VLOOKUP($A$74,'2.3'!73:200,67,FALSE)</f>
        <v>-2701.9365598400004</v>
      </c>
      <c r="L74" s="52">
        <f>VLOOKUP($A$74,'2.3'!73:200,75,FALSE)</f>
        <v>-6733.4785739699992</v>
      </c>
      <c r="M74" s="52">
        <f>VLOOKUP($A$74,'2.3'!73:200,83,FALSE)</f>
        <v>-6757.0485569800021</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113"/>
      <c r="D75" s="113"/>
      <c r="E75" s="113"/>
      <c r="F75" s="113"/>
      <c r="G75" s="113"/>
      <c r="H75" s="113"/>
      <c r="I75" s="113"/>
      <c r="J75" s="113"/>
      <c r="K75" s="113"/>
      <c r="L75" s="113"/>
      <c r="M75" s="113"/>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114">
        <f>VLOOKUP($A$76,'2.3'!75:202,3,FALSE)</f>
        <v>32681.918379041002</v>
      </c>
      <c r="D76" s="114">
        <f>VLOOKUP($A$76,'2.3'!75:202,11,FALSE)</f>
        <v>27896.242241731998</v>
      </c>
      <c r="E76" s="114">
        <f>VLOOKUP($A$76,'2.3'!75:202,19,FALSE)</f>
        <v>26983.606131239205</v>
      </c>
      <c r="F76" s="114">
        <f>VLOOKUP($A$76,'2.3'!75:202,27,FALSE)</f>
        <v>35111.967253914001</v>
      </c>
      <c r="G76" s="114">
        <f>VLOOKUP($A$76,'2.3'!75:202,35,FALSE)</f>
        <v>41467.234674632004</v>
      </c>
      <c r="H76" s="114">
        <f>VLOOKUP($A$76,'2.3'!75:202,43,FALSE)</f>
        <v>27493.907843715999</v>
      </c>
      <c r="I76" s="114">
        <f>VLOOKUP($A$76,'2.3'!75:202,51,FALSE)</f>
        <v>24794.624939966998</v>
      </c>
      <c r="J76" s="114">
        <f>VLOOKUP($A$76,'2.3'!75:202,59,FALSE)</f>
        <v>25329.256219090719</v>
      </c>
      <c r="K76" s="114">
        <f>VLOOKUP($A$76,'2.3'!75:202,67,FALSE)</f>
        <v>26695.806459396001</v>
      </c>
      <c r="L76" s="114">
        <f>VLOOKUP($A$76,'2.3'!75:202,75,FALSE)</f>
        <v>25396.705171485999</v>
      </c>
      <c r="M76" s="114">
        <f>VLOOKUP($A$76,'2.3'!75:202,83,FALSE)</f>
        <v>24530.506204874</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114">
        <f>VLOOKUP($A$77,'2.3'!76:203,3,FALSE)</f>
        <v>1637.6185457199999</v>
      </c>
      <c r="D77" s="114">
        <f>VLOOKUP($A$77,'2.3'!76:203,11,FALSE)</f>
        <v>5399.0542023600001</v>
      </c>
      <c r="E77" s="114">
        <f>VLOOKUP($A$77,'2.3'!76:203,19,FALSE)</f>
        <v>3490.7634698000002</v>
      </c>
      <c r="F77" s="114">
        <f>VLOOKUP($A$77,'2.3'!76:203,27,FALSE)</f>
        <v>4994.2757664499995</v>
      </c>
      <c r="G77" s="114">
        <f>VLOOKUP($A$77,'2.3'!76:203,35,FALSE)</f>
        <v>8482.0831148300003</v>
      </c>
      <c r="H77" s="114">
        <f>VLOOKUP($A$77,'2.3'!76:203,43,FALSE)</f>
        <v>5476.5529271899995</v>
      </c>
      <c r="I77" s="114">
        <f>VLOOKUP($A$77,'2.3'!76:203,51,FALSE)</f>
        <v>4683.2099129899998</v>
      </c>
      <c r="J77" s="114">
        <f>VLOOKUP($A$77,'2.3'!76:203,59,FALSE)</f>
        <v>9594.7528128599988</v>
      </c>
      <c r="K77" s="114">
        <f>VLOOKUP($A$77,'2.3'!76:203,67,FALSE)</f>
        <v>3709.6675048699999</v>
      </c>
      <c r="L77" s="114">
        <f>VLOOKUP($A$77,'2.3'!76:203,75,FALSE)</f>
        <v>7361.19136248</v>
      </c>
      <c r="M77" s="114">
        <f>VLOOKUP($A$77,'2.3'!76:203,83,FALSE)</f>
        <v>7475.9820969700022</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115">
        <f>VLOOKUP($A$78,'2.3'!77:204,3,FALSE)</f>
        <v>18173</v>
      </c>
      <c r="D78" s="115">
        <f>VLOOKUP($A$78,'2.3'!77:204,11,FALSE)</f>
        <v>19754</v>
      </c>
      <c r="E78" s="115">
        <f>VLOOKUP($A$78,'2.3'!77:204,19,FALSE)</f>
        <v>20931</v>
      </c>
      <c r="F78" s="115">
        <f>VLOOKUP($A$78,'2.3'!77:204,27,FALSE)</f>
        <v>22237</v>
      </c>
      <c r="G78" s="115">
        <f>VLOOKUP($A$78,'2.3'!77:204,35,FALSE)</f>
        <v>24962.639596219655</v>
      </c>
      <c r="H78" s="115">
        <f>VLOOKUP($A$78,'2.3'!77:204,43,FALSE)</f>
        <v>27854</v>
      </c>
      <c r="I78" s="115">
        <f>VLOOKUP($A$78,'2.3'!77:204,51,FALSE)</f>
        <v>30232.028117264708</v>
      </c>
      <c r="J78" s="115">
        <f>VLOOKUP($A$78,'2.3'!77:204,59,FALSE)</f>
        <v>33202.763582790314</v>
      </c>
      <c r="K78" s="115">
        <f>VLOOKUP($A$78,'2.3'!77:204,67,FALSE)</f>
        <v>34102.515277262872</v>
      </c>
      <c r="L78" s="115">
        <f>VLOOKUP($A$78,'2.3'!77:204,75,FALSE)</f>
        <v>36873</v>
      </c>
      <c r="M78" s="115">
        <f>VLOOKUP($A$78,'2.3'!77:204,83,FALSE)</f>
        <v>38781.967430689358</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207" customFormat="1" ht="20.100000000000001" customHeight="1" x14ac:dyDescent="0.25">
      <c r="A79" s="105" t="s">
        <v>589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row>
    <row r="80" spans="1:83" s="207" customFormat="1" ht="20.100000000000001" customHeight="1" x14ac:dyDescent="0.25">
      <c r="A80" s="105" t="s">
        <v>853</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1" ht="20.100000000000001" customHeight="1" x14ac:dyDescent="0.25">
      <c r="A81" s="105" t="s">
        <v>590</v>
      </c>
    </row>
    <row r="82" spans="1:1" ht="20.100000000000001" customHeight="1" x14ac:dyDescent="0.25">
      <c r="A82" s="105" t="s">
        <v>804</v>
      </c>
    </row>
    <row r="83" spans="1:1" ht="20.100000000000001" customHeight="1" x14ac:dyDescent="0.25">
      <c r="A83" s="105" t="s">
        <v>592</v>
      </c>
    </row>
    <row r="84" spans="1:1" ht="20.100000000000001" customHeight="1" x14ac:dyDescent="0.25">
      <c r="A84" s="105" t="s">
        <v>661</v>
      </c>
    </row>
    <row r="85" spans="1:1" ht="20.100000000000001" customHeight="1" x14ac:dyDescent="0.25">
      <c r="A85" s="105" t="s">
        <v>605</v>
      </c>
    </row>
    <row r="86" spans="1:1" ht="20.100000000000001" customHeight="1" x14ac:dyDescent="0.25">
      <c r="A86" s="105" t="s">
        <v>662</v>
      </c>
    </row>
    <row r="87" spans="1:1" ht="20.100000000000001" customHeight="1" x14ac:dyDescent="0.25">
      <c r="A87" s="105" t="s">
        <v>857</v>
      </c>
    </row>
    <row r="88" spans="1:1" ht="20.100000000000001" customHeight="1" x14ac:dyDescent="0.25">
      <c r="A88" s="105" t="s">
        <v>613</v>
      </c>
    </row>
    <row r="89" spans="1:1" ht="20.100000000000001" customHeight="1" x14ac:dyDescent="0.25">
      <c r="A89" s="105" t="s">
        <v>664</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C3FD7-A0D2-4DD3-8B0D-9051B55056AF}">
  <sheetPr codeName="Planilha20"/>
  <dimension ref="A1:CE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H24" sqref="H24"/>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775</v>
      </c>
    </row>
    <row r="2" spans="1:13" ht="20.100000000000001" customHeight="1" x14ac:dyDescent="0.25">
      <c r="A2" s="99" t="s">
        <v>333</v>
      </c>
    </row>
    <row r="4" spans="1:13" s="116" customFormat="1" ht="20.100000000000001" customHeight="1" x14ac:dyDescent="0.25">
      <c r="A4" s="322" t="s">
        <v>665</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59">
        <f>VLOOKUP($A$5,'2.3'!4:131,6,FALSE)</f>
        <v>1205881.4396960931</v>
      </c>
      <c r="D5" s="59">
        <f>VLOOKUP($A$5,'2.3'!4:131,14,FALSE)</f>
        <v>1372835.1404591994</v>
      </c>
      <c r="E5" s="59">
        <f>VLOOKUP($A$5,'2.3'!4:131,22,FALSE)</f>
        <v>1485221.5834914942</v>
      </c>
      <c r="F5" s="59">
        <f>VLOOKUP($A$5,'2.3'!4:131,30,FALSE)</f>
        <v>1651967.802498237</v>
      </c>
      <c r="G5" s="59">
        <f>VLOOKUP($A$5,'2.3'!4:131,38,FALSE)</f>
        <v>1861300.9665023037</v>
      </c>
      <c r="H5" s="59">
        <f>VLOOKUP($A$5,'2.3'!4:131,46,FALSE)</f>
        <v>2208078.1605074932</v>
      </c>
      <c r="I5" s="59">
        <f>VLOOKUP($A$5,'2.3'!4:131,54,FALSE)</f>
        <v>2277660.7898598555</v>
      </c>
      <c r="J5" s="59">
        <f>VLOOKUP($A$5,'2.3'!4:131,62,FALSE)</f>
        <v>2369617.3616091246</v>
      </c>
      <c r="K5" s="59">
        <f>VLOOKUP($A$5,'2.3'!4:131,70,FALSE)</f>
        <v>2472148.666609935</v>
      </c>
      <c r="L5" s="59">
        <f>VLOOKUP($A$5,'2.3'!4:131,78,FALSE)</f>
        <v>2553997.586693936</v>
      </c>
      <c r="M5" s="59">
        <f>VLOOKUP($A$5,'2.3'!4:131,86,FALSE)</f>
        <v>2858817.0817645704</v>
      </c>
    </row>
    <row r="6" spans="1:13" ht="20.100000000000001" customHeight="1" x14ac:dyDescent="0.25">
      <c r="A6" s="18">
        <v>2</v>
      </c>
      <c r="B6" s="19" t="s">
        <v>490</v>
      </c>
      <c r="C6" s="20">
        <f>VLOOKUP($A$6,'2.3'!5:132,6,FALSE)</f>
        <v>1193010.1398627718</v>
      </c>
      <c r="D6" s="20">
        <f>VLOOKUP($A$6,'2.3'!5:132,14,FALSE)</f>
        <v>1370091.9524198275</v>
      </c>
      <c r="E6" s="20">
        <f>VLOOKUP($A$6,'2.3'!5:132,22,FALSE)</f>
        <v>1482659.7408300552</v>
      </c>
      <c r="F6" s="20">
        <f>VLOOKUP($A$6,'2.3'!5:132,30,FALSE)</f>
        <v>1644087.1110107729</v>
      </c>
      <c r="G6" s="20">
        <f>VLOOKUP($A$6,'2.3'!5:132,38,FALSE)</f>
        <v>1853278.4545387216</v>
      </c>
      <c r="H6" s="20">
        <f>VLOOKUP($A$6,'2.3'!5:132,46,FALSE)</f>
        <v>2213914.8055909672</v>
      </c>
      <c r="I6" s="20">
        <f>VLOOKUP($A$6,'2.3'!5:132,54,FALSE)</f>
        <v>2287781.4029501434</v>
      </c>
      <c r="J6" s="20">
        <f>VLOOKUP($A$6,'2.3'!5:132,62,FALSE)</f>
        <v>2387085.6217856845</v>
      </c>
      <c r="K6" s="20">
        <f>VLOOKUP($A$6,'2.3'!5:132,70,FALSE)</f>
        <v>2483265.042932672</v>
      </c>
      <c r="L6" s="20">
        <f>VLOOKUP($A$6,'2.3'!5:132,78,FALSE)</f>
        <v>2572835.0728849303</v>
      </c>
      <c r="M6" s="20">
        <f>VLOOKUP($A$6,'2.3'!5:132,86,FALSE)</f>
        <v>2880544.5250873561</v>
      </c>
    </row>
    <row r="7" spans="1:13" ht="20.100000000000001" customHeight="1" x14ac:dyDescent="0.25">
      <c r="A7" s="32">
        <v>21</v>
      </c>
      <c r="B7" s="33" t="s">
        <v>244</v>
      </c>
      <c r="C7" s="34">
        <f>VLOOKUP($A$7,'2.3'!6:133,6,FALSE)</f>
        <v>162710.584553875</v>
      </c>
      <c r="D7" s="34">
        <f>VLOOKUP($A$7,'2.3'!6:133,14,FALSE)</f>
        <v>175125.553756301</v>
      </c>
      <c r="E7" s="34">
        <f>VLOOKUP($A$7,'2.3'!6:133,22,FALSE)</f>
        <v>182426.86901794991</v>
      </c>
      <c r="F7" s="34">
        <f>VLOOKUP($A$7,'2.3'!6:133,30,FALSE)</f>
        <v>200711.498969176</v>
      </c>
      <c r="G7" s="34">
        <f>VLOOKUP($A$7,'2.3'!6:133,38,FALSE)</f>
        <v>219310.07798870298</v>
      </c>
      <c r="H7" s="34">
        <f>VLOOKUP($A$7,'2.3'!6:133,46,FALSE)</f>
        <v>241689.57248271594</v>
      </c>
      <c r="I7" s="34">
        <f>VLOOKUP($A$7,'2.3'!6:133,54,FALSE)</f>
        <v>252084.17505839202</v>
      </c>
      <c r="J7" s="34">
        <f>VLOOKUP($A$7,'2.3'!6:133,62,FALSE)</f>
        <v>277318.01023760292</v>
      </c>
      <c r="K7" s="34">
        <f>VLOOKUP($A$7,'2.3'!6:133,70,FALSE)</f>
        <v>290953.16428965301</v>
      </c>
      <c r="L7" s="34">
        <f>VLOOKUP($A$7,'2.3'!6:133,78,FALSE)</f>
        <v>305740.33009716298</v>
      </c>
      <c r="M7" s="34">
        <f>VLOOKUP($A$7,'2.3'!6:133,86,FALSE)</f>
        <v>302044.79726499005</v>
      </c>
    </row>
    <row r="8" spans="1:13" ht="20.100000000000001" customHeight="1" x14ac:dyDescent="0.25">
      <c r="A8" s="35">
        <v>211</v>
      </c>
      <c r="B8" s="36" t="s">
        <v>306</v>
      </c>
      <c r="C8" s="37">
        <f>VLOOKUP($A$8,'2.3'!7:134,6,FALSE)</f>
        <v>97905.184762963007</v>
      </c>
      <c r="D8" s="37">
        <f>VLOOKUP($A$8,'2.3'!7:134,14,FALSE)</f>
        <v>105569.54845986598</v>
      </c>
      <c r="E8" s="37">
        <f>VLOOKUP($A$8,'2.3'!7:134,22,FALSE)</f>
        <v>109928.35456496796</v>
      </c>
      <c r="F8" s="37">
        <f>VLOOKUP($A$8,'2.3'!7:134,30,FALSE)</f>
        <v>121448.440875104</v>
      </c>
      <c r="G8" s="37">
        <f>VLOOKUP($A$8,'2.3'!7:134,38,FALSE)</f>
        <v>131272.62724240602</v>
      </c>
      <c r="H8" s="37">
        <f>VLOOKUP($A$8,'2.3'!7:134,46,FALSE)</f>
        <v>147769.38021375</v>
      </c>
      <c r="I8" s="37">
        <f>VLOOKUP($A$8,'2.3'!7:134,54,FALSE)</f>
        <v>152617.20242252902</v>
      </c>
      <c r="J8" s="37">
        <f>VLOOKUP($A$8,'2.3'!7:134,62,FALSE)</f>
        <v>164824.31258260278</v>
      </c>
      <c r="K8" s="37">
        <f>VLOOKUP($A$8,'2.3'!7:134,70,FALSE)</f>
        <v>170492.01054595201</v>
      </c>
      <c r="L8" s="37">
        <f>VLOOKUP($A$8,'2.3'!7:134,78,FALSE)</f>
        <v>176945.88152788402</v>
      </c>
      <c r="M8" s="37">
        <f>VLOOKUP($A$8,'2.3'!7:134,86,FALSE)</f>
        <v>177451.90505633</v>
      </c>
    </row>
    <row r="9" spans="1:13" s="48" customFormat="1" ht="20.100000000000001" customHeight="1" x14ac:dyDescent="0.25">
      <c r="A9" s="45" t="s">
        <v>491</v>
      </c>
      <c r="B9" s="56" t="s">
        <v>492</v>
      </c>
      <c r="C9" s="47">
        <f>VLOOKUP($A$9,'2.3'!8:135,6,FALSE)</f>
        <v>72381.357878434006</v>
      </c>
      <c r="D9" s="47">
        <f>VLOOKUP($A$9,'2.3'!8:135,14,FALSE)</f>
        <v>76968.323099807982</v>
      </c>
      <c r="E9" s="47">
        <f>VLOOKUP($A$9,'2.3'!8:135,22,FALSE)</f>
        <v>80294.987960932864</v>
      </c>
      <c r="F9" s="47">
        <f>VLOOKUP($A$9,'2.3'!8:135,30,FALSE)</f>
        <v>89315.229853719997</v>
      </c>
      <c r="G9" s="47">
        <f>VLOOKUP($A$9,'2.3'!8:135,38,FALSE)</f>
        <v>96485.658599266011</v>
      </c>
      <c r="H9" s="47">
        <f>VLOOKUP($A$9,'2.3'!8:135,46,FALSE)</f>
        <v>107270.058919091</v>
      </c>
      <c r="I9" s="47">
        <f>VLOOKUP($A$9,'2.3'!8:135,54,FALSE)</f>
        <v>113584.41888149703</v>
      </c>
      <c r="J9" s="47">
        <f>VLOOKUP($A$9,'2.3'!8:135,62,FALSE)</f>
        <v>124080.97005722989</v>
      </c>
      <c r="K9" s="47">
        <f>VLOOKUP($A$9,'2.3'!8:135,70,FALSE)</f>
        <v>127081.73383332201</v>
      </c>
      <c r="L9" s="47">
        <f>VLOOKUP($A$9,'2.3'!8:135,78,FALSE)</f>
        <v>131509.71955816902</v>
      </c>
      <c r="M9" s="47">
        <f>VLOOKUP($A$9,'2.3'!8:135,86,FALSE)</f>
        <v>129360.78366600002</v>
      </c>
    </row>
    <row r="10" spans="1:13" s="48" customFormat="1" ht="20.100000000000001" customHeight="1" x14ac:dyDescent="0.25">
      <c r="A10" s="45" t="s">
        <v>493</v>
      </c>
      <c r="B10" s="56" t="s">
        <v>494</v>
      </c>
      <c r="C10" s="47">
        <f>VLOOKUP($A$10,'2.3'!9:136,6,FALSE)</f>
        <v>14969.657719574998</v>
      </c>
      <c r="D10" s="47">
        <f>VLOOKUP($A$10,'2.3'!9:136,14,FALSE)</f>
        <v>16152.151342675001</v>
      </c>
      <c r="E10" s="47">
        <f>VLOOKUP($A$10,'2.3'!9:136,22,FALSE)</f>
        <v>16431.764539767166</v>
      </c>
      <c r="F10" s="47">
        <f>VLOOKUP($A$10,'2.3'!9:136,30,FALSE)</f>
        <v>17899.392126284001</v>
      </c>
      <c r="G10" s="47">
        <f>VLOOKUP($A$10,'2.3'!9:136,38,FALSE)</f>
        <v>19534.457562322001</v>
      </c>
      <c r="H10" s="47">
        <f>VLOOKUP($A$10,'2.3'!9:136,46,FALSE)</f>
        <v>22137.047012093</v>
      </c>
      <c r="I10" s="47">
        <f>VLOOKUP($A$10,'2.3'!9:136,54,FALSE)</f>
        <v>22904.402555818</v>
      </c>
      <c r="J10" s="47">
        <f>VLOOKUP($A$10,'2.3'!9:136,62,FALSE)</f>
        <v>25029.427496297827</v>
      </c>
      <c r="K10" s="47">
        <f>VLOOKUP($A$10,'2.3'!9:136,70,FALSE)</f>
        <v>26880.453447547996</v>
      </c>
      <c r="L10" s="47">
        <f>VLOOKUP($A$10,'2.3'!9:136,78,FALSE)</f>
        <v>28509.815446569999</v>
      </c>
      <c r="M10" s="47">
        <f>VLOOKUP($A$10,'2.3'!9:136,86,FALSE)</f>
        <v>32207.508957348</v>
      </c>
    </row>
    <row r="11" spans="1:13" s="48" customFormat="1" ht="20.100000000000001" customHeight="1" x14ac:dyDescent="0.25">
      <c r="A11" s="45" t="s">
        <v>495</v>
      </c>
      <c r="B11" s="56" t="s">
        <v>496</v>
      </c>
      <c r="C11" s="47">
        <f>VLOOKUP($A$11,'2.3'!10:137,6,FALSE)</f>
        <v>10554.169164954001</v>
      </c>
      <c r="D11" s="47">
        <f>VLOOKUP($A$11,'2.3'!10:137,14,FALSE)</f>
        <v>12449.074017383</v>
      </c>
      <c r="E11" s="47">
        <f>VLOOKUP($A$11,'2.3'!10:137,22,FALSE)</f>
        <v>13201.60206426792</v>
      </c>
      <c r="F11" s="47">
        <f>VLOOKUP($A$11,'2.3'!10:137,30,FALSE)</f>
        <v>14233.818895100001</v>
      </c>
      <c r="G11" s="47">
        <f>VLOOKUP($A$11,'2.3'!10:137,38,FALSE)</f>
        <v>15252.511080818</v>
      </c>
      <c r="H11" s="47">
        <f>VLOOKUP($A$11,'2.3'!10:137,46,FALSE)</f>
        <v>18362.274282565999</v>
      </c>
      <c r="I11" s="47">
        <f>VLOOKUP($A$11,'2.3'!10:137,54,FALSE)</f>
        <v>16128.380985214</v>
      </c>
      <c r="J11" s="47">
        <f>VLOOKUP($A$11,'2.3'!10:137,62,FALSE)</f>
        <v>15713.915029075059</v>
      </c>
      <c r="K11" s="47">
        <f>VLOOKUP($A$11,'2.3'!10:137,70,FALSE)</f>
        <v>16529.823265082003</v>
      </c>
      <c r="L11" s="47">
        <f>VLOOKUP($A$11,'2.3'!10:137,78,FALSE)</f>
        <v>16926.346523144999</v>
      </c>
      <c r="M11" s="47">
        <f>VLOOKUP($A$11,'2.3'!10:137,86,FALSE)</f>
        <v>15883.612432982001</v>
      </c>
    </row>
    <row r="12" spans="1:13" ht="20.100000000000001" customHeight="1" x14ac:dyDescent="0.25">
      <c r="A12" s="35">
        <v>212</v>
      </c>
      <c r="B12" s="36" t="s">
        <v>246</v>
      </c>
      <c r="C12" s="37">
        <f>VLOOKUP($A$12,'2.3'!11:138,6,FALSE)</f>
        <v>64805.399790911993</v>
      </c>
      <c r="D12" s="37">
        <f>VLOOKUP($A$12,'2.3'!11:138,14,FALSE)</f>
        <v>69556.005296435003</v>
      </c>
      <c r="E12" s="37">
        <f>VLOOKUP($A$12,'2.3'!11:138,22,FALSE)</f>
        <v>72498.514452981952</v>
      </c>
      <c r="F12" s="37">
        <f>VLOOKUP($A$12,'2.3'!11:138,30,FALSE)</f>
        <v>79263.05809407201</v>
      </c>
      <c r="G12" s="37">
        <f>VLOOKUP($A$12,'2.3'!11:138,38,FALSE)</f>
        <v>88037.450746296992</v>
      </c>
      <c r="H12" s="37">
        <f>VLOOKUP($A$12,'2.3'!11:138,46,FALSE)</f>
        <v>93920.19226896597</v>
      </c>
      <c r="I12" s="37">
        <f>VLOOKUP($A$12,'2.3'!11:138,54,FALSE)</f>
        <v>99466.972635863014</v>
      </c>
      <c r="J12" s="37">
        <f>VLOOKUP($A$12,'2.3'!11:138,62,FALSE)</f>
        <v>112493.69765500016</v>
      </c>
      <c r="K12" s="37">
        <f>VLOOKUP($A$12,'2.3'!11:138,70,FALSE)</f>
        <v>120461.153743701</v>
      </c>
      <c r="L12" s="37">
        <f>VLOOKUP($A$12,'2.3'!11:138,78,FALSE)</f>
        <v>128794.44856927899</v>
      </c>
      <c r="M12" s="37">
        <f>VLOOKUP($A$12,'2.3'!11:138,86,FALSE)</f>
        <v>124592.89220866001</v>
      </c>
    </row>
    <row r="13" spans="1:13" s="108" customFormat="1" ht="20.100000000000001" customHeight="1" x14ac:dyDescent="0.25">
      <c r="A13" s="108">
        <v>2121</v>
      </c>
      <c r="B13" s="108" t="s">
        <v>307</v>
      </c>
      <c r="C13" s="40">
        <f>VLOOKUP($A$13,'2.3'!12:139,6,FALSE)</f>
        <v>14093.399790912001</v>
      </c>
      <c r="D13" s="40">
        <f>VLOOKUP($A$13,'2.3'!12:139,14,FALSE)</f>
        <v>14917.005296435</v>
      </c>
      <c r="E13" s="40">
        <f>VLOOKUP($A$13,'2.3'!12:139,22,FALSE)</f>
        <v>15274.514452981943</v>
      </c>
      <c r="F13" s="40">
        <f>VLOOKUP($A$13,'2.3'!12:139,30,FALSE)</f>
        <v>16868.058094072003</v>
      </c>
      <c r="G13" s="40">
        <f>VLOOKUP($A$13,'2.3'!12:139,38,FALSE)</f>
        <v>18327.450746297</v>
      </c>
      <c r="H13" s="40">
        <f>VLOOKUP($A$13,'2.3'!12:139,46,FALSE)</f>
        <v>20119.166300550998</v>
      </c>
      <c r="I13" s="40">
        <f>VLOOKUP($A$13,'2.3'!12:139,54,FALSE)</f>
        <v>21122.762635863</v>
      </c>
      <c r="J13" s="40">
        <f>VLOOKUP($A$13,'2.3'!12:139,62,FALSE)</f>
        <v>23161.412626370053</v>
      </c>
      <c r="K13" s="40">
        <f>VLOOKUP($A$13,'2.3'!12:139,70,FALSE)</f>
        <v>23649.475294620999</v>
      </c>
      <c r="L13" s="40">
        <f>VLOOKUP($A$13,'2.3'!12:139,78,FALSE)</f>
        <v>23701.532514589002</v>
      </c>
      <c r="M13" s="40">
        <f>VLOOKUP($A$13,'2.3'!12:139,86,FALSE)</f>
        <v>26827.522288609998</v>
      </c>
    </row>
    <row r="14" spans="1:13" s="109" customFormat="1" ht="20.100000000000001" customHeight="1" x14ac:dyDescent="0.25">
      <c r="A14" s="60" t="s">
        <v>497</v>
      </c>
      <c r="B14" s="109" t="s">
        <v>498</v>
      </c>
      <c r="C14" s="47">
        <f>VLOOKUP($A$14,'2.3'!13:140,6,FALSE)</f>
        <v>171.88302623000001</v>
      </c>
      <c r="D14" s="47">
        <f>VLOOKUP($A$14,'2.3'!13:140,14,FALSE)</f>
        <v>185.45955932000001</v>
      </c>
      <c r="E14" s="47">
        <f>VLOOKUP($A$14,'2.3'!13:140,22,FALSE)</f>
        <v>230.82564012496749</v>
      </c>
      <c r="F14" s="47">
        <f>VLOOKUP($A$14,'2.3'!13:140,30,FALSE)</f>
        <v>371.91221980500006</v>
      </c>
      <c r="G14" s="47">
        <f>VLOOKUP($A$14,'2.3'!13:140,38,FALSE)</f>
        <v>302.64340408099997</v>
      </c>
      <c r="H14" s="47">
        <f>VLOOKUP($A$14,'2.3'!13:140,46,FALSE)</f>
        <v>355.97901425700002</v>
      </c>
      <c r="I14" s="47">
        <f>VLOOKUP($A$14,'2.3'!13:140,54,FALSE)</f>
        <v>412.09687472100006</v>
      </c>
      <c r="J14" s="47">
        <f>VLOOKUP($A$14,'2.3'!13:140,62,FALSE)</f>
        <v>496.73575467581168</v>
      </c>
      <c r="K14" s="47">
        <f>VLOOKUP($A$14,'2.3'!13:140,70,FALSE)</f>
        <v>663.77021807899996</v>
      </c>
      <c r="L14" s="47">
        <f>VLOOKUP($A$14,'2.3'!13:140,78,FALSE)</f>
        <v>1015.78764663</v>
      </c>
      <c r="M14" s="47">
        <f>VLOOKUP($A$14,'2.3'!13:140,86,FALSE)</f>
        <v>1072.43339019</v>
      </c>
    </row>
    <row r="15" spans="1:13" s="109" customFormat="1" ht="20.100000000000001" customHeight="1" x14ac:dyDescent="0.25">
      <c r="A15" s="60" t="s">
        <v>499</v>
      </c>
      <c r="B15" s="109" t="s">
        <v>500</v>
      </c>
      <c r="C15" s="47">
        <f>VLOOKUP($A$15,'2.3'!14:141,6,FALSE)</f>
        <v>983.84635792199992</v>
      </c>
      <c r="D15" s="47">
        <f>VLOOKUP($A$15,'2.3'!14:141,14,FALSE)</f>
        <v>1170.4218310669999</v>
      </c>
      <c r="E15" s="47">
        <f>VLOOKUP($A$15,'2.3'!14:141,22,FALSE)</f>
        <v>1259.8012273354395</v>
      </c>
      <c r="F15" s="47">
        <f>VLOOKUP($A$15,'2.3'!14:141,30,FALSE)</f>
        <v>1584.6315203450004</v>
      </c>
      <c r="G15" s="47">
        <f>VLOOKUP($A$15,'2.3'!14:141,38,FALSE)</f>
        <v>1739.5472919889999</v>
      </c>
      <c r="H15" s="47">
        <f>VLOOKUP($A$15,'2.3'!14:141,46,FALSE)</f>
        <v>1970.9138848809998</v>
      </c>
      <c r="I15" s="47">
        <f>VLOOKUP($A$15,'2.3'!14:141,54,FALSE)</f>
        <v>2249.600723865</v>
      </c>
      <c r="J15" s="47">
        <f>VLOOKUP($A$15,'2.3'!14:141,62,FALSE)</f>
        <v>2498.7493870031103</v>
      </c>
      <c r="K15" s="47">
        <f>VLOOKUP($A$15,'2.3'!14:141,70,FALSE)</f>
        <v>2730.5242528489998</v>
      </c>
      <c r="L15" s="47">
        <f>VLOOKUP($A$15,'2.3'!14:141,78,FALSE)</f>
        <v>2866.7092573689997</v>
      </c>
      <c r="M15" s="47">
        <f>VLOOKUP($A$15,'2.3'!14:141,86,FALSE)</f>
        <v>3106.931136446</v>
      </c>
    </row>
    <row r="16" spans="1:13" s="109" customFormat="1" ht="20.100000000000001" customHeight="1" x14ac:dyDescent="0.25">
      <c r="A16" s="60" t="s">
        <v>501</v>
      </c>
      <c r="B16" s="109" t="s">
        <v>464</v>
      </c>
      <c r="C16" s="47">
        <f>VLOOKUP($A$16,'2.3'!15:142,6,FALSE)</f>
        <v>12513.369779773002</v>
      </c>
      <c r="D16" s="47">
        <f>VLOOKUP($A$16,'2.3'!15:142,14,FALSE)</f>
        <v>13145.792408542</v>
      </c>
      <c r="E16" s="47">
        <f>VLOOKUP($A$16,'2.3'!15:142,22,FALSE)</f>
        <v>13314.004341614474</v>
      </c>
      <c r="F16" s="47">
        <f>VLOOKUP($A$16,'2.3'!15:142,30,FALSE)</f>
        <v>14514.932489536001</v>
      </c>
      <c r="G16" s="47">
        <f>VLOOKUP($A$16,'2.3'!15:142,38,FALSE)</f>
        <v>15834.920938004001</v>
      </c>
      <c r="H16" s="47">
        <f>VLOOKUP($A$16,'2.3'!15:142,46,FALSE)</f>
        <v>17235.936661881999</v>
      </c>
      <c r="I16" s="47">
        <f>VLOOKUP($A$16,'2.3'!15:142,54,FALSE)</f>
        <v>17806.303391992002</v>
      </c>
      <c r="J16" s="47">
        <f>VLOOKUP($A$16,'2.3'!15:142,62,FALSE)</f>
        <v>19435.036086476175</v>
      </c>
      <c r="K16" s="47">
        <f>VLOOKUP($A$16,'2.3'!15:142,70,FALSE)</f>
        <v>19438.520292556001</v>
      </c>
      <c r="L16" s="47">
        <f>VLOOKUP($A$16,'2.3'!15:142,78,FALSE)</f>
        <v>18976.761733171999</v>
      </c>
      <c r="M16" s="47">
        <f>VLOOKUP($A$16,'2.3'!15:142,86,FALSE)</f>
        <v>21739.277269773</v>
      </c>
    </row>
    <row r="17" spans="1:13" s="109" customFormat="1" ht="20.100000000000001" customHeight="1" x14ac:dyDescent="0.25">
      <c r="A17" s="60" t="s">
        <v>502</v>
      </c>
      <c r="B17" s="109" t="s">
        <v>503</v>
      </c>
      <c r="C17" s="47">
        <f>VLOOKUP($A$17,'2.3'!16:143,6,FALSE)</f>
        <v>424.30062698699999</v>
      </c>
      <c r="D17" s="47">
        <f>VLOOKUP($A$17,'2.3'!16:143,14,FALSE)</f>
        <v>415.33149750599995</v>
      </c>
      <c r="E17" s="47">
        <f>VLOOKUP($A$17,'2.3'!16:143,22,FALSE)</f>
        <v>469.8832439070618</v>
      </c>
      <c r="F17" s="47">
        <f>VLOOKUP($A$17,'2.3'!16:143,30,FALSE)</f>
        <v>396.58186438600001</v>
      </c>
      <c r="G17" s="47">
        <f>VLOOKUP($A$17,'2.3'!16:143,38,FALSE)</f>
        <v>450.33911222300003</v>
      </c>
      <c r="H17" s="47">
        <f>VLOOKUP($A$17,'2.3'!16:143,46,FALSE)</f>
        <v>556.33673953100003</v>
      </c>
      <c r="I17" s="47">
        <f>VLOOKUP($A$17,'2.3'!16:143,54,FALSE)</f>
        <v>654.76164528499999</v>
      </c>
      <c r="J17" s="47">
        <f>VLOOKUP($A$17,'2.3'!16:143,62,FALSE)</f>
        <v>730.89139821495985</v>
      </c>
      <c r="K17" s="47">
        <f>VLOOKUP($A$17,'2.3'!16:143,70,FALSE)</f>
        <v>816.66053113700002</v>
      </c>
      <c r="L17" s="47">
        <f>VLOOKUP($A$17,'2.3'!16:143,78,FALSE)</f>
        <v>842.27387741799998</v>
      </c>
      <c r="M17" s="47">
        <f>VLOOKUP($A$17,'2.3'!16:143,86,FALSE)</f>
        <v>908.88049220099992</v>
      </c>
    </row>
    <row r="18" spans="1:13" s="108" customFormat="1" ht="20.100000000000001" customHeight="1" x14ac:dyDescent="0.25">
      <c r="A18" s="108">
        <v>2122</v>
      </c>
      <c r="B18" s="108" t="s">
        <v>837</v>
      </c>
      <c r="C18" s="40">
        <f>VLOOKUP($A$18,'2.3'!17:144,6,FALSE)</f>
        <v>50712</v>
      </c>
      <c r="D18" s="40">
        <f>VLOOKUP($A$18,'2.3'!17:144,14,FALSE)</f>
        <v>54639</v>
      </c>
      <c r="E18" s="40">
        <f>VLOOKUP($A$18,'2.3'!17:144,22,FALSE)</f>
        <v>57224</v>
      </c>
      <c r="F18" s="40">
        <f>VLOOKUP($A$18,'2.3'!17:144,30,FALSE)</f>
        <v>62395</v>
      </c>
      <c r="G18" s="40">
        <f>VLOOKUP($A$18,'2.3'!17:144,38,FALSE)</f>
        <v>69709.999999999985</v>
      </c>
      <c r="H18" s="40">
        <f>VLOOKUP($A$18,'2.3'!17:144,46,FALSE)</f>
        <v>73801.025968414964</v>
      </c>
      <c r="I18" s="40">
        <f>VLOOKUP($A$18,'2.3'!17:144,54,FALSE)</f>
        <v>78344.210000000006</v>
      </c>
      <c r="J18" s="40">
        <f>VLOOKUP($A$18,'2.3'!17:144,62,FALSE)</f>
        <v>89332.285028630096</v>
      </c>
      <c r="K18" s="40">
        <f>VLOOKUP($A$18,'2.3'!17:144,70,FALSE)</f>
        <v>96811.678449080006</v>
      </c>
      <c r="L18" s="40">
        <f>VLOOKUP($A$18,'2.3'!17:144,78,FALSE)</f>
        <v>105092.91605468999</v>
      </c>
      <c r="M18" s="40">
        <f>VLOOKUP($A$18,'2.3'!17:144,86,FALSE)</f>
        <v>97765.369920049998</v>
      </c>
    </row>
    <row r="19" spans="1:13" ht="20.100000000000001" customHeight="1" x14ac:dyDescent="0.25">
      <c r="A19" s="32">
        <v>22</v>
      </c>
      <c r="B19" s="33" t="s">
        <v>245</v>
      </c>
      <c r="C19" s="34">
        <f>VLOOKUP($A$19,'2.3'!18:145,6,FALSE)</f>
        <v>39205.965129765005</v>
      </c>
      <c r="D19" s="34">
        <f>VLOOKUP($A$19,'2.3'!18:145,14,FALSE)</f>
        <v>41631.919230810003</v>
      </c>
      <c r="E19" s="34">
        <f>VLOOKUP($A$19,'2.3'!18:145,22,FALSE)</f>
        <v>44622.802221032303</v>
      </c>
      <c r="F19" s="34">
        <f>VLOOKUP($A$19,'2.3'!18:145,30,FALSE)</f>
        <v>50134.295635442999</v>
      </c>
      <c r="G19" s="34">
        <f>VLOOKUP($A$19,'2.3'!18:145,38,FALSE)</f>
        <v>54680.124366401011</v>
      </c>
      <c r="H19" s="34">
        <f>VLOOKUP($A$19,'2.3'!18:145,46,FALSE)</f>
        <v>57696.230744267996</v>
      </c>
      <c r="I19" s="34">
        <f>VLOOKUP($A$19,'2.3'!18:145,54,FALSE)</f>
        <v>61424.300646018004</v>
      </c>
      <c r="J19" s="34">
        <f>VLOOKUP($A$19,'2.3'!18:145,62,FALSE)</f>
        <v>58699.503358693313</v>
      </c>
      <c r="K19" s="34">
        <f>VLOOKUP($A$19,'2.3'!18:145,70,FALSE)</f>
        <v>63347.703639138999</v>
      </c>
      <c r="L19" s="34">
        <f>VLOOKUP($A$19,'2.3'!18:145,78,FALSE)</f>
        <v>63040.329937204006</v>
      </c>
      <c r="M19" s="34">
        <f>VLOOKUP($A$19,'2.3'!18:145,86,FALSE)</f>
        <v>61601.657593047996</v>
      </c>
    </row>
    <row r="20" spans="1:13" ht="20.100000000000001" customHeight="1" x14ac:dyDescent="0.25">
      <c r="A20" s="32">
        <v>23</v>
      </c>
      <c r="B20" s="33" t="s">
        <v>838</v>
      </c>
      <c r="C20" s="34">
        <f>VLOOKUP($A$20,'2.3'!19:146,6,FALSE)</f>
        <v>18173</v>
      </c>
      <c r="D20" s="34">
        <f>VLOOKUP($A$20,'2.3'!19:146,14,FALSE)</f>
        <v>19754</v>
      </c>
      <c r="E20" s="34">
        <f>VLOOKUP($A$20,'2.3'!19:146,22,FALSE)</f>
        <v>20931</v>
      </c>
      <c r="F20" s="34">
        <f>VLOOKUP($A$20,'2.3'!19:146,30,FALSE)</f>
        <v>22237</v>
      </c>
      <c r="G20" s="34">
        <f>VLOOKUP($A$20,'2.3'!19:146,38,FALSE)</f>
        <v>24962.639596219655</v>
      </c>
      <c r="H20" s="34">
        <f>VLOOKUP($A$20,'2.3'!19:146,46,FALSE)</f>
        <v>27854</v>
      </c>
      <c r="I20" s="34">
        <f>VLOOKUP($A$20,'2.3'!19:146,54,FALSE)</f>
        <v>30232.028117264708</v>
      </c>
      <c r="J20" s="34">
        <f>VLOOKUP($A$20,'2.3'!19:146,62,FALSE)</f>
        <v>33202.763582790314</v>
      </c>
      <c r="K20" s="34">
        <f>VLOOKUP($A$20,'2.3'!19:146,70,FALSE)</f>
        <v>34102.515277262872</v>
      </c>
      <c r="L20" s="34">
        <f>VLOOKUP($A$20,'2.3'!19:146,78,FALSE)</f>
        <v>36873</v>
      </c>
      <c r="M20" s="34">
        <f>VLOOKUP($A$20,'2.3'!19:146,86,FALSE)</f>
        <v>38781.967430689358</v>
      </c>
    </row>
    <row r="21" spans="1:13" ht="20.100000000000001" customHeight="1" x14ac:dyDescent="0.25">
      <c r="A21" s="32">
        <v>24</v>
      </c>
      <c r="B21" s="33" t="s">
        <v>839</v>
      </c>
      <c r="C21" s="34">
        <f>VLOOKUP($A$21,'2.3'!20:147,6,FALSE)</f>
        <v>272272.36155195173</v>
      </c>
      <c r="D21" s="34">
        <f>VLOOKUP($A$21,'2.3'!20:147,14,FALSE)</f>
        <v>331325.49211136508</v>
      </c>
      <c r="E21" s="34">
        <f>VLOOKUP($A$21,'2.3'!20:147,22,FALSE)</f>
        <v>331064.48497235175</v>
      </c>
      <c r="F21" s="34">
        <f>VLOOKUP($A$21,'2.3'!20:147,30,FALSE)</f>
        <v>366718.53510887426</v>
      </c>
      <c r="G21" s="34">
        <f>VLOOKUP($A$21,'2.3'!20:147,38,FALSE)</f>
        <v>426054.02262289322</v>
      </c>
      <c r="H21" s="34">
        <f>VLOOKUP($A$21,'2.3'!20:147,46,FALSE)</f>
        <v>700214.59228312213</v>
      </c>
      <c r="I21" s="34">
        <f>VLOOKUP($A$21,'2.3'!20:147,54,FALSE)</f>
        <v>606915.99471408245</v>
      </c>
      <c r="J21" s="34">
        <f>VLOOKUP($A$21,'2.3'!20:147,62,FALSE)</f>
        <v>573634.42907709896</v>
      </c>
      <c r="K21" s="34">
        <f>VLOOKUP($A$21,'2.3'!20:147,70,FALSE)</f>
        <v>598126.9855462492</v>
      </c>
      <c r="L21" s="34">
        <f>VLOOKUP($A$21,'2.3'!20:147,78,FALSE)</f>
        <v>511686.54896299384</v>
      </c>
      <c r="M21" s="34">
        <f>VLOOKUP($A$21,'2.3'!20:147,86,FALSE)</f>
        <v>424233.36899752042</v>
      </c>
    </row>
    <row r="22" spans="1:13" ht="20.100000000000001" customHeight="1" x14ac:dyDescent="0.25">
      <c r="A22" s="35">
        <v>241</v>
      </c>
      <c r="B22" s="36" t="s">
        <v>308</v>
      </c>
      <c r="C22" s="37">
        <f>VLOOKUP($A$22,'2.3'!21:148,6,FALSE)</f>
        <v>22582.066137980073</v>
      </c>
      <c r="D22" s="37">
        <f>VLOOKUP($A$22,'2.3'!21:148,14,FALSE)</f>
        <v>30131.220949862232</v>
      </c>
      <c r="E22" s="37">
        <f>VLOOKUP($A$22,'2.3'!21:148,22,FALSE)</f>
        <v>32020.60344348547</v>
      </c>
      <c r="F22" s="37">
        <f>VLOOKUP($A$22,'2.3'!21:148,30,FALSE)</f>
        <v>38389.681759105217</v>
      </c>
      <c r="G22" s="37">
        <f>VLOOKUP($A$22,'2.3'!21:148,38,FALSE)</f>
        <v>50232.729431394284</v>
      </c>
      <c r="H22" s="37">
        <f>VLOOKUP($A$22,'2.3'!21:148,46,FALSE)</f>
        <v>63582.84263736289</v>
      </c>
      <c r="I22" s="37">
        <f>VLOOKUP($A$22,'2.3'!21:148,54,FALSE)</f>
        <v>63316.153110239618</v>
      </c>
      <c r="J22" s="37">
        <f>VLOOKUP($A$22,'2.3'!21:148,62,FALSE)</f>
        <v>55048.577828150337</v>
      </c>
      <c r="K22" s="37">
        <f>VLOOKUP($A$22,'2.3'!21:148,70,FALSE)</f>
        <v>52193.67284077013</v>
      </c>
      <c r="L22" s="37">
        <f>VLOOKUP($A$22,'2.3'!21:148,78,FALSE)</f>
        <v>55719.387044556999</v>
      </c>
      <c r="M22" s="37">
        <f>VLOOKUP($A$22,'2.3'!21:148,86,FALSE)</f>
        <v>45290.052236620671</v>
      </c>
    </row>
    <row r="23" spans="1:13" ht="20.100000000000001" customHeight="1" x14ac:dyDescent="0.25">
      <c r="A23" s="35">
        <v>242</v>
      </c>
      <c r="B23" s="36" t="s">
        <v>309</v>
      </c>
      <c r="C23" s="37">
        <f>VLOOKUP($A$23,'2.3'!22:149,6,FALSE)</f>
        <v>248996.87210775737</v>
      </c>
      <c r="D23" s="37">
        <f>VLOOKUP($A$23,'2.3'!22:149,14,FALSE)</f>
        <v>300821.27720800845</v>
      </c>
      <c r="E23" s="37">
        <f>VLOOKUP($A$23,'2.3'!22:149,22,FALSE)</f>
        <v>298859.60466424754</v>
      </c>
      <c r="F23" s="37">
        <f>VLOOKUP($A$23,'2.3'!22:149,30,FALSE)</f>
        <v>328215.90902519232</v>
      </c>
      <c r="G23" s="37">
        <f>VLOOKUP($A$23,'2.3'!22:149,38,FALSE)</f>
        <v>375764.30821091961</v>
      </c>
      <c r="H23" s="37">
        <f>VLOOKUP($A$23,'2.3'!22:149,46,FALSE)</f>
        <v>636558.5235841563</v>
      </c>
      <c r="I23" s="37">
        <f>VLOOKUP($A$23,'2.3'!22:149,54,FALSE)</f>
        <v>543599.26959690009</v>
      </c>
      <c r="J23" s="37">
        <f>VLOOKUP($A$23,'2.3'!22:149,62,FALSE)</f>
        <v>518585.85124894872</v>
      </c>
      <c r="K23" s="37">
        <f>VLOOKUP($A$23,'2.3'!22:149,70,FALSE)</f>
        <v>545933.3127054791</v>
      </c>
      <c r="L23" s="37">
        <f>VLOOKUP($A$23,'2.3'!22:149,78,FALSE)</f>
        <v>455967.16191843688</v>
      </c>
      <c r="M23" s="37">
        <f>VLOOKUP($A$23,'2.3'!22:149,86,FALSE)</f>
        <v>378943.31676089973</v>
      </c>
    </row>
    <row r="24" spans="1:13" ht="20.100000000000001" customHeight="1" x14ac:dyDescent="0.25">
      <c r="A24" s="35">
        <v>243</v>
      </c>
      <c r="B24" s="36" t="s">
        <v>310</v>
      </c>
      <c r="C24" s="37">
        <f>VLOOKUP($A$24,'2.3'!23:150,6,FALSE)</f>
        <v>693.42330621425936</v>
      </c>
      <c r="D24" s="37">
        <f>VLOOKUP($A$24,'2.3'!23:150,14,FALSE)</f>
        <v>372.99395349433325</v>
      </c>
      <c r="E24" s="37">
        <f>VLOOKUP($A$24,'2.3'!23:150,22,FALSE)</f>
        <v>184.27686461879421</v>
      </c>
      <c r="F24" s="37">
        <f>VLOOKUP($A$24,'2.3'!23:150,30,FALSE)</f>
        <v>112.9443245767834</v>
      </c>
      <c r="G24" s="37">
        <f>VLOOKUP($A$24,'2.3'!23:150,38,FALSE)</f>
        <v>56.984980579331022</v>
      </c>
      <c r="H24" s="37">
        <f>VLOOKUP($A$24,'2.3'!23:150,46,FALSE)</f>
        <v>73.226061602832488</v>
      </c>
      <c r="I24" s="37">
        <f>VLOOKUP($A$24,'2.3'!23:150,54,FALSE)</f>
        <v>0.57200694267521612</v>
      </c>
      <c r="J24" s="37">
        <f>VLOOKUP($A$24,'2.3'!23:150,62,FALSE)</f>
        <v>0</v>
      </c>
      <c r="K24" s="37">
        <f>VLOOKUP($A$24,'2.3'!23:150,70,FALSE)</f>
        <v>0</v>
      </c>
      <c r="L24" s="37">
        <f>VLOOKUP($A$24,'2.3'!23:150,78,FALSE)</f>
        <v>0</v>
      </c>
      <c r="M24" s="37">
        <f>VLOOKUP($A$24,'2.3'!23:150,86,FALSE)</f>
        <v>0</v>
      </c>
    </row>
    <row r="25" spans="1:13" ht="20.100000000000001" customHeight="1" x14ac:dyDescent="0.25">
      <c r="A25" s="32">
        <v>25</v>
      </c>
      <c r="B25" s="33" t="s">
        <v>248</v>
      </c>
      <c r="C25" s="34">
        <f>VLOOKUP($A$25,'2.3'!24:151,6,FALSE)</f>
        <v>6154.8543834105531</v>
      </c>
      <c r="D25" s="34">
        <f>VLOOKUP($A$25,'2.3'!24:151,14,FALSE)</f>
        <v>11891.813177599519</v>
      </c>
      <c r="E25" s="34">
        <f>VLOOKUP($A$25,'2.3'!24:151,22,FALSE)</f>
        <v>14418.922136570298</v>
      </c>
      <c r="F25" s="34">
        <f>VLOOKUP($A$25,'2.3'!24:151,30,FALSE)</f>
        <v>25017.518299863899</v>
      </c>
      <c r="G25" s="34">
        <f>VLOOKUP($A$25,'2.3'!24:151,38,FALSE)</f>
        <v>29775.225716592737</v>
      </c>
      <c r="H25" s="34">
        <f>VLOOKUP($A$25,'2.3'!24:151,46,FALSE)</f>
        <v>24649.053042339998</v>
      </c>
      <c r="I25" s="34">
        <f>VLOOKUP($A$25,'2.3'!24:151,54,FALSE)</f>
        <v>27187.651005809999</v>
      </c>
      <c r="J25" s="34">
        <f>VLOOKUP($A$25,'2.3'!24:151,62,FALSE)</f>
        <v>21951.57566848</v>
      </c>
      <c r="K25" s="34">
        <f>VLOOKUP($A$25,'2.3'!24:151,70,FALSE)</f>
        <v>23700.684161969999</v>
      </c>
      <c r="L25" s="34">
        <f>VLOOKUP($A$25,'2.3'!24:151,78,FALSE)</f>
        <v>16433.471633449997</v>
      </c>
      <c r="M25" s="34">
        <f>VLOOKUP($A$25,'2.3'!24:151,86,FALSE)</f>
        <v>11285.748110263999</v>
      </c>
    </row>
    <row r="26" spans="1:13" ht="20.100000000000001" customHeight="1" x14ac:dyDescent="0.25">
      <c r="A26" s="35">
        <v>251</v>
      </c>
      <c r="B26" s="36" t="s">
        <v>311</v>
      </c>
      <c r="C26" s="37">
        <f>VLOOKUP($A$26,'2.3'!25:152,6,FALSE)</f>
        <v>0</v>
      </c>
      <c r="D26" s="37">
        <f>VLOOKUP($A$26,'2.3'!25:152,14,FALSE)</f>
        <v>0</v>
      </c>
      <c r="E26" s="37">
        <f>VLOOKUP($A$26,'2.3'!25:152,22,FALSE)</f>
        <v>0</v>
      </c>
      <c r="F26" s="37">
        <f>VLOOKUP($A$26,'2.3'!25:152,30,FALSE)</f>
        <v>0</v>
      </c>
      <c r="G26" s="37">
        <f>VLOOKUP($A$26,'2.3'!25:152,38,FALSE)</f>
        <v>0</v>
      </c>
      <c r="H26" s="37">
        <f>VLOOKUP($A$26,'2.3'!25:152,46,FALSE)</f>
        <v>0</v>
      </c>
      <c r="I26" s="37">
        <f>VLOOKUP($A$26,'2.3'!25:152,54,FALSE)</f>
        <v>0</v>
      </c>
      <c r="J26" s="37">
        <f>VLOOKUP($A$26,'2.3'!25:152,62,FALSE)</f>
        <v>0</v>
      </c>
      <c r="K26" s="37">
        <f>VLOOKUP($A$26,'2.3'!25:152,70,FALSE)</f>
        <v>0</v>
      </c>
      <c r="L26" s="37">
        <f>VLOOKUP($A$26,'2.3'!25:152,78,FALSE)</f>
        <v>0</v>
      </c>
      <c r="M26" s="37">
        <f>VLOOKUP($A$26,'2.3'!25:152,86,FALSE)</f>
        <v>0</v>
      </c>
    </row>
    <row r="27" spans="1:13" ht="20.100000000000001" customHeight="1" x14ac:dyDescent="0.25">
      <c r="A27" s="35">
        <v>252</v>
      </c>
      <c r="B27" s="36" t="s">
        <v>312</v>
      </c>
      <c r="C27" s="37">
        <f>VLOOKUP($A$27,'2.3'!26:153,6,FALSE)</f>
        <v>6154.8543834105531</v>
      </c>
      <c r="D27" s="37">
        <f>VLOOKUP($A$27,'2.3'!26:153,14,FALSE)</f>
        <v>11891.813177599519</v>
      </c>
      <c r="E27" s="37">
        <f>VLOOKUP($A$27,'2.3'!26:153,22,FALSE)</f>
        <v>14418.922136570298</v>
      </c>
      <c r="F27" s="37">
        <f>VLOOKUP($A$27,'2.3'!26:153,30,FALSE)</f>
        <v>25017.518299863899</v>
      </c>
      <c r="G27" s="37">
        <f>VLOOKUP($A$27,'2.3'!26:153,38,FALSE)</f>
        <v>29775.225716592737</v>
      </c>
      <c r="H27" s="37">
        <f>VLOOKUP($A$27,'2.3'!26:153,46,FALSE)</f>
        <v>24649.053042339998</v>
      </c>
      <c r="I27" s="37">
        <f>VLOOKUP($A$27,'2.3'!26:153,54,FALSE)</f>
        <v>27187.651005809999</v>
      </c>
      <c r="J27" s="37">
        <f>VLOOKUP($A$27,'2.3'!26:153,62,FALSE)</f>
        <v>21951.57566848</v>
      </c>
      <c r="K27" s="37">
        <f>VLOOKUP($A$27,'2.3'!26:153,70,FALSE)</f>
        <v>23700.684161969999</v>
      </c>
      <c r="L27" s="37">
        <f>VLOOKUP($A$27,'2.3'!26:153,78,FALSE)</f>
        <v>16433.471633449997</v>
      </c>
      <c r="M27" s="37">
        <f>VLOOKUP($A$27,'2.3'!26:153,86,FALSE)</f>
        <v>11285.748110263999</v>
      </c>
    </row>
    <row r="28" spans="1:13" ht="20.100000000000001" customHeight="1" x14ac:dyDescent="0.25">
      <c r="A28" s="35">
        <v>253</v>
      </c>
      <c r="B28" s="36" t="s">
        <v>313</v>
      </c>
      <c r="C28" s="37">
        <f>VLOOKUP($A$28,'2.3'!27:154,6,FALSE)</f>
        <v>0</v>
      </c>
      <c r="D28" s="37">
        <f>VLOOKUP($A$28,'2.3'!27:154,14,FALSE)</f>
        <v>0</v>
      </c>
      <c r="E28" s="37">
        <f>VLOOKUP($A$28,'2.3'!27:154,22,FALSE)</f>
        <v>0</v>
      </c>
      <c r="F28" s="37">
        <f>VLOOKUP($A$28,'2.3'!27:154,30,FALSE)</f>
        <v>0</v>
      </c>
      <c r="G28" s="37">
        <f>VLOOKUP($A$28,'2.3'!27:154,38,FALSE)</f>
        <v>0</v>
      </c>
      <c r="H28" s="37">
        <f>VLOOKUP($A$28,'2.3'!27:154,46,FALSE)</f>
        <v>0</v>
      </c>
      <c r="I28" s="37">
        <f>VLOOKUP($A$28,'2.3'!27:154,54,FALSE)</f>
        <v>0</v>
      </c>
      <c r="J28" s="37">
        <f>VLOOKUP($A$28,'2.3'!27:154,62,FALSE)</f>
        <v>0</v>
      </c>
      <c r="K28" s="37">
        <f>VLOOKUP($A$28,'2.3'!27:154,70,FALSE)</f>
        <v>0</v>
      </c>
      <c r="L28" s="37">
        <f>VLOOKUP($A$28,'2.3'!27:154,78,FALSE)</f>
        <v>0</v>
      </c>
      <c r="M28" s="37">
        <f>VLOOKUP($A$28,'2.3'!27:154,86,FALSE)</f>
        <v>0</v>
      </c>
    </row>
    <row r="29" spans="1:13" ht="20.100000000000001" customHeight="1" x14ac:dyDescent="0.25">
      <c r="A29" s="32">
        <v>26</v>
      </c>
      <c r="B29" s="33" t="s">
        <v>243</v>
      </c>
      <c r="C29" s="34">
        <f>VLOOKUP($A$29,'2.3'!28:155,6,FALSE)</f>
        <v>240554.10105531669</v>
      </c>
      <c r="D29" s="34">
        <f>VLOOKUP($A$29,'2.3'!28:155,14,FALSE)</f>
        <v>276206.3752575008</v>
      </c>
      <c r="E29" s="34">
        <f>VLOOKUP($A$29,'2.3'!28:155,22,FALSE)</f>
        <v>306986.01870188338</v>
      </c>
      <c r="F29" s="34">
        <f>VLOOKUP($A$29,'2.3'!28:155,30,FALSE)</f>
        <v>319049.46992224094</v>
      </c>
      <c r="G29" s="34">
        <f>VLOOKUP($A$29,'2.3'!28:155,38,FALSE)</f>
        <v>353969.76653181296</v>
      </c>
      <c r="H29" s="34">
        <f>VLOOKUP($A$29,'2.3'!28:155,46,FALSE)</f>
        <v>361210.79716482549</v>
      </c>
      <c r="I29" s="34">
        <f>VLOOKUP($A$29,'2.3'!28:155,54,FALSE)</f>
        <v>405535.88051036553</v>
      </c>
      <c r="J29" s="34">
        <f>VLOOKUP($A$29,'2.3'!28:155,62,FALSE)</f>
        <v>403201.10831315245</v>
      </c>
      <c r="K29" s="34">
        <f>VLOOKUP($A$29,'2.3'!28:155,70,FALSE)</f>
        <v>447589.66599002795</v>
      </c>
      <c r="L29" s="34">
        <f>VLOOKUP($A$29,'2.3'!28:155,78,FALSE)</f>
        <v>484081.69633557479</v>
      </c>
      <c r="M29" s="34">
        <f>VLOOKUP($A$29,'2.3'!28:155,86,FALSE)</f>
        <v>585440.97336100903</v>
      </c>
    </row>
    <row r="30" spans="1:13" ht="20.100000000000001" customHeight="1" x14ac:dyDescent="0.25">
      <c r="A30" s="35">
        <v>261</v>
      </c>
      <c r="B30" s="36" t="s">
        <v>314</v>
      </c>
      <c r="C30" s="37">
        <f>VLOOKUP($A$30,'2.3'!29:156,6,FALSE)</f>
        <v>0</v>
      </c>
      <c r="D30" s="37">
        <f>VLOOKUP($A$30,'2.3'!29:156,14,FALSE)</f>
        <v>0</v>
      </c>
      <c r="E30" s="37">
        <f>VLOOKUP($A$30,'2.3'!29:156,22,FALSE)</f>
        <v>0</v>
      </c>
      <c r="F30" s="37">
        <f>VLOOKUP($A$30,'2.3'!29:156,30,FALSE)</f>
        <v>0</v>
      </c>
      <c r="G30" s="37">
        <f>VLOOKUP($A$30,'2.3'!29:156,38,FALSE)</f>
        <v>0</v>
      </c>
      <c r="H30" s="37">
        <f>VLOOKUP($A$30,'2.3'!29:156,46,FALSE)</f>
        <v>0</v>
      </c>
      <c r="I30" s="37">
        <f>VLOOKUP($A$30,'2.3'!29:156,54,FALSE)</f>
        <v>0</v>
      </c>
      <c r="J30" s="37">
        <f>VLOOKUP($A$30,'2.3'!29:156,62,FALSE)</f>
        <v>0</v>
      </c>
      <c r="K30" s="37">
        <f>VLOOKUP($A$30,'2.3'!29:156,70,FALSE)</f>
        <v>0</v>
      </c>
      <c r="L30" s="37">
        <f>VLOOKUP($A$30,'2.3'!29:156,78,FALSE)</f>
        <v>0</v>
      </c>
      <c r="M30" s="37">
        <f>VLOOKUP($A$30,'2.3'!29:156,86,FALSE)</f>
        <v>0</v>
      </c>
    </row>
    <row r="31" spans="1:13" ht="20.100000000000001" customHeight="1" x14ac:dyDescent="0.25">
      <c r="A31" s="107">
        <v>2611</v>
      </c>
      <c r="B31" s="107" t="s">
        <v>286</v>
      </c>
      <c r="C31" s="110">
        <f>VLOOKUP($A$31,'2.3'!30:157,6,FALSE)</f>
        <v>0</v>
      </c>
      <c r="D31" s="110">
        <f>VLOOKUP($A$31,'2.3'!30:157,14,FALSE)</f>
        <v>0</v>
      </c>
      <c r="E31" s="110">
        <f>VLOOKUP($A$31,'2.3'!30:157,22,FALSE)</f>
        <v>0</v>
      </c>
      <c r="F31" s="110">
        <f>VLOOKUP($A$31,'2.3'!30:157,30,FALSE)</f>
        <v>0</v>
      </c>
      <c r="G31" s="110">
        <f>VLOOKUP($A$31,'2.3'!30:157,38,FALSE)</f>
        <v>0</v>
      </c>
      <c r="H31" s="110">
        <f>VLOOKUP($A$31,'2.3'!30:157,46,FALSE)</f>
        <v>0</v>
      </c>
      <c r="I31" s="110">
        <f>VLOOKUP($A$31,'2.3'!30:157,54,FALSE)</f>
        <v>0</v>
      </c>
      <c r="J31" s="110">
        <f>VLOOKUP($A$31,'2.3'!30:157,62,FALSE)</f>
        <v>0</v>
      </c>
      <c r="K31" s="110">
        <f>VLOOKUP($A$31,'2.3'!30:157,70,FALSE)</f>
        <v>0</v>
      </c>
      <c r="L31" s="110">
        <f>VLOOKUP($A$31,'2.3'!30:157,78,FALSE)</f>
        <v>0</v>
      </c>
      <c r="M31" s="110">
        <f>VLOOKUP($A$31,'2.3'!30:157,86,FALSE)</f>
        <v>0</v>
      </c>
    </row>
    <row r="32" spans="1:13" ht="20.100000000000001" customHeight="1" x14ac:dyDescent="0.25">
      <c r="A32" s="107">
        <v>2612</v>
      </c>
      <c r="B32" s="107" t="s">
        <v>287</v>
      </c>
      <c r="C32" s="110">
        <f>VLOOKUP($A$32,'2.3'!31:158,6,FALSE)</f>
        <v>0</v>
      </c>
      <c r="D32" s="110">
        <f>VLOOKUP($A$32,'2.3'!31:158,14,FALSE)</f>
        <v>0</v>
      </c>
      <c r="E32" s="110">
        <f>VLOOKUP($A$32,'2.3'!31:158,22,FALSE)</f>
        <v>0</v>
      </c>
      <c r="F32" s="110">
        <f>VLOOKUP($A$32,'2.3'!31:158,30,FALSE)</f>
        <v>0</v>
      </c>
      <c r="G32" s="110">
        <f>VLOOKUP($A$32,'2.3'!31:158,38,FALSE)</f>
        <v>0</v>
      </c>
      <c r="H32" s="110">
        <f>VLOOKUP($A$32,'2.3'!31:158,46,FALSE)</f>
        <v>0</v>
      </c>
      <c r="I32" s="110">
        <f>VLOOKUP($A$32,'2.3'!31:158,54,FALSE)</f>
        <v>0</v>
      </c>
      <c r="J32" s="110">
        <f>VLOOKUP($A$32,'2.3'!31:158,62,FALSE)</f>
        <v>0</v>
      </c>
      <c r="K32" s="110">
        <f>VLOOKUP($A$32,'2.3'!31:158,70,FALSE)</f>
        <v>0</v>
      </c>
      <c r="L32" s="110">
        <f>VLOOKUP($A$32,'2.3'!31:158,78,FALSE)</f>
        <v>0</v>
      </c>
      <c r="M32" s="110">
        <f>VLOOKUP($A$32,'2.3'!31:158,86,FALSE)</f>
        <v>0</v>
      </c>
    </row>
    <row r="33" spans="1:13" ht="20.100000000000001" customHeight="1" x14ac:dyDescent="0.25">
      <c r="A33" s="35">
        <v>262</v>
      </c>
      <c r="B33" s="36" t="s">
        <v>315</v>
      </c>
      <c r="C33" s="37">
        <f>VLOOKUP($A$33,'2.3'!32:159,6,FALSE)</f>
        <v>1198.687303742</v>
      </c>
      <c r="D33" s="37">
        <f>VLOOKUP($A$33,'2.3'!32:159,14,FALSE)</f>
        <v>1103.804809792</v>
      </c>
      <c r="E33" s="37">
        <f>VLOOKUP($A$33,'2.3'!32:159,22,FALSE)</f>
        <v>1302.8920188613251</v>
      </c>
      <c r="F33" s="37">
        <f>VLOOKUP($A$33,'2.3'!32:159,30,FALSE)</f>
        <v>1881.4411883799999</v>
      </c>
      <c r="G33" s="37">
        <f>VLOOKUP($A$33,'2.3'!32:159,38,FALSE)</f>
        <v>3096.3982502209997</v>
      </c>
      <c r="H33" s="37">
        <f>VLOOKUP($A$33,'2.3'!32:159,46,FALSE)</f>
        <v>2712.741183004</v>
      </c>
      <c r="I33" s="37">
        <f>VLOOKUP($A$33,'2.3'!32:159,54,FALSE)</f>
        <v>4585.9516858389998</v>
      </c>
      <c r="J33" s="37">
        <f>VLOOKUP($A$33,'2.3'!32:159,62,FALSE)</f>
        <v>3591.6326297956266</v>
      </c>
      <c r="K33" s="37">
        <f>VLOOKUP($A$33,'2.3'!32:159,70,FALSE)</f>
        <v>3629.7129600400003</v>
      </c>
      <c r="L33" s="37">
        <f>VLOOKUP($A$33,'2.3'!32:159,78,FALSE)</f>
        <v>2447.0323699250002</v>
      </c>
      <c r="M33" s="37">
        <f>VLOOKUP($A$33,'2.3'!32:159,86,FALSE)</f>
        <v>3981.4721590589998</v>
      </c>
    </row>
    <row r="34" spans="1:13" ht="20.100000000000001" customHeight="1" x14ac:dyDescent="0.25">
      <c r="A34" s="107">
        <v>2621</v>
      </c>
      <c r="B34" s="107" t="s">
        <v>286</v>
      </c>
      <c r="C34" s="110">
        <f>VLOOKUP($A$34,'2.3'!33:160,6,FALSE)</f>
        <v>1195.0824802120001</v>
      </c>
      <c r="D34" s="110">
        <f>VLOOKUP($A$34,'2.3'!33:160,14,FALSE)</f>
        <v>1075.0850727920001</v>
      </c>
      <c r="E34" s="110">
        <f>VLOOKUP($A$34,'2.3'!33:160,22,FALSE)</f>
        <v>1291.8327055413251</v>
      </c>
      <c r="F34" s="110">
        <f>VLOOKUP($A$34,'2.3'!33:160,30,FALSE)</f>
        <v>1843.5006023799999</v>
      </c>
      <c r="G34" s="110">
        <f>VLOOKUP($A$34,'2.3'!33:160,38,FALSE)</f>
        <v>3087.0410481409999</v>
      </c>
      <c r="H34" s="110">
        <f>VLOOKUP($A$34,'2.3'!33:160,46,FALSE)</f>
        <v>2706.5441830039999</v>
      </c>
      <c r="I34" s="110">
        <f>VLOOKUP($A$34,'2.3'!33:160,54,FALSE)</f>
        <v>4576.2299772890001</v>
      </c>
      <c r="J34" s="110">
        <f>VLOOKUP($A$34,'2.3'!33:160,62,FALSE)</f>
        <v>3588.8997317956268</v>
      </c>
      <c r="K34" s="110">
        <f>VLOOKUP($A$34,'2.3'!33:160,70,FALSE)</f>
        <v>3515.92095715</v>
      </c>
      <c r="L34" s="110">
        <f>VLOOKUP($A$34,'2.3'!33:160,78,FALSE)</f>
        <v>2447.0323699250002</v>
      </c>
      <c r="M34" s="110">
        <f>VLOOKUP($A$34,'2.3'!33:160,86,FALSE)</f>
        <v>3976.0714863889998</v>
      </c>
    </row>
    <row r="35" spans="1:13" ht="20.100000000000001" customHeight="1" x14ac:dyDescent="0.25">
      <c r="A35" s="107">
        <v>2622</v>
      </c>
      <c r="B35" s="107" t="s">
        <v>287</v>
      </c>
      <c r="C35" s="110">
        <f>VLOOKUP($A$35,'2.3'!34:161,6,FALSE)</f>
        <v>3.60482353</v>
      </c>
      <c r="D35" s="110">
        <f>VLOOKUP($A$35,'2.3'!34:161,14,FALSE)</f>
        <v>28.719737000000002</v>
      </c>
      <c r="E35" s="110">
        <f>VLOOKUP($A$35,'2.3'!34:161,22,FALSE)</f>
        <v>11.059313319999999</v>
      </c>
      <c r="F35" s="110">
        <f>VLOOKUP($A$35,'2.3'!34:161,30,FALSE)</f>
        <v>37.940585999999996</v>
      </c>
      <c r="G35" s="110">
        <f>VLOOKUP($A$35,'2.3'!34:161,38,FALSE)</f>
        <v>9.3572020800000004</v>
      </c>
      <c r="H35" s="110">
        <f>VLOOKUP($A$35,'2.3'!34:161,46,FALSE)</f>
        <v>6.1970000000000001</v>
      </c>
      <c r="I35" s="110">
        <f>VLOOKUP($A$35,'2.3'!34:161,54,FALSE)</f>
        <v>9.7217085499999989</v>
      </c>
      <c r="J35" s="110">
        <f>VLOOKUP($A$35,'2.3'!34:161,62,FALSE)</f>
        <v>2.732898</v>
      </c>
      <c r="K35" s="110">
        <f>VLOOKUP($A$35,'2.3'!34:161,70,FALSE)</f>
        <v>113.79200289000001</v>
      </c>
      <c r="L35" s="110">
        <f>VLOOKUP($A$35,'2.3'!34:161,78,FALSE)</f>
        <v>0</v>
      </c>
      <c r="M35" s="110">
        <f>VLOOKUP($A$35,'2.3'!34:161,86,FALSE)</f>
        <v>5.4006726699999996</v>
      </c>
    </row>
    <row r="36" spans="1:13" ht="20.100000000000001" customHeight="1" x14ac:dyDescent="0.25">
      <c r="A36" s="35">
        <v>263</v>
      </c>
      <c r="B36" s="36" t="s">
        <v>310</v>
      </c>
      <c r="C36" s="37">
        <f>VLOOKUP($A$36,'2.3'!35:162,6,FALSE)</f>
        <v>239355.41375157467</v>
      </c>
      <c r="D36" s="37">
        <f>VLOOKUP($A$36,'2.3'!35:162,14,FALSE)</f>
        <v>275102.57044770877</v>
      </c>
      <c r="E36" s="37">
        <f>VLOOKUP($A$36,'2.3'!35:162,22,FALSE)</f>
        <v>305683.12668302207</v>
      </c>
      <c r="F36" s="37">
        <f>VLOOKUP($A$36,'2.3'!35:162,30,FALSE)</f>
        <v>317168.02873386093</v>
      </c>
      <c r="G36" s="37">
        <f>VLOOKUP($A$36,'2.3'!35:162,38,FALSE)</f>
        <v>350873.36828159192</v>
      </c>
      <c r="H36" s="37">
        <f>VLOOKUP($A$36,'2.3'!35:162,46,FALSE)</f>
        <v>358498.0559818215</v>
      </c>
      <c r="I36" s="37">
        <f>VLOOKUP($A$36,'2.3'!35:162,54,FALSE)</f>
        <v>400949.92882452655</v>
      </c>
      <c r="J36" s="37">
        <f>VLOOKUP($A$36,'2.3'!35:162,62,FALSE)</f>
        <v>399609.47568335675</v>
      </c>
      <c r="K36" s="37">
        <f>VLOOKUP($A$36,'2.3'!35:162,70,FALSE)</f>
        <v>443959.95302998787</v>
      </c>
      <c r="L36" s="37">
        <f>VLOOKUP($A$36,'2.3'!35:162,78,FALSE)</f>
        <v>481634.66396564979</v>
      </c>
      <c r="M36" s="37">
        <f>VLOOKUP($A$36,'2.3'!35:162,86,FALSE)</f>
        <v>581459.50120195001</v>
      </c>
    </row>
    <row r="37" spans="1:13" ht="20.100000000000001" customHeight="1" x14ac:dyDescent="0.25">
      <c r="A37" s="107">
        <v>2631</v>
      </c>
      <c r="B37" s="107" t="s">
        <v>286</v>
      </c>
      <c r="C37" s="110">
        <f>VLOOKUP($A$37,'2.3'!36:163,6,FALSE)</f>
        <v>224373.74651635467</v>
      </c>
      <c r="D37" s="110">
        <f>VLOOKUP($A$37,'2.3'!36:163,14,FALSE)</f>
        <v>261321.79972602875</v>
      </c>
      <c r="E37" s="110">
        <f>VLOOKUP($A$37,'2.3'!36:163,22,FALSE)</f>
        <v>285484.47762289201</v>
      </c>
      <c r="F37" s="110">
        <f>VLOOKUP($A$37,'2.3'!36:163,30,FALSE)</f>
        <v>302686.07530446094</v>
      </c>
      <c r="G37" s="110">
        <f>VLOOKUP($A$37,'2.3'!36:163,38,FALSE)</f>
        <v>334108.78253113193</v>
      </c>
      <c r="H37" s="110">
        <f>VLOOKUP($A$37,'2.3'!36:163,46,FALSE)</f>
        <v>345252.5175535715</v>
      </c>
      <c r="I37" s="110">
        <f>VLOOKUP($A$37,'2.3'!36:163,54,FALSE)</f>
        <v>383033.49703514652</v>
      </c>
      <c r="J37" s="110">
        <f>VLOOKUP($A$37,'2.3'!36:163,62,FALSE)</f>
        <v>387553.61617497681</v>
      </c>
      <c r="K37" s="110">
        <f>VLOOKUP($A$37,'2.3'!36:163,70,FALSE)</f>
        <v>429227.97649844794</v>
      </c>
      <c r="L37" s="110">
        <f>VLOOKUP($A$37,'2.3'!36:163,78,FALSE)</f>
        <v>469811.20173790975</v>
      </c>
      <c r="M37" s="110">
        <f>VLOOKUP($A$37,'2.3'!36:163,86,FALSE)</f>
        <v>564301.42443288001</v>
      </c>
    </row>
    <row r="38" spans="1:13" ht="20.100000000000001" customHeight="1" x14ac:dyDescent="0.25">
      <c r="A38" s="107">
        <v>2632</v>
      </c>
      <c r="B38" s="107" t="s">
        <v>287</v>
      </c>
      <c r="C38" s="110">
        <f>VLOOKUP($A$38,'2.3'!37:164,6,FALSE)</f>
        <v>14981.66723522</v>
      </c>
      <c r="D38" s="110">
        <f>VLOOKUP($A$38,'2.3'!37:164,14,FALSE)</f>
        <v>13780.770721680001</v>
      </c>
      <c r="E38" s="110">
        <f>VLOOKUP($A$38,'2.3'!37:164,22,FALSE)</f>
        <v>20198.649060129999</v>
      </c>
      <c r="F38" s="110">
        <f>VLOOKUP($A$38,'2.3'!37:164,30,FALSE)</f>
        <v>14481.9534294</v>
      </c>
      <c r="G38" s="110">
        <f>VLOOKUP($A$38,'2.3'!37:164,38,FALSE)</f>
        <v>16764.585750459999</v>
      </c>
      <c r="H38" s="110">
        <f>VLOOKUP($A$38,'2.3'!37:164,46,FALSE)</f>
        <v>13245.538428249998</v>
      </c>
      <c r="I38" s="110">
        <f>VLOOKUP($A$38,'2.3'!37:164,54,FALSE)</f>
        <v>17916.431789379996</v>
      </c>
      <c r="J38" s="110">
        <f>VLOOKUP($A$38,'2.3'!37:164,62,FALSE)</f>
        <v>12055.859508380005</v>
      </c>
      <c r="K38" s="110">
        <f>VLOOKUP($A$38,'2.3'!37:164,70,FALSE)</f>
        <v>14731.976531540004</v>
      </c>
      <c r="L38" s="110">
        <f>VLOOKUP($A$38,'2.3'!37:164,78,FALSE)</f>
        <v>11823.462227740001</v>
      </c>
      <c r="M38" s="110">
        <f>VLOOKUP($A$38,'2.3'!37:164,86,FALSE)</f>
        <v>17158.076769069998</v>
      </c>
    </row>
    <row r="39" spans="1:13" ht="20.100000000000001" customHeight="1" x14ac:dyDescent="0.25">
      <c r="A39" s="32">
        <v>27</v>
      </c>
      <c r="B39" s="33" t="s">
        <v>580</v>
      </c>
      <c r="C39" s="34">
        <f>VLOOKUP($A$39,'2.3'!38:165,6,FALSE)</f>
        <v>443412.87457611703</v>
      </c>
      <c r="D39" s="34">
        <f>VLOOKUP($A$39,'2.3'!38:165,14,FALSE)</f>
        <v>494187.02983466</v>
      </c>
      <c r="E39" s="34">
        <f>VLOOKUP($A$39,'2.3'!38:165,22,FALSE)</f>
        <v>556422.80457791954</v>
      </c>
      <c r="F39" s="34">
        <f>VLOOKUP($A$39,'2.3'!38:165,30,FALSE)</f>
        <v>628388.71189647098</v>
      </c>
      <c r="G39" s="34">
        <f>VLOOKUP($A$39,'2.3'!38:165,38,FALSE)</f>
        <v>707011.20133360801</v>
      </c>
      <c r="H39" s="34">
        <f>VLOOKUP($A$39,'2.3'!38:165,46,FALSE)</f>
        <v>767699.4604063069</v>
      </c>
      <c r="I39" s="34">
        <f>VLOOKUP($A$39,'2.3'!38:165,54,FALSE)</f>
        <v>870922.94795511698</v>
      </c>
      <c r="J39" s="34">
        <f>VLOOKUP($A$39,'2.3'!38:165,62,FALSE)</f>
        <v>992916.95859894226</v>
      </c>
      <c r="K39" s="34">
        <f>VLOOKUP($A$39,'2.3'!38:165,70,FALSE)</f>
        <v>992689.23476334906</v>
      </c>
      <c r="L39" s="34">
        <f>VLOOKUP($A$39,'2.3'!38:165,78,FALSE)</f>
        <v>1086685.838459057</v>
      </c>
      <c r="M39" s="34">
        <f>VLOOKUP($A$39,'2.3'!38:165,86,FALSE)</f>
        <v>1423028.8503370951</v>
      </c>
    </row>
    <row r="40" spans="1:13" ht="20.100000000000001" customHeight="1" x14ac:dyDescent="0.25">
      <c r="A40" s="35">
        <v>271</v>
      </c>
      <c r="B40" s="36" t="s">
        <v>316</v>
      </c>
      <c r="C40" s="37">
        <f>VLOOKUP($A$40,'2.3'!39:166,6,FALSE)</f>
        <v>333931.28479248809</v>
      </c>
      <c r="D40" s="37">
        <f>VLOOKUP($A$40,'2.3'!39:166,14,FALSE)</f>
        <v>374044.67679081997</v>
      </c>
      <c r="E40" s="37">
        <f>VLOOKUP($A$40,'2.3'!39:166,22,FALSE)</f>
        <v>423473.56745102722</v>
      </c>
      <c r="F40" s="37">
        <f>VLOOKUP($A$40,'2.3'!39:166,30,FALSE)</f>
        <v>478693.28175796196</v>
      </c>
      <c r="G40" s="37">
        <f>VLOOKUP($A$40,'2.3'!39:166,38,FALSE)</f>
        <v>542414.20354686002</v>
      </c>
      <c r="H40" s="37">
        <f>VLOOKUP($A$40,'2.3'!39:166,46,FALSE)</f>
        <v>592572.93655898492</v>
      </c>
      <c r="I40" s="37">
        <f>VLOOKUP($A$40,'2.3'!39:166,54,FALSE)</f>
        <v>681050.47626282903</v>
      </c>
      <c r="J40" s="37">
        <f>VLOOKUP($A$40,'2.3'!39:166,62,FALSE)</f>
        <v>786499.64071249054</v>
      </c>
      <c r="K40" s="37">
        <f>VLOOKUP($A$40,'2.3'!39:166,70,FALSE)</f>
        <v>776419.08329865697</v>
      </c>
      <c r="L40" s="37">
        <f>VLOOKUP($A$40,'2.3'!39:166,78,FALSE)</f>
        <v>854499.43136809603</v>
      </c>
      <c r="M40" s="37">
        <f>VLOOKUP($A$40,'2.3'!39:166,86,FALSE)</f>
        <v>871209.74404219107</v>
      </c>
    </row>
    <row r="41" spans="1:13" s="109" customFormat="1" ht="20.100000000000001" customHeight="1" x14ac:dyDescent="0.25">
      <c r="A41" s="60" t="s">
        <v>504</v>
      </c>
      <c r="B41" s="109" t="s">
        <v>505</v>
      </c>
      <c r="C41" s="47">
        <f>VLOOKUP($A$41,'2.3'!40:167,6,FALSE)</f>
        <v>225494.302706594</v>
      </c>
      <c r="D41" s="47">
        <f>VLOOKUP($A$41,'2.3'!40:167,14,FALSE)</f>
        <v>251161.99349261</v>
      </c>
      <c r="E41" s="47">
        <f>VLOOKUP($A$41,'2.3'!40:167,22,FALSE)</f>
        <v>286102.62407085585</v>
      </c>
      <c r="F41" s="47">
        <f>VLOOKUP($A$41,'2.3'!40:167,30,FALSE)</f>
        <v>319965.99573447002</v>
      </c>
      <c r="G41" s="47">
        <f>VLOOKUP($A$41,'2.3'!40:167,38,FALSE)</f>
        <v>360125.75807089999</v>
      </c>
      <c r="H41" s="47">
        <f>VLOOKUP($A$41,'2.3'!40:167,46,FALSE)</f>
        <v>393729.11223986396</v>
      </c>
      <c r="I41" s="47">
        <f>VLOOKUP($A$41,'2.3'!40:167,54,FALSE)</f>
        <v>452007.872758532</v>
      </c>
      <c r="J41" s="47">
        <f>VLOOKUP($A$41,'2.3'!40:167,62,FALSE)</f>
        <v>506036.59482987999</v>
      </c>
      <c r="K41" s="47">
        <f>VLOOKUP($A$41,'2.3'!40:167,70,FALSE)</f>
        <v>532414.49590467999</v>
      </c>
      <c r="L41" s="47">
        <f>VLOOKUP($A$41,'2.3'!40:167,78,FALSE)</f>
        <v>572738.65512484999</v>
      </c>
      <c r="M41" s="47">
        <f>VLOOKUP($A$41,'2.3'!40:167,86,FALSE)</f>
        <v>612594.8705089601</v>
      </c>
    </row>
    <row r="42" spans="1:13" s="109" customFormat="1" ht="20.100000000000001" customHeight="1" x14ac:dyDescent="0.25">
      <c r="A42" s="60" t="s">
        <v>506</v>
      </c>
      <c r="B42" s="109" t="s">
        <v>507</v>
      </c>
      <c r="C42" s="47">
        <f>VLOOKUP($A$42,'2.3'!41:168,6,FALSE)</f>
        <v>20717.380211379997</v>
      </c>
      <c r="D42" s="47">
        <f>VLOOKUP($A$42,'2.3'!41:168,14,FALSE)</f>
        <v>23794.052151439999</v>
      </c>
      <c r="E42" s="47">
        <f>VLOOKUP($A$42,'2.3'!41:168,22,FALSE)</f>
        <v>27313.592211000003</v>
      </c>
      <c r="F42" s="47">
        <f>VLOOKUP($A$42,'2.3'!41:168,30,FALSE)</f>
        <v>32202.170834839999</v>
      </c>
      <c r="G42" s="47">
        <f>VLOOKUP($A$42,'2.3'!41:168,38,FALSE)</f>
        <v>35186.491278039</v>
      </c>
      <c r="H42" s="47">
        <f>VLOOKUP($A$42,'2.3'!41:168,46,FALSE)</f>
        <v>38130.810483221001</v>
      </c>
      <c r="I42" s="47">
        <f>VLOOKUP($A$42,'2.3'!41:168,54,FALSE)</f>
        <v>37667.740469900004</v>
      </c>
      <c r="J42" s="47">
        <f>VLOOKUP($A$42,'2.3'!41:168,62,FALSE)</f>
        <v>38540.742640880395</v>
      </c>
      <c r="K42" s="47">
        <f>VLOOKUP($A$42,'2.3'!41:168,70,FALSE)</f>
        <v>36299.695903550004</v>
      </c>
      <c r="L42" s="47">
        <f>VLOOKUP($A$42,'2.3'!41:168,78,FALSE)</f>
        <v>37418.42684973</v>
      </c>
      <c r="M42" s="47">
        <f>VLOOKUP($A$42,'2.3'!41:168,86,FALSE)</f>
        <v>39991.073966803</v>
      </c>
    </row>
    <row r="43" spans="1:13" s="109" customFormat="1" ht="20.100000000000001" customHeight="1" x14ac:dyDescent="0.25">
      <c r="A43" s="60" t="s">
        <v>508</v>
      </c>
      <c r="B43" s="109" t="s">
        <v>509</v>
      </c>
      <c r="C43" s="47">
        <f>VLOOKUP($A$43,'2.3'!42:169,6,FALSE)</f>
        <v>8758.2032170000002</v>
      </c>
      <c r="D43" s="47">
        <f>VLOOKUP($A$43,'2.3'!42:169,14,FALSE)</f>
        <v>10379.396260000001</v>
      </c>
      <c r="E43" s="47">
        <f>VLOOKUP($A$43,'2.3'!42:169,22,FALSE)</f>
        <v>12266.499477140002</v>
      </c>
      <c r="F43" s="47">
        <f>VLOOKUP($A$43,'2.3'!42:169,30,FALSE)</f>
        <v>13472.876447959999</v>
      </c>
      <c r="G43" s="47">
        <f>VLOOKUP($A$43,'2.3'!42:169,38,FALSE)</f>
        <v>16683.304538199998</v>
      </c>
      <c r="H43" s="47">
        <f>VLOOKUP($A$43,'2.3'!42:169,46,FALSE)</f>
        <v>9180.8223547599991</v>
      </c>
      <c r="I43" s="47">
        <f>VLOOKUP($A$43,'2.3'!42:169,54,FALSE)</f>
        <v>18346.782028199996</v>
      </c>
      <c r="J43" s="47">
        <f>VLOOKUP($A$43,'2.3'!42:169,62,FALSE)</f>
        <v>16565.899077599999</v>
      </c>
      <c r="K43" s="47">
        <f>VLOOKUP($A$43,'2.3'!42:169,70,FALSE)</f>
        <v>17236.835199540001</v>
      </c>
      <c r="L43" s="47">
        <f>VLOOKUP($A$43,'2.3'!42:169,78,FALSE)</f>
        <v>17594.545935730002</v>
      </c>
      <c r="M43" s="47">
        <f>VLOOKUP($A$43,'2.3'!42:169,86,FALSE)</f>
        <v>19579.779094220001</v>
      </c>
    </row>
    <row r="44" spans="1:13" s="109" customFormat="1" ht="20.100000000000001" customHeight="1" x14ac:dyDescent="0.25">
      <c r="A44" s="60" t="s">
        <v>510</v>
      </c>
      <c r="B44" s="109" t="s">
        <v>511</v>
      </c>
      <c r="C44" s="47">
        <f>VLOOKUP($A$44,'2.3'!43:170,6,FALSE)</f>
        <v>78961.398657514001</v>
      </c>
      <c r="D44" s="47">
        <f>VLOOKUP($A$44,'2.3'!43:170,14,FALSE)</f>
        <v>88709.234886770006</v>
      </c>
      <c r="E44" s="47">
        <f>VLOOKUP($A$44,'2.3'!43:170,22,FALSE)</f>
        <v>97790.851692031443</v>
      </c>
      <c r="F44" s="47">
        <f>VLOOKUP($A$44,'2.3'!43:170,30,FALSE)</f>
        <v>113052.23874069199</v>
      </c>
      <c r="G44" s="47">
        <f>VLOOKUP($A$44,'2.3'!43:170,38,FALSE)</f>
        <v>130418.64965972101</v>
      </c>
      <c r="H44" s="47">
        <f>VLOOKUP($A$44,'2.3'!43:170,46,FALSE)</f>
        <v>151532.19148113998</v>
      </c>
      <c r="I44" s="47">
        <f>VLOOKUP($A$44,'2.3'!43:170,54,FALSE)</f>
        <v>173028.081006197</v>
      </c>
      <c r="J44" s="47">
        <f>VLOOKUP($A$44,'2.3'!43:170,62,FALSE)</f>
        <v>225356.40416413007</v>
      </c>
      <c r="K44" s="47">
        <f>VLOOKUP($A$44,'2.3'!43:170,70,FALSE)</f>
        <v>190468.05629088698</v>
      </c>
      <c r="L44" s="47">
        <f>VLOOKUP($A$44,'2.3'!43:170,78,FALSE)</f>
        <v>226747.80345778598</v>
      </c>
      <c r="M44" s="47">
        <f>VLOOKUP($A$44,'2.3'!43:170,86,FALSE)</f>
        <v>199044.02047220798</v>
      </c>
    </row>
    <row r="45" spans="1:13" ht="20.100000000000001" customHeight="1" x14ac:dyDescent="0.25">
      <c r="A45" s="35">
        <v>272</v>
      </c>
      <c r="B45" s="36" t="s">
        <v>317</v>
      </c>
      <c r="C45" s="37">
        <f>VLOOKUP($A$45,'2.3'!44:171,6,FALSE)</f>
        <v>37632.086286726</v>
      </c>
      <c r="D45" s="37">
        <f>VLOOKUP($A$45,'2.3'!44:171,14,FALSE)</f>
        <v>43209.107803639999</v>
      </c>
      <c r="E45" s="37">
        <f>VLOOKUP($A$45,'2.3'!44:171,22,FALSE)</f>
        <v>52698.286807386175</v>
      </c>
      <c r="F45" s="37">
        <f>VLOOKUP($A$45,'2.3'!44:171,30,FALSE)</f>
        <v>62438.07654686</v>
      </c>
      <c r="G45" s="37">
        <f>VLOOKUP($A$45,'2.3'!44:171,38,FALSE)</f>
        <v>68936.674930067005</v>
      </c>
      <c r="H45" s="37">
        <f>VLOOKUP($A$45,'2.3'!44:171,46,FALSE)</f>
        <v>71500.824891700002</v>
      </c>
      <c r="I45" s="37">
        <f>VLOOKUP($A$45,'2.3'!44:171,54,FALSE)</f>
        <v>78248.034582606007</v>
      </c>
      <c r="J45" s="37">
        <f>VLOOKUP($A$45,'2.3'!44:171,62,FALSE)</f>
        <v>82911.060928440042</v>
      </c>
      <c r="K45" s="37">
        <f>VLOOKUP($A$45,'2.3'!44:171,70,FALSE)</f>
        <v>86273.909704050006</v>
      </c>
      <c r="L45" s="37">
        <f>VLOOKUP($A$45,'2.3'!44:171,78,FALSE)</f>
        <v>93271.166348949992</v>
      </c>
      <c r="M45" s="37">
        <f>VLOOKUP($A$45,'2.3'!44:171,86,FALSE)</f>
        <v>408690.65146891295</v>
      </c>
    </row>
    <row r="46" spans="1:13" s="109" customFormat="1" ht="20.100000000000001" customHeight="1" x14ac:dyDescent="0.25">
      <c r="A46" s="60" t="s">
        <v>512</v>
      </c>
      <c r="B46" s="109" t="s">
        <v>513</v>
      </c>
      <c r="C46" s="47">
        <f>VLOOKUP($A$46,'2.3'!45:172,6,FALSE)</f>
        <v>22233.233412050002</v>
      </c>
      <c r="D46" s="47">
        <f>VLOOKUP($A$46,'2.3'!45:172,14,FALSE)</f>
        <v>25114.48351432</v>
      </c>
      <c r="E46" s="47">
        <f>VLOOKUP($A$46,'2.3'!45:172,22,FALSE)</f>
        <v>30321.52235662</v>
      </c>
      <c r="F46" s="47">
        <f>VLOOKUP($A$46,'2.3'!45:172,30,FALSE)</f>
        <v>33725.44399236</v>
      </c>
      <c r="G46" s="47">
        <f>VLOOKUP($A$46,'2.3'!45:172,38,FALSE)</f>
        <v>37511.239915190003</v>
      </c>
      <c r="H46" s="47">
        <f>VLOOKUP($A$46,'2.3'!45:172,46,FALSE)</f>
        <v>41793.480644869996</v>
      </c>
      <c r="I46" s="47">
        <f>VLOOKUP($A$46,'2.3'!45:172,54,FALSE)</f>
        <v>47966.477198330002</v>
      </c>
      <c r="J46" s="47">
        <f>VLOOKUP($A$46,'2.3'!45:172,62,FALSE)</f>
        <v>53119.695282630026</v>
      </c>
      <c r="K46" s="47">
        <f>VLOOKUP($A$46,'2.3'!45:172,70,FALSE)</f>
        <v>55176.642847030002</v>
      </c>
      <c r="L46" s="47">
        <f>VLOOKUP($A$46,'2.3'!45:172,78,FALSE)</f>
        <v>58494.657158889997</v>
      </c>
      <c r="M46" s="47">
        <f>VLOOKUP($A$46,'2.3'!45:172,86,FALSE)</f>
        <v>61644.781877319998</v>
      </c>
    </row>
    <row r="47" spans="1:13" s="109" customFormat="1" ht="20.100000000000001" customHeight="1" x14ac:dyDescent="0.25">
      <c r="A47" s="60" t="s">
        <v>514</v>
      </c>
      <c r="B47" s="109" t="s">
        <v>515</v>
      </c>
      <c r="C47" s="47">
        <f>VLOOKUP($A$47,'2.3'!46:173,6,FALSE)</f>
        <v>227.04621237999999</v>
      </c>
      <c r="D47" s="47">
        <f>VLOOKUP($A$47,'2.3'!46:173,14,FALSE)</f>
        <v>251.16615778000005</v>
      </c>
      <c r="E47" s="47">
        <f>VLOOKUP($A$47,'2.3'!46:173,22,FALSE)</f>
        <v>255.04183848999998</v>
      </c>
      <c r="F47" s="47">
        <f>VLOOKUP($A$47,'2.3'!46:173,30,FALSE)</f>
        <v>596.92194353000002</v>
      </c>
      <c r="G47" s="47">
        <f>VLOOKUP($A$47,'2.3'!46:173,38,FALSE)</f>
        <v>636.50163229999998</v>
      </c>
      <c r="H47" s="47">
        <f>VLOOKUP($A$47,'2.3'!46:173,46,FALSE)</f>
        <v>736.65115065999998</v>
      </c>
      <c r="I47" s="47">
        <f>VLOOKUP($A$47,'2.3'!46:173,54,FALSE)</f>
        <v>745.30388500999993</v>
      </c>
      <c r="J47" s="47">
        <f>VLOOKUP($A$47,'2.3'!46:173,62,FALSE)</f>
        <v>733.09776233000002</v>
      </c>
      <c r="K47" s="47">
        <f>VLOOKUP($A$47,'2.3'!46:173,70,FALSE)</f>
        <v>702.28841492000004</v>
      </c>
      <c r="L47" s="47">
        <f>VLOOKUP($A$47,'2.3'!46:173,78,FALSE)</f>
        <v>817.81901648000007</v>
      </c>
      <c r="M47" s="47">
        <f>VLOOKUP($A$47,'2.3'!46:173,86,FALSE)</f>
        <v>719.00890522999998</v>
      </c>
    </row>
    <row r="48" spans="1:13" s="109" customFormat="1" ht="20.100000000000001" customHeight="1" x14ac:dyDescent="0.25">
      <c r="A48" s="60" t="s">
        <v>516</v>
      </c>
      <c r="B48" s="109" t="s">
        <v>517</v>
      </c>
      <c r="C48" s="47">
        <f>VLOOKUP($A$48,'2.3'!47:174,6,FALSE)</f>
        <v>15171.806662295998</v>
      </c>
      <c r="D48" s="47">
        <f>VLOOKUP($A$48,'2.3'!47:174,14,FALSE)</f>
        <v>17843.458131539999</v>
      </c>
      <c r="E48" s="47">
        <f>VLOOKUP($A$48,'2.3'!47:174,22,FALSE)</f>
        <v>22121.722612276175</v>
      </c>
      <c r="F48" s="47">
        <f>VLOOKUP($A$48,'2.3'!47:174,30,FALSE)</f>
        <v>28115.710610970003</v>
      </c>
      <c r="G48" s="47">
        <f>VLOOKUP($A$48,'2.3'!47:174,38,FALSE)</f>
        <v>30788.933382577001</v>
      </c>
      <c r="H48" s="47">
        <f>VLOOKUP($A$48,'2.3'!47:174,46,FALSE)</f>
        <v>28970.693096169995</v>
      </c>
      <c r="I48" s="47">
        <f>VLOOKUP($A$48,'2.3'!47:174,54,FALSE)</f>
        <v>29536.253499266004</v>
      </c>
      <c r="J48" s="47">
        <f>VLOOKUP($A$48,'2.3'!47:174,62,FALSE)</f>
        <v>29058.26788348001</v>
      </c>
      <c r="K48" s="47">
        <f>VLOOKUP($A$48,'2.3'!47:174,70,FALSE)</f>
        <v>30394.9784421</v>
      </c>
      <c r="L48" s="47">
        <f>VLOOKUP($A$48,'2.3'!47:174,78,FALSE)</f>
        <v>33958.690173579998</v>
      </c>
      <c r="M48" s="47">
        <f>VLOOKUP($A$48,'2.3'!47:174,86,FALSE)</f>
        <v>346326.86068636301</v>
      </c>
    </row>
    <row r="49" spans="1:83" ht="20.100000000000001" customHeight="1" x14ac:dyDescent="0.25">
      <c r="A49" s="35">
        <v>273</v>
      </c>
      <c r="B49" s="36" t="s">
        <v>518</v>
      </c>
      <c r="C49" s="37">
        <f>VLOOKUP($A$49,'2.3'!48:175,6,FALSE)</f>
        <v>71849.503496902995</v>
      </c>
      <c r="D49" s="37">
        <f>VLOOKUP($A$49,'2.3'!48:175,14,FALSE)</f>
        <v>76933.245240200005</v>
      </c>
      <c r="E49" s="37">
        <f>VLOOKUP($A$49,'2.3'!48:175,22,FALSE)</f>
        <v>80250.950319506155</v>
      </c>
      <c r="F49" s="37">
        <f>VLOOKUP($A$49,'2.3'!48:175,30,FALSE)</f>
        <v>87257.353591648993</v>
      </c>
      <c r="G49" s="37">
        <f>VLOOKUP($A$49,'2.3'!48:175,38,FALSE)</f>
        <v>95660.322856680985</v>
      </c>
      <c r="H49" s="37">
        <f>VLOOKUP($A$49,'2.3'!48:175,46,FALSE)</f>
        <v>103625.69895562201</v>
      </c>
      <c r="I49" s="37">
        <f>VLOOKUP($A$49,'2.3'!48:175,54,FALSE)</f>
        <v>111624.437109682</v>
      </c>
      <c r="J49" s="37">
        <f>VLOOKUP($A$49,'2.3'!48:175,62,FALSE)</f>
        <v>123506.25695801177</v>
      </c>
      <c r="K49" s="37">
        <f>VLOOKUP($A$49,'2.3'!48:175,70,FALSE)</f>
        <v>129996.24176064198</v>
      </c>
      <c r="L49" s="37">
        <f>VLOOKUP($A$49,'2.3'!48:175,78,FALSE)</f>
        <v>138915.24074201102</v>
      </c>
      <c r="M49" s="37">
        <f>VLOOKUP($A$49,'2.3'!48:175,86,FALSE)</f>
        <v>143128.45482599101</v>
      </c>
    </row>
    <row r="50" spans="1:83" s="109" customFormat="1" ht="20.100000000000001" customHeight="1" x14ac:dyDescent="0.25">
      <c r="A50" s="60" t="s">
        <v>519</v>
      </c>
      <c r="B50" s="109" t="s">
        <v>799</v>
      </c>
      <c r="C50" s="47">
        <f>VLOOKUP($A$50,'2.3'!49:176,6,FALSE)</f>
        <v>45829.136134749999</v>
      </c>
      <c r="D50" s="47">
        <f>VLOOKUP($A$50,'2.3'!49:176,14,FALSE)</f>
        <v>49496.255731360005</v>
      </c>
      <c r="E50" s="47">
        <f>VLOOKUP($A$50,'2.3'!49:176,22,FALSE)</f>
        <v>52496.75295614999</v>
      </c>
      <c r="F50" s="47">
        <f>VLOOKUP($A$50,'2.3'!49:176,30,FALSE)</f>
        <v>56650.82337274</v>
      </c>
      <c r="G50" s="47">
        <f>VLOOKUP($A$50,'2.3'!49:176,38,FALSE)</f>
        <v>61305.811190659995</v>
      </c>
      <c r="H50" s="47">
        <f>VLOOKUP($A$50,'2.3'!49:176,46,FALSE)</f>
        <v>66032.442350130004</v>
      </c>
      <c r="I50" s="47">
        <f>VLOOKUP($A$50,'2.3'!49:176,54,FALSE)</f>
        <v>71754.99452973</v>
      </c>
      <c r="J50" s="47">
        <f>VLOOKUP($A$50,'2.3'!49:176,62,FALSE)</f>
        <v>79276.60683157001</v>
      </c>
      <c r="K50" s="47">
        <f>VLOOKUP($A$50,'2.3'!49:176,70,FALSE)</f>
        <v>82179.719118609981</v>
      </c>
      <c r="L50" s="47">
        <f>VLOOKUP($A$50,'2.3'!49:176,78,FALSE)</f>
        <v>87717.587941709993</v>
      </c>
      <c r="M50" s="47">
        <f>VLOOKUP($A$50,'2.3'!49:176,86,FALSE)</f>
        <v>90066.999726949987</v>
      </c>
    </row>
    <row r="51" spans="1:83" s="109" customFormat="1" ht="20.100000000000001" customHeight="1" x14ac:dyDescent="0.25">
      <c r="A51" s="60" t="s">
        <v>520</v>
      </c>
      <c r="B51" s="109" t="s">
        <v>797</v>
      </c>
      <c r="C51" s="47">
        <f>VLOOKUP($A$51,'2.3'!50:177,6,FALSE)</f>
        <v>25629.649463820002</v>
      </c>
      <c r="D51" s="47">
        <f>VLOOKUP($A$51,'2.3'!50:177,14,FALSE)</f>
        <v>27003.760267030004</v>
      </c>
      <c r="E51" s="47">
        <f>VLOOKUP($A$51,'2.3'!50:177,22,FALSE)</f>
        <v>27290.394267040003</v>
      </c>
      <c r="F51" s="47">
        <f>VLOOKUP($A$51,'2.3'!50:177,30,FALSE)</f>
        <v>30088.713742090004</v>
      </c>
      <c r="G51" s="47">
        <f>VLOOKUP($A$51,'2.3'!50:177,38,FALSE)</f>
        <v>33483.914460510001</v>
      </c>
      <c r="H51" s="47">
        <f>VLOOKUP($A$51,'2.3'!50:177,46,FALSE)</f>
        <v>36862.642765469995</v>
      </c>
      <c r="I51" s="47">
        <f>VLOOKUP($A$51,'2.3'!50:177,54,FALSE)</f>
        <v>38634.123825710005</v>
      </c>
      <c r="J51" s="47">
        <f>VLOOKUP($A$51,'2.3'!50:177,62,FALSE)</f>
        <v>42851.214380910009</v>
      </c>
      <c r="K51" s="47">
        <f>VLOOKUP($A$51,'2.3'!50:177,70,FALSE)</f>
        <v>46439.493872409999</v>
      </c>
      <c r="L51" s="47">
        <f>VLOOKUP($A$51,'2.3'!50:177,78,FALSE)</f>
        <v>49885.03023525</v>
      </c>
      <c r="M51" s="47">
        <f>VLOOKUP($A$51,'2.3'!50:177,86,FALSE)</f>
        <v>51626.69425167</v>
      </c>
    </row>
    <row r="52" spans="1:83" s="109" customFormat="1" ht="20.100000000000001" customHeight="1" x14ac:dyDescent="0.25">
      <c r="A52" s="60" t="s">
        <v>800</v>
      </c>
      <c r="B52" s="109" t="s">
        <v>798</v>
      </c>
      <c r="C52" s="47">
        <f>VLOOKUP($A$52,'2.3'!51:178,6,FALSE)</f>
        <v>390.71789833300005</v>
      </c>
      <c r="D52" s="47">
        <f>VLOOKUP($A$52,'2.3'!51:178,14,FALSE)</f>
        <v>433.22924180999996</v>
      </c>
      <c r="E52" s="47">
        <f>VLOOKUP($A$52,'2.3'!51:178,22,FALSE)</f>
        <v>463.80309631617001</v>
      </c>
      <c r="F52" s="47">
        <f>VLOOKUP($A$52,'2.3'!51:178,30,FALSE)</f>
        <v>517.81647681899994</v>
      </c>
      <c r="G52" s="47">
        <f>VLOOKUP($A$52,'2.3'!51:178,38,FALSE)</f>
        <v>870.59720551100008</v>
      </c>
      <c r="H52" s="47">
        <f>VLOOKUP($A$52,'2.3'!51:178,46,FALSE)</f>
        <v>730.61384002199998</v>
      </c>
      <c r="I52" s="47">
        <f>VLOOKUP($A$52,'2.3'!51:178,54,FALSE)</f>
        <v>1235.3187542420001</v>
      </c>
      <c r="J52" s="47">
        <f>VLOOKUP($A$52,'2.3'!51:178,62,FALSE)</f>
        <v>1378.4357455317599</v>
      </c>
      <c r="K52" s="47">
        <f>VLOOKUP($A$52,'2.3'!51:178,70,FALSE)</f>
        <v>1377.028769622</v>
      </c>
      <c r="L52" s="47">
        <f>VLOOKUP($A$52,'2.3'!51:178,78,FALSE)</f>
        <v>1312.622565051</v>
      </c>
      <c r="M52" s="47">
        <f>VLOOKUP($A$52,'2.3'!51:178,86,FALSE)</f>
        <v>1434.760847371</v>
      </c>
    </row>
    <row r="53" spans="1:83" ht="20.100000000000001" customHeight="1" x14ac:dyDescent="0.25">
      <c r="A53" s="32">
        <v>28</v>
      </c>
      <c r="B53" s="33" t="s">
        <v>398</v>
      </c>
      <c r="C53" s="34">
        <f>VLOOKUP($A$53,'2.3'!52:179,6,FALSE)</f>
        <v>10526.398612336268</v>
      </c>
      <c r="D53" s="34">
        <f>VLOOKUP($A$53,'2.3'!52:179,14,FALSE)</f>
        <v>19969.769051591433</v>
      </c>
      <c r="E53" s="34">
        <f>VLOOKUP($A$53,'2.3'!52:179,22,FALSE)</f>
        <v>25786.839202347772</v>
      </c>
      <c r="F53" s="34">
        <f>VLOOKUP($A$53,'2.3'!52:179,30,FALSE)</f>
        <v>31830.081178703702</v>
      </c>
      <c r="G53" s="34">
        <f>VLOOKUP($A$53,'2.3'!52:179,38,FALSE)</f>
        <v>37515.396382490828</v>
      </c>
      <c r="H53" s="34">
        <f>VLOOKUP($A$53,'2.3'!52:179,46,FALSE)</f>
        <v>32901.099467388645</v>
      </c>
      <c r="I53" s="34">
        <f>VLOOKUP($A$53,'2.3'!52:179,54,FALSE)</f>
        <v>33478.424943093574</v>
      </c>
      <c r="J53" s="34">
        <f>VLOOKUP($A$53,'2.3'!52:179,62,FALSE)</f>
        <v>26161.272948924372</v>
      </c>
      <c r="K53" s="34">
        <f>VLOOKUP($A$53,'2.3'!52:179,70,FALSE)</f>
        <v>32755.089265020797</v>
      </c>
      <c r="L53" s="34">
        <f>VLOOKUP($A$53,'2.3'!52:179,78,FALSE)</f>
        <v>68293.857459487655</v>
      </c>
      <c r="M53" s="34">
        <f>VLOOKUP($A$53,'2.3'!52:179,86,FALSE)</f>
        <v>34127.161992740366</v>
      </c>
    </row>
    <row r="54" spans="1:83" ht="20.100000000000001" customHeight="1" x14ac:dyDescent="0.25">
      <c r="A54" s="35">
        <v>281</v>
      </c>
      <c r="B54" s="36" t="s">
        <v>521</v>
      </c>
      <c r="C54" s="37">
        <f>VLOOKUP($A$54,'2.3'!53:180,6,FALSE)</f>
        <v>0</v>
      </c>
      <c r="D54" s="37">
        <f>VLOOKUP($A$54,'2.3'!53:180,14,FALSE)</f>
        <v>0</v>
      </c>
      <c r="E54" s="37">
        <f>VLOOKUP($A$54,'2.3'!53:180,22,FALSE)</f>
        <v>0</v>
      </c>
      <c r="F54" s="37">
        <f>VLOOKUP($A$54,'2.3'!53:180,30,FALSE)</f>
        <v>0</v>
      </c>
      <c r="G54" s="37">
        <f>VLOOKUP($A$54,'2.3'!53:180,38,FALSE)</f>
        <v>0</v>
      </c>
      <c r="H54" s="37">
        <f>VLOOKUP($A$54,'2.3'!53:180,46,FALSE)</f>
        <v>0</v>
      </c>
      <c r="I54" s="37">
        <f>VLOOKUP($A$54,'2.3'!53:180,54,FALSE)</f>
        <v>0</v>
      </c>
      <c r="J54" s="37">
        <f>VLOOKUP($A$54,'2.3'!53:180,62,FALSE)</f>
        <v>0</v>
      </c>
      <c r="K54" s="37">
        <f>VLOOKUP($A$54,'2.3'!53:180,70,FALSE)</f>
        <v>0</v>
      </c>
      <c r="L54" s="37">
        <f>VLOOKUP($A$54,'2.3'!53:180,78,FALSE)</f>
        <v>0</v>
      </c>
      <c r="M54" s="37">
        <f>VLOOKUP($A$54,'2.3'!53:180,86,FALSE)</f>
        <v>0</v>
      </c>
    </row>
    <row r="55" spans="1:83" ht="20.100000000000001" customHeight="1" x14ac:dyDescent="0.25">
      <c r="A55" s="35">
        <v>282</v>
      </c>
      <c r="B55" s="36" t="s">
        <v>522</v>
      </c>
      <c r="C55" s="37">
        <f>VLOOKUP($A$55,'2.3'!54:181,6,FALSE)</f>
        <v>10526.398612336268</v>
      </c>
      <c r="D55" s="37">
        <f>VLOOKUP($A$55,'2.3'!54:181,14,FALSE)</f>
        <v>19969.769051591433</v>
      </c>
      <c r="E55" s="37">
        <f>VLOOKUP($A$55,'2.3'!54:181,22,FALSE)</f>
        <v>25786.839202347772</v>
      </c>
      <c r="F55" s="37">
        <f>VLOOKUP($A$55,'2.3'!54:181,30,FALSE)</f>
        <v>31830.081178703702</v>
      </c>
      <c r="G55" s="37">
        <f>VLOOKUP($A$55,'2.3'!54:181,38,FALSE)</f>
        <v>37515.396382490828</v>
      </c>
      <c r="H55" s="37">
        <f>VLOOKUP($A$55,'2.3'!54:181,46,FALSE)</f>
        <v>32901.099467388645</v>
      </c>
      <c r="I55" s="37">
        <f>VLOOKUP($A$55,'2.3'!54:181,54,FALSE)</f>
        <v>33478.424943093574</v>
      </c>
      <c r="J55" s="37">
        <f>VLOOKUP($A$55,'2.3'!54:181,62,FALSE)</f>
        <v>26161.272948924372</v>
      </c>
      <c r="K55" s="37">
        <f>VLOOKUP($A$55,'2.3'!54:181,70,FALSE)</f>
        <v>32755.089265020797</v>
      </c>
      <c r="L55" s="37">
        <f>VLOOKUP($A$55,'2.3'!54:181,78,FALSE)</f>
        <v>68293.857459487655</v>
      </c>
      <c r="M55" s="37">
        <f>VLOOKUP($A$55,'2.3'!54:181,86,FALSE)</f>
        <v>34127.161992740366</v>
      </c>
    </row>
    <row r="56" spans="1:83" ht="20.100000000000001" customHeight="1" x14ac:dyDescent="0.25">
      <c r="A56" s="107">
        <v>2821</v>
      </c>
      <c r="B56" s="107" t="s">
        <v>286</v>
      </c>
      <c r="C56" s="52">
        <f>VLOOKUP($A$56,'2.3'!55:182,6,FALSE)</f>
        <v>8873.2969042320001</v>
      </c>
      <c r="D56" s="52">
        <f>VLOOKUP($A$56,'2.3'!55:182,14,FALSE)</f>
        <v>9940.5255888130014</v>
      </c>
      <c r="E56" s="52">
        <f>VLOOKUP($A$56,'2.3'!55:182,22,FALSE)</f>
        <v>12738.288253505798</v>
      </c>
      <c r="F56" s="52">
        <f>VLOOKUP($A$56,'2.3'!55:182,30,FALSE)</f>
        <v>15729.454904517002</v>
      </c>
      <c r="G56" s="52">
        <f>VLOOKUP($A$56,'2.3'!55:182,38,FALSE)</f>
        <v>16364.465501367002</v>
      </c>
      <c r="H56" s="52">
        <f>VLOOKUP($A$56,'2.3'!55:182,46,FALSE)</f>
        <v>20299.173460000002</v>
      </c>
      <c r="I56" s="52">
        <f>VLOOKUP($A$56,'2.3'!55:182,54,FALSE)</f>
        <v>22944.281768326</v>
      </c>
      <c r="J56" s="52">
        <f>VLOOKUP($A$56,'2.3'!55:182,62,FALSE)</f>
        <v>20086.465267903332</v>
      </c>
      <c r="K56" s="52">
        <f>VLOOKUP($A$56,'2.3'!55:182,70,FALSE)</f>
        <v>26600.777843131997</v>
      </c>
      <c r="L56" s="52">
        <f>VLOOKUP($A$56,'2.3'!55:182,78,FALSE)</f>
        <v>59399.927010972002</v>
      </c>
      <c r="M56" s="52">
        <f>VLOOKUP($A$56,'2.3'!55:182,86,FALSE)</f>
        <v>29043.181221858002</v>
      </c>
    </row>
    <row r="57" spans="1:83" ht="20.100000000000001" customHeight="1" x14ac:dyDescent="0.25">
      <c r="A57" s="107">
        <v>2822</v>
      </c>
      <c r="B57" s="107" t="s">
        <v>287</v>
      </c>
      <c r="C57" s="52">
        <f>VLOOKUP($A$57,'2.3'!56:183,6,FALSE)</f>
        <v>1653.101708104268</v>
      </c>
      <c r="D57" s="52">
        <f>VLOOKUP($A$57,'2.3'!56:183,14,FALSE)</f>
        <v>10029.243462778435</v>
      </c>
      <c r="E57" s="52">
        <f>VLOOKUP($A$57,'2.3'!56:183,22,FALSE)</f>
        <v>13048.550948841972</v>
      </c>
      <c r="F57" s="52">
        <f>VLOOKUP($A$57,'2.3'!56:183,30,FALSE)</f>
        <v>16100.626274186699</v>
      </c>
      <c r="G57" s="52">
        <f>VLOOKUP($A$57,'2.3'!56:183,38,FALSE)</f>
        <v>21150.930881123819</v>
      </c>
      <c r="H57" s="52">
        <f>VLOOKUP($A$57,'2.3'!56:183,46,FALSE)</f>
        <v>12601.92600738864</v>
      </c>
      <c r="I57" s="52">
        <f>VLOOKUP($A$57,'2.3'!56:183,54,FALSE)</f>
        <v>10534.143174767576</v>
      </c>
      <c r="J57" s="52">
        <f>VLOOKUP($A$57,'2.3'!56:183,62,FALSE)</f>
        <v>6074.8076810210414</v>
      </c>
      <c r="K57" s="52">
        <f>VLOOKUP($A$57,'2.3'!56:183,70,FALSE)</f>
        <v>6154.3114218887968</v>
      </c>
      <c r="L57" s="52">
        <f>VLOOKUP($A$57,'2.3'!56:183,78,FALSE)</f>
        <v>8893.9304485156536</v>
      </c>
      <c r="M57" s="52">
        <f>VLOOKUP($A$57,'2.3'!56:183,86,FALSE)</f>
        <v>5083.9807708823591</v>
      </c>
    </row>
    <row r="58" spans="1:83" s="109" customFormat="1" ht="20.100000000000001" customHeight="1" x14ac:dyDescent="0.25">
      <c r="A58" s="60" t="s">
        <v>523</v>
      </c>
      <c r="B58" s="109" t="s">
        <v>524</v>
      </c>
      <c r="C58" s="47">
        <f>VLOOKUP($A$58,'2.3'!57:184,6,FALSE)</f>
        <v>1039.52559062</v>
      </c>
      <c r="D58" s="47">
        <f>VLOOKUP($A$58,'2.3'!57:184,14,FALSE)</f>
        <v>9477.0428814900006</v>
      </c>
      <c r="E58" s="47">
        <f>VLOOKUP($A$58,'2.3'!57:184,22,FALSE)</f>
        <v>12224.841419580001</v>
      </c>
      <c r="F58" s="47">
        <f>VLOOKUP($A$58,'2.3'!57:184,30,FALSE)</f>
        <v>14132.848501730001</v>
      </c>
      <c r="G58" s="47">
        <f>VLOOKUP($A$58,'2.3'!57:184,38,FALSE)</f>
        <v>19261.779356719999</v>
      </c>
      <c r="H58" s="47">
        <f>VLOOKUP($A$58,'2.3'!57:184,46,FALSE)</f>
        <v>9880.7822523999967</v>
      </c>
      <c r="I58" s="47">
        <f>VLOOKUP($A$58,'2.3'!57:184,54,FALSE)</f>
        <v>7949.5801470799997</v>
      </c>
      <c r="J58" s="47">
        <f>VLOOKUP($A$58,'2.3'!57:184,62,FALSE)</f>
        <v>3609.6322656799998</v>
      </c>
      <c r="K58" s="47">
        <f>VLOOKUP($A$58,'2.3'!57:184,70,FALSE)</f>
        <v>4555.6172460400003</v>
      </c>
      <c r="L58" s="47">
        <f>VLOOKUP($A$58,'2.3'!57:184,78,FALSE)</f>
        <v>4739.9171442700008</v>
      </c>
      <c r="M58" s="47">
        <f>VLOOKUP($A$58,'2.3'!57:184,86,FALSE)</f>
        <v>2580.0590717799996</v>
      </c>
    </row>
    <row r="59" spans="1:83" s="109" customFormat="1" ht="20.100000000000001" customHeight="1" x14ac:dyDescent="0.25">
      <c r="A59" s="60" t="s">
        <v>525</v>
      </c>
      <c r="B59" s="109" t="s">
        <v>526</v>
      </c>
      <c r="C59" s="47">
        <f>VLOOKUP($A$59,'2.3'!58:185,6,FALSE)</f>
        <v>11.716317494268068</v>
      </c>
      <c r="D59" s="47">
        <f>VLOOKUP($A$59,'2.3'!58:185,14,FALSE)</f>
        <v>21.823982968432666</v>
      </c>
      <c r="E59" s="47">
        <f>VLOOKUP($A$59,'2.3'!58:185,22,FALSE)</f>
        <v>43.776211471971401</v>
      </c>
      <c r="F59" s="47">
        <f>VLOOKUP($A$59,'2.3'!58:185,30,FALSE)</f>
        <v>64.773994726699726</v>
      </c>
      <c r="G59" s="47">
        <f>VLOOKUP($A$59,'2.3'!58:185,38,FALSE)</f>
        <v>455.32260135382103</v>
      </c>
      <c r="H59" s="47">
        <f>VLOOKUP($A$59,'2.3'!58:185,46,FALSE)</f>
        <v>613.89091935864315</v>
      </c>
      <c r="I59" s="47">
        <f>VLOOKUP($A$59,'2.3'!58:185,54,FALSE)</f>
        <v>920.97130471757612</v>
      </c>
      <c r="J59" s="47">
        <f>VLOOKUP($A$59,'2.3'!58:185,62,FALSE)</f>
        <v>724.05575309104074</v>
      </c>
      <c r="K59" s="47">
        <f>VLOOKUP($A$59,'2.3'!58:185,70,FALSE)</f>
        <v>373.63210084879711</v>
      </c>
      <c r="L59" s="47">
        <f>VLOOKUP($A$59,'2.3'!58:185,78,FALSE)</f>
        <v>450.76289432565244</v>
      </c>
      <c r="M59" s="47">
        <f>VLOOKUP($A$59,'2.3'!58:185,86,FALSE)</f>
        <v>126.59861735235999</v>
      </c>
    </row>
    <row r="60" spans="1:83" s="109" customFormat="1" ht="20.100000000000001" customHeight="1" x14ac:dyDescent="0.25">
      <c r="A60" s="60" t="s">
        <v>527</v>
      </c>
      <c r="B60" s="109" t="s">
        <v>528</v>
      </c>
      <c r="C60" s="47">
        <f>VLOOKUP($A$60,'2.3'!59:186,6,FALSE)</f>
        <v>601.85979999000006</v>
      </c>
      <c r="D60" s="47">
        <f>VLOOKUP($A$60,'2.3'!59:186,14,FALSE)</f>
        <v>530.37659831999997</v>
      </c>
      <c r="E60" s="47">
        <f>VLOOKUP($A$60,'2.3'!59:186,22,FALSE)</f>
        <v>779.93331778999982</v>
      </c>
      <c r="F60" s="47">
        <f>VLOOKUP($A$60,'2.3'!59:186,30,FALSE)</f>
        <v>1903.0037777300001</v>
      </c>
      <c r="G60" s="47">
        <f>VLOOKUP($A$60,'2.3'!59:186,38,FALSE)</f>
        <v>1433.82892305</v>
      </c>
      <c r="H60" s="47">
        <f>VLOOKUP($A$60,'2.3'!59:186,46,FALSE)</f>
        <v>2107.2528356299999</v>
      </c>
      <c r="I60" s="47">
        <f>VLOOKUP($A$60,'2.3'!59:186,54,FALSE)</f>
        <v>1663.5917229700001</v>
      </c>
      <c r="J60" s="47">
        <f>VLOOKUP($A$60,'2.3'!59:186,62,FALSE)</f>
        <v>1741.1196622499999</v>
      </c>
      <c r="K60" s="47">
        <f>VLOOKUP($A$60,'2.3'!59:186,70,FALSE)</f>
        <v>1225.0620749999998</v>
      </c>
      <c r="L60" s="47">
        <f>VLOOKUP($A$60,'2.3'!59:186,78,FALSE)</f>
        <v>3703.2504099199996</v>
      </c>
      <c r="M60" s="47">
        <f>VLOOKUP($A$60,'2.3'!59:186,86,FALSE)</f>
        <v>2377.3230817500003</v>
      </c>
    </row>
    <row r="61" spans="1:83" ht="20.100000000000001" customHeight="1" x14ac:dyDescent="0.25">
      <c r="A61" s="35">
        <v>283</v>
      </c>
      <c r="B61" s="36" t="s">
        <v>305</v>
      </c>
      <c r="C61" s="37">
        <f>VLOOKUP($A$61,'2.3'!60:187,6,FALSE)</f>
        <v>0</v>
      </c>
      <c r="D61" s="37">
        <f>VLOOKUP($A$61,'2.3'!60:187,14,FALSE)</f>
        <v>0</v>
      </c>
      <c r="E61" s="37">
        <f>VLOOKUP($A$61,'2.3'!60:187,22,FALSE)</f>
        <v>0</v>
      </c>
      <c r="F61" s="37">
        <f>VLOOKUP($A$61,'2.3'!60:187,30,FALSE)</f>
        <v>0</v>
      </c>
      <c r="G61" s="37">
        <f>VLOOKUP($A$61,'2.3'!60:187,38,FALSE)</f>
        <v>0</v>
      </c>
      <c r="H61" s="37">
        <f>VLOOKUP($A$61,'2.3'!60:187,46,FALSE)</f>
        <v>0</v>
      </c>
      <c r="I61" s="37">
        <f>VLOOKUP($A$61,'2.3'!60:187,54,FALSE)</f>
        <v>0</v>
      </c>
      <c r="J61" s="37">
        <f>VLOOKUP($A$61,'2.3'!60:187,62,FALSE)</f>
        <v>0</v>
      </c>
      <c r="K61" s="37">
        <f>VLOOKUP($A$61,'2.3'!60:187,70,FALSE)</f>
        <v>0</v>
      </c>
      <c r="L61" s="37">
        <f>VLOOKUP($A$61,'2.3'!60:187,78,FALSE)</f>
        <v>0</v>
      </c>
      <c r="M61" s="37">
        <f>VLOOKUP($A$61,'2.3'!60:187,86,FALSE)</f>
        <v>0</v>
      </c>
    </row>
    <row r="62" spans="1:83" ht="20.100000000000001" customHeight="1" x14ac:dyDescent="0.25">
      <c r="A62" s="18">
        <v>31</v>
      </c>
      <c r="B62" s="19" t="s">
        <v>840</v>
      </c>
      <c r="C62" s="20">
        <f>VLOOKUP($A$62,'2.3'!61:188,6,FALSE)</f>
        <v>12871.299833321</v>
      </c>
      <c r="D62" s="20">
        <f>VLOOKUP($A$62,'2.3'!61:188,14,FALSE)</f>
        <v>2743.1880393719994</v>
      </c>
      <c r="E62" s="20">
        <f>VLOOKUP($A$62,'2.3'!61:188,22,FALSE)</f>
        <v>2561.8426614392051</v>
      </c>
      <c r="F62" s="20">
        <f>VLOOKUP($A$62,'2.3'!61:188,30,FALSE)</f>
        <v>7880.6914874640015</v>
      </c>
      <c r="G62" s="20">
        <f>VLOOKUP($A$62,'2.3'!61:188,38,FALSE)</f>
        <v>8022.5119635823476</v>
      </c>
      <c r="H62" s="20">
        <f>VLOOKUP($A$62,'2.3'!61:188,46,FALSE)</f>
        <v>-5836.6450834740017</v>
      </c>
      <c r="I62" s="20">
        <f>VLOOKUP($A$62,'2.3'!61:188,54,FALSE)</f>
        <v>-10120.61309028771</v>
      </c>
      <c r="J62" s="20">
        <f>VLOOKUP($A$62,'2.3'!61:188,62,FALSE)</f>
        <v>-17468.260176559594</v>
      </c>
      <c r="K62" s="20">
        <f>VLOOKUP($A$62,'2.3'!61:188,70,FALSE)</f>
        <v>-11116.376322736869</v>
      </c>
      <c r="L62" s="20">
        <f>VLOOKUP($A$62,'2.3'!61:188,78,FALSE)</f>
        <v>-18837.486190994001</v>
      </c>
      <c r="M62" s="20">
        <f>VLOOKUP($A$62,'2.3'!61:188,86,FALSE)</f>
        <v>-21727.443322785359</v>
      </c>
    </row>
    <row r="63" spans="1:83" ht="20.100000000000001" customHeight="1" x14ac:dyDescent="0.25">
      <c r="A63" s="35">
        <v>311</v>
      </c>
      <c r="B63" s="36" t="s">
        <v>841</v>
      </c>
      <c r="C63" s="37">
        <f>VLOOKUP($A$63,'2.3'!62:189,6,FALSE)</f>
        <v>11895.659376342001</v>
      </c>
      <c r="D63" s="37">
        <f>VLOOKUP($A$63,'2.3'!62:189,14,FALSE)</f>
        <v>5743.2606370719996</v>
      </c>
      <c r="E63" s="37">
        <f>VLOOKUP($A$63,'2.3'!62:189,22,FALSE)</f>
        <v>4253.8898826131899</v>
      </c>
      <c r="F63" s="37">
        <f>VLOOKUP($A$63,'2.3'!62:189,30,FALSE)</f>
        <v>10567.626783728001</v>
      </c>
      <c r="G63" s="37">
        <f>VLOOKUP($A$63,'2.3'!62:189,38,FALSE)</f>
        <v>14254.372875896348</v>
      </c>
      <c r="H63" s="37">
        <f>VLOOKUP($A$63,'2.3'!62:189,46,FALSE)</f>
        <v>-2641.1980937960016</v>
      </c>
      <c r="I63" s="37">
        <f>VLOOKUP($A$63,'2.3'!62:189,54,FALSE)</f>
        <v>-6863.4611583997103</v>
      </c>
      <c r="J63" s="37">
        <f>VLOOKUP($A$63,'2.3'!62:189,62,FALSE)</f>
        <v>-9869.4467981345551</v>
      </c>
      <c r="K63" s="37">
        <f>VLOOKUP($A$63,'2.3'!62:189,70,FALSE)</f>
        <v>-8812.939646339868</v>
      </c>
      <c r="L63" s="37">
        <f>VLOOKUP($A$63,'2.3'!62:189,78,FALSE)</f>
        <v>-12697.536738524999</v>
      </c>
      <c r="M63" s="37">
        <f>VLOOKUP($A$63,'2.3'!62:189,86,FALSE)</f>
        <v>-15633.271545059359</v>
      </c>
    </row>
    <row r="64" spans="1:83" s="207" customFormat="1" ht="20.100000000000001" customHeight="1" x14ac:dyDescent="0.25">
      <c r="A64" s="21">
        <v>3111</v>
      </c>
      <c r="B64" s="22" t="s">
        <v>319</v>
      </c>
      <c r="C64" s="52">
        <f>VLOOKUP($A$64,'2.3'!63:190,6,FALSE)</f>
        <v>8706.2363816075776</v>
      </c>
      <c r="D64" s="52">
        <f>VLOOKUP($A$64,'2.3'!63:190,14,FALSE)</f>
        <v>4323.6161431955124</v>
      </c>
      <c r="E64" s="52">
        <f>VLOOKUP($A$64,'2.3'!63:190,22,FALSE)</f>
        <v>2923.2545543541737</v>
      </c>
      <c r="F64" s="52">
        <f>VLOOKUP($A$64,'2.3'!63:190,30,FALSE)</f>
        <v>6869.169543403179</v>
      </c>
      <c r="G64" s="52">
        <f>VLOOKUP($A$64,'2.3'!63:190,38,FALSE)</f>
        <v>8671.5930084730571</v>
      </c>
      <c r="H64" s="52">
        <f>VLOOKUP($A$64,'2.3'!63:190,46,FALSE)</f>
        <v>-1746.1190904164632</v>
      </c>
      <c r="I64" s="52">
        <f>VLOOKUP($A$64,'2.3'!63:190,54,FALSE)</f>
        <v>-4752.2870830494157</v>
      </c>
      <c r="J64" s="52">
        <f>VLOOKUP($A$64,'2.3'!63:190,62,FALSE)</f>
        <v>-7329.684821314996</v>
      </c>
      <c r="K64" s="52">
        <f>VLOOKUP($A$64,'2.3'!63:190,70,FALSE)</f>
        <v>-6120.6994569689487</v>
      </c>
      <c r="L64" s="52">
        <f>VLOOKUP($A$64,'2.3'!63:190,78,FALSE)</f>
        <v>-7696.7191645836756</v>
      </c>
      <c r="M64" s="52">
        <f>VLOOKUP($A$64,'2.3'!63:190,86,FALSE)</f>
        <v>-9829.4290943080377</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52">
        <f>VLOOKUP($A$65,'2.3'!64:191,6,FALSE)</f>
        <v>2647.1085813735226</v>
      </c>
      <c r="D65" s="52">
        <f>VLOOKUP($A$65,'2.3'!64:191,14,FALSE)</f>
        <v>1121.4084293296492</v>
      </c>
      <c r="E65" s="52">
        <f>VLOOKUP($A$65,'2.3'!64:191,22,FALSE)</f>
        <v>1076.6248104078616</v>
      </c>
      <c r="F65" s="52">
        <f>VLOOKUP($A$65,'2.3'!64:191,30,FALSE)</f>
        <v>2797.748735073088</v>
      </c>
      <c r="G65" s="52">
        <f>VLOOKUP($A$65,'2.3'!64:191,38,FALSE)</f>
        <v>4053.2328760320438</v>
      </c>
      <c r="H65" s="52">
        <f>VLOOKUP($A$65,'2.3'!64:191,46,FALSE)</f>
        <v>-499.83447353427499</v>
      </c>
      <c r="I65" s="52">
        <f>VLOOKUP($A$65,'2.3'!64:191,54,FALSE)</f>
        <v>-1263.983738443269</v>
      </c>
      <c r="J65" s="52">
        <f>VLOOKUP($A$65,'2.3'!64:191,62,FALSE)</f>
        <v>-1471.749767862922</v>
      </c>
      <c r="K65" s="52">
        <f>VLOOKUP($A$65,'2.3'!64:191,70,FALSE)</f>
        <v>-1458.5356784874546</v>
      </c>
      <c r="L65" s="52">
        <f>VLOOKUP($A$65,'2.3'!64:191,78,FALSE)</f>
        <v>-3189.0408536924033</v>
      </c>
      <c r="M65" s="52">
        <f>VLOOKUP($A$65,'2.3'!64:191,86,FALSE)</f>
        <v>-3945.8039022993671</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52">
        <f>VLOOKUP($A$66,'2.3'!65:192,6,FALSE)</f>
        <v>495.33838952481841</v>
      </c>
      <c r="D66" s="52">
        <f>VLOOKUP($A$66,'2.3'!65:192,14,FALSE)</f>
        <v>283.20440581473883</v>
      </c>
      <c r="E66" s="52">
        <f>VLOOKUP($A$66,'2.3'!65:192,22,FALSE)</f>
        <v>222.16992186608806</v>
      </c>
      <c r="F66" s="52">
        <f>VLOOKUP($A$66,'2.3'!65:192,30,FALSE)</f>
        <v>800.62357988231929</v>
      </c>
      <c r="G66" s="52">
        <f>VLOOKUP($A$66,'2.3'!65:192,38,FALSE)</f>
        <v>1359.4072921474922</v>
      </c>
      <c r="H66" s="52">
        <f>VLOOKUP($A$66,'2.3'!65:192,46,FALSE)</f>
        <v>-380.5985953680954</v>
      </c>
      <c r="I66" s="52">
        <f>VLOOKUP($A$66,'2.3'!65:192,54,FALSE)</f>
        <v>-853.14581960140504</v>
      </c>
      <c r="J66" s="52">
        <f>VLOOKUP($A$66,'2.3'!65:192,62,FALSE)</f>
        <v>-962.71759889822579</v>
      </c>
      <c r="K66" s="52">
        <f>VLOOKUP($A$66,'2.3'!65:192,70,FALSE)</f>
        <v>-1110.8394297025752</v>
      </c>
      <c r="L66" s="52">
        <f>VLOOKUP($A$66,'2.3'!65:192,78,FALSE)</f>
        <v>-1557.1968577742887</v>
      </c>
      <c r="M66" s="52">
        <f>VLOOKUP($A$66,'2.3'!65:192,86,FALSE)</f>
        <v>-1615.0770107388148</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52">
        <f>VLOOKUP($A$67,'2.3'!66:193,6,FALSE)</f>
        <v>46.976023836082078</v>
      </c>
      <c r="D67" s="52">
        <f>VLOOKUP($A$67,'2.3'!66:193,14,FALSE)</f>
        <v>15.031658732099219</v>
      </c>
      <c r="E67" s="52">
        <f>VLOOKUP($A$67,'2.3'!66:193,22,FALSE)</f>
        <v>31.840595985066322</v>
      </c>
      <c r="F67" s="52">
        <f>VLOOKUP($A$67,'2.3'!66:193,30,FALSE)</f>
        <v>100.08492536941506</v>
      </c>
      <c r="G67" s="52">
        <f>VLOOKUP($A$67,'2.3'!66:193,38,FALSE)</f>
        <v>170.13969924375527</v>
      </c>
      <c r="H67" s="52">
        <f>VLOOKUP($A$67,'2.3'!66:193,46,FALSE)</f>
        <v>-14.645934477167767</v>
      </c>
      <c r="I67" s="52">
        <f>VLOOKUP($A$67,'2.3'!66:193,54,FALSE)</f>
        <v>5.9554826943786594</v>
      </c>
      <c r="J67" s="52">
        <f>VLOOKUP($A$67,'2.3'!66:193,62,FALSE)</f>
        <v>-105.29461005841188</v>
      </c>
      <c r="K67" s="52">
        <f>VLOOKUP($A$67,'2.3'!66:193,70,FALSE)</f>
        <v>-122.86508118089014</v>
      </c>
      <c r="L67" s="52">
        <f>VLOOKUP($A$67,'2.3'!66:193,78,FALSE)</f>
        <v>-254.57986247463262</v>
      </c>
      <c r="M67" s="52">
        <f>VLOOKUP($A$67,'2.3'!66:193,86,FALSE)</f>
        <v>-242.96153771313715</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37">
        <f>VLOOKUP($A$68,'2.3'!67:194,6,FALSE)</f>
        <v>1598.9244523199998</v>
      </c>
      <c r="D68" s="37">
        <f>VLOOKUP($A$68,'2.3'!67:194,14,FALSE)</f>
        <v>116.00402778499989</v>
      </c>
      <c r="E68" s="37">
        <f>VLOOKUP($A$68,'2.3'!67:194,22,FALSE)</f>
        <v>-215.86287179053494</v>
      </c>
      <c r="F68" s="37">
        <f>VLOOKUP($A$68,'2.3'!67:194,30,FALSE)</f>
        <v>373.55546032100006</v>
      </c>
      <c r="G68" s="37">
        <f>VLOOKUP($A$68,'2.3'!67:194,38,FALSE)</f>
        <v>892.83642937699994</v>
      </c>
      <c r="H68" s="37">
        <f>VLOOKUP($A$68,'2.3'!67:194,46,FALSE)</f>
        <v>1481.6682832629999</v>
      </c>
      <c r="I68" s="37">
        <f>VLOOKUP($A$68,'2.3'!67:194,54,FALSE)</f>
        <v>57.739035622000003</v>
      </c>
      <c r="J68" s="37">
        <f>VLOOKUP($A$68,'2.3'!67:194,62,FALSE)</f>
        <v>1080.80839256644</v>
      </c>
      <c r="K68" s="37">
        <f>VLOOKUP($A$68,'2.3'!67:194,70,FALSE)</f>
        <v>169.26911087600001</v>
      </c>
      <c r="L68" s="37">
        <f>VLOOKUP($A$68,'2.3'!67:194,78,FALSE)</f>
        <v>372.93666168300001</v>
      </c>
      <c r="M68" s="37">
        <f>VLOOKUP($A$68,'2.3'!67:194,86,FALSE)</f>
        <v>467.48759099699998</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37">
        <f>VLOOKUP($A$69,'2.3'!68:195,6,FALSE)</f>
        <v>21.889799389</v>
      </c>
      <c r="D69" s="37">
        <f>VLOOKUP($A$69,'2.3'!68:195,14,FALSE)</f>
        <v>29.190576645</v>
      </c>
      <c r="E69" s="37">
        <f>VLOOKUP($A$69,'2.3'!68:195,22,FALSE)</f>
        <v>33.73809040655</v>
      </c>
      <c r="F69" s="37">
        <f>VLOOKUP($A$69,'2.3'!68:195,30,FALSE)</f>
        <v>70.263652704999998</v>
      </c>
      <c r="G69" s="37">
        <f>VLOOKUP($A$69,'2.3'!68:195,38,FALSE)</f>
        <v>84.787343828999994</v>
      </c>
      <c r="H69" s="37">
        <f>VLOOKUP($A$69,'2.3'!68:195,46,FALSE)</f>
        <v>67.103654409000001</v>
      </c>
      <c r="I69" s="37">
        <f>VLOOKUP($A$69,'2.3'!68:195,54,FALSE)</f>
        <v>48.239731489999997</v>
      </c>
      <c r="J69" s="37">
        <f>VLOOKUP($A$69,'2.3'!68:195,62,FALSE)</f>
        <v>50.866947638520003</v>
      </c>
      <c r="K69" s="37">
        <f>VLOOKUP($A$69,'2.3'!68:195,70,FALSE)</f>
        <v>52.023758947000005</v>
      </c>
      <c r="L69" s="37">
        <f>VLOOKUP($A$69,'2.3'!68:195,78,FALSE)</f>
        <v>43.792118318000007</v>
      </c>
      <c r="M69" s="37">
        <f>VLOOKUP($A$69,'2.3'!68:195,86,FALSE)</f>
        <v>31.323777777000004</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37">
        <f>VLOOKUP($A$70,'2.3'!69:196,6,FALSE)</f>
        <v>-645.17379472999994</v>
      </c>
      <c r="D70" s="37">
        <f>VLOOKUP($A$70,'2.3'!69:196,14,FALSE)</f>
        <v>-3145.26720213</v>
      </c>
      <c r="E70" s="37">
        <f>VLOOKUP($A$70,'2.3'!69:196,22,FALSE)</f>
        <v>-1509.92243979</v>
      </c>
      <c r="F70" s="37">
        <f>VLOOKUP($A$70,'2.3'!69:196,30,FALSE)</f>
        <v>-3130.7544092899998</v>
      </c>
      <c r="G70" s="37">
        <f>VLOOKUP($A$70,'2.3'!69:196,38,FALSE)</f>
        <v>-7209.4846855200012</v>
      </c>
      <c r="H70" s="37">
        <f>VLOOKUP($A$70,'2.3'!69:196,46,FALSE)</f>
        <v>-4744.2189273499998</v>
      </c>
      <c r="I70" s="37">
        <f>VLOOKUP($A$70,'2.3'!69:196,54,FALSE)</f>
        <v>-3363.1306990000003</v>
      </c>
      <c r="J70" s="37">
        <f>VLOOKUP($A$70,'2.3'!69:196,62,FALSE)</f>
        <v>-8730.4887186300002</v>
      </c>
      <c r="K70" s="37">
        <f>VLOOKUP($A$70,'2.3'!69:196,70,FALSE)</f>
        <v>-2524.7295462200004</v>
      </c>
      <c r="L70" s="37">
        <f>VLOOKUP($A$70,'2.3'!69:196,78,FALSE)</f>
        <v>-6556.6782324699998</v>
      </c>
      <c r="M70" s="37">
        <f>VLOOKUP($A$70,'2.3'!69:196,86,FALSE)</f>
        <v>-6592.9831465000034</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52">
        <f>VLOOKUP($A$71,'2.3'!70:197,6,FALSE)</f>
        <v>196.27395733</v>
      </c>
      <c r="D71" s="52">
        <f>VLOOKUP($A$71,'2.3'!70:197,14,FALSE)</f>
        <v>315.25202490999993</v>
      </c>
      <c r="E71" s="52">
        <f>VLOOKUP($A$71,'2.3'!70:197,22,FALSE)</f>
        <v>162.23386972999995</v>
      </c>
      <c r="F71" s="52">
        <f>VLOOKUP($A$71,'2.3'!70:197,30,FALSE)</f>
        <v>128.21075561000001</v>
      </c>
      <c r="G71" s="52">
        <f>VLOOKUP($A$71,'2.3'!70:197,38,FALSE)</f>
        <v>167.38892472000001</v>
      </c>
      <c r="H71" s="52">
        <f>VLOOKUP($A$71,'2.3'!70:197,46,FALSE)</f>
        <v>87.197543170000003</v>
      </c>
      <c r="I71" s="52">
        <f>VLOOKUP($A$71,'2.3'!70:197,54,FALSE)</f>
        <v>87.328024260000007</v>
      </c>
      <c r="J71" s="52">
        <f>VLOOKUP($A$71,'2.3'!70:197,62,FALSE)</f>
        <v>125.76931177999998</v>
      </c>
      <c r="K71" s="52">
        <f>VLOOKUP($A$71,'2.3'!70:197,70,FALSE)</f>
        <v>177.20701362000003</v>
      </c>
      <c r="L71" s="52">
        <f>VLOOKUP($A$71,'2.3'!70:197,78,FALSE)</f>
        <v>176.8003415</v>
      </c>
      <c r="M71" s="52">
        <f>VLOOKUP($A$71,'2.3'!70:197,86,FALSE)</f>
        <v>164.06541048</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52">
        <f>VLOOKUP($A$72,'2.3'!71:198,6,FALSE)</f>
        <v>0</v>
      </c>
      <c r="D72" s="52">
        <f>VLOOKUP($A$72,'2.3'!71:198,14,FALSE)</f>
        <v>0</v>
      </c>
      <c r="E72" s="52">
        <f>VLOOKUP($A$72,'2.3'!71:198,22,FALSE)</f>
        <v>0</v>
      </c>
      <c r="F72" s="52">
        <f>VLOOKUP($A$72,'2.3'!71:198,30,FALSE)</f>
        <v>0</v>
      </c>
      <c r="G72" s="52">
        <f>VLOOKUP($A$72,'2.3'!71:198,38,FALSE)</f>
        <v>0</v>
      </c>
      <c r="H72" s="52">
        <f>VLOOKUP($A$72,'2.3'!71:198,46,FALSE)</f>
        <v>0</v>
      </c>
      <c r="I72" s="52">
        <f>VLOOKUP($A$72,'2.3'!71:198,54,FALSE)</f>
        <v>0</v>
      </c>
      <c r="J72" s="52">
        <f>VLOOKUP($A$72,'2.3'!71:198,62,FALSE)</f>
        <v>0</v>
      </c>
      <c r="K72" s="52">
        <f>VLOOKUP($A$72,'2.3'!71:198,70,FALSE)</f>
        <v>0</v>
      </c>
      <c r="L72" s="52">
        <f>VLOOKUP($A$72,'2.3'!71:198,78,FALSE)</f>
        <v>0</v>
      </c>
      <c r="M72" s="52">
        <f>VLOOKUP($A$72,'2.3'!71:198,86,FALSE)</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52">
        <f>VLOOKUP($A$73,'2.3'!72:199,6,FALSE)</f>
        <v>0</v>
      </c>
      <c r="D73" s="52">
        <f>VLOOKUP($A$73,'2.3'!72:199,14,FALSE)</f>
        <v>0</v>
      </c>
      <c r="E73" s="52">
        <f>VLOOKUP($A$73,'2.3'!72:199,22,FALSE)</f>
        <v>0</v>
      </c>
      <c r="F73" s="52">
        <f>VLOOKUP($A$73,'2.3'!72:199,30,FALSE)</f>
        <v>0</v>
      </c>
      <c r="G73" s="52">
        <f>VLOOKUP($A$73,'2.3'!72:199,38,FALSE)</f>
        <v>0</v>
      </c>
      <c r="H73" s="52">
        <f>VLOOKUP($A$73,'2.3'!72:199,46,FALSE)</f>
        <v>0</v>
      </c>
      <c r="I73" s="52">
        <f>VLOOKUP($A$73,'2.3'!72:199,54,FALSE)</f>
        <v>0</v>
      </c>
      <c r="J73" s="52">
        <f>VLOOKUP($A$73,'2.3'!72:199,62,FALSE)</f>
        <v>0</v>
      </c>
      <c r="K73" s="52">
        <f>VLOOKUP($A$73,'2.3'!72:199,70,FALSE)</f>
        <v>0</v>
      </c>
      <c r="L73" s="52">
        <f>VLOOKUP($A$73,'2.3'!72:199,78,FALSE)</f>
        <v>0</v>
      </c>
      <c r="M73" s="52">
        <f>VLOOKUP($A$73,'2.3'!72:199,86,FALSE)</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52">
        <f>VLOOKUP($A$74,'2.3'!73:200,6,FALSE)</f>
        <v>-841.44775205999997</v>
      </c>
      <c r="D74" s="52">
        <f>VLOOKUP($A$74,'2.3'!73:200,14,FALSE)</f>
        <v>-3460.5192270400003</v>
      </c>
      <c r="E74" s="52">
        <f>VLOOKUP($A$74,'2.3'!73:200,22,FALSE)</f>
        <v>-1672.1563095199999</v>
      </c>
      <c r="F74" s="52">
        <f>VLOOKUP($A$74,'2.3'!73:200,30,FALSE)</f>
        <v>-3258.9651649000002</v>
      </c>
      <c r="G74" s="52">
        <f>VLOOKUP($A$74,'2.3'!73:200,38,FALSE)</f>
        <v>-7376.8736102399998</v>
      </c>
      <c r="H74" s="52">
        <f>VLOOKUP($A$74,'2.3'!73:200,46,FALSE)</f>
        <v>-4831.416470520001</v>
      </c>
      <c r="I74" s="52">
        <f>VLOOKUP($A$74,'2.3'!73:200,54,FALSE)</f>
        <v>-3450.4587232600002</v>
      </c>
      <c r="J74" s="52">
        <f>VLOOKUP($A$74,'2.3'!73:200,62,FALSE)</f>
        <v>-8856.2580304099993</v>
      </c>
      <c r="K74" s="52">
        <f>VLOOKUP($A$74,'2.3'!73:200,70,FALSE)</f>
        <v>-2701.9365598400004</v>
      </c>
      <c r="L74" s="52">
        <f>VLOOKUP($A$74,'2.3'!73:200,78,FALSE)</f>
        <v>-6733.4785739699992</v>
      </c>
      <c r="M74" s="52">
        <f>VLOOKUP($A$74,'2.3'!73:200,86,FALSE)</f>
        <v>-6757.0485569800021</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113"/>
      <c r="D75" s="113"/>
      <c r="E75" s="113"/>
      <c r="F75" s="113"/>
      <c r="G75" s="113"/>
      <c r="H75" s="113"/>
      <c r="I75" s="113"/>
      <c r="J75" s="113"/>
      <c r="K75" s="113"/>
      <c r="L75" s="113"/>
      <c r="M75" s="113"/>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114">
        <f>VLOOKUP($A$76,'2.3'!75:202,6,FALSE)</f>
        <v>32681.918379041002</v>
      </c>
      <c r="D76" s="114">
        <f>VLOOKUP($A$76,'2.3'!75:202,14,FALSE)</f>
        <v>27896.242241731998</v>
      </c>
      <c r="E76" s="114">
        <f>VLOOKUP($A$76,'2.3'!75:202,22,FALSE)</f>
        <v>26983.606131239205</v>
      </c>
      <c r="F76" s="114">
        <f>VLOOKUP($A$76,'2.3'!75:202,30,FALSE)</f>
        <v>35111.967253914001</v>
      </c>
      <c r="G76" s="114">
        <f>VLOOKUP($A$76,'2.3'!75:202,38,FALSE)</f>
        <v>41467.234674632004</v>
      </c>
      <c r="H76" s="114">
        <f>VLOOKUP($A$76,'2.3'!75:202,46,FALSE)</f>
        <v>27493.907843715999</v>
      </c>
      <c r="I76" s="114">
        <f>VLOOKUP($A$76,'2.3'!75:202,54,FALSE)</f>
        <v>24794.624939966998</v>
      </c>
      <c r="J76" s="114">
        <f>VLOOKUP($A$76,'2.3'!75:202,62,FALSE)</f>
        <v>25329.256219090719</v>
      </c>
      <c r="K76" s="114">
        <f>VLOOKUP($A$76,'2.3'!75:202,70,FALSE)</f>
        <v>26695.806459396001</v>
      </c>
      <c r="L76" s="114">
        <f>VLOOKUP($A$76,'2.3'!75:202,78,FALSE)</f>
        <v>25396.705171485999</v>
      </c>
      <c r="M76" s="114">
        <f>VLOOKUP($A$76,'2.3'!75:202,86,FALSE)</f>
        <v>24530.506204874</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114">
        <f>VLOOKUP($A$77,'2.3'!76:203,6,FALSE)</f>
        <v>1637.6185457199999</v>
      </c>
      <c r="D77" s="114">
        <f>VLOOKUP($A$77,'2.3'!76:203,14,FALSE)</f>
        <v>5399.0542023600001</v>
      </c>
      <c r="E77" s="114">
        <f>VLOOKUP($A$77,'2.3'!76:203,22,FALSE)</f>
        <v>3490.7634698000002</v>
      </c>
      <c r="F77" s="114">
        <f>VLOOKUP($A$77,'2.3'!76:203,30,FALSE)</f>
        <v>4994.2757664499995</v>
      </c>
      <c r="G77" s="114">
        <f>VLOOKUP($A$77,'2.3'!76:203,38,FALSE)</f>
        <v>8482.0831148300003</v>
      </c>
      <c r="H77" s="114">
        <f>VLOOKUP($A$77,'2.3'!76:203,46,FALSE)</f>
        <v>5476.5529271899995</v>
      </c>
      <c r="I77" s="114">
        <f>VLOOKUP($A$77,'2.3'!76:203,54,FALSE)</f>
        <v>4683.2099129899998</v>
      </c>
      <c r="J77" s="114">
        <f>VLOOKUP($A$77,'2.3'!76:203,62,FALSE)</f>
        <v>9594.7528128599988</v>
      </c>
      <c r="K77" s="114">
        <f>VLOOKUP($A$77,'2.3'!76:203,70,FALSE)</f>
        <v>3709.6675048699999</v>
      </c>
      <c r="L77" s="114">
        <f>VLOOKUP($A$77,'2.3'!76:203,78,FALSE)</f>
        <v>7361.19136248</v>
      </c>
      <c r="M77" s="114">
        <f>VLOOKUP($A$77,'2.3'!76:203,86,FALSE)</f>
        <v>7475.9820969700022</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115">
        <f>VLOOKUP($A$78,'2.3'!77:204,6,FALSE)</f>
        <v>18173</v>
      </c>
      <c r="D78" s="115">
        <f>VLOOKUP($A$78,'2.3'!77:204,14,FALSE)</f>
        <v>19754</v>
      </c>
      <c r="E78" s="115">
        <f>VLOOKUP($A$78,'2.3'!77:204,22,FALSE)</f>
        <v>20931</v>
      </c>
      <c r="F78" s="115">
        <f>VLOOKUP($A$78,'2.3'!77:204,30,FALSE)</f>
        <v>22237</v>
      </c>
      <c r="G78" s="115">
        <f>VLOOKUP($A$78,'2.3'!77:204,38,FALSE)</f>
        <v>24962.639596219655</v>
      </c>
      <c r="H78" s="115">
        <f>VLOOKUP($A$78,'2.3'!77:204,46,FALSE)</f>
        <v>27854</v>
      </c>
      <c r="I78" s="115">
        <f>VLOOKUP($A$78,'2.3'!77:204,54,FALSE)</f>
        <v>30232.028117264708</v>
      </c>
      <c r="J78" s="115">
        <f>VLOOKUP($A$78,'2.3'!77:204,62,FALSE)</f>
        <v>33202.763582790314</v>
      </c>
      <c r="K78" s="115">
        <f>VLOOKUP($A$78,'2.3'!77:204,70,FALSE)</f>
        <v>34102.515277262872</v>
      </c>
      <c r="L78" s="115">
        <f>VLOOKUP($A$78,'2.3'!77:204,78,FALSE)</f>
        <v>36873</v>
      </c>
      <c r="M78" s="115">
        <f>VLOOKUP($A$78,'2.3'!77:204,86,FALSE)</f>
        <v>38781.967430689358</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207" customFormat="1" ht="20.100000000000001" customHeight="1" x14ac:dyDescent="0.25">
      <c r="A79" s="105" t="s">
        <v>589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row>
    <row r="80" spans="1:83" s="207" customFormat="1" ht="20.100000000000001" customHeight="1" x14ac:dyDescent="0.25">
      <c r="A80" s="105" t="s">
        <v>853</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1" ht="20.100000000000001" customHeight="1" x14ac:dyDescent="0.25">
      <c r="A81" s="105" t="s">
        <v>590</v>
      </c>
    </row>
    <row r="82" spans="1:1" ht="20.100000000000001" customHeight="1" x14ac:dyDescent="0.25">
      <c r="A82" s="105" t="s">
        <v>804</v>
      </c>
    </row>
    <row r="83" spans="1:1" ht="20.100000000000001" customHeight="1" x14ac:dyDescent="0.25">
      <c r="A83" s="105" t="s">
        <v>653</v>
      </c>
    </row>
    <row r="84" spans="1:1" ht="20.100000000000001" customHeight="1" x14ac:dyDescent="0.25">
      <c r="A84" s="105" t="s">
        <v>661</v>
      </c>
    </row>
    <row r="85" spans="1:1" ht="20.100000000000001" customHeight="1" x14ac:dyDescent="0.25">
      <c r="A85" s="105" t="s">
        <v>605</v>
      </c>
    </row>
    <row r="86" spans="1:1" ht="20.100000000000001" customHeight="1" x14ac:dyDescent="0.25">
      <c r="A86" s="105" t="s">
        <v>662</v>
      </c>
    </row>
    <row r="87" spans="1:1" ht="20.100000000000001" customHeight="1" x14ac:dyDescent="0.25">
      <c r="A87" s="105" t="s">
        <v>663</v>
      </c>
    </row>
    <row r="88" spans="1:1" ht="20.100000000000001" customHeight="1" x14ac:dyDescent="0.25">
      <c r="A88" s="105" t="s">
        <v>613</v>
      </c>
    </row>
    <row r="89" spans="1:1" ht="20.100000000000001" customHeight="1" x14ac:dyDescent="0.25">
      <c r="A89" s="105" t="s">
        <v>664</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09B5-EF94-4396-89AA-041058D89CC6}">
  <sheetPr codeName="Planilha21"/>
  <dimension ref="A1:CE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776</v>
      </c>
    </row>
    <row r="2" spans="1:13" ht="20.100000000000001" customHeight="1" x14ac:dyDescent="0.25">
      <c r="A2" s="99" t="s">
        <v>333</v>
      </c>
    </row>
    <row r="4" spans="1:13" s="116" customFormat="1" ht="20.100000000000001" customHeight="1" x14ac:dyDescent="0.25">
      <c r="A4" s="322" t="s">
        <v>666</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168">
        <f>VLOOKUP($A$5,'2.3'!4:131,7,FALSE)</f>
        <v>519028.588220637</v>
      </c>
      <c r="D5" s="168">
        <f>VLOOKUP($A$5,'2.3'!4:131,15,FALSE)</f>
        <v>540926.63885601272</v>
      </c>
      <c r="E5" s="168">
        <f>VLOOKUP($A$5,'2.3'!4:131,23,FALSE)</f>
        <v>608843.00988777285</v>
      </c>
      <c r="F5" s="168">
        <f>VLOOKUP($A$5,'2.3'!4:131,31,FALSE)</f>
        <v>686166.46204634616</v>
      </c>
      <c r="G5" s="168">
        <f>VLOOKUP($A$5,'2.3'!4:131,39,FALSE)</f>
        <v>744696.08139488799</v>
      </c>
      <c r="H5" s="168">
        <f>VLOOKUP($A$5,'2.3'!4:131,47,FALSE)</f>
        <v>802880.36404136836</v>
      </c>
      <c r="I5" s="168">
        <f>VLOOKUP($A$5,'2.3'!4:131,55,FALSE)</f>
        <v>829998.64013666043</v>
      </c>
      <c r="J5" s="168">
        <f>VLOOKUP($A$5,'2.3'!4:131,63,FALSE)</f>
        <v>842976.42294737464</v>
      </c>
      <c r="K5" s="168">
        <f>VLOOKUP($A$5,'2.3'!4:131,71,FALSE)</f>
        <v>896794.18608327303</v>
      </c>
      <c r="L5" s="168">
        <f>VLOOKUP($A$5,'2.3'!4:131,79,FALSE)</f>
        <v>921218.75883250753</v>
      </c>
      <c r="M5" s="168">
        <f>VLOOKUP($A$5,'2.3'!4:131,87,FALSE)</f>
        <v>947222.61252608616</v>
      </c>
    </row>
    <row r="6" spans="1:13" ht="20.100000000000001" customHeight="1" x14ac:dyDescent="0.25">
      <c r="A6" s="18">
        <v>2</v>
      </c>
      <c r="B6" s="19" t="s">
        <v>490</v>
      </c>
      <c r="C6" s="91">
        <f>VLOOKUP($A$6,'2.3'!5:132,7,FALSE)</f>
        <v>494112.49580504448</v>
      </c>
      <c r="D6" s="91">
        <f>VLOOKUP($A$6,'2.3'!5:132,15,FALSE)</f>
        <v>527150.28473540267</v>
      </c>
      <c r="E6" s="91">
        <f>VLOOKUP($A$6,'2.3'!5:132,23,FALSE)</f>
        <v>596409.20508810203</v>
      </c>
      <c r="F6" s="91">
        <f>VLOOKUP($A$6,'2.3'!5:132,31,FALSE)</f>
        <v>662299.31706205616</v>
      </c>
      <c r="G6" s="91">
        <f>VLOOKUP($A$6,'2.3'!5:132,39,FALSE)</f>
        <v>716307.21932203742</v>
      </c>
      <c r="H6" s="91">
        <f>VLOOKUP($A$6,'2.3'!5:132,47,FALSE)</f>
        <v>800552.21677933831</v>
      </c>
      <c r="I6" s="91">
        <f>VLOOKUP($A$6,'2.3'!5:132,55,FALSE)</f>
        <v>835166.23993629206</v>
      </c>
      <c r="J6" s="91">
        <f>VLOOKUP($A$6,'2.3'!5:132,63,FALSE)</f>
        <v>846087.27102101315</v>
      </c>
      <c r="K6" s="91">
        <f>VLOOKUP($A$6,'2.3'!5:132,71,FALSE)</f>
        <v>899642.99664137512</v>
      </c>
      <c r="L6" s="91">
        <f>VLOOKUP($A$6,'2.3'!5:132,79,FALSE)</f>
        <v>934479.77962032054</v>
      </c>
      <c r="M6" s="91">
        <f>VLOOKUP($A$6,'2.3'!5:132,87,FALSE)</f>
        <v>956165.22243030812</v>
      </c>
    </row>
    <row r="7" spans="1:13" ht="20.100000000000001" customHeight="1" x14ac:dyDescent="0.25">
      <c r="A7" s="32">
        <v>21</v>
      </c>
      <c r="B7" s="33" t="s">
        <v>244</v>
      </c>
      <c r="C7" s="92">
        <f>VLOOKUP($A$7,'2.3'!6:133,7,FALSE)</f>
        <v>169477.01708099933</v>
      </c>
      <c r="D7" s="92">
        <f>VLOOKUP($A$7,'2.3'!6:133,15,FALSE)</f>
        <v>190565.44036725</v>
      </c>
      <c r="E7" s="92">
        <f>VLOOKUP($A$7,'2.3'!6:133,23,FALSE)</f>
        <v>213640.21962678613</v>
      </c>
      <c r="F7" s="92">
        <f>VLOOKUP($A$7,'2.3'!6:133,31,FALSE)</f>
        <v>245588.50485835003</v>
      </c>
      <c r="G7" s="92">
        <f>VLOOKUP($A$7,'2.3'!6:133,39,FALSE)</f>
        <v>264995.67155838996</v>
      </c>
      <c r="H7" s="92">
        <f>VLOOKUP($A$7,'2.3'!6:133,47,FALSE)</f>
        <v>290702.62074727</v>
      </c>
      <c r="I7" s="92">
        <f>VLOOKUP($A$7,'2.3'!6:133,55,FALSE)</f>
        <v>299959.95524760999</v>
      </c>
      <c r="J7" s="92">
        <f>VLOOKUP($A$7,'2.3'!6:133,63,FALSE)</f>
        <v>312806.14811149001</v>
      </c>
      <c r="K7" s="92">
        <f>VLOOKUP($A$7,'2.3'!6:133,71,FALSE)</f>
        <v>327545.82998933998</v>
      </c>
      <c r="L7" s="92">
        <f>VLOOKUP($A$7,'2.3'!6:133,79,FALSE)</f>
        <v>338028.53261077451</v>
      </c>
      <c r="M7" s="92">
        <f>VLOOKUP($A$7,'2.3'!6:133,87,FALSE)</f>
        <v>334531.73518529208</v>
      </c>
    </row>
    <row r="8" spans="1:13" ht="20.100000000000001" customHeight="1" x14ac:dyDescent="0.25">
      <c r="A8" s="35">
        <v>211</v>
      </c>
      <c r="B8" s="36" t="s">
        <v>306</v>
      </c>
      <c r="C8" s="93">
        <f>VLOOKUP($A$8,'2.3'!7:134,7,FALSE)</f>
        <v>142395.01478854954</v>
      </c>
      <c r="D8" s="93">
        <f>VLOOKUP($A$8,'2.3'!7:134,15,FALSE)</f>
        <v>159462.08402255</v>
      </c>
      <c r="E8" s="93">
        <f>VLOOKUP($A$8,'2.3'!7:134,23,FALSE)</f>
        <v>178559.74530886699</v>
      </c>
      <c r="F8" s="93">
        <f>VLOOKUP($A$8,'2.3'!7:134,31,FALSE)</f>
        <v>202751.28945830005</v>
      </c>
      <c r="G8" s="93">
        <f>VLOOKUP($A$8,'2.3'!7:134,39,FALSE)</f>
        <v>220140.22630120997</v>
      </c>
      <c r="H8" s="93">
        <f>VLOOKUP($A$8,'2.3'!7:134,47,FALSE)</f>
        <v>240410.49300241002</v>
      </c>
      <c r="I8" s="93">
        <f>VLOOKUP($A$8,'2.3'!7:134,55,FALSE)</f>
        <v>249026.57399747998</v>
      </c>
      <c r="J8" s="93">
        <f>VLOOKUP($A$8,'2.3'!7:134,63,FALSE)</f>
        <v>260485.95942439997</v>
      </c>
      <c r="K8" s="93">
        <f>VLOOKUP($A$8,'2.3'!7:134,71,FALSE)</f>
        <v>269331.37637076998</v>
      </c>
      <c r="L8" s="93">
        <f>VLOOKUP($A$8,'2.3'!7:134,79,FALSE)</f>
        <v>274553.22756774747</v>
      </c>
      <c r="M8" s="93">
        <f>VLOOKUP($A$8,'2.3'!7:134,87,FALSE)</f>
        <v>269823.43565088336</v>
      </c>
    </row>
    <row r="9" spans="1:13" s="48" customFormat="1" ht="20.100000000000001" customHeight="1" x14ac:dyDescent="0.25">
      <c r="A9" s="45" t="s">
        <v>491</v>
      </c>
      <c r="B9" s="56" t="s">
        <v>492</v>
      </c>
      <c r="C9" s="95">
        <f>VLOOKUP($A$9,'2.3'!8:135,7,FALSE)</f>
        <v>107952.78821790942</v>
      </c>
      <c r="D9" s="95">
        <f>VLOOKUP($A$9,'2.3'!8:135,15,FALSE)</f>
        <v>120567.06144476001</v>
      </c>
      <c r="E9" s="95">
        <f>VLOOKUP($A$9,'2.3'!8:135,23,FALSE)</f>
        <v>132909.33371787437</v>
      </c>
      <c r="F9" s="95">
        <f>VLOOKUP($A$9,'2.3'!8:135,31,FALSE)</f>
        <v>147383.18297140003</v>
      </c>
      <c r="G9" s="95">
        <f>VLOOKUP($A$9,'2.3'!8:135,39,FALSE)</f>
        <v>161156.26363009997</v>
      </c>
      <c r="H9" s="95">
        <f>VLOOKUP($A$9,'2.3'!8:135,47,FALSE)</f>
        <v>174888.42277294002</v>
      </c>
      <c r="I9" s="95">
        <f>VLOOKUP($A$9,'2.3'!8:135,55,FALSE)</f>
        <v>180980.08929305</v>
      </c>
      <c r="J9" s="95">
        <f>VLOOKUP($A$9,'2.3'!8:135,63,FALSE)</f>
        <v>186396.41809335997</v>
      </c>
      <c r="K9" s="95">
        <f>VLOOKUP($A$9,'2.3'!8:135,71,FALSE)</f>
        <v>190231.59546848998</v>
      </c>
      <c r="L9" s="95">
        <f>VLOOKUP($A$9,'2.3'!8:135,79,FALSE)</f>
        <v>194478.82894175258</v>
      </c>
      <c r="M9" s="95">
        <f>VLOOKUP($A$9,'2.3'!8:135,87,FALSE)</f>
        <v>194445.70286855844</v>
      </c>
    </row>
    <row r="10" spans="1:13" s="48" customFormat="1" ht="20.100000000000001" customHeight="1" x14ac:dyDescent="0.25">
      <c r="A10" s="45" t="s">
        <v>493</v>
      </c>
      <c r="B10" s="56" t="s">
        <v>494</v>
      </c>
      <c r="C10" s="95">
        <f>VLOOKUP($A$10,'2.3'!9:136,7,FALSE)</f>
        <v>18342.241040541576</v>
      </c>
      <c r="D10" s="95">
        <f>VLOOKUP($A$10,'2.3'!9:136,15,FALSE)</f>
        <v>20694.763925649997</v>
      </c>
      <c r="E10" s="95">
        <f>VLOOKUP($A$10,'2.3'!9:136,23,FALSE)</f>
        <v>24127.569124878268</v>
      </c>
      <c r="F10" s="95">
        <f>VLOOKUP($A$10,'2.3'!9:136,31,FALSE)</f>
        <v>26800.682183630001</v>
      </c>
      <c r="G10" s="95">
        <f>VLOOKUP($A$10,'2.3'!9:136,39,FALSE)</f>
        <v>30834.778389539999</v>
      </c>
      <c r="H10" s="95">
        <f>VLOOKUP($A$10,'2.3'!9:136,47,FALSE)</f>
        <v>33990.801654839997</v>
      </c>
      <c r="I10" s="95">
        <f>VLOOKUP($A$10,'2.3'!9:136,55,FALSE)</f>
        <v>35884.540769169995</v>
      </c>
      <c r="J10" s="95">
        <f>VLOOKUP($A$10,'2.3'!9:136,63,FALSE)</f>
        <v>37144.515874450008</v>
      </c>
      <c r="K10" s="95">
        <f>VLOOKUP($A$10,'2.3'!9:136,71,FALSE)</f>
        <v>39223.752014370002</v>
      </c>
      <c r="L10" s="95">
        <f>VLOOKUP($A$10,'2.3'!9:136,79,FALSE)</f>
        <v>41107.185430590005</v>
      </c>
      <c r="M10" s="95">
        <f>VLOOKUP($A$10,'2.3'!9:136,87,FALSE)</f>
        <v>40570.43669004707</v>
      </c>
    </row>
    <row r="11" spans="1:13" s="48" customFormat="1" ht="20.100000000000001" customHeight="1" x14ac:dyDescent="0.25">
      <c r="A11" s="45" t="s">
        <v>495</v>
      </c>
      <c r="B11" s="56" t="s">
        <v>496</v>
      </c>
      <c r="C11" s="95">
        <f>VLOOKUP($A$11,'2.3'!10:137,7,FALSE)</f>
        <v>16099.985530098549</v>
      </c>
      <c r="D11" s="95">
        <f>VLOOKUP($A$11,'2.3'!10:137,15,FALSE)</f>
        <v>18200.258652140004</v>
      </c>
      <c r="E11" s="95">
        <f>VLOOKUP($A$11,'2.3'!10:137,23,FALSE)</f>
        <v>21522.842466114354</v>
      </c>
      <c r="F11" s="95">
        <f>VLOOKUP($A$11,'2.3'!10:137,31,FALSE)</f>
        <v>28567.42430327</v>
      </c>
      <c r="G11" s="95">
        <f>VLOOKUP($A$11,'2.3'!10:137,39,FALSE)</f>
        <v>28149.18428157</v>
      </c>
      <c r="H11" s="95">
        <f>VLOOKUP($A$11,'2.3'!10:137,47,FALSE)</f>
        <v>31531.268574630001</v>
      </c>
      <c r="I11" s="95">
        <f>VLOOKUP($A$11,'2.3'!10:137,55,FALSE)</f>
        <v>32161.943935259991</v>
      </c>
      <c r="J11" s="95">
        <f>VLOOKUP($A$11,'2.3'!10:137,63,FALSE)</f>
        <v>36945.025456590003</v>
      </c>
      <c r="K11" s="95">
        <f>VLOOKUP($A$11,'2.3'!10:137,71,FALSE)</f>
        <v>39876.028887910004</v>
      </c>
      <c r="L11" s="95">
        <f>VLOOKUP($A$11,'2.3'!10:137,79,FALSE)</f>
        <v>38967.213195404882</v>
      </c>
      <c r="M11" s="95">
        <f>VLOOKUP($A$11,'2.3'!10:137,87,FALSE)</f>
        <v>34807.296092277888</v>
      </c>
    </row>
    <row r="12" spans="1:13" ht="20.100000000000001" customHeight="1" x14ac:dyDescent="0.25">
      <c r="A12" s="35">
        <v>212</v>
      </c>
      <c r="B12" s="36" t="s">
        <v>246</v>
      </c>
      <c r="C12" s="93">
        <f>VLOOKUP($A$12,'2.3'!11:138,7,FALSE)</f>
        <v>27082.002292449779</v>
      </c>
      <c r="D12" s="93">
        <f>VLOOKUP($A$12,'2.3'!11:138,15,FALSE)</f>
        <v>31103.356344700005</v>
      </c>
      <c r="E12" s="93">
        <f>VLOOKUP($A$12,'2.3'!11:138,23,FALSE)</f>
        <v>35080.474317919143</v>
      </c>
      <c r="F12" s="93">
        <f>VLOOKUP($A$12,'2.3'!11:138,31,FALSE)</f>
        <v>42837.215400050001</v>
      </c>
      <c r="G12" s="93">
        <f>VLOOKUP($A$12,'2.3'!11:138,39,FALSE)</f>
        <v>44855.445257179999</v>
      </c>
      <c r="H12" s="93">
        <f>VLOOKUP($A$12,'2.3'!11:138,47,FALSE)</f>
        <v>50292.127744860001</v>
      </c>
      <c r="I12" s="93">
        <f>VLOOKUP($A$12,'2.3'!11:138,55,FALSE)</f>
        <v>50933.381250129998</v>
      </c>
      <c r="J12" s="93">
        <f>VLOOKUP($A$12,'2.3'!11:138,63,FALSE)</f>
        <v>52320.18868709002</v>
      </c>
      <c r="K12" s="93">
        <f>VLOOKUP($A$12,'2.3'!11:138,71,FALSE)</f>
        <v>58214.453618569998</v>
      </c>
      <c r="L12" s="93">
        <f>VLOOKUP($A$12,'2.3'!11:138,79,FALSE)</f>
        <v>63475.305043027045</v>
      </c>
      <c r="M12" s="93">
        <f>VLOOKUP($A$12,'2.3'!11:138,87,FALSE)</f>
        <v>64708.299534408732</v>
      </c>
    </row>
    <row r="13" spans="1:13" s="108" customFormat="1" ht="20.100000000000001" customHeight="1" x14ac:dyDescent="0.25">
      <c r="A13" s="108">
        <v>2121</v>
      </c>
      <c r="B13" s="108" t="s">
        <v>307</v>
      </c>
      <c r="C13" s="94">
        <f>VLOOKUP($A$13,'2.3'!12:139,7,FALSE)</f>
        <v>27082.002292449779</v>
      </c>
      <c r="D13" s="94">
        <f>VLOOKUP($A$13,'2.3'!12:139,15,FALSE)</f>
        <v>31103.356344700005</v>
      </c>
      <c r="E13" s="94">
        <f>VLOOKUP($A$13,'2.3'!12:139,23,FALSE)</f>
        <v>35080.474317919143</v>
      </c>
      <c r="F13" s="94">
        <f>VLOOKUP($A$13,'2.3'!12:139,31,FALSE)</f>
        <v>42837.215400050001</v>
      </c>
      <c r="G13" s="94">
        <f>VLOOKUP($A$13,'2.3'!12:139,39,FALSE)</f>
        <v>44855.445257179999</v>
      </c>
      <c r="H13" s="94">
        <f>VLOOKUP($A$13,'2.3'!12:139,47,FALSE)</f>
        <v>50292.127744860001</v>
      </c>
      <c r="I13" s="94">
        <f>VLOOKUP($A$13,'2.3'!12:139,55,FALSE)</f>
        <v>50933.381250129998</v>
      </c>
      <c r="J13" s="94">
        <f>VLOOKUP($A$13,'2.3'!12:139,63,FALSE)</f>
        <v>52320.18868709002</v>
      </c>
      <c r="K13" s="94">
        <f>VLOOKUP($A$13,'2.3'!12:139,71,FALSE)</f>
        <v>58214.453618569998</v>
      </c>
      <c r="L13" s="94">
        <f>VLOOKUP($A$13,'2.3'!12:139,79,FALSE)</f>
        <v>63475.305043027045</v>
      </c>
      <c r="M13" s="94">
        <f>VLOOKUP($A$13,'2.3'!12:139,87,FALSE)</f>
        <v>64708.299534408732</v>
      </c>
    </row>
    <row r="14" spans="1:13" s="109" customFormat="1" ht="20.100000000000001" customHeight="1" x14ac:dyDescent="0.25">
      <c r="A14" s="60" t="s">
        <v>497</v>
      </c>
      <c r="B14" s="109" t="s">
        <v>498</v>
      </c>
      <c r="C14" s="95">
        <f>VLOOKUP($A$14,'2.3'!13:140,7,FALSE)</f>
        <v>24.64748631854069</v>
      </c>
      <c r="D14" s="95">
        <f>VLOOKUP($A$14,'2.3'!13:140,15,FALSE)</f>
        <v>40.853673510000007</v>
      </c>
      <c r="E14" s="95">
        <f>VLOOKUP($A$14,'2.3'!13:140,23,FALSE)</f>
        <v>36.394584209999998</v>
      </c>
      <c r="F14" s="95">
        <f>VLOOKUP($A$14,'2.3'!13:140,31,FALSE)</f>
        <v>76.349019469999732</v>
      </c>
      <c r="G14" s="95">
        <f>VLOOKUP($A$14,'2.3'!13:140,39,FALSE)</f>
        <v>135.46241411</v>
      </c>
      <c r="H14" s="95">
        <f>VLOOKUP($A$14,'2.3'!13:140,47,FALSE)</f>
        <v>129.14235401000002</v>
      </c>
      <c r="I14" s="95">
        <f>VLOOKUP($A$14,'2.3'!13:140,55,FALSE)</f>
        <v>132.92726418999999</v>
      </c>
      <c r="J14" s="95">
        <f>VLOOKUP($A$14,'2.3'!13:140,63,FALSE)</f>
        <v>140.98533807999999</v>
      </c>
      <c r="K14" s="95">
        <f>VLOOKUP($A$14,'2.3'!13:140,71,FALSE)</f>
        <v>165.04284822</v>
      </c>
      <c r="L14" s="95">
        <f>VLOOKUP($A$14,'2.3'!13:140,79,FALSE)</f>
        <v>208.71073547</v>
      </c>
      <c r="M14" s="95">
        <f>VLOOKUP($A$14,'2.3'!13:140,87,FALSE)</f>
        <v>95.047606219999977</v>
      </c>
    </row>
    <row r="15" spans="1:13" s="109" customFormat="1" ht="20.100000000000001" customHeight="1" x14ac:dyDescent="0.25">
      <c r="A15" s="60" t="s">
        <v>499</v>
      </c>
      <c r="B15" s="109" t="s">
        <v>500</v>
      </c>
      <c r="C15" s="95">
        <f>VLOOKUP($A$15,'2.3'!14:141,7,FALSE)</f>
        <v>1591.1563003656552</v>
      </c>
      <c r="D15" s="95">
        <f>VLOOKUP($A$15,'2.3'!14:141,15,FALSE)</f>
        <v>1940.3369058700002</v>
      </c>
      <c r="E15" s="95">
        <f>VLOOKUP($A$15,'2.3'!14:141,23,FALSE)</f>
        <v>2568.4646572400002</v>
      </c>
      <c r="F15" s="95">
        <f>VLOOKUP($A$15,'2.3'!14:141,31,FALSE)</f>
        <v>3732.8418725899996</v>
      </c>
      <c r="G15" s="95">
        <f>VLOOKUP($A$15,'2.3'!14:141,39,FALSE)</f>
        <v>4145.9682946399998</v>
      </c>
      <c r="H15" s="95">
        <f>VLOOKUP($A$15,'2.3'!14:141,47,FALSE)</f>
        <v>3982.7286777000004</v>
      </c>
      <c r="I15" s="95">
        <f>VLOOKUP($A$15,'2.3'!14:141,55,FALSE)</f>
        <v>3868.8567344000003</v>
      </c>
      <c r="J15" s="95">
        <f>VLOOKUP($A$15,'2.3'!14:141,63,FALSE)</f>
        <v>3877.71463644</v>
      </c>
      <c r="K15" s="95">
        <f>VLOOKUP($A$15,'2.3'!14:141,71,FALSE)</f>
        <v>4442.3888089399998</v>
      </c>
      <c r="L15" s="95">
        <f>VLOOKUP($A$15,'2.3'!14:141,79,FALSE)</f>
        <v>4577.9559312300007</v>
      </c>
      <c r="M15" s="95">
        <f>VLOOKUP($A$15,'2.3'!14:141,87,FALSE)</f>
        <v>3853.1633162071112</v>
      </c>
    </row>
    <row r="16" spans="1:13" s="109" customFormat="1" ht="20.100000000000001" customHeight="1" x14ac:dyDescent="0.25">
      <c r="A16" s="60" t="s">
        <v>501</v>
      </c>
      <c r="B16" s="109" t="s">
        <v>464</v>
      </c>
      <c r="C16" s="95">
        <f>VLOOKUP($A$16,'2.3'!15:142,7,FALSE)</f>
        <v>17765.574815705175</v>
      </c>
      <c r="D16" s="95">
        <f>VLOOKUP($A$16,'2.3'!15:142,15,FALSE)</f>
        <v>20585.160419040003</v>
      </c>
      <c r="E16" s="95">
        <f>VLOOKUP($A$16,'2.3'!15:142,23,FALSE)</f>
        <v>23258.752499710004</v>
      </c>
      <c r="F16" s="95">
        <f>VLOOKUP($A$16,'2.3'!15:142,31,FALSE)</f>
        <v>30260.488873950002</v>
      </c>
      <c r="G16" s="95">
        <f>VLOOKUP($A$16,'2.3'!15:142,39,FALSE)</f>
        <v>31027.056876639996</v>
      </c>
      <c r="H16" s="95">
        <f>VLOOKUP($A$16,'2.3'!15:142,47,FALSE)</f>
        <v>36051.376542770005</v>
      </c>
      <c r="I16" s="95">
        <f>VLOOKUP($A$16,'2.3'!15:142,55,FALSE)</f>
        <v>36712.961605749995</v>
      </c>
      <c r="J16" s="95">
        <f>VLOOKUP($A$16,'2.3'!15:142,63,FALSE)</f>
        <v>37418.378070440012</v>
      </c>
      <c r="K16" s="95">
        <f>VLOOKUP($A$16,'2.3'!15:142,71,FALSE)</f>
        <v>42566.77658577</v>
      </c>
      <c r="L16" s="95">
        <f>VLOOKUP($A$16,'2.3'!15:142,79,FALSE)</f>
        <v>48347.336465030006</v>
      </c>
      <c r="M16" s="95">
        <f>VLOOKUP($A$16,'2.3'!15:142,87,FALSE)</f>
        <v>48003.843617980005</v>
      </c>
    </row>
    <row r="17" spans="1:13" s="109" customFormat="1" ht="20.100000000000001" customHeight="1" x14ac:dyDescent="0.25">
      <c r="A17" s="60" t="s">
        <v>502</v>
      </c>
      <c r="B17" s="109" t="s">
        <v>503</v>
      </c>
      <c r="C17" s="95">
        <f>VLOOKUP($A$17,'2.3'!16:143,7,FALSE)</f>
        <v>7700.623690060409</v>
      </c>
      <c r="D17" s="95">
        <f>VLOOKUP($A$17,'2.3'!16:143,15,FALSE)</f>
        <v>8537.0053462800024</v>
      </c>
      <c r="E17" s="95">
        <f>VLOOKUP($A$17,'2.3'!16:143,23,FALSE)</f>
        <v>9216.8625767591402</v>
      </c>
      <c r="F17" s="95">
        <f>VLOOKUP($A$17,'2.3'!16:143,31,FALSE)</f>
        <v>8767.5356340399994</v>
      </c>
      <c r="G17" s="95">
        <f>VLOOKUP($A$17,'2.3'!16:143,39,FALSE)</f>
        <v>9546.9576717900036</v>
      </c>
      <c r="H17" s="95">
        <f>VLOOKUP($A$17,'2.3'!16:143,47,FALSE)</f>
        <v>10128.88017038</v>
      </c>
      <c r="I17" s="95">
        <f>VLOOKUP($A$17,'2.3'!16:143,55,FALSE)</f>
        <v>10218.63564579</v>
      </c>
      <c r="J17" s="95">
        <f>VLOOKUP($A$17,'2.3'!16:143,63,FALSE)</f>
        <v>10883.110642130003</v>
      </c>
      <c r="K17" s="95">
        <f>VLOOKUP($A$17,'2.3'!16:143,71,FALSE)</f>
        <v>11040.245375640001</v>
      </c>
      <c r="L17" s="95">
        <f>VLOOKUP($A$17,'2.3'!16:143,79,FALSE)</f>
        <v>10341.301911297038</v>
      </c>
      <c r="M17" s="95">
        <f>VLOOKUP($A$17,'2.3'!16:143,87,FALSE)</f>
        <v>12756.244994001614</v>
      </c>
    </row>
    <row r="18" spans="1:13" s="108" customFormat="1" ht="20.100000000000001" customHeight="1" x14ac:dyDescent="0.25">
      <c r="A18" s="108">
        <v>2122</v>
      </c>
      <c r="B18" s="108" t="s">
        <v>837</v>
      </c>
      <c r="C18" s="94" t="str">
        <f>VLOOKUP($A$18,'2.3'!17:144,7,FALSE)</f>
        <v>n.d.</v>
      </c>
      <c r="D18" s="94" t="str">
        <f>VLOOKUP($A$18,'2.3'!17:144,15,FALSE)</f>
        <v>n.d.</v>
      </c>
      <c r="E18" s="94" t="str">
        <f>VLOOKUP($A$18,'2.3'!17:144,23,FALSE)</f>
        <v>n.d.</v>
      </c>
      <c r="F18" s="94" t="str">
        <f>VLOOKUP($A$18,'2.3'!17:144,31,FALSE)</f>
        <v>n.d.</v>
      </c>
      <c r="G18" s="94" t="str">
        <f>VLOOKUP($A$18,'2.3'!17:144,39,FALSE)</f>
        <v>n.d.</v>
      </c>
      <c r="H18" s="94" t="str">
        <f>VLOOKUP($A$18,'2.3'!17:144,47,FALSE)</f>
        <v>n.d.</v>
      </c>
      <c r="I18" s="94" t="str">
        <f>VLOOKUP($A$18,'2.3'!17:144,55,FALSE)</f>
        <v>n.d.</v>
      </c>
      <c r="J18" s="94" t="str">
        <f>VLOOKUP($A$18,'2.3'!17:144,63,FALSE)</f>
        <v>n.d.</v>
      </c>
      <c r="K18" s="94" t="str">
        <f>VLOOKUP($A$18,'2.3'!17:144,71,FALSE)</f>
        <v>n.d.</v>
      </c>
      <c r="L18" s="94" t="str">
        <f>VLOOKUP($A$18,'2.3'!17:144,79,FALSE)</f>
        <v>n.d.</v>
      </c>
      <c r="M18" s="94" t="str">
        <f>VLOOKUP($A$18,'2.3'!17:144,87,FALSE)</f>
        <v>n.d.</v>
      </c>
    </row>
    <row r="19" spans="1:13" ht="20.100000000000001" customHeight="1" x14ac:dyDescent="0.25">
      <c r="A19" s="32">
        <v>22</v>
      </c>
      <c r="B19" s="33" t="s">
        <v>245</v>
      </c>
      <c r="C19" s="92">
        <f>VLOOKUP($A$19,'2.3'!18:145,7,FALSE)</f>
        <v>67388.933364975528</v>
      </c>
      <c r="D19" s="92">
        <f>VLOOKUP($A$19,'2.3'!18:145,15,FALSE)</f>
        <v>71707.614360570005</v>
      </c>
      <c r="E19" s="92">
        <f>VLOOKUP($A$19,'2.3'!18:145,23,FALSE)</f>
        <v>81271.325546860302</v>
      </c>
      <c r="F19" s="92">
        <f>VLOOKUP($A$19,'2.3'!18:145,31,FALSE)</f>
        <v>91803.44197941001</v>
      </c>
      <c r="G19" s="92">
        <f>VLOOKUP($A$19,'2.3'!18:145,39,FALSE)</f>
        <v>96746.139563239994</v>
      </c>
      <c r="H19" s="92">
        <f>VLOOKUP($A$19,'2.3'!18:145,47,FALSE)</f>
        <v>93121.418392209991</v>
      </c>
      <c r="I19" s="92">
        <f>VLOOKUP($A$19,'2.3'!18:145,55,FALSE)</f>
        <v>97827.826421050006</v>
      </c>
      <c r="J19" s="92">
        <f>VLOOKUP($A$19,'2.3'!18:145,63,FALSE)</f>
        <v>105306.10641061001</v>
      </c>
      <c r="K19" s="92">
        <f>VLOOKUP($A$19,'2.3'!18:145,71,FALSE)</f>
        <v>110382.42344392999</v>
      </c>
      <c r="L19" s="92">
        <f>VLOOKUP($A$19,'2.3'!18:145,79,FALSE)</f>
        <v>116643.39559484723</v>
      </c>
      <c r="M19" s="92">
        <f>VLOOKUP($A$19,'2.3'!18:145,87,FALSE)</f>
        <v>118345.2119257696</v>
      </c>
    </row>
    <row r="20" spans="1:13" ht="20.100000000000001" customHeight="1" x14ac:dyDescent="0.25">
      <c r="A20" s="32">
        <v>23</v>
      </c>
      <c r="B20" s="33" t="s">
        <v>838</v>
      </c>
      <c r="C20" s="92">
        <f>VLOOKUP($A$20,'2.3'!19:146,7,FALSE)</f>
        <v>17958</v>
      </c>
      <c r="D20" s="92">
        <f>VLOOKUP($A$20,'2.3'!19:146,15,FALSE)</f>
        <v>20040</v>
      </c>
      <c r="E20" s="92">
        <f>VLOOKUP($A$20,'2.3'!19:146,23,FALSE)</f>
        <v>21833</v>
      </c>
      <c r="F20" s="92">
        <f>VLOOKUP($A$20,'2.3'!19:146,31,FALSE)</f>
        <v>25551</v>
      </c>
      <c r="G20" s="92">
        <f>VLOOKUP($A$20,'2.3'!19:146,39,FALSE)</f>
        <v>28330.349966189475</v>
      </c>
      <c r="H20" s="92">
        <f>VLOOKUP($A$20,'2.3'!19:146,47,FALSE)</f>
        <v>32201</v>
      </c>
      <c r="I20" s="92">
        <f>VLOOKUP($A$20,'2.3'!19:146,55,FALSE)</f>
        <v>35125.577060561685</v>
      </c>
      <c r="J20" s="92">
        <f>VLOOKUP($A$20,'2.3'!19:146,63,FALSE)</f>
        <v>35661.626222298502</v>
      </c>
      <c r="K20" s="92">
        <f>VLOOKUP($A$20,'2.3'!19:146,71,FALSE)</f>
        <v>38304.810987162091</v>
      </c>
      <c r="L20" s="92">
        <f>VLOOKUP($A$20,'2.3'!19:146,79,FALSE)</f>
        <v>40535</v>
      </c>
      <c r="M20" s="92">
        <f>VLOOKUP($A$20,'2.3'!19:146,87,FALSE)</f>
        <v>42633.554356927649</v>
      </c>
    </row>
    <row r="21" spans="1:13" ht="20.100000000000001" customHeight="1" x14ac:dyDescent="0.25">
      <c r="A21" s="32">
        <v>24</v>
      </c>
      <c r="B21" s="33" t="s">
        <v>839</v>
      </c>
      <c r="C21" s="92">
        <f>VLOOKUP($A$21,'2.3'!20:147,7,FALSE)</f>
        <v>61401.309036107785</v>
      </c>
      <c r="D21" s="92">
        <f>VLOOKUP($A$21,'2.3'!20:147,15,FALSE)</f>
        <v>48604.097855697612</v>
      </c>
      <c r="E21" s="92">
        <f>VLOOKUP($A$21,'2.3'!20:147,23,FALSE)</f>
        <v>56992.837396333169</v>
      </c>
      <c r="F21" s="92">
        <f>VLOOKUP($A$21,'2.3'!20:147,31,FALSE)</f>
        <v>54110.981012221091</v>
      </c>
      <c r="G21" s="92">
        <f>VLOOKUP($A$21,'2.3'!20:147,39,FALSE)</f>
        <v>53003.24955875556</v>
      </c>
      <c r="H21" s="92">
        <f>VLOOKUP($A$21,'2.3'!20:147,47,FALSE)</f>
        <v>89632.034141468379</v>
      </c>
      <c r="I21" s="92">
        <f>VLOOKUP($A$21,'2.3'!20:147,55,FALSE)</f>
        <v>80342.760845617682</v>
      </c>
      <c r="J21" s="92">
        <f>VLOOKUP($A$21,'2.3'!20:147,63,FALSE)</f>
        <v>54313.135840214476</v>
      </c>
      <c r="K21" s="92">
        <f>VLOOKUP($A$21,'2.3'!20:147,71,FALSE)</f>
        <v>60738.703145935426</v>
      </c>
      <c r="L21" s="92">
        <f>VLOOKUP($A$21,'2.3'!20:147,79,FALSE)</f>
        <v>49107.514649932826</v>
      </c>
      <c r="M21" s="92">
        <f>VLOOKUP($A$21,'2.3'!20:147,87,FALSE)</f>
        <v>36344.869447309218</v>
      </c>
    </row>
    <row r="22" spans="1:13" ht="20.100000000000001" customHeight="1" x14ac:dyDescent="0.25">
      <c r="A22" s="35">
        <v>241</v>
      </c>
      <c r="B22" s="36" t="s">
        <v>308</v>
      </c>
      <c r="C22" s="93">
        <f>VLOOKUP($A$22,'2.3'!21:148,7,FALSE)</f>
        <v>330.26740446069999</v>
      </c>
      <c r="D22" s="93">
        <f>VLOOKUP($A$22,'2.3'!21:148,15,FALSE)</f>
        <v>331.61631226302387</v>
      </c>
      <c r="E22" s="93">
        <f>VLOOKUP($A$22,'2.3'!21:148,23,FALSE)</f>
        <v>346.69840906773169</v>
      </c>
      <c r="F22" s="93">
        <f>VLOOKUP($A$22,'2.3'!21:148,31,FALSE)</f>
        <v>674.67068241720813</v>
      </c>
      <c r="G22" s="93">
        <f>VLOOKUP($A$22,'2.3'!21:148,39,FALSE)</f>
        <v>1060.3421137191626</v>
      </c>
      <c r="H22" s="93">
        <f>VLOOKUP($A$22,'2.3'!21:148,47,FALSE)</f>
        <v>1897.4385867703502</v>
      </c>
      <c r="I22" s="93">
        <f>VLOOKUP($A$22,'2.3'!21:148,55,FALSE)</f>
        <v>2083.1888810025566</v>
      </c>
      <c r="J22" s="93">
        <f>VLOOKUP($A$22,'2.3'!21:148,63,FALSE)</f>
        <v>2384.5683672674431</v>
      </c>
      <c r="K22" s="93">
        <f>VLOOKUP($A$22,'2.3'!21:148,71,FALSE)</f>
        <v>3537.4794824792839</v>
      </c>
      <c r="L22" s="93">
        <f>VLOOKUP($A$22,'2.3'!21:148,79,FALSE)</f>
        <v>3018.9644358877626</v>
      </c>
      <c r="M22" s="93">
        <f>VLOOKUP($A$22,'2.3'!21:148,87,FALSE)</f>
        <v>431.28625575169593</v>
      </c>
    </row>
    <row r="23" spans="1:13" ht="20.100000000000001" customHeight="1" x14ac:dyDescent="0.25">
      <c r="A23" s="35">
        <v>242</v>
      </c>
      <c r="B23" s="36" t="s">
        <v>309</v>
      </c>
      <c r="C23" s="93">
        <f>VLOOKUP($A$23,'2.3'!22:149,7,FALSE)</f>
        <v>1265.3954423947923</v>
      </c>
      <c r="D23" s="93">
        <f>VLOOKUP($A$23,'2.3'!22:149,15,FALSE)</f>
        <v>1762.6017220720714</v>
      </c>
      <c r="E23" s="93">
        <f>VLOOKUP($A$23,'2.3'!22:149,23,FALSE)</f>
        <v>1889.0430661664379</v>
      </c>
      <c r="F23" s="93">
        <f>VLOOKUP($A$23,'2.3'!22:149,31,FALSE)</f>
        <v>3380.202601785425</v>
      </c>
      <c r="G23" s="93">
        <f>VLOOKUP($A$23,'2.3'!22:149,39,FALSE)</f>
        <v>5856.4900444383329</v>
      </c>
      <c r="H23" s="93">
        <f>VLOOKUP($A$23,'2.3'!22:149,47,FALSE)</f>
        <v>10966.444579319061</v>
      </c>
      <c r="I23" s="93">
        <f>VLOOKUP($A$23,'2.3'!22:149,55,FALSE)</f>
        <v>12756.06087102781</v>
      </c>
      <c r="J23" s="93">
        <f>VLOOKUP($A$23,'2.3'!22:149,63,FALSE)</f>
        <v>10915.429285749728</v>
      </c>
      <c r="K23" s="93">
        <f>VLOOKUP($A$23,'2.3'!22:149,71,FALSE)</f>
        <v>9340.4956330228888</v>
      </c>
      <c r="L23" s="93">
        <f>VLOOKUP($A$23,'2.3'!22:149,79,FALSE)</f>
        <v>8868.1336191948103</v>
      </c>
      <c r="M23" s="93">
        <f>VLOOKUP($A$23,'2.3'!22:149,87,FALSE)</f>
        <v>6581.7446361843686</v>
      </c>
    </row>
    <row r="24" spans="1:13" ht="20.100000000000001" customHeight="1" x14ac:dyDescent="0.25">
      <c r="A24" s="35">
        <v>243</v>
      </c>
      <c r="B24" s="36" t="s">
        <v>310</v>
      </c>
      <c r="C24" s="93">
        <f>VLOOKUP($A$24,'2.3'!23:150,7,FALSE)</f>
        <v>59805.646189252293</v>
      </c>
      <c r="D24" s="93">
        <f>VLOOKUP($A$24,'2.3'!23:150,15,FALSE)</f>
        <v>46509.87982136252</v>
      </c>
      <c r="E24" s="93">
        <f>VLOOKUP($A$24,'2.3'!23:150,23,FALSE)</f>
        <v>54757.095921098997</v>
      </c>
      <c r="F24" s="93">
        <f>VLOOKUP($A$24,'2.3'!23:150,31,FALSE)</f>
        <v>50056.107728018462</v>
      </c>
      <c r="G24" s="93">
        <f>VLOOKUP($A$24,'2.3'!23:150,39,FALSE)</f>
        <v>46086.417400598068</v>
      </c>
      <c r="H24" s="93">
        <f>VLOOKUP($A$24,'2.3'!23:150,47,FALSE)</f>
        <v>76768.150975378972</v>
      </c>
      <c r="I24" s="93">
        <f>VLOOKUP($A$24,'2.3'!23:150,55,FALSE)</f>
        <v>65503.511093587324</v>
      </c>
      <c r="J24" s="93">
        <f>VLOOKUP($A$24,'2.3'!23:150,63,FALSE)</f>
        <v>41013.138187197306</v>
      </c>
      <c r="K24" s="93">
        <f>VLOOKUP($A$24,'2.3'!23:150,71,FALSE)</f>
        <v>47860.728030433253</v>
      </c>
      <c r="L24" s="93">
        <f>VLOOKUP($A$24,'2.3'!23:150,79,FALSE)</f>
        <v>37220.416594850249</v>
      </c>
      <c r="M24" s="93">
        <f>VLOOKUP($A$24,'2.3'!23:150,87,FALSE)</f>
        <v>29331.838555373157</v>
      </c>
    </row>
    <row r="25" spans="1:13" ht="20.100000000000001" customHeight="1" x14ac:dyDescent="0.25">
      <c r="A25" s="32">
        <v>25</v>
      </c>
      <c r="B25" s="33" t="s">
        <v>248</v>
      </c>
      <c r="C25" s="92">
        <f>VLOOKUP($A$25,'2.3'!24:151,7,FALSE)</f>
        <v>171.42830873258276</v>
      </c>
      <c r="D25" s="92">
        <f>VLOOKUP($A$25,'2.3'!24:151,15,FALSE)</f>
        <v>155.04188624000005</v>
      </c>
      <c r="E25" s="92">
        <f>VLOOKUP($A$25,'2.3'!24:151,23,FALSE)</f>
        <v>164.95416308999998</v>
      </c>
      <c r="F25" s="92">
        <f>VLOOKUP($A$25,'2.3'!24:151,31,FALSE)</f>
        <v>404.49994511</v>
      </c>
      <c r="G25" s="92">
        <f>VLOOKUP($A$25,'2.3'!24:151,39,FALSE)</f>
        <v>331.81069516000002</v>
      </c>
      <c r="H25" s="92">
        <f>VLOOKUP($A$25,'2.3'!24:151,47,FALSE)</f>
        <v>319.07529677000002</v>
      </c>
      <c r="I25" s="92">
        <f>VLOOKUP($A$25,'2.3'!24:151,55,FALSE)</f>
        <v>865.67603124999994</v>
      </c>
      <c r="J25" s="92">
        <f>VLOOKUP($A$25,'2.3'!24:151,63,FALSE)</f>
        <v>819.28330091000009</v>
      </c>
      <c r="K25" s="92">
        <f>VLOOKUP($A$25,'2.3'!24:151,71,FALSE)</f>
        <v>754.75837276000004</v>
      </c>
      <c r="L25" s="92">
        <f>VLOOKUP($A$25,'2.3'!24:151,79,FALSE)</f>
        <v>641.12777938216971</v>
      </c>
      <c r="M25" s="92">
        <f>VLOOKUP($A$25,'2.3'!24:151,87,FALSE)</f>
        <v>638.95474270274985</v>
      </c>
    </row>
    <row r="26" spans="1:13" ht="20.100000000000001" customHeight="1" x14ac:dyDescent="0.25">
      <c r="A26" s="35">
        <v>251</v>
      </c>
      <c r="B26" s="36" t="s">
        <v>311</v>
      </c>
      <c r="C26" s="93">
        <f>VLOOKUP($A$26,'2.3'!25:152,7,FALSE)</f>
        <v>0</v>
      </c>
      <c r="D26" s="93">
        <f>VLOOKUP($A$26,'2.3'!25:152,15,FALSE)</f>
        <v>0</v>
      </c>
      <c r="E26" s="93">
        <f>VLOOKUP($A$26,'2.3'!25:152,23,FALSE)</f>
        <v>0</v>
      </c>
      <c r="F26" s="93">
        <f>VLOOKUP($A$26,'2.3'!25:152,31,FALSE)</f>
        <v>0</v>
      </c>
      <c r="G26" s="93">
        <f>VLOOKUP($A$26,'2.3'!25:152,39,FALSE)</f>
        <v>0</v>
      </c>
      <c r="H26" s="93">
        <f>VLOOKUP($A$26,'2.3'!25:152,47,FALSE)</f>
        <v>0</v>
      </c>
      <c r="I26" s="93">
        <f>VLOOKUP($A$26,'2.3'!25:152,55,FALSE)</f>
        <v>0</v>
      </c>
      <c r="J26" s="93">
        <f>VLOOKUP($A$26,'2.3'!25:152,63,FALSE)</f>
        <v>0</v>
      </c>
      <c r="K26" s="93">
        <f>VLOOKUP($A$26,'2.3'!25:152,71,FALSE)</f>
        <v>0</v>
      </c>
      <c r="L26" s="93">
        <f>VLOOKUP($A$26,'2.3'!25:152,79,FALSE)</f>
        <v>0</v>
      </c>
      <c r="M26" s="93">
        <f>VLOOKUP($A$26,'2.3'!25:152,87,FALSE)</f>
        <v>0</v>
      </c>
    </row>
    <row r="27" spans="1:13" ht="20.100000000000001" customHeight="1" x14ac:dyDescent="0.25">
      <c r="A27" s="35">
        <v>252</v>
      </c>
      <c r="B27" s="36" t="s">
        <v>312</v>
      </c>
      <c r="C27" s="93">
        <f>VLOOKUP($A$27,'2.3'!26:153,7,FALSE)</f>
        <v>171.42830873258276</v>
      </c>
      <c r="D27" s="93">
        <f>VLOOKUP($A$27,'2.3'!26:153,15,FALSE)</f>
        <v>155.04188624000005</v>
      </c>
      <c r="E27" s="93">
        <f>VLOOKUP($A$27,'2.3'!26:153,23,FALSE)</f>
        <v>164.95416308999998</v>
      </c>
      <c r="F27" s="93">
        <f>VLOOKUP($A$27,'2.3'!26:153,31,FALSE)</f>
        <v>404.49994511</v>
      </c>
      <c r="G27" s="93">
        <f>VLOOKUP($A$27,'2.3'!26:153,39,FALSE)</f>
        <v>331.81069516000002</v>
      </c>
      <c r="H27" s="93">
        <f>VLOOKUP($A$27,'2.3'!26:153,47,FALSE)</f>
        <v>319.07529677000002</v>
      </c>
      <c r="I27" s="93">
        <f>VLOOKUP($A$27,'2.3'!26:153,55,FALSE)</f>
        <v>865.67603124999994</v>
      </c>
      <c r="J27" s="93">
        <f>VLOOKUP($A$27,'2.3'!26:153,63,FALSE)</f>
        <v>819.28330091000009</v>
      </c>
      <c r="K27" s="93">
        <f>VLOOKUP($A$27,'2.3'!26:153,71,FALSE)</f>
        <v>754.75837276000004</v>
      </c>
      <c r="L27" s="93">
        <f>VLOOKUP($A$27,'2.3'!26:153,79,FALSE)</f>
        <v>641.12777938216971</v>
      </c>
      <c r="M27" s="93">
        <f>VLOOKUP($A$27,'2.3'!26:153,87,FALSE)</f>
        <v>638.95474270274985</v>
      </c>
    </row>
    <row r="28" spans="1:13" ht="20.100000000000001" customHeight="1" x14ac:dyDescent="0.25">
      <c r="A28" s="35">
        <v>253</v>
      </c>
      <c r="B28" s="36" t="s">
        <v>313</v>
      </c>
      <c r="C28" s="93">
        <f>VLOOKUP($A$28,'2.3'!27:154,7,FALSE)</f>
        <v>0</v>
      </c>
      <c r="D28" s="93">
        <f>VLOOKUP($A$28,'2.3'!27:154,15,FALSE)</f>
        <v>0</v>
      </c>
      <c r="E28" s="93">
        <f>VLOOKUP($A$28,'2.3'!27:154,23,FALSE)</f>
        <v>0</v>
      </c>
      <c r="F28" s="93">
        <f>VLOOKUP($A$28,'2.3'!27:154,31,FALSE)</f>
        <v>0</v>
      </c>
      <c r="G28" s="93">
        <f>VLOOKUP($A$28,'2.3'!27:154,39,FALSE)</f>
        <v>0</v>
      </c>
      <c r="H28" s="93">
        <f>VLOOKUP($A$28,'2.3'!27:154,47,FALSE)</f>
        <v>0</v>
      </c>
      <c r="I28" s="93">
        <f>VLOOKUP($A$28,'2.3'!27:154,55,FALSE)</f>
        <v>0</v>
      </c>
      <c r="J28" s="93">
        <f>VLOOKUP($A$28,'2.3'!27:154,63,FALSE)</f>
        <v>0</v>
      </c>
      <c r="K28" s="93">
        <f>VLOOKUP($A$28,'2.3'!27:154,71,FALSE)</f>
        <v>0</v>
      </c>
      <c r="L28" s="93">
        <f>VLOOKUP($A$28,'2.3'!27:154,79,FALSE)</f>
        <v>0</v>
      </c>
      <c r="M28" s="93">
        <f>VLOOKUP($A$28,'2.3'!27:154,87,FALSE)</f>
        <v>0</v>
      </c>
    </row>
    <row r="29" spans="1:13" ht="20.100000000000001" customHeight="1" x14ac:dyDescent="0.25">
      <c r="A29" s="32">
        <v>26</v>
      </c>
      <c r="B29" s="33" t="s">
        <v>243</v>
      </c>
      <c r="C29" s="92">
        <f>VLOOKUP($A$29,'2.3'!28:155,7,FALSE)</f>
        <v>87917.832708838818</v>
      </c>
      <c r="D29" s="92">
        <f>VLOOKUP($A$29,'2.3'!28:155,15,FALSE)</f>
        <v>94698.453221737509</v>
      </c>
      <c r="E29" s="92">
        <f>VLOOKUP($A$29,'2.3'!28:155,23,FALSE)</f>
        <v>106793.27248841879</v>
      </c>
      <c r="F29" s="92">
        <f>VLOOKUP($A$29,'2.3'!28:155,31,FALSE)</f>
        <v>114918.19568975753</v>
      </c>
      <c r="G29" s="92">
        <f>VLOOKUP($A$29,'2.3'!28:155,39,FALSE)</f>
        <v>126881.56092917999</v>
      </c>
      <c r="H29" s="92">
        <f>VLOOKUP($A$29,'2.3'!28:155,47,FALSE)</f>
        <v>129486.06649543</v>
      </c>
      <c r="I29" s="92">
        <f>VLOOKUP($A$29,'2.3'!28:155,55,FALSE)</f>
        <v>135798.92219209255</v>
      </c>
      <c r="J29" s="92">
        <f>VLOOKUP($A$29,'2.3'!28:155,63,FALSE)</f>
        <v>141581.10447334003</v>
      </c>
      <c r="K29" s="92">
        <f>VLOOKUP($A$29,'2.3'!28:155,71,FALSE)</f>
        <v>151974.44538508749</v>
      </c>
      <c r="L29" s="92">
        <f>VLOOKUP($A$29,'2.3'!28:155,79,FALSE)</f>
        <v>162389.32916671774</v>
      </c>
      <c r="M29" s="92">
        <f>VLOOKUP($A$29,'2.3'!28:155,87,FALSE)</f>
        <v>171448.83305776349</v>
      </c>
    </row>
    <row r="30" spans="1:13" ht="20.100000000000001" customHeight="1" x14ac:dyDescent="0.25">
      <c r="A30" s="35">
        <v>261</v>
      </c>
      <c r="B30" s="36" t="s">
        <v>314</v>
      </c>
      <c r="C30" s="93">
        <f>VLOOKUP($A$30,'2.3'!29:156,7,FALSE)</f>
        <v>0</v>
      </c>
      <c r="D30" s="93">
        <f>VLOOKUP($A$30,'2.3'!29:156,15,FALSE)</f>
        <v>0</v>
      </c>
      <c r="E30" s="93">
        <f>VLOOKUP($A$30,'2.3'!29:156,23,FALSE)</f>
        <v>0</v>
      </c>
      <c r="F30" s="93">
        <f>VLOOKUP($A$30,'2.3'!29:156,31,FALSE)</f>
        <v>0</v>
      </c>
      <c r="G30" s="93">
        <f>VLOOKUP($A$30,'2.3'!29:156,39,FALSE)</f>
        <v>0</v>
      </c>
      <c r="H30" s="93">
        <f>VLOOKUP($A$30,'2.3'!29:156,47,FALSE)</f>
        <v>0</v>
      </c>
      <c r="I30" s="93">
        <f>VLOOKUP($A$30,'2.3'!29:156,55,FALSE)</f>
        <v>0</v>
      </c>
      <c r="J30" s="93">
        <f>VLOOKUP($A$30,'2.3'!29:156,63,FALSE)</f>
        <v>0</v>
      </c>
      <c r="K30" s="93">
        <f>VLOOKUP($A$30,'2.3'!29:156,71,FALSE)</f>
        <v>0</v>
      </c>
      <c r="L30" s="93">
        <f>VLOOKUP($A$30,'2.3'!29:156,79,FALSE)</f>
        <v>0</v>
      </c>
      <c r="M30" s="93">
        <f>VLOOKUP($A$30,'2.3'!29:156,87,FALSE)</f>
        <v>0</v>
      </c>
    </row>
    <row r="31" spans="1:13" ht="20.100000000000001" customHeight="1" x14ac:dyDescent="0.25">
      <c r="A31" s="107">
        <v>2611</v>
      </c>
      <c r="B31" s="107" t="s">
        <v>286</v>
      </c>
      <c r="C31" s="169">
        <f>VLOOKUP($A$31,'2.3'!30:157,7,FALSE)</f>
        <v>0</v>
      </c>
      <c r="D31" s="169">
        <f>VLOOKUP($A$31,'2.3'!30:157,15,FALSE)</f>
        <v>0</v>
      </c>
      <c r="E31" s="169">
        <f>VLOOKUP($A$31,'2.3'!30:157,23,FALSE)</f>
        <v>0</v>
      </c>
      <c r="F31" s="169">
        <f>VLOOKUP($A$31,'2.3'!30:157,31,FALSE)</f>
        <v>0</v>
      </c>
      <c r="G31" s="169">
        <f>VLOOKUP($A$31,'2.3'!30:157,39,FALSE)</f>
        <v>0</v>
      </c>
      <c r="H31" s="169">
        <f>VLOOKUP($A$31,'2.3'!30:157,47,FALSE)</f>
        <v>0</v>
      </c>
      <c r="I31" s="169">
        <f>VLOOKUP($A$31,'2.3'!30:157,55,FALSE)</f>
        <v>0</v>
      </c>
      <c r="J31" s="169">
        <f>VLOOKUP($A$31,'2.3'!30:157,63,FALSE)</f>
        <v>0</v>
      </c>
      <c r="K31" s="169">
        <f>VLOOKUP($A$31,'2.3'!30:157,71,FALSE)</f>
        <v>0</v>
      </c>
      <c r="L31" s="169">
        <f>VLOOKUP($A$31,'2.3'!30:157,79,FALSE)</f>
        <v>0</v>
      </c>
      <c r="M31" s="169">
        <f>VLOOKUP($A$31,'2.3'!30:157,87,FALSE)</f>
        <v>0</v>
      </c>
    </row>
    <row r="32" spans="1:13" ht="20.100000000000001" customHeight="1" x14ac:dyDescent="0.25">
      <c r="A32" s="107">
        <v>2612</v>
      </c>
      <c r="B32" s="107" t="s">
        <v>287</v>
      </c>
      <c r="C32" s="169">
        <f>VLOOKUP($A$32,'2.3'!31:158,7,FALSE)</f>
        <v>0</v>
      </c>
      <c r="D32" s="169">
        <f>VLOOKUP($A$32,'2.3'!31:158,15,FALSE)</f>
        <v>0</v>
      </c>
      <c r="E32" s="169">
        <f>VLOOKUP($A$32,'2.3'!31:158,23,FALSE)</f>
        <v>0</v>
      </c>
      <c r="F32" s="169">
        <f>VLOOKUP($A$32,'2.3'!31:158,31,FALSE)</f>
        <v>0</v>
      </c>
      <c r="G32" s="169">
        <f>VLOOKUP($A$32,'2.3'!31:158,39,FALSE)</f>
        <v>0</v>
      </c>
      <c r="H32" s="169">
        <f>VLOOKUP($A$32,'2.3'!31:158,47,FALSE)</f>
        <v>0</v>
      </c>
      <c r="I32" s="169">
        <f>VLOOKUP($A$32,'2.3'!31:158,55,FALSE)</f>
        <v>0</v>
      </c>
      <c r="J32" s="169">
        <f>VLOOKUP($A$32,'2.3'!31:158,63,FALSE)</f>
        <v>0</v>
      </c>
      <c r="K32" s="169">
        <f>VLOOKUP($A$32,'2.3'!31:158,71,FALSE)</f>
        <v>0</v>
      </c>
      <c r="L32" s="169">
        <f>VLOOKUP($A$32,'2.3'!31:158,79,FALSE)</f>
        <v>0</v>
      </c>
      <c r="M32" s="169">
        <f>VLOOKUP($A$32,'2.3'!31:158,87,FALSE)</f>
        <v>0</v>
      </c>
    </row>
    <row r="33" spans="1:13" ht="20.100000000000001" customHeight="1" x14ac:dyDescent="0.25">
      <c r="A33" s="35">
        <v>262</v>
      </c>
      <c r="B33" s="36" t="s">
        <v>315</v>
      </c>
      <c r="C33" s="93">
        <f>VLOOKUP($A$33,'2.3'!32:159,7,FALSE)</f>
        <v>9.3242217799999985</v>
      </c>
      <c r="D33" s="93">
        <f>VLOOKUP($A$33,'2.3'!32:159,15,FALSE)</f>
        <v>8.1377869</v>
      </c>
      <c r="E33" s="93">
        <f>VLOOKUP($A$33,'2.3'!32:159,23,FALSE)</f>
        <v>13.31758598</v>
      </c>
      <c r="F33" s="93">
        <f>VLOOKUP($A$33,'2.3'!32:159,31,FALSE)</f>
        <v>12.418042970000002</v>
      </c>
      <c r="G33" s="93">
        <f>VLOOKUP($A$33,'2.3'!32:159,39,FALSE)</f>
        <v>4.8175355599999996</v>
      </c>
      <c r="H33" s="93">
        <f>VLOOKUP($A$33,'2.3'!32:159,47,FALSE)</f>
        <v>9.5164023699999998</v>
      </c>
      <c r="I33" s="93">
        <f>VLOOKUP($A$33,'2.3'!32:159,55,FALSE)</f>
        <v>12.93672185</v>
      </c>
      <c r="J33" s="93">
        <f>VLOOKUP($A$33,'2.3'!32:159,63,FALSE)</f>
        <v>23.447607039999998</v>
      </c>
      <c r="K33" s="93">
        <f>VLOOKUP($A$33,'2.3'!32:159,71,FALSE)</f>
        <v>22.236451049999999</v>
      </c>
      <c r="L33" s="93">
        <f>VLOOKUP($A$33,'2.3'!32:159,79,FALSE)</f>
        <v>9.8945363600000036</v>
      </c>
      <c r="M33" s="93">
        <f>VLOOKUP($A$33,'2.3'!32:159,87,FALSE)</f>
        <v>46.303349106859109</v>
      </c>
    </row>
    <row r="34" spans="1:13" ht="20.100000000000001" customHeight="1" x14ac:dyDescent="0.25">
      <c r="A34" s="107">
        <v>2621</v>
      </c>
      <c r="B34" s="107" t="s">
        <v>286</v>
      </c>
      <c r="C34" s="169">
        <f>VLOOKUP($A$34,'2.3'!33:160,7,FALSE)</f>
        <v>9.3242217799999985</v>
      </c>
      <c r="D34" s="169">
        <f>VLOOKUP($A$34,'2.3'!33:160,15,FALSE)</f>
        <v>8.1377869</v>
      </c>
      <c r="E34" s="169">
        <f>VLOOKUP($A$34,'2.3'!33:160,23,FALSE)</f>
        <v>12.76070949</v>
      </c>
      <c r="F34" s="169">
        <f>VLOOKUP($A$34,'2.3'!33:160,31,FALSE)</f>
        <v>12.403799280000001</v>
      </c>
      <c r="G34" s="169">
        <f>VLOOKUP($A$34,'2.3'!33:160,39,FALSE)</f>
        <v>4.8037833399999998</v>
      </c>
      <c r="H34" s="169">
        <f>VLOOKUP($A$34,'2.3'!33:160,47,FALSE)</f>
        <v>9.5164023699999998</v>
      </c>
      <c r="I34" s="169">
        <f>VLOOKUP($A$34,'2.3'!33:160,55,FALSE)</f>
        <v>12.93672185</v>
      </c>
      <c r="J34" s="169">
        <f>VLOOKUP($A$34,'2.3'!33:160,63,FALSE)</f>
        <v>23.447607039999998</v>
      </c>
      <c r="K34" s="169">
        <f>VLOOKUP($A$34,'2.3'!33:160,71,FALSE)</f>
        <v>22.236451049999999</v>
      </c>
      <c r="L34" s="169">
        <f>VLOOKUP($A$34,'2.3'!33:160,79,FALSE)</f>
        <v>9.8945363600000036</v>
      </c>
      <c r="M34" s="169">
        <f>VLOOKUP($A$34,'2.3'!33:160,87,FALSE)</f>
        <v>46.303349106859109</v>
      </c>
    </row>
    <row r="35" spans="1:13" ht="20.100000000000001" customHeight="1" x14ac:dyDescent="0.25">
      <c r="A35" s="107">
        <v>2622</v>
      </c>
      <c r="B35" s="107" t="s">
        <v>287</v>
      </c>
      <c r="C35" s="169">
        <f>VLOOKUP($A$35,'2.3'!34:161,7,FALSE)</f>
        <v>0</v>
      </c>
      <c r="D35" s="169">
        <f>VLOOKUP($A$35,'2.3'!34:161,15,FALSE)</f>
        <v>0</v>
      </c>
      <c r="E35" s="169">
        <f>VLOOKUP($A$35,'2.3'!34:161,23,FALSE)</f>
        <v>0.55687648999999995</v>
      </c>
      <c r="F35" s="169">
        <f>VLOOKUP($A$35,'2.3'!34:161,31,FALSE)</f>
        <v>1.424369E-2</v>
      </c>
      <c r="G35" s="169">
        <f>VLOOKUP($A$35,'2.3'!34:161,39,FALSE)</f>
        <v>1.3752219999999999E-2</v>
      </c>
      <c r="H35" s="169">
        <f>VLOOKUP($A$35,'2.3'!34:161,47,FALSE)</f>
        <v>0</v>
      </c>
      <c r="I35" s="169">
        <f>VLOOKUP($A$35,'2.3'!34:161,55,FALSE)</f>
        <v>0</v>
      </c>
      <c r="J35" s="169">
        <f>VLOOKUP($A$35,'2.3'!34:161,63,FALSE)</f>
        <v>0</v>
      </c>
      <c r="K35" s="169">
        <f>VLOOKUP($A$35,'2.3'!34:161,71,FALSE)</f>
        <v>0</v>
      </c>
      <c r="L35" s="169">
        <f>VLOOKUP($A$35,'2.3'!34:161,79,FALSE)</f>
        <v>0</v>
      </c>
      <c r="M35" s="169">
        <f>VLOOKUP($A$35,'2.3'!34:161,87,FALSE)</f>
        <v>0</v>
      </c>
    </row>
    <row r="36" spans="1:13" ht="20.100000000000001" customHeight="1" x14ac:dyDescent="0.25">
      <c r="A36" s="35">
        <v>263</v>
      </c>
      <c r="B36" s="36" t="s">
        <v>310</v>
      </c>
      <c r="C36" s="93">
        <f>VLOOKUP($A$36,'2.3'!35:162,7,FALSE)</f>
        <v>87908.508487058818</v>
      </c>
      <c r="D36" s="93">
        <f>VLOOKUP($A$36,'2.3'!35:162,15,FALSE)</f>
        <v>94690.31543483751</v>
      </c>
      <c r="E36" s="93">
        <f>VLOOKUP($A$36,'2.3'!35:162,23,FALSE)</f>
        <v>106779.9549024388</v>
      </c>
      <c r="F36" s="93">
        <f>VLOOKUP($A$36,'2.3'!35:162,31,FALSE)</f>
        <v>114905.77764678752</v>
      </c>
      <c r="G36" s="93">
        <f>VLOOKUP($A$36,'2.3'!35:162,39,FALSE)</f>
        <v>126876.74339362</v>
      </c>
      <c r="H36" s="93">
        <f>VLOOKUP($A$36,'2.3'!35:162,47,FALSE)</f>
        <v>129476.55009306</v>
      </c>
      <c r="I36" s="93">
        <f>VLOOKUP($A$36,'2.3'!35:162,55,FALSE)</f>
        <v>135785.98547024254</v>
      </c>
      <c r="J36" s="93">
        <f>VLOOKUP($A$36,'2.3'!35:162,63,FALSE)</f>
        <v>141557.65686630004</v>
      </c>
      <c r="K36" s="93">
        <f>VLOOKUP($A$36,'2.3'!35:162,71,FALSE)</f>
        <v>151952.20893403748</v>
      </c>
      <c r="L36" s="93">
        <f>VLOOKUP($A$36,'2.3'!35:162,79,FALSE)</f>
        <v>162379.43463035775</v>
      </c>
      <c r="M36" s="93">
        <f>VLOOKUP($A$36,'2.3'!35:162,87,FALSE)</f>
        <v>171402.52970865663</v>
      </c>
    </row>
    <row r="37" spans="1:13" ht="20.100000000000001" customHeight="1" x14ac:dyDescent="0.25">
      <c r="A37" s="107">
        <v>2631</v>
      </c>
      <c r="B37" s="107" t="s">
        <v>286</v>
      </c>
      <c r="C37" s="169">
        <f>VLOOKUP($A$37,'2.3'!36:163,7,FALSE)</f>
        <v>82962.666302221682</v>
      </c>
      <c r="D37" s="169">
        <f>VLOOKUP($A$37,'2.3'!36:163,15,FALSE)</f>
        <v>92110.470247597506</v>
      </c>
      <c r="E37" s="169">
        <f>VLOOKUP($A$37,'2.3'!36:163,23,FALSE)</f>
        <v>102465.7633732088</v>
      </c>
      <c r="F37" s="169">
        <f>VLOOKUP($A$37,'2.3'!36:163,31,FALSE)</f>
        <v>112197.70559975752</v>
      </c>
      <c r="G37" s="169">
        <f>VLOOKUP($A$37,'2.3'!36:163,39,FALSE)</f>
        <v>121317.63074744999</v>
      </c>
      <c r="H37" s="169">
        <f>VLOOKUP($A$37,'2.3'!36:163,47,FALSE)</f>
        <v>126811.60751033999</v>
      </c>
      <c r="I37" s="169">
        <f>VLOOKUP($A$37,'2.3'!36:163,55,FALSE)</f>
        <v>133029.21223176253</v>
      </c>
      <c r="J37" s="169">
        <f>VLOOKUP($A$37,'2.3'!36:163,63,FALSE)</f>
        <v>139419.36465465004</v>
      </c>
      <c r="K37" s="169">
        <f>VLOOKUP($A$37,'2.3'!36:163,71,FALSE)</f>
        <v>148090.53412982749</v>
      </c>
      <c r="L37" s="169">
        <f>VLOOKUP($A$37,'2.3'!36:163,79,FALSE)</f>
        <v>159598.80408607458</v>
      </c>
      <c r="M37" s="169">
        <f>VLOOKUP($A$37,'2.3'!36:163,87,FALSE)</f>
        <v>167443.95517609219</v>
      </c>
    </row>
    <row r="38" spans="1:13" ht="20.100000000000001" customHeight="1" x14ac:dyDescent="0.25">
      <c r="A38" s="107">
        <v>2632</v>
      </c>
      <c r="B38" s="107" t="s">
        <v>287</v>
      </c>
      <c r="C38" s="169">
        <f>VLOOKUP($A$38,'2.3'!37:164,7,FALSE)</f>
        <v>4945.842184837139</v>
      </c>
      <c r="D38" s="169">
        <f>VLOOKUP($A$38,'2.3'!37:164,15,FALSE)</f>
        <v>2579.8451872400001</v>
      </c>
      <c r="E38" s="169">
        <f>VLOOKUP($A$38,'2.3'!37:164,23,FALSE)</f>
        <v>4314.1915292300009</v>
      </c>
      <c r="F38" s="169">
        <f>VLOOKUP($A$38,'2.3'!37:164,31,FALSE)</f>
        <v>2708.0720470299998</v>
      </c>
      <c r="G38" s="169">
        <f>VLOOKUP($A$38,'2.3'!37:164,39,FALSE)</f>
        <v>5559.1126461700014</v>
      </c>
      <c r="H38" s="169">
        <f>VLOOKUP($A$38,'2.3'!37:164,47,FALSE)</f>
        <v>2664.9425827200007</v>
      </c>
      <c r="I38" s="169">
        <f>VLOOKUP($A$38,'2.3'!37:164,55,FALSE)</f>
        <v>2756.7732384800001</v>
      </c>
      <c r="J38" s="169">
        <f>VLOOKUP($A$38,'2.3'!37:164,63,FALSE)</f>
        <v>2138.2922116499999</v>
      </c>
      <c r="K38" s="169">
        <f>VLOOKUP($A$38,'2.3'!37:164,71,FALSE)</f>
        <v>3861.6748042100012</v>
      </c>
      <c r="L38" s="169">
        <f>VLOOKUP($A$38,'2.3'!37:164,79,FALSE)</f>
        <v>2780.6305442831676</v>
      </c>
      <c r="M38" s="169">
        <f>VLOOKUP($A$38,'2.3'!37:164,87,FALSE)</f>
        <v>3958.574532564438</v>
      </c>
    </row>
    <row r="39" spans="1:13" ht="20.100000000000001" customHeight="1" x14ac:dyDescent="0.25">
      <c r="A39" s="32">
        <v>27</v>
      </c>
      <c r="B39" s="33" t="s">
        <v>580</v>
      </c>
      <c r="C39" s="92">
        <f>VLOOKUP($A$39,'2.3'!38:165,7,FALSE)</f>
        <v>70036.147365795201</v>
      </c>
      <c r="D39" s="92">
        <f>VLOOKUP($A$39,'2.3'!38:165,15,FALSE)</f>
        <v>79740.289079989976</v>
      </c>
      <c r="E39" s="92">
        <f>VLOOKUP($A$39,'2.3'!38:165,23,FALSE)</f>
        <v>92301.627832767714</v>
      </c>
      <c r="F39" s="92">
        <f>VLOOKUP($A$39,'2.3'!38:165,31,FALSE)</f>
        <v>104026.84019196</v>
      </c>
      <c r="G39" s="92">
        <f>VLOOKUP($A$39,'2.3'!38:165,39,FALSE)</f>
        <v>117291.33451885996</v>
      </c>
      <c r="H39" s="92">
        <f>VLOOKUP($A$39,'2.3'!38:165,47,FALSE)</f>
        <v>131966.86263749999</v>
      </c>
      <c r="I39" s="92">
        <f>VLOOKUP($A$39,'2.3'!38:165,55,FALSE)</f>
        <v>144794.67016118002</v>
      </c>
      <c r="J39" s="92">
        <f>VLOOKUP($A$39,'2.3'!38:165,63,FALSE)</f>
        <v>159574.19258060999</v>
      </c>
      <c r="K39" s="92">
        <f>VLOOKUP($A$39,'2.3'!38:165,71,FALSE)</f>
        <v>172930.86707599001</v>
      </c>
      <c r="L39" s="92">
        <f>VLOOKUP($A$39,'2.3'!38:165,79,FALSE)</f>
        <v>191388.30871823465</v>
      </c>
      <c r="M39" s="92">
        <f>VLOOKUP($A$39,'2.3'!38:165,87,FALSE)</f>
        <v>208793.20432373506</v>
      </c>
    </row>
    <row r="40" spans="1:13" ht="20.100000000000001" customHeight="1" x14ac:dyDescent="0.25">
      <c r="A40" s="35">
        <v>271</v>
      </c>
      <c r="B40" s="36" t="s">
        <v>316</v>
      </c>
      <c r="C40" s="93">
        <f>VLOOKUP($A$40,'2.3'!39:166,7,FALSE)</f>
        <v>0</v>
      </c>
      <c r="D40" s="93">
        <f>VLOOKUP($A$40,'2.3'!39:166,15,FALSE)</f>
        <v>0</v>
      </c>
      <c r="E40" s="93">
        <f>VLOOKUP($A$40,'2.3'!39:166,23,FALSE)</f>
        <v>0</v>
      </c>
      <c r="F40" s="93">
        <f>VLOOKUP($A$40,'2.3'!39:166,31,FALSE)</f>
        <v>0</v>
      </c>
      <c r="G40" s="93">
        <f>VLOOKUP($A$40,'2.3'!39:166,39,FALSE)</f>
        <v>0</v>
      </c>
      <c r="H40" s="93">
        <f>VLOOKUP($A$40,'2.3'!39:166,47,FALSE)</f>
        <v>0</v>
      </c>
      <c r="I40" s="93">
        <f>VLOOKUP($A$40,'2.3'!39:166,55,FALSE)</f>
        <v>0</v>
      </c>
      <c r="J40" s="93">
        <f>VLOOKUP($A$40,'2.3'!39:166,63,FALSE)</f>
        <v>0</v>
      </c>
      <c r="K40" s="93">
        <f>VLOOKUP($A$40,'2.3'!39:166,71,FALSE)</f>
        <v>0</v>
      </c>
      <c r="L40" s="93">
        <f>VLOOKUP($A$40,'2.3'!39:166,79,FALSE)</f>
        <v>0</v>
      </c>
      <c r="M40" s="93">
        <f>VLOOKUP($A$40,'2.3'!39:166,87,FALSE)</f>
        <v>0</v>
      </c>
    </row>
    <row r="41" spans="1:13" s="109" customFormat="1" ht="20.100000000000001" customHeight="1" x14ac:dyDescent="0.25">
      <c r="A41" s="60" t="s">
        <v>504</v>
      </c>
      <c r="B41" s="109" t="s">
        <v>505</v>
      </c>
      <c r="C41" s="95" t="str">
        <f>VLOOKUP($A$41,'2.3'!40:167,7,FALSE)</f>
        <v>0</v>
      </c>
      <c r="D41" s="95" t="str">
        <f>VLOOKUP($A$41,'2.3'!40:167,15,FALSE)</f>
        <v>0</v>
      </c>
      <c r="E41" s="95" t="str">
        <f>VLOOKUP($A$41,'2.3'!40:167,23,FALSE)</f>
        <v>0</v>
      </c>
      <c r="F41" s="95" t="str">
        <f>VLOOKUP($A$41,'2.3'!40:167,31,FALSE)</f>
        <v>0</v>
      </c>
      <c r="G41" s="95" t="str">
        <f>VLOOKUP($A$41,'2.3'!40:167,39,FALSE)</f>
        <v>0</v>
      </c>
      <c r="H41" s="95" t="str">
        <f>VLOOKUP($A$41,'2.3'!40:167,47,FALSE)</f>
        <v>0</v>
      </c>
      <c r="I41" s="95" t="str">
        <f>VLOOKUP($A$41,'2.3'!40:167,55,FALSE)</f>
        <v>0</v>
      </c>
      <c r="J41" s="95" t="str">
        <f>VLOOKUP($A$41,'2.3'!40:167,63,FALSE)</f>
        <v>0</v>
      </c>
      <c r="K41" s="95" t="str">
        <f>VLOOKUP($A$41,'2.3'!40:167,71,FALSE)</f>
        <v>0</v>
      </c>
      <c r="L41" s="95" t="str">
        <f>VLOOKUP($A$41,'2.3'!40:167,79,FALSE)</f>
        <v>0</v>
      </c>
      <c r="M41" s="95" t="str">
        <f>VLOOKUP($A$41,'2.3'!40:167,87,FALSE)</f>
        <v>0</v>
      </c>
    </row>
    <row r="42" spans="1:13" s="109" customFormat="1" ht="20.100000000000001" customHeight="1" x14ac:dyDescent="0.25">
      <c r="A42" s="60" t="s">
        <v>506</v>
      </c>
      <c r="B42" s="109" t="s">
        <v>507</v>
      </c>
      <c r="C42" s="95" t="str">
        <f>VLOOKUP($A$42,'2.3'!41:168,7,FALSE)</f>
        <v>0</v>
      </c>
      <c r="D42" s="95" t="str">
        <f>VLOOKUP($A$42,'2.3'!41:168,15,FALSE)</f>
        <v>0</v>
      </c>
      <c r="E42" s="95" t="str">
        <f>VLOOKUP($A$42,'2.3'!41:168,23,FALSE)</f>
        <v>0</v>
      </c>
      <c r="F42" s="95" t="str">
        <f>VLOOKUP($A$42,'2.3'!41:168,31,FALSE)</f>
        <v>0</v>
      </c>
      <c r="G42" s="95" t="str">
        <f>VLOOKUP($A$42,'2.3'!41:168,39,FALSE)</f>
        <v>0</v>
      </c>
      <c r="H42" s="95" t="str">
        <f>VLOOKUP($A$42,'2.3'!41:168,47,FALSE)</f>
        <v>0</v>
      </c>
      <c r="I42" s="95" t="str">
        <f>VLOOKUP($A$42,'2.3'!41:168,55,FALSE)</f>
        <v>0</v>
      </c>
      <c r="J42" s="95" t="str">
        <f>VLOOKUP($A$42,'2.3'!41:168,63,FALSE)</f>
        <v>0</v>
      </c>
      <c r="K42" s="95" t="str">
        <f>VLOOKUP($A$42,'2.3'!41:168,71,FALSE)</f>
        <v>0</v>
      </c>
      <c r="L42" s="95" t="str">
        <f>VLOOKUP($A$42,'2.3'!41:168,79,FALSE)</f>
        <v>0</v>
      </c>
      <c r="M42" s="95" t="str">
        <f>VLOOKUP($A$42,'2.3'!41:168,87,FALSE)</f>
        <v>0</v>
      </c>
    </row>
    <row r="43" spans="1:13" s="109" customFormat="1" ht="20.100000000000001" customHeight="1" x14ac:dyDescent="0.25">
      <c r="A43" s="60" t="s">
        <v>508</v>
      </c>
      <c r="B43" s="109" t="s">
        <v>509</v>
      </c>
      <c r="C43" s="95" t="str">
        <f>VLOOKUP($A$43,'2.3'!42:169,7,FALSE)</f>
        <v>0</v>
      </c>
      <c r="D43" s="95" t="str">
        <f>VLOOKUP($A$43,'2.3'!42:169,15,FALSE)</f>
        <v>0</v>
      </c>
      <c r="E43" s="95" t="str">
        <f>VLOOKUP($A$43,'2.3'!42:169,23,FALSE)</f>
        <v>0</v>
      </c>
      <c r="F43" s="95" t="str">
        <f>VLOOKUP($A$43,'2.3'!42:169,31,FALSE)</f>
        <v>0</v>
      </c>
      <c r="G43" s="95" t="str">
        <f>VLOOKUP($A$43,'2.3'!42:169,39,FALSE)</f>
        <v>0</v>
      </c>
      <c r="H43" s="95" t="str">
        <f>VLOOKUP($A$43,'2.3'!42:169,47,FALSE)</f>
        <v>0</v>
      </c>
      <c r="I43" s="95" t="str">
        <f>VLOOKUP($A$43,'2.3'!42:169,55,FALSE)</f>
        <v>0</v>
      </c>
      <c r="J43" s="95" t="str">
        <f>VLOOKUP($A$43,'2.3'!42:169,63,FALSE)</f>
        <v>0</v>
      </c>
      <c r="K43" s="95" t="str">
        <f>VLOOKUP($A$43,'2.3'!42:169,71,FALSE)</f>
        <v>0</v>
      </c>
      <c r="L43" s="95" t="str">
        <f>VLOOKUP($A$43,'2.3'!42:169,79,FALSE)</f>
        <v>0</v>
      </c>
      <c r="M43" s="95" t="str">
        <f>VLOOKUP($A$43,'2.3'!42:169,87,FALSE)</f>
        <v>0</v>
      </c>
    </row>
    <row r="44" spans="1:13" s="109" customFormat="1" ht="20.100000000000001" customHeight="1" x14ac:dyDescent="0.25">
      <c r="A44" s="60" t="s">
        <v>510</v>
      </c>
      <c r="B44" s="109" t="s">
        <v>511</v>
      </c>
      <c r="C44" s="95" t="str">
        <f>VLOOKUP($A$44,'2.3'!43:170,7,FALSE)</f>
        <v>0</v>
      </c>
      <c r="D44" s="95" t="str">
        <f>VLOOKUP($A$44,'2.3'!43:170,15,FALSE)</f>
        <v>0</v>
      </c>
      <c r="E44" s="95" t="str">
        <f>VLOOKUP($A$44,'2.3'!43:170,23,FALSE)</f>
        <v>0</v>
      </c>
      <c r="F44" s="95" t="str">
        <f>VLOOKUP($A$44,'2.3'!43:170,31,FALSE)</f>
        <v>0</v>
      </c>
      <c r="G44" s="95" t="str">
        <f>VLOOKUP($A$44,'2.3'!43:170,39,FALSE)</f>
        <v>0</v>
      </c>
      <c r="H44" s="95" t="str">
        <f>VLOOKUP($A$44,'2.3'!43:170,47,FALSE)</f>
        <v>0</v>
      </c>
      <c r="I44" s="95" t="str">
        <f>VLOOKUP($A$44,'2.3'!43:170,55,FALSE)</f>
        <v>0</v>
      </c>
      <c r="J44" s="95" t="str">
        <f>VLOOKUP($A$44,'2.3'!43:170,63,FALSE)</f>
        <v>0</v>
      </c>
      <c r="K44" s="95" t="str">
        <f>VLOOKUP($A$44,'2.3'!43:170,71,FALSE)</f>
        <v>0</v>
      </c>
      <c r="L44" s="95" t="str">
        <f>VLOOKUP($A$44,'2.3'!43:170,79,FALSE)</f>
        <v>0</v>
      </c>
      <c r="M44" s="95" t="str">
        <f>VLOOKUP($A$44,'2.3'!43:170,87,FALSE)</f>
        <v>0</v>
      </c>
    </row>
    <row r="45" spans="1:13" ht="20.100000000000001" customHeight="1" x14ac:dyDescent="0.25">
      <c r="A45" s="35">
        <v>272</v>
      </c>
      <c r="B45" s="36" t="s">
        <v>317</v>
      </c>
      <c r="C45" s="93">
        <f>VLOOKUP($A$45,'2.3'!44:171,7,FALSE)</f>
        <v>875.41648395858454</v>
      </c>
      <c r="D45" s="93">
        <f>VLOOKUP($A$45,'2.3'!44:171,15,FALSE)</f>
        <v>957.02566509000007</v>
      </c>
      <c r="E45" s="93">
        <f>VLOOKUP($A$45,'2.3'!44:171,23,FALSE)</f>
        <v>1433.7461947664528</v>
      </c>
      <c r="F45" s="93">
        <f>VLOOKUP($A$45,'2.3'!44:171,31,FALSE)</f>
        <v>1574.8787962599999</v>
      </c>
      <c r="G45" s="93">
        <f>VLOOKUP($A$45,'2.3'!44:171,39,FALSE)</f>
        <v>1875.7137974199998</v>
      </c>
      <c r="H45" s="93">
        <f>VLOOKUP($A$45,'2.3'!44:171,47,FALSE)</f>
        <v>2102.59038848</v>
      </c>
      <c r="I45" s="93">
        <f>VLOOKUP($A$45,'2.3'!44:171,55,FALSE)</f>
        <v>2049.8808208299997</v>
      </c>
      <c r="J45" s="93">
        <f>VLOOKUP($A$45,'2.3'!44:171,63,FALSE)</f>
        <v>1939.1063081000002</v>
      </c>
      <c r="K45" s="93">
        <f>VLOOKUP($A$45,'2.3'!44:171,71,FALSE)</f>
        <v>2056.7027267799999</v>
      </c>
      <c r="L45" s="93">
        <f>VLOOKUP($A$45,'2.3'!44:171,79,FALSE)</f>
        <v>2031.1057331631537</v>
      </c>
      <c r="M45" s="93">
        <f>VLOOKUP($A$45,'2.3'!44:171,87,FALSE)</f>
        <v>3224.0931343790307</v>
      </c>
    </row>
    <row r="46" spans="1:13" s="109" customFormat="1" ht="20.100000000000001" customHeight="1" x14ac:dyDescent="0.25">
      <c r="A46" s="60" t="s">
        <v>512</v>
      </c>
      <c r="B46" s="109" t="s">
        <v>513</v>
      </c>
      <c r="C46" s="95">
        <f>VLOOKUP($A$46,'2.3'!45:172,7,FALSE)</f>
        <v>0</v>
      </c>
      <c r="D46" s="95">
        <f>VLOOKUP($A$46,'2.3'!45:172,15,FALSE)</f>
        <v>0</v>
      </c>
      <c r="E46" s="95">
        <f>VLOOKUP($A$46,'2.3'!45:172,23,FALSE)</f>
        <v>0</v>
      </c>
      <c r="F46" s="95">
        <f>VLOOKUP($A$46,'2.3'!45:172,31,FALSE)</f>
        <v>0</v>
      </c>
      <c r="G46" s="95">
        <f>VLOOKUP($A$46,'2.3'!45:172,39,FALSE)</f>
        <v>0</v>
      </c>
      <c r="H46" s="95">
        <f>VLOOKUP($A$46,'2.3'!45:172,47,FALSE)</f>
        <v>0</v>
      </c>
      <c r="I46" s="95">
        <f>VLOOKUP($A$46,'2.3'!45:172,55,FALSE)</f>
        <v>1.073001E-2</v>
      </c>
      <c r="J46" s="95">
        <f>VLOOKUP($A$46,'2.3'!45:172,63,FALSE)</f>
        <v>0</v>
      </c>
      <c r="K46" s="95">
        <f>VLOOKUP($A$46,'2.3'!45:172,71,FALSE)</f>
        <v>0</v>
      </c>
      <c r="L46" s="95">
        <f>VLOOKUP($A$46,'2.3'!45:172,79,FALSE)</f>
        <v>0</v>
      </c>
      <c r="M46" s="95">
        <f>VLOOKUP($A$46,'2.3'!45:172,87,FALSE)</f>
        <v>0</v>
      </c>
    </row>
    <row r="47" spans="1:13" s="109" customFormat="1" ht="20.100000000000001" customHeight="1" x14ac:dyDescent="0.25">
      <c r="A47" s="60" t="s">
        <v>514</v>
      </c>
      <c r="B47" s="109" t="s">
        <v>515</v>
      </c>
      <c r="C47" s="95">
        <f>VLOOKUP($A$47,'2.3'!46:173,7,FALSE)</f>
        <v>0</v>
      </c>
      <c r="D47" s="95">
        <f>VLOOKUP($A$47,'2.3'!46:173,15,FALSE)</f>
        <v>0</v>
      </c>
      <c r="E47" s="95">
        <f>VLOOKUP($A$47,'2.3'!46:173,23,FALSE)</f>
        <v>0</v>
      </c>
      <c r="F47" s="95">
        <f>VLOOKUP($A$47,'2.3'!46:173,31,FALSE)</f>
        <v>89.263922759999986</v>
      </c>
      <c r="G47" s="95">
        <f>VLOOKUP($A$47,'2.3'!46:173,39,FALSE)</f>
        <v>92.963048789999988</v>
      </c>
      <c r="H47" s="95">
        <f>VLOOKUP($A$47,'2.3'!46:173,47,FALSE)</f>
        <v>173.44815623</v>
      </c>
      <c r="I47" s="95">
        <f>VLOOKUP($A$47,'2.3'!46:173,55,FALSE)</f>
        <v>255.84780473000001</v>
      </c>
      <c r="J47" s="95">
        <f>VLOOKUP($A$47,'2.3'!46:173,63,FALSE)</f>
        <v>229.64990152999997</v>
      </c>
      <c r="K47" s="95">
        <f>VLOOKUP($A$47,'2.3'!46:173,71,FALSE)</f>
        <v>247.09173382</v>
      </c>
      <c r="L47" s="95">
        <f>VLOOKUP($A$47,'2.3'!46:173,79,FALSE)</f>
        <v>263.95209315000005</v>
      </c>
      <c r="M47" s="95">
        <f>VLOOKUP($A$47,'2.3'!46:173,87,FALSE)</f>
        <v>375.41130318445397</v>
      </c>
    </row>
    <row r="48" spans="1:13" s="109" customFormat="1" ht="20.100000000000001" customHeight="1" x14ac:dyDescent="0.25">
      <c r="A48" s="60" t="s">
        <v>516</v>
      </c>
      <c r="B48" s="109" t="s">
        <v>517</v>
      </c>
      <c r="C48" s="95">
        <f>VLOOKUP($A$48,'2.3'!47:174,7,FALSE)</f>
        <v>875.41648395858454</v>
      </c>
      <c r="D48" s="95">
        <f>VLOOKUP($A$48,'2.3'!47:174,15,FALSE)</f>
        <v>957.02566509000007</v>
      </c>
      <c r="E48" s="95">
        <f>VLOOKUP($A$48,'2.3'!47:174,23,FALSE)</f>
        <v>1433.7461947664528</v>
      </c>
      <c r="F48" s="95">
        <f>VLOOKUP($A$48,'2.3'!47:174,31,FALSE)</f>
        <v>1485.6148734999999</v>
      </c>
      <c r="G48" s="95">
        <f>VLOOKUP($A$48,'2.3'!47:174,39,FALSE)</f>
        <v>1782.7507486299999</v>
      </c>
      <c r="H48" s="95">
        <f>VLOOKUP($A$48,'2.3'!47:174,47,FALSE)</f>
        <v>1929.1422322500002</v>
      </c>
      <c r="I48" s="95">
        <f>VLOOKUP($A$48,'2.3'!47:174,55,FALSE)</f>
        <v>1794.0222860899996</v>
      </c>
      <c r="J48" s="95">
        <f>VLOOKUP($A$48,'2.3'!47:174,63,FALSE)</f>
        <v>1709.4564065700004</v>
      </c>
      <c r="K48" s="95">
        <f>VLOOKUP($A$48,'2.3'!47:174,71,FALSE)</f>
        <v>1809.6109929599997</v>
      </c>
      <c r="L48" s="95">
        <f>VLOOKUP($A$48,'2.3'!47:174,79,FALSE)</f>
        <v>1767.1536400131536</v>
      </c>
      <c r="M48" s="95">
        <f>VLOOKUP($A$48,'2.3'!47:174,87,FALSE)</f>
        <v>2848.6818311945767</v>
      </c>
    </row>
    <row r="49" spans="1:83" ht="20.100000000000001" customHeight="1" x14ac:dyDescent="0.25">
      <c r="A49" s="35">
        <v>273</v>
      </c>
      <c r="B49" s="36" t="s">
        <v>518</v>
      </c>
      <c r="C49" s="93">
        <f>VLOOKUP($A$49,'2.3'!48:175,7,FALSE)</f>
        <v>69160.730881836615</v>
      </c>
      <c r="D49" s="93">
        <f>VLOOKUP($A$49,'2.3'!48:175,15,FALSE)</f>
        <v>78783.263414899979</v>
      </c>
      <c r="E49" s="93">
        <f>VLOOKUP($A$49,'2.3'!48:175,23,FALSE)</f>
        <v>90867.881638001258</v>
      </c>
      <c r="F49" s="93">
        <f>VLOOKUP($A$49,'2.3'!48:175,31,FALSE)</f>
        <v>102451.9613957</v>
      </c>
      <c r="G49" s="93">
        <f>VLOOKUP($A$49,'2.3'!48:175,39,FALSE)</f>
        <v>115415.62072143996</v>
      </c>
      <c r="H49" s="93">
        <f>VLOOKUP($A$49,'2.3'!48:175,47,FALSE)</f>
        <v>129864.27224902</v>
      </c>
      <c r="I49" s="93">
        <f>VLOOKUP($A$49,'2.3'!48:175,55,FALSE)</f>
        <v>142744.78934035002</v>
      </c>
      <c r="J49" s="93">
        <f>VLOOKUP($A$49,'2.3'!48:175,63,FALSE)</f>
        <v>157635.08627251</v>
      </c>
      <c r="K49" s="93">
        <f>VLOOKUP($A$49,'2.3'!48:175,71,FALSE)</f>
        <v>170874.16434921001</v>
      </c>
      <c r="L49" s="93">
        <f>VLOOKUP($A$49,'2.3'!48:175,79,FALSE)</f>
        <v>189357.20298507149</v>
      </c>
      <c r="M49" s="93">
        <f>VLOOKUP($A$49,'2.3'!48:175,87,FALSE)</f>
        <v>205569.11118935602</v>
      </c>
    </row>
    <row r="50" spans="1:83" s="109" customFormat="1" ht="20.100000000000001" customHeight="1" x14ac:dyDescent="0.25">
      <c r="A50" s="60" t="s">
        <v>519</v>
      </c>
      <c r="B50" s="109" t="s">
        <v>799</v>
      </c>
      <c r="C50" s="95" t="str">
        <f>VLOOKUP($A$50,'2.3'!49:176,7,FALSE)</f>
        <v>n.d.</v>
      </c>
      <c r="D50" s="95" t="str">
        <f>VLOOKUP($A$50,'2.3'!49:176,15,FALSE)</f>
        <v>n.d.</v>
      </c>
      <c r="E50" s="95" t="str">
        <f>VLOOKUP($A$50,'2.3'!49:176,23,FALSE)</f>
        <v>n.d.</v>
      </c>
      <c r="F50" s="95" t="str">
        <f>VLOOKUP($A$50,'2.3'!49:176,31,FALSE)</f>
        <v>n.d.</v>
      </c>
      <c r="G50" s="95" t="str">
        <f>VLOOKUP($A$50,'2.3'!49:176,39,FALSE)</f>
        <v>n.d.</v>
      </c>
      <c r="H50" s="95" t="str">
        <f>VLOOKUP($A$50,'2.3'!49:176,47,FALSE)</f>
        <v>n.d.</v>
      </c>
      <c r="I50" s="95" t="str">
        <f>VLOOKUP($A$50,'2.3'!49:176,55,FALSE)</f>
        <v>n.d.</v>
      </c>
      <c r="J50" s="95" t="str">
        <f>VLOOKUP($A$50,'2.3'!49:176,63,FALSE)</f>
        <v>n.d.</v>
      </c>
      <c r="K50" s="95" t="str">
        <f>VLOOKUP($A$50,'2.3'!49:176,71,FALSE)</f>
        <v>n.d.</v>
      </c>
      <c r="L50" s="95">
        <f>VLOOKUP($A$50,'2.3'!49:176,79,FALSE)</f>
        <v>146506.03764453088</v>
      </c>
      <c r="M50" s="95">
        <f>VLOOKUP($A$50,'2.3'!49:176,87,FALSE)</f>
        <v>158308.44745534429</v>
      </c>
    </row>
    <row r="51" spans="1:83" s="109" customFormat="1" ht="20.100000000000001" customHeight="1" x14ac:dyDescent="0.25">
      <c r="A51" s="60" t="s">
        <v>520</v>
      </c>
      <c r="B51" s="109" t="s">
        <v>797</v>
      </c>
      <c r="C51" s="95" t="str">
        <f>VLOOKUP($A$51,'2.3'!50:177,7,FALSE)</f>
        <v>n.d.</v>
      </c>
      <c r="D51" s="95" t="str">
        <f>VLOOKUP($A$51,'2.3'!50:177,15,FALSE)</f>
        <v>n.d.</v>
      </c>
      <c r="E51" s="95" t="str">
        <f>VLOOKUP($A$51,'2.3'!50:177,23,FALSE)</f>
        <v>n.d.</v>
      </c>
      <c r="F51" s="95" t="str">
        <f>VLOOKUP($A$51,'2.3'!50:177,31,FALSE)</f>
        <v>n.d.</v>
      </c>
      <c r="G51" s="95" t="str">
        <f>VLOOKUP($A$51,'2.3'!50:177,39,FALSE)</f>
        <v>n.d.</v>
      </c>
      <c r="H51" s="95" t="str">
        <f>VLOOKUP($A$51,'2.3'!50:177,47,FALSE)</f>
        <v>n.d.</v>
      </c>
      <c r="I51" s="95" t="str">
        <f>VLOOKUP($A$51,'2.3'!50:177,55,FALSE)</f>
        <v>n.d.</v>
      </c>
      <c r="J51" s="95" t="str">
        <f>VLOOKUP($A$51,'2.3'!50:177,63,FALSE)</f>
        <v>n.d.</v>
      </c>
      <c r="K51" s="95" t="str">
        <f>VLOOKUP($A$51,'2.3'!50:177,71,FALSE)</f>
        <v>n.d.</v>
      </c>
      <c r="L51" s="95">
        <f>VLOOKUP($A$51,'2.3'!50:177,79,FALSE)</f>
        <v>39715.093552346989</v>
      </c>
      <c r="M51" s="95">
        <f>VLOOKUP($A$51,'2.3'!50:177,87,FALSE)</f>
        <v>45441.073346073623</v>
      </c>
    </row>
    <row r="52" spans="1:83" s="109" customFormat="1" ht="20.100000000000001" customHeight="1" x14ac:dyDescent="0.25">
      <c r="A52" s="60" t="s">
        <v>800</v>
      </c>
      <c r="B52" s="109" t="s">
        <v>798</v>
      </c>
      <c r="C52" s="95" t="str">
        <f>VLOOKUP($A$52,'2.3'!51:178,7,FALSE)</f>
        <v>n.d.</v>
      </c>
      <c r="D52" s="95" t="str">
        <f>VLOOKUP($A$52,'2.3'!51:178,15,FALSE)</f>
        <v>n.d.</v>
      </c>
      <c r="E52" s="95" t="str">
        <f>VLOOKUP($A$52,'2.3'!51:178,23,FALSE)</f>
        <v>n.d.</v>
      </c>
      <c r="F52" s="95" t="str">
        <f>VLOOKUP($A$52,'2.3'!51:178,31,FALSE)</f>
        <v>n.d.</v>
      </c>
      <c r="G52" s="95" t="str">
        <f>VLOOKUP($A$52,'2.3'!51:178,39,FALSE)</f>
        <v>n.d.</v>
      </c>
      <c r="H52" s="95" t="str">
        <f>VLOOKUP($A$52,'2.3'!51:178,47,FALSE)</f>
        <v>n.d.</v>
      </c>
      <c r="I52" s="95" t="str">
        <f>VLOOKUP($A$52,'2.3'!51:178,55,FALSE)</f>
        <v>n.d.</v>
      </c>
      <c r="J52" s="95" t="str">
        <f>VLOOKUP($A$52,'2.3'!51:178,63,FALSE)</f>
        <v>n.d.</v>
      </c>
      <c r="K52" s="95" t="str">
        <f>VLOOKUP($A$52,'2.3'!51:178,71,FALSE)</f>
        <v>n.d.</v>
      </c>
      <c r="L52" s="95">
        <f>VLOOKUP($A$52,'2.3'!51:178,79,FALSE)</f>
        <v>3136.0717881936234</v>
      </c>
      <c r="M52" s="95">
        <f>VLOOKUP($A$52,'2.3'!51:178,87,FALSE)</f>
        <v>1819.5903879381099</v>
      </c>
    </row>
    <row r="53" spans="1:83" ht="20.100000000000001" customHeight="1" x14ac:dyDescent="0.25">
      <c r="A53" s="32">
        <v>28</v>
      </c>
      <c r="B53" s="33" t="s">
        <v>398</v>
      </c>
      <c r="C53" s="92">
        <f>VLOOKUP($A$53,'2.3'!52:179,7,FALSE)</f>
        <v>19761.827939595234</v>
      </c>
      <c r="D53" s="92">
        <f>VLOOKUP($A$53,'2.3'!52:179,15,FALSE)</f>
        <v>21639.347963917502</v>
      </c>
      <c r="E53" s="92">
        <f>VLOOKUP($A$53,'2.3'!52:179,23,FALSE)</f>
        <v>23411.968033845944</v>
      </c>
      <c r="F53" s="92">
        <f>VLOOKUP($A$53,'2.3'!52:179,31,FALSE)</f>
        <v>25895.85338524749</v>
      </c>
      <c r="G53" s="92">
        <f>VLOOKUP($A$53,'2.3'!52:179,39,FALSE)</f>
        <v>28727.102532262488</v>
      </c>
      <c r="H53" s="92">
        <f>VLOOKUP($A$53,'2.3'!52:179,47,FALSE)</f>
        <v>33123.139068690005</v>
      </c>
      <c r="I53" s="92">
        <f>VLOOKUP($A$53,'2.3'!52:179,55,FALSE)</f>
        <v>40450.851976929996</v>
      </c>
      <c r="J53" s="92">
        <f>VLOOKUP($A$53,'2.3'!52:179,63,FALSE)</f>
        <v>36025.674081539997</v>
      </c>
      <c r="K53" s="92">
        <f>VLOOKUP($A$53,'2.3'!52:179,71,FALSE)</f>
        <v>37011.158241169993</v>
      </c>
      <c r="L53" s="92">
        <f>VLOOKUP($A$53,'2.3'!52:179,79,FALSE)</f>
        <v>35746.571100431545</v>
      </c>
      <c r="M53" s="92">
        <f>VLOOKUP($A$53,'2.3'!52:179,87,FALSE)</f>
        <v>43428.859390808204</v>
      </c>
    </row>
    <row r="54" spans="1:83" ht="20.100000000000001" customHeight="1" x14ac:dyDescent="0.25">
      <c r="A54" s="35">
        <v>281</v>
      </c>
      <c r="B54" s="36" t="s">
        <v>521</v>
      </c>
      <c r="C54" s="93">
        <f>VLOOKUP($A$54,'2.3'!53:180,7,FALSE)</f>
        <v>0</v>
      </c>
      <c r="D54" s="93">
        <f>VLOOKUP($A$54,'2.3'!53:180,15,FALSE)</f>
        <v>0</v>
      </c>
      <c r="E54" s="93">
        <f>VLOOKUP($A$54,'2.3'!53:180,23,FALSE)</f>
        <v>0</v>
      </c>
      <c r="F54" s="93">
        <f>VLOOKUP($A$54,'2.3'!53:180,31,FALSE)</f>
        <v>0</v>
      </c>
      <c r="G54" s="93">
        <f>VLOOKUP($A$54,'2.3'!53:180,39,FALSE)</f>
        <v>0</v>
      </c>
      <c r="H54" s="93">
        <f>VLOOKUP($A$54,'2.3'!53:180,47,FALSE)</f>
        <v>0</v>
      </c>
      <c r="I54" s="93">
        <f>VLOOKUP($A$54,'2.3'!53:180,55,FALSE)</f>
        <v>0</v>
      </c>
      <c r="J54" s="93">
        <f>VLOOKUP($A$54,'2.3'!53:180,63,FALSE)</f>
        <v>0</v>
      </c>
      <c r="K54" s="93">
        <f>VLOOKUP($A$54,'2.3'!53:180,71,FALSE)</f>
        <v>0</v>
      </c>
      <c r="L54" s="93">
        <f>VLOOKUP($A$54,'2.3'!53:180,79,FALSE)</f>
        <v>0</v>
      </c>
      <c r="M54" s="93">
        <f>VLOOKUP($A$54,'2.3'!53:180,87,FALSE)</f>
        <v>0</v>
      </c>
    </row>
    <row r="55" spans="1:83" ht="20.100000000000001" customHeight="1" x14ac:dyDescent="0.25">
      <c r="A55" s="35">
        <v>282</v>
      </c>
      <c r="B55" s="36" t="s">
        <v>522</v>
      </c>
      <c r="C55" s="93">
        <f>VLOOKUP($A$55,'2.3'!54:181,7,FALSE)</f>
        <v>19761.827939595234</v>
      </c>
      <c r="D55" s="93">
        <f>VLOOKUP($A$55,'2.3'!54:181,15,FALSE)</f>
        <v>21639.347963917502</v>
      </c>
      <c r="E55" s="93">
        <f>VLOOKUP($A$55,'2.3'!54:181,23,FALSE)</f>
        <v>23411.968033845944</v>
      </c>
      <c r="F55" s="93">
        <f>VLOOKUP($A$55,'2.3'!54:181,31,FALSE)</f>
        <v>25895.85338524749</v>
      </c>
      <c r="G55" s="93">
        <f>VLOOKUP($A$55,'2.3'!54:181,39,FALSE)</f>
        <v>28727.102532262488</v>
      </c>
      <c r="H55" s="93">
        <f>VLOOKUP($A$55,'2.3'!54:181,47,FALSE)</f>
        <v>33123.139068690005</v>
      </c>
      <c r="I55" s="93">
        <f>VLOOKUP($A$55,'2.3'!54:181,55,FALSE)</f>
        <v>40450.851976929996</v>
      </c>
      <c r="J55" s="93">
        <f>VLOOKUP($A$55,'2.3'!54:181,63,FALSE)</f>
        <v>36025.674081539997</v>
      </c>
      <c r="K55" s="93">
        <f>VLOOKUP($A$55,'2.3'!54:181,71,FALSE)</f>
        <v>37011.158241169993</v>
      </c>
      <c r="L55" s="93">
        <f>VLOOKUP($A$55,'2.3'!54:181,79,FALSE)</f>
        <v>35746.571100431545</v>
      </c>
      <c r="M55" s="93">
        <f>VLOOKUP($A$55,'2.3'!54:181,87,FALSE)</f>
        <v>43428.859390808204</v>
      </c>
    </row>
    <row r="56" spans="1:83" ht="20.100000000000001" customHeight="1" x14ac:dyDescent="0.25">
      <c r="A56" s="107">
        <v>2821</v>
      </c>
      <c r="B56" s="107" t="s">
        <v>286</v>
      </c>
      <c r="C56" s="23">
        <f>VLOOKUP($A$56,'2.3'!55:182,7,FALSE)</f>
        <v>17943.275150667938</v>
      </c>
      <c r="D56" s="23">
        <f>VLOOKUP($A$56,'2.3'!55:182,15,FALSE)</f>
        <v>20164.809639177503</v>
      </c>
      <c r="E56" s="23">
        <f>VLOOKUP($A$56,'2.3'!55:182,23,FALSE)</f>
        <v>21874.49708054437</v>
      </c>
      <c r="F56" s="23">
        <f>VLOOKUP($A$56,'2.3'!55:182,31,FALSE)</f>
        <v>24404.690818207491</v>
      </c>
      <c r="G56" s="23">
        <f>VLOOKUP($A$56,'2.3'!55:182,39,FALSE)</f>
        <v>27272.266701412489</v>
      </c>
      <c r="H56" s="23">
        <f>VLOOKUP($A$56,'2.3'!55:182,47,FALSE)</f>
        <v>32158.350720910003</v>
      </c>
      <c r="I56" s="23">
        <f>VLOOKUP($A$56,'2.3'!55:182,55,FALSE)</f>
        <v>39318.135886649994</v>
      </c>
      <c r="J56" s="23">
        <f>VLOOKUP($A$56,'2.3'!55:182,63,FALSE)</f>
        <v>34497.31484852</v>
      </c>
      <c r="K56" s="23">
        <f>VLOOKUP($A$56,'2.3'!55:182,71,FALSE)</f>
        <v>35607.105275199996</v>
      </c>
      <c r="L56" s="23">
        <f>VLOOKUP($A$56,'2.3'!55:182,79,FALSE)</f>
        <v>34693.339318928753</v>
      </c>
      <c r="M56" s="23">
        <f>VLOOKUP($A$56,'2.3'!55:182,87,FALSE)</f>
        <v>41904.020400528163</v>
      </c>
    </row>
    <row r="57" spans="1:83" ht="20.100000000000001" customHeight="1" x14ac:dyDescent="0.25">
      <c r="A57" s="107">
        <v>2822</v>
      </c>
      <c r="B57" s="107" t="s">
        <v>287</v>
      </c>
      <c r="C57" s="23">
        <f>VLOOKUP($A$57,'2.3'!56:183,7,FALSE)</f>
        <v>1818.5527889272955</v>
      </c>
      <c r="D57" s="23">
        <f>VLOOKUP($A$57,'2.3'!56:183,15,FALSE)</f>
        <v>1474.5383247400002</v>
      </c>
      <c r="E57" s="23">
        <f>VLOOKUP($A$57,'2.3'!56:183,23,FALSE)</f>
        <v>1537.4709533015721</v>
      </c>
      <c r="F57" s="23">
        <f>VLOOKUP($A$57,'2.3'!56:183,31,FALSE)</f>
        <v>1491.1625670400001</v>
      </c>
      <c r="G57" s="23">
        <f>VLOOKUP($A$57,'2.3'!56:183,39,FALSE)</f>
        <v>1454.8358308500001</v>
      </c>
      <c r="H57" s="23">
        <f>VLOOKUP($A$57,'2.3'!56:183,47,FALSE)</f>
        <v>964.78834777999975</v>
      </c>
      <c r="I57" s="23">
        <f>VLOOKUP($A$57,'2.3'!56:183,55,FALSE)</f>
        <v>1132.7160902799999</v>
      </c>
      <c r="J57" s="23">
        <f>VLOOKUP($A$57,'2.3'!56:183,63,FALSE)</f>
        <v>1528.3592330199999</v>
      </c>
      <c r="K57" s="23">
        <f>VLOOKUP($A$57,'2.3'!56:183,71,FALSE)</f>
        <v>1404.0529659699998</v>
      </c>
      <c r="L57" s="23">
        <f>VLOOKUP($A$57,'2.3'!56:183,79,FALSE)</f>
        <v>1053.2317815027955</v>
      </c>
      <c r="M57" s="23">
        <f>VLOOKUP($A$57,'2.3'!56:183,87,FALSE)</f>
        <v>1524.8389902800443</v>
      </c>
    </row>
    <row r="58" spans="1:83" s="109" customFormat="1" ht="20.100000000000001" customHeight="1" x14ac:dyDescent="0.25">
      <c r="A58" s="60" t="s">
        <v>523</v>
      </c>
      <c r="B58" s="109" t="s">
        <v>524</v>
      </c>
      <c r="C58" s="95" t="str">
        <f>VLOOKUP($A$58,'2.3'!57:184,7,FALSE)</f>
        <v>0</v>
      </c>
      <c r="D58" s="95" t="str">
        <f>VLOOKUP($A$58,'2.3'!57:184,15,FALSE)</f>
        <v>0</v>
      </c>
      <c r="E58" s="95" t="str">
        <f>VLOOKUP($A$58,'2.3'!57:184,23,FALSE)</f>
        <v>0</v>
      </c>
      <c r="F58" s="95" t="str">
        <f>VLOOKUP($A$58,'2.3'!57:184,31,FALSE)</f>
        <v>0</v>
      </c>
      <c r="G58" s="95" t="str">
        <f>VLOOKUP($A$58,'2.3'!57:184,39,FALSE)</f>
        <v>0</v>
      </c>
      <c r="H58" s="95" t="str">
        <f>VLOOKUP($A$58,'2.3'!57:184,47,FALSE)</f>
        <v>0</v>
      </c>
      <c r="I58" s="95" t="str">
        <f>VLOOKUP($A$58,'2.3'!57:184,55,FALSE)</f>
        <v>0</v>
      </c>
      <c r="J58" s="95" t="str">
        <f>VLOOKUP($A$58,'2.3'!57:184,63,FALSE)</f>
        <v>0</v>
      </c>
      <c r="K58" s="95" t="str">
        <f>VLOOKUP($A$58,'2.3'!57:184,71,FALSE)</f>
        <v>0</v>
      </c>
      <c r="L58" s="95" t="str">
        <f>VLOOKUP($A$58,'2.3'!57:184,79,FALSE)</f>
        <v>0</v>
      </c>
      <c r="M58" s="95" t="str">
        <f>VLOOKUP($A$58,'2.3'!57:184,87,FALSE)</f>
        <v>0</v>
      </c>
    </row>
    <row r="59" spans="1:83" s="109" customFormat="1" ht="20.100000000000001" customHeight="1" x14ac:dyDescent="0.25">
      <c r="A59" s="60" t="s">
        <v>525</v>
      </c>
      <c r="B59" s="109" t="s">
        <v>526</v>
      </c>
      <c r="C59" s="95" t="str">
        <f>VLOOKUP($A$59,'2.3'!58:185,7,FALSE)</f>
        <v>0</v>
      </c>
      <c r="D59" s="95" t="str">
        <f>VLOOKUP($A$59,'2.3'!58:185,15,FALSE)</f>
        <v>0</v>
      </c>
      <c r="E59" s="95" t="str">
        <f>VLOOKUP($A$59,'2.3'!58:185,23,FALSE)</f>
        <v>0</v>
      </c>
      <c r="F59" s="95" t="str">
        <f>VLOOKUP($A$59,'2.3'!58:185,31,FALSE)</f>
        <v>0</v>
      </c>
      <c r="G59" s="95" t="str">
        <f>VLOOKUP($A$59,'2.3'!58:185,39,FALSE)</f>
        <v>0</v>
      </c>
      <c r="H59" s="95" t="str">
        <f>VLOOKUP($A$59,'2.3'!58:185,47,FALSE)</f>
        <v>0</v>
      </c>
      <c r="I59" s="95" t="str">
        <f>VLOOKUP($A$59,'2.3'!58:185,55,FALSE)</f>
        <v>0</v>
      </c>
      <c r="J59" s="95" t="str">
        <f>VLOOKUP($A$59,'2.3'!58:185,63,FALSE)</f>
        <v>0</v>
      </c>
      <c r="K59" s="95" t="str">
        <f>VLOOKUP($A$59,'2.3'!58:185,71,FALSE)</f>
        <v>0</v>
      </c>
      <c r="L59" s="95" t="str">
        <f>VLOOKUP($A$59,'2.3'!58:185,79,FALSE)</f>
        <v>0</v>
      </c>
      <c r="M59" s="95" t="str">
        <f>VLOOKUP($A$59,'2.3'!58:185,87,FALSE)</f>
        <v>0</v>
      </c>
    </row>
    <row r="60" spans="1:83" s="109" customFormat="1" ht="20.100000000000001" customHeight="1" x14ac:dyDescent="0.25">
      <c r="A60" s="60" t="s">
        <v>527</v>
      </c>
      <c r="B60" s="109" t="s">
        <v>528</v>
      </c>
      <c r="C60" s="95">
        <f>VLOOKUP($A$60,'2.3'!59:186,7,FALSE)</f>
        <v>1818.5527889272955</v>
      </c>
      <c r="D60" s="95">
        <f>VLOOKUP($A$60,'2.3'!59:186,15,FALSE)</f>
        <v>1474.5383247400002</v>
      </c>
      <c r="E60" s="95">
        <f>VLOOKUP($A$60,'2.3'!59:186,23,FALSE)</f>
        <v>1537.4709533015721</v>
      </c>
      <c r="F60" s="95">
        <f>VLOOKUP($A$60,'2.3'!59:186,31,FALSE)</f>
        <v>1491.1625670400001</v>
      </c>
      <c r="G60" s="95">
        <f>VLOOKUP($A$60,'2.3'!59:186,39,FALSE)</f>
        <v>1454.8358308500001</v>
      </c>
      <c r="H60" s="95">
        <f>VLOOKUP($A$60,'2.3'!59:186,47,FALSE)</f>
        <v>964.78834777999975</v>
      </c>
      <c r="I60" s="95">
        <f>VLOOKUP($A$60,'2.3'!59:186,55,FALSE)</f>
        <v>1132.7160902799999</v>
      </c>
      <c r="J60" s="95">
        <f>VLOOKUP($A$60,'2.3'!59:186,63,FALSE)</f>
        <v>1528.3592330199999</v>
      </c>
      <c r="K60" s="95">
        <f>VLOOKUP($A$60,'2.3'!59:186,71,FALSE)</f>
        <v>1404.0529659699998</v>
      </c>
      <c r="L60" s="95">
        <f>VLOOKUP($A$60,'2.3'!59:186,79,FALSE)</f>
        <v>1053.2317815027955</v>
      </c>
      <c r="M60" s="95">
        <f>VLOOKUP($A$60,'2.3'!59:186,87,FALSE)</f>
        <v>1524.8389902800443</v>
      </c>
    </row>
    <row r="61" spans="1:83" ht="20.100000000000001" customHeight="1" x14ac:dyDescent="0.25">
      <c r="A61" s="35">
        <v>283</v>
      </c>
      <c r="B61" s="36" t="s">
        <v>305</v>
      </c>
      <c r="C61" s="93">
        <f>VLOOKUP($A$61,'2.3'!60:187,7,FALSE)</f>
        <v>0</v>
      </c>
      <c r="D61" s="93">
        <f>VLOOKUP($A$61,'2.3'!60:187,15,FALSE)</f>
        <v>0</v>
      </c>
      <c r="E61" s="93">
        <f>VLOOKUP($A$61,'2.3'!60:187,23,FALSE)</f>
        <v>0</v>
      </c>
      <c r="F61" s="93">
        <f>VLOOKUP($A$61,'2.3'!60:187,31,FALSE)</f>
        <v>0</v>
      </c>
      <c r="G61" s="93">
        <f>VLOOKUP($A$61,'2.3'!60:187,39,FALSE)</f>
        <v>0</v>
      </c>
      <c r="H61" s="93">
        <f>VLOOKUP($A$61,'2.3'!60:187,47,FALSE)</f>
        <v>0</v>
      </c>
      <c r="I61" s="93">
        <f>VLOOKUP($A$61,'2.3'!60:187,55,FALSE)</f>
        <v>0</v>
      </c>
      <c r="J61" s="93">
        <f>VLOOKUP($A$61,'2.3'!60:187,63,FALSE)</f>
        <v>0</v>
      </c>
      <c r="K61" s="93">
        <f>VLOOKUP($A$61,'2.3'!60:187,71,FALSE)</f>
        <v>0</v>
      </c>
      <c r="L61" s="93">
        <f>VLOOKUP($A$61,'2.3'!60:187,79,FALSE)</f>
        <v>0</v>
      </c>
      <c r="M61" s="93">
        <f>VLOOKUP($A$61,'2.3'!60:187,87,FALSE)</f>
        <v>0</v>
      </c>
    </row>
    <row r="62" spans="1:83" ht="20.100000000000001" customHeight="1" x14ac:dyDescent="0.25">
      <c r="A62" s="18">
        <v>31</v>
      </c>
      <c r="B62" s="19" t="s">
        <v>840</v>
      </c>
      <c r="C62" s="91">
        <f>VLOOKUP($A$62,'2.3'!61:188,7,FALSE)</f>
        <v>24916.092415592495</v>
      </c>
      <c r="D62" s="91">
        <f>VLOOKUP($A$62,'2.3'!61:188,15,FALSE)</f>
        <v>13776.354120610002</v>
      </c>
      <c r="E62" s="91">
        <f>VLOOKUP($A$62,'2.3'!61:188,23,FALSE)</f>
        <v>12433.804799670805</v>
      </c>
      <c r="F62" s="91">
        <f>VLOOKUP($A$62,'2.3'!61:188,31,FALSE)</f>
        <v>23867.144984289993</v>
      </c>
      <c r="G62" s="91">
        <f>VLOOKUP($A$62,'2.3'!61:188,39,FALSE)</f>
        <v>28388.862072850527</v>
      </c>
      <c r="H62" s="91">
        <f>VLOOKUP($A$62,'2.3'!61:188,47,FALSE)</f>
        <v>2328.1472620299974</v>
      </c>
      <c r="I62" s="91">
        <f>VLOOKUP($A$62,'2.3'!61:188,55,FALSE)</f>
        <v>-5167.5997996316846</v>
      </c>
      <c r="J62" s="91">
        <f>VLOOKUP($A$62,'2.3'!61:188,63,FALSE)</f>
        <v>-3110.8480736385054</v>
      </c>
      <c r="K62" s="91">
        <f>VLOOKUP($A$62,'2.3'!61:188,71,FALSE)</f>
        <v>-2848.810558102085</v>
      </c>
      <c r="L62" s="91">
        <f>VLOOKUP($A$62,'2.3'!61:188,79,FALSE)</f>
        <v>-13261.020787813013</v>
      </c>
      <c r="M62" s="91">
        <f>VLOOKUP($A$62,'2.3'!61:188,87,FALSE)</f>
        <v>-8942.6099042219321</v>
      </c>
    </row>
    <row r="63" spans="1:83" ht="20.100000000000001" customHeight="1" x14ac:dyDescent="0.25">
      <c r="A63" s="35">
        <v>311</v>
      </c>
      <c r="B63" s="36" t="s">
        <v>841</v>
      </c>
      <c r="C63" s="93">
        <f>VLOOKUP($A$63,'2.3'!62:189,7,FALSE)</f>
        <v>24809.740853351279</v>
      </c>
      <c r="D63" s="93">
        <f>VLOOKUP($A$63,'2.3'!62:189,15,FALSE)</f>
        <v>13662.559239080001</v>
      </c>
      <c r="E63" s="93">
        <f>VLOOKUP($A$63,'2.3'!62:189,23,FALSE)</f>
        <v>12309.498846350805</v>
      </c>
      <c r="F63" s="93">
        <f>VLOOKUP($A$63,'2.3'!62:189,31,FALSE)</f>
        <v>23730.657411569991</v>
      </c>
      <c r="G63" s="93">
        <f>VLOOKUP($A$63,'2.3'!62:189,39,FALSE)</f>
        <v>28167.631665510526</v>
      </c>
      <c r="H63" s="93">
        <f>VLOOKUP($A$63,'2.3'!62:189,47,FALSE)</f>
        <v>2276.2198806399974</v>
      </c>
      <c r="I63" s="93">
        <f>VLOOKUP($A$63,'2.3'!62:189,55,FALSE)</f>
        <v>-5224.0893593916844</v>
      </c>
      <c r="J63" s="93">
        <f>VLOOKUP($A$63,'2.3'!62:189,63,FALSE)</f>
        <v>-3193.8723241885054</v>
      </c>
      <c r="K63" s="93">
        <f>VLOOKUP($A$63,'2.3'!62:189,71,FALSE)</f>
        <v>-3000.5570577520848</v>
      </c>
      <c r="L63" s="93">
        <f>VLOOKUP($A$63,'2.3'!62:189,79,FALSE)</f>
        <v>-13267.732062181891</v>
      </c>
      <c r="M63" s="93">
        <f>VLOOKUP($A$63,'2.3'!62:189,87,FALSE)</f>
        <v>-9030.6157138426133</v>
      </c>
    </row>
    <row r="64" spans="1:83" s="207" customFormat="1" ht="20.100000000000001" customHeight="1" x14ac:dyDescent="0.25">
      <c r="A64" s="21">
        <v>3111</v>
      </c>
      <c r="B64" s="22" t="s">
        <v>319</v>
      </c>
      <c r="C64" s="23">
        <f>VLOOKUP($A$64,'2.3'!63:190,7,FALSE)</f>
        <v>20402.00896821708</v>
      </c>
      <c r="D64" s="23">
        <f>VLOOKUP($A$64,'2.3'!63:190,15,FALSE)</f>
        <v>11160.944194693906</v>
      </c>
      <c r="E64" s="23">
        <f>VLOOKUP($A$64,'2.3'!63:190,23,FALSE)</f>
        <v>10064.995708240105</v>
      </c>
      <c r="F64" s="23">
        <f>VLOOKUP($A$64,'2.3'!63:190,31,FALSE)</f>
        <v>19507.009251170053</v>
      </c>
      <c r="G64" s="23">
        <f>VLOOKUP($A$64,'2.3'!63:190,39,FALSE)</f>
        <v>23688.739309467564</v>
      </c>
      <c r="H64" s="23">
        <f>VLOOKUP($A$64,'2.3'!63:190,47,FALSE)</f>
        <v>1905.5086334450425</v>
      </c>
      <c r="I64" s="23">
        <f>VLOOKUP($A$64,'2.3'!63:190,55,FALSE)</f>
        <v>-4509.6498320698993</v>
      </c>
      <c r="J64" s="23">
        <f>VLOOKUP($A$64,'2.3'!63:190,63,FALSE)</f>
        <v>-2610.042345953203</v>
      </c>
      <c r="K64" s="23">
        <f>VLOOKUP($A$64,'2.3'!63:190,71,FALSE)</f>
        <v>-2363.9261727626917</v>
      </c>
      <c r="L64" s="23">
        <f>VLOOKUP($A$64,'2.3'!63:190,79,FALSE)</f>
        <v>-9763.2803289440508</v>
      </c>
      <c r="M64" s="23">
        <f>VLOOKUP($A$64,'2.3'!63:190,87,FALSE)</f>
        <v>-5917.0012000840188</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23">
        <f>VLOOKUP($A$65,'2.3'!64:191,7,FALSE)</f>
        <v>4329.1941686244627</v>
      </c>
      <c r="D65" s="23">
        <f>VLOOKUP($A$65,'2.3'!64:191,15,FALSE)</f>
        <v>2424.4922252323481</v>
      </c>
      <c r="E65" s="23">
        <f>VLOOKUP($A$65,'2.3'!64:191,23,FALSE)</f>
        <v>2175.6967484210463</v>
      </c>
      <c r="F65" s="23">
        <f>VLOOKUP($A$65,'2.3'!64:191,31,FALSE)</f>
        <v>4118.4148668204298</v>
      </c>
      <c r="G65" s="23">
        <f>VLOOKUP($A$65,'2.3'!64:191,39,FALSE)</f>
        <v>4366.3095721089621</v>
      </c>
      <c r="H65" s="23">
        <f>VLOOKUP($A$65,'2.3'!64:191,47,FALSE)</f>
        <v>360.77116134502648</v>
      </c>
      <c r="I65" s="23">
        <f>VLOOKUP($A$65,'2.3'!64:191,55,FALSE)</f>
        <v>-689.69307948809092</v>
      </c>
      <c r="J65" s="23">
        <f>VLOOKUP($A$65,'2.3'!64:191,63,FALSE)</f>
        <v>-558.33432763449218</v>
      </c>
      <c r="K65" s="23">
        <f>VLOOKUP($A$65,'2.3'!64:191,71,FALSE)</f>
        <v>-566.48609971826716</v>
      </c>
      <c r="L65" s="23">
        <f>VLOOKUP($A$65,'2.3'!64:191,79,FALSE)</f>
        <v>-2573.839716994336</v>
      </c>
      <c r="M65" s="23">
        <f>VLOOKUP($A$65,'2.3'!64:191,87,FALSE)</f>
        <v>-2077.5293730115081</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23">
        <f>VLOOKUP($A$66,'2.3'!65:192,7,FALSE)</f>
        <v>78.537716509737592</v>
      </c>
      <c r="D66" s="23">
        <f>VLOOKUP($A$66,'2.3'!65:192,15,FALSE)</f>
        <v>72.90889763342561</v>
      </c>
      <c r="E66" s="23">
        <f>VLOOKUP($A$66,'2.3'!65:192,23,FALSE)</f>
        <v>68.685971654840188</v>
      </c>
      <c r="F66" s="23">
        <f>VLOOKUP($A$66,'2.3'!65:192,31,FALSE)</f>
        <v>99.46564389126182</v>
      </c>
      <c r="G66" s="23">
        <f>VLOOKUP($A$66,'2.3'!65:192,39,FALSE)</f>
        <v>111.22926841683284</v>
      </c>
      <c r="H66" s="23">
        <f>VLOOKUP($A$66,'2.3'!65:192,47,FALSE)</f>
        <v>9.9400858499260494</v>
      </c>
      <c r="I66" s="23">
        <f>VLOOKUP($A$66,'2.3'!65:192,55,FALSE)</f>
        <v>-24.746447833695328</v>
      </c>
      <c r="J66" s="23">
        <f>VLOOKUP($A$66,'2.3'!65:192,63,FALSE)</f>
        <v>-25.457267992503716</v>
      </c>
      <c r="K66" s="23">
        <f>VLOOKUP($A$66,'2.3'!65:192,71,FALSE)</f>
        <v>-70.144785271126068</v>
      </c>
      <c r="L66" s="23">
        <f>VLOOKUP($A$66,'2.3'!65:192,79,FALSE)</f>
        <v>-897.99318015764629</v>
      </c>
      <c r="M66" s="23">
        <f>VLOOKUP($A$66,'2.3'!65:192,87,FALSE)</f>
        <v>-878.5238891882575</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23">
        <f>VLOOKUP($A$67,'2.3'!66:193,7,FALSE)</f>
        <v>0</v>
      </c>
      <c r="D67" s="23">
        <f>VLOOKUP($A$67,'2.3'!66:193,15,FALSE)</f>
        <v>4.2139215203220592</v>
      </c>
      <c r="E67" s="23">
        <f>VLOOKUP($A$67,'2.3'!66:193,23,FALSE)</f>
        <v>0.12041803481295565</v>
      </c>
      <c r="F67" s="23">
        <f>VLOOKUP($A$67,'2.3'!66:193,31,FALSE)</f>
        <v>5.7676496882505486</v>
      </c>
      <c r="G67" s="23">
        <f>VLOOKUP($A$67,'2.3'!66:193,39,FALSE)</f>
        <v>1.3535155171668083</v>
      </c>
      <c r="H67" s="23">
        <f>VLOOKUP($A$67,'2.3'!66:193,47,FALSE)</f>
        <v>0</v>
      </c>
      <c r="I67" s="23">
        <f>VLOOKUP($A$67,'2.3'!66:193,55,FALSE)</f>
        <v>0</v>
      </c>
      <c r="J67" s="23">
        <f>VLOOKUP($A$67,'2.3'!66:193,63,FALSE)</f>
        <v>-3.8382608306810839E-2</v>
      </c>
      <c r="K67" s="23">
        <f>VLOOKUP($A$67,'2.3'!66:193,71,FALSE)</f>
        <v>0</v>
      </c>
      <c r="L67" s="23">
        <f>VLOOKUP($A$67,'2.3'!66:193,79,FALSE)</f>
        <v>-32.618836085859257</v>
      </c>
      <c r="M67" s="23">
        <f>VLOOKUP($A$67,'2.3'!66:193,87,FALSE)</f>
        <v>-157.56125155882813</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93">
        <f>VLOOKUP($A$68,'2.3'!67:194,7,FALSE)</f>
        <v>106.34244924121698</v>
      </c>
      <c r="D68" s="93">
        <f>VLOOKUP($A$68,'2.3'!67:194,15,FALSE)</f>
        <v>113.79326643000002</v>
      </c>
      <c r="E68" s="93">
        <f>VLOOKUP($A$68,'2.3'!67:194,23,FALSE)</f>
        <v>124.30595332000001</v>
      </c>
      <c r="F68" s="93">
        <f>VLOOKUP($A$68,'2.3'!67:194,31,FALSE)</f>
        <v>136.33375008000002</v>
      </c>
      <c r="G68" s="93">
        <f>VLOOKUP($A$68,'2.3'!67:194,39,FALSE)</f>
        <v>221.23040733999997</v>
      </c>
      <c r="H68" s="93">
        <f>VLOOKUP($A$68,'2.3'!67:194,47,FALSE)</f>
        <v>51.927381390000001</v>
      </c>
      <c r="I68" s="93">
        <f>VLOOKUP($A$68,'2.3'!67:194,55,FALSE)</f>
        <v>56.482478889999996</v>
      </c>
      <c r="J68" s="93">
        <f>VLOOKUP($A$68,'2.3'!67:194,63,FALSE)</f>
        <v>83.024250549999977</v>
      </c>
      <c r="K68" s="93">
        <f>VLOOKUP($A$68,'2.3'!67:194,71,FALSE)</f>
        <v>151.74649965</v>
      </c>
      <c r="L68" s="93">
        <f>VLOOKUP($A$68,'2.3'!67:194,79,FALSE)</f>
        <v>52.707494218877777</v>
      </c>
      <c r="M68" s="93">
        <f>VLOOKUP($A$68,'2.3'!67:194,87,FALSE)</f>
        <v>76.567974180000007</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93">
        <f>VLOOKUP($A$69,'2.3'!68:195,7,FALSE)</f>
        <v>9.1129999999999996E-3</v>
      </c>
      <c r="D69" s="93">
        <f>VLOOKUP($A$69,'2.3'!68:195,15,FALSE)</f>
        <v>1.6151E-3</v>
      </c>
      <c r="E69" s="93">
        <f>VLOOKUP($A$69,'2.3'!68:195,23,FALSE)</f>
        <v>0</v>
      </c>
      <c r="F69" s="93">
        <f>VLOOKUP($A$69,'2.3'!68:195,31,FALSE)</f>
        <v>0.15382264000000001</v>
      </c>
      <c r="G69" s="93">
        <f>VLOOKUP($A$69,'2.3'!68:195,39,FALSE)</f>
        <v>0</v>
      </c>
      <c r="H69" s="93">
        <f>VLOOKUP($A$69,'2.3'!68:195,47,FALSE)</f>
        <v>0</v>
      </c>
      <c r="I69" s="93">
        <f>VLOOKUP($A$69,'2.3'!68:195,55,FALSE)</f>
        <v>7.0808700000000004E-3</v>
      </c>
      <c r="J69" s="93">
        <f>VLOOKUP($A$69,'2.3'!68:195,63,FALSE)</f>
        <v>0</v>
      </c>
      <c r="K69" s="93">
        <f>VLOOKUP($A$69,'2.3'!68:195,71,FALSE)</f>
        <v>0</v>
      </c>
      <c r="L69" s="93">
        <f>VLOOKUP($A$69,'2.3'!68:195,79,FALSE)</f>
        <v>3.7801499999999999E-3</v>
      </c>
      <c r="M69" s="93">
        <f>VLOOKUP($A$69,'2.3'!68:195,87,FALSE)</f>
        <v>11.437835440681297</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93">
        <f>VLOOKUP($A$70,'2.3'!69:196,7,FALSE)</f>
        <v>0</v>
      </c>
      <c r="D70" s="93">
        <f>VLOOKUP($A$70,'2.3'!69:196,15,FALSE)</f>
        <v>0</v>
      </c>
      <c r="E70" s="93">
        <f>VLOOKUP($A$70,'2.3'!69:196,23,FALSE)</f>
        <v>0</v>
      </c>
      <c r="F70" s="93">
        <f>VLOOKUP($A$70,'2.3'!69:196,31,FALSE)</f>
        <v>0</v>
      </c>
      <c r="G70" s="93">
        <f>VLOOKUP($A$70,'2.3'!69:196,39,FALSE)</f>
        <v>0</v>
      </c>
      <c r="H70" s="93">
        <f>VLOOKUP($A$70,'2.3'!69:196,47,FALSE)</f>
        <v>0</v>
      </c>
      <c r="I70" s="93">
        <f>VLOOKUP($A$70,'2.3'!69:196,55,FALSE)</f>
        <v>0</v>
      </c>
      <c r="J70" s="93">
        <f>VLOOKUP($A$70,'2.3'!69:196,63,FALSE)</f>
        <v>0</v>
      </c>
      <c r="K70" s="93">
        <f>VLOOKUP($A$70,'2.3'!69:196,71,FALSE)</f>
        <v>0</v>
      </c>
      <c r="L70" s="93">
        <f>VLOOKUP($A$70,'2.3'!69:196,79,FALSE)</f>
        <v>-46</v>
      </c>
      <c r="M70" s="93">
        <f>VLOOKUP($A$70,'2.3'!69:196,87,FALSE)</f>
        <v>0</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23">
        <f>VLOOKUP($A$71,'2.3'!70:197,7,FALSE)</f>
        <v>0</v>
      </c>
      <c r="D71" s="23">
        <f>VLOOKUP($A$71,'2.3'!70:197,15,FALSE)</f>
        <v>0</v>
      </c>
      <c r="E71" s="23">
        <f>VLOOKUP($A$71,'2.3'!70:197,23,FALSE)</f>
        <v>0</v>
      </c>
      <c r="F71" s="23">
        <f>VLOOKUP($A$71,'2.3'!70:197,31,FALSE)</f>
        <v>0</v>
      </c>
      <c r="G71" s="23">
        <f>VLOOKUP($A$71,'2.3'!70:197,39,FALSE)</f>
        <v>0</v>
      </c>
      <c r="H71" s="23">
        <f>VLOOKUP($A$71,'2.3'!70:197,47,FALSE)</f>
        <v>0</v>
      </c>
      <c r="I71" s="23">
        <f>VLOOKUP($A$71,'2.3'!70:197,55,FALSE)</f>
        <v>0</v>
      </c>
      <c r="J71" s="23">
        <f>VLOOKUP($A$71,'2.3'!70:197,63,FALSE)</f>
        <v>0</v>
      </c>
      <c r="K71" s="23">
        <f>VLOOKUP($A$71,'2.3'!70:197,71,FALSE)</f>
        <v>0</v>
      </c>
      <c r="L71" s="23">
        <f>VLOOKUP($A$71,'2.3'!70:197,79,FALSE)</f>
        <v>0</v>
      </c>
      <c r="M71" s="23">
        <f>VLOOKUP($A$71,'2.3'!70:197,87,FALSE)</f>
        <v>0</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23">
        <f>VLOOKUP($A$72,'2.3'!71:198,7,FALSE)</f>
        <v>0</v>
      </c>
      <c r="D72" s="23">
        <f>VLOOKUP($A$72,'2.3'!71:198,15,FALSE)</f>
        <v>0</v>
      </c>
      <c r="E72" s="23">
        <f>VLOOKUP($A$72,'2.3'!71:198,23,FALSE)</f>
        <v>0</v>
      </c>
      <c r="F72" s="23">
        <f>VLOOKUP($A$72,'2.3'!71:198,31,FALSE)</f>
        <v>0</v>
      </c>
      <c r="G72" s="23">
        <f>VLOOKUP($A$72,'2.3'!71:198,39,FALSE)</f>
        <v>0</v>
      </c>
      <c r="H72" s="23">
        <f>VLOOKUP($A$72,'2.3'!71:198,47,FALSE)</f>
        <v>0</v>
      </c>
      <c r="I72" s="23">
        <f>VLOOKUP($A$72,'2.3'!71:198,55,FALSE)</f>
        <v>0</v>
      </c>
      <c r="J72" s="23">
        <f>VLOOKUP($A$72,'2.3'!71:198,63,FALSE)</f>
        <v>0</v>
      </c>
      <c r="K72" s="23">
        <f>VLOOKUP($A$72,'2.3'!71:198,71,FALSE)</f>
        <v>0</v>
      </c>
      <c r="L72" s="23">
        <f>VLOOKUP($A$72,'2.3'!71:198,79,FALSE)</f>
        <v>0</v>
      </c>
      <c r="M72" s="23">
        <f>VLOOKUP($A$72,'2.3'!71:198,87,FALSE)</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23">
        <f>VLOOKUP($A$73,'2.3'!72:199,7,FALSE)</f>
        <v>0</v>
      </c>
      <c r="D73" s="23">
        <f>VLOOKUP($A$73,'2.3'!72:199,15,FALSE)</f>
        <v>0</v>
      </c>
      <c r="E73" s="23">
        <f>VLOOKUP($A$73,'2.3'!72:199,23,FALSE)</f>
        <v>0</v>
      </c>
      <c r="F73" s="23">
        <f>VLOOKUP($A$73,'2.3'!72:199,31,FALSE)</f>
        <v>0</v>
      </c>
      <c r="G73" s="23">
        <f>VLOOKUP($A$73,'2.3'!72:199,39,FALSE)</f>
        <v>0</v>
      </c>
      <c r="H73" s="23">
        <f>VLOOKUP($A$73,'2.3'!72:199,47,FALSE)</f>
        <v>0</v>
      </c>
      <c r="I73" s="23">
        <f>VLOOKUP($A$73,'2.3'!72:199,55,FALSE)</f>
        <v>0</v>
      </c>
      <c r="J73" s="23">
        <f>VLOOKUP($A$73,'2.3'!72:199,63,FALSE)</f>
        <v>0</v>
      </c>
      <c r="K73" s="23">
        <f>VLOOKUP($A$73,'2.3'!72:199,71,FALSE)</f>
        <v>0</v>
      </c>
      <c r="L73" s="23">
        <f>VLOOKUP($A$73,'2.3'!72:199,79,FALSE)</f>
        <v>0</v>
      </c>
      <c r="M73" s="23">
        <f>VLOOKUP($A$73,'2.3'!72:199,87,FALSE)</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23">
        <f>VLOOKUP($A$74,'2.3'!73:200,7,FALSE)</f>
        <v>0</v>
      </c>
      <c r="D74" s="23">
        <f>VLOOKUP($A$74,'2.3'!73:200,15,FALSE)</f>
        <v>0</v>
      </c>
      <c r="E74" s="23">
        <f>VLOOKUP($A$74,'2.3'!73:200,23,FALSE)</f>
        <v>0</v>
      </c>
      <c r="F74" s="23">
        <f>VLOOKUP($A$74,'2.3'!73:200,31,FALSE)</f>
        <v>0</v>
      </c>
      <c r="G74" s="23">
        <f>VLOOKUP($A$74,'2.3'!73:200,39,FALSE)</f>
        <v>0</v>
      </c>
      <c r="H74" s="23">
        <f>VLOOKUP($A$74,'2.3'!73:200,47,FALSE)</f>
        <v>0</v>
      </c>
      <c r="I74" s="23">
        <f>VLOOKUP($A$74,'2.3'!73:200,55,FALSE)</f>
        <v>0</v>
      </c>
      <c r="J74" s="23">
        <f>VLOOKUP($A$74,'2.3'!73:200,63,FALSE)</f>
        <v>0</v>
      </c>
      <c r="K74" s="23">
        <f>VLOOKUP($A$74,'2.3'!73:200,71,FALSE)</f>
        <v>0</v>
      </c>
      <c r="L74" s="23">
        <f>VLOOKUP($A$74,'2.3'!73:200,79,FALSE)</f>
        <v>-46</v>
      </c>
      <c r="M74" s="23">
        <f>VLOOKUP($A$74,'2.3'!73:200,87,FALSE)</f>
        <v>0</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08"/>
      <c r="D75" s="208"/>
      <c r="E75" s="208"/>
      <c r="F75" s="208"/>
      <c r="G75" s="208"/>
      <c r="H75" s="208"/>
      <c r="I75" s="208"/>
      <c r="J75" s="208"/>
      <c r="K75" s="208"/>
      <c r="L75" s="208"/>
      <c r="M75" s="20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09">
        <f>VLOOKUP($A$76,'2.3'!75:202,7,FALSE)</f>
        <v>43288.396240762493</v>
      </c>
      <c r="D76" s="209">
        <f>VLOOKUP($A$76,'2.3'!75:202,15,FALSE)</f>
        <v>34565.347770979999</v>
      </c>
      <c r="E76" s="209">
        <f>VLOOKUP($A$76,'2.3'!75:202,23,FALSE)</f>
        <v>34642.146555210806</v>
      </c>
      <c r="F76" s="209">
        <f>VLOOKUP($A$76,'2.3'!75:202,31,FALSE)</f>
        <v>49825.215648569996</v>
      </c>
      <c r="G76" s="209">
        <f>VLOOKUP($A$76,'2.3'!75:202,39,FALSE)</f>
        <v>57152.829134300002</v>
      </c>
      <c r="H76" s="209">
        <f>VLOOKUP($A$76,'2.3'!75:202,47,FALSE)</f>
        <v>34796.473160789996</v>
      </c>
      <c r="I76" s="209">
        <f>VLOOKUP($A$76,'2.3'!75:202,55,FALSE)</f>
        <v>30349.594283909999</v>
      </c>
      <c r="J76" s="209">
        <f>VLOOKUP($A$76,'2.3'!75:202,63,FALSE)</f>
        <v>32947.609255949996</v>
      </c>
      <c r="K76" s="209">
        <f>VLOOKUP($A$76,'2.3'!75:202,71,FALSE)</f>
        <v>35938.690994390003</v>
      </c>
      <c r="L76" s="209">
        <f>VLOOKUP($A$76,'2.3'!75:202,79,FALSE)</f>
        <v>27763.483311846991</v>
      </c>
      <c r="M76" s="209">
        <f>VLOOKUP($A$76,'2.3'!75:202,87,FALSE)</f>
        <v>34004.182663245723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09">
        <f>VLOOKUP($A$77,'2.3'!76:203,7,FALSE)</f>
        <v>414.30382516999998</v>
      </c>
      <c r="D77" s="209">
        <f>VLOOKUP($A$77,'2.3'!76:203,15,FALSE)</f>
        <v>748.99365036999995</v>
      </c>
      <c r="E77" s="209">
        <f>VLOOKUP($A$77,'2.3'!76:203,23,FALSE)</f>
        <v>375.34175554000007</v>
      </c>
      <c r="F77" s="209">
        <f>VLOOKUP($A$77,'2.3'!76:203,31,FALSE)</f>
        <v>407.07066428000002</v>
      </c>
      <c r="G77" s="209">
        <f>VLOOKUP($A$77,'2.3'!76:203,39,FALSE)</f>
        <v>433.61709526000004</v>
      </c>
      <c r="H77" s="209">
        <f>VLOOKUP($A$77,'2.3'!76:203,47,FALSE)</f>
        <v>267.32589875999992</v>
      </c>
      <c r="I77" s="209">
        <f>VLOOKUP($A$77,'2.3'!76:203,55,FALSE)</f>
        <v>391.61702298</v>
      </c>
      <c r="J77" s="209">
        <f>VLOOKUP($A$77,'2.3'!76:203,63,FALSE)</f>
        <v>396.83110729000003</v>
      </c>
      <c r="K77" s="209">
        <f>VLOOKUP($A$77,'2.3'!76:203,71,FALSE)</f>
        <v>482.69056532999986</v>
      </c>
      <c r="L77" s="209">
        <f>VLOOKUP($A$77,'2.3'!76:203,79,FALSE)</f>
        <v>489.50409966000007</v>
      </c>
      <c r="M77" s="209">
        <f>VLOOKUP($A$77,'2.3'!76:203,87,FALSE)</f>
        <v>313.23821054000001</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10">
        <f>VLOOKUP($A$78,'2.3'!77:204,7,FALSE)</f>
        <v>17958</v>
      </c>
      <c r="D78" s="210">
        <f>VLOOKUP($A$78,'2.3'!77:204,15,FALSE)</f>
        <v>20040</v>
      </c>
      <c r="E78" s="210">
        <f>VLOOKUP($A$78,'2.3'!77:204,23,FALSE)</f>
        <v>21833</v>
      </c>
      <c r="F78" s="210">
        <f>VLOOKUP($A$78,'2.3'!77:204,31,FALSE)</f>
        <v>25551</v>
      </c>
      <c r="G78" s="210">
        <f>VLOOKUP($A$78,'2.3'!77:204,39,FALSE)</f>
        <v>28330.349966189475</v>
      </c>
      <c r="H78" s="210">
        <f>VLOOKUP($A$78,'2.3'!77:204,47,FALSE)</f>
        <v>32201</v>
      </c>
      <c r="I78" s="210">
        <f>VLOOKUP($A$78,'2.3'!77:204,55,FALSE)</f>
        <v>35125.577060561685</v>
      </c>
      <c r="J78" s="210">
        <f>VLOOKUP($A$78,'2.3'!77:204,63,FALSE)</f>
        <v>35661.626222298502</v>
      </c>
      <c r="K78" s="210">
        <f>VLOOKUP($A$78,'2.3'!77:204,71,FALSE)</f>
        <v>38304.810987162091</v>
      </c>
      <c r="L78" s="210">
        <f>VLOOKUP($A$78,'2.3'!77:204,79,FALSE)</f>
        <v>40535</v>
      </c>
      <c r="M78" s="210">
        <f>VLOOKUP($A$78,'2.3'!77:204,87,FALSE)</f>
        <v>42633.554356927649</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207" customFormat="1" ht="20.100000000000001" customHeight="1" x14ac:dyDescent="0.25">
      <c r="A79" s="105" t="s">
        <v>589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row>
    <row r="80" spans="1:83" s="207" customFormat="1" ht="20.100000000000001" customHeight="1" x14ac:dyDescent="0.25">
      <c r="A80" s="105" t="s">
        <v>853</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1" ht="20.100000000000001" customHeight="1" x14ac:dyDescent="0.25">
      <c r="A81" s="105" t="s">
        <v>590</v>
      </c>
    </row>
    <row r="82" spans="1:1" ht="20.100000000000001" customHeight="1" x14ac:dyDescent="0.25">
      <c r="A82" s="105" t="s">
        <v>804</v>
      </c>
    </row>
    <row r="83" spans="1:1" ht="20.100000000000001" customHeight="1" x14ac:dyDescent="0.25">
      <c r="A83" s="105" t="s">
        <v>655</v>
      </c>
    </row>
    <row r="84" spans="1:1" ht="20.100000000000001" customHeight="1" x14ac:dyDescent="0.25">
      <c r="A84" s="105" t="s">
        <v>858</v>
      </c>
    </row>
    <row r="85" spans="1:1" ht="20.100000000000001" customHeight="1" x14ac:dyDescent="0.25">
      <c r="A85" s="105" t="s">
        <v>605</v>
      </c>
    </row>
    <row r="86" spans="1:1" ht="20.100000000000001" customHeight="1" x14ac:dyDescent="0.25">
      <c r="A86" s="105" t="s">
        <v>662</v>
      </c>
    </row>
    <row r="87" spans="1:1" ht="20.100000000000001" customHeight="1" x14ac:dyDescent="0.25">
      <c r="A87" s="105" t="s">
        <v>857</v>
      </c>
    </row>
    <row r="88" spans="1:1" ht="20.100000000000001" customHeight="1" x14ac:dyDescent="0.25">
      <c r="A88" s="105" t="s">
        <v>613</v>
      </c>
    </row>
    <row r="89" spans="1:1" ht="20.100000000000001" customHeight="1" x14ac:dyDescent="0.25">
      <c r="A89" s="105" t="s">
        <v>664</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CA05-6178-42EB-A79C-733F27AEC2A5}">
  <sheetPr codeName="Planilha22"/>
  <dimension ref="A1:CE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M61" sqref="M61"/>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777</v>
      </c>
    </row>
    <row r="2" spans="1:13" ht="20.100000000000001" customHeight="1" x14ac:dyDescent="0.25">
      <c r="A2" s="99" t="s">
        <v>333</v>
      </c>
    </row>
    <row r="4" spans="1:13" s="116" customFormat="1" ht="20.100000000000001" customHeight="1" x14ac:dyDescent="0.25">
      <c r="A4" s="322" t="s">
        <v>667</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168">
        <f>VLOOKUP($A$5,'2.3'!4:131,8,FALSE)</f>
        <v>314127.52215950587</v>
      </c>
      <c r="D5" s="168">
        <f>VLOOKUP($A$5,'2.3'!4:131,16,FALSE)</f>
        <v>352299.87467490719</v>
      </c>
      <c r="E5" s="168">
        <f>VLOOKUP($A$5,'2.3'!4:131,24,FALSE)</f>
        <v>403849.63663959876</v>
      </c>
      <c r="F5" s="168">
        <f>VLOOKUP($A$5,'2.3'!4:131,32,FALSE)</f>
        <v>423862.3997003953</v>
      </c>
      <c r="G5" s="168">
        <f>VLOOKUP($A$5,'2.3'!4:131,40,FALSE)</f>
        <v>484648.50579123304</v>
      </c>
      <c r="H5" s="168">
        <f>VLOOKUP($A$5,'2.3'!4:131,48,FALSE)</f>
        <v>521426.99414789863</v>
      </c>
      <c r="I5" s="168">
        <f>VLOOKUP($A$5,'2.3'!4:131,56,FALSE)</f>
        <v>552345.27357074176</v>
      </c>
      <c r="J5" s="168">
        <f>VLOOKUP($A$5,'2.3'!4:131,64,FALSE)</f>
        <v>548185.63307793369</v>
      </c>
      <c r="K5" s="168">
        <f>VLOOKUP($A$5,'2.3'!4:131,72,FALSE)</f>
        <v>603414.17546867649</v>
      </c>
      <c r="L5" s="168">
        <f>VLOOKUP($A$5,'2.3'!4:131,80,FALSE)</f>
        <v>660365.62154190126</v>
      </c>
      <c r="M5" s="168">
        <f>VLOOKUP($A$5,'2.3'!4:131,88,FALSE)</f>
        <v>698230.54367175396</v>
      </c>
    </row>
    <row r="6" spans="1:13" ht="20.100000000000001" customHeight="1" x14ac:dyDescent="0.25">
      <c r="A6" s="18">
        <v>2</v>
      </c>
      <c r="B6" s="19" t="s">
        <v>490</v>
      </c>
      <c r="C6" s="91">
        <f>VLOOKUP($A$6,'2.3'!5:132,8,FALSE)</f>
        <v>294412.71277987392</v>
      </c>
      <c r="D6" s="91">
        <f>VLOOKUP($A$6,'2.3'!5:132,16,FALSE)</f>
        <v>332688.97696310561</v>
      </c>
      <c r="E6" s="91">
        <f>VLOOKUP($A$6,'2.3'!5:132,24,FALSE)</f>
        <v>379328.40979992651</v>
      </c>
      <c r="F6" s="91">
        <f>VLOOKUP($A$6,'2.3'!5:132,32,FALSE)</f>
        <v>412897.32225633168</v>
      </c>
      <c r="G6" s="91">
        <f>VLOOKUP($A$6,'2.3'!5:132,40,FALSE)</f>
        <v>467499.99896318495</v>
      </c>
      <c r="H6" s="91">
        <f>VLOOKUP($A$6,'2.3'!5:132,48,FALSE)</f>
        <v>509776.50500673405</v>
      </c>
      <c r="I6" s="91">
        <f>VLOOKUP($A$6,'2.3'!5:132,56,FALSE)</f>
        <v>543079.9076344159</v>
      </c>
      <c r="J6" s="91">
        <f>VLOOKUP($A$6,'2.3'!5:132,64,FALSE)</f>
        <v>556731.77722058841</v>
      </c>
      <c r="K6" s="91">
        <f>VLOOKUP($A$6,'2.3'!5:132,72,FALSE)</f>
        <v>605135.20805239445</v>
      </c>
      <c r="L6" s="91">
        <f>VLOOKUP($A$6,'2.3'!5:132,80,FALSE)</f>
        <v>656969.16235660203</v>
      </c>
      <c r="M6" s="91">
        <f>VLOOKUP($A$6,'2.3'!5:132,88,FALSE)</f>
        <v>682823.45318836276</v>
      </c>
    </row>
    <row r="7" spans="1:13" ht="20.100000000000001" customHeight="1" x14ac:dyDescent="0.25">
      <c r="A7" s="32">
        <v>21</v>
      </c>
      <c r="B7" s="33" t="s">
        <v>244</v>
      </c>
      <c r="C7" s="92">
        <f>VLOOKUP($A$7,'2.3'!6:133,8,FALSE)</f>
        <v>134500.23541804421</v>
      </c>
      <c r="D7" s="92">
        <f>VLOOKUP($A$7,'2.3'!6:133,16,FALSE)</f>
        <v>154556.7284607192</v>
      </c>
      <c r="E7" s="92">
        <f>VLOOKUP($A$7,'2.3'!6:133,24,FALSE)</f>
        <v>177377.79377692571</v>
      </c>
      <c r="F7" s="92">
        <f>VLOOKUP($A$7,'2.3'!6:133,32,FALSE)</f>
        <v>201313.57477606958</v>
      </c>
      <c r="G7" s="92">
        <f>VLOOKUP($A$7,'2.3'!6:133,40,FALSE)</f>
        <v>223068.16834613431</v>
      </c>
      <c r="H7" s="92">
        <f>VLOOKUP($A$7,'2.3'!6:133,48,FALSE)</f>
        <v>242145.08467116149</v>
      </c>
      <c r="I7" s="92">
        <f>VLOOKUP($A$7,'2.3'!6:133,56,FALSE)</f>
        <v>262039.5233264475</v>
      </c>
      <c r="J7" s="92">
        <f>VLOOKUP($A$7,'2.3'!6:133,64,FALSE)</f>
        <v>275518.77935371408</v>
      </c>
      <c r="K7" s="92">
        <f>VLOOKUP($A$7,'2.3'!6:133,72,FALSE)</f>
        <v>291914.03024887893</v>
      </c>
      <c r="L7" s="92">
        <f>VLOOKUP($A$7,'2.3'!6:133,80,FALSE)</f>
        <v>313274.82353145391</v>
      </c>
      <c r="M7" s="92">
        <f>VLOOKUP($A$7,'2.3'!6:133,88,FALSE)</f>
        <v>323273.54826899996</v>
      </c>
    </row>
    <row r="8" spans="1:13" ht="20.100000000000001" customHeight="1" x14ac:dyDescent="0.25">
      <c r="A8" s="35">
        <v>211</v>
      </c>
      <c r="B8" s="36" t="s">
        <v>306</v>
      </c>
      <c r="C8" s="93">
        <f>VLOOKUP($A$8,'2.3'!7:134,8,FALSE)</f>
        <v>113897.82867164501</v>
      </c>
      <c r="D8" s="93">
        <f>VLOOKUP($A$8,'2.3'!7:134,16,FALSE)</f>
        <v>129322.433206738</v>
      </c>
      <c r="E8" s="93">
        <f>VLOOKUP($A$8,'2.3'!7:134,24,FALSE)</f>
        <v>150002.412331122</v>
      </c>
      <c r="F8" s="93">
        <f>VLOOKUP($A$8,'2.3'!7:134,32,FALSE)</f>
        <v>168343.43958360399</v>
      </c>
      <c r="G8" s="93">
        <f>VLOOKUP($A$8,'2.3'!7:134,40,FALSE)</f>
        <v>187355.32293292801</v>
      </c>
      <c r="H8" s="93">
        <f>VLOOKUP($A$8,'2.3'!7:134,48,FALSE)</f>
        <v>203203.673180674</v>
      </c>
      <c r="I8" s="93">
        <f>VLOOKUP($A$8,'2.3'!7:134,56,FALSE)</f>
        <v>221116.456375251</v>
      </c>
      <c r="J8" s="93">
        <f>VLOOKUP($A$8,'2.3'!7:134,64,FALSE)</f>
        <v>231122.33214338901</v>
      </c>
      <c r="K8" s="93">
        <f>VLOOKUP($A$8,'2.3'!7:134,72,FALSE)</f>
        <v>244352.86484123801</v>
      </c>
      <c r="L8" s="93">
        <f>VLOOKUP($A$8,'2.3'!7:134,80,FALSE)</f>
        <v>261742.96162379501</v>
      </c>
      <c r="M8" s="93">
        <f>VLOOKUP($A$8,'2.3'!7:134,88,FALSE)</f>
        <v>270118.16307399998</v>
      </c>
    </row>
    <row r="9" spans="1:13" s="48" customFormat="1" ht="20.100000000000001" customHeight="1" x14ac:dyDescent="0.25">
      <c r="A9" s="45" t="s">
        <v>491</v>
      </c>
      <c r="B9" s="56" t="s">
        <v>492</v>
      </c>
      <c r="C9" s="95">
        <f>VLOOKUP($A$9,'2.3'!8:135,8,FALSE)</f>
        <v>113897.82867164501</v>
      </c>
      <c r="D9" s="95">
        <f>VLOOKUP($A$9,'2.3'!8:135,16,FALSE)</f>
        <v>129322.433206738</v>
      </c>
      <c r="E9" s="95">
        <f>VLOOKUP($A$9,'2.3'!8:135,24,FALSE)</f>
        <v>150002.412331122</v>
      </c>
      <c r="F9" s="95">
        <f>VLOOKUP($A$9,'2.3'!8:135,32,FALSE)</f>
        <v>168343.43958360399</v>
      </c>
      <c r="G9" s="95">
        <f>VLOOKUP($A$9,'2.3'!8:135,40,FALSE)</f>
        <v>187355.32293292801</v>
      </c>
      <c r="H9" s="95">
        <f>VLOOKUP($A$9,'2.3'!8:135,48,FALSE)</f>
        <v>203203.673180674</v>
      </c>
      <c r="I9" s="95">
        <f>VLOOKUP($A$9,'2.3'!8:135,56,FALSE)</f>
        <v>221116.456375251</v>
      </c>
      <c r="J9" s="95">
        <f>VLOOKUP($A$9,'2.3'!8:135,64,FALSE)</f>
        <v>231122.33214338901</v>
      </c>
      <c r="K9" s="95">
        <f>VLOOKUP($A$9,'2.3'!8:135,72,FALSE)</f>
        <v>244352.86484123801</v>
      </c>
      <c r="L9" s="95">
        <f>VLOOKUP($A$9,'2.3'!8:135,80,FALSE)</f>
        <v>261742.96162379501</v>
      </c>
      <c r="M9" s="95">
        <f>VLOOKUP($A$9,'2.3'!8:135,88,FALSE)</f>
        <v>270118.16307399998</v>
      </c>
    </row>
    <row r="10" spans="1:13" s="48" customFormat="1" ht="20.100000000000001" customHeight="1" x14ac:dyDescent="0.25">
      <c r="A10" s="45" t="s">
        <v>493</v>
      </c>
      <c r="B10" s="56" t="s">
        <v>494</v>
      </c>
      <c r="C10" s="95" t="str">
        <f>VLOOKUP($A$10,'2.3'!9:136,8,FALSE)</f>
        <v>0</v>
      </c>
      <c r="D10" s="95" t="str">
        <f>VLOOKUP($A$10,'2.3'!9:136,16,FALSE)</f>
        <v>0</v>
      </c>
      <c r="E10" s="95" t="str">
        <f>VLOOKUP($A$10,'2.3'!9:136,24,FALSE)</f>
        <v>0</v>
      </c>
      <c r="F10" s="95" t="str">
        <f>VLOOKUP($A$10,'2.3'!9:136,32,FALSE)</f>
        <v>0</v>
      </c>
      <c r="G10" s="95" t="str">
        <f>VLOOKUP($A$10,'2.3'!9:136,40,FALSE)</f>
        <v>0</v>
      </c>
      <c r="H10" s="95" t="str">
        <f>VLOOKUP($A$10,'2.3'!9:136,48,FALSE)</f>
        <v>0</v>
      </c>
      <c r="I10" s="95" t="str">
        <f>VLOOKUP($A$10,'2.3'!9:136,56,FALSE)</f>
        <v>0</v>
      </c>
      <c r="J10" s="95" t="str">
        <f>VLOOKUP($A$10,'2.3'!9:136,64,FALSE)</f>
        <v>0</v>
      </c>
      <c r="K10" s="95" t="str">
        <f>VLOOKUP($A$10,'2.3'!9:136,72,FALSE)</f>
        <v>0</v>
      </c>
      <c r="L10" s="95" t="str">
        <f>VLOOKUP($A$10,'2.3'!9:136,80,FALSE)</f>
        <v>0</v>
      </c>
      <c r="M10" s="95" t="str">
        <f>VLOOKUP($A$10,'2.3'!9:136,88,FALSE)</f>
        <v>0</v>
      </c>
    </row>
    <row r="11" spans="1:13" s="48" customFormat="1" ht="20.100000000000001" customHeight="1" x14ac:dyDescent="0.25">
      <c r="A11" s="45" t="s">
        <v>495</v>
      </c>
      <c r="B11" s="56" t="s">
        <v>496</v>
      </c>
      <c r="C11" s="95" t="str">
        <f>VLOOKUP($A$11,'2.3'!10:137,8,FALSE)</f>
        <v>0</v>
      </c>
      <c r="D11" s="95" t="str">
        <f>VLOOKUP($A$11,'2.3'!10:137,16,FALSE)</f>
        <v>0</v>
      </c>
      <c r="E11" s="95" t="str">
        <f>VLOOKUP($A$11,'2.3'!10:137,24,FALSE)</f>
        <v>0</v>
      </c>
      <c r="F11" s="95" t="str">
        <f>VLOOKUP($A$11,'2.3'!10:137,32,FALSE)</f>
        <v>0</v>
      </c>
      <c r="G11" s="95" t="str">
        <f>VLOOKUP($A$11,'2.3'!10:137,40,FALSE)</f>
        <v>0</v>
      </c>
      <c r="H11" s="95" t="str">
        <f>VLOOKUP($A$11,'2.3'!10:137,48,FALSE)</f>
        <v>0</v>
      </c>
      <c r="I11" s="95" t="str">
        <f>VLOOKUP($A$11,'2.3'!10:137,56,FALSE)</f>
        <v>0</v>
      </c>
      <c r="J11" s="95" t="str">
        <f>VLOOKUP($A$11,'2.3'!10:137,64,FALSE)</f>
        <v>0</v>
      </c>
      <c r="K11" s="95" t="str">
        <f>VLOOKUP($A$11,'2.3'!10:137,72,FALSE)</f>
        <v>0</v>
      </c>
      <c r="L11" s="95" t="str">
        <f>VLOOKUP($A$11,'2.3'!10:137,80,FALSE)</f>
        <v>0</v>
      </c>
      <c r="M11" s="95" t="str">
        <f>VLOOKUP($A$11,'2.3'!10:137,88,FALSE)</f>
        <v>0</v>
      </c>
    </row>
    <row r="12" spans="1:13" ht="20.100000000000001" customHeight="1" x14ac:dyDescent="0.25">
      <c r="A12" s="35">
        <v>212</v>
      </c>
      <c r="B12" s="36" t="s">
        <v>246</v>
      </c>
      <c r="C12" s="93">
        <f>VLOOKUP($A$12,'2.3'!11:138,8,FALSE)</f>
        <v>20602.4067463992</v>
      </c>
      <c r="D12" s="93">
        <f>VLOOKUP($A$12,'2.3'!11:138,16,FALSE)</f>
        <v>25234.295253981199</v>
      </c>
      <c r="E12" s="93">
        <f>VLOOKUP($A$12,'2.3'!11:138,24,FALSE)</f>
        <v>27375.381445803705</v>
      </c>
      <c r="F12" s="93">
        <f>VLOOKUP($A$12,'2.3'!11:138,32,FALSE)</f>
        <v>32970.135192465597</v>
      </c>
      <c r="G12" s="93">
        <f>VLOOKUP($A$12,'2.3'!11:138,40,FALSE)</f>
        <v>35712.845413206298</v>
      </c>
      <c r="H12" s="93">
        <f>VLOOKUP($A$12,'2.3'!11:138,48,FALSE)</f>
        <v>38941.411490487502</v>
      </c>
      <c r="I12" s="93">
        <f>VLOOKUP($A$12,'2.3'!11:138,56,FALSE)</f>
        <v>40923.066951196502</v>
      </c>
      <c r="J12" s="93">
        <f>VLOOKUP($A$12,'2.3'!11:138,64,FALSE)</f>
        <v>44396.447210325103</v>
      </c>
      <c r="K12" s="93">
        <f>VLOOKUP($A$12,'2.3'!11:138,72,FALSE)</f>
        <v>47561.165407640903</v>
      </c>
      <c r="L12" s="93">
        <f>VLOOKUP($A$12,'2.3'!11:138,80,FALSE)</f>
        <v>51531.861907658902</v>
      </c>
      <c r="M12" s="93">
        <f>VLOOKUP($A$12,'2.3'!11:138,88,FALSE)</f>
        <v>53155.385195000003</v>
      </c>
    </row>
    <row r="13" spans="1:13" s="108" customFormat="1" ht="20.100000000000001" customHeight="1" x14ac:dyDescent="0.25">
      <c r="A13" s="108">
        <v>2121</v>
      </c>
      <c r="B13" s="108" t="s">
        <v>307</v>
      </c>
      <c r="C13" s="94">
        <f>VLOOKUP($A$13,'2.3'!12:139,8,FALSE)</f>
        <v>20602.4067463992</v>
      </c>
      <c r="D13" s="94">
        <f>VLOOKUP($A$13,'2.3'!12:139,16,FALSE)</f>
        <v>25234.295253981199</v>
      </c>
      <c r="E13" s="94">
        <f>VLOOKUP($A$13,'2.3'!12:139,24,FALSE)</f>
        <v>27375.381445803705</v>
      </c>
      <c r="F13" s="94">
        <f>VLOOKUP($A$13,'2.3'!12:139,32,FALSE)</f>
        <v>32970.135192465597</v>
      </c>
      <c r="G13" s="94">
        <f>VLOOKUP($A$13,'2.3'!12:139,40,FALSE)</f>
        <v>35712.845413206298</v>
      </c>
      <c r="H13" s="94">
        <f>VLOOKUP($A$13,'2.3'!12:139,48,FALSE)</f>
        <v>38941.411490487502</v>
      </c>
      <c r="I13" s="94">
        <f>VLOOKUP($A$13,'2.3'!12:139,56,FALSE)</f>
        <v>40923.066951196502</v>
      </c>
      <c r="J13" s="94">
        <f>VLOOKUP($A$13,'2.3'!12:139,64,FALSE)</f>
        <v>44396.447210325103</v>
      </c>
      <c r="K13" s="94">
        <f>VLOOKUP($A$13,'2.3'!12:139,72,FALSE)</f>
        <v>47561.165407640903</v>
      </c>
      <c r="L13" s="94">
        <f>VLOOKUP($A$13,'2.3'!12:139,80,FALSE)</f>
        <v>51531.861907658902</v>
      </c>
      <c r="M13" s="94" t="str">
        <f>VLOOKUP($A$13,'2.3'!12:139,88,FALSE)</f>
        <v>n.d.</v>
      </c>
    </row>
    <row r="14" spans="1:13" s="109" customFormat="1" ht="20.100000000000001" customHeight="1" x14ac:dyDescent="0.25">
      <c r="A14" s="60" t="s">
        <v>497</v>
      </c>
      <c r="B14" s="109" t="s">
        <v>498</v>
      </c>
      <c r="C14" s="95">
        <f>VLOOKUP($A$14,'2.3'!13:140,8,FALSE)</f>
        <v>9.5755000218957633</v>
      </c>
      <c r="D14" s="95">
        <f>VLOOKUP($A$14,'2.3'!13:140,16,FALSE)</f>
        <v>20.686044942022633</v>
      </c>
      <c r="E14" s="95">
        <f>VLOOKUP($A$14,'2.3'!13:140,24,FALSE)</f>
        <v>8.0882381572824826</v>
      </c>
      <c r="F14" s="95">
        <f>VLOOKUP($A$14,'2.3'!13:140,32,FALSE)</f>
        <v>263.97388813071257</v>
      </c>
      <c r="G14" s="95">
        <f>VLOOKUP($A$14,'2.3'!13:140,40,FALSE)</f>
        <v>53.239754607002993</v>
      </c>
      <c r="H14" s="95">
        <f>VLOOKUP($A$14,'2.3'!13:140,48,FALSE)</f>
        <v>238.89086263298964</v>
      </c>
      <c r="I14" s="95">
        <f>VLOOKUP($A$14,'2.3'!13:140,56,FALSE)</f>
        <v>15.628739318878802</v>
      </c>
      <c r="J14" s="95">
        <f>VLOOKUP($A$14,'2.3'!13:140,64,FALSE)</f>
        <v>42.210290060528742</v>
      </c>
      <c r="K14" s="95">
        <f>VLOOKUP($A$14,'2.3'!13:140,72,FALSE)</f>
        <v>17.279843472056111</v>
      </c>
      <c r="L14" s="95">
        <f>VLOOKUP($A$14,'2.3'!13:140,80,FALSE)</f>
        <v>128.33434480112373</v>
      </c>
      <c r="M14" s="95" t="str">
        <f>VLOOKUP($A$14,'2.3'!13:140,88,FALSE)</f>
        <v>n.d.</v>
      </c>
    </row>
    <row r="15" spans="1:13" s="109" customFormat="1" ht="20.100000000000001" customHeight="1" x14ac:dyDescent="0.25">
      <c r="A15" s="60" t="s">
        <v>499</v>
      </c>
      <c r="B15" s="109" t="s">
        <v>500</v>
      </c>
      <c r="C15" s="95">
        <f>VLOOKUP($A$15,'2.3'!14:141,8,FALSE)</f>
        <v>5866.179023486291</v>
      </c>
      <c r="D15" s="95">
        <f>VLOOKUP($A$15,'2.3'!14:141,16,FALSE)</f>
        <v>6682.8929594943775</v>
      </c>
      <c r="E15" s="95">
        <f>VLOOKUP($A$15,'2.3'!14:141,24,FALSE)</f>
        <v>6844.4031116963379</v>
      </c>
      <c r="F15" s="95">
        <f>VLOOKUP($A$15,'2.3'!14:141,32,FALSE)</f>
        <v>9033.2676231040132</v>
      </c>
      <c r="G15" s="95">
        <f>VLOOKUP($A$15,'2.3'!14:141,40,FALSE)</f>
        <v>9963.3508583529747</v>
      </c>
      <c r="H15" s="95">
        <f>VLOOKUP($A$15,'2.3'!14:141,48,FALSE)</f>
        <v>10533.267081952616</v>
      </c>
      <c r="I15" s="95">
        <f>VLOOKUP($A$15,'2.3'!14:141,56,FALSE)</f>
        <v>10895.539603019803</v>
      </c>
      <c r="J15" s="95">
        <f>VLOOKUP($A$15,'2.3'!14:141,64,FALSE)</f>
        <v>11557.764702205646</v>
      </c>
      <c r="K15" s="95">
        <f>VLOOKUP($A$15,'2.3'!14:141,72,FALSE)</f>
        <v>13160.457728191039</v>
      </c>
      <c r="L15" s="95">
        <f>VLOOKUP($A$15,'2.3'!14:141,80,FALSE)</f>
        <v>14968.680545831008</v>
      </c>
      <c r="M15" s="95" t="str">
        <f>VLOOKUP($A$15,'2.3'!14:141,88,FALSE)</f>
        <v>n.d.</v>
      </c>
    </row>
    <row r="16" spans="1:13" s="109" customFormat="1" ht="20.100000000000001" customHeight="1" x14ac:dyDescent="0.25">
      <c r="A16" s="60" t="s">
        <v>501</v>
      </c>
      <c r="B16" s="109" t="s">
        <v>464</v>
      </c>
      <c r="C16" s="95">
        <f>VLOOKUP($A$16,'2.3'!15:142,8,FALSE)</f>
        <v>7113.7574738800004</v>
      </c>
      <c r="D16" s="95">
        <f>VLOOKUP($A$16,'2.3'!15:142,16,FALSE)</f>
        <v>9770.4471437000011</v>
      </c>
      <c r="E16" s="95">
        <f>VLOOKUP($A$16,'2.3'!15:142,24,FALSE)</f>
        <v>10961.792205482901</v>
      </c>
      <c r="F16" s="95">
        <f>VLOOKUP($A$16,'2.3'!15:142,32,FALSE)</f>
        <v>13540.7429617996</v>
      </c>
      <c r="G16" s="95">
        <f>VLOOKUP($A$16,'2.3'!15:142,40,FALSE)</f>
        <v>14658.0977379329</v>
      </c>
      <c r="H16" s="95">
        <f>VLOOKUP($A$16,'2.3'!15:142,48,FALSE)</f>
        <v>16744.405644064398</v>
      </c>
      <c r="I16" s="95">
        <f>VLOOKUP($A$16,'2.3'!15:142,56,FALSE)</f>
        <v>18495.970463872003</v>
      </c>
      <c r="J16" s="95">
        <f>VLOOKUP($A$16,'2.3'!15:142,64,FALSE)</f>
        <v>20047.869026230001</v>
      </c>
      <c r="K16" s="95">
        <f>VLOOKUP($A$16,'2.3'!15:142,72,FALSE)</f>
        <v>21635.24306289</v>
      </c>
      <c r="L16" s="95">
        <f>VLOOKUP($A$16,'2.3'!15:142,80,FALSE)</f>
        <v>23811.005222414198</v>
      </c>
      <c r="M16" s="95" t="str">
        <f>VLOOKUP($A$16,'2.3'!15:142,88,FALSE)</f>
        <v>n.d.</v>
      </c>
    </row>
    <row r="17" spans="1:13" s="109" customFormat="1" ht="20.100000000000001" customHeight="1" x14ac:dyDescent="0.25">
      <c r="A17" s="60" t="s">
        <v>502</v>
      </c>
      <c r="B17" s="109" t="s">
        <v>503</v>
      </c>
      <c r="C17" s="95">
        <f>VLOOKUP($A$17,'2.3'!16:143,8,FALSE)</f>
        <v>7612.8947490110104</v>
      </c>
      <c r="D17" s="95">
        <f>VLOOKUP($A$17,'2.3'!16:143,16,FALSE)</f>
        <v>8760.2691058448017</v>
      </c>
      <c r="E17" s="95">
        <f>VLOOKUP($A$17,'2.3'!16:143,24,FALSE)</f>
        <v>9561.0978904671811</v>
      </c>
      <c r="F17" s="95">
        <f>VLOOKUP($A$17,'2.3'!16:143,32,FALSE)</f>
        <v>10132.150719431274</v>
      </c>
      <c r="G17" s="95">
        <f>VLOOKUP($A$17,'2.3'!16:143,40,FALSE)</f>
        <v>11038.157062313423</v>
      </c>
      <c r="H17" s="95">
        <f>VLOOKUP($A$17,'2.3'!16:143,48,FALSE)</f>
        <v>11424.847901837496</v>
      </c>
      <c r="I17" s="95">
        <f>VLOOKUP($A$17,'2.3'!16:143,56,FALSE)</f>
        <v>11515.928144985821</v>
      </c>
      <c r="J17" s="95">
        <f>VLOOKUP($A$17,'2.3'!16:143,64,FALSE)</f>
        <v>12748.603191828928</v>
      </c>
      <c r="K17" s="95">
        <f>VLOOKUP($A$17,'2.3'!16:143,72,FALSE)</f>
        <v>12748.184773087803</v>
      </c>
      <c r="L17" s="95">
        <f>VLOOKUP($A$17,'2.3'!16:143,80,FALSE)</f>
        <v>12623.841794612568</v>
      </c>
      <c r="M17" s="95" t="str">
        <f>VLOOKUP($A$17,'2.3'!16:143,88,FALSE)</f>
        <v>n.d.</v>
      </c>
    </row>
    <row r="18" spans="1:13" s="108" customFormat="1" ht="20.100000000000001" customHeight="1" x14ac:dyDescent="0.25">
      <c r="A18" s="108">
        <v>2122</v>
      </c>
      <c r="B18" s="108" t="s">
        <v>837</v>
      </c>
      <c r="C18" s="94" t="str">
        <f>VLOOKUP($A$18,'2.3'!17:144,8,FALSE)</f>
        <v>n.d.</v>
      </c>
      <c r="D18" s="94" t="str">
        <f>VLOOKUP($A$18,'2.3'!17:144,16,FALSE)</f>
        <v>n.d.</v>
      </c>
      <c r="E18" s="94" t="str">
        <f>VLOOKUP($A$18,'2.3'!17:144,24,FALSE)</f>
        <v>n.d.</v>
      </c>
      <c r="F18" s="94" t="str">
        <f>VLOOKUP($A$18,'2.3'!17:144,32,FALSE)</f>
        <v>n.d.</v>
      </c>
      <c r="G18" s="94" t="str">
        <f>VLOOKUP($A$18,'2.3'!17:144,40,FALSE)</f>
        <v>n.d.</v>
      </c>
      <c r="H18" s="94" t="str">
        <f>VLOOKUP($A$18,'2.3'!17:144,48,FALSE)</f>
        <v>n.d.</v>
      </c>
      <c r="I18" s="94" t="str">
        <f>VLOOKUP($A$18,'2.3'!17:144,56,FALSE)</f>
        <v>n.d.</v>
      </c>
      <c r="J18" s="94" t="str">
        <f>VLOOKUP($A$18,'2.3'!17:144,64,FALSE)</f>
        <v>n.d.</v>
      </c>
      <c r="K18" s="94" t="str">
        <f>VLOOKUP($A$18,'2.3'!17:144,72,FALSE)</f>
        <v>n.d.</v>
      </c>
      <c r="L18" s="94" t="str">
        <f>VLOOKUP($A$18,'2.3'!17:144,80,FALSE)</f>
        <v>n.d.</v>
      </c>
      <c r="M18" s="94" t="str">
        <f>VLOOKUP($A$18,'2.3'!17:144,88,FALSE)</f>
        <v>n.d.</v>
      </c>
    </row>
    <row r="19" spans="1:13" ht="20.100000000000001" customHeight="1" x14ac:dyDescent="0.25">
      <c r="A19" s="32">
        <v>22</v>
      </c>
      <c r="B19" s="33" t="s">
        <v>245</v>
      </c>
      <c r="C19" s="92">
        <f>VLOOKUP($A$19,'2.3'!18:145,8,FALSE)</f>
        <v>102419.06780812399</v>
      </c>
      <c r="D19" s="92">
        <f>VLOOKUP($A$19,'2.3'!18:145,16,FALSE)</f>
        <v>115737.09672104</v>
      </c>
      <c r="E19" s="92">
        <f>VLOOKUP($A$19,'2.3'!18:145,24,FALSE)</f>
        <v>128017.67910944701</v>
      </c>
      <c r="F19" s="92">
        <f>VLOOKUP($A$19,'2.3'!18:145,32,FALSE)</f>
        <v>131341.698041778</v>
      </c>
      <c r="G19" s="92">
        <f>VLOOKUP($A$19,'2.3'!18:145,40,FALSE)</f>
        <v>152713.026442734</v>
      </c>
      <c r="H19" s="92">
        <f>VLOOKUP($A$19,'2.3'!18:145,48,FALSE)</f>
        <v>152952.68291774602</v>
      </c>
      <c r="I19" s="92">
        <f>VLOOKUP($A$19,'2.3'!18:145,56,FALSE)</f>
        <v>165631.269122606</v>
      </c>
      <c r="J19" s="92">
        <f>VLOOKUP($A$19,'2.3'!18:145,64,FALSE)</f>
        <v>162053.23737975699</v>
      </c>
      <c r="K19" s="92">
        <f>VLOOKUP($A$19,'2.3'!18:145,72,FALSE)</f>
        <v>182901.352374126</v>
      </c>
      <c r="L19" s="92">
        <f>VLOOKUP($A$19,'2.3'!18:145,80,FALSE)</f>
        <v>203438.38054678001</v>
      </c>
      <c r="M19" s="92">
        <f>VLOOKUP($A$19,'2.3'!18:145,88,FALSE)</f>
        <v>212079.274554</v>
      </c>
    </row>
    <row r="20" spans="1:13" ht="20.100000000000001" customHeight="1" x14ac:dyDescent="0.25">
      <c r="A20" s="32">
        <v>23</v>
      </c>
      <c r="B20" s="33" t="s">
        <v>838</v>
      </c>
      <c r="C20" s="92">
        <f>VLOOKUP($A$20,'2.3'!19:146,8,FALSE)</f>
        <v>14528</v>
      </c>
      <c r="D20" s="92">
        <f>VLOOKUP($A$20,'2.3'!19:146,16,FALSE)</f>
        <v>17051.573219527221</v>
      </c>
      <c r="E20" s="92">
        <f>VLOOKUP($A$20,'2.3'!19:146,24,FALSE)</f>
        <v>20173</v>
      </c>
      <c r="F20" s="92">
        <f>VLOOKUP($A$20,'2.3'!19:146,32,FALSE)</f>
        <v>22305</v>
      </c>
      <c r="G20" s="92">
        <f>VLOOKUP($A$20,'2.3'!19:146,40,FALSE)</f>
        <v>24786.01043759087</v>
      </c>
      <c r="H20" s="92">
        <f>VLOOKUP($A$20,'2.3'!19:146,48,FALSE)</f>
        <v>27534</v>
      </c>
      <c r="I20" s="92">
        <f>VLOOKUP($A$20,'2.3'!19:146,56,FALSE)</f>
        <v>30840.39482217361</v>
      </c>
      <c r="J20" s="92">
        <f>VLOOKUP($A$20,'2.3'!19:146,64,FALSE)</f>
        <v>32538.610194911183</v>
      </c>
      <c r="K20" s="92">
        <f>VLOOKUP($A$20,'2.3'!19:146,72,FALSE)</f>
        <v>34303.67373557503</v>
      </c>
      <c r="L20" s="92">
        <f>VLOOKUP($A$20,'2.3'!19:146,80,FALSE)</f>
        <v>37632</v>
      </c>
      <c r="M20" s="92">
        <f>VLOOKUP($A$20,'2.3'!19:146,88,FALSE)</f>
        <v>39580.261935608767</v>
      </c>
    </row>
    <row r="21" spans="1:13" ht="20.100000000000001" customHeight="1" x14ac:dyDescent="0.25">
      <c r="A21" s="32">
        <v>24</v>
      </c>
      <c r="B21" s="33" t="s">
        <v>839</v>
      </c>
      <c r="C21" s="92">
        <f>VLOOKUP($A$21,'2.3'!20:147,8,FALSE)</f>
        <v>10982.948527658276</v>
      </c>
      <c r="D21" s="92">
        <f>VLOOKUP($A$21,'2.3'!20:147,16,FALSE)</f>
        <v>9273.2862153880233</v>
      </c>
      <c r="E21" s="92">
        <f>VLOOKUP($A$21,'2.3'!20:147,24,FALSE)</f>
        <v>10809.659102890484</v>
      </c>
      <c r="F21" s="92">
        <f>VLOOKUP($A$21,'2.3'!20:147,32,FALSE)</f>
        <v>10796.035806707858</v>
      </c>
      <c r="G21" s="92">
        <f>VLOOKUP($A$21,'2.3'!20:147,40,FALSE)</f>
        <v>10765.437957342263</v>
      </c>
      <c r="H21" s="92">
        <f>VLOOKUP($A$21,'2.3'!20:147,48,FALSE)</f>
        <v>17100.437351353623</v>
      </c>
      <c r="I21" s="92">
        <f>VLOOKUP($A$21,'2.3'!20:147,56,FALSE)</f>
        <v>9441.5876859509226</v>
      </c>
      <c r="J21" s="92">
        <f>VLOOKUP($A$21,'2.3'!20:147,64,FALSE)</f>
        <v>5174.601273929452</v>
      </c>
      <c r="K21" s="92">
        <f>VLOOKUP($A$21,'2.3'!20:147,72,FALSE)</f>
        <v>5351.7259352631854</v>
      </c>
      <c r="L21" s="92">
        <f>VLOOKUP($A$21,'2.3'!20:147,80,FALSE)</f>
        <v>4858.8583803130996</v>
      </c>
      <c r="M21" s="92">
        <f>VLOOKUP($A$21,'2.3'!20:147,88,FALSE)</f>
        <v>5006.1788007540272</v>
      </c>
    </row>
    <row r="22" spans="1:13" ht="20.100000000000001" customHeight="1" x14ac:dyDescent="0.25">
      <c r="A22" s="35">
        <v>241</v>
      </c>
      <c r="B22" s="36" t="s">
        <v>308</v>
      </c>
      <c r="C22" s="93">
        <f>VLOOKUP($A$22,'2.3'!21:148,8,FALSE)</f>
        <v>58.050051643099998</v>
      </c>
      <c r="D22" s="93">
        <f>VLOOKUP($A$22,'2.3'!21:148,16,FALSE)</f>
        <v>53.57293495107011</v>
      </c>
      <c r="E22" s="93">
        <f>VLOOKUP($A$22,'2.3'!21:148,24,FALSE)</f>
        <v>65.943202020353056</v>
      </c>
      <c r="F22" s="93">
        <f>VLOOKUP($A$22,'2.3'!21:148,32,FALSE)</f>
        <v>130.32908366340394</v>
      </c>
      <c r="G22" s="93">
        <f>VLOOKUP($A$22,'2.3'!21:148,40,FALSE)</f>
        <v>155.74422482568514</v>
      </c>
      <c r="H22" s="93">
        <f>VLOOKUP($A$22,'2.3'!21:148,48,FALSE)</f>
        <v>248.98376682189289</v>
      </c>
      <c r="I22" s="93">
        <f>VLOOKUP($A$22,'2.3'!21:148,56,FALSE)</f>
        <v>299.54949983591018</v>
      </c>
      <c r="J22" s="93">
        <f>VLOOKUP($A$22,'2.3'!21:148,64,FALSE)</f>
        <v>293.55556645860332</v>
      </c>
      <c r="K22" s="93">
        <f>VLOOKUP($A$22,'2.3'!21:148,72,FALSE)</f>
        <v>464.79301982654431</v>
      </c>
      <c r="L22" s="93">
        <f>VLOOKUP($A$22,'2.3'!21:148,80,FALSE)</f>
        <v>390.0599461886008</v>
      </c>
      <c r="M22" s="93">
        <f>VLOOKUP($A$22,'2.3'!21:148,88,FALSE)</f>
        <v>676.54352709629029</v>
      </c>
    </row>
    <row r="23" spans="1:13" ht="20.100000000000001" customHeight="1" x14ac:dyDescent="0.25">
      <c r="A23" s="35">
        <v>242</v>
      </c>
      <c r="B23" s="36" t="s">
        <v>309</v>
      </c>
      <c r="C23" s="93">
        <f>VLOOKUP($A$23,'2.3'!22:149,8,FALSE)</f>
        <v>452.92750884895287</v>
      </c>
      <c r="D23" s="93">
        <f>VLOOKUP($A$23,'2.3'!22:149,16,FALSE)</f>
        <v>594.05158015839834</v>
      </c>
      <c r="E23" s="93">
        <f>VLOOKUP($A$23,'2.3'!22:149,24,FALSE)</f>
        <v>671.33247103473241</v>
      </c>
      <c r="F23" s="93">
        <f>VLOOKUP($A$23,'2.3'!22:149,32,FALSE)</f>
        <v>820.85301173671189</v>
      </c>
      <c r="G23" s="93">
        <f>VLOOKUP($A$23,'2.3'!22:149,40,FALSE)</f>
        <v>1044.4313082133533</v>
      </c>
      <c r="H23" s="93">
        <f>VLOOKUP($A$23,'2.3'!22:149,48,FALSE)</f>
        <v>1450.3537986879053</v>
      </c>
      <c r="I23" s="93">
        <f>VLOOKUP($A$23,'2.3'!22:149,56,FALSE)</f>
        <v>1894.3714193806927</v>
      </c>
      <c r="J23" s="93">
        <f>VLOOKUP($A$23,'2.3'!22:149,64,FALSE)</f>
        <v>1968.9348521611448</v>
      </c>
      <c r="K23" s="93">
        <f>VLOOKUP($A$23,'2.3'!22:149,72,FALSE)</f>
        <v>1938.4508031194655</v>
      </c>
      <c r="L23" s="93">
        <f>VLOOKUP($A$23,'2.3'!22:149,80,FALSE)</f>
        <v>2336.7335517749652</v>
      </c>
      <c r="M23" s="93">
        <f>VLOOKUP($A$23,'2.3'!22:149,88,FALSE)</f>
        <v>2454.5243629986553</v>
      </c>
    </row>
    <row r="24" spans="1:13" ht="20.100000000000001" customHeight="1" x14ac:dyDescent="0.25">
      <c r="A24" s="35">
        <v>243</v>
      </c>
      <c r="B24" s="36" t="s">
        <v>310</v>
      </c>
      <c r="C24" s="93">
        <f>VLOOKUP($A$24,'2.3'!23:150,8,FALSE)</f>
        <v>10471.970967166224</v>
      </c>
      <c r="D24" s="93">
        <f>VLOOKUP($A$24,'2.3'!23:150,16,FALSE)</f>
        <v>8625.6617002785551</v>
      </c>
      <c r="E24" s="93">
        <f>VLOOKUP($A$24,'2.3'!23:150,24,FALSE)</f>
        <v>10072.3834298354</v>
      </c>
      <c r="F24" s="93">
        <f>VLOOKUP($A$24,'2.3'!23:150,32,FALSE)</f>
        <v>9844.8537113077418</v>
      </c>
      <c r="G24" s="93">
        <f>VLOOKUP($A$24,'2.3'!23:150,40,FALSE)</f>
        <v>9565.2624243032242</v>
      </c>
      <c r="H24" s="93">
        <f>VLOOKUP($A$24,'2.3'!23:150,48,FALSE)</f>
        <v>15401.099785843824</v>
      </c>
      <c r="I24" s="93">
        <f>VLOOKUP($A$24,'2.3'!23:150,56,FALSE)</f>
        <v>7247.6667667343208</v>
      </c>
      <c r="J24" s="93">
        <f>VLOOKUP($A$24,'2.3'!23:150,64,FALSE)</f>
        <v>2912.1108553097038</v>
      </c>
      <c r="K24" s="93">
        <f>VLOOKUP($A$24,'2.3'!23:150,72,FALSE)</f>
        <v>2948.4821123171755</v>
      </c>
      <c r="L24" s="93">
        <f>VLOOKUP($A$24,'2.3'!23:150,80,FALSE)</f>
        <v>2132.0648823495335</v>
      </c>
      <c r="M24" s="93">
        <f>VLOOKUP($A$24,'2.3'!23:150,88,FALSE)</f>
        <v>1875.1109106590816</v>
      </c>
    </row>
    <row r="25" spans="1:13" ht="20.100000000000001" customHeight="1" x14ac:dyDescent="0.25">
      <c r="A25" s="32">
        <v>25</v>
      </c>
      <c r="B25" s="33" t="s">
        <v>248</v>
      </c>
      <c r="C25" s="92">
        <f>VLOOKUP($A$25,'2.3'!24:151,8,FALSE)</f>
        <v>143.12630871000002</v>
      </c>
      <c r="D25" s="92">
        <f>VLOOKUP($A$25,'2.3'!24:151,16,FALSE)</f>
        <v>169.47010046</v>
      </c>
      <c r="E25" s="92">
        <f>VLOOKUP($A$25,'2.3'!24:151,24,FALSE)</f>
        <v>158.10780433000002</v>
      </c>
      <c r="F25" s="92">
        <f>VLOOKUP($A$25,'2.3'!24:151,32,FALSE)</f>
        <v>249.36270463</v>
      </c>
      <c r="G25" s="92">
        <f>VLOOKUP($A$25,'2.3'!24:151,40,FALSE)</f>
        <v>264.05577391999998</v>
      </c>
      <c r="H25" s="92">
        <f>VLOOKUP($A$25,'2.3'!24:151,48,FALSE)</f>
        <v>240.79317621999999</v>
      </c>
      <c r="I25" s="92">
        <f>VLOOKUP($A$25,'2.3'!24:151,56,FALSE)</f>
        <v>335.19274765</v>
      </c>
      <c r="J25" s="92">
        <f>VLOOKUP($A$25,'2.3'!24:151,64,FALSE)</f>
        <v>339.58712033</v>
      </c>
      <c r="K25" s="92">
        <f>VLOOKUP($A$25,'2.3'!24:151,72,FALSE)</f>
        <v>366.76400351999996</v>
      </c>
      <c r="L25" s="92">
        <f>VLOOKUP($A$25,'2.3'!24:151,80,FALSE)</f>
        <v>367.95217797000004</v>
      </c>
      <c r="M25" s="92">
        <f>VLOOKUP($A$25,'2.3'!24:151,88,FALSE)</f>
        <v>383.30531300000001</v>
      </c>
    </row>
    <row r="26" spans="1:13" ht="20.100000000000001" customHeight="1" x14ac:dyDescent="0.25">
      <c r="A26" s="35">
        <v>251</v>
      </c>
      <c r="B26" s="36" t="s">
        <v>311</v>
      </c>
      <c r="C26" s="93">
        <f>VLOOKUP($A$26,'2.3'!25:152,8,FALSE)</f>
        <v>0</v>
      </c>
      <c r="D26" s="93">
        <f>VLOOKUP($A$26,'2.3'!25:152,16,FALSE)</f>
        <v>0</v>
      </c>
      <c r="E26" s="93">
        <f>VLOOKUP($A$26,'2.3'!25:152,24,FALSE)</f>
        <v>0</v>
      </c>
      <c r="F26" s="93">
        <f>VLOOKUP($A$26,'2.3'!25:152,32,FALSE)</f>
        <v>0</v>
      </c>
      <c r="G26" s="93">
        <f>VLOOKUP($A$26,'2.3'!25:152,40,FALSE)</f>
        <v>0</v>
      </c>
      <c r="H26" s="93">
        <f>VLOOKUP($A$26,'2.3'!25:152,48,FALSE)</f>
        <v>0</v>
      </c>
      <c r="I26" s="93">
        <f>VLOOKUP($A$26,'2.3'!25:152,56,FALSE)</f>
        <v>0</v>
      </c>
      <c r="J26" s="93">
        <f>VLOOKUP($A$26,'2.3'!25:152,64,FALSE)</f>
        <v>0</v>
      </c>
      <c r="K26" s="93">
        <f>VLOOKUP($A$26,'2.3'!25:152,72,FALSE)</f>
        <v>0</v>
      </c>
      <c r="L26" s="93">
        <f>VLOOKUP($A$26,'2.3'!25:152,80,FALSE)</f>
        <v>0</v>
      </c>
      <c r="M26" s="93">
        <f>VLOOKUP($A$26,'2.3'!25:152,88,FALSE)</f>
        <v>0</v>
      </c>
    </row>
    <row r="27" spans="1:13" ht="20.100000000000001" customHeight="1" x14ac:dyDescent="0.25">
      <c r="A27" s="35">
        <v>252</v>
      </c>
      <c r="B27" s="36" t="s">
        <v>312</v>
      </c>
      <c r="C27" s="93">
        <f>VLOOKUP($A$27,'2.3'!26:153,8,FALSE)</f>
        <v>143.12630871000002</v>
      </c>
      <c r="D27" s="93">
        <f>VLOOKUP($A$27,'2.3'!26:153,16,FALSE)</f>
        <v>169.47010046</v>
      </c>
      <c r="E27" s="93">
        <f>VLOOKUP($A$27,'2.3'!26:153,24,FALSE)</f>
        <v>158.10780433000002</v>
      </c>
      <c r="F27" s="93">
        <f>VLOOKUP($A$27,'2.3'!26:153,32,FALSE)</f>
        <v>249.36270463</v>
      </c>
      <c r="G27" s="93">
        <f>VLOOKUP($A$27,'2.3'!26:153,40,FALSE)</f>
        <v>264.05577391999998</v>
      </c>
      <c r="H27" s="93">
        <f>VLOOKUP($A$27,'2.3'!26:153,48,FALSE)</f>
        <v>240.79317621999999</v>
      </c>
      <c r="I27" s="93">
        <f>VLOOKUP($A$27,'2.3'!26:153,56,FALSE)</f>
        <v>335.19274765</v>
      </c>
      <c r="J27" s="93">
        <f>VLOOKUP($A$27,'2.3'!26:153,64,FALSE)</f>
        <v>339.58712033</v>
      </c>
      <c r="K27" s="93">
        <f>VLOOKUP($A$27,'2.3'!26:153,72,FALSE)</f>
        <v>366.76400351999996</v>
      </c>
      <c r="L27" s="93">
        <f>VLOOKUP($A$27,'2.3'!26:153,80,FALSE)</f>
        <v>367.95217797000004</v>
      </c>
      <c r="M27" s="93">
        <f>VLOOKUP($A$27,'2.3'!26:153,88,FALSE)</f>
        <v>383.30531300000001</v>
      </c>
    </row>
    <row r="28" spans="1:13" ht="20.100000000000001" customHeight="1" x14ac:dyDescent="0.25">
      <c r="A28" s="35">
        <v>253</v>
      </c>
      <c r="B28" s="36" t="s">
        <v>313</v>
      </c>
      <c r="C28" s="93">
        <f>VLOOKUP($A$28,'2.3'!27:154,8,FALSE)</f>
        <v>0</v>
      </c>
      <c r="D28" s="93">
        <f>VLOOKUP($A$28,'2.3'!27:154,16,FALSE)</f>
        <v>0</v>
      </c>
      <c r="E28" s="93">
        <f>VLOOKUP($A$28,'2.3'!27:154,24,FALSE)</f>
        <v>0</v>
      </c>
      <c r="F28" s="93">
        <f>VLOOKUP($A$28,'2.3'!27:154,32,FALSE)</f>
        <v>0</v>
      </c>
      <c r="G28" s="93">
        <f>VLOOKUP($A$28,'2.3'!27:154,40,FALSE)</f>
        <v>0</v>
      </c>
      <c r="H28" s="93">
        <f>VLOOKUP($A$28,'2.3'!27:154,48,FALSE)</f>
        <v>0</v>
      </c>
      <c r="I28" s="93">
        <f>VLOOKUP($A$28,'2.3'!27:154,56,FALSE)</f>
        <v>0</v>
      </c>
      <c r="J28" s="93">
        <f>VLOOKUP($A$28,'2.3'!27:154,64,FALSE)</f>
        <v>0</v>
      </c>
      <c r="K28" s="93">
        <f>VLOOKUP($A$28,'2.3'!27:154,72,FALSE)</f>
        <v>0</v>
      </c>
      <c r="L28" s="93">
        <f>VLOOKUP($A$28,'2.3'!27:154,80,FALSE)</f>
        <v>0</v>
      </c>
      <c r="M28" s="93">
        <f>VLOOKUP($A$28,'2.3'!27:154,88,FALSE)</f>
        <v>0</v>
      </c>
    </row>
    <row r="29" spans="1:13" ht="20.100000000000001" customHeight="1" x14ac:dyDescent="0.25">
      <c r="A29" s="32">
        <v>26</v>
      </c>
      <c r="B29" s="33" t="s">
        <v>243</v>
      </c>
      <c r="C29" s="92">
        <f>VLOOKUP($A$29,'2.3'!28:155,8,FALSE)</f>
        <v>1954.3032321615799</v>
      </c>
      <c r="D29" s="92">
        <f>VLOOKUP($A$29,'2.3'!28:155,16,FALSE)</f>
        <v>1597.5736556039201</v>
      </c>
      <c r="E29" s="92">
        <f>VLOOKUP($A$29,'2.3'!28:155,24,FALSE)</f>
        <v>1706.1939640284402</v>
      </c>
      <c r="F29" s="92">
        <f>VLOOKUP($A$29,'2.3'!28:155,32,FALSE)</f>
        <v>3013.76413086108</v>
      </c>
      <c r="G29" s="92">
        <f>VLOOKUP($A$29,'2.3'!28:155,40,FALSE)</f>
        <v>3369.9765196072899</v>
      </c>
      <c r="H29" s="92">
        <f>VLOOKUP($A$29,'2.3'!28:155,48,FALSE)</f>
        <v>4434.0646085253402</v>
      </c>
      <c r="I29" s="92">
        <f>VLOOKUP($A$29,'2.3'!28:155,56,FALSE)</f>
        <v>5281.0145399070398</v>
      </c>
      <c r="J29" s="92">
        <f>VLOOKUP($A$29,'2.3'!28:155,64,FALSE)</f>
        <v>5002.8789898492096</v>
      </c>
      <c r="K29" s="92">
        <f>VLOOKUP($A$29,'2.3'!28:155,72,FALSE)</f>
        <v>5521.8709290361994</v>
      </c>
      <c r="L29" s="92">
        <f>VLOOKUP($A$29,'2.3'!28:155,80,FALSE)</f>
        <v>3341.2429259541805</v>
      </c>
      <c r="M29" s="92">
        <f>VLOOKUP($A$29,'2.3'!28:155,88,FALSE)</f>
        <v>3547.6815139999999</v>
      </c>
    </row>
    <row r="30" spans="1:13" ht="20.100000000000001" customHeight="1" x14ac:dyDescent="0.25">
      <c r="A30" s="35">
        <v>261</v>
      </c>
      <c r="B30" s="36" t="s">
        <v>314</v>
      </c>
      <c r="C30" s="93">
        <f>VLOOKUP($A$30,'2.3'!29:156,8,FALSE)</f>
        <v>0</v>
      </c>
      <c r="D30" s="93">
        <f>VLOOKUP($A$30,'2.3'!29:156,16,FALSE)</f>
        <v>0</v>
      </c>
      <c r="E30" s="93">
        <f>VLOOKUP($A$30,'2.3'!29:156,24,FALSE)</f>
        <v>0</v>
      </c>
      <c r="F30" s="93">
        <f>VLOOKUP($A$30,'2.3'!29:156,32,FALSE)</f>
        <v>0</v>
      </c>
      <c r="G30" s="93">
        <f>VLOOKUP($A$30,'2.3'!29:156,40,FALSE)</f>
        <v>0</v>
      </c>
      <c r="H30" s="93">
        <f>VLOOKUP($A$30,'2.3'!29:156,48,FALSE)</f>
        <v>0</v>
      </c>
      <c r="I30" s="93">
        <f>VLOOKUP($A$30,'2.3'!29:156,56,FALSE)</f>
        <v>0</v>
      </c>
      <c r="J30" s="93">
        <f>VLOOKUP($A$30,'2.3'!29:156,64,FALSE)</f>
        <v>0</v>
      </c>
      <c r="K30" s="93">
        <f>VLOOKUP($A$30,'2.3'!29:156,72,FALSE)</f>
        <v>0</v>
      </c>
      <c r="L30" s="93">
        <f>VLOOKUP($A$30,'2.3'!29:156,80,FALSE)</f>
        <v>0</v>
      </c>
      <c r="M30" s="93" t="str">
        <f>VLOOKUP($A$30,'2.3'!29:156,88,FALSE)</f>
        <v>n.d.</v>
      </c>
    </row>
    <row r="31" spans="1:13" ht="20.100000000000001" customHeight="1" x14ac:dyDescent="0.25">
      <c r="A31" s="107">
        <v>2611</v>
      </c>
      <c r="B31" s="107" t="s">
        <v>286</v>
      </c>
      <c r="C31" s="169">
        <f>VLOOKUP($A$31,'2.3'!30:157,8,FALSE)</f>
        <v>0</v>
      </c>
      <c r="D31" s="169">
        <f>VLOOKUP($A$31,'2.3'!30:157,16,FALSE)</f>
        <v>0</v>
      </c>
      <c r="E31" s="169">
        <f>VLOOKUP($A$31,'2.3'!30:157,24,FALSE)</f>
        <v>0</v>
      </c>
      <c r="F31" s="169">
        <f>VLOOKUP($A$31,'2.3'!30:157,32,FALSE)</f>
        <v>0</v>
      </c>
      <c r="G31" s="169">
        <f>VLOOKUP($A$31,'2.3'!30:157,40,FALSE)</f>
        <v>0</v>
      </c>
      <c r="H31" s="169">
        <f>VLOOKUP($A$31,'2.3'!30:157,48,FALSE)</f>
        <v>0</v>
      </c>
      <c r="I31" s="169">
        <f>VLOOKUP($A$31,'2.3'!30:157,56,FALSE)</f>
        <v>0</v>
      </c>
      <c r="J31" s="169">
        <f>VLOOKUP($A$31,'2.3'!30:157,64,FALSE)</f>
        <v>0</v>
      </c>
      <c r="K31" s="169">
        <f>VLOOKUP($A$31,'2.3'!30:157,72,FALSE)</f>
        <v>0</v>
      </c>
      <c r="L31" s="169">
        <f>VLOOKUP($A$31,'2.3'!30:157,80,FALSE)</f>
        <v>0</v>
      </c>
      <c r="M31" s="169" t="str">
        <f>VLOOKUP($A$31,'2.3'!30:157,88,FALSE)</f>
        <v>n.d.</v>
      </c>
    </row>
    <row r="32" spans="1:13" ht="20.100000000000001" customHeight="1" x14ac:dyDescent="0.25">
      <c r="A32" s="107">
        <v>2612</v>
      </c>
      <c r="B32" s="107" t="s">
        <v>287</v>
      </c>
      <c r="C32" s="169">
        <f>VLOOKUP($A$32,'2.3'!31:158,8,FALSE)</f>
        <v>0</v>
      </c>
      <c r="D32" s="169">
        <f>VLOOKUP($A$32,'2.3'!31:158,16,FALSE)</f>
        <v>0</v>
      </c>
      <c r="E32" s="169">
        <f>VLOOKUP($A$32,'2.3'!31:158,24,FALSE)</f>
        <v>0</v>
      </c>
      <c r="F32" s="169">
        <f>VLOOKUP($A$32,'2.3'!31:158,32,FALSE)</f>
        <v>0</v>
      </c>
      <c r="G32" s="169">
        <f>VLOOKUP($A$32,'2.3'!31:158,40,FALSE)</f>
        <v>0</v>
      </c>
      <c r="H32" s="169">
        <f>VLOOKUP($A$32,'2.3'!31:158,48,FALSE)</f>
        <v>0</v>
      </c>
      <c r="I32" s="169">
        <f>VLOOKUP($A$32,'2.3'!31:158,56,FALSE)</f>
        <v>0</v>
      </c>
      <c r="J32" s="169">
        <f>VLOOKUP($A$32,'2.3'!31:158,64,FALSE)</f>
        <v>0</v>
      </c>
      <c r="K32" s="169">
        <f>VLOOKUP($A$32,'2.3'!31:158,72,FALSE)</f>
        <v>0</v>
      </c>
      <c r="L32" s="169">
        <f>VLOOKUP($A$32,'2.3'!31:158,80,FALSE)</f>
        <v>0</v>
      </c>
      <c r="M32" s="169" t="str">
        <f>VLOOKUP($A$32,'2.3'!31:158,88,FALSE)</f>
        <v>n.d.</v>
      </c>
    </row>
    <row r="33" spans="1:13" ht="20.100000000000001" customHeight="1" x14ac:dyDescent="0.25">
      <c r="A33" s="35">
        <v>262</v>
      </c>
      <c r="B33" s="36" t="s">
        <v>315</v>
      </c>
      <c r="C33" s="93">
        <f>VLOOKUP($A$33,'2.3'!32:159,8,FALSE)</f>
        <v>9.0517432800000002</v>
      </c>
      <c r="D33" s="93">
        <f>VLOOKUP($A$33,'2.3'!32:159,16,FALSE)</f>
        <v>3.4695766199999998</v>
      </c>
      <c r="E33" s="93">
        <f>VLOOKUP($A$33,'2.3'!32:159,24,FALSE)</f>
        <v>4.3121810800000002</v>
      </c>
      <c r="F33" s="93">
        <f>VLOOKUP($A$33,'2.3'!32:159,32,FALSE)</f>
        <v>4.9593211699999999</v>
      </c>
      <c r="G33" s="93">
        <f>VLOOKUP($A$33,'2.3'!32:159,40,FALSE)</f>
        <v>2.4485857900000001</v>
      </c>
      <c r="H33" s="93">
        <f>VLOOKUP($A$33,'2.3'!32:159,48,FALSE)</f>
        <v>0.17068122000000002</v>
      </c>
      <c r="I33" s="93">
        <f>VLOOKUP($A$33,'2.3'!32:159,56,FALSE)</f>
        <v>3.5290602199999999</v>
      </c>
      <c r="J33" s="93">
        <f>VLOOKUP($A$33,'2.3'!32:159,64,FALSE)</f>
        <v>1.47524977</v>
      </c>
      <c r="K33" s="93">
        <f>VLOOKUP($A$33,'2.3'!32:159,72,FALSE)</f>
        <v>2.1321554100000002</v>
      </c>
      <c r="L33" s="93">
        <f>VLOOKUP($A$33,'2.3'!32:159,80,FALSE)</f>
        <v>2.7069710300000005</v>
      </c>
      <c r="M33" s="93" t="str">
        <f>VLOOKUP($A$33,'2.3'!32:159,88,FALSE)</f>
        <v>n.d.</v>
      </c>
    </row>
    <row r="34" spans="1:13" ht="20.100000000000001" customHeight="1" x14ac:dyDescent="0.25">
      <c r="A34" s="107">
        <v>2621</v>
      </c>
      <c r="B34" s="107" t="s">
        <v>286</v>
      </c>
      <c r="C34" s="169">
        <f>VLOOKUP($A$34,'2.3'!33:160,8,FALSE)</f>
        <v>8.2928854300000001</v>
      </c>
      <c r="D34" s="169">
        <f>VLOOKUP($A$34,'2.3'!33:160,16,FALSE)</f>
        <v>2.3471334399999999</v>
      </c>
      <c r="E34" s="169">
        <f>VLOOKUP($A$34,'2.3'!33:160,24,FALSE)</f>
        <v>0.36049046999999995</v>
      </c>
      <c r="F34" s="169">
        <f>VLOOKUP($A$34,'2.3'!33:160,32,FALSE)</f>
        <v>4.3139377699999999</v>
      </c>
      <c r="G34" s="169">
        <f>VLOOKUP($A$34,'2.3'!33:160,40,FALSE)</f>
        <v>0.30645793999999998</v>
      </c>
      <c r="H34" s="169">
        <f>VLOOKUP($A$34,'2.3'!33:160,48,FALSE)</f>
        <v>0.12758157000000001</v>
      </c>
      <c r="I34" s="169">
        <f>VLOOKUP($A$34,'2.3'!33:160,56,FALSE)</f>
        <v>0.40987365000000003</v>
      </c>
      <c r="J34" s="169">
        <f>VLOOKUP($A$34,'2.3'!33:160,64,FALSE)</f>
        <v>1.2293997700000001</v>
      </c>
      <c r="K34" s="169">
        <f>VLOOKUP($A$34,'2.3'!33:160,72,FALSE)</f>
        <v>1.0053171700000001</v>
      </c>
      <c r="L34" s="169">
        <f>VLOOKUP($A$34,'2.3'!33:160,80,FALSE)</f>
        <v>2.6852907000000004</v>
      </c>
      <c r="M34" s="169" t="str">
        <f>VLOOKUP($A$34,'2.3'!33:160,88,FALSE)</f>
        <v>n.d.</v>
      </c>
    </row>
    <row r="35" spans="1:13" ht="20.100000000000001" customHeight="1" x14ac:dyDescent="0.25">
      <c r="A35" s="107">
        <v>2622</v>
      </c>
      <c r="B35" s="107" t="s">
        <v>287</v>
      </c>
      <c r="C35" s="169">
        <f>VLOOKUP($A$35,'2.3'!34:161,8,FALSE)</f>
        <v>0.75885784999999994</v>
      </c>
      <c r="D35" s="169">
        <f>VLOOKUP($A$35,'2.3'!34:161,16,FALSE)</f>
        <v>1.1224431799999999</v>
      </c>
      <c r="E35" s="169">
        <f>VLOOKUP($A$35,'2.3'!34:161,24,FALSE)</f>
        <v>3.95169061</v>
      </c>
      <c r="F35" s="169">
        <f>VLOOKUP($A$35,'2.3'!34:161,32,FALSE)</f>
        <v>0.64538340000000005</v>
      </c>
      <c r="G35" s="169">
        <f>VLOOKUP($A$35,'2.3'!34:161,40,FALSE)</f>
        <v>2.1421278500000001</v>
      </c>
      <c r="H35" s="169">
        <f>VLOOKUP($A$35,'2.3'!34:161,48,FALSE)</f>
        <v>4.3099650000000003E-2</v>
      </c>
      <c r="I35" s="169">
        <f>VLOOKUP($A$35,'2.3'!34:161,56,FALSE)</f>
        <v>3.1191865699999997</v>
      </c>
      <c r="J35" s="169">
        <f>VLOOKUP($A$35,'2.3'!34:161,64,FALSE)</f>
        <v>0.24585000000000001</v>
      </c>
      <c r="K35" s="169">
        <f>VLOOKUP($A$35,'2.3'!34:161,72,FALSE)</f>
        <v>1.1268382399999999</v>
      </c>
      <c r="L35" s="169">
        <f>VLOOKUP($A$35,'2.3'!34:161,80,FALSE)</f>
        <v>2.1680330000000001E-2</v>
      </c>
      <c r="M35" s="169" t="str">
        <f>VLOOKUP($A$35,'2.3'!34:161,88,FALSE)</f>
        <v>n.d.</v>
      </c>
    </row>
    <row r="36" spans="1:13" ht="20.100000000000001" customHeight="1" x14ac:dyDescent="0.25">
      <c r="A36" s="35">
        <v>263</v>
      </c>
      <c r="B36" s="36" t="s">
        <v>310</v>
      </c>
      <c r="C36" s="93">
        <f>VLOOKUP($A$36,'2.3'!35:162,8,FALSE)</f>
        <v>1945.2514888815799</v>
      </c>
      <c r="D36" s="93">
        <f>VLOOKUP($A$36,'2.3'!35:162,16,FALSE)</f>
        <v>1594.1040789839201</v>
      </c>
      <c r="E36" s="93">
        <f>VLOOKUP($A$36,'2.3'!35:162,24,FALSE)</f>
        <v>1701.8817829484401</v>
      </c>
      <c r="F36" s="93">
        <f>VLOOKUP($A$36,'2.3'!35:162,32,FALSE)</f>
        <v>3008.8048096910802</v>
      </c>
      <c r="G36" s="93">
        <f>VLOOKUP($A$36,'2.3'!35:162,40,FALSE)</f>
        <v>3367.52793381729</v>
      </c>
      <c r="H36" s="93">
        <f>VLOOKUP($A$36,'2.3'!35:162,48,FALSE)</f>
        <v>4433.8939273053402</v>
      </c>
      <c r="I36" s="93">
        <f>VLOOKUP($A$36,'2.3'!35:162,56,FALSE)</f>
        <v>5277.4854796870395</v>
      </c>
      <c r="J36" s="93">
        <f>VLOOKUP($A$36,'2.3'!35:162,64,FALSE)</f>
        <v>5001.4037400792095</v>
      </c>
      <c r="K36" s="93">
        <f>VLOOKUP($A$36,'2.3'!35:162,72,FALSE)</f>
        <v>5519.738773626199</v>
      </c>
      <c r="L36" s="93">
        <f>VLOOKUP($A$36,'2.3'!35:162,80,FALSE)</f>
        <v>3338.5359549241803</v>
      </c>
      <c r="M36" s="93">
        <f>VLOOKUP($A$36,'2.3'!35:162,88,FALSE)</f>
        <v>3547.6815139999999</v>
      </c>
    </row>
    <row r="37" spans="1:13" ht="20.100000000000001" customHeight="1" x14ac:dyDescent="0.25">
      <c r="A37" s="107">
        <v>2631</v>
      </c>
      <c r="B37" s="107" t="s">
        <v>286</v>
      </c>
      <c r="C37" s="169">
        <f>VLOOKUP($A$37,'2.3'!36:163,8,FALSE)</f>
        <v>1204.89998268158</v>
      </c>
      <c r="D37" s="169">
        <f>VLOOKUP($A$37,'2.3'!36:163,16,FALSE)</f>
        <v>1490.7805422339202</v>
      </c>
      <c r="E37" s="169">
        <f>VLOOKUP($A$37,'2.3'!36:163,24,FALSE)</f>
        <v>1589.9909216984402</v>
      </c>
      <c r="F37" s="169">
        <f>VLOOKUP($A$37,'2.3'!36:163,32,FALSE)</f>
        <v>2692.0161673610801</v>
      </c>
      <c r="G37" s="169">
        <f>VLOOKUP($A$37,'2.3'!36:163,40,FALSE)</f>
        <v>3061.2670340372902</v>
      </c>
      <c r="H37" s="169">
        <f>VLOOKUP($A$37,'2.3'!36:163,48,FALSE)</f>
        <v>3996.0850415453401</v>
      </c>
      <c r="I37" s="169">
        <f>VLOOKUP($A$37,'2.3'!36:163,56,FALSE)</f>
        <v>4802.4456994070397</v>
      </c>
      <c r="J37" s="169">
        <f>VLOOKUP($A$37,'2.3'!36:163,64,FALSE)</f>
        <v>4735.0385468192098</v>
      </c>
      <c r="K37" s="169">
        <f>VLOOKUP($A$37,'2.3'!36:163,72,FALSE)</f>
        <v>5154.7377768361994</v>
      </c>
      <c r="L37" s="169">
        <f>VLOOKUP($A$37,'2.3'!36:163,80,FALSE)</f>
        <v>3169.3481117841802</v>
      </c>
      <c r="M37" s="169" t="str">
        <f>VLOOKUP($A$37,'2.3'!36:163,88,FALSE)</f>
        <v>n.d.</v>
      </c>
    </row>
    <row r="38" spans="1:13" ht="20.100000000000001" customHeight="1" x14ac:dyDescent="0.25">
      <c r="A38" s="107">
        <v>2632</v>
      </c>
      <c r="B38" s="107" t="s">
        <v>287</v>
      </c>
      <c r="C38" s="169">
        <f>VLOOKUP($A$38,'2.3'!37:164,8,FALSE)</f>
        <v>740.35150620000002</v>
      </c>
      <c r="D38" s="169">
        <f>VLOOKUP($A$38,'2.3'!37:164,16,FALSE)</f>
        <v>103.32353675</v>
      </c>
      <c r="E38" s="169">
        <f>VLOOKUP($A$38,'2.3'!37:164,24,FALSE)</f>
        <v>111.89086125</v>
      </c>
      <c r="F38" s="169">
        <f>VLOOKUP($A$38,'2.3'!37:164,32,FALSE)</f>
        <v>316.78864232999996</v>
      </c>
      <c r="G38" s="169">
        <f>VLOOKUP($A$38,'2.3'!37:164,40,FALSE)</f>
        <v>306.26089977999999</v>
      </c>
      <c r="H38" s="169">
        <f>VLOOKUP($A$38,'2.3'!37:164,48,FALSE)</f>
        <v>437.80888576000001</v>
      </c>
      <c r="I38" s="169">
        <f>VLOOKUP($A$38,'2.3'!37:164,56,FALSE)</f>
        <v>475.03978027999995</v>
      </c>
      <c r="J38" s="169">
        <f>VLOOKUP($A$38,'2.3'!37:164,64,FALSE)</f>
        <v>266.36519326000001</v>
      </c>
      <c r="K38" s="169">
        <f>VLOOKUP($A$38,'2.3'!37:164,72,FALSE)</f>
        <v>365.00099679000004</v>
      </c>
      <c r="L38" s="169">
        <f>VLOOKUP($A$38,'2.3'!37:164,80,FALSE)</f>
        <v>169.18784313999998</v>
      </c>
      <c r="M38" s="169" t="str">
        <f>VLOOKUP($A$38,'2.3'!37:164,88,FALSE)</f>
        <v>n.d.</v>
      </c>
    </row>
    <row r="39" spans="1:13" ht="20.100000000000001" customHeight="1" x14ac:dyDescent="0.25">
      <c r="A39" s="32">
        <v>27</v>
      </c>
      <c r="B39" s="33" t="s">
        <v>580</v>
      </c>
      <c r="C39" s="92">
        <f>VLOOKUP($A$39,'2.3'!38:165,8,FALSE)</f>
        <v>16101.395495050871</v>
      </c>
      <c r="D39" s="92">
        <f>VLOOKUP($A$39,'2.3'!38:165,16,FALSE)</f>
        <v>18349.076639750809</v>
      </c>
      <c r="E39" s="92">
        <f>VLOOKUP($A$39,'2.3'!38:165,24,FALSE)</f>
        <v>21535.171659052958</v>
      </c>
      <c r="F39" s="92">
        <f>VLOOKUP($A$39,'2.3'!38:165,32,FALSE)</f>
        <v>23825.148595448081</v>
      </c>
      <c r="G39" s="92">
        <f>VLOOKUP($A$39,'2.3'!38:165,40,FALSE)</f>
        <v>29471.900264954293</v>
      </c>
      <c r="H39" s="92">
        <f>VLOOKUP($A$39,'2.3'!38:165,48,FALSE)</f>
        <v>33320.549371188521</v>
      </c>
      <c r="I39" s="92">
        <f>VLOOKUP($A$39,'2.3'!38:165,56,FALSE)</f>
        <v>38777.330398378886</v>
      </c>
      <c r="J39" s="92">
        <f>VLOOKUP($A$39,'2.3'!38:165,64,FALSE)</f>
        <v>44180.024226437665</v>
      </c>
      <c r="K39" s="92">
        <f>VLOOKUP($A$39,'2.3'!38:165,72,FALSE)</f>
        <v>49606.092578820047</v>
      </c>
      <c r="L39" s="92">
        <f>VLOOKUP($A$39,'2.3'!38:165,80,FALSE)</f>
        <v>55779.955242757802</v>
      </c>
      <c r="M39" s="92">
        <f>VLOOKUP($A$39,'2.3'!38:165,88,FALSE)</f>
        <v>57563.855601000003</v>
      </c>
    </row>
    <row r="40" spans="1:13" ht="20.100000000000001" customHeight="1" x14ac:dyDescent="0.25">
      <c r="A40" s="35">
        <v>271</v>
      </c>
      <c r="B40" s="36" t="s">
        <v>316</v>
      </c>
      <c r="C40" s="93">
        <f>VLOOKUP($A$40,'2.3'!39:166,8,FALSE)</f>
        <v>0</v>
      </c>
      <c r="D40" s="93">
        <f>VLOOKUP($A$40,'2.3'!39:166,16,FALSE)</f>
        <v>0</v>
      </c>
      <c r="E40" s="93">
        <f>VLOOKUP($A$40,'2.3'!39:166,24,FALSE)</f>
        <v>0</v>
      </c>
      <c r="F40" s="93">
        <f>VLOOKUP($A$40,'2.3'!39:166,32,FALSE)</f>
        <v>0</v>
      </c>
      <c r="G40" s="93">
        <f>VLOOKUP($A$40,'2.3'!39:166,40,FALSE)</f>
        <v>0</v>
      </c>
      <c r="H40" s="93">
        <f>VLOOKUP($A$40,'2.3'!39:166,48,FALSE)</f>
        <v>0</v>
      </c>
      <c r="I40" s="93">
        <f>VLOOKUP($A$40,'2.3'!39:166,56,FALSE)</f>
        <v>0</v>
      </c>
      <c r="J40" s="93">
        <f>VLOOKUP($A$40,'2.3'!39:166,64,FALSE)</f>
        <v>0</v>
      </c>
      <c r="K40" s="93">
        <f>VLOOKUP($A$40,'2.3'!39:166,72,FALSE)</f>
        <v>0</v>
      </c>
      <c r="L40" s="93">
        <f>VLOOKUP($A$40,'2.3'!39:166,80,FALSE)</f>
        <v>0</v>
      </c>
      <c r="M40" s="93">
        <f>VLOOKUP($A$40,'2.3'!39:166,88,FALSE)</f>
        <v>0</v>
      </c>
    </row>
    <row r="41" spans="1:13" s="109" customFormat="1" ht="20.100000000000001" customHeight="1" x14ac:dyDescent="0.25">
      <c r="A41" s="60" t="s">
        <v>504</v>
      </c>
      <c r="B41" s="109" t="s">
        <v>505</v>
      </c>
      <c r="C41" s="95" t="str">
        <f>VLOOKUP($A$41,'2.3'!40:167,8,FALSE)</f>
        <v>0</v>
      </c>
      <c r="D41" s="95" t="str">
        <f>VLOOKUP($A$41,'2.3'!40:167,16,FALSE)</f>
        <v>0</v>
      </c>
      <c r="E41" s="95" t="str">
        <f>VLOOKUP($A$41,'2.3'!40:167,24,FALSE)</f>
        <v>0</v>
      </c>
      <c r="F41" s="95" t="str">
        <f>VLOOKUP($A$41,'2.3'!40:167,32,FALSE)</f>
        <v>0</v>
      </c>
      <c r="G41" s="95" t="str">
        <f>VLOOKUP($A$41,'2.3'!40:167,40,FALSE)</f>
        <v>0</v>
      </c>
      <c r="H41" s="95" t="str">
        <f>VLOOKUP($A$41,'2.3'!40:167,48,FALSE)</f>
        <v>0</v>
      </c>
      <c r="I41" s="95" t="str">
        <f>VLOOKUP($A$41,'2.3'!40:167,56,FALSE)</f>
        <v>0</v>
      </c>
      <c r="J41" s="95" t="str">
        <f>VLOOKUP($A$41,'2.3'!40:167,64,FALSE)</f>
        <v>0</v>
      </c>
      <c r="K41" s="95" t="str">
        <f>VLOOKUP($A$41,'2.3'!40:167,72,FALSE)</f>
        <v>0</v>
      </c>
      <c r="L41" s="95" t="str">
        <f>VLOOKUP($A$41,'2.3'!40:167,80,FALSE)</f>
        <v>0</v>
      </c>
      <c r="M41" s="95" t="str">
        <f>VLOOKUP($A$41,'2.3'!40:167,88,FALSE)</f>
        <v>0</v>
      </c>
    </row>
    <row r="42" spans="1:13" s="109" customFormat="1" ht="20.100000000000001" customHeight="1" x14ac:dyDescent="0.25">
      <c r="A42" s="60" t="s">
        <v>506</v>
      </c>
      <c r="B42" s="109" t="s">
        <v>507</v>
      </c>
      <c r="C42" s="95" t="str">
        <f>VLOOKUP($A$42,'2.3'!41:168,8,FALSE)</f>
        <v>0</v>
      </c>
      <c r="D42" s="95" t="str">
        <f>VLOOKUP($A$42,'2.3'!41:168,16,FALSE)</f>
        <v>0</v>
      </c>
      <c r="E42" s="95" t="str">
        <f>VLOOKUP($A$42,'2.3'!41:168,24,FALSE)</f>
        <v>0</v>
      </c>
      <c r="F42" s="95" t="str">
        <f>VLOOKUP($A$42,'2.3'!41:168,32,FALSE)</f>
        <v>0</v>
      </c>
      <c r="G42" s="95" t="str">
        <f>VLOOKUP($A$42,'2.3'!41:168,40,FALSE)</f>
        <v>0</v>
      </c>
      <c r="H42" s="95" t="str">
        <f>VLOOKUP($A$42,'2.3'!41:168,48,FALSE)</f>
        <v>0</v>
      </c>
      <c r="I42" s="95" t="str">
        <f>VLOOKUP($A$42,'2.3'!41:168,56,FALSE)</f>
        <v>0</v>
      </c>
      <c r="J42" s="95" t="str">
        <f>VLOOKUP($A$42,'2.3'!41:168,64,FALSE)</f>
        <v>0</v>
      </c>
      <c r="K42" s="95" t="str">
        <f>VLOOKUP($A$42,'2.3'!41:168,72,FALSE)</f>
        <v>0</v>
      </c>
      <c r="L42" s="95" t="str">
        <f>VLOOKUP($A$42,'2.3'!41:168,80,FALSE)</f>
        <v>0</v>
      </c>
      <c r="M42" s="95" t="str">
        <f>VLOOKUP($A$42,'2.3'!41:168,88,FALSE)</f>
        <v>0</v>
      </c>
    </row>
    <row r="43" spans="1:13" s="109" customFormat="1" ht="20.100000000000001" customHeight="1" x14ac:dyDescent="0.25">
      <c r="A43" s="60" t="s">
        <v>508</v>
      </c>
      <c r="B43" s="109" t="s">
        <v>509</v>
      </c>
      <c r="C43" s="95" t="str">
        <f>VLOOKUP($A$43,'2.3'!42:169,8,FALSE)</f>
        <v>0</v>
      </c>
      <c r="D43" s="95" t="str">
        <f>VLOOKUP($A$43,'2.3'!42:169,16,FALSE)</f>
        <v>0</v>
      </c>
      <c r="E43" s="95" t="str">
        <f>VLOOKUP($A$43,'2.3'!42:169,24,FALSE)</f>
        <v>0</v>
      </c>
      <c r="F43" s="95" t="str">
        <f>VLOOKUP($A$43,'2.3'!42:169,32,FALSE)</f>
        <v>0</v>
      </c>
      <c r="G43" s="95" t="str">
        <f>VLOOKUP($A$43,'2.3'!42:169,40,FALSE)</f>
        <v>0</v>
      </c>
      <c r="H43" s="95" t="str">
        <f>VLOOKUP($A$43,'2.3'!42:169,48,FALSE)</f>
        <v>0</v>
      </c>
      <c r="I43" s="95" t="str">
        <f>VLOOKUP($A$43,'2.3'!42:169,56,FALSE)</f>
        <v>0</v>
      </c>
      <c r="J43" s="95" t="str">
        <f>VLOOKUP($A$43,'2.3'!42:169,64,FALSE)</f>
        <v>0</v>
      </c>
      <c r="K43" s="95" t="str">
        <f>VLOOKUP($A$43,'2.3'!42:169,72,FALSE)</f>
        <v>0</v>
      </c>
      <c r="L43" s="95" t="str">
        <f>VLOOKUP($A$43,'2.3'!42:169,80,FALSE)</f>
        <v>0</v>
      </c>
      <c r="M43" s="95" t="str">
        <f>VLOOKUP($A$43,'2.3'!42:169,88,FALSE)</f>
        <v>0</v>
      </c>
    </row>
    <row r="44" spans="1:13" s="109" customFormat="1" ht="20.100000000000001" customHeight="1" x14ac:dyDescent="0.25">
      <c r="A44" s="60" t="s">
        <v>510</v>
      </c>
      <c r="B44" s="109" t="s">
        <v>511</v>
      </c>
      <c r="C44" s="95" t="str">
        <f>VLOOKUP($A$44,'2.3'!43:170,8,FALSE)</f>
        <v>0</v>
      </c>
      <c r="D44" s="95" t="str">
        <f>VLOOKUP($A$44,'2.3'!43:170,16,FALSE)</f>
        <v>0</v>
      </c>
      <c r="E44" s="95" t="str">
        <f>VLOOKUP($A$44,'2.3'!43:170,24,FALSE)</f>
        <v>0</v>
      </c>
      <c r="F44" s="95" t="str">
        <f>VLOOKUP($A$44,'2.3'!43:170,32,FALSE)</f>
        <v>0</v>
      </c>
      <c r="G44" s="95" t="str">
        <f>VLOOKUP($A$44,'2.3'!43:170,40,FALSE)</f>
        <v>0</v>
      </c>
      <c r="H44" s="95" t="str">
        <f>VLOOKUP($A$44,'2.3'!43:170,48,FALSE)</f>
        <v>0</v>
      </c>
      <c r="I44" s="95" t="str">
        <f>VLOOKUP($A$44,'2.3'!43:170,56,FALSE)</f>
        <v>0</v>
      </c>
      <c r="J44" s="95" t="str">
        <f>VLOOKUP($A$44,'2.3'!43:170,64,FALSE)</f>
        <v>0</v>
      </c>
      <c r="K44" s="95" t="str">
        <f>VLOOKUP($A$44,'2.3'!43:170,72,FALSE)</f>
        <v>0</v>
      </c>
      <c r="L44" s="95" t="str">
        <f>VLOOKUP($A$44,'2.3'!43:170,80,FALSE)</f>
        <v>0</v>
      </c>
      <c r="M44" s="95" t="str">
        <f>VLOOKUP($A$44,'2.3'!43:170,88,FALSE)</f>
        <v>0</v>
      </c>
    </row>
    <row r="45" spans="1:13" ht="20.100000000000001" customHeight="1" x14ac:dyDescent="0.25">
      <c r="A45" s="35">
        <v>272</v>
      </c>
      <c r="B45" s="36" t="s">
        <v>317</v>
      </c>
      <c r="C45" s="93">
        <f>VLOOKUP($A$45,'2.3'!44:171,8,FALSE)</f>
        <v>1183.77902262257</v>
      </c>
      <c r="D45" s="93">
        <f>VLOOKUP($A$45,'2.3'!44:171,16,FALSE)</f>
        <v>1463.41619153071</v>
      </c>
      <c r="E45" s="93">
        <f>VLOOKUP($A$45,'2.3'!44:171,24,FALSE)</f>
        <v>1698.13371397066</v>
      </c>
      <c r="F45" s="93">
        <f>VLOOKUP($A$45,'2.3'!44:171,32,FALSE)</f>
        <v>1701.6274142360799</v>
      </c>
      <c r="G45" s="93">
        <f>VLOOKUP($A$45,'2.3'!44:171,40,FALSE)</f>
        <v>2317.65986932339</v>
      </c>
      <c r="H45" s="93">
        <f>VLOOKUP($A$45,'2.3'!44:171,48,FALSE)</f>
        <v>2365.5194660235202</v>
      </c>
      <c r="I45" s="93">
        <f>VLOOKUP($A$45,'2.3'!44:171,56,FALSE)</f>
        <v>2415.5003229563899</v>
      </c>
      <c r="J45" s="93">
        <f>VLOOKUP($A$45,'2.3'!44:171,64,FALSE)</f>
        <v>2249.3660788515699</v>
      </c>
      <c r="K45" s="93">
        <f>VLOOKUP($A$45,'2.3'!44:171,72,FALSE)</f>
        <v>2481.8710378216501</v>
      </c>
      <c r="L45" s="93">
        <f>VLOOKUP($A$45,'2.3'!44:171,80,FALSE)</f>
        <v>2472.3890939267003</v>
      </c>
      <c r="M45" s="93">
        <f>VLOOKUP($A$45,'2.3'!44:171,88,FALSE)</f>
        <v>2576.2360639999997</v>
      </c>
    </row>
    <row r="46" spans="1:13" s="109" customFormat="1" ht="20.100000000000001" customHeight="1" x14ac:dyDescent="0.25">
      <c r="A46" s="60" t="s">
        <v>512</v>
      </c>
      <c r="B46" s="109" t="s">
        <v>513</v>
      </c>
      <c r="C46" s="95">
        <f>VLOOKUP($A$46,'2.3'!45:172,8,FALSE)</f>
        <v>0</v>
      </c>
      <c r="D46" s="95">
        <f>VLOOKUP($A$46,'2.3'!45:172,16,FALSE)</f>
        <v>0</v>
      </c>
      <c r="E46" s="95">
        <f>VLOOKUP($A$46,'2.3'!45:172,24,FALSE)</f>
        <v>0</v>
      </c>
      <c r="F46" s="95">
        <f>VLOOKUP($A$46,'2.3'!45:172,32,FALSE)</f>
        <v>0</v>
      </c>
      <c r="G46" s="95">
        <f>VLOOKUP($A$46,'2.3'!45:172,40,FALSE)</f>
        <v>0</v>
      </c>
      <c r="H46" s="95">
        <f>VLOOKUP($A$46,'2.3'!45:172,48,FALSE)</f>
        <v>0</v>
      </c>
      <c r="I46" s="95">
        <f>VLOOKUP($A$46,'2.3'!45:172,56,FALSE)</f>
        <v>0</v>
      </c>
      <c r="J46" s="95">
        <f>VLOOKUP($A$46,'2.3'!45:172,64,FALSE)</f>
        <v>0</v>
      </c>
      <c r="K46" s="95">
        <f>VLOOKUP($A$46,'2.3'!45:172,72,FALSE)</f>
        <v>0</v>
      </c>
      <c r="L46" s="95">
        <f>VLOOKUP($A$46,'2.3'!45:172,80,FALSE)</f>
        <v>0</v>
      </c>
      <c r="M46" s="95">
        <f>VLOOKUP($A$46,'2.3'!45:172,88,FALSE)</f>
        <v>0</v>
      </c>
    </row>
    <row r="47" spans="1:13" s="109" customFormat="1" ht="20.100000000000001" customHeight="1" x14ac:dyDescent="0.25">
      <c r="A47" s="60" t="s">
        <v>514</v>
      </c>
      <c r="B47" s="109" t="s">
        <v>515</v>
      </c>
      <c r="C47" s="95">
        <f>VLOOKUP($A$47,'2.3'!46:173,8,FALSE)</f>
        <v>0</v>
      </c>
      <c r="D47" s="95">
        <f>VLOOKUP($A$47,'2.3'!46:173,16,FALSE)</f>
        <v>0</v>
      </c>
      <c r="E47" s="95">
        <f>VLOOKUP($A$47,'2.3'!46:173,24,FALSE)</f>
        <v>0</v>
      </c>
      <c r="F47" s="95">
        <f>VLOOKUP($A$47,'2.3'!46:173,32,FALSE)</f>
        <v>0</v>
      </c>
      <c r="G47" s="95">
        <f>VLOOKUP($A$47,'2.3'!46:173,40,FALSE)</f>
        <v>0</v>
      </c>
      <c r="H47" s="95">
        <f>VLOOKUP($A$47,'2.3'!46:173,48,FALSE)</f>
        <v>0</v>
      </c>
      <c r="I47" s="95">
        <f>VLOOKUP($A$47,'2.3'!46:173,56,FALSE)</f>
        <v>0</v>
      </c>
      <c r="J47" s="95">
        <f>VLOOKUP($A$47,'2.3'!46:173,64,FALSE)</f>
        <v>0</v>
      </c>
      <c r="K47" s="95">
        <f>VLOOKUP($A$47,'2.3'!46:173,72,FALSE)</f>
        <v>0</v>
      </c>
      <c r="L47" s="95">
        <f>VLOOKUP($A$47,'2.3'!46:173,80,FALSE)</f>
        <v>0</v>
      </c>
      <c r="M47" s="95">
        <f>VLOOKUP($A$47,'2.3'!46:173,88,FALSE)</f>
        <v>0</v>
      </c>
    </row>
    <row r="48" spans="1:13" s="109" customFormat="1" ht="20.100000000000001" customHeight="1" x14ac:dyDescent="0.25">
      <c r="A48" s="60" t="s">
        <v>516</v>
      </c>
      <c r="B48" s="109" t="s">
        <v>517</v>
      </c>
      <c r="C48" s="95">
        <f>VLOOKUP($A$48,'2.3'!47:174,8,FALSE)</f>
        <v>1183.77902262257</v>
      </c>
      <c r="D48" s="95">
        <f>VLOOKUP($A$48,'2.3'!47:174,16,FALSE)</f>
        <v>1463.41619153071</v>
      </c>
      <c r="E48" s="95">
        <f>VLOOKUP($A$48,'2.3'!47:174,24,FALSE)</f>
        <v>1698.13371397066</v>
      </c>
      <c r="F48" s="95">
        <f>VLOOKUP($A$48,'2.3'!47:174,32,FALSE)</f>
        <v>1701.6274142360799</v>
      </c>
      <c r="G48" s="95">
        <f>VLOOKUP($A$48,'2.3'!47:174,40,FALSE)</f>
        <v>2317.65986932339</v>
      </c>
      <c r="H48" s="95">
        <f>VLOOKUP($A$48,'2.3'!47:174,48,FALSE)</f>
        <v>2365.5194660235202</v>
      </c>
      <c r="I48" s="95">
        <f>VLOOKUP($A$48,'2.3'!47:174,56,FALSE)</f>
        <v>2415.5003229563899</v>
      </c>
      <c r="J48" s="95">
        <f>VLOOKUP($A$48,'2.3'!47:174,64,FALSE)</f>
        <v>2249.3660788515699</v>
      </c>
      <c r="K48" s="95">
        <f>VLOOKUP($A$48,'2.3'!47:174,72,FALSE)</f>
        <v>2481.8710378216501</v>
      </c>
      <c r="L48" s="95">
        <f>VLOOKUP($A$48,'2.3'!47:174,80,FALSE)</f>
        <v>2472.3890939267003</v>
      </c>
      <c r="M48" s="95">
        <f>VLOOKUP($A$48,'2.3'!47:174,88,FALSE)</f>
        <v>2576.2360639999997</v>
      </c>
    </row>
    <row r="49" spans="1:83" ht="20.100000000000001" customHeight="1" x14ac:dyDescent="0.25">
      <c r="A49" s="35">
        <v>273</v>
      </c>
      <c r="B49" s="36" t="s">
        <v>518</v>
      </c>
      <c r="C49" s="93">
        <f>VLOOKUP($A$49,'2.3'!48:175,8,FALSE)</f>
        <v>14917.616472428301</v>
      </c>
      <c r="D49" s="93">
        <f>VLOOKUP($A$49,'2.3'!48:175,16,FALSE)</f>
        <v>16885.6604482201</v>
      </c>
      <c r="E49" s="93">
        <f>VLOOKUP($A$49,'2.3'!48:175,24,FALSE)</f>
        <v>19837.037945082298</v>
      </c>
      <c r="F49" s="93">
        <f>VLOOKUP($A$49,'2.3'!48:175,32,FALSE)</f>
        <v>22123.521181212003</v>
      </c>
      <c r="G49" s="93">
        <f>VLOOKUP($A$49,'2.3'!48:175,40,FALSE)</f>
        <v>27154.240395630903</v>
      </c>
      <c r="H49" s="93">
        <f>VLOOKUP($A$49,'2.3'!48:175,48,FALSE)</f>
        <v>30955.029905165</v>
      </c>
      <c r="I49" s="93">
        <f>VLOOKUP($A$49,'2.3'!48:175,56,FALSE)</f>
        <v>36361.830075422498</v>
      </c>
      <c r="J49" s="93">
        <f>VLOOKUP($A$49,'2.3'!48:175,64,FALSE)</f>
        <v>41930.658147586095</v>
      </c>
      <c r="K49" s="93">
        <f>VLOOKUP($A$49,'2.3'!48:175,72,FALSE)</f>
        <v>47124.221540998398</v>
      </c>
      <c r="L49" s="93">
        <f>VLOOKUP($A$49,'2.3'!48:175,80,FALSE)</f>
        <v>53307.566148831102</v>
      </c>
      <c r="M49" s="93">
        <f>VLOOKUP($A$49,'2.3'!48:175,88,FALSE)</f>
        <v>54987.619536999991</v>
      </c>
    </row>
    <row r="50" spans="1:83" s="109" customFormat="1" ht="20.100000000000001" customHeight="1" x14ac:dyDescent="0.25">
      <c r="A50" s="60" t="s">
        <v>519</v>
      </c>
      <c r="B50" s="109" t="s">
        <v>799</v>
      </c>
      <c r="C50" s="95" t="str">
        <f>VLOOKUP($A$50,'2.3'!49:176,8,FALSE)</f>
        <v>n.d.</v>
      </c>
      <c r="D50" s="95" t="str">
        <f>VLOOKUP($A$50,'2.3'!49:176,16,FALSE)</f>
        <v>n.d.</v>
      </c>
      <c r="E50" s="95" t="str">
        <f>VLOOKUP($A$50,'2.3'!49:176,24,FALSE)</f>
        <v>n.d.</v>
      </c>
      <c r="F50" s="95" t="str">
        <f>VLOOKUP($A$50,'2.3'!49:176,32,FALSE)</f>
        <v>n.d.</v>
      </c>
      <c r="G50" s="95" t="str">
        <f>VLOOKUP($A$50,'2.3'!49:176,40,FALSE)</f>
        <v>n.d.</v>
      </c>
      <c r="H50" s="95" t="str">
        <f>VLOOKUP($A$50,'2.3'!49:176,48,FALSE)</f>
        <v>n.d.</v>
      </c>
      <c r="I50" s="95" t="str">
        <f>VLOOKUP($A$50,'2.3'!49:176,56,FALSE)</f>
        <v>n.d.</v>
      </c>
      <c r="J50" s="95" t="str">
        <f>VLOOKUP($A$50,'2.3'!49:176,64,FALSE)</f>
        <v>n.d.</v>
      </c>
      <c r="K50" s="95" t="str">
        <f>VLOOKUP($A$50,'2.3'!49:176,72,FALSE)</f>
        <v>n.d.</v>
      </c>
      <c r="L50" s="95" t="str">
        <f>VLOOKUP($A$50,'2.3'!49:176,80,FALSE)</f>
        <v>n.d.</v>
      </c>
      <c r="M50" s="95" t="str">
        <f>VLOOKUP($A$50,'2.3'!49:176,88,FALSE)</f>
        <v>n.d.</v>
      </c>
    </row>
    <row r="51" spans="1:83" s="109" customFormat="1" ht="20.100000000000001" customHeight="1" x14ac:dyDescent="0.25">
      <c r="A51" s="60" t="s">
        <v>520</v>
      </c>
      <c r="B51" s="109" t="s">
        <v>797</v>
      </c>
      <c r="C51" s="95" t="str">
        <f>VLOOKUP($A$51,'2.3'!50:177,8,FALSE)</f>
        <v>n.d.</v>
      </c>
      <c r="D51" s="95" t="str">
        <f>VLOOKUP($A$51,'2.3'!50:177,16,FALSE)</f>
        <v>n.d.</v>
      </c>
      <c r="E51" s="95" t="str">
        <f>VLOOKUP($A$51,'2.3'!50:177,24,FALSE)</f>
        <v>n.d.</v>
      </c>
      <c r="F51" s="95" t="str">
        <f>VLOOKUP($A$51,'2.3'!50:177,32,FALSE)</f>
        <v>n.d.</v>
      </c>
      <c r="G51" s="95" t="str">
        <f>VLOOKUP($A$51,'2.3'!50:177,40,FALSE)</f>
        <v>n.d.</v>
      </c>
      <c r="H51" s="95" t="str">
        <f>VLOOKUP($A$51,'2.3'!50:177,48,FALSE)</f>
        <v>n.d.</v>
      </c>
      <c r="I51" s="95" t="str">
        <f>VLOOKUP($A$51,'2.3'!50:177,56,FALSE)</f>
        <v>n.d.</v>
      </c>
      <c r="J51" s="95" t="str">
        <f>VLOOKUP($A$51,'2.3'!50:177,64,FALSE)</f>
        <v>n.d.</v>
      </c>
      <c r="K51" s="95" t="str">
        <f>VLOOKUP($A$51,'2.3'!50:177,72,FALSE)</f>
        <v>n.d.</v>
      </c>
      <c r="L51" s="95" t="str">
        <f>VLOOKUP($A$51,'2.3'!50:177,80,FALSE)</f>
        <v>n.d.</v>
      </c>
      <c r="M51" s="95" t="str">
        <f>VLOOKUP($A$51,'2.3'!50:177,88,FALSE)</f>
        <v>n.d.</v>
      </c>
    </row>
    <row r="52" spans="1:83" s="109" customFormat="1" ht="20.100000000000001" customHeight="1" x14ac:dyDescent="0.25">
      <c r="A52" s="60" t="s">
        <v>800</v>
      </c>
      <c r="B52" s="109" t="s">
        <v>798</v>
      </c>
      <c r="C52" s="95" t="str">
        <f>VLOOKUP($A$52,'2.3'!51:178,8,FALSE)</f>
        <v>n.d.</v>
      </c>
      <c r="D52" s="95" t="str">
        <f>VLOOKUP($A$52,'2.3'!51:178,16,FALSE)</f>
        <v>n.d.</v>
      </c>
      <c r="E52" s="95" t="str">
        <f>VLOOKUP($A$52,'2.3'!51:178,24,FALSE)</f>
        <v>n.d.</v>
      </c>
      <c r="F52" s="95" t="str">
        <f>VLOOKUP($A$52,'2.3'!51:178,32,FALSE)</f>
        <v>n.d.</v>
      </c>
      <c r="G52" s="95" t="str">
        <f>VLOOKUP($A$52,'2.3'!51:178,40,FALSE)</f>
        <v>n.d.</v>
      </c>
      <c r="H52" s="95" t="str">
        <f>VLOOKUP($A$52,'2.3'!51:178,48,FALSE)</f>
        <v>n.d.</v>
      </c>
      <c r="I52" s="95" t="str">
        <f>VLOOKUP($A$52,'2.3'!51:178,56,FALSE)</f>
        <v>n.d.</v>
      </c>
      <c r="J52" s="95" t="str">
        <f>VLOOKUP($A$52,'2.3'!51:178,64,FALSE)</f>
        <v>n.d.</v>
      </c>
      <c r="K52" s="95" t="str">
        <f>VLOOKUP($A$52,'2.3'!51:178,72,FALSE)</f>
        <v>n.d.</v>
      </c>
      <c r="L52" s="95" t="str">
        <f>VLOOKUP($A$52,'2.3'!51:178,80,FALSE)</f>
        <v>n.d.</v>
      </c>
      <c r="M52" s="95" t="str">
        <f>VLOOKUP($A$52,'2.3'!51:178,88,FALSE)</f>
        <v>n.d.</v>
      </c>
    </row>
    <row r="53" spans="1:83" ht="20.100000000000001" customHeight="1" x14ac:dyDescent="0.25">
      <c r="A53" s="32">
        <v>28</v>
      </c>
      <c r="B53" s="33" t="s">
        <v>398</v>
      </c>
      <c r="C53" s="92">
        <f>VLOOKUP($A$53,'2.3'!52:179,8,FALSE)</f>
        <v>13783.63599012502</v>
      </c>
      <c r="D53" s="92">
        <f>VLOOKUP($A$53,'2.3'!52:179,16,FALSE)</f>
        <v>15954.17195061649</v>
      </c>
      <c r="E53" s="92">
        <f>VLOOKUP($A$53,'2.3'!52:179,24,FALSE)</f>
        <v>19550.80438325186</v>
      </c>
      <c r="F53" s="92">
        <f>VLOOKUP($A$53,'2.3'!52:179,32,FALSE)</f>
        <v>20052.738200837066</v>
      </c>
      <c r="G53" s="92">
        <f>VLOOKUP($A$53,'2.3'!52:179,40,FALSE)</f>
        <v>23061.423220901932</v>
      </c>
      <c r="H53" s="92">
        <f>VLOOKUP($A$53,'2.3'!52:179,48,FALSE)</f>
        <v>32048.89291053914</v>
      </c>
      <c r="I53" s="92">
        <f>VLOOKUP($A$53,'2.3'!52:179,56,FALSE)</f>
        <v>30733.594991301841</v>
      </c>
      <c r="J53" s="92">
        <f>VLOOKUP($A$53,'2.3'!52:179,64,FALSE)</f>
        <v>31924.058681659859</v>
      </c>
      <c r="K53" s="92">
        <f>VLOOKUP($A$53,'2.3'!52:179,72,FALSE)</f>
        <v>35169.698247175038</v>
      </c>
      <c r="L53" s="92">
        <f>VLOOKUP($A$53,'2.3'!52:179,80,FALSE)</f>
        <v>38275.949551373007</v>
      </c>
      <c r="M53" s="92">
        <f>VLOOKUP($A$53,'2.3'!52:179,88,FALSE)</f>
        <v>41389.347200999997</v>
      </c>
    </row>
    <row r="54" spans="1:83" ht="20.100000000000001" customHeight="1" x14ac:dyDescent="0.25">
      <c r="A54" s="35">
        <v>281</v>
      </c>
      <c r="B54" s="36" t="s">
        <v>521</v>
      </c>
      <c r="C54" s="93">
        <f>VLOOKUP($A$54,'2.3'!53:180,8,FALSE)</f>
        <v>2.73901729</v>
      </c>
      <c r="D54" s="93">
        <f>VLOOKUP($A$54,'2.3'!53:180,16,FALSE)</f>
        <v>10.15550814</v>
      </c>
      <c r="E54" s="93">
        <f>VLOOKUP($A$54,'2.3'!53:180,24,FALSE)</f>
        <v>8.0799747100000001</v>
      </c>
      <c r="F54" s="93">
        <f>VLOOKUP($A$54,'2.3'!53:180,32,FALSE)</f>
        <v>48.043976810000004</v>
      </c>
      <c r="G54" s="93">
        <f>VLOOKUP($A$54,'2.3'!53:180,40,FALSE)</f>
        <v>3.3456945600000001</v>
      </c>
      <c r="H54" s="93">
        <f>VLOOKUP($A$54,'2.3'!53:180,48,FALSE)</f>
        <v>66.077280939999994</v>
      </c>
      <c r="I54" s="93">
        <f>VLOOKUP($A$54,'2.3'!53:180,56,FALSE)</f>
        <v>0.87224906000000002</v>
      </c>
      <c r="J54" s="93">
        <f>VLOOKUP($A$54,'2.3'!53:180,64,FALSE)</f>
        <v>6.9680101799999994</v>
      </c>
      <c r="K54" s="93">
        <f>VLOOKUP($A$54,'2.3'!53:180,72,FALSE)</f>
        <v>7.5336740199999994</v>
      </c>
      <c r="L54" s="93">
        <f>VLOOKUP($A$54,'2.3'!53:180,80,FALSE)</f>
        <v>0.12134696</v>
      </c>
      <c r="M54" s="93" t="str">
        <f>VLOOKUP($A$54,'2.3'!53:180,88,FALSE)</f>
        <v>n.d.</v>
      </c>
    </row>
    <row r="55" spans="1:83" ht="20.100000000000001" customHeight="1" x14ac:dyDescent="0.25">
      <c r="A55" s="35">
        <v>282</v>
      </c>
      <c r="B55" s="36" t="s">
        <v>522</v>
      </c>
      <c r="C55" s="93">
        <f>VLOOKUP($A$55,'2.3'!54:181,8,FALSE)</f>
        <v>13780.89697283502</v>
      </c>
      <c r="D55" s="93">
        <f>VLOOKUP($A$55,'2.3'!54:181,16,FALSE)</f>
        <v>15944.01644247649</v>
      </c>
      <c r="E55" s="93">
        <f>VLOOKUP($A$55,'2.3'!54:181,24,FALSE)</f>
        <v>19542.724408541861</v>
      </c>
      <c r="F55" s="93">
        <f>VLOOKUP($A$55,'2.3'!54:181,32,FALSE)</f>
        <v>20004.694224027066</v>
      </c>
      <c r="G55" s="93">
        <f>VLOOKUP($A$55,'2.3'!54:181,40,FALSE)</f>
        <v>23058.077526341931</v>
      </c>
      <c r="H55" s="93">
        <f>VLOOKUP($A$55,'2.3'!54:181,48,FALSE)</f>
        <v>31982.815629599139</v>
      </c>
      <c r="I55" s="93">
        <f>VLOOKUP($A$55,'2.3'!54:181,56,FALSE)</f>
        <v>30732.72274224184</v>
      </c>
      <c r="J55" s="93">
        <f>VLOOKUP($A$55,'2.3'!54:181,64,FALSE)</f>
        <v>31917.090671479858</v>
      </c>
      <c r="K55" s="93">
        <f>VLOOKUP($A$55,'2.3'!54:181,72,FALSE)</f>
        <v>35162.164573155038</v>
      </c>
      <c r="L55" s="93">
        <f>VLOOKUP($A$55,'2.3'!54:181,80,FALSE)</f>
        <v>38275.82820441301</v>
      </c>
      <c r="M55" s="93" t="str">
        <f>VLOOKUP($A$55,'2.3'!54:181,88,FALSE)</f>
        <v>n.d.</v>
      </c>
    </row>
    <row r="56" spans="1:83" ht="20.100000000000001" customHeight="1" x14ac:dyDescent="0.25">
      <c r="A56" s="107">
        <v>2821</v>
      </c>
      <c r="B56" s="107" t="s">
        <v>286</v>
      </c>
      <c r="C56" s="23">
        <f>VLOOKUP($A$56,'2.3'!55:182,8,FALSE)</f>
        <v>13601.05941050502</v>
      </c>
      <c r="D56" s="23">
        <f>VLOOKUP($A$56,'2.3'!55:182,16,FALSE)</f>
        <v>15764.016321226491</v>
      </c>
      <c r="E56" s="23">
        <f>VLOOKUP($A$56,'2.3'!55:182,24,FALSE)</f>
        <v>19370.121022511859</v>
      </c>
      <c r="F56" s="23">
        <f>VLOOKUP($A$56,'2.3'!55:182,32,FALSE)</f>
        <v>19767.677512247064</v>
      </c>
      <c r="G56" s="23">
        <f>VLOOKUP($A$56,'2.3'!55:182,40,FALSE)</f>
        <v>22760.72802185193</v>
      </c>
      <c r="H56" s="23">
        <f>VLOOKUP($A$56,'2.3'!55:182,48,FALSE)</f>
        <v>31689.454065919141</v>
      </c>
      <c r="I56" s="23">
        <f>VLOOKUP($A$56,'2.3'!55:182,56,FALSE)</f>
        <v>30473.919369191841</v>
      </c>
      <c r="J56" s="23">
        <f>VLOOKUP($A$56,'2.3'!55:182,64,FALSE)</f>
        <v>31771.839109859859</v>
      </c>
      <c r="K56" s="23">
        <f>VLOOKUP($A$56,'2.3'!55:182,72,FALSE)</f>
        <v>34807.906459565034</v>
      </c>
      <c r="L56" s="23">
        <f>VLOOKUP($A$56,'2.3'!55:182,80,FALSE)</f>
        <v>37811.140942553007</v>
      </c>
      <c r="M56" s="23" t="str">
        <f>VLOOKUP($A$56,'2.3'!55:182,88,FALSE)</f>
        <v>n.d.</v>
      </c>
    </row>
    <row r="57" spans="1:83" ht="20.100000000000001" customHeight="1" x14ac:dyDescent="0.25">
      <c r="A57" s="107">
        <v>2822</v>
      </c>
      <c r="B57" s="107" t="s">
        <v>287</v>
      </c>
      <c r="C57" s="23">
        <f>VLOOKUP($A$57,'2.3'!56:183,8,FALSE)</f>
        <v>179.83756233000003</v>
      </c>
      <c r="D57" s="23">
        <f>VLOOKUP($A$57,'2.3'!56:183,16,FALSE)</f>
        <v>180.00012125000001</v>
      </c>
      <c r="E57" s="23">
        <f>VLOOKUP($A$57,'2.3'!56:183,24,FALSE)</f>
        <v>172.60338603</v>
      </c>
      <c r="F57" s="23">
        <f>VLOOKUP($A$57,'2.3'!56:183,32,FALSE)</f>
        <v>237.01671178000001</v>
      </c>
      <c r="G57" s="23">
        <f>VLOOKUP($A$57,'2.3'!56:183,40,FALSE)</f>
        <v>297.34950449000002</v>
      </c>
      <c r="H57" s="23">
        <f>VLOOKUP($A$57,'2.3'!56:183,48,FALSE)</f>
        <v>293.36156368000002</v>
      </c>
      <c r="I57" s="23">
        <f>VLOOKUP($A$57,'2.3'!56:183,56,FALSE)</f>
        <v>258.80337305</v>
      </c>
      <c r="J57" s="23">
        <f>VLOOKUP($A$57,'2.3'!56:183,64,FALSE)</f>
        <v>145.25156162000002</v>
      </c>
      <c r="K57" s="23">
        <f>VLOOKUP($A$57,'2.3'!56:183,72,FALSE)</f>
        <v>354.25811358999999</v>
      </c>
      <c r="L57" s="23">
        <f>VLOOKUP($A$57,'2.3'!56:183,80,FALSE)</f>
        <v>464.68726186000004</v>
      </c>
      <c r="M57" s="23" t="str">
        <f>VLOOKUP($A$57,'2.3'!56:183,88,FALSE)</f>
        <v>n.d.</v>
      </c>
    </row>
    <row r="58" spans="1:83" s="109" customFormat="1" ht="20.100000000000001" customHeight="1" x14ac:dyDescent="0.25">
      <c r="A58" s="60" t="s">
        <v>523</v>
      </c>
      <c r="B58" s="109" t="s">
        <v>524</v>
      </c>
      <c r="C58" s="95" t="str">
        <f>VLOOKUP($A$58,'2.3'!57:184,8,FALSE)</f>
        <v>0</v>
      </c>
      <c r="D58" s="95" t="str">
        <f>VLOOKUP($A$58,'2.3'!57:184,16,FALSE)</f>
        <v>0</v>
      </c>
      <c r="E58" s="95" t="str">
        <f>VLOOKUP($A$58,'2.3'!57:184,24,FALSE)</f>
        <v>0</v>
      </c>
      <c r="F58" s="95" t="str">
        <f>VLOOKUP($A$58,'2.3'!57:184,32,FALSE)</f>
        <v>0</v>
      </c>
      <c r="G58" s="95" t="str">
        <f>VLOOKUP($A$58,'2.3'!57:184,40,FALSE)</f>
        <v>0</v>
      </c>
      <c r="H58" s="95" t="str">
        <f>VLOOKUP($A$58,'2.3'!57:184,48,FALSE)</f>
        <v>0</v>
      </c>
      <c r="I58" s="95" t="str">
        <f>VLOOKUP($A$58,'2.3'!57:184,56,FALSE)</f>
        <v>0</v>
      </c>
      <c r="J58" s="95" t="str">
        <f>VLOOKUP($A$58,'2.3'!57:184,64,FALSE)</f>
        <v>0</v>
      </c>
      <c r="K58" s="95" t="str">
        <f>VLOOKUP($A$58,'2.3'!57:184,72,FALSE)</f>
        <v>0</v>
      </c>
      <c r="L58" s="95" t="str">
        <f>VLOOKUP($A$58,'2.3'!57:184,80,FALSE)</f>
        <v>0</v>
      </c>
      <c r="M58" s="95" t="str">
        <f>VLOOKUP($A$58,'2.3'!57:184,88,FALSE)</f>
        <v>0</v>
      </c>
    </row>
    <row r="59" spans="1:83" s="109" customFormat="1" ht="20.100000000000001" customHeight="1" x14ac:dyDescent="0.25">
      <c r="A59" s="60" t="s">
        <v>525</v>
      </c>
      <c r="B59" s="109" t="s">
        <v>526</v>
      </c>
      <c r="C59" s="95" t="str">
        <f>VLOOKUP($A$59,'2.3'!58:185,8,FALSE)</f>
        <v>0</v>
      </c>
      <c r="D59" s="95" t="str">
        <f>VLOOKUP($A$59,'2.3'!58:185,16,FALSE)</f>
        <v>0</v>
      </c>
      <c r="E59" s="95" t="str">
        <f>VLOOKUP($A$59,'2.3'!58:185,24,FALSE)</f>
        <v>0</v>
      </c>
      <c r="F59" s="95" t="str">
        <f>VLOOKUP($A$59,'2.3'!58:185,32,FALSE)</f>
        <v>0</v>
      </c>
      <c r="G59" s="95" t="str">
        <f>VLOOKUP($A$59,'2.3'!58:185,40,FALSE)</f>
        <v>0</v>
      </c>
      <c r="H59" s="95" t="str">
        <f>VLOOKUP($A$59,'2.3'!58:185,48,FALSE)</f>
        <v>0</v>
      </c>
      <c r="I59" s="95" t="str">
        <f>VLOOKUP($A$59,'2.3'!58:185,56,FALSE)</f>
        <v>0</v>
      </c>
      <c r="J59" s="95" t="str">
        <f>VLOOKUP($A$59,'2.3'!58:185,64,FALSE)</f>
        <v>0</v>
      </c>
      <c r="K59" s="95" t="str">
        <f>VLOOKUP($A$59,'2.3'!58:185,72,FALSE)</f>
        <v>0</v>
      </c>
      <c r="L59" s="95" t="str">
        <f>VLOOKUP($A$59,'2.3'!58:185,80,FALSE)</f>
        <v>0</v>
      </c>
      <c r="M59" s="95" t="str">
        <f>VLOOKUP($A$59,'2.3'!58:185,88,FALSE)</f>
        <v>0</v>
      </c>
    </row>
    <row r="60" spans="1:83" s="109" customFormat="1" ht="20.100000000000001" customHeight="1" x14ac:dyDescent="0.25">
      <c r="A60" s="60" t="s">
        <v>527</v>
      </c>
      <c r="B60" s="109" t="s">
        <v>528</v>
      </c>
      <c r="C60" s="95" t="str">
        <f>VLOOKUP($A$60,'2.3'!59:186,8,FALSE)</f>
        <v>0</v>
      </c>
      <c r="D60" s="95" t="str">
        <f>VLOOKUP($A$60,'2.3'!59:186,16,FALSE)</f>
        <v>0</v>
      </c>
      <c r="E60" s="95" t="str">
        <f>VLOOKUP($A$60,'2.3'!59:186,24,FALSE)</f>
        <v>0</v>
      </c>
      <c r="F60" s="95" t="str">
        <f>VLOOKUP($A$60,'2.3'!59:186,32,FALSE)</f>
        <v>0</v>
      </c>
      <c r="G60" s="95" t="str">
        <f>VLOOKUP($A$60,'2.3'!59:186,40,FALSE)</f>
        <v>0</v>
      </c>
      <c r="H60" s="95" t="str">
        <f>VLOOKUP($A$60,'2.3'!59:186,48,FALSE)</f>
        <v>0</v>
      </c>
      <c r="I60" s="95" t="str">
        <f>VLOOKUP($A$60,'2.3'!59:186,56,FALSE)</f>
        <v>0</v>
      </c>
      <c r="J60" s="95" t="str">
        <f>VLOOKUP($A$60,'2.3'!59:186,64,FALSE)</f>
        <v>0</v>
      </c>
      <c r="K60" s="95" t="str">
        <f>VLOOKUP($A$60,'2.3'!59:186,72,FALSE)</f>
        <v>0</v>
      </c>
      <c r="L60" s="95" t="str">
        <f>VLOOKUP($A$60,'2.3'!59:186,80,FALSE)</f>
        <v>0</v>
      </c>
      <c r="M60" s="95" t="str">
        <f>VLOOKUP($A$60,'2.3'!59:186,88,FALSE)</f>
        <v>n.d.</v>
      </c>
    </row>
    <row r="61" spans="1:83" ht="20.100000000000001" customHeight="1" x14ac:dyDescent="0.25">
      <c r="A61" s="35">
        <v>283</v>
      </c>
      <c r="B61" s="36" t="s">
        <v>305</v>
      </c>
      <c r="C61" s="93">
        <f>VLOOKUP($A$61,'2.3'!60:187,8,FALSE)</f>
        <v>0</v>
      </c>
      <c r="D61" s="93">
        <f>VLOOKUP($A$61,'2.3'!60:187,16,FALSE)</f>
        <v>0</v>
      </c>
      <c r="E61" s="93">
        <f>VLOOKUP($A$61,'2.3'!60:187,24,FALSE)</f>
        <v>0</v>
      </c>
      <c r="F61" s="93">
        <f>VLOOKUP($A$61,'2.3'!60:187,32,FALSE)</f>
        <v>0</v>
      </c>
      <c r="G61" s="93">
        <f>VLOOKUP($A$61,'2.3'!60:187,40,FALSE)</f>
        <v>0</v>
      </c>
      <c r="H61" s="93">
        <f>VLOOKUP($A$61,'2.3'!60:187,48,FALSE)</f>
        <v>0</v>
      </c>
      <c r="I61" s="93">
        <f>VLOOKUP($A$61,'2.3'!60:187,56,FALSE)</f>
        <v>0</v>
      </c>
      <c r="J61" s="93">
        <f>VLOOKUP($A$61,'2.3'!60:187,64,FALSE)</f>
        <v>0</v>
      </c>
      <c r="K61" s="93">
        <f>VLOOKUP($A$61,'2.3'!60:187,72,FALSE)</f>
        <v>0</v>
      </c>
      <c r="L61" s="93">
        <f>VLOOKUP($A$61,'2.3'!60:187,80,FALSE)</f>
        <v>0</v>
      </c>
      <c r="M61" s="93">
        <f>VLOOKUP($A$61,'2.3'!60:187,88,FALSE)</f>
        <v>0</v>
      </c>
    </row>
    <row r="62" spans="1:83" ht="20.100000000000001" customHeight="1" x14ac:dyDescent="0.25">
      <c r="A62" s="18">
        <v>31</v>
      </c>
      <c r="B62" s="19" t="s">
        <v>840</v>
      </c>
      <c r="C62" s="91">
        <f>VLOOKUP($A$62,'2.3'!61:188,8,FALSE)</f>
        <v>19714.809379631959</v>
      </c>
      <c r="D62" s="91">
        <f>VLOOKUP($A$62,'2.3'!61:188,16,FALSE)</f>
        <v>19610.897711801583</v>
      </c>
      <c r="E62" s="91">
        <f>VLOOKUP($A$62,'2.3'!61:188,24,FALSE)</f>
        <v>24521.226839672257</v>
      </c>
      <c r="F62" s="91">
        <f>VLOOKUP($A$62,'2.3'!61:188,32,FALSE)</f>
        <v>10965.077444063645</v>
      </c>
      <c r="G62" s="91">
        <f>VLOOKUP($A$62,'2.3'!61:188,40,FALSE)</f>
        <v>17148.506828048085</v>
      </c>
      <c r="H62" s="91">
        <f>VLOOKUP($A$62,'2.3'!61:188,48,FALSE)</f>
        <v>11650.48914116458</v>
      </c>
      <c r="I62" s="91">
        <f>VLOOKUP($A$62,'2.3'!61:188,56,FALSE)</f>
        <v>9265.3659363258812</v>
      </c>
      <c r="J62" s="91">
        <f>VLOOKUP($A$62,'2.3'!61:188,64,FALSE)</f>
        <v>-8546.1441426546662</v>
      </c>
      <c r="K62" s="91">
        <f>VLOOKUP($A$62,'2.3'!61:188,72,FALSE)</f>
        <v>-1721.0325837179007</v>
      </c>
      <c r="L62" s="91">
        <f>VLOOKUP($A$62,'2.3'!61:188,80,FALSE)</f>
        <v>3396.4591852992016</v>
      </c>
      <c r="M62" s="91">
        <f>VLOOKUP($A$62,'2.3'!61:188,88,FALSE)</f>
        <v>15407.090483391235</v>
      </c>
    </row>
    <row r="63" spans="1:83" ht="20.100000000000001" customHeight="1" x14ac:dyDescent="0.25">
      <c r="A63" s="35">
        <v>311</v>
      </c>
      <c r="B63" s="36" t="s">
        <v>841</v>
      </c>
      <c r="C63" s="93">
        <f>VLOOKUP($A$63,'2.3'!62:189,8,FALSE)</f>
        <v>19453.13688467196</v>
      </c>
      <c r="D63" s="93">
        <f>VLOOKUP($A$63,'2.3'!62:189,16,FALSE)</f>
        <v>19342.037295561582</v>
      </c>
      <c r="E63" s="93">
        <f>VLOOKUP($A$63,'2.3'!62:189,24,FALSE)</f>
        <v>24295.997747122259</v>
      </c>
      <c r="F63" s="93">
        <f>VLOOKUP($A$63,'2.3'!62:189,32,FALSE)</f>
        <v>10695.332406413645</v>
      </c>
      <c r="G63" s="93">
        <f>VLOOKUP($A$63,'2.3'!62:189,40,FALSE)</f>
        <v>16878.484383858085</v>
      </c>
      <c r="H63" s="93">
        <f>VLOOKUP($A$63,'2.3'!62:189,48,FALSE)</f>
        <v>11386.07337592458</v>
      </c>
      <c r="I63" s="93">
        <f>VLOOKUP($A$63,'2.3'!62:189,56,FALSE)</f>
        <v>8958.5476906758813</v>
      </c>
      <c r="J63" s="93">
        <f>VLOOKUP($A$63,'2.3'!62:189,64,FALSE)</f>
        <v>-8742.1113656046655</v>
      </c>
      <c r="K63" s="93">
        <f>VLOOKUP($A$63,'2.3'!62:189,72,FALSE)</f>
        <v>-1982.6144249679007</v>
      </c>
      <c r="L63" s="93">
        <f>VLOOKUP($A$63,'2.3'!62:189,80,FALSE)</f>
        <v>2939.2924260492018</v>
      </c>
      <c r="M63" s="93" t="str">
        <f>VLOOKUP($A$63,'2.3'!62:189,88,FALSE)</f>
        <v>n.d.</v>
      </c>
    </row>
    <row r="64" spans="1:83" s="207" customFormat="1" ht="20.100000000000001" customHeight="1" x14ac:dyDescent="0.25">
      <c r="A64" s="21">
        <v>3111</v>
      </c>
      <c r="B64" s="22" t="s">
        <v>319</v>
      </c>
      <c r="C64" s="23">
        <f>VLOOKUP($A$64,'2.3'!63:190,8,FALSE)</f>
        <v>16309.098668492346</v>
      </c>
      <c r="D64" s="23">
        <f>VLOOKUP($A$64,'2.3'!63:190,16,FALSE)</f>
        <v>16321.124838177742</v>
      </c>
      <c r="E64" s="23">
        <f>VLOOKUP($A$64,'2.3'!63:190,24,FALSE)</f>
        <v>21000.0256216944</v>
      </c>
      <c r="F64" s="23">
        <f>VLOOKUP($A$64,'2.3'!63:190,32,FALSE)</f>
        <v>8870.034004739955</v>
      </c>
      <c r="G64" s="23">
        <f>VLOOKUP($A$64,'2.3'!63:190,40,FALSE)</f>
        <v>14225.525841057042</v>
      </c>
      <c r="H64" s="23">
        <f>VLOOKUP($A$64,'2.3'!63:190,48,FALSE)</f>
        <v>9871.2911190072773</v>
      </c>
      <c r="I64" s="23">
        <f>VLOOKUP($A$64,'2.3'!63:190,56,FALSE)</f>
        <v>7936.3886590221309</v>
      </c>
      <c r="J64" s="23">
        <f>VLOOKUP($A$64,'2.3'!63:190,64,FALSE)</f>
        <v>-7110.6046560590412</v>
      </c>
      <c r="K64" s="23">
        <f>VLOOKUP($A$64,'2.3'!63:190,72,FALSE)</f>
        <v>-1493.5196990816169</v>
      </c>
      <c r="L64" s="23">
        <f>VLOOKUP($A$64,'2.3'!63:190,80,FALSE)</f>
        <v>2291.1318933224616</v>
      </c>
      <c r="M64" s="23" t="str">
        <f>VLOOKUP($A$64,'2.3'!63:190,88,FALSE)</f>
        <v>n.d.</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23">
        <f>VLOOKUP($A$65,'2.3'!64:191,8,FALSE)</f>
        <v>3142.4679981897316</v>
      </c>
      <c r="D65" s="23">
        <f>VLOOKUP($A$65,'2.3'!64:191,16,FALSE)</f>
        <v>3020.8127961698369</v>
      </c>
      <c r="E65" s="23">
        <f>VLOOKUP($A$65,'2.3'!64:191,24,FALSE)</f>
        <v>3295.5092047427811</v>
      </c>
      <c r="F65" s="23">
        <f>VLOOKUP($A$65,'2.3'!64:191,32,FALSE)</f>
        <v>1825.217213882886</v>
      </c>
      <c r="G65" s="23">
        <f>VLOOKUP($A$65,'2.3'!64:191,40,FALSE)</f>
        <v>2652.7486642530862</v>
      </c>
      <c r="H65" s="23">
        <f>VLOOKUP($A$65,'2.3'!64:191,48,FALSE)</f>
        <v>1510.2707958705948</v>
      </c>
      <c r="I65" s="23">
        <f>VLOOKUP($A$65,'2.3'!64:191,56,FALSE)</f>
        <v>1022.0943363611266</v>
      </c>
      <c r="J65" s="23">
        <f>VLOOKUP($A$65,'2.3'!64:191,64,FALSE)</f>
        <v>-1631.455659738298</v>
      </c>
      <c r="K65" s="23">
        <f>VLOOKUP($A$65,'2.3'!64:191,72,FALSE)</f>
        <v>-488.22428475690589</v>
      </c>
      <c r="L65" s="23">
        <f>VLOOKUP($A$65,'2.3'!64:191,80,FALSE)</f>
        <v>640.37343960773478</v>
      </c>
      <c r="M65" s="23" t="str">
        <f>VLOOKUP($A$65,'2.3'!64:191,88,FALSE)</f>
        <v>n.d.</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23">
        <f>VLOOKUP($A$66,'2.3'!65:192,8,FALSE)</f>
        <v>1.5702179898839757</v>
      </c>
      <c r="D66" s="23">
        <f>VLOOKUP($A$66,'2.3'!65:192,16,FALSE)</f>
        <v>9.9661214005798651E-2</v>
      </c>
      <c r="E66" s="23">
        <f>VLOOKUP($A$66,'2.3'!65:192,24,FALSE)</f>
        <v>0.46292068507579737</v>
      </c>
      <c r="F66" s="23">
        <f>VLOOKUP($A$66,'2.3'!65:192,32,FALSE)</f>
        <v>8.1187790804863352E-2</v>
      </c>
      <c r="G66" s="23">
        <f>VLOOKUP($A$66,'2.3'!65:192,40,FALSE)</f>
        <v>0.20987854795829439</v>
      </c>
      <c r="H66" s="23">
        <f>VLOOKUP($A$66,'2.3'!65:192,48,FALSE)</f>
        <v>4.5114610467094813</v>
      </c>
      <c r="I66" s="23">
        <f>VLOOKUP($A$66,'2.3'!65:192,56,FALSE)</f>
        <v>6.4695292624926543E-2</v>
      </c>
      <c r="J66" s="23">
        <f>VLOOKUP($A$66,'2.3'!65:192,64,FALSE)</f>
        <v>-5.1049807325650898E-2</v>
      </c>
      <c r="K66" s="23">
        <f>VLOOKUP($A$66,'2.3'!65:192,72,FALSE)</f>
        <v>-0.87044112937801432</v>
      </c>
      <c r="L66" s="23">
        <f>VLOOKUP($A$66,'2.3'!65:192,80,FALSE)</f>
        <v>7.7870931190056245</v>
      </c>
      <c r="M66" s="23" t="str">
        <f>VLOOKUP($A$66,'2.3'!65:192,88,FALSE)</f>
        <v>n.d.</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23">
        <f>VLOOKUP($A$67,'2.3'!66:193,8,FALSE)</f>
        <v>0</v>
      </c>
      <c r="D67" s="23">
        <f>VLOOKUP($A$67,'2.3'!66:193,16,FALSE)</f>
        <v>0</v>
      </c>
      <c r="E67" s="23">
        <f>VLOOKUP($A$67,'2.3'!66:193,24,FALSE)</f>
        <v>0</v>
      </c>
      <c r="F67" s="23">
        <f>VLOOKUP($A$67,'2.3'!66:193,32,FALSE)</f>
        <v>0</v>
      </c>
      <c r="G67" s="23">
        <f>VLOOKUP($A$67,'2.3'!66:193,40,FALSE)</f>
        <v>0</v>
      </c>
      <c r="H67" s="23">
        <f>VLOOKUP($A$67,'2.3'!66:193,48,FALSE)</f>
        <v>0</v>
      </c>
      <c r="I67" s="23">
        <f>VLOOKUP($A$67,'2.3'!66:193,56,FALSE)</f>
        <v>0</v>
      </c>
      <c r="J67" s="23">
        <f>VLOOKUP($A$67,'2.3'!66:193,64,FALSE)</f>
        <v>0</v>
      </c>
      <c r="K67" s="23">
        <f>VLOOKUP($A$67,'2.3'!66:193,72,FALSE)</f>
        <v>0</v>
      </c>
      <c r="L67" s="23">
        <f>VLOOKUP($A$67,'2.3'!66:193,80,FALSE)</f>
        <v>0</v>
      </c>
      <c r="M67" s="23" t="str">
        <f>VLOOKUP($A$67,'2.3'!66:193,88,FALSE)</f>
        <v>n.d.</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93">
        <f>VLOOKUP($A$68,'2.3'!67:194,8,FALSE)</f>
        <v>261.67249495999999</v>
      </c>
      <c r="D68" s="93">
        <f>VLOOKUP($A$68,'2.3'!67:194,16,FALSE)</f>
        <v>268.86041624000001</v>
      </c>
      <c r="E68" s="93">
        <f>VLOOKUP($A$68,'2.3'!67:194,24,FALSE)</f>
        <v>225.22909255000002</v>
      </c>
      <c r="F68" s="93">
        <f>VLOOKUP($A$68,'2.3'!67:194,32,FALSE)</f>
        <v>269.74503764999997</v>
      </c>
      <c r="G68" s="93">
        <f>VLOOKUP($A$68,'2.3'!67:194,40,FALSE)</f>
        <v>270.02244418999999</v>
      </c>
      <c r="H68" s="93">
        <f>VLOOKUP($A$68,'2.3'!67:194,48,FALSE)</f>
        <v>264.41576523999998</v>
      </c>
      <c r="I68" s="93">
        <f>VLOOKUP($A$68,'2.3'!67:194,56,FALSE)</f>
        <v>306.81824564999999</v>
      </c>
      <c r="J68" s="93">
        <f>VLOOKUP($A$68,'2.3'!67:194,64,FALSE)</f>
        <v>195.96722294999998</v>
      </c>
      <c r="K68" s="93">
        <f>VLOOKUP($A$68,'2.3'!67:194,72,FALSE)</f>
        <v>261.58184125000002</v>
      </c>
      <c r="L68" s="93">
        <f>VLOOKUP($A$68,'2.3'!67:194,80,FALSE)</f>
        <v>457.16675924999998</v>
      </c>
      <c r="M68" s="93" t="str">
        <f>VLOOKUP($A$68,'2.3'!67:194,88,FALSE)</f>
        <v>n.d.</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93">
        <f>VLOOKUP($A$69,'2.3'!68:195,8,FALSE)</f>
        <v>0</v>
      </c>
      <c r="D69" s="93">
        <f>VLOOKUP($A$69,'2.3'!68:195,16,FALSE)</f>
        <v>0</v>
      </c>
      <c r="E69" s="93">
        <f>VLOOKUP($A$69,'2.3'!68:195,24,FALSE)</f>
        <v>0</v>
      </c>
      <c r="F69" s="93">
        <f>VLOOKUP($A$69,'2.3'!68:195,32,FALSE)</f>
        <v>0</v>
      </c>
      <c r="G69" s="93">
        <f>VLOOKUP($A$69,'2.3'!68:195,40,FALSE)</f>
        <v>0</v>
      </c>
      <c r="H69" s="93">
        <f>VLOOKUP($A$69,'2.3'!68:195,48,FALSE)</f>
        <v>0</v>
      </c>
      <c r="I69" s="93">
        <f>VLOOKUP($A$69,'2.3'!68:195,56,FALSE)</f>
        <v>0</v>
      </c>
      <c r="J69" s="93">
        <f>VLOOKUP($A$69,'2.3'!68:195,64,FALSE)</f>
        <v>0</v>
      </c>
      <c r="K69" s="93">
        <f>VLOOKUP($A$69,'2.3'!68:195,72,FALSE)</f>
        <v>0</v>
      </c>
      <c r="L69" s="93">
        <f>VLOOKUP($A$69,'2.3'!68:195,80,FALSE)</f>
        <v>0</v>
      </c>
      <c r="M69" s="93" t="str">
        <f>VLOOKUP($A$69,'2.3'!68:195,88,FALSE)</f>
        <v>n.d.</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93">
        <f>VLOOKUP($A$70,'2.3'!69:196,8,FALSE)</f>
        <v>0</v>
      </c>
      <c r="D70" s="93">
        <f>VLOOKUP($A$70,'2.3'!69:196,16,FALSE)</f>
        <v>0</v>
      </c>
      <c r="E70" s="93">
        <f>VLOOKUP($A$70,'2.3'!69:196,24,FALSE)</f>
        <v>0</v>
      </c>
      <c r="F70" s="93">
        <f>VLOOKUP($A$70,'2.3'!69:196,32,FALSE)</f>
        <v>0</v>
      </c>
      <c r="G70" s="93">
        <f>VLOOKUP($A$70,'2.3'!69:196,40,FALSE)</f>
        <v>0</v>
      </c>
      <c r="H70" s="93">
        <f>VLOOKUP($A$70,'2.3'!69:196,48,FALSE)</f>
        <v>0</v>
      </c>
      <c r="I70" s="93">
        <f>VLOOKUP($A$70,'2.3'!69:196,56,FALSE)</f>
        <v>0</v>
      </c>
      <c r="J70" s="93">
        <f>VLOOKUP($A$70,'2.3'!69:196,64,FALSE)</f>
        <v>0</v>
      </c>
      <c r="K70" s="93">
        <f>VLOOKUP($A$70,'2.3'!69:196,72,FALSE)</f>
        <v>0</v>
      </c>
      <c r="L70" s="93">
        <f>VLOOKUP($A$70,'2.3'!69:196,80,FALSE)</f>
        <v>0</v>
      </c>
      <c r="M70" s="93" t="str">
        <f>VLOOKUP($A$70,'2.3'!69:196,88,FALSE)</f>
        <v>n.d.</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23">
        <f>VLOOKUP($A$71,'2.3'!70:197,8,FALSE)</f>
        <v>0</v>
      </c>
      <c r="D71" s="23">
        <f>VLOOKUP($A$71,'2.3'!70:197,16,FALSE)</f>
        <v>0</v>
      </c>
      <c r="E71" s="23">
        <f>VLOOKUP($A$71,'2.3'!70:197,24,FALSE)</f>
        <v>0</v>
      </c>
      <c r="F71" s="23">
        <f>VLOOKUP($A$71,'2.3'!70:197,32,FALSE)</f>
        <v>0</v>
      </c>
      <c r="G71" s="23">
        <f>VLOOKUP($A$71,'2.3'!70:197,40,FALSE)</f>
        <v>0</v>
      </c>
      <c r="H71" s="23">
        <f>VLOOKUP($A$71,'2.3'!70:197,48,FALSE)</f>
        <v>0</v>
      </c>
      <c r="I71" s="23">
        <f>VLOOKUP($A$71,'2.3'!70:197,56,FALSE)</f>
        <v>0</v>
      </c>
      <c r="J71" s="23">
        <f>VLOOKUP($A$71,'2.3'!70:197,64,FALSE)</f>
        <v>0</v>
      </c>
      <c r="K71" s="23">
        <f>VLOOKUP($A$71,'2.3'!70:197,72,FALSE)</f>
        <v>0</v>
      </c>
      <c r="L71" s="23">
        <f>VLOOKUP($A$71,'2.3'!70:197,80,FALSE)</f>
        <v>0</v>
      </c>
      <c r="M71" s="23" t="str">
        <f>VLOOKUP($A$71,'2.3'!70:197,88,FALSE)</f>
        <v>n.d.</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23">
        <f>VLOOKUP($A$72,'2.3'!71:198,8,FALSE)</f>
        <v>0</v>
      </c>
      <c r="D72" s="23">
        <f>VLOOKUP($A$72,'2.3'!71:198,16,FALSE)</f>
        <v>0</v>
      </c>
      <c r="E72" s="23">
        <f>VLOOKUP($A$72,'2.3'!71:198,24,FALSE)</f>
        <v>0</v>
      </c>
      <c r="F72" s="23">
        <f>VLOOKUP($A$72,'2.3'!71:198,32,FALSE)</f>
        <v>0</v>
      </c>
      <c r="G72" s="23">
        <f>VLOOKUP($A$72,'2.3'!71:198,40,FALSE)</f>
        <v>0</v>
      </c>
      <c r="H72" s="23">
        <f>VLOOKUP($A$72,'2.3'!71:198,48,FALSE)</f>
        <v>0</v>
      </c>
      <c r="I72" s="23">
        <f>VLOOKUP($A$72,'2.3'!71:198,56,FALSE)</f>
        <v>0</v>
      </c>
      <c r="J72" s="23">
        <f>VLOOKUP($A$72,'2.3'!71:198,64,FALSE)</f>
        <v>0</v>
      </c>
      <c r="K72" s="23">
        <f>VLOOKUP($A$72,'2.3'!71:198,72,FALSE)</f>
        <v>0</v>
      </c>
      <c r="L72" s="23">
        <f>VLOOKUP($A$72,'2.3'!71:198,80,FALSE)</f>
        <v>0</v>
      </c>
      <c r="M72" s="23" t="str">
        <f>VLOOKUP($A$72,'2.3'!71:198,88,FALSE)</f>
        <v>n.d.</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23">
        <f>VLOOKUP($A$73,'2.3'!72:199,8,FALSE)</f>
        <v>0</v>
      </c>
      <c r="D73" s="23">
        <f>VLOOKUP($A$73,'2.3'!72:199,16,FALSE)</f>
        <v>0</v>
      </c>
      <c r="E73" s="23">
        <f>VLOOKUP($A$73,'2.3'!72:199,24,FALSE)</f>
        <v>0</v>
      </c>
      <c r="F73" s="23">
        <f>VLOOKUP($A$73,'2.3'!72:199,32,FALSE)</f>
        <v>0</v>
      </c>
      <c r="G73" s="23">
        <f>VLOOKUP($A$73,'2.3'!72:199,40,FALSE)</f>
        <v>0</v>
      </c>
      <c r="H73" s="23">
        <f>VLOOKUP($A$73,'2.3'!72:199,48,FALSE)</f>
        <v>0</v>
      </c>
      <c r="I73" s="23">
        <f>VLOOKUP($A$73,'2.3'!72:199,56,FALSE)</f>
        <v>0</v>
      </c>
      <c r="J73" s="23">
        <f>VLOOKUP($A$73,'2.3'!72:199,64,FALSE)</f>
        <v>0</v>
      </c>
      <c r="K73" s="23">
        <f>VLOOKUP($A$73,'2.3'!72:199,72,FALSE)</f>
        <v>0</v>
      </c>
      <c r="L73" s="23">
        <f>VLOOKUP($A$73,'2.3'!72:199,80,FALSE)</f>
        <v>0</v>
      </c>
      <c r="M73" s="23" t="str">
        <f>VLOOKUP($A$73,'2.3'!72:199,88,FALSE)</f>
        <v>n.d.</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23">
        <f>VLOOKUP($A$74,'2.3'!73:200,8,FALSE)</f>
        <v>0</v>
      </c>
      <c r="D74" s="23">
        <f>VLOOKUP($A$74,'2.3'!73:200,16,FALSE)</f>
        <v>0</v>
      </c>
      <c r="E74" s="23">
        <f>VLOOKUP($A$74,'2.3'!73:200,24,FALSE)</f>
        <v>0</v>
      </c>
      <c r="F74" s="23">
        <f>VLOOKUP($A$74,'2.3'!73:200,32,FALSE)</f>
        <v>0</v>
      </c>
      <c r="G74" s="23">
        <f>VLOOKUP($A$74,'2.3'!73:200,40,FALSE)</f>
        <v>0</v>
      </c>
      <c r="H74" s="23">
        <f>VLOOKUP($A$74,'2.3'!73:200,48,FALSE)</f>
        <v>0</v>
      </c>
      <c r="I74" s="23">
        <f>VLOOKUP($A$74,'2.3'!73:200,56,FALSE)</f>
        <v>0</v>
      </c>
      <c r="J74" s="23">
        <f>VLOOKUP($A$74,'2.3'!73:200,64,FALSE)</f>
        <v>0</v>
      </c>
      <c r="K74" s="23">
        <f>VLOOKUP($A$74,'2.3'!73:200,72,FALSE)</f>
        <v>0</v>
      </c>
      <c r="L74" s="23">
        <f>VLOOKUP($A$74,'2.3'!73:200,80,FALSE)</f>
        <v>0</v>
      </c>
      <c r="M74" s="23" t="str">
        <f>VLOOKUP($A$74,'2.3'!73:200,88,FALSE)</f>
        <v>n.d.</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08"/>
      <c r="D75" s="208"/>
      <c r="E75" s="208"/>
      <c r="F75" s="208"/>
      <c r="G75" s="208"/>
      <c r="H75" s="208"/>
      <c r="I75" s="208"/>
      <c r="J75" s="208"/>
      <c r="K75" s="208"/>
      <c r="L75" s="208"/>
      <c r="M75" s="20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09">
        <f>VLOOKUP($A$76,'2.3'!75:202,8,FALSE)</f>
        <v>34736.990105221957</v>
      </c>
      <c r="D76" s="209">
        <f>VLOOKUP($A$76,'2.3'!75:202,16,FALSE)</f>
        <v>37341.037089268808</v>
      </c>
      <c r="E76" s="209">
        <f>VLOOKUP($A$76,'2.3'!75:202,24,FALSE)</f>
        <v>45422.437839482256</v>
      </c>
      <c r="F76" s="209">
        <f>VLOOKUP($A$76,'2.3'!75:202,32,FALSE)</f>
        <v>33754.819719613646</v>
      </c>
      <c r="G76" s="209">
        <f>VLOOKUP($A$76,'2.3'!75:202,40,FALSE)</f>
        <v>43170.964469278959</v>
      </c>
      <c r="H76" s="209">
        <f>VLOOKUP($A$76,'2.3'!75:202,48,FALSE)</f>
        <v>39964.058710064586</v>
      </c>
      <c r="I76" s="209">
        <f>VLOOKUP($A$76,'2.3'!75:202,56,FALSE)</f>
        <v>40814.5128339195</v>
      </c>
      <c r="J76" s="209">
        <f>VLOOKUP($A$76,'2.3'!75:202,64,FALSE)</f>
        <v>24489.73036121652</v>
      </c>
      <c r="K76" s="209">
        <f>VLOOKUP($A$76,'2.3'!75:202,72,FALSE)</f>
        <v>33274.488727897129</v>
      </c>
      <c r="L76" s="209">
        <f>VLOOKUP($A$76,'2.3'!75:202,80,FALSE)</f>
        <v>41779.755668189202</v>
      </c>
      <c r="M76" s="209">
        <f>VLOOKUP($A$76,'2.3'!75:202,88,FALSE)</f>
        <v>56001.438391000003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09">
        <f>VLOOKUP($A$77,'2.3'!76:203,8,FALSE)</f>
        <v>494.18072559000007</v>
      </c>
      <c r="D77" s="209">
        <f>VLOOKUP($A$77,'2.3'!76:203,16,FALSE)</f>
        <v>678.56615794000004</v>
      </c>
      <c r="E77" s="209">
        <f>VLOOKUP($A$77,'2.3'!76:203,24,FALSE)</f>
        <v>728.21099980999998</v>
      </c>
      <c r="F77" s="209">
        <f>VLOOKUP($A$77,'2.3'!76:203,32,FALSE)</f>
        <v>484.74227554999999</v>
      </c>
      <c r="G77" s="209">
        <f>VLOOKUP($A$77,'2.3'!76:203,40,FALSE)</f>
        <v>1236.44720364</v>
      </c>
      <c r="H77" s="209">
        <f>VLOOKUP($A$77,'2.3'!76:203,48,FALSE)</f>
        <v>779.56956889999992</v>
      </c>
      <c r="I77" s="209">
        <f>VLOOKUP($A$77,'2.3'!76:203,56,FALSE)</f>
        <v>708.75207541999998</v>
      </c>
      <c r="J77" s="209">
        <f>VLOOKUP($A$77,'2.3'!76:203,64,FALSE)</f>
        <v>497.26430895999999</v>
      </c>
      <c r="K77" s="209">
        <f>VLOOKUP($A$77,'2.3'!76:203,72,FALSE)</f>
        <v>691.84757603999992</v>
      </c>
      <c r="L77" s="209">
        <f>VLOOKUP($A$77,'2.3'!76:203,80,FALSE)</f>
        <v>751.29648288999999</v>
      </c>
      <c r="M77" s="209">
        <f>VLOOKUP($A$77,'2.3'!76:203,88,FALSE)</f>
        <v>1014.0859720000001</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10">
        <f>VLOOKUP($A$78,'2.3'!77:204,8,FALSE)</f>
        <v>14528</v>
      </c>
      <c r="D78" s="210">
        <f>VLOOKUP($A$78,'2.3'!77:204,16,FALSE)</f>
        <v>17051.573219527221</v>
      </c>
      <c r="E78" s="210">
        <f>VLOOKUP($A$78,'2.3'!77:204,24,FALSE)</f>
        <v>20173</v>
      </c>
      <c r="F78" s="210">
        <f>VLOOKUP($A$78,'2.3'!77:204,32,FALSE)</f>
        <v>22305</v>
      </c>
      <c r="G78" s="210">
        <f>VLOOKUP($A$78,'2.3'!77:204,40,FALSE)</f>
        <v>24786.01043759087</v>
      </c>
      <c r="H78" s="210">
        <f>VLOOKUP($A$78,'2.3'!77:204,48,FALSE)</f>
        <v>27534</v>
      </c>
      <c r="I78" s="210">
        <f>VLOOKUP($A$78,'2.3'!77:204,56,FALSE)</f>
        <v>30840.39482217361</v>
      </c>
      <c r="J78" s="210">
        <f>VLOOKUP($A$78,'2.3'!77:204,64,FALSE)</f>
        <v>32538.610194911183</v>
      </c>
      <c r="K78" s="210">
        <f>VLOOKUP($A$78,'2.3'!77:204,72,FALSE)</f>
        <v>34303.67373557503</v>
      </c>
      <c r="L78" s="210">
        <f>VLOOKUP($A$78,'2.3'!77:204,80,FALSE)</f>
        <v>37632</v>
      </c>
      <c r="M78" s="210">
        <f>VLOOKUP($A$78,'2.3'!77:204,88,FALSE)</f>
        <v>39580.261935608767</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207" customFormat="1" ht="20.100000000000001" customHeight="1" x14ac:dyDescent="0.25">
      <c r="A79" s="105" t="s">
        <v>589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row>
    <row r="80" spans="1:83" s="207" customFormat="1" ht="20.100000000000001" customHeight="1" x14ac:dyDescent="0.25">
      <c r="A80" s="105" t="s">
        <v>853</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1" ht="20.100000000000001" customHeight="1" x14ac:dyDescent="0.25">
      <c r="A81" s="105" t="s">
        <v>590</v>
      </c>
    </row>
    <row r="82" spans="1:1" ht="20.100000000000001" customHeight="1" x14ac:dyDescent="0.25">
      <c r="A82" s="105" t="s">
        <v>804</v>
      </c>
    </row>
    <row r="83" spans="1:1" ht="20.100000000000001" customHeight="1" x14ac:dyDescent="0.25">
      <c r="A83" s="105" t="s">
        <v>657</v>
      </c>
    </row>
    <row r="84" spans="1:1" ht="20.100000000000001" customHeight="1" x14ac:dyDescent="0.25">
      <c r="A84" s="105" t="s">
        <v>859</v>
      </c>
    </row>
    <row r="85" spans="1:1" ht="20.100000000000001" customHeight="1" x14ac:dyDescent="0.25">
      <c r="A85" s="105" t="s">
        <v>605</v>
      </c>
    </row>
    <row r="86" spans="1:1" ht="20.100000000000001" customHeight="1" x14ac:dyDescent="0.25">
      <c r="A86" s="105" t="s">
        <v>662</v>
      </c>
    </row>
    <row r="87" spans="1:1" ht="20.100000000000001" customHeight="1" x14ac:dyDescent="0.25">
      <c r="A87" s="105" t="s">
        <v>857</v>
      </c>
    </row>
    <row r="88" spans="1:1" ht="20.100000000000001" customHeight="1" x14ac:dyDescent="0.25">
      <c r="A88" s="105" t="s">
        <v>613</v>
      </c>
    </row>
    <row r="89" spans="1:1" ht="20.100000000000001" customHeight="1" x14ac:dyDescent="0.25">
      <c r="A89" s="105" t="s">
        <v>664</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3F-11CB-4041-8A5C-3B7795FB6103}">
  <sheetPr codeName="Planilha23"/>
  <dimension ref="A1:CE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2" sqref="A2"/>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778</v>
      </c>
    </row>
    <row r="2" spans="1:13" ht="20.100000000000001" customHeight="1" x14ac:dyDescent="0.25">
      <c r="A2" s="99" t="s">
        <v>333</v>
      </c>
    </row>
    <row r="4" spans="1:13" s="116" customFormat="1" ht="20.100000000000001" customHeight="1" x14ac:dyDescent="0.25">
      <c r="A4" s="322" t="s">
        <v>668</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168">
        <f>VLOOKUP($A$5,'2.3'!4:131,10,FALSE)</f>
        <v>1638857.3358860882</v>
      </c>
      <c r="D5" s="168">
        <f>VLOOKUP($A$5,'2.3'!4:131,18,FALSE)</f>
        <v>1839166.1285534541</v>
      </c>
      <c r="E5" s="168">
        <f>VLOOKUP($A$5,'2.3'!4:131,26,FALSE)</f>
        <v>2018735.5104349032</v>
      </c>
      <c r="F5" s="168">
        <f>VLOOKUP($A$5,'2.3'!4:131,34,FALSE)</f>
        <v>2266900.1472907355</v>
      </c>
      <c r="G5" s="168">
        <f>VLOOKUP($A$5,'2.3'!4:131,42,FALSE)</f>
        <v>2553819.2492739148</v>
      </c>
      <c r="H5" s="168">
        <f>VLOOKUP($A$5,'2.3'!4:131,50,FALSE)</f>
        <v>2947734.5418717479</v>
      </c>
      <c r="I5" s="168">
        <f>VLOOKUP($A$5,'2.3'!4:131,58,FALSE)</f>
        <v>3045239.5539255375</v>
      </c>
      <c r="J5" s="168">
        <f>VLOOKUP($A$5,'2.3'!4:131,66,FALSE)</f>
        <v>3170685.6323021902</v>
      </c>
      <c r="K5" s="168">
        <f>VLOOKUP($A$5,'2.3'!4:131,74,FALSE)</f>
        <v>3320115.9172814824</v>
      </c>
      <c r="L5" s="168">
        <f>VLOOKUP($A$5,'2.3'!4:131,82,FALSE)</f>
        <v>3448876.8510402138</v>
      </c>
      <c r="M5" s="168">
        <f>VLOOKUP($A$5,'2.3'!4:131,90,FALSE)</f>
        <v>3716653.5760717718</v>
      </c>
    </row>
    <row r="6" spans="1:13" ht="20.100000000000001" customHeight="1" x14ac:dyDescent="0.25">
      <c r="A6" s="18">
        <v>2</v>
      </c>
      <c r="B6" s="19" t="s">
        <v>490</v>
      </c>
      <c r="C6" s="91">
        <f>VLOOKUP($A$6,'2.3'!5:132,10,FALSE)</f>
        <v>1581355.1342575424</v>
      </c>
      <c r="D6" s="91">
        <f>VLOOKUP($A$6,'2.3'!5:132,18,FALSE)</f>
        <v>1803035.6886816702</v>
      </c>
      <c r="E6" s="91">
        <f>VLOOKUP($A$6,'2.3'!5:132,26,FALSE)</f>
        <v>1979218.6361341211</v>
      </c>
      <c r="F6" s="91">
        <f>VLOOKUP($A$6,'2.3'!5:132,34,FALSE)</f>
        <v>2224187.2333749179</v>
      </c>
      <c r="G6" s="91">
        <f>VLOOKUP($A$6,'2.3'!5:132,42,FALSE)</f>
        <v>2500259.3684094343</v>
      </c>
      <c r="H6" s="91">
        <f>VLOOKUP($A$6,'2.3'!5:132,50,FALSE)</f>
        <v>2939592.5505520268</v>
      </c>
      <c r="I6" s="91">
        <f>VLOOKUP($A$6,'2.3'!5:132,58,FALSE)</f>
        <v>3051262.4008791307</v>
      </c>
      <c r="J6" s="91">
        <f>VLOOKUP($A$6,'2.3'!5:132,66,FALSE)</f>
        <v>3199810.8846950429</v>
      </c>
      <c r="K6" s="91">
        <f>VLOOKUP($A$6,'2.3'!5:132,74,FALSE)</f>
        <v>3335802.1367460396</v>
      </c>
      <c r="L6" s="91">
        <f>VLOOKUP($A$6,'2.3'!5:132,82,FALSE)</f>
        <v>3477578.8988337214</v>
      </c>
      <c r="M6" s="91">
        <f>VLOOKUP($A$6,'2.3'!5:132,90,FALSE)</f>
        <v>3731916.5388153875</v>
      </c>
    </row>
    <row r="7" spans="1:13" ht="20.100000000000001" customHeight="1" x14ac:dyDescent="0.25">
      <c r="A7" s="32">
        <v>21</v>
      </c>
      <c r="B7" s="33" t="s">
        <v>244</v>
      </c>
      <c r="C7" s="92">
        <f>VLOOKUP($A$7,'2.3'!6:133,10,FALSE)</f>
        <v>466687.83705291856</v>
      </c>
      <c r="D7" s="92">
        <f>VLOOKUP($A$7,'2.3'!6:133,18,FALSE)</f>
        <v>520247.72258427017</v>
      </c>
      <c r="E7" s="92">
        <f>VLOOKUP($A$7,'2.3'!6:133,26,FALSE)</f>
        <v>573444.88242166175</v>
      </c>
      <c r="F7" s="92">
        <f>VLOOKUP($A$7,'2.3'!6:133,34,FALSE)</f>
        <v>647613.57860359561</v>
      </c>
      <c r="G7" s="92">
        <f>VLOOKUP($A$7,'2.3'!6:133,42,FALSE)</f>
        <v>707373.91789322719</v>
      </c>
      <c r="H7" s="92">
        <f>VLOOKUP($A$7,'2.3'!6:133,50,FALSE)</f>
        <v>774537.27790114738</v>
      </c>
      <c r="I7" s="92">
        <f>VLOOKUP($A$7,'2.3'!6:133,58,FALSE)</f>
        <v>814083.65363244945</v>
      </c>
      <c r="J7" s="92">
        <f>VLOOKUP($A$7,'2.3'!6:133,66,FALSE)</f>
        <v>865642.93770280702</v>
      </c>
      <c r="K7" s="92">
        <f>VLOOKUP($A$7,'2.3'!6:133,74,FALSE)</f>
        <v>910413.02452787198</v>
      </c>
      <c r="L7" s="92">
        <f>VLOOKUP($A$7,'2.3'!6:133,82,FALSE)</f>
        <v>957043.68623939133</v>
      </c>
      <c r="M7" s="92">
        <f>VLOOKUP($A$7,'2.3'!6:133,90,FALSE)</f>
        <v>959850.08071928215</v>
      </c>
    </row>
    <row r="8" spans="1:13" ht="20.100000000000001" customHeight="1" x14ac:dyDescent="0.25">
      <c r="A8" s="35">
        <v>211</v>
      </c>
      <c r="B8" s="36" t="s">
        <v>306</v>
      </c>
      <c r="C8" s="93">
        <f>VLOOKUP($A$8,'2.3'!7:134,10,FALSE)</f>
        <v>354198.02822315757</v>
      </c>
      <c r="D8" s="93">
        <f>VLOOKUP($A$8,'2.3'!7:134,18,FALSE)</f>
        <v>394354.06568915397</v>
      </c>
      <c r="E8" s="93">
        <f>VLOOKUP($A$8,'2.3'!7:134,26,FALSE)</f>
        <v>438490.51220495696</v>
      </c>
      <c r="F8" s="93">
        <f>VLOOKUP($A$8,'2.3'!7:134,34,FALSE)</f>
        <v>492543.16991700802</v>
      </c>
      <c r="G8" s="93">
        <f>VLOOKUP($A$8,'2.3'!7:134,42,FALSE)</f>
        <v>538768.176476544</v>
      </c>
      <c r="H8" s="93">
        <f>VLOOKUP($A$8,'2.3'!7:134,50,FALSE)</f>
        <v>591383.54639683396</v>
      </c>
      <c r="I8" s="93">
        <f>VLOOKUP($A$8,'2.3'!7:134,58,FALSE)</f>
        <v>622760.23279525992</v>
      </c>
      <c r="J8" s="93">
        <f>VLOOKUP($A$8,'2.3'!7:134,66,FALSE)</f>
        <v>656432.60415039177</v>
      </c>
      <c r="K8" s="93">
        <f>VLOOKUP($A$8,'2.3'!7:134,74,FALSE)</f>
        <v>684176.25175796007</v>
      </c>
      <c r="L8" s="93">
        <f>VLOOKUP($A$8,'2.3'!7:134,82,FALSE)</f>
        <v>713242.0707194265</v>
      </c>
      <c r="M8" s="93">
        <f>VLOOKUP($A$8,'2.3'!7:134,90,FALSE)</f>
        <v>717393.50378121343</v>
      </c>
    </row>
    <row r="9" spans="1:13" s="48" customFormat="1" ht="20.100000000000001" customHeight="1" x14ac:dyDescent="0.25">
      <c r="A9" s="45" t="s">
        <v>491</v>
      </c>
      <c r="B9" s="56" t="s">
        <v>492</v>
      </c>
      <c r="C9" s="95">
        <f>VLOOKUP($A$9,'2.3'!8:135,10,FALSE)</f>
        <v>294231.97476798843</v>
      </c>
      <c r="D9" s="95">
        <f>VLOOKUP($A$9,'2.3'!8:135,18,FALSE)</f>
        <v>326857.81775130599</v>
      </c>
      <c r="E9" s="95">
        <f>VLOOKUP($A$9,'2.3'!8:135,26,FALSE)</f>
        <v>363206.73400992923</v>
      </c>
      <c r="F9" s="95">
        <f>VLOOKUP($A$9,'2.3'!8:135,34,FALSE)</f>
        <v>405041.85240872402</v>
      </c>
      <c r="G9" s="95">
        <f>VLOOKUP($A$9,'2.3'!8:135,42,FALSE)</f>
        <v>444997.24516229401</v>
      </c>
      <c r="H9" s="95">
        <f>VLOOKUP($A$9,'2.3'!8:135,50,FALSE)</f>
        <v>485362.154872705</v>
      </c>
      <c r="I9" s="95">
        <f>VLOOKUP($A$9,'2.3'!8:135,58,FALSE)</f>
        <v>515680.96454979799</v>
      </c>
      <c r="J9" s="95">
        <f>VLOOKUP($A$9,'2.3'!8:135,66,FALSE)</f>
        <v>541599.72029397893</v>
      </c>
      <c r="K9" s="95">
        <f>VLOOKUP($A$9,'2.3'!8:135,74,FALSE)</f>
        <v>561666.19414305</v>
      </c>
      <c r="L9" s="95">
        <f>VLOOKUP($A$9,'2.3'!8:135,82,FALSE)</f>
        <v>587731.51012371655</v>
      </c>
      <c r="M9" s="95">
        <f>VLOOKUP($A$9,'2.3'!8:135,90,FALSE)</f>
        <v>593924.64960855851</v>
      </c>
    </row>
    <row r="10" spans="1:13" s="48" customFormat="1" ht="20.100000000000001" customHeight="1" x14ac:dyDescent="0.25">
      <c r="A10" s="45" t="s">
        <v>493</v>
      </c>
      <c r="B10" s="56" t="s">
        <v>494</v>
      </c>
      <c r="C10" s="95">
        <f>VLOOKUP($A$10,'2.3'!9:136,10,FALSE)</f>
        <v>33311.898760116572</v>
      </c>
      <c r="D10" s="95">
        <f>VLOOKUP($A$10,'2.3'!9:136,18,FALSE)</f>
        <v>36846.915268324999</v>
      </c>
      <c r="E10" s="95">
        <f>VLOOKUP($A$10,'2.3'!9:136,26,FALSE)</f>
        <v>40559.333664645434</v>
      </c>
      <c r="F10" s="95">
        <f>VLOOKUP($A$10,'2.3'!9:136,34,FALSE)</f>
        <v>44700.074309914002</v>
      </c>
      <c r="G10" s="95">
        <f>VLOOKUP($A$10,'2.3'!9:136,42,FALSE)</f>
        <v>50369.235951862</v>
      </c>
      <c r="H10" s="95">
        <f>VLOOKUP($A$10,'2.3'!9:136,50,FALSE)</f>
        <v>56127.848666933001</v>
      </c>
      <c r="I10" s="95">
        <f>VLOOKUP($A$10,'2.3'!9:136,58,FALSE)</f>
        <v>58788.943324987995</v>
      </c>
      <c r="J10" s="95">
        <f>VLOOKUP($A$10,'2.3'!9:136,66,FALSE)</f>
        <v>62173.943370747831</v>
      </c>
      <c r="K10" s="95">
        <f>VLOOKUP($A$10,'2.3'!9:136,74,FALSE)</f>
        <v>66104.205461917998</v>
      </c>
      <c r="L10" s="95">
        <f>VLOOKUP($A$10,'2.3'!9:136,82,FALSE)</f>
        <v>69617.000877159997</v>
      </c>
      <c r="M10" s="95">
        <f>VLOOKUP($A$10,'2.3'!9:136,90,FALSE)</f>
        <v>72777.94564739507</v>
      </c>
    </row>
    <row r="11" spans="1:13" s="48" customFormat="1" ht="20.100000000000001" customHeight="1" x14ac:dyDescent="0.25">
      <c r="A11" s="45" t="s">
        <v>495</v>
      </c>
      <c r="B11" s="56" t="s">
        <v>496</v>
      </c>
      <c r="C11" s="95">
        <f>VLOOKUP($A$11,'2.3'!10:137,10,FALSE)</f>
        <v>26654.154695052552</v>
      </c>
      <c r="D11" s="95">
        <f>VLOOKUP($A$11,'2.3'!10:137,18,FALSE)</f>
        <v>30649.332669523006</v>
      </c>
      <c r="E11" s="95">
        <f>VLOOKUP($A$11,'2.3'!10:137,26,FALSE)</f>
        <v>34724.444530382272</v>
      </c>
      <c r="F11" s="95">
        <f>VLOOKUP($A$11,'2.3'!10:137,34,FALSE)</f>
        <v>42801.243198370001</v>
      </c>
      <c r="G11" s="95">
        <f>VLOOKUP($A$11,'2.3'!10:137,42,FALSE)</f>
        <v>43401.695362387996</v>
      </c>
      <c r="H11" s="95">
        <f>VLOOKUP($A$11,'2.3'!10:137,50,FALSE)</f>
        <v>49893.542857196</v>
      </c>
      <c r="I11" s="95">
        <f>VLOOKUP($A$11,'2.3'!10:137,58,FALSE)</f>
        <v>48290.324920473991</v>
      </c>
      <c r="J11" s="95">
        <f>VLOOKUP($A$11,'2.3'!10:137,66,FALSE)</f>
        <v>52658.940485665065</v>
      </c>
      <c r="K11" s="95">
        <f>VLOOKUP($A$11,'2.3'!10:137,74,FALSE)</f>
        <v>56405.852152992011</v>
      </c>
      <c r="L11" s="95">
        <f>VLOOKUP($A$11,'2.3'!10:137,82,FALSE)</f>
        <v>55893.559718549877</v>
      </c>
      <c r="M11" s="95">
        <f>VLOOKUP($A$11,'2.3'!10:137,90,FALSE)</f>
        <v>50690.908525259889</v>
      </c>
    </row>
    <row r="12" spans="1:13" ht="20.100000000000001" customHeight="1" x14ac:dyDescent="0.25">
      <c r="A12" s="35">
        <v>212</v>
      </c>
      <c r="B12" s="36" t="s">
        <v>246</v>
      </c>
      <c r="C12" s="93">
        <f>VLOOKUP($A$12,'2.3'!11:138,10,FALSE)</f>
        <v>112489.80882976096</v>
      </c>
      <c r="D12" s="93">
        <f>VLOOKUP($A$12,'2.3'!11:138,18,FALSE)</f>
        <v>125893.6568951162</v>
      </c>
      <c r="E12" s="93">
        <f>VLOOKUP($A$12,'2.3'!11:138,26,FALSE)</f>
        <v>134954.37021670479</v>
      </c>
      <c r="F12" s="93">
        <f>VLOOKUP($A$12,'2.3'!11:138,34,FALSE)</f>
        <v>155070.40868658762</v>
      </c>
      <c r="G12" s="93">
        <f>VLOOKUP($A$12,'2.3'!11:138,42,FALSE)</f>
        <v>168605.74141668328</v>
      </c>
      <c r="H12" s="93">
        <f>VLOOKUP($A$12,'2.3'!11:138,50,FALSE)</f>
        <v>183153.73150431347</v>
      </c>
      <c r="I12" s="93">
        <f>VLOOKUP($A$12,'2.3'!11:138,58,FALSE)</f>
        <v>191323.42083718951</v>
      </c>
      <c r="J12" s="93">
        <f>VLOOKUP($A$12,'2.3'!11:138,66,FALSE)</f>
        <v>209210.33355241528</v>
      </c>
      <c r="K12" s="93">
        <f>VLOOKUP($A$12,'2.3'!11:138,74,FALSE)</f>
        <v>226236.77276991191</v>
      </c>
      <c r="L12" s="93">
        <f>VLOOKUP($A$12,'2.3'!11:138,82,FALSE)</f>
        <v>243801.61551996492</v>
      </c>
      <c r="M12" s="93">
        <f>VLOOKUP($A$12,'2.3'!11:138,90,FALSE)</f>
        <v>242456.57693806876</v>
      </c>
    </row>
    <row r="13" spans="1:13" s="108" customFormat="1" ht="20.100000000000001" customHeight="1" x14ac:dyDescent="0.25">
      <c r="A13" s="108">
        <v>2121</v>
      </c>
      <c r="B13" s="108" t="s">
        <v>307</v>
      </c>
      <c r="C13" s="94">
        <f>VLOOKUP($A$13,'2.3'!12:139,10,FALSE)</f>
        <v>61777.808829760979</v>
      </c>
      <c r="D13" s="94">
        <f>VLOOKUP($A$13,'2.3'!12:139,18,FALSE)</f>
        <v>71254.656895116204</v>
      </c>
      <c r="E13" s="94">
        <f>VLOOKUP($A$13,'2.3'!12:139,26,FALSE)</f>
        <v>77730.370216704789</v>
      </c>
      <c r="F13" s="94">
        <f>VLOOKUP($A$13,'2.3'!12:139,34,FALSE)</f>
        <v>92675.408686587602</v>
      </c>
      <c r="G13" s="94">
        <f>VLOOKUP($A$13,'2.3'!12:139,42,FALSE)</f>
        <v>98895.741416683304</v>
      </c>
      <c r="H13" s="94">
        <f>VLOOKUP($A$13,'2.3'!12:139,50,FALSE)</f>
        <v>109352.70553589849</v>
      </c>
      <c r="I13" s="94">
        <f>VLOOKUP($A$13,'2.3'!12:139,58,FALSE)</f>
        <v>112979.21083718949</v>
      </c>
      <c r="J13" s="94">
        <f>VLOOKUP($A$13,'2.3'!12:139,66,FALSE)</f>
        <v>119878.04852378517</v>
      </c>
      <c r="K13" s="94">
        <f>VLOOKUP($A$13,'2.3'!12:139,74,FALSE)</f>
        <v>129425.09432083189</v>
      </c>
      <c r="L13" s="94">
        <f>VLOOKUP($A$13,'2.3'!12:139,82,FALSE)</f>
        <v>138708.69946527496</v>
      </c>
      <c r="M13" s="94" t="str">
        <f>VLOOKUP($A$13,'2.3'!12:139,90,FALSE)</f>
        <v>n.d.</v>
      </c>
    </row>
    <row r="14" spans="1:13" s="109" customFormat="1" ht="20.100000000000001" customHeight="1" x14ac:dyDescent="0.25">
      <c r="A14" s="60" t="s">
        <v>497</v>
      </c>
      <c r="B14" s="109" t="s">
        <v>498</v>
      </c>
      <c r="C14" s="95">
        <f>VLOOKUP($A$14,'2.3'!13:140,10,FALSE)</f>
        <v>206.10601257043646</v>
      </c>
      <c r="D14" s="95">
        <f>VLOOKUP($A$14,'2.3'!13:140,18,FALSE)</f>
        <v>246.99927777202265</v>
      </c>
      <c r="E14" s="95">
        <f>VLOOKUP($A$14,'2.3'!13:140,26,FALSE)</f>
        <v>275.30846249224999</v>
      </c>
      <c r="F14" s="95">
        <f>VLOOKUP($A$14,'2.3'!13:140,34,FALSE)</f>
        <v>712.23512740571232</v>
      </c>
      <c r="G14" s="95">
        <f>VLOOKUP($A$14,'2.3'!13:140,42,FALSE)</f>
        <v>491.34557279800299</v>
      </c>
      <c r="H14" s="95">
        <f>VLOOKUP($A$14,'2.3'!13:140,50,FALSE)</f>
        <v>724.01223089998962</v>
      </c>
      <c r="I14" s="95">
        <f>VLOOKUP($A$14,'2.3'!13:140,58,FALSE)</f>
        <v>560.65287822987887</v>
      </c>
      <c r="J14" s="95">
        <f>VLOOKUP($A$14,'2.3'!13:140,66,FALSE)</f>
        <v>679.93138281634049</v>
      </c>
      <c r="K14" s="95">
        <f>VLOOKUP($A$14,'2.3'!13:140,74,FALSE)</f>
        <v>846.09290977105604</v>
      </c>
      <c r="L14" s="95">
        <f>VLOOKUP($A$14,'2.3'!13:140,82,FALSE)</f>
        <v>1352.8327269011238</v>
      </c>
      <c r="M14" s="95" t="str">
        <f>VLOOKUP($A$14,'2.3'!13:140,90,FALSE)</f>
        <v>n.d.</v>
      </c>
    </row>
    <row r="15" spans="1:13" s="109" customFormat="1" ht="20.100000000000001" customHeight="1" x14ac:dyDescent="0.25">
      <c r="A15" s="60" t="s">
        <v>499</v>
      </c>
      <c r="B15" s="109" t="s">
        <v>500</v>
      </c>
      <c r="C15" s="95">
        <f>VLOOKUP($A$15,'2.3'!14:141,10,FALSE)</f>
        <v>8441.1816817739455</v>
      </c>
      <c r="D15" s="95">
        <f>VLOOKUP($A$15,'2.3'!14:141,18,FALSE)</f>
        <v>9793.6516964313778</v>
      </c>
      <c r="E15" s="95">
        <f>VLOOKUP($A$15,'2.3'!14:141,26,FALSE)</f>
        <v>10672.668996271777</v>
      </c>
      <c r="F15" s="95">
        <f>VLOOKUP($A$15,'2.3'!14:141,34,FALSE)</f>
        <v>14350.741016039014</v>
      </c>
      <c r="G15" s="95">
        <f>VLOOKUP($A$15,'2.3'!14:141,42,FALSE)</f>
        <v>15848.866444981973</v>
      </c>
      <c r="H15" s="95">
        <f>VLOOKUP($A$15,'2.3'!14:141,50,FALSE)</f>
        <v>16486.909644533618</v>
      </c>
      <c r="I15" s="95">
        <f>VLOOKUP($A$15,'2.3'!14:141,58,FALSE)</f>
        <v>17013.997061284805</v>
      </c>
      <c r="J15" s="95">
        <f>VLOOKUP($A$15,'2.3'!14:141,66,FALSE)</f>
        <v>17934.228725648754</v>
      </c>
      <c r="K15" s="95">
        <f>VLOOKUP($A$15,'2.3'!14:141,74,FALSE)</f>
        <v>20333.370789980039</v>
      </c>
      <c r="L15" s="95">
        <f>VLOOKUP($A$15,'2.3'!14:141,82,FALSE)</f>
        <v>22413.345734430008</v>
      </c>
      <c r="M15" s="95" t="str">
        <f>VLOOKUP($A$15,'2.3'!14:141,90,FALSE)</f>
        <v>n.d.</v>
      </c>
    </row>
    <row r="16" spans="1:13" s="109" customFormat="1" ht="20.100000000000001" customHeight="1" x14ac:dyDescent="0.25">
      <c r="A16" s="60" t="s">
        <v>501</v>
      </c>
      <c r="B16" s="109" t="s">
        <v>464</v>
      </c>
      <c r="C16" s="95">
        <f>VLOOKUP($A$16,'2.3'!15:142,10,FALSE)</f>
        <v>37392.70206935818</v>
      </c>
      <c r="D16" s="95">
        <f>VLOOKUP($A$16,'2.3'!15:142,18,FALSE)</f>
        <v>43501.399971282008</v>
      </c>
      <c r="E16" s="95">
        <f>VLOOKUP($A$16,'2.3'!15:142,26,FALSE)</f>
        <v>47534.549046807384</v>
      </c>
      <c r="F16" s="95">
        <f>VLOOKUP($A$16,'2.3'!15:142,34,FALSE)</f>
        <v>58316.164325285608</v>
      </c>
      <c r="G16" s="95">
        <f>VLOOKUP($A$16,'2.3'!15:142,42,FALSE)</f>
        <v>61520.075552576891</v>
      </c>
      <c r="H16" s="95">
        <f>VLOOKUP($A$16,'2.3'!15:142,50,FALSE)</f>
        <v>70031.718848716409</v>
      </c>
      <c r="I16" s="95">
        <f>VLOOKUP($A$16,'2.3'!15:142,58,FALSE)</f>
        <v>73015.235461613993</v>
      </c>
      <c r="J16" s="95">
        <f>VLOOKUP($A$16,'2.3'!15:142,66,FALSE)</f>
        <v>76901.283183146181</v>
      </c>
      <c r="K16" s="95">
        <f>VLOOKUP($A$16,'2.3'!15:142,74,FALSE)</f>
        <v>83640.539941216004</v>
      </c>
      <c r="L16" s="95">
        <f>VLOOKUP($A$16,'2.3'!15:142,82,FALSE)</f>
        <v>91135.1034206162</v>
      </c>
      <c r="M16" s="95" t="str">
        <f>VLOOKUP($A$16,'2.3'!15:142,90,FALSE)</f>
        <v>n.d.</v>
      </c>
    </row>
    <row r="17" spans="1:13" s="109" customFormat="1" ht="20.100000000000001" customHeight="1" x14ac:dyDescent="0.25">
      <c r="A17" s="60" t="s">
        <v>502</v>
      </c>
      <c r="B17" s="109" t="s">
        <v>503</v>
      </c>
      <c r="C17" s="95">
        <f>VLOOKUP($A$17,'2.3'!16:143,10,FALSE)</f>
        <v>15737.819066058419</v>
      </c>
      <c r="D17" s="95">
        <f>VLOOKUP($A$17,'2.3'!16:143,18,FALSE)</f>
        <v>17712.605949630804</v>
      </c>
      <c r="E17" s="95">
        <f>VLOOKUP($A$17,'2.3'!16:143,26,FALSE)</f>
        <v>19247.843711133384</v>
      </c>
      <c r="F17" s="95">
        <f>VLOOKUP($A$17,'2.3'!16:143,34,FALSE)</f>
        <v>19296.268217857272</v>
      </c>
      <c r="G17" s="95">
        <f>VLOOKUP($A$17,'2.3'!16:143,42,FALSE)</f>
        <v>21035.453846326425</v>
      </c>
      <c r="H17" s="95">
        <f>VLOOKUP($A$17,'2.3'!16:143,50,FALSE)</f>
        <v>22110.064811748496</v>
      </c>
      <c r="I17" s="95">
        <f>VLOOKUP($A$17,'2.3'!16:143,58,FALSE)</f>
        <v>22389.325436060819</v>
      </c>
      <c r="J17" s="95">
        <f>VLOOKUP($A$17,'2.3'!16:143,66,FALSE)</f>
        <v>24362.60523217389</v>
      </c>
      <c r="K17" s="95">
        <f>VLOOKUP($A$17,'2.3'!16:143,74,FALSE)</f>
        <v>24605.090679864807</v>
      </c>
      <c r="L17" s="95">
        <f>VLOOKUP($A$17,'2.3'!16:143,82,FALSE)</f>
        <v>23807.417583327606</v>
      </c>
      <c r="M17" s="95" t="str">
        <f>VLOOKUP($A$17,'2.3'!16:143,90,FALSE)</f>
        <v>n.d.</v>
      </c>
    </row>
    <row r="18" spans="1:13" s="108" customFormat="1" ht="20.100000000000001" customHeight="1" x14ac:dyDescent="0.25">
      <c r="A18" s="108">
        <v>2122</v>
      </c>
      <c r="B18" s="108" t="s">
        <v>837</v>
      </c>
      <c r="C18" s="94">
        <f>VLOOKUP($A$18,'2.3'!17:144,10,FALSE)</f>
        <v>50712</v>
      </c>
      <c r="D18" s="94">
        <f>VLOOKUP($A$18,'2.3'!17:144,18,FALSE)</f>
        <v>54639</v>
      </c>
      <c r="E18" s="94">
        <f>VLOOKUP($A$18,'2.3'!17:144,26,FALSE)</f>
        <v>57224</v>
      </c>
      <c r="F18" s="94">
        <f>VLOOKUP($A$18,'2.3'!17:144,34,FALSE)</f>
        <v>62395</v>
      </c>
      <c r="G18" s="94">
        <f>VLOOKUP($A$18,'2.3'!17:144,42,FALSE)</f>
        <v>69709.999999999985</v>
      </c>
      <c r="H18" s="94">
        <f>VLOOKUP($A$18,'2.3'!17:144,50,FALSE)</f>
        <v>73801.025968414964</v>
      </c>
      <c r="I18" s="94">
        <f>VLOOKUP($A$18,'2.3'!17:144,58,FALSE)</f>
        <v>78344.210000000006</v>
      </c>
      <c r="J18" s="94">
        <f>VLOOKUP($A$18,'2.3'!17:144,66,FALSE)</f>
        <v>89332.285028630096</v>
      </c>
      <c r="K18" s="94">
        <f>VLOOKUP($A$18,'2.3'!17:144,74,FALSE)</f>
        <v>96811.678449080006</v>
      </c>
      <c r="L18" s="94">
        <f>VLOOKUP($A$18,'2.3'!17:144,82,FALSE)</f>
        <v>105092.91605468999</v>
      </c>
      <c r="M18" s="94" t="str">
        <f>VLOOKUP($A$18,'2.3'!17:144,90,FALSE)</f>
        <v>n.d.</v>
      </c>
    </row>
    <row r="19" spans="1:13" ht="20.100000000000001" customHeight="1" x14ac:dyDescent="0.25">
      <c r="A19" s="32">
        <v>22</v>
      </c>
      <c r="B19" s="33" t="s">
        <v>245</v>
      </c>
      <c r="C19" s="92">
        <f>VLOOKUP($A$19,'2.3'!18:145,10,FALSE)</f>
        <v>209013.96630286454</v>
      </c>
      <c r="D19" s="92">
        <f>VLOOKUP($A$19,'2.3'!18:145,18,FALSE)</f>
        <v>229076.63031242002</v>
      </c>
      <c r="E19" s="92">
        <f>VLOOKUP($A$19,'2.3'!18:145,26,FALSE)</f>
        <v>253911.80687733961</v>
      </c>
      <c r="F19" s="92">
        <f>VLOOKUP($A$19,'2.3'!18:145,34,FALSE)</f>
        <v>273279.43565663102</v>
      </c>
      <c r="G19" s="92">
        <f>VLOOKUP($A$19,'2.3'!18:145,42,FALSE)</f>
        <v>304139.29037237499</v>
      </c>
      <c r="H19" s="92">
        <f>VLOOKUP($A$19,'2.3'!18:145,50,FALSE)</f>
        <v>303770.33205422398</v>
      </c>
      <c r="I19" s="92">
        <f>VLOOKUP($A$19,'2.3'!18:145,58,FALSE)</f>
        <v>324883.39618967404</v>
      </c>
      <c r="J19" s="92">
        <f>VLOOKUP($A$19,'2.3'!18:145,66,FALSE)</f>
        <v>326058.84714906034</v>
      </c>
      <c r="K19" s="92">
        <f>VLOOKUP($A$19,'2.3'!18:145,74,FALSE)</f>
        <v>356631.47945719503</v>
      </c>
      <c r="L19" s="92">
        <f>VLOOKUP($A$19,'2.3'!18:145,82,FALSE)</f>
        <v>383122.10607883125</v>
      </c>
      <c r="M19" s="92">
        <f>VLOOKUP($A$19,'2.3'!18:145,90,FALSE)</f>
        <v>392026.14407281764</v>
      </c>
    </row>
    <row r="20" spans="1:13" ht="20.100000000000001" customHeight="1" x14ac:dyDescent="0.25">
      <c r="A20" s="32">
        <v>23</v>
      </c>
      <c r="B20" s="33" t="s">
        <v>838</v>
      </c>
      <c r="C20" s="92">
        <f>VLOOKUP($A$20,'2.3'!19:146,10,FALSE)</f>
        <v>50659</v>
      </c>
      <c r="D20" s="92">
        <f>VLOOKUP($A$20,'2.3'!19:146,18,FALSE)</f>
        <v>56845.573219527221</v>
      </c>
      <c r="E20" s="92">
        <f>VLOOKUP($A$20,'2.3'!19:146,26,FALSE)</f>
        <v>62937</v>
      </c>
      <c r="F20" s="92">
        <f>VLOOKUP($A$20,'2.3'!19:146,34,FALSE)</f>
        <v>70093</v>
      </c>
      <c r="G20" s="92">
        <f>VLOOKUP($A$20,'2.3'!19:146,42,FALSE)</f>
        <v>78079</v>
      </c>
      <c r="H20" s="92">
        <f>VLOOKUP($A$20,'2.3'!19:146,50,FALSE)</f>
        <v>87589</v>
      </c>
      <c r="I20" s="92">
        <f>VLOOKUP($A$20,'2.3'!19:146,58,FALSE)</f>
        <v>96198</v>
      </c>
      <c r="J20" s="92">
        <f>VLOOKUP($A$20,'2.3'!19:146,66,FALSE)</f>
        <v>101403</v>
      </c>
      <c r="K20" s="92">
        <f>VLOOKUP($A$20,'2.3'!19:146,74,FALSE)</f>
        <v>106711</v>
      </c>
      <c r="L20" s="92">
        <f>VLOOKUP($A$20,'2.3'!19:146,82,FALSE)</f>
        <v>115040</v>
      </c>
      <c r="M20" s="92">
        <f>VLOOKUP($A$20,'2.3'!19:146,90,FALSE)</f>
        <v>120995.78372322577</v>
      </c>
    </row>
    <row r="21" spans="1:13" ht="20.100000000000001" customHeight="1" x14ac:dyDescent="0.25">
      <c r="A21" s="32">
        <v>24</v>
      </c>
      <c r="B21" s="33" t="s">
        <v>839</v>
      </c>
      <c r="C21" s="92">
        <f>VLOOKUP($A$21,'2.3'!20:147,10,FALSE)</f>
        <v>273685.57865308505</v>
      </c>
      <c r="D21" s="92">
        <f>VLOOKUP($A$21,'2.3'!20:147,18,FALSE)</f>
        <v>333694.34070731531</v>
      </c>
      <c r="E21" s="92">
        <f>VLOOKUP($A$21,'2.3'!20:147,26,FALSE)</f>
        <v>333853.22525602218</v>
      </c>
      <c r="F21" s="92">
        <f>VLOOKUP($A$21,'2.3'!20:147,34,FALSE)</f>
        <v>371611.64616390021</v>
      </c>
      <c r="G21" s="92">
        <f>VLOOKUP($A$21,'2.3'!20:147,42,FALSE)</f>
        <v>434114.04533351038</v>
      </c>
      <c r="H21" s="92">
        <f>VLOOKUP($A$21,'2.3'!20:147,50,FALSE)</f>
        <v>714704.58695311844</v>
      </c>
      <c r="I21" s="92">
        <f>VLOOKUP($A$21,'2.3'!20:147,58,FALSE)</f>
        <v>623948.59337838669</v>
      </c>
      <c r="J21" s="92">
        <f>VLOOKUP($A$21,'2.3'!20:147,66,FALSE)</f>
        <v>589196.91714873584</v>
      </c>
      <c r="K21" s="92">
        <f>VLOOKUP($A$21,'2.3'!20:147,74,FALSE)</f>
        <v>613408.20448469743</v>
      </c>
      <c r="L21" s="92">
        <f>VLOOKUP($A$21,'2.3'!20:147,82,FALSE)</f>
        <v>526300.44051603996</v>
      </c>
      <c r="M21" s="92">
        <f>VLOOKUP($A$21,'2.3'!20:147,90,FALSE)</f>
        <v>434377.4677795514</v>
      </c>
    </row>
    <row r="22" spans="1:13" ht="20.100000000000001" customHeight="1" x14ac:dyDescent="0.25">
      <c r="A22" s="35">
        <v>241</v>
      </c>
      <c r="B22" s="36" t="s">
        <v>308</v>
      </c>
      <c r="C22" s="93">
        <f>VLOOKUP($A$22,'2.3'!21:148,10,FALSE)</f>
        <v>22970.383594083873</v>
      </c>
      <c r="D22" s="93">
        <f>VLOOKUP($A$22,'2.3'!21:148,18,FALSE)</f>
        <v>30516.410197076326</v>
      </c>
      <c r="E22" s="93">
        <f>VLOOKUP($A$22,'2.3'!21:148,26,FALSE)</f>
        <v>32433.245054573556</v>
      </c>
      <c r="F22" s="93">
        <f>VLOOKUP($A$22,'2.3'!21:148,34,FALSE)</f>
        <v>39194.681525185828</v>
      </c>
      <c r="G22" s="93">
        <f>VLOOKUP($A$22,'2.3'!21:148,42,FALSE)</f>
        <v>51448.81576993913</v>
      </c>
      <c r="H22" s="93">
        <f>VLOOKUP($A$22,'2.3'!21:148,50,FALSE)</f>
        <v>65729.26499095514</v>
      </c>
      <c r="I22" s="93">
        <f>VLOOKUP($A$22,'2.3'!21:148,58,FALSE)</f>
        <v>65698.891491078088</v>
      </c>
      <c r="J22" s="93">
        <f>VLOOKUP($A$22,'2.3'!21:148,66,FALSE)</f>
        <v>57726.701761876386</v>
      </c>
      <c r="K22" s="93">
        <f>VLOOKUP($A$22,'2.3'!21:148,74,FALSE)</f>
        <v>56195.94534307596</v>
      </c>
      <c r="L22" s="93">
        <f>VLOOKUP($A$22,'2.3'!21:148,82,FALSE)</f>
        <v>59128.411426633364</v>
      </c>
      <c r="M22" s="93">
        <f>VLOOKUP($A$22,'2.3'!21:148,90,FALSE)</f>
        <v>46397.882019468656</v>
      </c>
    </row>
    <row r="23" spans="1:13" ht="20.100000000000001" customHeight="1" x14ac:dyDescent="0.25">
      <c r="A23" s="35">
        <v>242</v>
      </c>
      <c r="B23" s="36" t="s">
        <v>309</v>
      </c>
      <c r="C23" s="93">
        <f>VLOOKUP($A$23,'2.3'!22:149,10,FALSE)</f>
        <v>250715.19505900113</v>
      </c>
      <c r="D23" s="93">
        <f>VLOOKUP($A$23,'2.3'!22:149,18,FALSE)</f>
        <v>303177.93051023892</v>
      </c>
      <c r="E23" s="93">
        <f>VLOOKUP($A$23,'2.3'!22:149,26,FALSE)</f>
        <v>301419.98020144872</v>
      </c>
      <c r="F23" s="93">
        <f>VLOOKUP($A$23,'2.3'!22:149,34,FALSE)</f>
        <v>332416.96463871445</v>
      </c>
      <c r="G23" s="93">
        <f>VLOOKUP($A$23,'2.3'!22:149,42,FALSE)</f>
        <v>382665.22956357128</v>
      </c>
      <c r="H23" s="93">
        <f>VLOOKUP($A$23,'2.3'!22:149,50,FALSE)</f>
        <v>648975.32196216332</v>
      </c>
      <c r="I23" s="93">
        <f>VLOOKUP($A$23,'2.3'!22:149,58,FALSE)</f>
        <v>558249.7018873085</v>
      </c>
      <c r="J23" s="93">
        <f>VLOOKUP($A$23,'2.3'!22:149,66,FALSE)</f>
        <v>531470.21538685949</v>
      </c>
      <c r="K23" s="93">
        <f>VLOOKUP($A$23,'2.3'!22:149,74,FALSE)</f>
        <v>557212.25914162141</v>
      </c>
      <c r="L23" s="93">
        <f>VLOOKUP($A$23,'2.3'!22:149,82,FALSE)</f>
        <v>467172.02908940666</v>
      </c>
      <c r="M23" s="93">
        <f>VLOOKUP($A$23,'2.3'!22:149,90,FALSE)</f>
        <v>387979.58576008276</v>
      </c>
    </row>
    <row r="24" spans="1:13" ht="20.100000000000001" customHeight="1" x14ac:dyDescent="0.25">
      <c r="A24" s="35">
        <v>243</v>
      </c>
      <c r="B24" s="36" t="s">
        <v>310</v>
      </c>
      <c r="C24" s="93">
        <f>VLOOKUP($A$24,'2.3'!23:150,10,FALSE)</f>
        <v>0</v>
      </c>
      <c r="D24" s="93">
        <f>VLOOKUP($A$24,'2.3'!23:150,18,FALSE)</f>
        <v>0</v>
      </c>
      <c r="E24" s="93">
        <f>VLOOKUP($A$24,'2.3'!23:150,26,FALSE)</f>
        <v>0</v>
      </c>
      <c r="F24" s="93">
        <f>VLOOKUP($A$24,'2.3'!23:150,34,FALSE)</f>
        <v>0</v>
      </c>
      <c r="G24" s="93">
        <f>VLOOKUP($A$24,'2.3'!23:150,42,FALSE)</f>
        <v>0</v>
      </c>
      <c r="H24" s="93">
        <f>VLOOKUP($A$24,'2.3'!23:150,50,FALSE)</f>
        <v>0</v>
      </c>
      <c r="I24" s="93">
        <f>VLOOKUP($A$24,'2.3'!23:150,58,FALSE)</f>
        <v>0</v>
      </c>
      <c r="J24" s="93">
        <f>VLOOKUP($A$24,'2.3'!23:150,66,FALSE)</f>
        <v>0</v>
      </c>
      <c r="K24" s="93">
        <f>VLOOKUP($A$24,'2.3'!23:150,74,FALSE)</f>
        <v>0</v>
      </c>
      <c r="L24" s="93">
        <f>VLOOKUP($A$24,'2.3'!23:150,82,FALSE)</f>
        <v>0</v>
      </c>
      <c r="M24" s="93">
        <f>VLOOKUP($A$24,'2.3'!23:150,90,FALSE)</f>
        <v>0</v>
      </c>
    </row>
    <row r="25" spans="1:13" ht="20.100000000000001" customHeight="1" x14ac:dyDescent="0.25">
      <c r="A25" s="32">
        <v>25</v>
      </c>
      <c r="B25" s="33" t="s">
        <v>248</v>
      </c>
      <c r="C25" s="92">
        <f>VLOOKUP($A$25,'2.3'!24:151,10,FALSE)</f>
        <v>6469.4090008531357</v>
      </c>
      <c r="D25" s="92">
        <f>VLOOKUP($A$25,'2.3'!24:151,18,FALSE)</f>
        <v>12216.325164299518</v>
      </c>
      <c r="E25" s="92">
        <f>VLOOKUP($A$25,'2.3'!24:151,26,FALSE)</f>
        <v>14741.984103990299</v>
      </c>
      <c r="F25" s="92">
        <f>VLOOKUP($A$25,'2.3'!24:151,34,FALSE)</f>
        <v>25671.380949603899</v>
      </c>
      <c r="G25" s="92">
        <f>VLOOKUP($A$25,'2.3'!24:151,42,FALSE)</f>
        <v>30371.092185672736</v>
      </c>
      <c r="H25" s="92">
        <f>VLOOKUP($A$25,'2.3'!24:151,50,FALSE)</f>
        <v>25208.921515329996</v>
      </c>
      <c r="I25" s="92">
        <f>VLOOKUP($A$25,'2.3'!24:151,58,FALSE)</f>
        <v>28388.519784709999</v>
      </c>
      <c r="J25" s="92">
        <f>VLOOKUP($A$25,'2.3'!24:151,66,FALSE)</f>
        <v>23110.446089720001</v>
      </c>
      <c r="K25" s="92">
        <f>VLOOKUP($A$25,'2.3'!24:151,74,FALSE)</f>
        <v>24822.206538249997</v>
      </c>
      <c r="L25" s="92">
        <f>VLOOKUP($A$25,'2.3'!24:151,82,FALSE)</f>
        <v>17442.551590802166</v>
      </c>
      <c r="M25" s="92">
        <f>VLOOKUP($A$25,'2.3'!24:151,90,FALSE)</f>
        <v>12308.00816596675</v>
      </c>
    </row>
    <row r="26" spans="1:13" ht="20.100000000000001" customHeight="1" x14ac:dyDescent="0.25">
      <c r="A26" s="35">
        <v>251</v>
      </c>
      <c r="B26" s="36" t="s">
        <v>311</v>
      </c>
      <c r="C26" s="93">
        <f>VLOOKUP($A$26,'2.3'!25:152,10,FALSE)</f>
        <v>0</v>
      </c>
      <c r="D26" s="93">
        <f>VLOOKUP($A$26,'2.3'!25:152,18,FALSE)</f>
        <v>0</v>
      </c>
      <c r="E26" s="93">
        <f>VLOOKUP($A$26,'2.3'!25:152,26,FALSE)</f>
        <v>0</v>
      </c>
      <c r="F26" s="93">
        <f>VLOOKUP($A$26,'2.3'!25:152,34,FALSE)</f>
        <v>0</v>
      </c>
      <c r="G26" s="93">
        <f>VLOOKUP($A$26,'2.3'!25:152,42,FALSE)</f>
        <v>0</v>
      </c>
      <c r="H26" s="93">
        <f>VLOOKUP($A$26,'2.3'!25:152,50,FALSE)</f>
        <v>0</v>
      </c>
      <c r="I26" s="93">
        <f>VLOOKUP($A$26,'2.3'!25:152,58,FALSE)</f>
        <v>0</v>
      </c>
      <c r="J26" s="93">
        <f>VLOOKUP($A$26,'2.3'!25:152,66,FALSE)</f>
        <v>0</v>
      </c>
      <c r="K26" s="93">
        <f>VLOOKUP($A$26,'2.3'!25:152,74,FALSE)</f>
        <v>0</v>
      </c>
      <c r="L26" s="93">
        <f>VLOOKUP($A$26,'2.3'!25:152,82,FALSE)</f>
        <v>0</v>
      </c>
      <c r="M26" s="93">
        <f>VLOOKUP($A$26,'2.3'!25:152,90,FALSE)</f>
        <v>0</v>
      </c>
    </row>
    <row r="27" spans="1:13" ht="20.100000000000001" customHeight="1" x14ac:dyDescent="0.25">
      <c r="A27" s="35">
        <v>252</v>
      </c>
      <c r="B27" s="36" t="s">
        <v>312</v>
      </c>
      <c r="C27" s="93">
        <f>VLOOKUP($A$27,'2.3'!26:153,10,FALSE)</f>
        <v>6469.4090008531357</v>
      </c>
      <c r="D27" s="93">
        <f>VLOOKUP($A$27,'2.3'!26:153,18,FALSE)</f>
        <v>12216.325164299518</v>
      </c>
      <c r="E27" s="93">
        <f>VLOOKUP($A$27,'2.3'!26:153,26,FALSE)</f>
        <v>14741.984103990299</v>
      </c>
      <c r="F27" s="93">
        <f>VLOOKUP($A$27,'2.3'!26:153,34,FALSE)</f>
        <v>25671.380949603899</v>
      </c>
      <c r="G27" s="93">
        <f>VLOOKUP($A$27,'2.3'!26:153,42,FALSE)</f>
        <v>30371.092185672736</v>
      </c>
      <c r="H27" s="93">
        <f>VLOOKUP($A$27,'2.3'!26:153,50,FALSE)</f>
        <v>25208.921515329996</v>
      </c>
      <c r="I27" s="93">
        <f>VLOOKUP($A$27,'2.3'!26:153,58,FALSE)</f>
        <v>28388.519784709999</v>
      </c>
      <c r="J27" s="93">
        <f>VLOOKUP($A$27,'2.3'!26:153,66,FALSE)</f>
        <v>23110.446089720001</v>
      </c>
      <c r="K27" s="93">
        <f>VLOOKUP($A$27,'2.3'!26:153,74,FALSE)</f>
        <v>24822.206538249997</v>
      </c>
      <c r="L27" s="93">
        <f>VLOOKUP($A$27,'2.3'!26:153,82,FALSE)</f>
        <v>17442.551590802166</v>
      </c>
      <c r="M27" s="93">
        <f>VLOOKUP($A$27,'2.3'!26:153,90,FALSE)</f>
        <v>12308.00816596675</v>
      </c>
    </row>
    <row r="28" spans="1:13" ht="20.100000000000001" customHeight="1" x14ac:dyDescent="0.25">
      <c r="A28" s="35">
        <v>253</v>
      </c>
      <c r="B28" s="36" t="s">
        <v>313</v>
      </c>
      <c r="C28" s="93">
        <f>VLOOKUP($A$28,'2.3'!27:154,10,FALSE)</f>
        <v>0</v>
      </c>
      <c r="D28" s="93">
        <f>VLOOKUP($A$28,'2.3'!27:154,18,FALSE)</f>
        <v>0</v>
      </c>
      <c r="E28" s="93">
        <f>VLOOKUP($A$28,'2.3'!27:154,26,FALSE)</f>
        <v>0</v>
      </c>
      <c r="F28" s="93">
        <f>VLOOKUP($A$28,'2.3'!27:154,34,FALSE)</f>
        <v>0</v>
      </c>
      <c r="G28" s="93">
        <f>VLOOKUP($A$28,'2.3'!27:154,42,FALSE)</f>
        <v>0</v>
      </c>
      <c r="H28" s="93">
        <f>VLOOKUP($A$28,'2.3'!27:154,50,FALSE)</f>
        <v>0</v>
      </c>
      <c r="I28" s="93">
        <f>VLOOKUP($A$28,'2.3'!27:154,58,FALSE)</f>
        <v>0</v>
      </c>
      <c r="J28" s="93">
        <f>VLOOKUP($A$28,'2.3'!27:154,66,FALSE)</f>
        <v>0</v>
      </c>
      <c r="K28" s="93">
        <f>VLOOKUP($A$28,'2.3'!27:154,74,FALSE)</f>
        <v>0</v>
      </c>
      <c r="L28" s="93">
        <f>VLOOKUP($A$28,'2.3'!27:154,82,FALSE)</f>
        <v>0</v>
      </c>
      <c r="M28" s="93">
        <f>VLOOKUP($A$28,'2.3'!27:154,90,FALSE)</f>
        <v>0</v>
      </c>
    </row>
    <row r="29" spans="1:13" ht="20.100000000000001" customHeight="1" x14ac:dyDescent="0.25">
      <c r="A29" s="32">
        <v>26</v>
      </c>
      <c r="B29" s="33" t="s">
        <v>243</v>
      </c>
      <c r="C29" s="92">
        <f>VLOOKUP($A$29,'2.3'!28:155,10,FALSE)</f>
        <v>1217.0632688020123</v>
      </c>
      <c r="D29" s="92">
        <f>VLOOKUP($A$29,'2.3'!28:155,18,FALSE)</f>
        <v>1115.4121733120992</v>
      </c>
      <c r="E29" s="92">
        <f>VLOOKUP($A$29,'2.3'!28:155,26,FALSE)</f>
        <v>1320.521785921359</v>
      </c>
      <c r="F29" s="92">
        <f>VLOOKUP($A$29,'2.3'!28:155,34,FALSE)</f>
        <v>1898.8185525200679</v>
      </c>
      <c r="G29" s="92">
        <f>VLOOKUP($A$29,'2.3'!28:155,42,FALSE)</f>
        <v>3103.6643715710961</v>
      </c>
      <c r="H29" s="92">
        <f>VLOOKUP($A$29,'2.3'!28:155,50,FALSE)</f>
        <v>2722.42826659407</v>
      </c>
      <c r="I29" s="92">
        <f>VLOOKUP($A$29,'2.3'!28:155,58,FALSE)</f>
        <v>4602.4174679090502</v>
      </c>
      <c r="J29" s="92">
        <f>VLOOKUP($A$29,'2.3'!28:155,66,FALSE)</f>
        <v>3616.5554866056191</v>
      </c>
      <c r="K29" s="92">
        <f>VLOOKUP($A$29,'2.3'!28:155,74,FALSE)</f>
        <v>3654.0815665000118</v>
      </c>
      <c r="L29" s="92">
        <f>VLOOKUP($A$29,'2.3'!28:155,82,FALSE)</f>
        <v>2459.6338773150928</v>
      </c>
      <c r="M29" s="92">
        <f>VLOOKUP($A$29,'2.3'!28:155,90,FALSE)</f>
        <v>4027.7755081659416</v>
      </c>
    </row>
    <row r="30" spans="1:13" ht="20.100000000000001" customHeight="1" x14ac:dyDescent="0.25">
      <c r="A30" s="35">
        <v>261</v>
      </c>
      <c r="B30" s="36" t="s">
        <v>314</v>
      </c>
      <c r="C30" s="93">
        <f>VLOOKUP($A$30,'2.3'!29:156,10,FALSE)</f>
        <v>0</v>
      </c>
      <c r="D30" s="93">
        <f>VLOOKUP($A$30,'2.3'!29:156,18,FALSE)</f>
        <v>0</v>
      </c>
      <c r="E30" s="93">
        <f>VLOOKUP($A$30,'2.3'!29:156,26,FALSE)</f>
        <v>0</v>
      </c>
      <c r="F30" s="93">
        <f>VLOOKUP($A$30,'2.3'!29:156,34,FALSE)</f>
        <v>0</v>
      </c>
      <c r="G30" s="93">
        <f>VLOOKUP($A$30,'2.3'!29:156,42,FALSE)</f>
        <v>0</v>
      </c>
      <c r="H30" s="93">
        <f>VLOOKUP($A$30,'2.3'!29:156,50,FALSE)</f>
        <v>0</v>
      </c>
      <c r="I30" s="93">
        <f>VLOOKUP($A$30,'2.3'!29:156,58,FALSE)</f>
        <v>0</v>
      </c>
      <c r="J30" s="93">
        <f>VLOOKUP($A$30,'2.3'!29:156,66,FALSE)</f>
        <v>0</v>
      </c>
      <c r="K30" s="93">
        <f>VLOOKUP($A$30,'2.3'!29:156,74,FALSE)</f>
        <v>0</v>
      </c>
      <c r="L30" s="93">
        <f>VLOOKUP($A$30,'2.3'!29:156,82,FALSE)</f>
        <v>0</v>
      </c>
      <c r="M30" s="93" t="str">
        <f>VLOOKUP($A$30,'2.3'!29:156,90,FALSE)</f>
        <v>n.d.</v>
      </c>
    </row>
    <row r="31" spans="1:13" ht="20.100000000000001" customHeight="1" x14ac:dyDescent="0.25">
      <c r="A31" s="107">
        <v>2611</v>
      </c>
      <c r="B31" s="107" t="s">
        <v>286</v>
      </c>
      <c r="C31" s="169">
        <f>VLOOKUP($A$31,'2.3'!30:157,10,FALSE)</f>
        <v>0</v>
      </c>
      <c r="D31" s="169">
        <f>VLOOKUP($A$31,'2.3'!30:157,18,FALSE)</f>
        <v>0</v>
      </c>
      <c r="E31" s="169">
        <f>VLOOKUP($A$31,'2.3'!30:157,26,FALSE)</f>
        <v>0</v>
      </c>
      <c r="F31" s="169">
        <f>VLOOKUP($A$31,'2.3'!30:157,34,FALSE)</f>
        <v>0</v>
      </c>
      <c r="G31" s="169">
        <f>VLOOKUP($A$31,'2.3'!30:157,42,FALSE)</f>
        <v>0</v>
      </c>
      <c r="H31" s="169">
        <f>VLOOKUP($A$31,'2.3'!30:157,50,FALSE)</f>
        <v>0</v>
      </c>
      <c r="I31" s="169">
        <f>VLOOKUP($A$31,'2.3'!30:157,58,FALSE)</f>
        <v>0</v>
      </c>
      <c r="J31" s="169">
        <f>VLOOKUP($A$31,'2.3'!30:157,66,FALSE)</f>
        <v>0</v>
      </c>
      <c r="K31" s="169">
        <f>VLOOKUP($A$31,'2.3'!30:157,74,FALSE)</f>
        <v>0</v>
      </c>
      <c r="L31" s="169">
        <f>VLOOKUP($A$31,'2.3'!30:157,82,FALSE)</f>
        <v>0</v>
      </c>
      <c r="M31" s="169" t="str">
        <f>VLOOKUP($A$31,'2.3'!30:157,90,FALSE)</f>
        <v>n.d.</v>
      </c>
    </row>
    <row r="32" spans="1:13" ht="20.100000000000001" customHeight="1" x14ac:dyDescent="0.25">
      <c r="A32" s="107">
        <v>2612</v>
      </c>
      <c r="B32" s="107" t="s">
        <v>287</v>
      </c>
      <c r="C32" s="169">
        <f>VLOOKUP($A$32,'2.3'!31:158,10,FALSE)</f>
        <v>0</v>
      </c>
      <c r="D32" s="169">
        <f>VLOOKUP($A$32,'2.3'!31:158,18,FALSE)</f>
        <v>0</v>
      </c>
      <c r="E32" s="169">
        <f>VLOOKUP($A$32,'2.3'!31:158,26,FALSE)</f>
        <v>0</v>
      </c>
      <c r="F32" s="169">
        <f>VLOOKUP($A$32,'2.3'!31:158,34,FALSE)</f>
        <v>0</v>
      </c>
      <c r="G32" s="169">
        <f>VLOOKUP($A$32,'2.3'!31:158,42,FALSE)</f>
        <v>0</v>
      </c>
      <c r="H32" s="169">
        <f>VLOOKUP($A$32,'2.3'!31:158,50,FALSE)</f>
        <v>0</v>
      </c>
      <c r="I32" s="169">
        <f>VLOOKUP($A$32,'2.3'!31:158,58,FALSE)</f>
        <v>0</v>
      </c>
      <c r="J32" s="169">
        <f>VLOOKUP($A$32,'2.3'!31:158,66,FALSE)</f>
        <v>0</v>
      </c>
      <c r="K32" s="169">
        <f>VLOOKUP($A$32,'2.3'!31:158,74,FALSE)</f>
        <v>0</v>
      </c>
      <c r="L32" s="169">
        <f>VLOOKUP($A$32,'2.3'!31:158,82,FALSE)</f>
        <v>0</v>
      </c>
      <c r="M32" s="169" t="str">
        <f>VLOOKUP($A$32,'2.3'!31:158,90,FALSE)</f>
        <v>n.d.</v>
      </c>
    </row>
    <row r="33" spans="1:13" ht="20.100000000000001" customHeight="1" x14ac:dyDescent="0.25">
      <c r="A33" s="35">
        <v>262</v>
      </c>
      <c r="B33" s="36" t="s">
        <v>315</v>
      </c>
      <c r="C33" s="93">
        <f>VLOOKUP($A$33,'2.3'!32:159,10,FALSE)</f>
        <v>1217.063268802</v>
      </c>
      <c r="D33" s="93">
        <f>VLOOKUP($A$33,'2.3'!32:159,18,FALSE)</f>
        <v>1115.412173312</v>
      </c>
      <c r="E33" s="93">
        <f>VLOOKUP($A$33,'2.3'!32:159,26,FALSE)</f>
        <v>1320.5217859213253</v>
      </c>
      <c r="F33" s="93">
        <f>VLOOKUP($A$33,'2.3'!32:159,34,FALSE)</f>
        <v>1898.8185525199999</v>
      </c>
      <c r="G33" s="93">
        <f>VLOOKUP($A$33,'2.3'!32:159,42,FALSE)</f>
        <v>3103.6643715709997</v>
      </c>
      <c r="H33" s="93">
        <f>VLOOKUP($A$33,'2.3'!32:159,50,FALSE)</f>
        <v>2722.428266594</v>
      </c>
      <c r="I33" s="93">
        <f>VLOOKUP($A$33,'2.3'!32:159,58,FALSE)</f>
        <v>4602.4174679090002</v>
      </c>
      <c r="J33" s="93">
        <f>VLOOKUP($A$33,'2.3'!32:159,66,FALSE)</f>
        <v>3616.5554866056268</v>
      </c>
      <c r="K33" s="93">
        <f>VLOOKUP($A$33,'2.3'!32:159,74,FALSE)</f>
        <v>3654.0815665000005</v>
      </c>
      <c r="L33" s="93">
        <f>VLOOKUP($A$33,'2.3'!32:159,82,FALSE)</f>
        <v>2459.6338773150005</v>
      </c>
      <c r="M33" s="93" t="str">
        <f>VLOOKUP($A$33,'2.3'!32:159,90,FALSE)</f>
        <v>n.d.</v>
      </c>
    </row>
    <row r="34" spans="1:13" ht="20.100000000000001" customHeight="1" x14ac:dyDescent="0.25">
      <c r="A34" s="107">
        <v>2621</v>
      </c>
      <c r="B34" s="107" t="s">
        <v>286</v>
      </c>
      <c r="C34" s="169">
        <f>VLOOKUP($A$34,'2.3'!33:160,10,FALSE)</f>
        <v>1212.6995874220001</v>
      </c>
      <c r="D34" s="169">
        <f>VLOOKUP($A$34,'2.3'!33:160,18,FALSE)</f>
        <v>1085.5699931320003</v>
      </c>
      <c r="E34" s="169">
        <f>VLOOKUP($A$34,'2.3'!33:160,26,FALSE)</f>
        <v>1304.9539055013252</v>
      </c>
      <c r="F34" s="169">
        <f>VLOOKUP($A$34,'2.3'!33:160,34,FALSE)</f>
        <v>1860.2183394299998</v>
      </c>
      <c r="G34" s="169">
        <f>VLOOKUP($A$34,'2.3'!33:160,42,FALSE)</f>
        <v>3092.151289421</v>
      </c>
      <c r="H34" s="169">
        <f>VLOOKUP($A$34,'2.3'!33:160,50,FALSE)</f>
        <v>2716.1881669439999</v>
      </c>
      <c r="I34" s="169">
        <f>VLOOKUP($A$34,'2.3'!33:160,58,FALSE)</f>
        <v>4589.5765727890002</v>
      </c>
      <c r="J34" s="169">
        <f>VLOOKUP($A$34,'2.3'!33:160,66,FALSE)</f>
        <v>3613.5767386056268</v>
      </c>
      <c r="K34" s="169">
        <f>VLOOKUP($A$34,'2.3'!33:160,74,FALSE)</f>
        <v>3539.1627253700003</v>
      </c>
      <c r="L34" s="169">
        <f>VLOOKUP($A$34,'2.3'!33:160,82,FALSE)</f>
        <v>2459.6121969850005</v>
      </c>
      <c r="M34" s="169" t="str">
        <f>VLOOKUP($A$34,'2.3'!33:160,90,FALSE)</f>
        <v>n.d.</v>
      </c>
    </row>
    <row r="35" spans="1:13" ht="20.100000000000001" customHeight="1" x14ac:dyDescent="0.25">
      <c r="A35" s="107">
        <v>2622</v>
      </c>
      <c r="B35" s="107" t="s">
        <v>287</v>
      </c>
      <c r="C35" s="169">
        <f>VLOOKUP($A$35,'2.3'!34:161,10,FALSE)</f>
        <v>4.3636813800000001</v>
      </c>
      <c r="D35" s="169">
        <f>VLOOKUP($A$35,'2.3'!34:161,18,FALSE)</f>
        <v>29.842180180000003</v>
      </c>
      <c r="E35" s="169">
        <f>VLOOKUP($A$35,'2.3'!34:161,26,FALSE)</f>
        <v>15.56788042</v>
      </c>
      <c r="F35" s="169">
        <f>VLOOKUP($A$35,'2.3'!34:161,34,FALSE)</f>
        <v>38.600213089999997</v>
      </c>
      <c r="G35" s="169">
        <f>VLOOKUP($A$35,'2.3'!34:161,42,FALSE)</f>
        <v>11.513082150000001</v>
      </c>
      <c r="H35" s="169">
        <f>VLOOKUP($A$35,'2.3'!34:161,50,FALSE)</f>
        <v>6.2400996500000003</v>
      </c>
      <c r="I35" s="169">
        <f>VLOOKUP($A$35,'2.3'!34:161,58,FALSE)</f>
        <v>12.840895119999999</v>
      </c>
      <c r="J35" s="169">
        <f>VLOOKUP($A$35,'2.3'!34:161,66,FALSE)</f>
        <v>2.978748</v>
      </c>
      <c r="K35" s="169">
        <f>VLOOKUP($A$35,'2.3'!34:161,74,FALSE)</f>
        <v>114.91884113</v>
      </c>
      <c r="L35" s="169">
        <f>VLOOKUP($A$35,'2.3'!34:161,82,FALSE)</f>
        <v>2.1680330000000001E-2</v>
      </c>
      <c r="M35" s="169" t="str">
        <f>VLOOKUP($A$35,'2.3'!34:161,90,FALSE)</f>
        <v>n.d.</v>
      </c>
    </row>
    <row r="36" spans="1:13" ht="20.100000000000001" customHeight="1" x14ac:dyDescent="0.25">
      <c r="A36" s="35">
        <v>263</v>
      </c>
      <c r="B36" s="36" t="s">
        <v>310</v>
      </c>
      <c r="C36" s="93">
        <f>VLOOKUP($A$36,'2.3'!35:162,10,FALSE)</f>
        <v>0</v>
      </c>
      <c r="D36" s="93">
        <f>VLOOKUP($A$36,'2.3'!35:162,18,FALSE)</f>
        <v>0</v>
      </c>
      <c r="E36" s="93">
        <f>VLOOKUP($A$36,'2.3'!35:162,26,FALSE)</f>
        <v>0</v>
      </c>
      <c r="F36" s="93">
        <f>VLOOKUP($A$36,'2.3'!35:162,34,FALSE)</f>
        <v>0</v>
      </c>
      <c r="G36" s="93">
        <f>VLOOKUP($A$36,'2.3'!35:162,42,FALSE)</f>
        <v>0</v>
      </c>
      <c r="H36" s="93">
        <f>VLOOKUP($A$36,'2.3'!35:162,50,FALSE)</f>
        <v>0</v>
      </c>
      <c r="I36" s="93">
        <f>VLOOKUP($A$36,'2.3'!35:162,58,FALSE)</f>
        <v>0</v>
      </c>
      <c r="J36" s="93">
        <f>VLOOKUP($A$36,'2.3'!35:162,66,FALSE)</f>
        <v>0</v>
      </c>
      <c r="K36" s="93">
        <f>VLOOKUP($A$36,'2.3'!35:162,74,FALSE)</f>
        <v>0</v>
      </c>
      <c r="L36" s="93">
        <f>VLOOKUP($A$36,'2.3'!35:162,82,FALSE)</f>
        <v>0</v>
      </c>
      <c r="M36" s="93">
        <f>VLOOKUP($A$36,'2.3'!35:162,90,FALSE)</f>
        <v>0</v>
      </c>
    </row>
    <row r="37" spans="1:13" ht="20.100000000000001" customHeight="1" x14ac:dyDescent="0.25">
      <c r="A37" s="107">
        <v>2631</v>
      </c>
      <c r="B37" s="107" t="s">
        <v>286</v>
      </c>
      <c r="C37" s="169">
        <f>VLOOKUP($A$37,'2.3'!36:163,10,FALSE)</f>
        <v>0</v>
      </c>
      <c r="D37" s="169">
        <f>VLOOKUP($A$37,'2.3'!36:163,18,FALSE)</f>
        <v>0</v>
      </c>
      <c r="E37" s="169">
        <f>VLOOKUP($A$37,'2.3'!36:163,26,FALSE)</f>
        <v>0</v>
      </c>
      <c r="F37" s="169">
        <f>VLOOKUP($A$37,'2.3'!36:163,34,FALSE)</f>
        <v>0</v>
      </c>
      <c r="G37" s="169">
        <f>VLOOKUP($A$37,'2.3'!36:163,42,FALSE)</f>
        <v>0</v>
      </c>
      <c r="H37" s="169">
        <f>VLOOKUP($A$37,'2.3'!36:163,50,FALSE)</f>
        <v>0</v>
      </c>
      <c r="I37" s="169">
        <f>VLOOKUP($A$37,'2.3'!36:163,58,FALSE)</f>
        <v>0</v>
      </c>
      <c r="J37" s="169">
        <f>VLOOKUP($A$37,'2.3'!36:163,66,FALSE)</f>
        <v>0</v>
      </c>
      <c r="K37" s="169">
        <f>VLOOKUP($A$37,'2.3'!36:163,74,FALSE)</f>
        <v>0</v>
      </c>
      <c r="L37" s="169">
        <f>VLOOKUP($A$37,'2.3'!36:163,82,FALSE)</f>
        <v>0</v>
      </c>
      <c r="M37" s="169" t="str">
        <f>VLOOKUP($A$37,'2.3'!36:163,90,FALSE)</f>
        <v>n.d.</v>
      </c>
    </row>
    <row r="38" spans="1:13" ht="20.100000000000001" customHeight="1" x14ac:dyDescent="0.25">
      <c r="A38" s="107">
        <v>2632</v>
      </c>
      <c r="B38" s="107" t="s">
        <v>287</v>
      </c>
      <c r="C38" s="169">
        <f>VLOOKUP($A$38,'2.3'!37:164,10,FALSE)</f>
        <v>0</v>
      </c>
      <c r="D38" s="169">
        <f>VLOOKUP($A$38,'2.3'!37:164,18,FALSE)</f>
        <v>0</v>
      </c>
      <c r="E38" s="169">
        <f>VLOOKUP($A$38,'2.3'!37:164,26,FALSE)</f>
        <v>0</v>
      </c>
      <c r="F38" s="169">
        <f>VLOOKUP($A$38,'2.3'!37:164,34,FALSE)</f>
        <v>0</v>
      </c>
      <c r="G38" s="169">
        <f>VLOOKUP($A$38,'2.3'!37:164,42,FALSE)</f>
        <v>0</v>
      </c>
      <c r="H38" s="169">
        <f>VLOOKUP($A$38,'2.3'!37:164,50,FALSE)</f>
        <v>0</v>
      </c>
      <c r="I38" s="169">
        <f>VLOOKUP($A$38,'2.3'!37:164,58,FALSE)</f>
        <v>0</v>
      </c>
      <c r="J38" s="169">
        <f>VLOOKUP($A$38,'2.3'!37:164,66,FALSE)</f>
        <v>0</v>
      </c>
      <c r="K38" s="169">
        <f>VLOOKUP($A$38,'2.3'!37:164,74,FALSE)</f>
        <v>0</v>
      </c>
      <c r="L38" s="169">
        <f>VLOOKUP($A$38,'2.3'!37:164,82,FALSE)</f>
        <v>0</v>
      </c>
      <c r="M38" s="169" t="str">
        <f>VLOOKUP($A$38,'2.3'!37:164,90,FALSE)</f>
        <v>n.d.</v>
      </c>
    </row>
    <row r="39" spans="1:13" ht="20.100000000000001" customHeight="1" x14ac:dyDescent="0.25">
      <c r="A39" s="32">
        <v>27</v>
      </c>
      <c r="B39" s="33" t="s">
        <v>580</v>
      </c>
      <c r="C39" s="92">
        <f>VLOOKUP($A$39,'2.3'!38:165,10,FALSE)</f>
        <v>529550.41743696306</v>
      </c>
      <c r="D39" s="92">
        <f>VLOOKUP($A$39,'2.3'!38:165,18,FALSE)</f>
        <v>592276.39555440086</v>
      </c>
      <c r="E39" s="92">
        <f>VLOOKUP($A$39,'2.3'!38:165,26,FALSE)</f>
        <v>670259.60406974016</v>
      </c>
      <c r="F39" s="92">
        <f>VLOOKUP($A$39,'2.3'!38:165,34,FALSE)</f>
        <v>756240.70068387908</v>
      </c>
      <c r="G39" s="92">
        <f>VLOOKUP($A$39,'2.3'!38:165,42,FALSE)</f>
        <v>853774.4361174223</v>
      </c>
      <c r="H39" s="92">
        <f>VLOOKUP($A$39,'2.3'!38:165,50,FALSE)</f>
        <v>932986.87241499545</v>
      </c>
      <c r="I39" s="92">
        <f>VLOOKUP($A$39,'2.3'!38:165,58,FALSE)</f>
        <v>1054494.948514676</v>
      </c>
      <c r="J39" s="92">
        <f>VLOOKUP($A$39,'2.3'!38:165,66,FALSE)</f>
        <v>1196671.1754059899</v>
      </c>
      <c r="K39" s="92">
        <f>VLOOKUP($A$39,'2.3'!38:165,74,FALSE)</f>
        <v>1215226.1944181591</v>
      </c>
      <c r="L39" s="92">
        <f>VLOOKUP($A$39,'2.3'!38:165,82,FALSE)</f>
        <v>1333854.1024200493</v>
      </c>
      <c r="M39" s="92">
        <f>VLOOKUP($A$39,'2.3'!38:165,90,FALSE)</f>
        <v>1689385.9102618301</v>
      </c>
    </row>
    <row r="40" spans="1:13" ht="20.100000000000001" customHeight="1" x14ac:dyDescent="0.25">
      <c r="A40" s="35">
        <v>271</v>
      </c>
      <c r="B40" s="36" t="s">
        <v>316</v>
      </c>
      <c r="C40" s="93">
        <f>VLOOKUP($A$40,'2.3'!39:166,10,FALSE)</f>
        <v>333931.28479248809</v>
      </c>
      <c r="D40" s="93">
        <f>VLOOKUP($A$40,'2.3'!39:166,18,FALSE)</f>
        <v>374044.67679081997</v>
      </c>
      <c r="E40" s="93">
        <f>VLOOKUP($A$40,'2.3'!39:166,26,FALSE)</f>
        <v>423473.56745102722</v>
      </c>
      <c r="F40" s="93">
        <f>VLOOKUP($A$40,'2.3'!39:166,34,FALSE)</f>
        <v>478693.28175796196</v>
      </c>
      <c r="G40" s="93">
        <f>VLOOKUP($A$40,'2.3'!39:166,42,FALSE)</f>
        <v>542414.20354686002</v>
      </c>
      <c r="H40" s="93">
        <f>VLOOKUP($A$40,'2.3'!39:166,50,FALSE)</f>
        <v>592572.93655898492</v>
      </c>
      <c r="I40" s="93">
        <f>VLOOKUP($A$40,'2.3'!39:166,58,FALSE)</f>
        <v>681050.47626282903</v>
      </c>
      <c r="J40" s="93">
        <f>VLOOKUP($A$40,'2.3'!39:166,66,FALSE)</f>
        <v>786499.64071249054</v>
      </c>
      <c r="K40" s="93">
        <f>VLOOKUP($A$40,'2.3'!39:166,74,FALSE)</f>
        <v>776419.08329865697</v>
      </c>
      <c r="L40" s="93">
        <f>VLOOKUP($A$40,'2.3'!39:166,82,FALSE)</f>
        <v>854499.43136809603</v>
      </c>
      <c r="M40" s="93">
        <f>VLOOKUP($A$40,'2.3'!39:166,90,FALSE)</f>
        <v>871209.74404219107</v>
      </c>
    </row>
    <row r="41" spans="1:13" s="109" customFormat="1" ht="20.100000000000001" customHeight="1" x14ac:dyDescent="0.25">
      <c r="A41" s="60" t="s">
        <v>504</v>
      </c>
      <c r="B41" s="109" t="s">
        <v>505</v>
      </c>
      <c r="C41" s="95">
        <f>VLOOKUP($A$41,'2.3'!40:167,10,FALSE)</f>
        <v>225494.302706594</v>
      </c>
      <c r="D41" s="95">
        <f>VLOOKUP($A$41,'2.3'!40:167,18,FALSE)</f>
        <v>251161.99349261</v>
      </c>
      <c r="E41" s="95">
        <f>VLOOKUP($A$41,'2.3'!40:167,26,FALSE)</f>
        <v>286102.62407085585</v>
      </c>
      <c r="F41" s="95">
        <f>VLOOKUP($A$41,'2.3'!40:167,34,FALSE)</f>
        <v>319965.99573447002</v>
      </c>
      <c r="G41" s="95">
        <f>VLOOKUP($A$41,'2.3'!40:167,42,FALSE)</f>
        <v>360125.75807089999</v>
      </c>
      <c r="H41" s="95">
        <f>VLOOKUP($A$41,'2.3'!40:167,50,FALSE)</f>
        <v>393729.11223986396</v>
      </c>
      <c r="I41" s="95">
        <f>VLOOKUP($A$41,'2.3'!40:167,58,FALSE)</f>
        <v>452007.872758532</v>
      </c>
      <c r="J41" s="95">
        <f>VLOOKUP($A$41,'2.3'!40:167,66,FALSE)</f>
        <v>506036.59482987999</v>
      </c>
      <c r="K41" s="95">
        <f>VLOOKUP($A$41,'2.3'!40:167,74,FALSE)</f>
        <v>532414.49590467999</v>
      </c>
      <c r="L41" s="95">
        <f>VLOOKUP($A$41,'2.3'!40:167,82,FALSE)</f>
        <v>572738.65512484999</v>
      </c>
      <c r="M41" s="95">
        <f>VLOOKUP($A$41,'2.3'!40:167,90,FALSE)</f>
        <v>612594.8705089601</v>
      </c>
    </row>
    <row r="42" spans="1:13" s="109" customFormat="1" ht="20.100000000000001" customHeight="1" x14ac:dyDescent="0.25">
      <c r="A42" s="60" t="s">
        <v>506</v>
      </c>
      <c r="B42" s="109" t="s">
        <v>507</v>
      </c>
      <c r="C42" s="95">
        <f>VLOOKUP($A$42,'2.3'!41:168,10,FALSE)</f>
        <v>20717.380211379997</v>
      </c>
      <c r="D42" s="95">
        <f>VLOOKUP($A$42,'2.3'!41:168,18,FALSE)</f>
        <v>23794.052151439999</v>
      </c>
      <c r="E42" s="95">
        <f>VLOOKUP($A$42,'2.3'!41:168,26,FALSE)</f>
        <v>27313.592211000003</v>
      </c>
      <c r="F42" s="95">
        <f>VLOOKUP($A$42,'2.3'!41:168,34,FALSE)</f>
        <v>32202.170834839999</v>
      </c>
      <c r="G42" s="95">
        <f>VLOOKUP($A$42,'2.3'!41:168,42,FALSE)</f>
        <v>35186.491278039</v>
      </c>
      <c r="H42" s="95">
        <f>VLOOKUP($A$42,'2.3'!41:168,50,FALSE)</f>
        <v>38130.810483221001</v>
      </c>
      <c r="I42" s="95">
        <f>VLOOKUP($A$42,'2.3'!41:168,58,FALSE)</f>
        <v>37667.740469900004</v>
      </c>
      <c r="J42" s="95">
        <f>VLOOKUP($A$42,'2.3'!41:168,66,FALSE)</f>
        <v>38540.742640880395</v>
      </c>
      <c r="K42" s="95">
        <f>VLOOKUP($A$42,'2.3'!41:168,74,FALSE)</f>
        <v>36299.695903550004</v>
      </c>
      <c r="L42" s="95">
        <f>VLOOKUP($A$42,'2.3'!41:168,82,FALSE)</f>
        <v>37418.42684973</v>
      </c>
      <c r="M42" s="95">
        <f>VLOOKUP($A$42,'2.3'!41:168,90,FALSE)</f>
        <v>39991.073966803</v>
      </c>
    </row>
    <row r="43" spans="1:13" s="109" customFormat="1" ht="20.100000000000001" customHeight="1" x14ac:dyDescent="0.25">
      <c r="A43" s="60" t="s">
        <v>508</v>
      </c>
      <c r="B43" s="109" t="s">
        <v>509</v>
      </c>
      <c r="C43" s="95">
        <f>VLOOKUP($A$43,'2.3'!42:169,10,FALSE)</f>
        <v>8758.2032170000002</v>
      </c>
      <c r="D43" s="95">
        <f>VLOOKUP($A$43,'2.3'!42:169,18,FALSE)</f>
        <v>10379.396260000001</v>
      </c>
      <c r="E43" s="95">
        <f>VLOOKUP($A$43,'2.3'!42:169,26,FALSE)</f>
        <v>12266.499477140002</v>
      </c>
      <c r="F43" s="95">
        <f>VLOOKUP($A$43,'2.3'!42:169,34,FALSE)</f>
        <v>13472.876447959999</v>
      </c>
      <c r="G43" s="95">
        <f>VLOOKUP($A$43,'2.3'!42:169,42,FALSE)</f>
        <v>16683.304538199998</v>
      </c>
      <c r="H43" s="95">
        <f>VLOOKUP($A$43,'2.3'!42:169,50,FALSE)</f>
        <v>9180.8223547599991</v>
      </c>
      <c r="I43" s="95">
        <f>VLOOKUP($A$43,'2.3'!42:169,58,FALSE)</f>
        <v>18346.782028199996</v>
      </c>
      <c r="J43" s="95">
        <f>VLOOKUP($A$43,'2.3'!42:169,66,FALSE)</f>
        <v>16565.899077599999</v>
      </c>
      <c r="K43" s="95">
        <f>VLOOKUP($A$43,'2.3'!42:169,74,FALSE)</f>
        <v>17236.835199540001</v>
      </c>
      <c r="L43" s="95">
        <f>VLOOKUP($A$43,'2.3'!42:169,82,FALSE)</f>
        <v>17594.545935730002</v>
      </c>
      <c r="M43" s="95">
        <f>VLOOKUP($A$43,'2.3'!42:169,90,FALSE)</f>
        <v>19579.779094220001</v>
      </c>
    </row>
    <row r="44" spans="1:13" s="109" customFormat="1" ht="20.100000000000001" customHeight="1" x14ac:dyDescent="0.25">
      <c r="A44" s="60" t="s">
        <v>510</v>
      </c>
      <c r="B44" s="109" t="s">
        <v>511</v>
      </c>
      <c r="C44" s="95">
        <f>VLOOKUP($A$44,'2.3'!43:170,10,FALSE)</f>
        <v>78961.398657514001</v>
      </c>
      <c r="D44" s="95">
        <f>VLOOKUP($A$44,'2.3'!43:170,18,FALSE)</f>
        <v>88709.234886770006</v>
      </c>
      <c r="E44" s="95">
        <f>VLOOKUP($A$44,'2.3'!43:170,26,FALSE)</f>
        <v>97790.851692031443</v>
      </c>
      <c r="F44" s="95">
        <f>VLOOKUP($A$44,'2.3'!43:170,34,FALSE)</f>
        <v>113052.23874069199</v>
      </c>
      <c r="G44" s="95">
        <f>VLOOKUP($A$44,'2.3'!43:170,42,FALSE)</f>
        <v>130418.64965972101</v>
      </c>
      <c r="H44" s="95">
        <f>VLOOKUP($A$44,'2.3'!43:170,50,FALSE)</f>
        <v>151532.19148113998</v>
      </c>
      <c r="I44" s="95">
        <f>VLOOKUP($A$44,'2.3'!43:170,58,FALSE)</f>
        <v>173028.081006197</v>
      </c>
      <c r="J44" s="95">
        <f>VLOOKUP($A$44,'2.3'!43:170,66,FALSE)</f>
        <v>225356.40416413007</v>
      </c>
      <c r="K44" s="95">
        <f>VLOOKUP($A$44,'2.3'!43:170,74,FALSE)</f>
        <v>190468.05629088698</v>
      </c>
      <c r="L44" s="95">
        <f>VLOOKUP($A$44,'2.3'!43:170,82,FALSE)</f>
        <v>226747.80345778598</v>
      </c>
      <c r="M44" s="95">
        <f>VLOOKUP($A$44,'2.3'!43:170,90,FALSE)</f>
        <v>199044.02047220798</v>
      </c>
    </row>
    <row r="45" spans="1:13" ht="20.100000000000001" customHeight="1" x14ac:dyDescent="0.25">
      <c r="A45" s="35">
        <v>272</v>
      </c>
      <c r="B45" s="36" t="s">
        <v>317</v>
      </c>
      <c r="C45" s="93">
        <f>VLOOKUP($A$45,'2.3'!44:171,10,FALSE)</f>
        <v>39691.281793307156</v>
      </c>
      <c r="D45" s="93">
        <f>VLOOKUP($A$45,'2.3'!44:171,18,FALSE)</f>
        <v>45629.549660260709</v>
      </c>
      <c r="E45" s="93">
        <f>VLOOKUP($A$45,'2.3'!44:171,26,FALSE)</f>
        <v>55830.166716123291</v>
      </c>
      <c r="F45" s="93">
        <f>VLOOKUP($A$45,'2.3'!44:171,34,FALSE)</f>
        <v>65714.582757356082</v>
      </c>
      <c r="G45" s="93">
        <f>VLOOKUP($A$45,'2.3'!44:171,42,FALSE)</f>
        <v>73130.048596810404</v>
      </c>
      <c r="H45" s="93">
        <f>VLOOKUP($A$45,'2.3'!44:171,50,FALSE)</f>
        <v>75968.934746203522</v>
      </c>
      <c r="I45" s="93">
        <f>VLOOKUP($A$45,'2.3'!44:171,58,FALSE)</f>
        <v>82713.415726392399</v>
      </c>
      <c r="J45" s="93">
        <f>VLOOKUP($A$45,'2.3'!44:171,66,FALSE)</f>
        <v>87099.533315391614</v>
      </c>
      <c r="K45" s="93">
        <f>VLOOKUP($A$45,'2.3'!44:171,74,FALSE)</f>
        <v>90812.483468651655</v>
      </c>
      <c r="L45" s="93">
        <f>VLOOKUP($A$45,'2.3'!44:171,82,FALSE)</f>
        <v>97774.661176039852</v>
      </c>
      <c r="M45" s="93">
        <f>VLOOKUP($A$45,'2.3'!44:171,90,FALSE)</f>
        <v>414490.98066729197</v>
      </c>
    </row>
    <row r="46" spans="1:13" s="109" customFormat="1" ht="20.100000000000001" customHeight="1" x14ac:dyDescent="0.25">
      <c r="A46" s="60" t="s">
        <v>512</v>
      </c>
      <c r="B46" s="109" t="s">
        <v>513</v>
      </c>
      <c r="C46" s="95">
        <f>VLOOKUP($A$46,'2.3'!45:172,10,FALSE)</f>
        <v>22233.233412050002</v>
      </c>
      <c r="D46" s="95">
        <f>VLOOKUP($A$46,'2.3'!45:172,18,FALSE)</f>
        <v>25114.48351432</v>
      </c>
      <c r="E46" s="95">
        <f>VLOOKUP($A$46,'2.3'!45:172,26,FALSE)</f>
        <v>30321.52235662</v>
      </c>
      <c r="F46" s="95">
        <f>VLOOKUP($A$46,'2.3'!45:172,34,FALSE)</f>
        <v>33725.44399236</v>
      </c>
      <c r="G46" s="95">
        <f>VLOOKUP($A$46,'2.3'!45:172,42,FALSE)</f>
        <v>37511.239915190003</v>
      </c>
      <c r="H46" s="95">
        <f>VLOOKUP($A$46,'2.3'!45:172,50,FALSE)</f>
        <v>41793.480644869996</v>
      </c>
      <c r="I46" s="95">
        <f>VLOOKUP($A$46,'2.3'!45:172,58,FALSE)</f>
        <v>47966.487928340001</v>
      </c>
      <c r="J46" s="95">
        <f>VLOOKUP($A$46,'2.3'!45:172,66,FALSE)</f>
        <v>53119.695282630026</v>
      </c>
      <c r="K46" s="95">
        <f>VLOOKUP($A$46,'2.3'!45:172,74,FALSE)</f>
        <v>55176.642847030002</v>
      </c>
      <c r="L46" s="95">
        <f>VLOOKUP($A$46,'2.3'!45:172,82,FALSE)</f>
        <v>58494.657158889997</v>
      </c>
      <c r="M46" s="95">
        <f>VLOOKUP($A$46,'2.3'!45:172,90,FALSE)</f>
        <v>61644.781877319998</v>
      </c>
    </row>
    <row r="47" spans="1:13" s="109" customFormat="1" ht="20.100000000000001" customHeight="1" x14ac:dyDescent="0.25">
      <c r="A47" s="60" t="s">
        <v>514</v>
      </c>
      <c r="B47" s="109" t="s">
        <v>515</v>
      </c>
      <c r="C47" s="95">
        <f>VLOOKUP($A$47,'2.3'!46:173,10,FALSE)</f>
        <v>227.04621237999999</v>
      </c>
      <c r="D47" s="95">
        <f>VLOOKUP($A$47,'2.3'!46:173,18,FALSE)</f>
        <v>251.16615778000005</v>
      </c>
      <c r="E47" s="95">
        <f>VLOOKUP($A$47,'2.3'!46:173,26,FALSE)</f>
        <v>255.04183848999998</v>
      </c>
      <c r="F47" s="95">
        <f>VLOOKUP($A$47,'2.3'!46:173,34,FALSE)</f>
        <v>686.18586629000004</v>
      </c>
      <c r="G47" s="95">
        <f>VLOOKUP($A$47,'2.3'!46:173,42,FALSE)</f>
        <v>729.46468109</v>
      </c>
      <c r="H47" s="95">
        <f>VLOOKUP($A$47,'2.3'!46:173,50,FALSE)</f>
        <v>910.09930688999998</v>
      </c>
      <c r="I47" s="95">
        <f>VLOOKUP($A$47,'2.3'!46:173,58,FALSE)</f>
        <v>1001.1516897399999</v>
      </c>
      <c r="J47" s="95">
        <f>VLOOKUP($A$47,'2.3'!46:173,66,FALSE)</f>
        <v>962.74766385999999</v>
      </c>
      <c r="K47" s="95">
        <f>VLOOKUP($A$47,'2.3'!46:173,74,FALSE)</f>
        <v>949.3801487400001</v>
      </c>
      <c r="L47" s="95">
        <f>VLOOKUP($A$47,'2.3'!46:173,82,FALSE)</f>
        <v>1081.7711096300002</v>
      </c>
      <c r="M47" s="95">
        <f>VLOOKUP($A$47,'2.3'!46:173,90,FALSE)</f>
        <v>1094.420208414454</v>
      </c>
    </row>
    <row r="48" spans="1:13" s="109" customFormat="1" ht="20.100000000000001" customHeight="1" x14ac:dyDescent="0.25">
      <c r="A48" s="60" t="s">
        <v>516</v>
      </c>
      <c r="B48" s="109" t="s">
        <v>517</v>
      </c>
      <c r="C48" s="95">
        <f>VLOOKUP($A$48,'2.3'!47:174,10,FALSE)</f>
        <v>17231.002168877152</v>
      </c>
      <c r="D48" s="95">
        <f>VLOOKUP($A$48,'2.3'!47:174,18,FALSE)</f>
        <v>20263.899988160709</v>
      </c>
      <c r="E48" s="95">
        <f>VLOOKUP($A$48,'2.3'!47:174,26,FALSE)</f>
        <v>25253.602521013287</v>
      </c>
      <c r="F48" s="95">
        <f>VLOOKUP($A$48,'2.3'!47:174,34,FALSE)</f>
        <v>31302.952898706084</v>
      </c>
      <c r="G48" s="95">
        <f>VLOOKUP($A$48,'2.3'!47:174,42,FALSE)</f>
        <v>34889.344000530386</v>
      </c>
      <c r="H48" s="95">
        <f>VLOOKUP($A$48,'2.3'!47:174,50,FALSE)</f>
        <v>33265.354794443512</v>
      </c>
      <c r="I48" s="95">
        <f>VLOOKUP($A$48,'2.3'!47:174,58,FALSE)</f>
        <v>33745.776108312391</v>
      </c>
      <c r="J48" s="95">
        <f>VLOOKUP($A$48,'2.3'!47:174,66,FALSE)</f>
        <v>33017.090368901583</v>
      </c>
      <c r="K48" s="95">
        <f>VLOOKUP($A$48,'2.3'!47:174,74,FALSE)</f>
        <v>34686.460472881648</v>
      </c>
      <c r="L48" s="95">
        <f>VLOOKUP($A$48,'2.3'!47:174,82,FALSE)</f>
        <v>38198.23290751985</v>
      </c>
      <c r="M48" s="95">
        <f>VLOOKUP($A$48,'2.3'!47:174,90,FALSE)</f>
        <v>351751.77858155756</v>
      </c>
    </row>
    <row r="49" spans="1:83" ht="20.100000000000001" customHeight="1" x14ac:dyDescent="0.25">
      <c r="A49" s="35">
        <v>273</v>
      </c>
      <c r="B49" s="36" t="s">
        <v>518</v>
      </c>
      <c r="C49" s="93">
        <f>VLOOKUP($A$49,'2.3'!48:175,10,FALSE)</f>
        <v>155927.85085116792</v>
      </c>
      <c r="D49" s="93">
        <f>VLOOKUP($A$49,'2.3'!48:175,18,FALSE)</f>
        <v>172602.16910332008</v>
      </c>
      <c r="E49" s="93">
        <f>VLOOKUP($A$49,'2.3'!48:175,26,FALSE)</f>
        <v>190955.86990258971</v>
      </c>
      <c r="F49" s="93">
        <f>VLOOKUP($A$49,'2.3'!48:175,34,FALSE)</f>
        <v>211832.83616856099</v>
      </c>
      <c r="G49" s="93">
        <f>VLOOKUP($A$49,'2.3'!48:175,42,FALSE)</f>
        <v>238230.18397375187</v>
      </c>
      <c r="H49" s="93">
        <f>VLOOKUP($A$49,'2.3'!48:175,50,FALSE)</f>
        <v>264445.001109807</v>
      </c>
      <c r="I49" s="93">
        <f>VLOOKUP($A$49,'2.3'!48:175,58,FALSE)</f>
        <v>290731.05652545451</v>
      </c>
      <c r="J49" s="93">
        <f>VLOOKUP($A$49,'2.3'!48:175,66,FALSE)</f>
        <v>323072.00137810787</v>
      </c>
      <c r="K49" s="93">
        <f>VLOOKUP($A$49,'2.3'!48:175,74,FALSE)</f>
        <v>347994.62765085039</v>
      </c>
      <c r="L49" s="93">
        <f>VLOOKUP($A$49,'2.3'!48:175,82,FALSE)</f>
        <v>381580.00987591362</v>
      </c>
      <c r="M49" s="93">
        <f>VLOOKUP($A$49,'2.3'!48:175,90,FALSE)</f>
        <v>403685.18555234699</v>
      </c>
    </row>
    <row r="50" spans="1:83" s="109" customFormat="1" ht="20.100000000000001" customHeight="1" x14ac:dyDescent="0.25">
      <c r="A50" s="60" t="s">
        <v>519</v>
      </c>
      <c r="B50" s="109" t="s">
        <v>799</v>
      </c>
      <c r="C50" s="95" t="str">
        <f>VLOOKUP($A$50,'2.3'!49:176,10,FALSE)</f>
        <v>n.d.</v>
      </c>
      <c r="D50" s="95" t="str">
        <f>VLOOKUP($A$50,'2.3'!49:176,18,FALSE)</f>
        <v>n.d.</v>
      </c>
      <c r="E50" s="95" t="str">
        <f>VLOOKUP($A$50,'2.3'!49:176,26,FALSE)</f>
        <v>n.d.</v>
      </c>
      <c r="F50" s="95" t="str">
        <f>VLOOKUP($A$50,'2.3'!49:176,34,FALSE)</f>
        <v>n.d.</v>
      </c>
      <c r="G50" s="95" t="str">
        <f>VLOOKUP($A$50,'2.3'!49:176,42,FALSE)</f>
        <v>n.d.</v>
      </c>
      <c r="H50" s="95" t="str">
        <f>VLOOKUP($A$50,'2.3'!49:176,50,FALSE)</f>
        <v>n.d.</v>
      </c>
      <c r="I50" s="95" t="str">
        <f>VLOOKUP($A$50,'2.3'!49:176,58,FALSE)</f>
        <v>n.d.</v>
      </c>
      <c r="J50" s="95" t="str">
        <f>VLOOKUP($A$50,'2.3'!49:176,66,FALSE)</f>
        <v>n.d.</v>
      </c>
      <c r="K50" s="95" t="str">
        <f>VLOOKUP($A$50,'2.3'!49:176,74,FALSE)</f>
        <v>n.d.</v>
      </c>
      <c r="L50" s="95" t="str">
        <f>VLOOKUP($A$50,'2.3'!49:176,82,FALSE)</f>
        <v>n.d.</v>
      </c>
      <c r="M50" s="95" t="str">
        <f>VLOOKUP($A$50,'2.3'!49:176,90,FALSE)</f>
        <v>n.d.</v>
      </c>
    </row>
    <row r="51" spans="1:83" s="109" customFormat="1" ht="20.100000000000001" customHeight="1" x14ac:dyDescent="0.25">
      <c r="A51" s="60" t="s">
        <v>520</v>
      </c>
      <c r="B51" s="109" t="s">
        <v>797</v>
      </c>
      <c r="C51" s="95" t="str">
        <f>VLOOKUP($A$51,'2.3'!50:177,10,FALSE)</f>
        <v>n.d.</v>
      </c>
      <c r="D51" s="95" t="str">
        <f>VLOOKUP($A$51,'2.3'!50:177,18,FALSE)</f>
        <v>n.d.</v>
      </c>
      <c r="E51" s="95" t="str">
        <f>VLOOKUP($A$51,'2.3'!50:177,26,FALSE)</f>
        <v>n.d.</v>
      </c>
      <c r="F51" s="95" t="str">
        <f>VLOOKUP($A$51,'2.3'!50:177,34,FALSE)</f>
        <v>n.d.</v>
      </c>
      <c r="G51" s="95" t="str">
        <f>VLOOKUP($A$51,'2.3'!50:177,42,FALSE)</f>
        <v>n.d.</v>
      </c>
      <c r="H51" s="95" t="str">
        <f>VLOOKUP($A$51,'2.3'!50:177,50,FALSE)</f>
        <v>n.d.</v>
      </c>
      <c r="I51" s="95" t="str">
        <f>VLOOKUP($A$51,'2.3'!50:177,58,FALSE)</f>
        <v>n.d.</v>
      </c>
      <c r="J51" s="95" t="str">
        <f>VLOOKUP($A$51,'2.3'!50:177,66,FALSE)</f>
        <v>n.d.</v>
      </c>
      <c r="K51" s="95" t="str">
        <f>VLOOKUP($A$51,'2.3'!50:177,74,FALSE)</f>
        <v>n.d.</v>
      </c>
      <c r="L51" s="95" t="str">
        <f>VLOOKUP($A$51,'2.3'!50:177,82,FALSE)</f>
        <v>n.d.</v>
      </c>
      <c r="M51" s="95" t="str">
        <f>VLOOKUP($A$51,'2.3'!50:177,90,FALSE)</f>
        <v>n.d.</v>
      </c>
    </row>
    <row r="52" spans="1:83" s="109" customFormat="1" ht="20.100000000000001" customHeight="1" x14ac:dyDescent="0.25">
      <c r="A52" s="60" t="s">
        <v>800</v>
      </c>
      <c r="B52" s="109" t="s">
        <v>798</v>
      </c>
      <c r="C52" s="95" t="str">
        <f>VLOOKUP($A$52,'2.3'!51:178,10,FALSE)</f>
        <v>n.d.</v>
      </c>
      <c r="D52" s="95" t="str">
        <f>VLOOKUP($A$52,'2.3'!51:178,18,FALSE)</f>
        <v>n.d.</v>
      </c>
      <c r="E52" s="95" t="str">
        <f>VLOOKUP($A$52,'2.3'!51:178,26,FALSE)</f>
        <v>n.d.</v>
      </c>
      <c r="F52" s="95" t="str">
        <f>VLOOKUP($A$52,'2.3'!51:178,34,FALSE)</f>
        <v>n.d.</v>
      </c>
      <c r="G52" s="95" t="str">
        <f>VLOOKUP($A$52,'2.3'!51:178,42,FALSE)</f>
        <v>n.d.</v>
      </c>
      <c r="H52" s="95" t="str">
        <f>VLOOKUP($A$52,'2.3'!51:178,50,FALSE)</f>
        <v>n.d.</v>
      </c>
      <c r="I52" s="95" t="str">
        <f>VLOOKUP($A$52,'2.3'!51:178,58,FALSE)</f>
        <v>n.d.</v>
      </c>
      <c r="J52" s="95" t="str">
        <f>VLOOKUP($A$52,'2.3'!51:178,66,FALSE)</f>
        <v>n.d.</v>
      </c>
      <c r="K52" s="95" t="str">
        <f>VLOOKUP($A$52,'2.3'!51:178,74,FALSE)</f>
        <v>n.d.</v>
      </c>
      <c r="L52" s="95" t="str">
        <f>VLOOKUP($A$52,'2.3'!51:178,82,FALSE)</f>
        <v>n.d.</v>
      </c>
      <c r="M52" s="95" t="str">
        <f>VLOOKUP($A$52,'2.3'!51:178,90,FALSE)</f>
        <v>n.d.</v>
      </c>
    </row>
    <row r="53" spans="1:83" ht="20.100000000000001" customHeight="1" x14ac:dyDescent="0.25">
      <c r="A53" s="32">
        <v>28</v>
      </c>
      <c r="B53" s="33" t="s">
        <v>398</v>
      </c>
      <c r="C53" s="92">
        <f>VLOOKUP($A$53,'2.3'!52:179,10,FALSE)</f>
        <v>44071.862542056522</v>
      </c>
      <c r="D53" s="92">
        <f>VLOOKUP($A$53,'2.3'!52:179,18,FALSE)</f>
        <v>57563.288966125423</v>
      </c>
      <c r="E53" s="92">
        <f>VLOOKUP($A$53,'2.3'!52:179,26,FALSE)</f>
        <v>68749.611619445583</v>
      </c>
      <c r="F53" s="92">
        <f>VLOOKUP($A$53,'2.3'!52:179,34,FALSE)</f>
        <v>77778.672764788251</v>
      </c>
      <c r="G53" s="92">
        <f>VLOOKUP($A$53,'2.3'!52:179,42,FALSE)</f>
        <v>89303.922135655244</v>
      </c>
      <c r="H53" s="92">
        <f>VLOOKUP($A$53,'2.3'!52:179,50,FALSE)</f>
        <v>98073.131446617801</v>
      </c>
      <c r="I53" s="92">
        <f>VLOOKUP($A$53,'2.3'!52:179,58,FALSE)</f>
        <v>104662.87191132542</v>
      </c>
      <c r="J53" s="92">
        <f>VLOOKUP($A$53,'2.3'!52:179,66,FALSE)</f>
        <v>94111.005712124228</v>
      </c>
      <c r="K53" s="92">
        <f>VLOOKUP($A$53,'2.3'!52:179,74,FALSE)</f>
        <v>104935.94575336583</v>
      </c>
      <c r="L53" s="92">
        <f>VLOOKUP($A$53,'2.3'!52:179,82,FALSE)</f>
        <v>142316.3781112922</v>
      </c>
      <c r="M53" s="92">
        <f>VLOOKUP($A$53,'2.3'!52:179,90,FALSE)</f>
        <v>118945.36858454856</v>
      </c>
    </row>
    <row r="54" spans="1:83" ht="20.100000000000001" customHeight="1" x14ac:dyDescent="0.25">
      <c r="A54" s="35">
        <v>281</v>
      </c>
      <c r="B54" s="36" t="s">
        <v>521</v>
      </c>
      <c r="C54" s="93">
        <f>VLOOKUP($A$54,'2.3'!53:180,10,FALSE)</f>
        <v>2.73901729</v>
      </c>
      <c r="D54" s="93">
        <f>VLOOKUP($A$54,'2.3'!53:180,18,FALSE)</f>
        <v>10.15550814</v>
      </c>
      <c r="E54" s="93">
        <f>VLOOKUP($A$54,'2.3'!53:180,26,FALSE)</f>
        <v>8.0799747100000001</v>
      </c>
      <c r="F54" s="93">
        <f>VLOOKUP($A$54,'2.3'!53:180,34,FALSE)</f>
        <v>48.043976810000004</v>
      </c>
      <c r="G54" s="93">
        <f>VLOOKUP($A$54,'2.3'!53:180,42,FALSE)</f>
        <v>3.3456945600000001</v>
      </c>
      <c r="H54" s="93">
        <f>VLOOKUP($A$54,'2.3'!53:180,50,FALSE)</f>
        <v>66.077280939999994</v>
      </c>
      <c r="I54" s="93">
        <f>VLOOKUP($A$54,'2.3'!53:180,58,FALSE)</f>
        <v>0.87224906000000002</v>
      </c>
      <c r="J54" s="93">
        <f>VLOOKUP($A$54,'2.3'!53:180,66,FALSE)</f>
        <v>6.9680101799999994</v>
      </c>
      <c r="K54" s="93">
        <f>VLOOKUP($A$54,'2.3'!53:180,74,FALSE)</f>
        <v>7.5336740199999994</v>
      </c>
      <c r="L54" s="93">
        <f>VLOOKUP($A$54,'2.3'!53:180,82,FALSE)</f>
        <v>0.12134696</v>
      </c>
      <c r="M54" s="93" t="str">
        <f>VLOOKUP($A$54,'2.3'!53:180,90,FALSE)</f>
        <v>n.d.</v>
      </c>
    </row>
    <row r="55" spans="1:83" ht="20.100000000000001" customHeight="1" x14ac:dyDescent="0.25">
      <c r="A55" s="35">
        <v>282</v>
      </c>
      <c r="B55" s="36" t="s">
        <v>522</v>
      </c>
      <c r="C55" s="93">
        <f>VLOOKUP($A$55,'2.3'!54:181,10,FALSE)</f>
        <v>44069.123524766524</v>
      </c>
      <c r="D55" s="93">
        <f>VLOOKUP($A$55,'2.3'!54:181,18,FALSE)</f>
        <v>57553.133457985423</v>
      </c>
      <c r="E55" s="93">
        <f>VLOOKUP($A$55,'2.3'!54:181,26,FALSE)</f>
        <v>68741.531644735573</v>
      </c>
      <c r="F55" s="93">
        <f>VLOOKUP($A$55,'2.3'!54:181,34,FALSE)</f>
        <v>77730.628787978261</v>
      </c>
      <c r="G55" s="93">
        <f>VLOOKUP($A$55,'2.3'!54:181,42,FALSE)</f>
        <v>89300.576441095254</v>
      </c>
      <c r="H55" s="93">
        <f>VLOOKUP($A$55,'2.3'!54:181,50,FALSE)</f>
        <v>98007.054165677793</v>
      </c>
      <c r="I55" s="93">
        <f>VLOOKUP($A$55,'2.3'!54:181,58,FALSE)</f>
        <v>104661.99966226541</v>
      </c>
      <c r="J55" s="93">
        <f>VLOOKUP($A$55,'2.3'!54:181,66,FALSE)</f>
        <v>94104.037701944224</v>
      </c>
      <c r="K55" s="93">
        <f>VLOOKUP($A$55,'2.3'!54:181,74,FALSE)</f>
        <v>104928.41207934583</v>
      </c>
      <c r="L55" s="93">
        <f>VLOOKUP($A$55,'2.3'!54:181,82,FALSE)</f>
        <v>142316.25676433221</v>
      </c>
      <c r="M55" s="93" t="str">
        <f>VLOOKUP($A$55,'2.3'!54:181,90,FALSE)</f>
        <v>n.d.</v>
      </c>
    </row>
    <row r="56" spans="1:83" ht="20.100000000000001" customHeight="1" x14ac:dyDescent="0.25">
      <c r="A56" s="107">
        <v>2821</v>
      </c>
      <c r="B56" s="107" t="s">
        <v>286</v>
      </c>
      <c r="C56" s="23">
        <f>VLOOKUP($A$56,'2.3'!55:182,10,FALSE)</f>
        <v>40417.631465404957</v>
      </c>
      <c r="D56" s="23">
        <f>VLOOKUP($A$56,'2.3'!55:182,18,FALSE)</f>
        <v>45869.351549216997</v>
      </c>
      <c r="E56" s="23">
        <f>VLOOKUP($A$56,'2.3'!55:182,26,FALSE)</f>
        <v>53982.906356562031</v>
      </c>
      <c r="F56" s="23">
        <f>VLOOKUP($A$56,'2.3'!55:182,34,FALSE)</f>
        <v>59901.823234971562</v>
      </c>
      <c r="G56" s="23">
        <f>VLOOKUP($A$56,'2.3'!55:182,42,FALSE)</f>
        <v>66397.460224631417</v>
      </c>
      <c r="H56" s="23">
        <f>VLOOKUP($A$56,'2.3'!55:182,50,FALSE)</f>
        <v>84146.978246829152</v>
      </c>
      <c r="I56" s="23">
        <f>VLOOKUP($A$56,'2.3'!55:182,58,FALSE)</f>
        <v>92736.337024167835</v>
      </c>
      <c r="J56" s="23">
        <f>VLOOKUP($A$56,'2.3'!55:182,66,FALSE)</f>
        <v>86355.61922628319</v>
      </c>
      <c r="K56" s="23">
        <f>VLOOKUP($A$56,'2.3'!55:182,74,FALSE)</f>
        <v>97015.789577897027</v>
      </c>
      <c r="L56" s="23">
        <f>VLOOKUP($A$56,'2.3'!55:182,82,FALSE)</f>
        <v>131904.40727245377</v>
      </c>
      <c r="M56" s="23" t="str">
        <f>VLOOKUP($A$56,'2.3'!55:182,90,FALSE)</f>
        <v>n.d.</v>
      </c>
    </row>
    <row r="57" spans="1:83" ht="20.100000000000001" customHeight="1" x14ac:dyDescent="0.25">
      <c r="A57" s="107">
        <v>2822</v>
      </c>
      <c r="B57" s="107" t="s">
        <v>287</v>
      </c>
      <c r="C57" s="23">
        <f>VLOOKUP($A$57,'2.3'!56:183,10,FALSE)</f>
        <v>3651.4920593615634</v>
      </c>
      <c r="D57" s="23">
        <f>VLOOKUP($A$57,'2.3'!56:183,18,FALSE)</f>
        <v>11683.781908768435</v>
      </c>
      <c r="E57" s="23">
        <f>VLOOKUP($A$57,'2.3'!56:183,26,FALSE)</f>
        <v>14758.625288173544</v>
      </c>
      <c r="F57" s="23">
        <f>VLOOKUP($A$57,'2.3'!56:183,34,FALSE)</f>
        <v>17828.805553006699</v>
      </c>
      <c r="G57" s="23">
        <f>VLOOKUP($A$57,'2.3'!56:183,42,FALSE)</f>
        <v>22903.116216463819</v>
      </c>
      <c r="H57" s="23">
        <f>VLOOKUP($A$57,'2.3'!56:183,50,FALSE)</f>
        <v>13860.075918848641</v>
      </c>
      <c r="I57" s="23">
        <f>VLOOKUP($A$57,'2.3'!56:183,58,FALSE)</f>
        <v>11925.662638097576</v>
      </c>
      <c r="J57" s="23">
        <f>VLOOKUP($A$57,'2.3'!56:183,66,FALSE)</f>
        <v>7748.4184756610412</v>
      </c>
      <c r="K57" s="23">
        <f>VLOOKUP($A$57,'2.3'!56:183,74,FALSE)</f>
        <v>7912.6225014487964</v>
      </c>
      <c r="L57" s="23">
        <f>VLOOKUP($A$57,'2.3'!56:183,82,FALSE)</f>
        <v>10411.849491878449</v>
      </c>
      <c r="M57" s="23" t="str">
        <f>VLOOKUP($A$57,'2.3'!56:183,90,FALSE)</f>
        <v>n.d.</v>
      </c>
    </row>
    <row r="58" spans="1:83" s="109" customFormat="1" ht="20.100000000000001" customHeight="1" x14ac:dyDescent="0.25">
      <c r="A58" s="60" t="s">
        <v>523</v>
      </c>
      <c r="B58" s="109" t="s">
        <v>524</v>
      </c>
      <c r="C58" s="95">
        <f>VLOOKUP($A$58,'2.3'!57:184,10,FALSE)</f>
        <v>1039.52559062</v>
      </c>
      <c r="D58" s="95">
        <f>VLOOKUP($A$58,'2.3'!57:184,18,FALSE)</f>
        <v>9477.0428814900006</v>
      </c>
      <c r="E58" s="95">
        <f>VLOOKUP($A$58,'2.3'!57:184,26,FALSE)</f>
        <v>12224.841419580001</v>
      </c>
      <c r="F58" s="95">
        <f>VLOOKUP($A$58,'2.3'!57:184,34,FALSE)</f>
        <v>14132.848501730001</v>
      </c>
      <c r="G58" s="95">
        <f>VLOOKUP($A$58,'2.3'!57:184,42,FALSE)</f>
        <v>19261.779356719999</v>
      </c>
      <c r="H58" s="95">
        <f>VLOOKUP($A$58,'2.3'!57:184,50,FALSE)</f>
        <v>9880.7822523999967</v>
      </c>
      <c r="I58" s="95">
        <f>VLOOKUP($A$58,'2.3'!57:184,58,FALSE)</f>
        <v>7949.5801470799997</v>
      </c>
      <c r="J58" s="95">
        <f>VLOOKUP($A$58,'2.3'!57:184,66,FALSE)</f>
        <v>3609.6322656799998</v>
      </c>
      <c r="K58" s="95">
        <f>VLOOKUP($A$58,'2.3'!57:184,74,FALSE)</f>
        <v>4555.6172460400003</v>
      </c>
      <c r="L58" s="95">
        <f>VLOOKUP($A$58,'2.3'!57:184,82,FALSE)</f>
        <v>4739.9171442700008</v>
      </c>
      <c r="M58" s="95">
        <f>VLOOKUP($A$58,'2.3'!57:184,90,FALSE)</f>
        <v>2580.0590717799996</v>
      </c>
    </row>
    <row r="59" spans="1:83" s="109" customFormat="1" ht="20.100000000000001" customHeight="1" x14ac:dyDescent="0.25">
      <c r="A59" s="60" t="s">
        <v>525</v>
      </c>
      <c r="B59" s="109" t="s">
        <v>526</v>
      </c>
      <c r="C59" s="95">
        <f>VLOOKUP($A$59,'2.3'!58:185,10,FALSE)</f>
        <v>11.716317494268068</v>
      </c>
      <c r="D59" s="95">
        <f>VLOOKUP($A$59,'2.3'!58:185,18,FALSE)</f>
        <v>21.823982968432666</v>
      </c>
      <c r="E59" s="95">
        <f>VLOOKUP($A$59,'2.3'!58:185,26,FALSE)</f>
        <v>43.776211471971401</v>
      </c>
      <c r="F59" s="95">
        <f>VLOOKUP($A$59,'2.3'!58:185,34,FALSE)</f>
        <v>64.773994726699726</v>
      </c>
      <c r="G59" s="95">
        <f>VLOOKUP($A$59,'2.3'!58:185,42,FALSE)</f>
        <v>455.32260135382103</v>
      </c>
      <c r="H59" s="95">
        <f>VLOOKUP($A$59,'2.3'!58:185,50,FALSE)</f>
        <v>613.89091935864315</v>
      </c>
      <c r="I59" s="95">
        <f>VLOOKUP($A$59,'2.3'!58:185,58,FALSE)</f>
        <v>920.97130471757612</v>
      </c>
      <c r="J59" s="95">
        <f>VLOOKUP($A$59,'2.3'!58:185,66,FALSE)</f>
        <v>724.05575309104074</v>
      </c>
      <c r="K59" s="95">
        <f>VLOOKUP($A$59,'2.3'!58:185,74,FALSE)</f>
        <v>373.63210084879711</v>
      </c>
      <c r="L59" s="95">
        <f>VLOOKUP($A$59,'2.3'!58:185,82,FALSE)</f>
        <v>450.76289432565244</v>
      </c>
      <c r="M59" s="95">
        <f>VLOOKUP($A$59,'2.3'!58:185,90,FALSE)</f>
        <v>126.59861735235999</v>
      </c>
    </row>
    <row r="60" spans="1:83" s="109" customFormat="1" ht="20.100000000000001" customHeight="1" x14ac:dyDescent="0.25">
      <c r="A60" s="60" t="s">
        <v>527</v>
      </c>
      <c r="B60" s="109" t="s">
        <v>528</v>
      </c>
      <c r="C60" s="95">
        <f>VLOOKUP($A$60,'2.3'!59:186,10,FALSE)</f>
        <v>2420.4125889172956</v>
      </c>
      <c r="D60" s="95">
        <f>VLOOKUP($A$60,'2.3'!59:186,18,FALSE)</f>
        <v>2004.9149230600001</v>
      </c>
      <c r="E60" s="95">
        <f>VLOOKUP($A$60,'2.3'!59:186,26,FALSE)</f>
        <v>2317.4042710915719</v>
      </c>
      <c r="F60" s="95">
        <f>VLOOKUP($A$60,'2.3'!59:186,34,FALSE)</f>
        <v>3394.1663447700003</v>
      </c>
      <c r="G60" s="95">
        <f>VLOOKUP($A$60,'2.3'!59:186,42,FALSE)</f>
        <v>2888.6647539000001</v>
      </c>
      <c r="H60" s="95">
        <f>VLOOKUP($A$60,'2.3'!59:186,50,FALSE)</f>
        <v>3072.0411834099996</v>
      </c>
      <c r="I60" s="95">
        <f>VLOOKUP($A$60,'2.3'!59:186,58,FALSE)</f>
        <v>2796.30781325</v>
      </c>
      <c r="J60" s="95">
        <f>VLOOKUP($A$60,'2.3'!59:186,66,FALSE)</f>
        <v>3269.4788952700001</v>
      </c>
      <c r="K60" s="95">
        <f>VLOOKUP($A$60,'2.3'!59:186,74,FALSE)</f>
        <v>2629.1150409699994</v>
      </c>
      <c r="L60" s="95">
        <f>VLOOKUP($A$60,'2.3'!59:186,82,FALSE)</f>
        <v>4756.482191422795</v>
      </c>
      <c r="M60" s="95" t="str">
        <f>VLOOKUP($A$60,'2.3'!59:186,90,FALSE)</f>
        <v>n.d.</v>
      </c>
    </row>
    <row r="61" spans="1:83" ht="20.100000000000001" customHeight="1" x14ac:dyDescent="0.25">
      <c r="A61" s="35">
        <v>283</v>
      </c>
      <c r="B61" s="36" t="s">
        <v>305</v>
      </c>
      <c r="C61" s="93">
        <f>VLOOKUP($A$61,'2.3'!60:187,10,FALSE)</f>
        <v>0</v>
      </c>
      <c r="D61" s="93">
        <f>VLOOKUP($A$61,'2.3'!60:187,18,FALSE)</f>
        <v>0</v>
      </c>
      <c r="E61" s="93">
        <f>VLOOKUP($A$61,'2.3'!60:187,26,FALSE)</f>
        <v>0</v>
      </c>
      <c r="F61" s="93">
        <f>VLOOKUP($A$61,'2.3'!60:187,34,FALSE)</f>
        <v>0</v>
      </c>
      <c r="G61" s="93">
        <f>VLOOKUP($A$61,'2.3'!60:187,42,FALSE)</f>
        <v>0</v>
      </c>
      <c r="H61" s="93">
        <f>VLOOKUP($A$61,'2.3'!60:187,50,FALSE)</f>
        <v>0</v>
      </c>
      <c r="I61" s="93">
        <f>VLOOKUP($A$61,'2.3'!60:187,58,FALSE)</f>
        <v>0</v>
      </c>
      <c r="J61" s="93">
        <f>VLOOKUP($A$61,'2.3'!60:187,66,FALSE)</f>
        <v>0</v>
      </c>
      <c r="K61" s="93">
        <f>VLOOKUP($A$61,'2.3'!60:187,74,FALSE)</f>
        <v>0</v>
      </c>
      <c r="L61" s="93">
        <f>VLOOKUP($A$61,'2.3'!60:187,82,FALSE)</f>
        <v>0</v>
      </c>
      <c r="M61" s="93">
        <f>VLOOKUP($A$61,'2.3'!60:187,90,FALSE)</f>
        <v>0</v>
      </c>
    </row>
    <row r="62" spans="1:83" ht="20.100000000000001" customHeight="1" x14ac:dyDescent="0.25">
      <c r="A62" s="18">
        <v>31</v>
      </c>
      <c r="B62" s="19" t="s">
        <v>840</v>
      </c>
      <c r="C62" s="91">
        <f>VLOOKUP($A$62,'2.3'!61:188,10,FALSE)</f>
        <v>57502.201628545452</v>
      </c>
      <c r="D62" s="91">
        <f>VLOOKUP($A$62,'2.3'!61:188,18,FALSE)</f>
        <v>36130.439871783587</v>
      </c>
      <c r="E62" s="91">
        <f>VLOOKUP($A$62,'2.3'!61:188,26,FALSE)</f>
        <v>39516.874300782263</v>
      </c>
      <c r="F62" s="91">
        <f>VLOOKUP($A$62,'2.3'!61:188,34,FALSE)</f>
        <v>42712.91391581764</v>
      </c>
      <c r="G62" s="91">
        <f>VLOOKUP($A$62,'2.3'!61:188,42,FALSE)</f>
        <v>53559.880864480961</v>
      </c>
      <c r="H62" s="91">
        <f>VLOOKUP($A$62,'2.3'!61:188,50,FALSE)</f>
        <v>8141.991319720576</v>
      </c>
      <c r="I62" s="91">
        <f>VLOOKUP($A$62,'2.3'!61:188,58,FALSE)</f>
        <v>-6022.8469535935146</v>
      </c>
      <c r="J62" s="91">
        <f>VLOOKUP($A$62,'2.3'!61:188,66,FALSE)</f>
        <v>-29125.252392852766</v>
      </c>
      <c r="K62" s="91">
        <f>VLOOKUP($A$62,'2.3'!61:188,74,FALSE)</f>
        <v>-15686.219464556854</v>
      </c>
      <c r="L62" s="91">
        <f>VLOOKUP($A$62,'2.3'!61:188,82,FALSE)</f>
        <v>-28702.047793507812</v>
      </c>
      <c r="M62" s="91">
        <f>VLOOKUP($A$62,'2.3'!61:188,90,FALSE)</f>
        <v>-15262.962743616055</v>
      </c>
    </row>
    <row r="63" spans="1:83" ht="20.100000000000001" customHeight="1" x14ac:dyDescent="0.25">
      <c r="A63" s="35">
        <v>311</v>
      </c>
      <c r="B63" s="36" t="s">
        <v>841</v>
      </c>
      <c r="C63" s="93">
        <f>VLOOKUP($A$63,'2.3'!62:189,10,FALSE)</f>
        <v>56158.537114365245</v>
      </c>
      <c r="D63" s="93">
        <f>VLOOKUP($A$63,'2.3'!62:189,18,FALSE)</f>
        <v>38747.857171713578</v>
      </c>
      <c r="E63" s="93">
        <f>VLOOKUP($A$63,'2.3'!62:189,26,FALSE)</f>
        <v>40859.386476086256</v>
      </c>
      <c r="F63" s="93">
        <f>VLOOKUP($A$63,'2.3'!62:189,34,FALSE)</f>
        <v>44993.616601711641</v>
      </c>
      <c r="G63" s="93">
        <f>VLOOKUP($A$63,'2.3'!62:189,42,FALSE)</f>
        <v>59300.488925264959</v>
      </c>
      <c r="H63" s="93">
        <f>VLOOKUP($A$63,'2.3'!62:189,50,FALSE)</f>
        <v>11021.095162768575</v>
      </c>
      <c r="I63" s="93">
        <f>VLOOKUP($A$63,'2.3'!62:189,58,FALSE)</f>
        <v>-3129.0028271155134</v>
      </c>
      <c r="J63" s="93">
        <f>VLOOKUP($A$63,'2.3'!62:189,66,FALSE)</f>
        <v>-21805.430487927726</v>
      </c>
      <c r="K63" s="93">
        <f>VLOOKUP($A$63,'2.3'!62:189,74,FALSE)</f>
        <v>-13796.111129059853</v>
      </c>
      <c r="L63" s="93">
        <f>VLOOKUP($A$63,'2.3'!62:189,82,FALSE)</f>
        <v>-23025.976374657686</v>
      </c>
      <c r="M63" s="93" t="str">
        <f>VLOOKUP($A$63,'2.3'!62:189,90,FALSE)</f>
        <v>n.d.</v>
      </c>
    </row>
    <row r="64" spans="1:83" s="207" customFormat="1" ht="20.100000000000001" customHeight="1" x14ac:dyDescent="0.25">
      <c r="A64" s="21">
        <v>3111</v>
      </c>
      <c r="B64" s="22" t="s">
        <v>319</v>
      </c>
      <c r="C64" s="23">
        <f>VLOOKUP($A$64,'2.3'!63:190,10,FALSE)</f>
        <v>45417.344018317002</v>
      </c>
      <c r="D64" s="23">
        <f>VLOOKUP($A$64,'2.3'!63:190,18,FALSE)</f>
        <v>31805.685176067163</v>
      </c>
      <c r="E64" s="23">
        <f>VLOOKUP($A$64,'2.3'!63:190,26,FALSE)</f>
        <v>33988.275884288683</v>
      </c>
      <c r="F64" s="23">
        <f>VLOOKUP($A$64,'2.3'!63:190,34,FALSE)</f>
        <v>35246.212799313187</v>
      </c>
      <c r="G64" s="23">
        <f>VLOOKUP($A$64,'2.3'!63:190,42,FALSE)</f>
        <v>46585.858158997667</v>
      </c>
      <c r="H64" s="23">
        <f>VLOOKUP($A$64,'2.3'!63:190,50,FALSE)</f>
        <v>10030.680662035857</v>
      </c>
      <c r="I64" s="23">
        <f>VLOOKUP($A$64,'2.3'!63:190,58,FALSE)</f>
        <v>-1325.5482560971841</v>
      </c>
      <c r="J64" s="23">
        <f>VLOOKUP($A$64,'2.3'!63:190,66,FALSE)</f>
        <v>-17050.33182332724</v>
      </c>
      <c r="K64" s="23">
        <f>VLOOKUP($A$64,'2.3'!63:190,74,FALSE)</f>
        <v>-9978.1453288132561</v>
      </c>
      <c r="L64" s="23">
        <f>VLOOKUP($A$64,'2.3'!63:190,82,FALSE)</f>
        <v>-15168.867600205267</v>
      </c>
      <c r="M64" s="23" t="str">
        <f>VLOOKUP($A$64,'2.3'!63:190,90,FALSE)</f>
        <v>n.d.</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23">
        <f>VLOOKUP($A$65,'2.3'!64:191,10,FALSE)</f>
        <v>10118.770748187717</v>
      </c>
      <c r="D65" s="23">
        <f>VLOOKUP($A$65,'2.3'!64:191,18,FALSE)</f>
        <v>6566.7134507318342</v>
      </c>
      <c r="E65" s="23">
        <f>VLOOKUP($A$65,'2.3'!64:191,26,FALSE)</f>
        <v>6547.8307635716883</v>
      </c>
      <c r="F65" s="23">
        <f>VLOOKUP($A$65,'2.3'!64:191,34,FALSE)</f>
        <v>8741.3808157764033</v>
      </c>
      <c r="G65" s="23">
        <f>VLOOKUP($A$65,'2.3'!64:191,42,FALSE)</f>
        <v>11072.291112394092</v>
      </c>
      <c r="H65" s="23">
        <f>VLOOKUP($A$65,'2.3'!64:191,50,FALSE)</f>
        <v>1371.2074836813463</v>
      </c>
      <c r="I65" s="23">
        <f>VLOOKUP($A$65,'2.3'!64:191,58,FALSE)</f>
        <v>-931.58248157023331</v>
      </c>
      <c r="J65" s="23">
        <f>VLOOKUP($A$65,'2.3'!64:191,66,FALSE)</f>
        <v>-3661.5397552357122</v>
      </c>
      <c r="K65" s="23">
        <f>VLOOKUP($A$65,'2.3'!64:191,74,FALSE)</f>
        <v>-2513.2460629626275</v>
      </c>
      <c r="L65" s="23">
        <f>VLOOKUP($A$65,'2.3'!64:191,82,FALSE)</f>
        <v>-5122.5071310790045</v>
      </c>
      <c r="M65" s="23" t="str">
        <f>VLOOKUP($A$65,'2.3'!64:191,90,FALSE)</f>
        <v>n.d.</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23">
        <f>VLOOKUP($A$66,'2.3'!65:192,10,FALSE)</f>
        <v>575.44632402443995</v>
      </c>
      <c r="D66" s="23">
        <f>VLOOKUP($A$66,'2.3'!65:192,18,FALSE)</f>
        <v>356.21296466217024</v>
      </c>
      <c r="E66" s="23">
        <f>VLOOKUP($A$66,'2.3'!65:192,26,FALSE)</f>
        <v>291.31881420600405</v>
      </c>
      <c r="F66" s="23">
        <f>VLOOKUP($A$66,'2.3'!65:192,34,FALSE)</f>
        <v>900.17041156438597</v>
      </c>
      <c r="G66" s="23">
        <f>VLOOKUP($A$66,'2.3'!65:192,42,FALSE)</f>
        <v>1470.8464391122834</v>
      </c>
      <c r="H66" s="23">
        <f>VLOOKUP($A$66,'2.3'!65:192,50,FALSE)</f>
        <v>-366.14704847145987</v>
      </c>
      <c r="I66" s="23">
        <f>VLOOKUP($A$66,'2.3'!65:192,58,FALSE)</f>
        <v>-877.82757214247545</v>
      </c>
      <c r="J66" s="23">
        <f>VLOOKUP($A$66,'2.3'!65:192,66,FALSE)</f>
        <v>-988.22591669805513</v>
      </c>
      <c r="K66" s="23">
        <f>VLOOKUP($A$66,'2.3'!65:192,74,FALSE)</f>
        <v>-1181.8546561030792</v>
      </c>
      <c r="L66" s="23">
        <f>VLOOKUP($A$66,'2.3'!65:192,82,FALSE)</f>
        <v>-2447.4029448129295</v>
      </c>
      <c r="M66" s="23" t="str">
        <f>VLOOKUP($A$66,'2.3'!65:192,90,FALSE)</f>
        <v>n.d.</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23">
        <f>VLOOKUP($A$67,'2.3'!66:193,10,FALSE)</f>
        <v>46.976023836082078</v>
      </c>
      <c r="D67" s="23">
        <f>VLOOKUP($A$67,'2.3'!66:193,18,FALSE)</f>
        <v>19.245580252421277</v>
      </c>
      <c r="E67" s="23">
        <f>VLOOKUP($A$67,'2.3'!66:193,26,FALSE)</f>
        <v>31.961014019879279</v>
      </c>
      <c r="F67" s="23">
        <f>VLOOKUP($A$67,'2.3'!66:193,34,FALSE)</f>
        <v>105.8525750576656</v>
      </c>
      <c r="G67" s="23">
        <f>VLOOKUP($A$67,'2.3'!66:193,42,FALSE)</f>
        <v>171.49321476092209</v>
      </c>
      <c r="H67" s="23">
        <f>VLOOKUP($A$67,'2.3'!66:193,50,FALSE)</f>
        <v>-14.645934477167767</v>
      </c>
      <c r="I67" s="23">
        <f>VLOOKUP($A$67,'2.3'!66:193,58,FALSE)</f>
        <v>5.9554826943786594</v>
      </c>
      <c r="J67" s="23">
        <f>VLOOKUP($A$67,'2.3'!66:193,66,FALSE)</f>
        <v>-105.33299266671868</v>
      </c>
      <c r="K67" s="23">
        <f>VLOOKUP($A$67,'2.3'!66:193,74,FALSE)</f>
        <v>-122.86508118089014</v>
      </c>
      <c r="L67" s="23">
        <f>VLOOKUP($A$67,'2.3'!66:193,82,FALSE)</f>
        <v>-287.19869856049189</v>
      </c>
      <c r="M67" s="23" t="str">
        <f>VLOOKUP($A$67,'2.3'!66:193,90,FALSE)</f>
        <v>n.d.</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93">
        <f>VLOOKUP($A$68,'2.3'!67:194,10,FALSE)</f>
        <v>1966.9393965212168</v>
      </c>
      <c r="D68" s="93">
        <f>VLOOKUP($A$68,'2.3'!67:194,18,FALSE)</f>
        <v>498.65771045499991</v>
      </c>
      <c r="E68" s="93">
        <f>VLOOKUP($A$68,'2.3'!67:194,26,FALSE)</f>
        <v>133.67217407946509</v>
      </c>
      <c r="F68" s="93">
        <f>VLOOKUP($A$68,'2.3'!67:194,34,FALSE)</f>
        <v>779.63424805099999</v>
      </c>
      <c r="G68" s="93">
        <f>VLOOKUP($A$68,'2.3'!67:194,42,FALSE)</f>
        <v>1384.0892809069999</v>
      </c>
      <c r="H68" s="93">
        <f>VLOOKUP($A$68,'2.3'!67:194,50,FALSE)</f>
        <v>1798.0114298929998</v>
      </c>
      <c r="I68" s="93">
        <f>VLOOKUP($A$68,'2.3'!67:194,58,FALSE)</f>
        <v>421.03976016199999</v>
      </c>
      <c r="J68" s="93">
        <f>VLOOKUP($A$68,'2.3'!67:194,66,FALSE)</f>
        <v>1359.79986606644</v>
      </c>
      <c r="K68" s="93">
        <f>VLOOKUP($A$68,'2.3'!67:194,74,FALSE)</f>
        <v>582.59745177600007</v>
      </c>
      <c r="L68" s="93">
        <f>VLOOKUP($A$68,'2.3'!67:194,82,FALSE)</f>
        <v>882.81091515187779</v>
      </c>
      <c r="M68" s="93" t="str">
        <f>VLOOKUP($A$68,'2.3'!67:194,90,FALSE)</f>
        <v>n.d.</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93">
        <f>VLOOKUP($A$69,'2.3'!68:195,10,FALSE)</f>
        <v>21.898912388999999</v>
      </c>
      <c r="D69" s="93">
        <f>VLOOKUP($A$69,'2.3'!68:195,18,FALSE)</f>
        <v>29.192191744999999</v>
      </c>
      <c r="E69" s="93">
        <f>VLOOKUP($A$69,'2.3'!68:195,26,FALSE)</f>
        <v>33.73809040655</v>
      </c>
      <c r="F69" s="93">
        <f>VLOOKUP($A$69,'2.3'!68:195,34,FALSE)</f>
        <v>70.417475345</v>
      </c>
      <c r="G69" s="93">
        <f>VLOOKUP($A$69,'2.3'!68:195,42,FALSE)</f>
        <v>84.787343828999994</v>
      </c>
      <c r="H69" s="93">
        <f>VLOOKUP($A$69,'2.3'!68:195,50,FALSE)</f>
        <v>67.103654409000001</v>
      </c>
      <c r="I69" s="93">
        <f>VLOOKUP($A$69,'2.3'!68:195,58,FALSE)</f>
        <v>48.24681236</v>
      </c>
      <c r="J69" s="93">
        <f>VLOOKUP($A$69,'2.3'!68:195,66,FALSE)</f>
        <v>50.866947638520003</v>
      </c>
      <c r="K69" s="93">
        <f>VLOOKUP($A$69,'2.3'!68:195,74,FALSE)</f>
        <v>52.023758947000005</v>
      </c>
      <c r="L69" s="93">
        <f>VLOOKUP($A$69,'2.3'!68:195,82,FALSE)</f>
        <v>43.795898468000004</v>
      </c>
      <c r="M69" s="93" t="str">
        <f>VLOOKUP($A$69,'2.3'!68:195,90,FALSE)</f>
        <v>n.d.</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93">
        <f>VLOOKUP($A$70,'2.3'!69:196,10,FALSE)</f>
        <v>-645.17379472999994</v>
      </c>
      <c r="D70" s="93">
        <f>VLOOKUP($A$70,'2.3'!69:196,18,FALSE)</f>
        <v>-3145.26720213</v>
      </c>
      <c r="E70" s="93">
        <f>VLOOKUP($A$70,'2.3'!69:196,26,FALSE)</f>
        <v>-1509.92243979</v>
      </c>
      <c r="F70" s="93">
        <f>VLOOKUP($A$70,'2.3'!69:196,34,FALSE)</f>
        <v>-3130.7544092899998</v>
      </c>
      <c r="G70" s="93">
        <f>VLOOKUP($A$70,'2.3'!69:196,42,FALSE)</f>
        <v>-7209.4846855200012</v>
      </c>
      <c r="H70" s="93">
        <f>VLOOKUP($A$70,'2.3'!69:196,50,FALSE)</f>
        <v>-4744.2189273499998</v>
      </c>
      <c r="I70" s="93">
        <f>VLOOKUP($A$70,'2.3'!69:196,58,FALSE)</f>
        <v>-3363.1306990000003</v>
      </c>
      <c r="J70" s="93">
        <f>VLOOKUP($A$70,'2.3'!69:196,66,FALSE)</f>
        <v>-8730.4887186300002</v>
      </c>
      <c r="K70" s="93">
        <f>VLOOKUP($A$70,'2.3'!69:196,74,FALSE)</f>
        <v>-2524.7295462200004</v>
      </c>
      <c r="L70" s="93">
        <f>VLOOKUP($A$70,'2.3'!69:196,82,FALSE)</f>
        <v>-6602.6782324699998</v>
      </c>
      <c r="M70" s="93" t="str">
        <f>VLOOKUP($A$70,'2.3'!69:196,90,FALSE)</f>
        <v>n.d.</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23">
        <f>VLOOKUP($A$71,'2.3'!70:197,10,FALSE)</f>
        <v>196.27395733</v>
      </c>
      <c r="D71" s="23">
        <f>VLOOKUP($A$71,'2.3'!70:197,18,FALSE)</f>
        <v>315.25202490999993</v>
      </c>
      <c r="E71" s="23">
        <f>VLOOKUP($A$71,'2.3'!70:197,26,FALSE)</f>
        <v>162.23386972999995</v>
      </c>
      <c r="F71" s="23">
        <f>VLOOKUP($A$71,'2.3'!70:197,34,FALSE)</f>
        <v>128.21075561000001</v>
      </c>
      <c r="G71" s="23">
        <f>VLOOKUP($A$71,'2.3'!70:197,42,FALSE)</f>
        <v>167.38892472000001</v>
      </c>
      <c r="H71" s="23">
        <f>VLOOKUP($A$71,'2.3'!70:197,50,FALSE)</f>
        <v>87.197543170000003</v>
      </c>
      <c r="I71" s="23">
        <f>VLOOKUP($A$71,'2.3'!70:197,58,FALSE)</f>
        <v>87.328024260000007</v>
      </c>
      <c r="J71" s="23">
        <f>VLOOKUP($A$71,'2.3'!70:197,66,FALSE)</f>
        <v>125.76931177999998</v>
      </c>
      <c r="K71" s="23">
        <f>VLOOKUP($A$71,'2.3'!70:197,74,FALSE)</f>
        <v>177.20701362000003</v>
      </c>
      <c r="L71" s="23">
        <f>VLOOKUP($A$71,'2.3'!70:197,82,FALSE)</f>
        <v>176.8003415</v>
      </c>
      <c r="M71" s="23" t="str">
        <f>VLOOKUP($A$71,'2.3'!70:197,90,FALSE)</f>
        <v>n.d.</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23">
        <f>VLOOKUP($A$72,'2.3'!71:198,10,FALSE)</f>
        <v>0</v>
      </c>
      <c r="D72" s="23">
        <f>VLOOKUP($A$72,'2.3'!71:198,18,FALSE)</f>
        <v>0</v>
      </c>
      <c r="E72" s="23">
        <f>VLOOKUP($A$72,'2.3'!71:198,26,FALSE)</f>
        <v>0</v>
      </c>
      <c r="F72" s="23">
        <f>VLOOKUP($A$72,'2.3'!71:198,34,FALSE)</f>
        <v>0</v>
      </c>
      <c r="G72" s="23">
        <f>VLOOKUP($A$72,'2.3'!71:198,42,FALSE)</f>
        <v>0</v>
      </c>
      <c r="H72" s="23">
        <f>VLOOKUP($A$72,'2.3'!71:198,50,FALSE)</f>
        <v>0</v>
      </c>
      <c r="I72" s="23">
        <f>VLOOKUP($A$72,'2.3'!71:198,58,FALSE)</f>
        <v>0</v>
      </c>
      <c r="J72" s="23">
        <f>VLOOKUP($A$72,'2.3'!71:198,66,FALSE)</f>
        <v>0</v>
      </c>
      <c r="K72" s="23">
        <f>VLOOKUP($A$72,'2.3'!71:198,74,FALSE)</f>
        <v>0</v>
      </c>
      <c r="L72" s="23">
        <f>VLOOKUP($A$72,'2.3'!71:198,82,FALSE)</f>
        <v>0</v>
      </c>
      <c r="M72" s="23" t="str">
        <f>VLOOKUP($A$72,'2.3'!71:198,90,FALSE)</f>
        <v>n.d.</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23">
        <f>VLOOKUP($A$73,'2.3'!72:199,10,FALSE)</f>
        <v>0</v>
      </c>
      <c r="D73" s="23">
        <f>VLOOKUP($A$73,'2.3'!72:199,18,FALSE)</f>
        <v>0</v>
      </c>
      <c r="E73" s="23">
        <f>VLOOKUP($A$73,'2.3'!72:199,26,FALSE)</f>
        <v>0</v>
      </c>
      <c r="F73" s="23">
        <f>VLOOKUP($A$73,'2.3'!72:199,34,FALSE)</f>
        <v>0</v>
      </c>
      <c r="G73" s="23">
        <f>VLOOKUP($A$73,'2.3'!72:199,42,FALSE)</f>
        <v>0</v>
      </c>
      <c r="H73" s="23">
        <f>VLOOKUP($A$73,'2.3'!72:199,50,FALSE)</f>
        <v>0</v>
      </c>
      <c r="I73" s="23">
        <f>VLOOKUP($A$73,'2.3'!72:199,58,FALSE)</f>
        <v>0</v>
      </c>
      <c r="J73" s="23">
        <f>VLOOKUP($A$73,'2.3'!72:199,66,FALSE)</f>
        <v>0</v>
      </c>
      <c r="K73" s="23">
        <f>VLOOKUP($A$73,'2.3'!72:199,74,FALSE)</f>
        <v>0</v>
      </c>
      <c r="L73" s="23">
        <f>VLOOKUP($A$73,'2.3'!72:199,82,FALSE)</f>
        <v>0</v>
      </c>
      <c r="M73" s="23" t="str">
        <f>VLOOKUP($A$73,'2.3'!72:199,90,FALSE)</f>
        <v>n.d.</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23">
        <f>VLOOKUP($A$74,'2.3'!73:200,10,FALSE)</f>
        <v>-841.44775205999997</v>
      </c>
      <c r="D74" s="23">
        <f>VLOOKUP($A$74,'2.3'!73:200,18,FALSE)</f>
        <v>-3460.5192270400003</v>
      </c>
      <c r="E74" s="23">
        <f>VLOOKUP($A$74,'2.3'!73:200,26,FALSE)</f>
        <v>-1672.1563095199999</v>
      </c>
      <c r="F74" s="23">
        <f>VLOOKUP($A$74,'2.3'!73:200,34,FALSE)</f>
        <v>-3258.9651649000002</v>
      </c>
      <c r="G74" s="23">
        <f>VLOOKUP($A$74,'2.3'!73:200,42,FALSE)</f>
        <v>-7376.8736102399998</v>
      </c>
      <c r="H74" s="23">
        <f>VLOOKUP($A$74,'2.3'!73:200,50,FALSE)</f>
        <v>-4831.416470520001</v>
      </c>
      <c r="I74" s="23">
        <f>VLOOKUP($A$74,'2.3'!73:200,58,FALSE)</f>
        <v>-3450.4587232600002</v>
      </c>
      <c r="J74" s="23">
        <f>VLOOKUP($A$74,'2.3'!73:200,66,FALSE)</f>
        <v>-8856.2580304099993</v>
      </c>
      <c r="K74" s="23">
        <f>VLOOKUP($A$74,'2.3'!73:200,74,FALSE)</f>
        <v>-2701.9365598400004</v>
      </c>
      <c r="L74" s="23">
        <f>VLOOKUP($A$74,'2.3'!73:200,82,FALSE)</f>
        <v>-6779.4785739699992</v>
      </c>
      <c r="M74" s="23" t="str">
        <f>VLOOKUP($A$74,'2.3'!73:200,90,FALSE)</f>
        <v>n.d.</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08"/>
      <c r="D75" s="208"/>
      <c r="E75" s="208"/>
      <c r="F75" s="208"/>
      <c r="G75" s="208"/>
      <c r="H75" s="208"/>
      <c r="I75" s="208"/>
      <c r="J75" s="208"/>
      <c r="K75" s="208"/>
      <c r="L75" s="208"/>
      <c r="M75" s="20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09">
        <f>VLOOKUP($A$76,'2.3'!75:202,10,FALSE)</f>
        <v>110707.30472502546</v>
      </c>
      <c r="D76" s="209">
        <f>VLOOKUP($A$76,'2.3'!75:202,18,FALSE)</f>
        <v>99802.627101980805</v>
      </c>
      <c r="E76" s="209">
        <f>VLOOKUP($A$76,'2.3'!75:202,26,FALSE)</f>
        <v>107048.19052593227</v>
      </c>
      <c r="F76" s="209">
        <f>VLOOKUP($A$76,'2.3'!75:202,34,FALSE)</f>
        <v>118692.00262209764</v>
      </c>
      <c r="G76" s="209">
        <f>VLOOKUP($A$76,'2.3'!75:202,42,FALSE)</f>
        <v>141791.02827821096</v>
      </c>
      <c r="H76" s="209">
        <f>VLOOKUP($A$76,'2.3'!75:202,50,FALSE)</f>
        <v>102254.43971457059</v>
      </c>
      <c r="I76" s="209">
        <f>VLOOKUP($A$76,'2.3'!75:202,58,FALSE)</f>
        <v>95958.7320577965</v>
      </c>
      <c r="J76" s="209">
        <f>VLOOKUP($A$76,'2.3'!75:202,66,FALSE)</f>
        <v>82766.595836257242</v>
      </c>
      <c r="K76" s="209">
        <f>VLOOKUP($A$76,'2.3'!75:202,74,FALSE)</f>
        <v>95908.98618168314</v>
      </c>
      <c r="L76" s="209">
        <f>VLOOKUP($A$76,'2.3'!75:202,82,FALSE)</f>
        <v>94939.944151522184</v>
      </c>
      <c r="M76" s="209">
        <f>VLOOKUP($A$76,'2.3'!75:202,90,FALSE)</f>
        <v>114536.12725911973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09">
        <f>VLOOKUP($A$77,'2.3'!76:203,10,FALSE)</f>
        <v>2546.1030964800002</v>
      </c>
      <c r="D77" s="209">
        <f>VLOOKUP($A$77,'2.3'!76:203,18,FALSE)</f>
        <v>6826.6140106700004</v>
      </c>
      <c r="E77" s="209">
        <f>VLOOKUP($A$77,'2.3'!76:203,26,FALSE)</f>
        <v>4594.3162251499998</v>
      </c>
      <c r="F77" s="209">
        <f>VLOOKUP($A$77,'2.3'!76:203,34,FALSE)</f>
        <v>5886.0887062799993</v>
      </c>
      <c r="G77" s="209">
        <f>VLOOKUP($A$77,'2.3'!76:203,42,FALSE)</f>
        <v>10152.147413730001</v>
      </c>
      <c r="H77" s="209">
        <f>VLOOKUP($A$77,'2.3'!76:203,50,FALSE)</f>
        <v>6523.4483948500001</v>
      </c>
      <c r="I77" s="209">
        <f>VLOOKUP($A$77,'2.3'!76:203,58,FALSE)</f>
        <v>5783.5790113900002</v>
      </c>
      <c r="J77" s="209">
        <f>VLOOKUP($A$77,'2.3'!76:203,66,FALSE)</f>
        <v>10488.848229109999</v>
      </c>
      <c r="K77" s="209">
        <f>VLOOKUP($A$77,'2.3'!76:203,74,FALSE)</f>
        <v>4884.2056462399996</v>
      </c>
      <c r="L77" s="209">
        <f>VLOOKUP($A$77,'2.3'!76:203,82,FALSE)</f>
        <v>8601.9919450300004</v>
      </c>
      <c r="M77" s="209">
        <f>VLOOKUP($A$77,'2.3'!76:203,90,FALSE)</f>
        <v>8803.3062795100032</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10">
        <f>VLOOKUP($A$78,'2.3'!77:204,10,FALSE)</f>
        <v>50659</v>
      </c>
      <c r="D78" s="210">
        <f>VLOOKUP($A$78,'2.3'!77:204,18,FALSE)</f>
        <v>56845.573219527221</v>
      </c>
      <c r="E78" s="210">
        <f>VLOOKUP($A$78,'2.3'!77:204,26,FALSE)</f>
        <v>62937</v>
      </c>
      <c r="F78" s="210">
        <f>VLOOKUP($A$78,'2.3'!77:204,34,FALSE)</f>
        <v>70093</v>
      </c>
      <c r="G78" s="210">
        <f>VLOOKUP($A$78,'2.3'!77:204,42,FALSE)</f>
        <v>78079</v>
      </c>
      <c r="H78" s="210">
        <f>VLOOKUP($A$78,'2.3'!77:204,50,FALSE)</f>
        <v>87589</v>
      </c>
      <c r="I78" s="210">
        <f>VLOOKUP($A$78,'2.3'!77:204,58,FALSE)</f>
        <v>96198</v>
      </c>
      <c r="J78" s="210">
        <f>VLOOKUP($A$78,'2.3'!77:204,66,FALSE)</f>
        <v>101403</v>
      </c>
      <c r="K78" s="210">
        <f>VLOOKUP($A$78,'2.3'!77:204,74,FALSE)</f>
        <v>106711</v>
      </c>
      <c r="L78" s="210">
        <f>VLOOKUP($A$78,'2.3'!77:204,82,FALSE)</f>
        <v>115040</v>
      </c>
      <c r="M78" s="210">
        <f>VLOOKUP($A$78,'2.3'!77:204,90,FALSE)</f>
        <v>120995.78372322577</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207" customFormat="1" ht="20.100000000000001" customHeight="1" x14ac:dyDescent="0.25">
      <c r="A79" s="105" t="s">
        <v>589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row>
    <row r="80" spans="1:83" s="207" customFormat="1" ht="20.100000000000001" customHeight="1" x14ac:dyDescent="0.25">
      <c r="A80" s="105" t="s">
        <v>853</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1" ht="20.100000000000001" customHeight="1" x14ac:dyDescent="0.25">
      <c r="A81" s="105" t="s">
        <v>590</v>
      </c>
    </row>
    <row r="82" spans="1:1" ht="20.100000000000001" customHeight="1" x14ac:dyDescent="0.25">
      <c r="A82" s="105" t="s">
        <v>804</v>
      </c>
    </row>
    <row r="83" spans="1:1" ht="20.100000000000001" customHeight="1" x14ac:dyDescent="0.25">
      <c r="A83" s="105" t="s">
        <v>659</v>
      </c>
    </row>
    <row r="84" spans="1:1" ht="20.100000000000001" customHeight="1" x14ac:dyDescent="0.25">
      <c r="A84" s="105" t="s">
        <v>661</v>
      </c>
    </row>
    <row r="85" spans="1:1" ht="20.100000000000001" customHeight="1" x14ac:dyDescent="0.25">
      <c r="A85" s="105" t="s">
        <v>605</v>
      </c>
    </row>
    <row r="86" spans="1:1" ht="20.100000000000001" customHeight="1" x14ac:dyDescent="0.25">
      <c r="A86" s="105" t="s">
        <v>662</v>
      </c>
    </row>
    <row r="87" spans="1:1" ht="20.100000000000001" customHeight="1" x14ac:dyDescent="0.25">
      <c r="A87" s="105" t="s">
        <v>663</v>
      </c>
    </row>
    <row r="88" spans="1:1" ht="20.100000000000001" customHeight="1" x14ac:dyDescent="0.25">
      <c r="A88" s="105" t="s">
        <v>613</v>
      </c>
    </row>
    <row r="89" spans="1:1" ht="20.100000000000001" customHeight="1" x14ac:dyDescent="0.25">
      <c r="A89" s="105" t="s">
        <v>664</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FD3F3-0BAB-41EA-972D-012097C05D3E}">
  <sheetPr codeName="Planilha24"/>
  <dimension ref="A1:M170"/>
  <sheetViews>
    <sheetView showGridLines="0" zoomScaleNormal="100" workbookViewId="0">
      <pane xSplit="2" topLeftCell="C1" activePane="topRight" state="frozen"/>
      <selection activeCell="A54" sqref="A54"/>
      <selection pane="topRight"/>
    </sheetView>
  </sheetViews>
  <sheetFormatPr defaultRowHeight="20.100000000000001" customHeight="1" x14ac:dyDescent="0.25"/>
  <cols>
    <col min="1" max="1" width="9.140625" style="117"/>
    <col min="2" max="2" width="77.7109375" style="117" bestFit="1" customWidth="1"/>
    <col min="3" max="13" width="12.7109375" style="117" customWidth="1"/>
    <col min="14" max="16384" width="9.140625" style="117"/>
  </cols>
  <sheetData>
    <row r="1" spans="1:13" ht="20.100000000000001" customHeight="1" x14ac:dyDescent="0.25">
      <c r="A1" s="99" t="s">
        <v>779</v>
      </c>
    </row>
    <row r="2" spans="1:13" ht="20.100000000000001" customHeight="1" x14ac:dyDescent="0.25">
      <c r="A2" s="99" t="s">
        <v>333</v>
      </c>
    </row>
    <row r="4" spans="1:13" s="136" customFormat="1" ht="20.100000000000001" customHeight="1" x14ac:dyDescent="0.25">
      <c r="A4" s="322" t="s">
        <v>581</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t="s">
        <v>401</v>
      </c>
      <c r="B5" s="19" t="s">
        <v>826</v>
      </c>
      <c r="C5" s="20">
        <f>'2.4'!C7</f>
        <v>922511.77714232728</v>
      </c>
      <c r="D5" s="20">
        <f>'2.4'!K7</f>
        <v>1051146.3843750511</v>
      </c>
      <c r="E5" s="20">
        <f>'2.4'!S7</f>
        <v>1169619.1795779064</v>
      </c>
      <c r="F5" s="20">
        <f>'2.4'!AA7</f>
        <v>1271657.5990516583</v>
      </c>
      <c r="G5" s="20">
        <f>'2.4'!AI7</f>
        <v>1308629.7748812335</v>
      </c>
      <c r="H5" s="20">
        <f>'2.4'!AQ7</f>
        <v>1396405.2604243453</v>
      </c>
      <c r="I5" s="20">
        <f>'2.4'!AY7</f>
        <v>1486790.2458135807</v>
      </c>
      <c r="J5" s="20">
        <f>'2.4'!BG7</f>
        <v>1469517.1850887169</v>
      </c>
      <c r="K5" s="20">
        <f>'2.4'!BO7</f>
        <v>1639643.542696198</v>
      </c>
      <c r="L5" s="20">
        <f>'2.4'!BW7</f>
        <v>1792913.0364130144</v>
      </c>
      <c r="M5" s="20">
        <f>'2.4'!CE7</f>
        <v>1592038.7030059444</v>
      </c>
    </row>
    <row r="6" spans="1:13" ht="20.100000000000001" customHeight="1" x14ac:dyDescent="0.25">
      <c r="A6" s="137" t="s">
        <v>402</v>
      </c>
      <c r="B6" s="118" t="s">
        <v>242</v>
      </c>
      <c r="C6" s="119">
        <f>'2.4'!C8</f>
        <v>553715.36606106465</v>
      </c>
      <c r="D6" s="119">
        <f>'2.4'!K8</f>
        <v>649950.65020384872</v>
      </c>
      <c r="E6" s="119">
        <f>'2.4'!S8</f>
        <v>690068.97788665188</v>
      </c>
      <c r="F6" s="119">
        <f>'2.4'!AA8</f>
        <v>753118.55883412098</v>
      </c>
      <c r="G6" s="119">
        <f>'2.4'!AI8</f>
        <v>779587.99925852637</v>
      </c>
      <c r="H6" s="119">
        <f>'2.4'!AQ8</f>
        <v>817208.78750456998</v>
      </c>
      <c r="I6" s="119">
        <f>'2.4'!AY8</f>
        <v>859555.12415126665</v>
      </c>
      <c r="J6" s="119">
        <f>'2.4'!BG8</f>
        <v>895973.45478154696</v>
      </c>
      <c r="K6" s="119">
        <f>'2.4'!BO8</f>
        <v>976401.71965245786</v>
      </c>
      <c r="L6" s="119">
        <f>'2.4'!BW8</f>
        <v>1015811.1403746498</v>
      </c>
      <c r="M6" s="119">
        <f>'2.4'!CE8</f>
        <v>966964.70546527999</v>
      </c>
    </row>
    <row r="7" spans="1:13" ht="20.100000000000001" customHeight="1" x14ac:dyDescent="0.25">
      <c r="A7" s="21" t="s">
        <v>403</v>
      </c>
      <c r="B7" s="22" t="s">
        <v>256</v>
      </c>
      <c r="C7" s="23">
        <f>'2.4'!C9</f>
        <v>258483.2526695047</v>
      </c>
      <c r="D7" s="23">
        <f>'2.4'!K9</f>
        <v>313999.18123889877</v>
      </c>
      <c r="E7" s="23">
        <f>'2.4'!S9</f>
        <v>324933.23643125198</v>
      </c>
      <c r="F7" s="23">
        <f>'2.4'!AA9</f>
        <v>360771.12003212102</v>
      </c>
      <c r="G7" s="23">
        <f>'2.4'!AI9</f>
        <v>382156.00166004198</v>
      </c>
      <c r="H7" s="23">
        <f>'2.4'!AQ9</f>
        <v>401126.72789934149</v>
      </c>
      <c r="I7" s="23">
        <f>'2.4'!AY9</f>
        <v>453199.91484120657</v>
      </c>
      <c r="J7" s="23">
        <f>'2.4'!BG9</f>
        <v>458685.46524577675</v>
      </c>
      <c r="K7" s="23">
        <f>'2.4'!BO9</f>
        <v>490756.76350703789</v>
      </c>
      <c r="L7" s="23">
        <f>'2.4'!BW9</f>
        <v>537921.72948100977</v>
      </c>
      <c r="M7" s="23">
        <f>'2.4'!CE9</f>
        <v>525647.31092903996</v>
      </c>
    </row>
    <row r="8" spans="1:13" ht="20.100000000000001" customHeight="1" x14ac:dyDescent="0.25">
      <c r="A8" s="21" t="s">
        <v>404</v>
      </c>
      <c r="B8" s="22" t="s">
        <v>257</v>
      </c>
      <c r="C8" s="23">
        <f>'2.4'!C10</f>
        <v>12531.03227256</v>
      </c>
      <c r="D8" s="23">
        <f>'2.4'!K10</f>
        <v>14844.60652343</v>
      </c>
      <c r="E8" s="23">
        <f>'2.4'!S10</f>
        <v>16687.596646900001</v>
      </c>
      <c r="F8" s="23">
        <f>'2.4'!AA10</f>
        <v>18725.35589553</v>
      </c>
      <c r="G8" s="23">
        <f>'2.4'!AI10</f>
        <v>20719.317173770003</v>
      </c>
      <c r="H8" s="23">
        <f>'2.4'!AQ10</f>
        <v>21587.140463770003</v>
      </c>
      <c r="I8" s="23">
        <f>'2.4'!AY10</f>
        <v>22190.159168029997</v>
      </c>
      <c r="J8" s="23">
        <f>'2.4'!BG10</f>
        <v>22732.264374940001</v>
      </c>
      <c r="K8" s="23">
        <f>'2.4'!BO10</f>
        <v>24405.276907609998</v>
      </c>
      <c r="L8" s="23">
        <f>'2.4'!BW10</f>
        <v>24238.585104130001</v>
      </c>
      <c r="M8" s="23">
        <f>'2.4'!CE10</f>
        <v>23268.17352013</v>
      </c>
    </row>
    <row r="9" spans="1:13" ht="20.100000000000001" customHeight="1" x14ac:dyDescent="0.25">
      <c r="A9" s="21" t="s">
        <v>405</v>
      </c>
      <c r="B9" s="22" t="s">
        <v>258</v>
      </c>
      <c r="C9" s="23">
        <f>'2.4'!C11</f>
        <v>527.82469415000003</v>
      </c>
      <c r="D9" s="23">
        <f>'2.4'!K11</f>
        <v>602.34528718000001</v>
      </c>
      <c r="E9" s="23">
        <f>'2.4'!S11</f>
        <v>687.56450962999998</v>
      </c>
      <c r="F9" s="23">
        <f>'2.4'!AA11</f>
        <v>782.25335335</v>
      </c>
      <c r="G9" s="23">
        <f>'2.4'!AI11</f>
        <v>928.81097771000009</v>
      </c>
      <c r="H9" s="23">
        <f>'2.4'!AQ11</f>
        <v>1130.60566991</v>
      </c>
      <c r="I9" s="23">
        <f>'2.4'!AY11</f>
        <v>1159.7189124200002</v>
      </c>
      <c r="J9" s="23">
        <f>'2.4'!BG11</f>
        <v>1313.18884697</v>
      </c>
      <c r="K9" s="23">
        <f>'2.4'!BO11</f>
        <v>1444.66980681</v>
      </c>
      <c r="L9" s="23">
        <f>'2.4'!BW11</f>
        <v>26.341681979999997</v>
      </c>
      <c r="M9" s="23">
        <f>'2.4'!CE11</f>
        <v>1784.9454140899998</v>
      </c>
    </row>
    <row r="10" spans="1:13" ht="20.100000000000001" customHeight="1" x14ac:dyDescent="0.25">
      <c r="A10" s="21" t="s">
        <v>406</v>
      </c>
      <c r="B10" s="22" t="s">
        <v>264</v>
      </c>
      <c r="C10" s="23">
        <f>'2.4'!C12</f>
        <v>260905.87928610001</v>
      </c>
      <c r="D10" s="23">
        <f>'2.4'!K12</f>
        <v>293526.72048399004</v>
      </c>
      <c r="E10" s="23">
        <f>'2.4'!S12</f>
        <v>317111.96346302994</v>
      </c>
      <c r="F10" s="23">
        <f>'2.4'!AA12</f>
        <v>335282.24486874999</v>
      </c>
      <c r="G10" s="23">
        <f>'2.4'!AI12</f>
        <v>339051.81444970443</v>
      </c>
      <c r="H10" s="23">
        <f>'2.4'!AQ12</f>
        <v>354885.35560161847</v>
      </c>
      <c r="I10" s="23">
        <f>'2.4'!AY12</f>
        <v>351556.78627638996</v>
      </c>
      <c r="J10" s="23">
        <f>'2.4'!BG12</f>
        <v>380892.37738518999</v>
      </c>
      <c r="K10" s="23">
        <f>'2.4'!BO12</f>
        <v>419090.53686247999</v>
      </c>
      <c r="L10" s="23">
        <f>'2.4'!BW12</f>
        <v>410691.64063576999</v>
      </c>
      <c r="M10" s="23">
        <f>'2.4'!CE12</f>
        <v>370550.36277401994</v>
      </c>
    </row>
    <row r="11" spans="1:13" ht="20.100000000000001" customHeight="1" x14ac:dyDescent="0.25">
      <c r="A11" s="21" t="s">
        <v>407</v>
      </c>
      <c r="B11" s="22" t="s">
        <v>273</v>
      </c>
      <c r="C11" s="23">
        <f>'2.4'!C13</f>
        <v>21082.992104879999</v>
      </c>
      <c r="D11" s="23">
        <f>'2.4'!K13</f>
        <v>26653.026353739999</v>
      </c>
      <c r="E11" s="23">
        <f>'2.4'!S13</f>
        <v>31128.93615275</v>
      </c>
      <c r="F11" s="23">
        <f>'2.4'!AA13</f>
        <v>36978.393835469993</v>
      </c>
      <c r="G11" s="23">
        <f>'2.4'!AI13</f>
        <v>36773.041650119994</v>
      </c>
      <c r="H11" s="23">
        <f>'2.4'!AQ13</f>
        <v>38969.359133270002</v>
      </c>
      <c r="I11" s="23">
        <f>'2.4'!AY13</f>
        <v>31447.614282120001</v>
      </c>
      <c r="J11" s="23">
        <f>'2.4'!BG13</f>
        <v>32350.158855550002</v>
      </c>
      <c r="K11" s="23">
        <f>'2.4'!BO13</f>
        <v>40704.096041889999</v>
      </c>
      <c r="L11" s="23">
        <f>'2.4'!BW13</f>
        <v>42932.793020130004</v>
      </c>
      <c r="M11" s="23">
        <f>'2.4'!CE13</f>
        <v>45721.898153310001</v>
      </c>
    </row>
    <row r="12" spans="1:13" ht="20.100000000000001" customHeight="1" x14ac:dyDescent="0.25">
      <c r="A12" s="21" t="s">
        <v>408</v>
      </c>
      <c r="B12" s="22" t="s">
        <v>278</v>
      </c>
      <c r="C12" s="23">
        <f>'2.4'!C14</f>
        <v>184.38503387000003</v>
      </c>
      <c r="D12" s="23">
        <f>'2.4'!K14</f>
        <v>324.7703166099999</v>
      </c>
      <c r="E12" s="23">
        <f>'2.4'!S14</f>
        <v>-480.31931691</v>
      </c>
      <c r="F12" s="23">
        <f>'2.4'!AA14</f>
        <v>579.19084889999999</v>
      </c>
      <c r="G12" s="23">
        <f>'2.4'!AI14</f>
        <v>-40.986652819999989</v>
      </c>
      <c r="H12" s="23">
        <f>'2.4'!AQ14</f>
        <v>-490.40126334000001</v>
      </c>
      <c r="I12" s="23">
        <f>'2.4'!AY14</f>
        <v>0.93067109999999997</v>
      </c>
      <c r="J12" s="23">
        <f>'2.4'!BG14</f>
        <v>7.3120000000002905E-5</v>
      </c>
      <c r="K12" s="23">
        <f>'2.4'!BO14</f>
        <v>0.37652663000000003</v>
      </c>
      <c r="L12" s="23">
        <f>'2.4'!BW14</f>
        <v>5.045162999999999E-2</v>
      </c>
      <c r="M12" s="23">
        <f>'2.4'!CE14</f>
        <v>-7.9853253099999995</v>
      </c>
    </row>
    <row r="13" spans="1:13" ht="20.100000000000001" customHeight="1" x14ac:dyDescent="0.25">
      <c r="A13" s="137" t="s">
        <v>409</v>
      </c>
      <c r="B13" s="118" t="s">
        <v>246</v>
      </c>
      <c r="C13" s="119">
        <f>'2.4'!C15</f>
        <v>240862.25532326297</v>
      </c>
      <c r="D13" s="119">
        <f>'2.4'!K15</f>
        <v>276568.53617442201</v>
      </c>
      <c r="E13" s="119">
        <f>'2.4'!S15</f>
        <v>305883.36462521448</v>
      </c>
      <c r="F13" s="119">
        <f>'2.4'!AA15</f>
        <v>332338.14354193601</v>
      </c>
      <c r="G13" s="119">
        <f>'2.4'!AI15</f>
        <v>355978.04627506965</v>
      </c>
      <c r="H13" s="119">
        <f>'2.4'!AQ15</f>
        <v>362381.10029231349</v>
      </c>
      <c r="I13" s="119">
        <f>'2.4'!AY15</f>
        <v>379478.94261801202</v>
      </c>
      <c r="J13" s="119">
        <f>'2.4'!BG15</f>
        <v>403053.06136900152</v>
      </c>
      <c r="K13" s="119">
        <f>'2.4'!BO15</f>
        <v>424365.10653865768</v>
      </c>
      <c r="L13" s="119">
        <f>'2.4'!BW15</f>
        <v>446791.94212353358</v>
      </c>
      <c r="M13" s="119">
        <f>'2.4'!CE15</f>
        <v>450104.118679523</v>
      </c>
    </row>
    <row r="14" spans="1:13" ht="20.100000000000001" customHeight="1" x14ac:dyDescent="0.25">
      <c r="A14" s="137" t="s">
        <v>410</v>
      </c>
      <c r="B14" s="118" t="s">
        <v>243</v>
      </c>
      <c r="C14" s="119">
        <f>'2.4'!C16</f>
        <v>292.64048880000001</v>
      </c>
      <c r="D14" s="119">
        <f>'2.4'!K16</f>
        <v>473.53590505</v>
      </c>
      <c r="E14" s="119">
        <f>'2.4'!S16</f>
        <v>646.86694855999997</v>
      </c>
      <c r="F14" s="119">
        <f>'2.4'!AA16</f>
        <v>417.54594571000001</v>
      </c>
      <c r="G14" s="119">
        <f>'2.4'!AI16</f>
        <v>512.70628489000001</v>
      </c>
      <c r="H14" s="119">
        <f>'2.4'!AQ16</f>
        <v>558.63674392000007</v>
      </c>
      <c r="I14" s="119">
        <f>'2.4'!AY16</f>
        <v>641.62508351000008</v>
      </c>
      <c r="J14" s="119">
        <f>'2.4'!BG16</f>
        <v>1218.5220490699999</v>
      </c>
      <c r="K14" s="119">
        <f>'2.4'!BO16</f>
        <v>916.51741507999986</v>
      </c>
      <c r="L14" s="119">
        <f>'2.4'!BW16</f>
        <v>1054.8906389399999</v>
      </c>
      <c r="M14" s="119">
        <f>'2.4'!CE16</f>
        <v>679.88753472999997</v>
      </c>
    </row>
    <row r="15" spans="1:13" ht="20.100000000000001" customHeight="1" x14ac:dyDescent="0.25">
      <c r="A15" s="137" t="s">
        <v>411</v>
      </c>
      <c r="B15" s="118" t="s">
        <v>247</v>
      </c>
      <c r="C15" s="119">
        <f>'2.4'!C17</f>
        <v>127641.51526919952</v>
      </c>
      <c r="D15" s="119">
        <f>'2.4'!K17</f>
        <v>124153.66209173025</v>
      </c>
      <c r="E15" s="119">
        <f>'2.4'!S17</f>
        <v>173019.97011748003</v>
      </c>
      <c r="F15" s="119">
        <f>'2.4'!AA17</f>
        <v>185783.35072989133</v>
      </c>
      <c r="G15" s="119">
        <f>'2.4'!AI17</f>
        <v>172551.0230627475</v>
      </c>
      <c r="H15" s="119">
        <f>'2.4'!AQ17</f>
        <v>216256.73588354187</v>
      </c>
      <c r="I15" s="119">
        <f>'2.4'!AY17</f>
        <v>247114.55396079193</v>
      </c>
      <c r="J15" s="119">
        <f>'2.4'!BG17</f>
        <v>169272.14688909857</v>
      </c>
      <c r="K15" s="119">
        <f>'2.4'!BO17</f>
        <v>237960.19909000222</v>
      </c>
      <c r="L15" s="119">
        <f>'2.4'!BW17</f>
        <v>329255.06327589107</v>
      </c>
      <c r="M15" s="119">
        <f>'2.4'!CE17</f>
        <v>174289.99132641125</v>
      </c>
    </row>
    <row r="16" spans="1:13" ht="20.100000000000001" customHeight="1" x14ac:dyDescent="0.25">
      <c r="A16" s="123" t="s">
        <v>412</v>
      </c>
      <c r="B16" s="121" t="s">
        <v>827</v>
      </c>
      <c r="C16" s="122">
        <f>'2.4'!C18</f>
        <v>47200.726179029516</v>
      </c>
      <c r="D16" s="122">
        <f>'2.4'!K18</f>
        <v>44095.301580590232</v>
      </c>
      <c r="E16" s="122">
        <f>'2.4'!S18</f>
        <v>55107.554447050032</v>
      </c>
      <c r="F16" s="122">
        <f>'2.4'!AA18</f>
        <v>63205.318934331321</v>
      </c>
      <c r="G16" s="122">
        <f>'2.4'!AI18</f>
        <v>71076.370246517487</v>
      </c>
      <c r="H16" s="122">
        <f>'2.4'!AQ18</f>
        <v>120421.15484659186</v>
      </c>
      <c r="I16" s="122">
        <f>'2.4'!AY18</f>
        <v>128982.44081175192</v>
      </c>
      <c r="J16" s="122">
        <f>'2.4'!BG18</f>
        <v>54618.281186248612</v>
      </c>
      <c r="K16" s="122">
        <f>'2.4'!BO18</f>
        <v>86222.054341662195</v>
      </c>
      <c r="L16" s="122">
        <f>'2.4'!BW18</f>
        <v>95302.218669031077</v>
      </c>
      <c r="M16" s="122">
        <f>'2.4'!CE18</f>
        <v>48797.244499631277</v>
      </c>
    </row>
    <row r="17" spans="1:13" ht="20.100000000000001" customHeight="1" x14ac:dyDescent="0.25">
      <c r="A17" s="123" t="s">
        <v>413</v>
      </c>
      <c r="B17" s="121" t="s">
        <v>395</v>
      </c>
      <c r="C17" s="122">
        <f>'2.4'!C19</f>
        <v>80440.789090170001</v>
      </c>
      <c r="D17" s="122">
        <f>'2.4'!K19</f>
        <v>80058.360511139996</v>
      </c>
      <c r="E17" s="122">
        <f>'2.4'!S19</f>
        <v>117912.41567043001</v>
      </c>
      <c r="F17" s="122">
        <f>'2.4'!AA19</f>
        <v>122578.03179556</v>
      </c>
      <c r="G17" s="122">
        <f>'2.4'!AI19</f>
        <v>101474.65281623001</v>
      </c>
      <c r="H17" s="122">
        <f>'2.4'!AQ19</f>
        <v>95835.581036949996</v>
      </c>
      <c r="I17" s="122">
        <f>'2.4'!AY19</f>
        <v>118132.11314904001</v>
      </c>
      <c r="J17" s="122">
        <f>'2.4'!BG19</f>
        <v>114653.86570284999</v>
      </c>
      <c r="K17" s="122">
        <f>'2.4'!BO19</f>
        <v>151738.14474834001</v>
      </c>
      <c r="L17" s="122">
        <f>'2.4'!BW19</f>
        <v>233952.84460685999</v>
      </c>
      <c r="M17" s="122">
        <f>'2.4'!CE19</f>
        <v>125492.74682678001</v>
      </c>
    </row>
    <row r="18" spans="1:13" ht="20.100000000000001" customHeight="1" x14ac:dyDescent="0.25">
      <c r="A18" s="18" t="s">
        <v>414</v>
      </c>
      <c r="B18" s="19" t="s">
        <v>828</v>
      </c>
      <c r="C18" s="20">
        <f>'2.4'!C20</f>
        <v>911064.63935507287</v>
      </c>
      <c r="D18" s="20">
        <f>'2.4'!K20</f>
        <v>1041981.3881615686</v>
      </c>
      <c r="E18" s="20">
        <f>'2.4'!S20</f>
        <v>1117147.4987661003</v>
      </c>
      <c r="F18" s="20">
        <f>'2.4'!AA20</f>
        <v>1265555.1208762964</v>
      </c>
      <c r="G18" s="20">
        <f>'2.4'!AI20</f>
        <v>1430180.4139743606</v>
      </c>
      <c r="H18" s="20">
        <f>'2.4'!AQ20</f>
        <v>1721279.207168811</v>
      </c>
      <c r="I18" s="20">
        <f>'2.4'!AY20</f>
        <v>1710291.763939085</v>
      </c>
      <c r="J18" s="20">
        <f>'2.4'!BG20</f>
        <v>1735439.7161864964</v>
      </c>
      <c r="K18" s="20">
        <f>'2.4'!BO20</f>
        <v>1845231.5990585447</v>
      </c>
      <c r="L18" s="20">
        <f>'2.4'!BW20</f>
        <v>1901211.6502270615</v>
      </c>
      <c r="M18" s="20">
        <f>'2.4'!CE20</f>
        <v>2279631.7505553821</v>
      </c>
    </row>
    <row r="19" spans="1:13" ht="20.100000000000001" customHeight="1" x14ac:dyDescent="0.25">
      <c r="A19" s="137" t="s">
        <v>415</v>
      </c>
      <c r="B19" s="118" t="s">
        <v>730</v>
      </c>
      <c r="C19" s="119">
        <f>'2.4'!C21</f>
        <v>881355.44016832893</v>
      </c>
      <c r="D19" s="119">
        <f>'2.4'!K21</f>
        <v>1018099.9663358976</v>
      </c>
      <c r="E19" s="119">
        <f>'2.4'!S21</f>
        <v>1093583.8343882267</v>
      </c>
      <c r="F19" s="119">
        <f>'2.4'!AA21</f>
        <v>1237479.0589502074</v>
      </c>
      <c r="G19" s="119">
        <f>'2.4'!AI21</f>
        <v>1397817.7060184753</v>
      </c>
      <c r="H19" s="119">
        <f>'2.4'!AQ21</f>
        <v>1701440.8472824157</v>
      </c>
      <c r="I19" s="119">
        <f>'2.4'!AY21</f>
        <v>1685590.760635762</v>
      </c>
      <c r="J19" s="119">
        <f>'2.4'!BG21</f>
        <v>1719525.9797626804</v>
      </c>
      <c r="K19" s="119">
        <f>'2.4'!BO21</f>
        <v>1822557.6290165321</v>
      </c>
      <c r="L19" s="119">
        <f>'2.4'!BW21</f>
        <v>1882876.819408806</v>
      </c>
      <c r="M19" s="119">
        <f>'2.4'!CE21</f>
        <v>2262677.0529148397</v>
      </c>
    </row>
    <row r="20" spans="1:13" ht="20.100000000000001" customHeight="1" x14ac:dyDescent="0.25">
      <c r="A20" s="125" t="s">
        <v>417</v>
      </c>
      <c r="B20" s="124" t="s">
        <v>244</v>
      </c>
      <c r="C20" s="120">
        <f>'2.4'!C22</f>
        <v>111903.74018260701</v>
      </c>
      <c r="D20" s="120">
        <f>'2.4'!K22</f>
        <v>120515.267855963</v>
      </c>
      <c r="E20" s="120">
        <f>'2.4'!S22</f>
        <v>125026.09455714287</v>
      </c>
      <c r="F20" s="120">
        <f>'2.4'!AA22</f>
        <v>137795.12334741701</v>
      </c>
      <c r="G20" s="120">
        <f>'2.4'!AI22</f>
        <v>149702.54758140899</v>
      </c>
      <c r="H20" s="120">
        <f>'2.4'!AQ22</f>
        <v>167823.00054202002</v>
      </c>
      <c r="I20" s="120">
        <f>'2.4'!AY22</f>
        <v>174123.637578152</v>
      </c>
      <c r="J20" s="120">
        <f>'2.4'!BG22</f>
        <v>187899.67000339116</v>
      </c>
      <c r="K20" s="120">
        <f>'2.4'!BO22</f>
        <v>185156.73038602498</v>
      </c>
      <c r="L20" s="120">
        <f>'2.4'!BW22</f>
        <v>200480.35478770701</v>
      </c>
      <c r="M20" s="120">
        <f>'2.4'!CE22</f>
        <v>203757.17539950204</v>
      </c>
    </row>
    <row r="21" spans="1:13" ht="20.100000000000001" customHeight="1" x14ac:dyDescent="0.25">
      <c r="A21" s="125" t="s">
        <v>418</v>
      </c>
      <c r="B21" s="124" t="s">
        <v>245</v>
      </c>
      <c r="C21" s="120">
        <f>'2.4'!C23</f>
        <v>36083.909233196995</v>
      </c>
      <c r="D21" s="120">
        <f>'2.4'!K23</f>
        <v>38223.438900804002</v>
      </c>
      <c r="E21" s="120">
        <f>'2.4'!S23</f>
        <v>40862.188781716628</v>
      </c>
      <c r="F21" s="120">
        <f>'2.4'!AA23</f>
        <v>45494.619554151992</v>
      </c>
      <c r="G21" s="120">
        <f>'2.4'!AI23</f>
        <v>50807.551140628006</v>
      </c>
      <c r="H21" s="120">
        <f>'2.4'!AQ23</f>
        <v>50741.196691259</v>
      </c>
      <c r="I21" s="120">
        <f>'2.4'!AY23</f>
        <v>59349.749486482004</v>
      </c>
      <c r="J21" s="120">
        <f>'2.4'!BG23</f>
        <v>53496.625524543007</v>
      </c>
      <c r="K21" s="120">
        <f>'2.4'!BO23</f>
        <v>57207.550087417992</v>
      </c>
      <c r="L21" s="120">
        <f>'2.4'!BW23</f>
        <v>57013.205239657997</v>
      </c>
      <c r="M21" s="120">
        <f>'2.4'!CE23</f>
        <v>58946.235680778991</v>
      </c>
    </row>
    <row r="22" spans="1:13" ht="20.100000000000001" customHeight="1" x14ac:dyDescent="0.25">
      <c r="A22" s="125" t="s">
        <v>419</v>
      </c>
      <c r="B22" s="124" t="s">
        <v>829</v>
      </c>
      <c r="C22" s="120">
        <f>'2.4'!C24</f>
        <v>85354.624432928918</v>
      </c>
      <c r="D22" s="120">
        <f>'2.4'!K24</f>
        <v>123090.11125038841</v>
      </c>
      <c r="E22" s="120">
        <f>'2.4'!S24</f>
        <v>99283.110233826592</v>
      </c>
      <c r="F22" s="120">
        <f>'2.4'!AA24</f>
        <v>137473.89884430874</v>
      </c>
      <c r="G22" s="120">
        <f>'2.4'!AI24</f>
        <v>177032.1401220148</v>
      </c>
      <c r="H22" s="120">
        <f>'2.4'!AQ24</f>
        <v>361720.9054494357</v>
      </c>
      <c r="I22" s="120">
        <f>'2.4'!AY24</f>
        <v>212231.06807733292</v>
      </c>
      <c r="J22" s="120">
        <f>'2.4'!BG24</f>
        <v>202528.50805045955</v>
      </c>
      <c r="K22" s="120">
        <f>'2.4'!BO24</f>
        <v>235448.04254604122</v>
      </c>
      <c r="L22" s="120">
        <f>'2.4'!BW24</f>
        <v>137399.68546359998</v>
      </c>
      <c r="M22" s="120">
        <f>'2.4'!CE24</f>
        <v>79539.244822890978</v>
      </c>
    </row>
    <row r="23" spans="1:13" ht="20.100000000000001" customHeight="1" x14ac:dyDescent="0.25">
      <c r="A23" s="125" t="s">
        <v>420</v>
      </c>
      <c r="B23" s="124" t="s">
        <v>248</v>
      </c>
      <c r="C23" s="120">
        <f>'2.4'!C25</f>
        <v>4336.0893529700006</v>
      </c>
      <c r="D23" s="120">
        <f>'2.4'!K25</f>
        <v>7408.4522051799995</v>
      </c>
      <c r="E23" s="120">
        <f>'2.4'!S25</f>
        <v>9461.5252711800003</v>
      </c>
      <c r="F23" s="120">
        <f>'2.4'!AA25</f>
        <v>15883.722092195001</v>
      </c>
      <c r="G23" s="120">
        <f>'2.4'!AI25</f>
        <v>18208.716499652</v>
      </c>
      <c r="H23" s="120">
        <f>'2.4'!AQ25</f>
        <v>55883.726043530005</v>
      </c>
      <c r="I23" s="120">
        <f>'2.4'!AY25</f>
        <v>27791.31833568</v>
      </c>
      <c r="J23" s="120">
        <f>'2.4'!BG25</f>
        <v>22001.646501279996</v>
      </c>
      <c r="K23" s="120">
        <f>'2.4'!BO25</f>
        <v>23699.733352480001</v>
      </c>
      <c r="L23" s="120">
        <f>'2.4'!BW25</f>
        <v>16436.800096580002</v>
      </c>
      <c r="M23" s="120">
        <f>'2.4'!CE25</f>
        <v>11283.434536364</v>
      </c>
    </row>
    <row r="24" spans="1:13" ht="20.100000000000001" customHeight="1" x14ac:dyDescent="0.25">
      <c r="A24" s="125" t="s">
        <v>421</v>
      </c>
      <c r="B24" s="124" t="s">
        <v>243</v>
      </c>
      <c r="C24" s="120">
        <f>'2.4'!C26</f>
        <v>240556.96817921667</v>
      </c>
      <c r="D24" s="120">
        <f>'2.4'!K26</f>
        <v>276216.79086746078</v>
      </c>
      <c r="E24" s="120">
        <f>'2.4'!S26</f>
        <v>306982.23110724334</v>
      </c>
      <c r="F24" s="120">
        <f>'2.4'!AA26</f>
        <v>319050.19600224099</v>
      </c>
      <c r="G24" s="120">
        <f>'2.4'!AI26</f>
        <v>353972.77869517298</v>
      </c>
      <c r="H24" s="120">
        <f>'2.4'!AQ26</f>
        <v>361204.08380802546</v>
      </c>
      <c r="I24" s="120">
        <f>'2.4'!AY26</f>
        <v>405540.17122584552</v>
      </c>
      <c r="J24" s="120">
        <f>'2.4'!BG26</f>
        <v>403194.73494057078</v>
      </c>
      <c r="K24" s="120">
        <f>'2.4'!BO26</f>
        <v>447589.41123754787</v>
      </c>
      <c r="L24" s="120">
        <f>'2.4'!BW26</f>
        <v>484081.88787953474</v>
      </c>
      <c r="M24" s="120">
        <f>'2.4'!CE26</f>
        <v>585438.30659002904</v>
      </c>
    </row>
    <row r="25" spans="1:13" ht="20.100000000000001" customHeight="1" x14ac:dyDescent="0.25">
      <c r="A25" s="125" t="s">
        <v>422</v>
      </c>
      <c r="B25" s="124" t="s">
        <v>580</v>
      </c>
      <c r="C25" s="120">
        <f>'2.4'!C27</f>
        <v>392977.323160347</v>
      </c>
      <c r="D25" s="120">
        <f>'2.4'!K27</f>
        <v>435083.74726754997</v>
      </c>
      <c r="E25" s="120">
        <f>'2.4'!S27</f>
        <v>487854.1116069695</v>
      </c>
      <c r="F25" s="120">
        <f>'2.4'!AA27</f>
        <v>551304.40499378101</v>
      </c>
      <c r="G25" s="120">
        <f>'2.4'!AI27</f>
        <v>612712.45275011798</v>
      </c>
      <c r="H25" s="120">
        <f>'2.4'!AQ27</f>
        <v>663790.00175962702</v>
      </c>
      <c r="I25" s="120">
        <f>'2.4'!AY27</f>
        <v>772461.80559888599</v>
      </c>
      <c r="J25" s="120">
        <f>'2.4'!BG27</f>
        <v>824264.50018530304</v>
      </c>
      <c r="K25" s="120">
        <f>'2.4'!BO27</f>
        <v>840538.00234063994</v>
      </c>
      <c r="L25" s="120">
        <f>'2.4'!BW27</f>
        <v>919686.77649891702</v>
      </c>
      <c r="M25" s="120">
        <f>'2.4'!CE27</f>
        <v>1289603.0626632341</v>
      </c>
    </row>
    <row r="26" spans="1:13" ht="20.100000000000001" customHeight="1" x14ac:dyDescent="0.25">
      <c r="A26" s="125" t="s">
        <v>423</v>
      </c>
      <c r="B26" s="124" t="s">
        <v>398</v>
      </c>
      <c r="C26" s="120">
        <f>'2.4'!C28</f>
        <v>10142.785627062269</v>
      </c>
      <c r="D26" s="120">
        <f>'2.4'!K28</f>
        <v>17562.157988551433</v>
      </c>
      <c r="E26" s="120">
        <f>'2.4'!S28</f>
        <v>24114.572830147776</v>
      </c>
      <c r="F26" s="120">
        <f>'2.4'!AA28</f>
        <v>30477.094116112705</v>
      </c>
      <c r="G26" s="120">
        <f>'2.4'!AI28</f>
        <v>35381.519229480822</v>
      </c>
      <c r="H26" s="120">
        <f>'2.4'!AQ28</f>
        <v>40277.932988518645</v>
      </c>
      <c r="I26" s="120">
        <f>'2.4'!AY28</f>
        <v>34093.010333383572</v>
      </c>
      <c r="J26" s="120">
        <f>'2.4'!BG28</f>
        <v>26140.294557133042</v>
      </c>
      <c r="K26" s="120">
        <f>'2.4'!BO28</f>
        <v>32918.159066379798</v>
      </c>
      <c r="L26" s="120">
        <f>'2.4'!BW28</f>
        <v>67778.109442809655</v>
      </c>
      <c r="M26" s="120">
        <f>'2.4'!CE28</f>
        <v>34109.593222040363</v>
      </c>
    </row>
    <row r="27" spans="1:13" ht="20.100000000000001" customHeight="1" x14ac:dyDescent="0.25">
      <c r="A27" s="137" t="s">
        <v>424</v>
      </c>
      <c r="B27" s="118" t="s">
        <v>830</v>
      </c>
      <c r="C27" s="119">
        <f>'2.4'!C29</f>
        <v>29709.199186743997</v>
      </c>
      <c r="D27" s="119">
        <f>'2.4'!K29</f>
        <v>23881.421825671001</v>
      </c>
      <c r="E27" s="119">
        <f>'2.4'!S29</f>
        <v>23563.664377873523</v>
      </c>
      <c r="F27" s="119">
        <f>'2.4'!AA29</f>
        <v>28076.061926089002</v>
      </c>
      <c r="G27" s="119">
        <f>'2.4'!AI29</f>
        <v>32362.707955885002</v>
      </c>
      <c r="H27" s="119">
        <f>'2.4'!AQ29</f>
        <v>19838.359886394999</v>
      </c>
      <c r="I27" s="119">
        <f>'2.4'!AY29</f>
        <v>24701.003303322999</v>
      </c>
      <c r="J27" s="119">
        <f>'2.4'!BG29</f>
        <v>15913.736423816001</v>
      </c>
      <c r="K27" s="119">
        <f>'2.4'!BO29</f>
        <v>22673.970042013003</v>
      </c>
      <c r="L27" s="119">
        <f>'2.4'!BW29</f>
        <v>18334.830818255003</v>
      </c>
      <c r="M27" s="119">
        <f>'2.4'!CE29</f>
        <v>16954.697640543</v>
      </c>
    </row>
    <row r="28" spans="1:13" ht="20.100000000000001" customHeight="1" x14ac:dyDescent="0.25">
      <c r="A28" s="125" t="s">
        <v>425</v>
      </c>
      <c r="B28" s="124" t="s">
        <v>318</v>
      </c>
      <c r="C28" s="120">
        <f>'2.4'!C30</f>
        <v>28583.01261894</v>
      </c>
      <c r="D28" s="120">
        <f>'2.4'!K30</f>
        <v>26911.051104153001</v>
      </c>
      <c r="E28" s="120">
        <f>'2.4'!S30</f>
        <v>25177.293575966039</v>
      </c>
      <c r="F28" s="120">
        <f>'2.4'!AA30</f>
        <v>31104.546311868002</v>
      </c>
      <c r="G28" s="120">
        <f>'2.4'!AI30</f>
        <v>38253.018616624999</v>
      </c>
      <c r="H28" s="120">
        <f>'2.4'!AQ30</f>
        <v>23209.886023883999</v>
      </c>
      <c r="I28" s="120">
        <f>'2.4'!AY30</f>
        <v>27807.564254996996</v>
      </c>
      <c r="J28" s="120">
        <f>'2.4'!BG30</f>
        <v>23485.952834033</v>
      </c>
      <c r="K28" s="120">
        <f>'2.4'!BO30</f>
        <v>24965.631506260004</v>
      </c>
      <c r="L28" s="120">
        <f>'2.4'!BW30</f>
        <v>24515.278614284001</v>
      </c>
      <c r="M28" s="120">
        <f>'2.4'!CE30</f>
        <v>23010.572200749</v>
      </c>
    </row>
    <row r="29" spans="1:13" ht="20.100000000000001" customHeight="1" x14ac:dyDescent="0.25">
      <c r="A29" s="125" t="s">
        <v>426</v>
      </c>
      <c r="B29" s="124" t="s">
        <v>252</v>
      </c>
      <c r="C29" s="120">
        <f>'2.4'!C31</f>
        <v>1756.9327999450002</v>
      </c>
      <c r="D29" s="120">
        <f>'2.4'!K31</f>
        <v>85.789568073000169</v>
      </c>
      <c r="E29" s="120">
        <f>'2.4'!S31</f>
        <v>-145.29737003906516</v>
      </c>
      <c r="F29" s="120">
        <f>'2.4'!AA31</f>
        <v>46.392058005999985</v>
      </c>
      <c r="G29" s="120">
        <f>'2.4'!AI31</f>
        <v>1226.6038502610002</v>
      </c>
      <c r="H29" s="120">
        <f>'2.4'!AQ31</f>
        <v>1324.212708952</v>
      </c>
      <c r="I29" s="120">
        <f>'2.4'!AY31</f>
        <v>182.98042365600026</v>
      </c>
      <c r="J29" s="120">
        <f>'2.4'!BG31</f>
        <v>1114.185489534</v>
      </c>
      <c r="K29" s="120">
        <f>'2.4'!BO31</f>
        <v>177.71699270600007</v>
      </c>
      <c r="L29" s="120">
        <f>'2.4'!BW31</f>
        <v>332.99679921299997</v>
      </c>
      <c r="M29" s="120">
        <f>'2.4'!CE31</f>
        <v>508.49873896700007</v>
      </c>
    </row>
    <row r="30" spans="1:13" ht="20.100000000000001" customHeight="1" x14ac:dyDescent="0.25">
      <c r="A30" s="125" t="s">
        <v>427</v>
      </c>
      <c r="B30" s="124" t="s">
        <v>253</v>
      </c>
      <c r="C30" s="120">
        <f>'2.4'!C32</f>
        <v>19.986206949</v>
      </c>
      <c r="D30" s="120">
        <f>'2.4'!K32</f>
        <v>27.338113925000002</v>
      </c>
      <c r="E30" s="120">
        <f>'2.4'!S32</f>
        <v>31.86822030655</v>
      </c>
      <c r="F30" s="120">
        <f>'2.4'!AA32</f>
        <v>68.993723735000003</v>
      </c>
      <c r="G30" s="120">
        <f>'2.4'!AI32</f>
        <v>85.380291299000007</v>
      </c>
      <c r="H30" s="120">
        <f>'2.4'!AQ32</f>
        <v>60.757997848999999</v>
      </c>
      <c r="I30" s="120">
        <f>'2.4'!AY32</f>
        <v>57.373181969999997</v>
      </c>
      <c r="J30" s="120">
        <f>'2.4'!BG32</f>
        <v>49.966510808999999</v>
      </c>
      <c r="K30" s="120">
        <f>'2.4'!BO32</f>
        <v>51.786938026999998</v>
      </c>
      <c r="L30" s="120">
        <f>'2.4'!BW32</f>
        <v>44.595453658000004</v>
      </c>
      <c r="M30" s="120">
        <f>'2.4'!CE32</f>
        <v>29.193606227</v>
      </c>
    </row>
    <row r="31" spans="1:13" ht="20.100000000000001" customHeight="1" x14ac:dyDescent="0.25">
      <c r="A31" s="125" t="s">
        <v>428</v>
      </c>
      <c r="B31" s="124" t="s">
        <v>254</v>
      </c>
      <c r="C31" s="120">
        <f>'2.4'!C33</f>
        <v>-650.73243908999996</v>
      </c>
      <c r="D31" s="120">
        <f>'2.4'!K33</f>
        <v>-3142.7569604800001</v>
      </c>
      <c r="E31" s="120">
        <f>'2.4'!S33</f>
        <v>-1500.2000483600002</v>
      </c>
      <c r="F31" s="120">
        <f>'2.4'!AA33</f>
        <v>-3143.8701675199995</v>
      </c>
      <c r="G31" s="120">
        <f>'2.4'!AI33</f>
        <v>-7202.2948023000008</v>
      </c>
      <c r="H31" s="120">
        <f>'2.4'!AQ33</f>
        <v>-4756.4968442899999</v>
      </c>
      <c r="I31" s="120">
        <f>'2.4'!AY33</f>
        <v>-3346.9145573000005</v>
      </c>
      <c r="J31" s="120">
        <f>'2.4'!BG33</f>
        <v>-8736.3684105599987</v>
      </c>
      <c r="K31" s="120">
        <f>'2.4'!BO33</f>
        <v>-2521.1653949799997</v>
      </c>
      <c r="L31" s="120">
        <f>'2.4'!BW33</f>
        <v>-6558.0400489000003</v>
      </c>
      <c r="M31" s="120">
        <f>'2.4'!CE33</f>
        <v>-6593.5669054000018</v>
      </c>
    </row>
    <row r="32" spans="1:13" ht="20.100000000000001" customHeight="1" x14ac:dyDescent="0.25">
      <c r="A32" s="126"/>
      <c r="B32" s="126" t="s">
        <v>429</v>
      </c>
      <c r="C32" s="127">
        <f>'2.4'!C34</f>
        <v>11447.137787254309</v>
      </c>
      <c r="D32" s="127">
        <f>'2.4'!K34</f>
        <v>9164.9962134824309</v>
      </c>
      <c r="E32" s="127">
        <f>'2.4'!S34</f>
        <v>52471.680811806189</v>
      </c>
      <c r="F32" s="127">
        <f>'2.4'!AA34</f>
        <v>6102.4781753619609</v>
      </c>
      <c r="G32" s="127">
        <f>'2.4'!AI34</f>
        <v>-121550.63909312707</v>
      </c>
      <c r="H32" s="127">
        <f>'2.4'!AQ34</f>
        <v>-324873.94674446539</v>
      </c>
      <c r="I32" s="127">
        <f>'2.4'!AY34</f>
        <v>-223501.51812550437</v>
      </c>
      <c r="J32" s="127">
        <f>'2.4'!BG34</f>
        <v>-265922.53109777975</v>
      </c>
      <c r="K32" s="127">
        <f>'2.4'!BO34</f>
        <v>-205588.05636234707</v>
      </c>
      <c r="L32" s="127">
        <f>'2.4'!BW34</f>
        <v>-108298.61381404709</v>
      </c>
      <c r="M32" s="127">
        <f>'2.4'!CE34</f>
        <v>-687593.04754943808</v>
      </c>
    </row>
    <row r="33" spans="1:13" ht="20.100000000000001" customHeight="1" x14ac:dyDescent="0.25">
      <c r="A33" s="126"/>
      <c r="B33" s="126" t="s">
        <v>430</v>
      </c>
      <c r="C33" s="127">
        <f>'2.4'!C35</f>
        <v>49601.036041153748</v>
      </c>
      <c r="D33" s="127">
        <f>'2.4'!K35</f>
        <v>88159.805883280598</v>
      </c>
      <c r="E33" s="127">
        <f>'2.4'!S35</f>
        <v>96647.23659858272</v>
      </c>
      <c r="F33" s="127">
        <f>'2.4'!AA35</f>
        <v>80371.058085339377</v>
      </c>
      <c r="G33" s="127">
        <f>'2.4'!AI35</f>
        <v>-15594.869217629792</v>
      </c>
      <c r="H33" s="127">
        <f>'2.4'!AQ35</f>
        <v>-83574.196141621549</v>
      </c>
      <c r="I33" s="127">
        <f>'2.4'!AY35</f>
        <v>-140252.89085992341</v>
      </c>
      <c r="J33" s="127">
        <f>'2.4'!BG35</f>
        <v>-118012.30423356878</v>
      </c>
      <c r="K33" s="127">
        <f>'2.4'!BO35</f>
        <v>-56362.068157968039</v>
      </c>
      <c r="L33" s="127">
        <f>'2.4'!BW35</f>
        <v>-66201.147019478172</v>
      </c>
      <c r="M33" s="127">
        <f>'2.4'!CE35</f>
        <v>-656851.04722617834</v>
      </c>
    </row>
    <row r="35" spans="1:13" s="136" customFormat="1" ht="20.100000000000001" customHeight="1" x14ac:dyDescent="0.25">
      <c r="A35" s="322" t="s">
        <v>621</v>
      </c>
      <c r="B35" s="322"/>
      <c r="C35" s="85">
        <v>2010</v>
      </c>
      <c r="D35" s="85">
        <v>2011</v>
      </c>
      <c r="E35" s="85">
        <v>2012</v>
      </c>
      <c r="F35" s="85">
        <v>2013</v>
      </c>
      <c r="G35" s="85">
        <v>2014</v>
      </c>
      <c r="H35" s="85">
        <v>2015</v>
      </c>
      <c r="I35" s="85">
        <v>2016</v>
      </c>
      <c r="J35" s="85">
        <v>2017</v>
      </c>
      <c r="K35" s="85">
        <v>2018</v>
      </c>
      <c r="L35" s="85">
        <v>2019</v>
      </c>
      <c r="M35" s="85">
        <v>2020</v>
      </c>
    </row>
    <row r="36" spans="1:13" ht="20.100000000000001" customHeight="1" x14ac:dyDescent="0.25">
      <c r="A36" s="18" t="s">
        <v>401</v>
      </c>
      <c r="B36" s="19" t="s">
        <v>826</v>
      </c>
      <c r="C36" s="20">
        <f>'2.4'!F7</f>
        <v>988586.00514232728</v>
      </c>
      <c r="D36" s="20">
        <f>'2.4'!N7</f>
        <v>1127913.1443750511</v>
      </c>
      <c r="E36" s="20">
        <f>'2.4'!V7</f>
        <v>1257797.7365779064</v>
      </c>
      <c r="F36" s="20">
        <f>'2.4'!AD7</f>
        <v>1373055.4605516582</v>
      </c>
      <c r="G36" s="20">
        <f>'2.4'!AL7</f>
        <v>1421866.1443812335</v>
      </c>
      <c r="H36" s="20">
        <f>'2.4'!AT7</f>
        <v>1528477.0894243452</v>
      </c>
      <c r="I36" s="20">
        <f>'2.4'!BB7</f>
        <v>1625507.0593135809</v>
      </c>
      <c r="J36" s="20">
        <f>'2.4'!BJ7</f>
        <v>1622080.9381529328</v>
      </c>
      <c r="K36" s="20">
        <f>'2.4'!BR7</f>
        <v>1771477.8405571969</v>
      </c>
      <c r="L36" s="20">
        <f>'2.4'!BZ7</f>
        <v>1947312.2006474631</v>
      </c>
      <c r="M36" s="20">
        <f>'2.4'!CH7</f>
        <v>1719811.9998217211</v>
      </c>
    </row>
    <row r="37" spans="1:13" ht="20.100000000000001" customHeight="1" x14ac:dyDescent="0.25">
      <c r="A37" s="137" t="s">
        <v>402</v>
      </c>
      <c r="B37" s="118" t="s">
        <v>242</v>
      </c>
      <c r="C37" s="119">
        <f>'2.4'!F8</f>
        <v>553715.36606106465</v>
      </c>
      <c r="D37" s="119">
        <f>'2.4'!N8</f>
        <v>649950.65020384872</v>
      </c>
      <c r="E37" s="119">
        <f>'2.4'!V8</f>
        <v>690068.97788665188</v>
      </c>
      <c r="F37" s="119">
        <f>'2.4'!AD8</f>
        <v>753118.55883412098</v>
      </c>
      <c r="G37" s="119">
        <f>'2.4'!AL8</f>
        <v>779587.99925852637</v>
      </c>
      <c r="H37" s="119">
        <f>'2.4'!AT8</f>
        <v>817208.78750456998</v>
      </c>
      <c r="I37" s="119">
        <f>'2.4'!BB8</f>
        <v>859555.12415126665</v>
      </c>
      <c r="J37" s="119">
        <f>'2.4'!BJ8</f>
        <v>895973.45478154696</v>
      </c>
      <c r="K37" s="119">
        <f>'2.4'!BR8</f>
        <v>976401.71965245786</v>
      </c>
      <c r="L37" s="119">
        <f>'2.4'!BZ8</f>
        <v>1015811.1403746498</v>
      </c>
      <c r="M37" s="119">
        <f>'2.4'!CH8</f>
        <v>966964.70546527999</v>
      </c>
    </row>
    <row r="38" spans="1:13" ht="20.100000000000001" customHeight="1" x14ac:dyDescent="0.25">
      <c r="A38" s="21" t="s">
        <v>403</v>
      </c>
      <c r="B38" s="22" t="s">
        <v>256</v>
      </c>
      <c r="C38" s="23">
        <f>'2.4'!F9</f>
        <v>258483.2526695047</v>
      </c>
      <c r="D38" s="23">
        <f>'2.4'!N9</f>
        <v>313999.18123889877</v>
      </c>
      <c r="E38" s="23">
        <f>'2.4'!V9</f>
        <v>324933.23643125198</v>
      </c>
      <c r="F38" s="23">
        <f>'2.4'!AD9</f>
        <v>360771.12003212102</v>
      </c>
      <c r="G38" s="23">
        <f>'2.4'!AL9</f>
        <v>382156.00166004198</v>
      </c>
      <c r="H38" s="23">
        <f>'2.4'!AT9</f>
        <v>401126.72789934149</v>
      </c>
      <c r="I38" s="23">
        <f>'2.4'!BB9</f>
        <v>453199.91484120657</v>
      </c>
      <c r="J38" s="23">
        <f>'2.4'!BJ9</f>
        <v>458685.46524577675</v>
      </c>
      <c r="K38" s="23">
        <f>'2.4'!BR9</f>
        <v>490756.76350703789</v>
      </c>
      <c r="L38" s="23">
        <f>'2.4'!BZ9</f>
        <v>537921.72948100977</v>
      </c>
      <c r="M38" s="23">
        <f>'2.4'!CH9</f>
        <v>525647.31092903996</v>
      </c>
    </row>
    <row r="39" spans="1:13" ht="20.100000000000001" customHeight="1" x14ac:dyDescent="0.25">
      <c r="A39" s="21" t="s">
        <v>404</v>
      </c>
      <c r="B39" s="22" t="s">
        <v>257</v>
      </c>
      <c r="C39" s="23">
        <f>'2.4'!F10</f>
        <v>12531.03227256</v>
      </c>
      <c r="D39" s="23">
        <f>'2.4'!N10</f>
        <v>14844.60652343</v>
      </c>
      <c r="E39" s="23">
        <f>'2.4'!V10</f>
        <v>16687.596646900001</v>
      </c>
      <c r="F39" s="23">
        <f>'2.4'!AD10</f>
        <v>18725.35589553</v>
      </c>
      <c r="G39" s="23">
        <f>'2.4'!AL10</f>
        <v>20719.317173770003</v>
      </c>
      <c r="H39" s="23">
        <f>'2.4'!AT10</f>
        <v>21587.140463770003</v>
      </c>
      <c r="I39" s="23">
        <f>'2.4'!BB10</f>
        <v>22190.159168029997</v>
      </c>
      <c r="J39" s="23">
        <f>'2.4'!BJ10</f>
        <v>22732.264374940001</v>
      </c>
      <c r="K39" s="23">
        <f>'2.4'!BR10</f>
        <v>24405.276907609998</v>
      </c>
      <c r="L39" s="23">
        <f>'2.4'!BZ10</f>
        <v>24238.585104130001</v>
      </c>
      <c r="M39" s="23">
        <f>'2.4'!CH10</f>
        <v>23268.17352013</v>
      </c>
    </row>
    <row r="40" spans="1:13" ht="20.100000000000001" customHeight="1" x14ac:dyDescent="0.25">
      <c r="A40" s="21" t="s">
        <v>405</v>
      </c>
      <c r="B40" s="22" t="s">
        <v>258</v>
      </c>
      <c r="C40" s="23">
        <f>'2.4'!F11</f>
        <v>527.82469415000003</v>
      </c>
      <c r="D40" s="23">
        <f>'2.4'!N11</f>
        <v>602.34528718000001</v>
      </c>
      <c r="E40" s="23">
        <f>'2.4'!V11</f>
        <v>687.56450962999998</v>
      </c>
      <c r="F40" s="23">
        <f>'2.4'!AD11</f>
        <v>782.25335335</v>
      </c>
      <c r="G40" s="23">
        <f>'2.4'!AL11</f>
        <v>928.81097771000009</v>
      </c>
      <c r="H40" s="23">
        <f>'2.4'!AT11</f>
        <v>1130.60566991</v>
      </c>
      <c r="I40" s="23">
        <f>'2.4'!BB11</f>
        <v>1159.7189124200002</v>
      </c>
      <c r="J40" s="23">
        <f>'2.4'!BJ11</f>
        <v>1313.18884697</v>
      </c>
      <c r="K40" s="23">
        <f>'2.4'!BR11</f>
        <v>1444.66980681</v>
      </c>
      <c r="L40" s="23">
        <f>'2.4'!BZ11</f>
        <v>26.341681979999997</v>
      </c>
      <c r="M40" s="23">
        <f>'2.4'!CH11</f>
        <v>1784.9454140899998</v>
      </c>
    </row>
    <row r="41" spans="1:13" ht="20.100000000000001" customHeight="1" x14ac:dyDescent="0.25">
      <c r="A41" s="21" t="s">
        <v>406</v>
      </c>
      <c r="B41" s="22" t="s">
        <v>264</v>
      </c>
      <c r="C41" s="23">
        <f>'2.4'!F12</f>
        <v>260905.87928610001</v>
      </c>
      <c r="D41" s="23">
        <f>'2.4'!N12</f>
        <v>293526.72048399004</v>
      </c>
      <c r="E41" s="23">
        <f>'2.4'!V12</f>
        <v>317111.96346302994</v>
      </c>
      <c r="F41" s="23">
        <f>'2.4'!AD12</f>
        <v>335282.24486874999</v>
      </c>
      <c r="G41" s="23">
        <f>'2.4'!AL12</f>
        <v>339051.81444970443</v>
      </c>
      <c r="H41" s="23">
        <f>'2.4'!AT12</f>
        <v>354885.35560161847</v>
      </c>
      <c r="I41" s="23">
        <f>'2.4'!BB12</f>
        <v>351556.78627638996</v>
      </c>
      <c r="J41" s="23">
        <f>'2.4'!BJ12</f>
        <v>380892.37738518999</v>
      </c>
      <c r="K41" s="23">
        <f>'2.4'!BR12</f>
        <v>419090.53686247999</v>
      </c>
      <c r="L41" s="23">
        <f>'2.4'!BZ12</f>
        <v>410691.64063576999</v>
      </c>
      <c r="M41" s="23">
        <f>'2.4'!CH12</f>
        <v>370550.36277401994</v>
      </c>
    </row>
    <row r="42" spans="1:13" ht="20.100000000000001" customHeight="1" x14ac:dyDescent="0.25">
      <c r="A42" s="21" t="s">
        <v>407</v>
      </c>
      <c r="B42" s="22" t="s">
        <v>273</v>
      </c>
      <c r="C42" s="23">
        <f>'2.4'!F13</f>
        <v>21082.992104879999</v>
      </c>
      <c r="D42" s="23">
        <f>'2.4'!N13</f>
        <v>26653.026353739999</v>
      </c>
      <c r="E42" s="23">
        <f>'2.4'!V13</f>
        <v>31128.93615275</v>
      </c>
      <c r="F42" s="23">
        <f>'2.4'!AD13</f>
        <v>36978.393835469993</v>
      </c>
      <c r="G42" s="23">
        <f>'2.4'!AL13</f>
        <v>36773.041650119994</v>
      </c>
      <c r="H42" s="23">
        <f>'2.4'!AT13</f>
        <v>38969.359133270002</v>
      </c>
      <c r="I42" s="23">
        <f>'2.4'!BB13</f>
        <v>31447.614282120001</v>
      </c>
      <c r="J42" s="23">
        <f>'2.4'!BJ13</f>
        <v>32350.158855550002</v>
      </c>
      <c r="K42" s="23">
        <f>'2.4'!BR13</f>
        <v>40704.096041889999</v>
      </c>
      <c r="L42" s="23">
        <f>'2.4'!BZ13</f>
        <v>42932.793020130004</v>
      </c>
      <c r="M42" s="23">
        <f>'2.4'!CH13</f>
        <v>45721.898153310001</v>
      </c>
    </row>
    <row r="43" spans="1:13" ht="20.100000000000001" customHeight="1" x14ac:dyDescent="0.25">
      <c r="A43" s="21" t="s">
        <v>408</v>
      </c>
      <c r="B43" s="22" t="s">
        <v>278</v>
      </c>
      <c r="C43" s="23">
        <f>'2.4'!F14</f>
        <v>184.38503387000003</v>
      </c>
      <c r="D43" s="23">
        <f>'2.4'!N14</f>
        <v>324.7703166099999</v>
      </c>
      <c r="E43" s="23">
        <f>'2.4'!V14</f>
        <v>-480.31931691</v>
      </c>
      <c r="F43" s="23">
        <f>'2.4'!AD14</f>
        <v>579.19084889999999</v>
      </c>
      <c r="G43" s="23">
        <f>'2.4'!AL14</f>
        <v>-40.986652819999989</v>
      </c>
      <c r="H43" s="23">
        <f>'2.4'!AT14</f>
        <v>-490.40126334000001</v>
      </c>
      <c r="I43" s="23">
        <f>'2.4'!BB14</f>
        <v>0.93067109999999997</v>
      </c>
      <c r="J43" s="23">
        <f>'2.4'!BJ14</f>
        <v>7.3120000000002905E-5</v>
      </c>
      <c r="K43" s="23">
        <f>'2.4'!BR14</f>
        <v>0.37652663000000003</v>
      </c>
      <c r="L43" s="23">
        <f>'2.4'!BZ14</f>
        <v>5.045162999999999E-2</v>
      </c>
      <c r="M43" s="23">
        <f>'2.4'!CH14</f>
        <v>-7.9853253099999995</v>
      </c>
    </row>
    <row r="44" spans="1:13" ht="20.100000000000001" customHeight="1" x14ac:dyDescent="0.25">
      <c r="A44" s="137" t="s">
        <v>409</v>
      </c>
      <c r="B44" s="118" t="s">
        <v>246</v>
      </c>
      <c r="C44" s="119">
        <f>'2.4'!F15</f>
        <v>305312.886323263</v>
      </c>
      <c r="D44" s="119">
        <f>'2.4'!N15</f>
        <v>351672.74517442205</v>
      </c>
      <c r="E44" s="119">
        <f>'2.4'!V15</f>
        <v>392140.86962521449</v>
      </c>
      <c r="F44" s="119">
        <f>'2.4'!AD15</f>
        <v>430636.77254193602</v>
      </c>
      <c r="G44" s="119">
        <f>'2.4'!AL15</f>
        <v>464895.60127506964</v>
      </c>
      <c r="H44" s="119">
        <f>'2.4'!AT15</f>
        <v>484336.74929231347</v>
      </c>
      <c r="I44" s="119">
        <f>'2.4'!BB15</f>
        <v>507668.39361801202</v>
      </c>
      <c r="J44" s="119">
        <f>'2.4'!BJ15</f>
        <v>549462.8723690015</v>
      </c>
      <c r="K44" s="119">
        <f>'2.4'!BR15</f>
        <v>552823.43853865773</v>
      </c>
      <c r="L44" s="119">
        <f>'2.4'!BZ15</f>
        <v>581439.88712353352</v>
      </c>
      <c r="M44" s="119">
        <f>'2.4'!CH15</f>
        <v>577607.219654963</v>
      </c>
    </row>
    <row r="45" spans="1:13" ht="20.100000000000001" customHeight="1" x14ac:dyDescent="0.25">
      <c r="A45" s="137" t="s">
        <v>410</v>
      </c>
      <c r="B45" s="118" t="s">
        <v>243</v>
      </c>
      <c r="C45" s="119">
        <f>'2.4'!F16</f>
        <v>292.64048880000001</v>
      </c>
      <c r="D45" s="119">
        <f>'2.4'!N16</f>
        <v>473.53590505</v>
      </c>
      <c r="E45" s="119">
        <f>'2.4'!V16</f>
        <v>646.86694855999997</v>
      </c>
      <c r="F45" s="119">
        <f>'2.4'!AD16</f>
        <v>417.54594571000001</v>
      </c>
      <c r="G45" s="119">
        <f>'2.4'!AL16</f>
        <v>512.70628489000001</v>
      </c>
      <c r="H45" s="119">
        <f>'2.4'!AT16</f>
        <v>558.63674392000007</v>
      </c>
      <c r="I45" s="119">
        <f>'2.4'!BB16</f>
        <v>641.62508351000008</v>
      </c>
      <c r="J45" s="119">
        <f>'2.4'!BJ16</f>
        <v>1218.5220490699999</v>
      </c>
      <c r="K45" s="119">
        <f>'2.4'!BR16</f>
        <v>916.51741507999986</v>
      </c>
      <c r="L45" s="119">
        <f>'2.4'!BZ16</f>
        <v>1054.8906389399999</v>
      </c>
      <c r="M45" s="119">
        <f>'2.4'!CH16</f>
        <v>679.88753472999997</v>
      </c>
    </row>
    <row r="46" spans="1:13" ht="20.100000000000001" customHeight="1" x14ac:dyDescent="0.25">
      <c r="A46" s="137" t="s">
        <v>411</v>
      </c>
      <c r="B46" s="118" t="s">
        <v>247</v>
      </c>
      <c r="C46" s="119">
        <f>'2.4'!F17</f>
        <v>129265.11226919951</v>
      </c>
      <c r="D46" s="119">
        <f>'2.4'!N17</f>
        <v>125816.21309173024</v>
      </c>
      <c r="E46" s="119">
        <f>'2.4'!V17</f>
        <v>174941.02211748002</v>
      </c>
      <c r="F46" s="119">
        <f>'2.4'!AD17</f>
        <v>188882.58322989132</v>
      </c>
      <c r="G46" s="119">
        <f>'2.4'!AL17</f>
        <v>176869.8375627475</v>
      </c>
      <c r="H46" s="119">
        <f>'2.4'!AT17</f>
        <v>226372.91588354186</v>
      </c>
      <c r="I46" s="119">
        <f>'2.4'!BB17</f>
        <v>257641.91646079195</v>
      </c>
      <c r="J46" s="119">
        <f>'2.4'!BJ17</f>
        <v>175426.08895331447</v>
      </c>
      <c r="K46" s="119">
        <f>'2.4'!BR17</f>
        <v>241336.164951001</v>
      </c>
      <c r="L46" s="119">
        <f>'2.4'!BZ17</f>
        <v>349006.28251033975</v>
      </c>
      <c r="M46" s="119">
        <f>'2.4'!CH17</f>
        <v>174560.1871667479</v>
      </c>
    </row>
    <row r="47" spans="1:13" ht="20.100000000000001" customHeight="1" x14ac:dyDescent="0.25">
      <c r="A47" s="123" t="s">
        <v>412</v>
      </c>
      <c r="B47" s="121" t="s">
        <v>827</v>
      </c>
      <c r="C47" s="122">
        <f>'2.4'!F18</f>
        <v>48824.320179029521</v>
      </c>
      <c r="D47" s="122">
        <f>'2.4'!N18</f>
        <v>45757.847580590234</v>
      </c>
      <c r="E47" s="122">
        <f>'2.4'!V18</f>
        <v>57028.533447050031</v>
      </c>
      <c r="F47" s="122">
        <f>'2.4'!AD18</f>
        <v>66304.548434331315</v>
      </c>
      <c r="G47" s="122">
        <f>'2.4'!AL18</f>
        <v>75395.18474651748</v>
      </c>
      <c r="H47" s="122">
        <f>'2.4'!AT18</f>
        <v>130448.75684659186</v>
      </c>
      <c r="I47" s="122">
        <f>'2.4'!BB18</f>
        <v>139366.16631175193</v>
      </c>
      <c r="J47" s="122">
        <f>'2.4'!BJ18</f>
        <v>60504.025250464525</v>
      </c>
      <c r="K47" s="122">
        <f>'2.4'!BR18</f>
        <v>89542.635202660982</v>
      </c>
      <c r="L47" s="122">
        <f>'2.4'!BZ18</f>
        <v>98481.265903479725</v>
      </c>
      <c r="M47" s="122">
        <f>'2.4'!CH18</f>
        <v>49067.440339967921</v>
      </c>
    </row>
    <row r="48" spans="1:13" ht="20.100000000000001" customHeight="1" x14ac:dyDescent="0.25">
      <c r="A48" s="123" t="s">
        <v>413</v>
      </c>
      <c r="B48" s="121" t="s">
        <v>395</v>
      </c>
      <c r="C48" s="122">
        <f>'2.4'!F19</f>
        <v>80440.792090169998</v>
      </c>
      <c r="D48" s="122">
        <f>'2.4'!N19</f>
        <v>80058.36551114</v>
      </c>
      <c r="E48" s="122">
        <f>'2.4'!V19</f>
        <v>117912.48867043002</v>
      </c>
      <c r="F48" s="122">
        <f>'2.4'!AD19</f>
        <v>122578.03479556</v>
      </c>
      <c r="G48" s="122">
        <f>'2.4'!AL19</f>
        <v>101474.65281623001</v>
      </c>
      <c r="H48" s="122">
        <f>'2.4'!AT19</f>
        <v>95924.15903694999</v>
      </c>
      <c r="I48" s="122">
        <f>'2.4'!BB19</f>
        <v>118275.75014904002</v>
      </c>
      <c r="J48" s="122">
        <f>'2.4'!BJ19</f>
        <v>114922.06370284999</v>
      </c>
      <c r="K48" s="122">
        <f>'2.4'!BR19</f>
        <v>151793.52974834002</v>
      </c>
      <c r="L48" s="122">
        <f>'2.4'!BZ19</f>
        <v>250525.01660685998</v>
      </c>
      <c r="M48" s="122">
        <f>'2.4'!CH19</f>
        <v>125492.74682678001</v>
      </c>
    </row>
    <row r="49" spans="1:13" ht="20.100000000000001" customHeight="1" x14ac:dyDescent="0.25">
      <c r="A49" s="18" t="s">
        <v>414</v>
      </c>
      <c r="B49" s="19" t="s">
        <v>828</v>
      </c>
      <c r="C49" s="20">
        <f>'2.4'!F20</f>
        <v>963365.56135507289</v>
      </c>
      <c r="D49" s="20">
        <f>'2.4'!N20</f>
        <v>1103971.1981615685</v>
      </c>
      <c r="E49" s="20">
        <f>'2.4'!V20</f>
        <v>1187134.8587661001</v>
      </c>
      <c r="F49" s="20">
        <f>'2.4'!AD20</f>
        <v>1348432.2313762964</v>
      </c>
      <c r="G49" s="20">
        <f>'2.4'!AL20</f>
        <v>1521665.4359743607</v>
      </c>
      <c r="H49" s="20">
        <f>'2.4'!AT20</f>
        <v>1837076.5201688111</v>
      </c>
      <c r="I49" s="20">
        <f>'2.4'!BB20</f>
        <v>1822031.1174390852</v>
      </c>
      <c r="J49" s="20">
        <f>'2.4'!BJ20</f>
        <v>1912456.0474409445</v>
      </c>
      <c r="K49" s="20">
        <f>'2.4'!BR20</f>
        <v>1971659.9501059696</v>
      </c>
      <c r="L49" s="20">
        <f>'2.4'!BZ20</f>
        <v>2064360.6567281941</v>
      </c>
      <c r="M49" s="20">
        <f>'2.4'!CH20</f>
        <v>2409320.8215955268</v>
      </c>
    </row>
    <row r="50" spans="1:13" ht="20.100000000000001" customHeight="1" x14ac:dyDescent="0.25">
      <c r="A50" s="137" t="s">
        <v>415</v>
      </c>
      <c r="B50" s="118" t="s">
        <v>730</v>
      </c>
      <c r="C50" s="119">
        <f>'2.4'!F21</f>
        <v>933656.36216832895</v>
      </c>
      <c r="D50" s="119">
        <f>'2.4'!N21</f>
        <v>1080089.7763358976</v>
      </c>
      <c r="E50" s="119">
        <f>'2.4'!V21</f>
        <v>1163571.1943882268</v>
      </c>
      <c r="F50" s="119">
        <f>'2.4'!AD21</f>
        <v>1320356.1694502074</v>
      </c>
      <c r="G50" s="119">
        <f>'2.4'!AL21</f>
        <v>1489302.7280184755</v>
      </c>
      <c r="H50" s="119">
        <f>'2.4'!AT21</f>
        <v>1817238.1602824158</v>
      </c>
      <c r="I50" s="119">
        <f>'2.4'!BB21</f>
        <v>1797330.1141357622</v>
      </c>
      <c r="J50" s="119">
        <f>'2.4'!BJ21</f>
        <v>1896542.3110171284</v>
      </c>
      <c r="K50" s="119">
        <f>'2.4'!BR21</f>
        <v>1948985.9800639569</v>
      </c>
      <c r="L50" s="119">
        <f>'2.4'!BZ21</f>
        <v>2046025.8259099387</v>
      </c>
      <c r="M50" s="119">
        <f>'2.4'!CH21</f>
        <v>2392366.1239549844</v>
      </c>
    </row>
    <row r="51" spans="1:13" ht="20.100000000000001" customHeight="1" x14ac:dyDescent="0.25">
      <c r="A51" s="125" t="s">
        <v>417</v>
      </c>
      <c r="B51" s="124" t="s">
        <v>244</v>
      </c>
      <c r="C51" s="120">
        <f>'2.4'!F22</f>
        <v>111903.74018260701</v>
      </c>
      <c r="D51" s="120">
        <f>'2.4'!N22</f>
        <v>120515.267855963</v>
      </c>
      <c r="E51" s="120">
        <f>'2.4'!V22</f>
        <v>125026.09455714287</v>
      </c>
      <c r="F51" s="120">
        <f>'2.4'!AD22</f>
        <v>137795.12334741701</v>
      </c>
      <c r="G51" s="120">
        <f>'2.4'!AL22</f>
        <v>149702.54758140899</v>
      </c>
      <c r="H51" s="120">
        <f>'2.4'!AT22</f>
        <v>167823.00054202002</v>
      </c>
      <c r="I51" s="120">
        <f>'2.4'!BB22</f>
        <v>174123.637578152</v>
      </c>
      <c r="J51" s="120">
        <f>'2.4'!BJ22</f>
        <v>187899.67000339116</v>
      </c>
      <c r="K51" s="120">
        <f>'2.4'!BR22</f>
        <v>185156.73038602498</v>
      </c>
      <c r="L51" s="120">
        <f>'2.4'!BZ22</f>
        <v>200480.35478770701</v>
      </c>
      <c r="M51" s="120">
        <f>'2.4'!CH22</f>
        <v>203757.17539950204</v>
      </c>
    </row>
    <row r="52" spans="1:13" ht="20.100000000000001" customHeight="1" x14ac:dyDescent="0.25">
      <c r="A52" s="125" t="s">
        <v>418</v>
      </c>
      <c r="B52" s="124" t="s">
        <v>245</v>
      </c>
      <c r="C52" s="120">
        <f>'2.4'!F23</f>
        <v>41447.668733196995</v>
      </c>
      <c r="D52" s="120">
        <f>'2.4'!N23</f>
        <v>45204.744900803998</v>
      </c>
      <c r="E52" s="120">
        <f>'2.4'!V23</f>
        <v>48022.516281716627</v>
      </c>
      <c r="F52" s="120">
        <f>'2.4'!AD23</f>
        <v>54338.373054151991</v>
      </c>
      <c r="G52" s="120">
        <f>'2.4'!AL23</f>
        <v>59985.244140628012</v>
      </c>
      <c r="H52" s="120">
        <f>'2.4'!AT23</f>
        <v>60031.597191259003</v>
      </c>
      <c r="I52" s="120">
        <f>'2.4'!BB23</f>
        <v>68242.518486482004</v>
      </c>
      <c r="J52" s="120">
        <f>'2.4'!BJ23</f>
        <v>58680.913742761099</v>
      </c>
      <c r="K52" s="120">
        <f>'2.4'!BR23</f>
        <v>63109.73176302205</v>
      </c>
      <c r="L52" s="120">
        <f>'2.4'!BZ23</f>
        <v>62770.221667211976</v>
      </c>
      <c r="M52" s="120">
        <f>'2.4'!CH23</f>
        <v>58963.204359402851</v>
      </c>
    </row>
    <row r="53" spans="1:13" ht="20.100000000000001" customHeight="1" x14ac:dyDescent="0.25">
      <c r="A53" s="125" t="s">
        <v>419</v>
      </c>
      <c r="B53" s="124" t="s">
        <v>829</v>
      </c>
      <c r="C53" s="120">
        <f>'2.4'!F24</f>
        <v>82722.595432928923</v>
      </c>
      <c r="D53" s="120">
        <f>'2.4'!N24</f>
        <v>121364.5987503884</v>
      </c>
      <c r="E53" s="120">
        <f>'2.4'!V24</f>
        <v>96780.816733826592</v>
      </c>
      <c r="F53" s="120">
        <f>'2.4'!AD24</f>
        <v>134716.86234430873</v>
      </c>
      <c r="G53" s="120">
        <f>'2.4'!AL24</f>
        <v>172888.25712201479</v>
      </c>
      <c r="H53" s="120">
        <f>'2.4'!AT24</f>
        <v>356946.24644943571</v>
      </c>
      <c r="I53" s="120">
        <f>'2.4'!BB24</f>
        <v>206335.49257733292</v>
      </c>
      <c r="J53" s="120">
        <f>'2.4'!BJ24</f>
        <v>196712.31472975947</v>
      </c>
      <c r="K53" s="120">
        <f>'2.4'!BR24</f>
        <v>229555.23526390403</v>
      </c>
      <c r="L53" s="120">
        <f>'2.4'!BZ24</f>
        <v>132323.66043176467</v>
      </c>
      <c r="M53" s="120">
        <f>'2.4'!CH24</f>
        <v>79542.889457563535</v>
      </c>
    </row>
    <row r="54" spans="1:13" ht="20.100000000000001" customHeight="1" x14ac:dyDescent="0.25">
      <c r="A54" s="125" t="s">
        <v>420</v>
      </c>
      <c r="B54" s="124" t="s">
        <v>248</v>
      </c>
      <c r="C54" s="120">
        <f>'2.4'!F25</f>
        <v>4336.0893529700006</v>
      </c>
      <c r="D54" s="120">
        <f>'2.4'!N25</f>
        <v>7408.4522051799995</v>
      </c>
      <c r="E54" s="120">
        <f>'2.4'!V25</f>
        <v>9461.5252711800003</v>
      </c>
      <c r="F54" s="120">
        <f>'2.4'!AD25</f>
        <v>15883.722092195001</v>
      </c>
      <c r="G54" s="120">
        <f>'2.4'!AL25</f>
        <v>18208.716499652</v>
      </c>
      <c r="H54" s="120">
        <f>'2.4'!AT25</f>
        <v>55883.726043530005</v>
      </c>
      <c r="I54" s="120">
        <f>'2.4'!BB25</f>
        <v>27791.31833568</v>
      </c>
      <c r="J54" s="120">
        <f>'2.4'!BJ25</f>
        <v>22001.646501279996</v>
      </c>
      <c r="K54" s="120">
        <f>'2.4'!BR25</f>
        <v>23699.733352480001</v>
      </c>
      <c r="L54" s="120">
        <f>'2.4'!BZ25</f>
        <v>16436.800096580002</v>
      </c>
      <c r="M54" s="120">
        <f>'2.4'!CH25</f>
        <v>11283.434536364</v>
      </c>
    </row>
    <row r="55" spans="1:13" ht="20.100000000000001" customHeight="1" x14ac:dyDescent="0.25">
      <c r="A55" s="125" t="s">
        <v>421</v>
      </c>
      <c r="B55" s="124" t="s">
        <v>243</v>
      </c>
      <c r="C55" s="120">
        <f>'2.4'!F26</f>
        <v>240556.96817921667</v>
      </c>
      <c r="D55" s="120">
        <f>'2.4'!N26</f>
        <v>276216.79086746078</v>
      </c>
      <c r="E55" s="120">
        <f>'2.4'!V26</f>
        <v>306982.23110724334</v>
      </c>
      <c r="F55" s="120">
        <f>'2.4'!AD26</f>
        <v>319050.19600224099</v>
      </c>
      <c r="G55" s="120">
        <f>'2.4'!AL26</f>
        <v>353972.77869517298</v>
      </c>
      <c r="H55" s="120">
        <f>'2.4'!AT26</f>
        <v>361204.08380802546</v>
      </c>
      <c r="I55" s="120">
        <f>'2.4'!BB26</f>
        <v>405540.17122584552</v>
      </c>
      <c r="J55" s="120">
        <f>'2.4'!BJ26</f>
        <v>403194.73494057078</v>
      </c>
      <c r="K55" s="120">
        <f>'2.4'!BR26</f>
        <v>447589.41123754787</v>
      </c>
      <c r="L55" s="120">
        <f>'2.4'!BZ26</f>
        <v>484081.88787953474</v>
      </c>
      <c r="M55" s="120">
        <f>'2.4'!CH26</f>
        <v>585438.30659002904</v>
      </c>
    </row>
    <row r="56" spans="1:13" ht="20.100000000000001" customHeight="1" x14ac:dyDescent="0.25">
      <c r="A56" s="125" t="s">
        <v>422</v>
      </c>
      <c r="B56" s="124" t="s">
        <v>580</v>
      </c>
      <c r="C56" s="120">
        <f>'2.4'!F27</f>
        <v>442546.51466034702</v>
      </c>
      <c r="D56" s="120">
        <f>'2.4'!N27</f>
        <v>491817.76376755</v>
      </c>
      <c r="E56" s="120">
        <f>'2.4'!V27</f>
        <v>553183.4376069695</v>
      </c>
      <c r="F56" s="120">
        <f>'2.4'!AD27</f>
        <v>628094.79849378101</v>
      </c>
      <c r="G56" s="120">
        <f>'2.4'!AL27</f>
        <v>699163.66475011804</v>
      </c>
      <c r="H56" s="120">
        <f>'2.4'!AT27</f>
        <v>775071.57325962698</v>
      </c>
      <c r="I56" s="120">
        <f>'2.4'!BB27</f>
        <v>881203.96559888602</v>
      </c>
      <c r="J56" s="120">
        <f>'2.4'!BJ27</f>
        <v>1001912.736542233</v>
      </c>
      <c r="K56" s="120">
        <f>'2.4'!BR27</f>
        <v>966956.97899459791</v>
      </c>
      <c r="L56" s="120">
        <f>'2.4'!BZ27</f>
        <v>1082154.791604331</v>
      </c>
      <c r="M56" s="120">
        <f>'2.4'!CH27</f>
        <v>1419271.5203900822</v>
      </c>
    </row>
    <row r="57" spans="1:13" ht="20.100000000000001" customHeight="1" x14ac:dyDescent="0.25">
      <c r="A57" s="125" t="s">
        <v>423</v>
      </c>
      <c r="B57" s="124" t="s">
        <v>398</v>
      </c>
      <c r="C57" s="120">
        <f>'2.4'!F28</f>
        <v>10142.785627062269</v>
      </c>
      <c r="D57" s="120">
        <f>'2.4'!N28</f>
        <v>17562.157988551433</v>
      </c>
      <c r="E57" s="120">
        <f>'2.4'!V28</f>
        <v>24114.572830147776</v>
      </c>
      <c r="F57" s="120">
        <f>'2.4'!AD28</f>
        <v>30477.094116112705</v>
      </c>
      <c r="G57" s="120">
        <f>'2.4'!AL28</f>
        <v>35381.519229480822</v>
      </c>
      <c r="H57" s="120">
        <f>'2.4'!AT28</f>
        <v>40277.932988518645</v>
      </c>
      <c r="I57" s="120">
        <f>'2.4'!BB28</f>
        <v>34093.010333383572</v>
      </c>
      <c r="J57" s="120">
        <f>'2.4'!BJ28</f>
        <v>26140.294557133042</v>
      </c>
      <c r="K57" s="120">
        <f>'2.4'!BR28</f>
        <v>32918.159066379798</v>
      </c>
      <c r="L57" s="120">
        <f>'2.4'!BZ28</f>
        <v>67778.109442809655</v>
      </c>
      <c r="M57" s="120">
        <f>'2.4'!CH28</f>
        <v>34109.593222040363</v>
      </c>
    </row>
    <row r="58" spans="1:13" ht="20.100000000000001" customHeight="1" x14ac:dyDescent="0.25">
      <c r="A58" s="137" t="s">
        <v>424</v>
      </c>
      <c r="B58" s="118" t="s">
        <v>830</v>
      </c>
      <c r="C58" s="119">
        <f>'2.4'!F29</f>
        <v>29709.199186743997</v>
      </c>
      <c r="D58" s="119">
        <f>'2.4'!N29</f>
        <v>23881.421825671001</v>
      </c>
      <c r="E58" s="119">
        <f>'2.4'!V29</f>
        <v>23563.664377873523</v>
      </c>
      <c r="F58" s="119">
        <f>'2.4'!AD29</f>
        <v>28076.061926089002</v>
      </c>
      <c r="G58" s="119">
        <f>'2.4'!AL29</f>
        <v>32362.707955885002</v>
      </c>
      <c r="H58" s="119">
        <f>'2.4'!AT29</f>
        <v>19838.359886394999</v>
      </c>
      <c r="I58" s="119">
        <f>'2.4'!BB29</f>
        <v>24701.003303322999</v>
      </c>
      <c r="J58" s="119">
        <f>'2.4'!BJ29</f>
        <v>15913.736423816001</v>
      </c>
      <c r="K58" s="119">
        <f>'2.4'!BR29</f>
        <v>22673.970042013003</v>
      </c>
      <c r="L58" s="119">
        <f>'2.4'!BZ29</f>
        <v>18334.830818255003</v>
      </c>
      <c r="M58" s="119">
        <f>'2.4'!CH29</f>
        <v>16954.697640543</v>
      </c>
    </row>
    <row r="59" spans="1:13" ht="20.100000000000001" customHeight="1" x14ac:dyDescent="0.25">
      <c r="A59" s="125" t="s">
        <v>425</v>
      </c>
      <c r="B59" s="124" t="s">
        <v>318</v>
      </c>
      <c r="C59" s="120">
        <f>'2.4'!F30</f>
        <v>28583.01261894</v>
      </c>
      <c r="D59" s="120">
        <f>'2.4'!N30</f>
        <v>26911.051104153001</v>
      </c>
      <c r="E59" s="120">
        <f>'2.4'!V30</f>
        <v>25177.293575966039</v>
      </c>
      <c r="F59" s="120">
        <f>'2.4'!AD30</f>
        <v>31104.546311868002</v>
      </c>
      <c r="G59" s="120">
        <f>'2.4'!AL30</f>
        <v>38253.018616624999</v>
      </c>
      <c r="H59" s="120">
        <f>'2.4'!AT30</f>
        <v>23209.886023883999</v>
      </c>
      <c r="I59" s="120">
        <f>'2.4'!BB30</f>
        <v>27807.564254996996</v>
      </c>
      <c r="J59" s="120">
        <f>'2.4'!BJ30</f>
        <v>23485.952834033</v>
      </c>
      <c r="K59" s="120">
        <f>'2.4'!BR30</f>
        <v>24965.631506260004</v>
      </c>
      <c r="L59" s="120">
        <f>'2.4'!BZ30</f>
        <v>24515.278614284001</v>
      </c>
      <c r="M59" s="120">
        <f>'2.4'!CH30</f>
        <v>23010.572200749</v>
      </c>
    </row>
    <row r="60" spans="1:13" ht="20.100000000000001" customHeight="1" x14ac:dyDescent="0.25">
      <c r="A60" s="125" t="s">
        <v>426</v>
      </c>
      <c r="B60" s="124" t="s">
        <v>252</v>
      </c>
      <c r="C60" s="120">
        <f>'2.4'!F31</f>
        <v>1756.9327999450002</v>
      </c>
      <c r="D60" s="120">
        <f>'2.4'!N31</f>
        <v>85.789568073000169</v>
      </c>
      <c r="E60" s="120">
        <f>'2.4'!V31</f>
        <v>-145.29737003906516</v>
      </c>
      <c r="F60" s="120">
        <f>'2.4'!AD31</f>
        <v>46.392058005999985</v>
      </c>
      <c r="G60" s="120">
        <f>'2.4'!AL31</f>
        <v>1226.6038502610002</v>
      </c>
      <c r="H60" s="120">
        <f>'2.4'!AT31</f>
        <v>1324.212708952</v>
      </c>
      <c r="I60" s="120">
        <f>'2.4'!BB31</f>
        <v>182.98042365600026</v>
      </c>
      <c r="J60" s="120">
        <f>'2.4'!BJ31</f>
        <v>1114.185489534</v>
      </c>
      <c r="K60" s="120">
        <f>'2.4'!BR31</f>
        <v>177.71699270600007</v>
      </c>
      <c r="L60" s="120">
        <f>'2.4'!BZ31</f>
        <v>332.99679921299997</v>
      </c>
      <c r="M60" s="120">
        <f>'2.4'!CH31</f>
        <v>508.49873896700007</v>
      </c>
    </row>
    <row r="61" spans="1:13" ht="20.100000000000001" customHeight="1" x14ac:dyDescent="0.25">
      <c r="A61" s="125" t="s">
        <v>427</v>
      </c>
      <c r="B61" s="124" t="s">
        <v>253</v>
      </c>
      <c r="C61" s="120">
        <f>'2.4'!F32</f>
        <v>19.986206949</v>
      </c>
      <c r="D61" s="120">
        <f>'2.4'!N32</f>
        <v>27.338113925000002</v>
      </c>
      <c r="E61" s="120">
        <f>'2.4'!V32</f>
        <v>31.86822030655</v>
      </c>
      <c r="F61" s="120">
        <f>'2.4'!AD32</f>
        <v>68.993723735000003</v>
      </c>
      <c r="G61" s="120">
        <f>'2.4'!AL32</f>
        <v>85.380291299000007</v>
      </c>
      <c r="H61" s="120">
        <f>'2.4'!AT32</f>
        <v>60.757997848999999</v>
      </c>
      <c r="I61" s="120">
        <f>'2.4'!BB32</f>
        <v>57.373181969999997</v>
      </c>
      <c r="J61" s="120">
        <f>'2.4'!BJ32</f>
        <v>49.966510808999999</v>
      </c>
      <c r="K61" s="120">
        <f>'2.4'!BR32</f>
        <v>51.786938026999998</v>
      </c>
      <c r="L61" s="120">
        <f>'2.4'!BZ32</f>
        <v>44.595453658000004</v>
      </c>
      <c r="M61" s="120">
        <f>'2.4'!CH32</f>
        <v>29.193606227</v>
      </c>
    </row>
    <row r="62" spans="1:13" ht="20.100000000000001" customHeight="1" x14ac:dyDescent="0.25">
      <c r="A62" s="125" t="s">
        <v>428</v>
      </c>
      <c r="B62" s="124" t="s">
        <v>254</v>
      </c>
      <c r="C62" s="120">
        <f>'2.4'!F33</f>
        <v>-650.73243908999996</v>
      </c>
      <c r="D62" s="120">
        <f>'2.4'!N33</f>
        <v>-3142.7569604800001</v>
      </c>
      <c r="E62" s="120">
        <f>'2.4'!V33</f>
        <v>-1500.2000483600002</v>
      </c>
      <c r="F62" s="120">
        <f>'2.4'!AD33</f>
        <v>-3143.8701675199995</v>
      </c>
      <c r="G62" s="120">
        <f>'2.4'!AL33</f>
        <v>-7202.2948023000008</v>
      </c>
      <c r="H62" s="120">
        <f>'2.4'!AT33</f>
        <v>-4756.4968442899999</v>
      </c>
      <c r="I62" s="120">
        <f>'2.4'!BB33</f>
        <v>-3346.9145573000005</v>
      </c>
      <c r="J62" s="120">
        <f>'2.4'!BJ33</f>
        <v>-8736.3684105599987</v>
      </c>
      <c r="K62" s="120">
        <f>'2.4'!BR33</f>
        <v>-2521.1653949799997</v>
      </c>
      <c r="L62" s="120">
        <f>'2.4'!BZ33</f>
        <v>-6558.0400489000003</v>
      </c>
      <c r="M62" s="120">
        <f>'2.4'!CH33</f>
        <v>-6593.5669054000018</v>
      </c>
    </row>
    <row r="63" spans="1:13" ht="20.100000000000001" customHeight="1" x14ac:dyDescent="0.25">
      <c r="A63" s="126"/>
      <c r="B63" s="126" t="s">
        <v>429</v>
      </c>
      <c r="C63" s="127">
        <f>'2.4'!F34</f>
        <v>25220.443787254313</v>
      </c>
      <c r="D63" s="127">
        <f>'2.4'!N34</f>
        <v>23941.946213482421</v>
      </c>
      <c r="E63" s="127">
        <f>'2.4'!V34</f>
        <v>70662.877811806204</v>
      </c>
      <c r="F63" s="127">
        <f>'2.4'!AD34</f>
        <v>24623.229175361965</v>
      </c>
      <c r="G63" s="127">
        <f>'2.4'!AL34</f>
        <v>-99799.291593127098</v>
      </c>
      <c r="H63" s="127">
        <f>'2.4'!AT34</f>
        <v>-308599.43074446538</v>
      </c>
      <c r="I63" s="127">
        <f>'2.4'!BB34</f>
        <v>-196524.05812550441</v>
      </c>
      <c r="J63" s="127">
        <f>'2.4'!BJ34</f>
        <v>-290375.10928801191</v>
      </c>
      <c r="K63" s="127">
        <f>'2.4'!BR34</f>
        <v>-200182.10954877312</v>
      </c>
      <c r="L63" s="127">
        <f>'2.4'!BZ34</f>
        <v>-117048.45608073102</v>
      </c>
      <c r="M63" s="127">
        <f>'2.4'!CH34</f>
        <v>-689508.821773806</v>
      </c>
    </row>
    <row r="64" spans="1:13" ht="20.100000000000001" customHeight="1" x14ac:dyDescent="0.25">
      <c r="A64" s="126"/>
      <c r="B64" s="126" t="s">
        <v>430</v>
      </c>
      <c r="C64" s="127">
        <f>'2.4'!F35</f>
        <v>59118.719041153752</v>
      </c>
      <c r="D64" s="127">
        <f>'2.4'!N35</f>
        <v>99548.697383280596</v>
      </c>
      <c r="E64" s="127">
        <f>'2.4'!V35</f>
        <v>110415.16109858273</v>
      </c>
      <c r="F64" s="127">
        <f>'2.4'!AD35</f>
        <v>93035.543085339392</v>
      </c>
      <c r="G64" s="127">
        <f>'2.4'!AL35</f>
        <v>-2306.2192176298122</v>
      </c>
      <c r="H64" s="127">
        <f>'2.4'!AT35</f>
        <v>-82101.941141621559</v>
      </c>
      <c r="I64" s="127">
        <f>'2.4'!BB35</f>
        <v>-129554.73185992344</v>
      </c>
      <c r="J64" s="127">
        <f>'2.4'!BJ35</f>
        <v>-154166.81980871691</v>
      </c>
      <c r="K64" s="127">
        <f>'2.4'!BR35</f>
        <v>-60169.509487530071</v>
      </c>
      <c r="L64" s="127">
        <f>'2.4'!BZ35</f>
        <v>-83206.061552446074</v>
      </c>
      <c r="M64" s="127">
        <f>'2.4'!CH35</f>
        <v>-659033.37265621044</v>
      </c>
    </row>
    <row r="66" spans="1:13" s="136" customFormat="1" ht="20.100000000000001" customHeight="1" x14ac:dyDescent="0.25">
      <c r="A66" s="322" t="s">
        <v>622</v>
      </c>
      <c r="B66" s="322"/>
      <c r="C66" s="85">
        <v>2010</v>
      </c>
      <c r="D66" s="85">
        <v>2011</v>
      </c>
      <c r="E66" s="85">
        <v>2012</v>
      </c>
      <c r="F66" s="85">
        <v>2013</v>
      </c>
      <c r="G66" s="85">
        <v>2014</v>
      </c>
      <c r="H66" s="85">
        <v>2015</v>
      </c>
      <c r="I66" s="85">
        <v>2016</v>
      </c>
      <c r="J66" s="85">
        <v>2017</v>
      </c>
      <c r="K66" s="85">
        <v>2018</v>
      </c>
      <c r="L66" s="85">
        <v>2019</v>
      </c>
      <c r="M66" s="85">
        <v>2020</v>
      </c>
    </row>
    <row r="67" spans="1:13" ht="20.100000000000001" customHeight="1" x14ac:dyDescent="0.25">
      <c r="A67" s="18" t="s">
        <v>401</v>
      </c>
      <c r="B67" s="19" t="s">
        <v>826</v>
      </c>
      <c r="C67" s="20">
        <f>'2.4'!G7</f>
        <v>474534.18960712734</v>
      </c>
      <c r="D67" s="20">
        <f>'2.4'!O7</f>
        <v>525849.97393129463</v>
      </c>
      <c r="E67" s="20">
        <f>'2.4'!W7</f>
        <v>576519.81476376206</v>
      </c>
      <c r="F67" s="20">
        <f>'2.4'!AE7</f>
        <v>639088.17909230862</v>
      </c>
      <c r="G67" s="20">
        <f>'2.4'!AM7</f>
        <v>683976.8468198831</v>
      </c>
      <c r="H67" s="20">
        <f>'2.4'!AU7</f>
        <v>727794.18904452294</v>
      </c>
      <c r="I67" s="20">
        <f>'2.4'!BC7</f>
        <v>762148.94247264171</v>
      </c>
      <c r="J67" s="20">
        <f>'2.4'!BK7</f>
        <v>797626.12680900865</v>
      </c>
      <c r="K67" s="20">
        <f>'2.4'!BS7</f>
        <v>854059.17587148957</v>
      </c>
      <c r="L67" s="20">
        <f>'2.4'!CA7</f>
        <v>913272.95893342991</v>
      </c>
      <c r="M67" s="20">
        <f>'2.4'!CI7</f>
        <v>1002033.0478485692</v>
      </c>
    </row>
    <row r="68" spans="1:13" ht="20.100000000000001" customHeight="1" x14ac:dyDescent="0.25">
      <c r="A68" s="137" t="s">
        <v>402</v>
      </c>
      <c r="B68" s="118" t="s">
        <v>242</v>
      </c>
      <c r="C68" s="119">
        <f>'2.4'!G8</f>
        <v>301491.60436117457</v>
      </c>
      <c r="D68" s="119">
        <f>'2.4'!O8</f>
        <v>335046.94850113714</v>
      </c>
      <c r="E68" s="119">
        <f>'2.4'!W8</f>
        <v>369416.34502937802</v>
      </c>
      <c r="F68" s="119">
        <f>'2.4'!AE8</f>
        <v>410819.18750085804</v>
      </c>
      <c r="G68" s="119">
        <f>'2.4'!AM8</f>
        <v>437511.78207352973</v>
      </c>
      <c r="H68" s="119">
        <f>'2.4'!AU8</f>
        <v>456343.73739994079</v>
      </c>
      <c r="I68" s="119">
        <f>'2.4'!BC8</f>
        <v>478446.41818897997</v>
      </c>
      <c r="J68" s="119">
        <f>'2.4'!BK8</f>
        <v>511519.2755538199</v>
      </c>
      <c r="K68" s="119">
        <f>'2.4'!BS8</f>
        <v>551544.99687047</v>
      </c>
      <c r="L68" s="119">
        <f>'2.4'!CA8</f>
        <v>587742.97735329438</v>
      </c>
      <c r="M68" s="119">
        <f>'2.4'!CI8</f>
        <v>602320.82465612004</v>
      </c>
    </row>
    <row r="69" spans="1:13" ht="20.100000000000001" customHeight="1" x14ac:dyDescent="0.25">
      <c r="A69" s="21" t="s">
        <v>403</v>
      </c>
      <c r="B69" s="22" t="s">
        <v>256</v>
      </c>
      <c r="C69" s="23">
        <f>'2.4'!G9</f>
        <v>0</v>
      </c>
      <c r="D69" s="23">
        <f>'2.4'!O9</f>
        <v>0</v>
      </c>
      <c r="E69" s="23">
        <f>'2.4'!W9</f>
        <v>0</v>
      </c>
      <c r="F69" s="23">
        <f>'2.4'!AE9</f>
        <v>0</v>
      </c>
      <c r="G69" s="23">
        <f>'2.4'!AM9</f>
        <v>0</v>
      </c>
      <c r="H69" s="23">
        <f>'2.4'!AU9</f>
        <v>0</v>
      </c>
      <c r="I69" s="23">
        <f>'2.4'!BC9</f>
        <v>0</v>
      </c>
      <c r="J69" s="23">
        <f>'2.4'!BK9</f>
        <v>0</v>
      </c>
      <c r="K69" s="23">
        <f>'2.4'!BS9</f>
        <v>0</v>
      </c>
      <c r="L69" s="23">
        <f>'2.4'!CA9</f>
        <v>0</v>
      </c>
      <c r="M69" s="23">
        <f>'2.4'!CI9</f>
        <v>0</v>
      </c>
    </row>
    <row r="70" spans="1:13" ht="20.100000000000001" customHeight="1" x14ac:dyDescent="0.25">
      <c r="A70" s="21" t="s">
        <v>404</v>
      </c>
      <c r="B70" s="22" t="s">
        <v>257</v>
      </c>
      <c r="C70" s="23">
        <f>'2.4'!G10</f>
        <v>0</v>
      </c>
      <c r="D70" s="23">
        <f>'2.4'!O10</f>
        <v>0</v>
      </c>
      <c r="E70" s="23">
        <f>'2.4'!W10</f>
        <v>0</v>
      </c>
      <c r="F70" s="23">
        <f>'2.4'!AE10</f>
        <v>0</v>
      </c>
      <c r="G70" s="23">
        <f>'2.4'!AM10</f>
        <v>0</v>
      </c>
      <c r="H70" s="23">
        <f>'2.4'!AU10</f>
        <v>0</v>
      </c>
      <c r="I70" s="23">
        <f>'2.4'!BC10</f>
        <v>0</v>
      </c>
      <c r="J70" s="23">
        <f>'2.4'!BK10</f>
        <v>0</v>
      </c>
      <c r="K70" s="23">
        <f>'2.4'!BS10</f>
        <v>0</v>
      </c>
      <c r="L70" s="23">
        <f>'2.4'!CA10</f>
        <v>0</v>
      </c>
      <c r="M70" s="23">
        <f>'2.4'!CI10</f>
        <v>0</v>
      </c>
    </row>
    <row r="71" spans="1:13" ht="20.100000000000001" customHeight="1" x14ac:dyDescent="0.25">
      <c r="A71" s="21" t="s">
        <v>405</v>
      </c>
      <c r="B71" s="22" t="s">
        <v>258</v>
      </c>
      <c r="C71" s="23">
        <f>'2.4'!G11</f>
        <v>24532.25728749</v>
      </c>
      <c r="D71" s="23">
        <f>'2.4'!O11</f>
        <v>27591.838566789997</v>
      </c>
      <c r="E71" s="23">
        <f>'2.4'!W11</f>
        <v>31255.36692393</v>
      </c>
      <c r="F71" s="23">
        <f>'2.4'!AE11</f>
        <v>34325.365311840003</v>
      </c>
      <c r="G71" s="23">
        <f>'2.4'!AM11</f>
        <v>38083.899756660001</v>
      </c>
      <c r="H71" s="23">
        <f>'2.4'!AU11</f>
        <v>43677.312915319999</v>
      </c>
      <c r="I71" s="23">
        <f>'2.4'!BC11</f>
        <v>47477.806618260001</v>
      </c>
      <c r="J71" s="23">
        <f>'2.4'!BK11</f>
        <v>48780.447392030001</v>
      </c>
      <c r="K71" s="23">
        <f>'2.4'!BS11</f>
        <v>51790.814237670013</v>
      </c>
      <c r="L71" s="23">
        <f>'2.4'!CA11</f>
        <v>56106.772196530022</v>
      </c>
      <c r="M71" s="23">
        <f>'2.4'!CI11</f>
        <v>58334.330940480002</v>
      </c>
    </row>
    <row r="72" spans="1:13" ht="20.100000000000001" customHeight="1" x14ac:dyDescent="0.25">
      <c r="A72" s="21" t="s">
        <v>406</v>
      </c>
      <c r="B72" s="22" t="s">
        <v>264</v>
      </c>
      <c r="C72" s="23">
        <f>'2.4'!G12</f>
        <v>276959.34707368456</v>
      </c>
      <c r="D72" s="23">
        <f>'2.4'!O12</f>
        <v>307455.10993434716</v>
      </c>
      <c r="E72" s="23">
        <f>'2.4'!W12</f>
        <v>338160.97810544801</v>
      </c>
      <c r="F72" s="23">
        <f>'2.4'!AE12</f>
        <v>376493.82218901801</v>
      </c>
      <c r="G72" s="23">
        <f>'2.4'!AM12</f>
        <v>399427.88231686974</v>
      </c>
      <c r="H72" s="23">
        <f>'2.4'!AU12</f>
        <v>412666.4244846208</v>
      </c>
      <c r="I72" s="23">
        <f>'2.4'!BC12</f>
        <v>430968.61157071998</v>
      </c>
      <c r="J72" s="23">
        <f>'2.4'!BK12</f>
        <v>462738.82816178992</v>
      </c>
      <c r="K72" s="23">
        <f>'2.4'!BS12</f>
        <v>499754.18263279996</v>
      </c>
      <c r="L72" s="23">
        <f>'2.4'!CA12</f>
        <v>531636.20515676436</v>
      </c>
      <c r="M72" s="23">
        <f>'2.4'!CI12</f>
        <v>543986.49371564004</v>
      </c>
    </row>
    <row r="73" spans="1:13" ht="20.100000000000001" customHeight="1" x14ac:dyDescent="0.25">
      <c r="A73" s="21" t="s">
        <v>407</v>
      </c>
      <c r="B73" s="22" t="s">
        <v>273</v>
      </c>
      <c r="C73" s="23">
        <f>'2.4'!G13</f>
        <v>0</v>
      </c>
      <c r="D73" s="23">
        <f>'2.4'!O13</f>
        <v>0</v>
      </c>
      <c r="E73" s="23">
        <f>'2.4'!W13</f>
        <v>0</v>
      </c>
      <c r="F73" s="23">
        <f>'2.4'!AE13</f>
        <v>0</v>
      </c>
      <c r="G73" s="23">
        <f>'2.4'!AM13</f>
        <v>0</v>
      </c>
      <c r="H73" s="23">
        <f>'2.4'!AU13</f>
        <v>0</v>
      </c>
      <c r="I73" s="23">
        <f>'2.4'!BC13</f>
        <v>0</v>
      </c>
      <c r="J73" s="23">
        <f>'2.4'!BK13</f>
        <v>0</v>
      </c>
      <c r="K73" s="23">
        <f>'2.4'!BS13</f>
        <v>0</v>
      </c>
      <c r="L73" s="23">
        <f>'2.4'!CA13</f>
        <v>0</v>
      </c>
      <c r="M73" s="23">
        <f>'2.4'!CI13</f>
        <v>0</v>
      </c>
    </row>
    <row r="74" spans="1:13" ht="20.100000000000001" customHeight="1" x14ac:dyDescent="0.25">
      <c r="A74" s="21" t="s">
        <v>408</v>
      </c>
      <c r="B74" s="22" t="s">
        <v>278</v>
      </c>
      <c r="C74" s="23">
        <f>'2.4'!G14</f>
        <v>0</v>
      </c>
      <c r="D74" s="23">
        <f>'2.4'!O14</f>
        <v>0</v>
      </c>
      <c r="E74" s="23">
        <f>'2.4'!W14</f>
        <v>0</v>
      </c>
      <c r="F74" s="23">
        <f>'2.4'!AE14</f>
        <v>0</v>
      </c>
      <c r="G74" s="23">
        <f>'2.4'!AM14</f>
        <v>0</v>
      </c>
      <c r="H74" s="23">
        <f>'2.4'!AU14</f>
        <v>0</v>
      </c>
      <c r="I74" s="23">
        <f>'2.4'!BC14</f>
        <v>0</v>
      </c>
      <c r="J74" s="23">
        <f>'2.4'!BK14</f>
        <v>0</v>
      </c>
      <c r="K74" s="23">
        <f>'2.4'!BS14</f>
        <v>0</v>
      </c>
      <c r="L74" s="23">
        <f>'2.4'!CA14</f>
        <v>0</v>
      </c>
      <c r="M74" s="23">
        <f>'2.4'!CI14</f>
        <v>0</v>
      </c>
    </row>
    <row r="75" spans="1:13" ht="20.100000000000001" customHeight="1" x14ac:dyDescent="0.25">
      <c r="A75" s="137" t="s">
        <v>409</v>
      </c>
      <c r="B75" s="118" t="s">
        <v>246</v>
      </c>
      <c r="C75" s="119">
        <f>'2.4'!G15</f>
        <v>33893.221672451036</v>
      </c>
      <c r="D75" s="119">
        <f>'2.4'!O15</f>
        <v>37841.246206980009</v>
      </c>
      <c r="E75" s="119">
        <f>'2.4'!W15</f>
        <v>42984.855186766552</v>
      </c>
      <c r="F75" s="119">
        <f>'2.4'!AE15</f>
        <v>49883.367062500001</v>
      </c>
      <c r="G75" s="119">
        <f>'2.4'!AM15</f>
        <v>53057.536505240001</v>
      </c>
      <c r="H75" s="119">
        <f>'2.4'!AU15</f>
        <v>63419.595518040005</v>
      </c>
      <c r="I75" s="119">
        <f>'2.4'!BC15</f>
        <v>67734.841267029988</v>
      </c>
      <c r="J75" s="119">
        <f>'2.4'!BK15</f>
        <v>71481.285248439992</v>
      </c>
      <c r="K75" s="119">
        <f>'2.4'!BS15</f>
        <v>74716.012815419992</v>
      </c>
      <c r="L75" s="119">
        <f>'2.4'!CA15</f>
        <v>85724.43896069756</v>
      </c>
      <c r="M75" s="119">
        <f>'2.4'!CI15</f>
        <v>82116.903174239997</v>
      </c>
    </row>
    <row r="76" spans="1:13" ht="20.100000000000001" customHeight="1" x14ac:dyDescent="0.25">
      <c r="A76" s="137" t="s">
        <v>410</v>
      </c>
      <c r="B76" s="118" t="s">
        <v>243</v>
      </c>
      <c r="C76" s="119">
        <f>'2.4'!G16</f>
        <v>109711.78110760135</v>
      </c>
      <c r="D76" s="119">
        <f>'2.4'!O16</f>
        <v>120951.17787909323</v>
      </c>
      <c r="E76" s="119">
        <f>'2.4'!W16</f>
        <v>130430.95127625574</v>
      </c>
      <c r="F76" s="119">
        <f>'2.4'!AE16</f>
        <v>135647.13984508341</v>
      </c>
      <c r="G76" s="119">
        <f>'2.4'!AM16</f>
        <v>150474.92630631058</v>
      </c>
      <c r="H76" s="119">
        <f>'2.4'!AU16</f>
        <v>148182.2488488247</v>
      </c>
      <c r="I76" s="119">
        <f>'2.4'!BC16</f>
        <v>164459.31767823594</v>
      </c>
      <c r="J76" s="119">
        <f>'2.4'!BK16</f>
        <v>159487.86553864711</v>
      </c>
      <c r="K76" s="119">
        <f>'2.4'!BS16</f>
        <v>178846.79751215695</v>
      </c>
      <c r="L76" s="119">
        <f>'2.4'!CA16</f>
        <v>185345.03608670106</v>
      </c>
      <c r="M76" s="119">
        <f>'2.4'!CI16</f>
        <v>260296.34295233677</v>
      </c>
    </row>
    <row r="77" spans="1:13" ht="20.100000000000001" customHeight="1" x14ac:dyDescent="0.25">
      <c r="A77" s="137" t="s">
        <v>411</v>
      </c>
      <c r="B77" s="118" t="s">
        <v>247</v>
      </c>
      <c r="C77" s="119">
        <f>'2.4'!G17</f>
        <v>29437.582465900312</v>
      </c>
      <c r="D77" s="119">
        <f>'2.4'!O17</f>
        <v>32010.601344084265</v>
      </c>
      <c r="E77" s="119">
        <f>'2.4'!W17</f>
        <v>33687.663271361671</v>
      </c>
      <c r="F77" s="119">
        <f>'2.4'!AE17</f>
        <v>42738.484683867166</v>
      </c>
      <c r="G77" s="119">
        <f>'2.4'!AM17</f>
        <v>42932.601934802798</v>
      </c>
      <c r="H77" s="119">
        <f>'2.4'!AU17</f>
        <v>59848.607277717412</v>
      </c>
      <c r="I77" s="119">
        <f>'2.4'!BC17</f>
        <v>51508.365338395801</v>
      </c>
      <c r="J77" s="119">
        <f>'2.4'!BK17</f>
        <v>55137.700468101524</v>
      </c>
      <c r="K77" s="119">
        <f>'2.4'!BS17</f>
        <v>48951.368673442616</v>
      </c>
      <c r="L77" s="119">
        <f>'2.4'!CA17</f>
        <v>54460.506532736952</v>
      </c>
      <c r="M77" s="119">
        <f>'2.4'!CI17</f>
        <v>57298.977065872408</v>
      </c>
    </row>
    <row r="78" spans="1:13" ht="20.100000000000001" customHeight="1" x14ac:dyDescent="0.25">
      <c r="A78" s="123" t="s">
        <v>412</v>
      </c>
      <c r="B78" s="121" t="s">
        <v>827</v>
      </c>
      <c r="C78" s="122">
        <f>'2.4'!G18</f>
        <v>1864.5701140961683</v>
      </c>
      <c r="D78" s="122">
        <f>'2.4'!O18</f>
        <v>2000.0550917947548</v>
      </c>
      <c r="E78" s="122">
        <f>'2.4'!W18</f>
        <v>2626.5629349154078</v>
      </c>
      <c r="F78" s="122">
        <f>'2.4'!AE18</f>
        <v>2512.9919159135961</v>
      </c>
      <c r="G78" s="122">
        <f>'2.4'!AM18</f>
        <v>4083.7883222906471</v>
      </c>
      <c r="H78" s="122">
        <f>'2.4'!AU18</f>
        <v>4355.8863269928361</v>
      </c>
      <c r="I78" s="122">
        <f>'2.4'!BC18</f>
        <v>3166.9726927317552</v>
      </c>
      <c r="J78" s="122">
        <f>'2.4'!BK18</f>
        <v>2727.0700491781677</v>
      </c>
      <c r="K78" s="122">
        <f>'2.4'!BS18</f>
        <v>2043.3049713695893</v>
      </c>
      <c r="L78" s="122">
        <f>'2.4'!CA18</f>
        <v>1696.4509909760579</v>
      </c>
      <c r="M78" s="122">
        <f>'2.4'!CI18</f>
        <v>472.90464728920301</v>
      </c>
    </row>
    <row r="79" spans="1:13" ht="20.100000000000001" customHeight="1" x14ac:dyDescent="0.25">
      <c r="A79" s="123" t="s">
        <v>413</v>
      </c>
      <c r="B79" s="121" t="s">
        <v>395</v>
      </c>
      <c r="C79" s="122">
        <f>'2.4'!G19</f>
        <v>27573.012351804144</v>
      </c>
      <c r="D79" s="122">
        <f>'2.4'!O19</f>
        <v>30010.54625228951</v>
      </c>
      <c r="E79" s="122">
        <f>'2.4'!W19</f>
        <v>31061.100336446263</v>
      </c>
      <c r="F79" s="122">
        <f>'2.4'!AE19</f>
        <v>40225.492767953569</v>
      </c>
      <c r="G79" s="122">
        <f>'2.4'!AM19</f>
        <v>38848.813612512153</v>
      </c>
      <c r="H79" s="122">
        <f>'2.4'!AU19</f>
        <v>55492.720950724579</v>
      </c>
      <c r="I79" s="122">
        <f>'2.4'!BC19</f>
        <v>48341.392645664047</v>
      </c>
      <c r="J79" s="122">
        <f>'2.4'!BK19</f>
        <v>52410.630418923356</v>
      </c>
      <c r="K79" s="122">
        <f>'2.4'!BS19</f>
        <v>46908.063702073028</v>
      </c>
      <c r="L79" s="122">
        <f>'2.4'!CA19</f>
        <v>52764.055541760892</v>
      </c>
      <c r="M79" s="122">
        <f>'2.4'!CI19</f>
        <v>56826.072418583208</v>
      </c>
    </row>
    <row r="80" spans="1:13" ht="20.100000000000001" customHeight="1" x14ac:dyDescent="0.25">
      <c r="A80" s="18" t="s">
        <v>414</v>
      </c>
      <c r="B80" s="19" t="s">
        <v>828</v>
      </c>
      <c r="C80" s="20">
        <f>'2.4'!G20</f>
        <v>471911.21622878656</v>
      </c>
      <c r="D80" s="20">
        <f>'2.4'!O20</f>
        <v>503927.33491769154</v>
      </c>
      <c r="E80" s="20">
        <f>'2.4'!W20</f>
        <v>568074.17927682726</v>
      </c>
      <c r="F80" s="20">
        <f>'2.4'!AE20</f>
        <v>643576.25255744939</v>
      </c>
      <c r="G80" s="20">
        <f>'2.4'!AM20</f>
        <v>708728.03440714139</v>
      </c>
      <c r="H80" s="20">
        <f>'2.4'!AU20</f>
        <v>736689.35015532619</v>
      </c>
      <c r="I80" s="20">
        <f>'2.4'!BC20</f>
        <v>759251.85086669191</v>
      </c>
      <c r="J80" s="20">
        <f>'2.4'!BK20</f>
        <v>795678.63535596861</v>
      </c>
      <c r="K80" s="20">
        <f>'2.4'!BS20</f>
        <v>850487.38584847772</v>
      </c>
      <c r="L80" s="20">
        <f>'2.4'!CA20</f>
        <v>911726.05084636807</v>
      </c>
      <c r="M80" s="20">
        <f>'2.4'!CI20</f>
        <v>914158.69671451801</v>
      </c>
    </row>
    <row r="81" spans="1:13" ht="20.100000000000001" customHeight="1" x14ac:dyDescent="0.25">
      <c r="A81" s="137" t="s">
        <v>415</v>
      </c>
      <c r="B81" s="118" t="s">
        <v>730</v>
      </c>
      <c r="C81" s="119">
        <f>'2.4'!G21</f>
        <v>431850.04861469212</v>
      </c>
      <c r="D81" s="119">
        <f>'2.4'!O21</f>
        <v>474267.67342409154</v>
      </c>
      <c r="E81" s="119">
        <f>'2.4'!W21</f>
        <v>535696.5037599823</v>
      </c>
      <c r="F81" s="119">
        <f>'2.4'!AE21</f>
        <v>598113.7560367994</v>
      </c>
      <c r="G81" s="119">
        <f>'2.4'!AM21</f>
        <v>651145.19566121139</v>
      </c>
      <c r="H81" s="119">
        <f>'2.4'!AU21</f>
        <v>702304.70354578621</v>
      </c>
      <c r="I81" s="119">
        <f>'2.4'!BC21</f>
        <v>729318.67077666195</v>
      </c>
      <c r="J81" s="119">
        <f>'2.4'!BK21</f>
        <v>765176.38352366863</v>
      </c>
      <c r="K81" s="119">
        <f>'2.4'!BS21</f>
        <v>815407.83205569768</v>
      </c>
      <c r="L81" s="119">
        <f>'2.4'!CA21</f>
        <v>884305.3263022342</v>
      </c>
      <c r="M81" s="119">
        <f>'2.4'!CI21</f>
        <v>880402.36146831315</v>
      </c>
    </row>
    <row r="82" spans="1:13" ht="20.100000000000001" customHeight="1" x14ac:dyDescent="0.25">
      <c r="A82" s="125" t="s">
        <v>417</v>
      </c>
      <c r="B82" s="124" t="s">
        <v>244</v>
      </c>
      <c r="C82" s="120">
        <f>'2.4'!G22</f>
        <v>166072.6577944693</v>
      </c>
      <c r="D82" s="120">
        <f>'2.4'!O22</f>
        <v>185252.81448196003</v>
      </c>
      <c r="E82" s="120">
        <f>'2.4'!W22</f>
        <v>208590.42540315801</v>
      </c>
      <c r="F82" s="120">
        <f>'2.4'!AE22</f>
        <v>237723.66113272999</v>
      </c>
      <c r="G82" s="120">
        <f>'2.4'!AM22</f>
        <v>259147.67891779001</v>
      </c>
      <c r="H82" s="120">
        <f>'2.4'!AU22</f>
        <v>284423.51980137004</v>
      </c>
      <c r="I82" s="120">
        <f>'2.4'!BC22</f>
        <v>296537.42403977999</v>
      </c>
      <c r="J82" s="120">
        <f>'2.4'!BK22</f>
        <v>311544.66278292</v>
      </c>
      <c r="K82" s="120">
        <f>'2.4'!BS22</f>
        <v>325001.76650840993</v>
      </c>
      <c r="L82" s="120">
        <f>'2.4'!CA22</f>
        <v>346980.81577584753</v>
      </c>
      <c r="M82" s="120">
        <f>'2.4'!CI22</f>
        <v>334471.33276806009</v>
      </c>
    </row>
    <row r="83" spans="1:13" ht="20.100000000000001" customHeight="1" x14ac:dyDescent="0.25">
      <c r="A83" s="125" t="s">
        <v>418</v>
      </c>
      <c r="B83" s="124" t="s">
        <v>245</v>
      </c>
      <c r="C83" s="120">
        <f>'2.4'!G23</f>
        <v>64718.624180532766</v>
      </c>
      <c r="D83" s="120">
        <f>'2.4'!O23</f>
        <v>69026.953157039999</v>
      </c>
      <c r="E83" s="120">
        <f>'2.4'!W23</f>
        <v>78979.815549406339</v>
      </c>
      <c r="F83" s="120">
        <f>'2.4'!AE23</f>
        <v>89562.426857879967</v>
      </c>
      <c r="G83" s="120">
        <f>'2.4'!AM23</f>
        <v>96710.964528779979</v>
      </c>
      <c r="H83" s="120">
        <f>'2.4'!AU23</f>
        <v>90000.839003070025</v>
      </c>
      <c r="I83" s="120">
        <f>'2.4'!BC23</f>
        <v>96099.37096831997</v>
      </c>
      <c r="J83" s="120">
        <f>'2.4'!BK23</f>
        <v>101253.76459825</v>
      </c>
      <c r="K83" s="120">
        <f>'2.4'!BS23</f>
        <v>109315.73946239</v>
      </c>
      <c r="L83" s="120">
        <f>'2.4'!CA23</f>
        <v>121676.4735293007</v>
      </c>
      <c r="M83" s="120">
        <f>'2.4'!CI23</f>
        <v>116749.66324413889</v>
      </c>
    </row>
    <row r="84" spans="1:13" ht="20.100000000000001" customHeight="1" x14ac:dyDescent="0.25">
      <c r="A84" s="125" t="s">
        <v>419</v>
      </c>
      <c r="B84" s="124" t="s">
        <v>829</v>
      </c>
      <c r="C84" s="120">
        <f>'2.4'!G24</f>
        <v>22318.905389958054</v>
      </c>
      <c r="D84" s="120">
        <f>'2.4'!O24</f>
        <v>24338.354667116451</v>
      </c>
      <c r="E84" s="120">
        <f>'2.4'!W24</f>
        <v>25865.902839874074</v>
      </c>
      <c r="F84" s="120">
        <f>'2.4'!AE24</f>
        <v>28762.735931724452</v>
      </c>
      <c r="G84" s="120">
        <f>'2.4'!AM24</f>
        <v>23059.321394398925</v>
      </c>
      <c r="H84" s="120">
        <f>'2.4'!AU24</f>
        <v>36393.553413676113</v>
      </c>
      <c r="I84" s="120">
        <f>'2.4'!BC24</f>
        <v>17714.840666309377</v>
      </c>
      <c r="J84" s="120">
        <f>'2.4'!BK24</f>
        <v>19758.202331518543</v>
      </c>
      <c r="K84" s="120">
        <f>'2.4'!BS24</f>
        <v>21125.115963890341</v>
      </c>
      <c r="L84" s="120">
        <f>'2.4'!CA24</f>
        <v>21734.964712422261</v>
      </c>
      <c r="M84" s="120">
        <f>'2.4'!CI24</f>
        <v>5581.216795831323</v>
      </c>
    </row>
    <row r="85" spans="1:13" ht="20.100000000000001" customHeight="1" x14ac:dyDescent="0.25">
      <c r="A85" s="125" t="s">
        <v>420</v>
      </c>
      <c r="B85" s="124" t="s">
        <v>248</v>
      </c>
      <c r="C85" s="120">
        <f>'2.4'!G25</f>
        <v>168.99780095402659</v>
      </c>
      <c r="D85" s="120">
        <f>'2.4'!O25</f>
        <v>151.22084724000004</v>
      </c>
      <c r="E85" s="120">
        <f>'2.4'!W25</f>
        <v>168.79918206999997</v>
      </c>
      <c r="F85" s="120">
        <f>'2.4'!AE25</f>
        <v>376.81208955000005</v>
      </c>
      <c r="G85" s="120">
        <f>'2.4'!AM25</f>
        <v>334.93715249999997</v>
      </c>
      <c r="H85" s="120">
        <f>'2.4'!AU25</f>
        <v>324.42296544000004</v>
      </c>
      <c r="I85" s="120">
        <f>'2.4'!BC25</f>
        <v>830.53300443000012</v>
      </c>
      <c r="J85" s="120">
        <f>'2.4'!BK25</f>
        <v>837.50184080999986</v>
      </c>
      <c r="K85" s="120">
        <f>'2.4'!BS25</f>
        <v>731.39755342000012</v>
      </c>
      <c r="L85" s="120">
        <f>'2.4'!CA25</f>
        <v>682.58279105275869</v>
      </c>
      <c r="M85" s="120">
        <f>'2.4'!CI25</f>
        <v>632.15760451545657</v>
      </c>
    </row>
    <row r="86" spans="1:13" ht="20.100000000000001" customHeight="1" x14ac:dyDescent="0.25">
      <c r="A86" s="125" t="s">
        <v>421</v>
      </c>
      <c r="B86" s="124" t="s">
        <v>243</v>
      </c>
      <c r="C86" s="120">
        <f>'2.4'!G26</f>
        <v>87919.067304062424</v>
      </c>
      <c r="D86" s="120">
        <f>'2.4'!O26</f>
        <v>94694.250245877512</v>
      </c>
      <c r="E86" s="120">
        <f>'2.4'!W26</f>
        <v>106796.3754642788</v>
      </c>
      <c r="F86" s="120">
        <f>'2.4'!AE26</f>
        <v>114918.94561496752</v>
      </c>
      <c r="G86" s="120">
        <f>'2.4'!AM26</f>
        <v>126882.06092917999</v>
      </c>
      <c r="H86" s="120">
        <f>'2.4'!AU26</f>
        <v>129486.06649543</v>
      </c>
      <c r="I86" s="120">
        <f>'2.4'!BC26</f>
        <v>135798.92219209255</v>
      </c>
      <c r="J86" s="120">
        <f>'2.4'!BK26</f>
        <v>141579.80447334005</v>
      </c>
      <c r="K86" s="120">
        <f>'2.4'!BS26</f>
        <v>151975.63237916748</v>
      </c>
      <c r="L86" s="120">
        <f>'2.4'!CA26</f>
        <v>162389.04291013774</v>
      </c>
      <c r="M86" s="120">
        <f>'2.4'!CI26</f>
        <v>171448.8641376211</v>
      </c>
    </row>
    <row r="87" spans="1:13" ht="20.100000000000001" customHeight="1" x14ac:dyDescent="0.25">
      <c r="A87" s="125" t="s">
        <v>422</v>
      </c>
      <c r="B87" s="124" t="s">
        <v>580</v>
      </c>
      <c r="C87" s="120">
        <f>'2.4'!G27</f>
        <v>70633.251593935143</v>
      </c>
      <c r="D87" s="120">
        <f>'2.4'!O27</f>
        <v>79475.897714189996</v>
      </c>
      <c r="E87" s="120">
        <f>'2.4'!W27</f>
        <v>91936.453724298059</v>
      </c>
      <c r="F87" s="120">
        <f>'2.4'!AE27</f>
        <v>101035.60889355</v>
      </c>
      <c r="G87" s="120">
        <f>'2.4'!AM27</f>
        <v>116555.87118018998</v>
      </c>
      <c r="H87" s="120">
        <f>'2.4'!AU27</f>
        <v>128998.28353349998</v>
      </c>
      <c r="I87" s="120">
        <f>'2.4'!BC27</f>
        <v>144539.18493980003</v>
      </c>
      <c r="J87" s="120">
        <f>'2.4'!BK27</f>
        <v>155507.92008678999</v>
      </c>
      <c r="K87" s="120">
        <f>'2.4'!BS27</f>
        <v>170879.29232693001</v>
      </c>
      <c r="L87" s="120">
        <f>'2.4'!CA27</f>
        <v>193221.75026493124</v>
      </c>
      <c r="M87" s="120">
        <f>'2.4'!CI27</f>
        <v>207227.91243397963</v>
      </c>
    </row>
    <row r="88" spans="1:13" ht="20.100000000000001" customHeight="1" x14ac:dyDescent="0.25">
      <c r="A88" s="125" t="s">
        <v>423</v>
      </c>
      <c r="B88" s="124" t="s">
        <v>398</v>
      </c>
      <c r="C88" s="120">
        <f>'2.4'!G28</f>
        <v>20018.544550780462</v>
      </c>
      <c r="D88" s="120">
        <f>'2.4'!O28</f>
        <v>21328.182310667504</v>
      </c>
      <c r="E88" s="120">
        <f>'2.4'!W28</f>
        <v>23358.731596896963</v>
      </c>
      <c r="F88" s="120">
        <f>'2.4'!AE28</f>
        <v>25733.565516397492</v>
      </c>
      <c r="G88" s="120">
        <f>'2.4'!AM28</f>
        <v>28454.361558372497</v>
      </c>
      <c r="H88" s="120">
        <f>'2.4'!AU28</f>
        <v>32678.018333299999</v>
      </c>
      <c r="I88" s="120">
        <f>'2.4'!BC28</f>
        <v>37798.394965929991</v>
      </c>
      <c r="J88" s="120">
        <f>'2.4'!BK28</f>
        <v>34694.527410039998</v>
      </c>
      <c r="K88" s="120">
        <f>'2.4'!BS28</f>
        <v>36378.887861490002</v>
      </c>
      <c r="L88" s="120">
        <f>'2.4'!CA28</f>
        <v>37619.696318542025</v>
      </c>
      <c r="M88" s="120">
        <f>'2.4'!CI28</f>
        <v>44291.214484166754</v>
      </c>
    </row>
    <row r="89" spans="1:13" ht="20.100000000000001" customHeight="1" x14ac:dyDescent="0.25">
      <c r="A89" s="137" t="s">
        <v>424</v>
      </c>
      <c r="B89" s="118" t="s">
        <v>830</v>
      </c>
      <c r="C89" s="119">
        <f>'2.4'!G29</f>
        <v>40061.167614094455</v>
      </c>
      <c r="D89" s="119">
        <f>'2.4'!O29</f>
        <v>29659.661493599993</v>
      </c>
      <c r="E89" s="119">
        <f>'2.4'!W29</f>
        <v>32377.675516844934</v>
      </c>
      <c r="F89" s="119">
        <f>'2.4'!AE29</f>
        <v>45462.496520649976</v>
      </c>
      <c r="G89" s="119">
        <f>'2.4'!AM29</f>
        <v>57582.838745929985</v>
      </c>
      <c r="H89" s="119">
        <f>'2.4'!AU29</f>
        <v>34384.646609540003</v>
      </c>
      <c r="I89" s="119">
        <f>'2.4'!BC29</f>
        <v>29933.18009003</v>
      </c>
      <c r="J89" s="119">
        <f>'2.4'!BK29</f>
        <v>30502.2518323</v>
      </c>
      <c r="K89" s="119">
        <f>'2.4'!BS29</f>
        <v>35079.553792780003</v>
      </c>
      <c r="L89" s="119">
        <f>'2.4'!CA29</f>
        <v>27420.724544133853</v>
      </c>
      <c r="M89" s="119">
        <f>'2.4'!CI29</f>
        <v>33756.335246204842</v>
      </c>
    </row>
    <row r="90" spans="1:13" ht="20.100000000000001" customHeight="1" x14ac:dyDescent="0.25">
      <c r="A90" s="125" t="s">
        <v>425</v>
      </c>
      <c r="B90" s="124" t="s">
        <v>318</v>
      </c>
      <c r="C90" s="120">
        <f>'2.4'!G30</f>
        <v>39954.72367002508</v>
      </c>
      <c r="D90" s="120">
        <f>'2.4'!O30</f>
        <v>29591.598608429995</v>
      </c>
      <c r="E90" s="120">
        <f>'2.4'!W30</f>
        <v>32212.044163484934</v>
      </c>
      <c r="F90" s="120">
        <f>'2.4'!AE30</f>
        <v>45324.470759429976</v>
      </c>
      <c r="G90" s="120">
        <f>'2.4'!AM30</f>
        <v>57355.528953849986</v>
      </c>
      <c r="H90" s="120">
        <f>'2.4'!AU30</f>
        <v>34331.55535332</v>
      </c>
      <c r="I90" s="120">
        <f>'2.4'!BC30</f>
        <v>29876.010587590001</v>
      </c>
      <c r="J90" s="120">
        <f>'2.4'!BK30</f>
        <v>30420.806463150002</v>
      </c>
      <c r="K90" s="120">
        <f>'2.4'!BS30</f>
        <v>34946.269999900003</v>
      </c>
      <c r="L90" s="120">
        <f>'2.4'!CA30</f>
        <v>27411.525367432489</v>
      </c>
      <c r="M90" s="120">
        <f>'2.4'!CI30</f>
        <v>33668.113115439686</v>
      </c>
    </row>
    <row r="91" spans="1:13" ht="20.100000000000001" customHeight="1" x14ac:dyDescent="0.25">
      <c r="A91" s="125" t="s">
        <v>426</v>
      </c>
      <c r="B91" s="124" t="s">
        <v>252</v>
      </c>
      <c r="C91" s="120">
        <f>'2.4'!G31</f>
        <v>106.43483106937724</v>
      </c>
      <c r="D91" s="120">
        <f>'2.4'!O31</f>
        <v>68.061270069999992</v>
      </c>
      <c r="E91" s="120">
        <f>'2.4'!W31</f>
        <v>165.63135335999999</v>
      </c>
      <c r="F91" s="120">
        <f>'2.4'!AE31</f>
        <v>137.87193857999998</v>
      </c>
      <c r="G91" s="120">
        <f>'2.4'!AM31</f>
        <v>227.30979207999997</v>
      </c>
      <c r="H91" s="120">
        <f>'2.4'!AU31</f>
        <v>53.091256219999998</v>
      </c>
      <c r="I91" s="120">
        <f>'2.4'!BC31</f>
        <v>57.162421569999999</v>
      </c>
      <c r="J91" s="120">
        <f>'2.4'!BK31</f>
        <v>81.445369149999991</v>
      </c>
      <c r="K91" s="120">
        <f>'2.4'!BS31</f>
        <v>133.28379288000002</v>
      </c>
      <c r="L91" s="120">
        <f>'2.4'!CA31</f>
        <v>55.195396551362656</v>
      </c>
      <c r="M91" s="120">
        <f>'2.4'!CI31</f>
        <v>76.093025389999994</v>
      </c>
    </row>
    <row r="92" spans="1:13" ht="20.100000000000001" customHeight="1" x14ac:dyDescent="0.25">
      <c r="A92" s="125" t="s">
        <v>427</v>
      </c>
      <c r="B92" s="124" t="s">
        <v>253</v>
      </c>
      <c r="C92" s="120">
        <f>'2.4'!G32</f>
        <v>9.1129999999999996E-3</v>
      </c>
      <c r="D92" s="120">
        <f>'2.4'!O32</f>
        <v>1.6151E-3</v>
      </c>
      <c r="E92" s="120">
        <f>'2.4'!W32</f>
        <v>0</v>
      </c>
      <c r="F92" s="120">
        <f>'2.4'!AE32</f>
        <v>0.15382264000000001</v>
      </c>
      <c r="G92" s="120">
        <f>'2.4'!AM32</f>
        <v>0</v>
      </c>
      <c r="H92" s="120">
        <f>'2.4'!AU32</f>
        <v>0</v>
      </c>
      <c r="I92" s="120">
        <f>'2.4'!BC32</f>
        <v>7.0808700000000004E-3</v>
      </c>
      <c r="J92" s="120">
        <f>'2.4'!BK32</f>
        <v>0</v>
      </c>
      <c r="K92" s="120">
        <f>'2.4'!BS32</f>
        <v>0</v>
      </c>
      <c r="L92" s="120">
        <f>'2.4'!CA32</f>
        <v>3.7801499999999999E-3</v>
      </c>
      <c r="M92" s="120">
        <f>'2.4'!CI32</f>
        <v>12.129105375157447</v>
      </c>
    </row>
    <row r="93" spans="1:13" ht="20.100000000000001" customHeight="1" x14ac:dyDescent="0.25">
      <c r="A93" s="125" t="s">
        <v>428</v>
      </c>
      <c r="B93" s="124" t="s">
        <v>254</v>
      </c>
      <c r="C93" s="120">
        <f>'2.4'!G33</f>
        <v>0</v>
      </c>
      <c r="D93" s="120">
        <f>'2.4'!O33</f>
        <v>0</v>
      </c>
      <c r="E93" s="120">
        <f>'2.4'!W33</f>
        <v>0</v>
      </c>
      <c r="F93" s="120">
        <f>'2.4'!AE33</f>
        <v>0</v>
      </c>
      <c r="G93" s="120">
        <f>'2.4'!AM33</f>
        <v>0</v>
      </c>
      <c r="H93" s="120">
        <f>'2.4'!AU33</f>
        <v>0</v>
      </c>
      <c r="I93" s="120">
        <f>'2.4'!BC33</f>
        <v>0</v>
      </c>
      <c r="J93" s="120">
        <f>'2.4'!BK33</f>
        <v>0</v>
      </c>
      <c r="K93" s="120">
        <f>'2.4'!BS33</f>
        <v>0</v>
      </c>
      <c r="L93" s="120">
        <f>'2.4'!CA33</f>
        <v>-46</v>
      </c>
      <c r="M93" s="120">
        <f>'2.4'!CI33</f>
        <v>0</v>
      </c>
    </row>
    <row r="94" spans="1:13" ht="20.100000000000001" customHeight="1" x14ac:dyDescent="0.25">
      <c r="A94" s="126"/>
      <c r="B94" s="126" t="s">
        <v>429</v>
      </c>
      <c r="C94" s="127">
        <f>'2.4'!G34</f>
        <v>2622.9733783407719</v>
      </c>
      <c r="D94" s="127">
        <f>'2.4'!O34</f>
        <v>21922.639013603097</v>
      </c>
      <c r="E94" s="127">
        <f>'2.4'!W34</f>
        <v>8445.6354869347997</v>
      </c>
      <c r="F94" s="127">
        <f>'2.4'!AE34</f>
        <v>-4488.0734651407693</v>
      </c>
      <c r="G94" s="127">
        <f>'2.4'!AM34</f>
        <v>-24751.18758725829</v>
      </c>
      <c r="H94" s="127">
        <f>'2.4'!AU34</f>
        <v>-8895.1611108032521</v>
      </c>
      <c r="I94" s="127">
        <f>'2.4'!BC34</f>
        <v>2897.0916059497977</v>
      </c>
      <c r="J94" s="127">
        <f>'2.4'!BK34</f>
        <v>1947.491453040042</v>
      </c>
      <c r="K94" s="127">
        <f>'2.4'!BS34</f>
        <v>3571.7900230118539</v>
      </c>
      <c r="L94" s="127">
        <f>'2.4'!CA34</f>
        <v>1546.9080870618345</v>
      </c>
      <c r="M94" s="127">
        <f>'2.4'!CI34</f>
        <v>87874.35113405122</v>
      </c>
    </row>
    <row r="95" spans="1:13" ht="20.100000000000001" customHeight="1" x14ac:dyDescent="0.25">
      <c r="A95" s="126"/>
      <c r="B95" s="126" t="s">
        <v>430</v>
      </c>
      <c r="C95" s="127">
        <f>'2.4'!G35</f>
        <v>23077.308654202672</v>
      </c>
      <c r="D95" s="127">
        <f>'2.4'!O35</f>
        <v>44260.938588924764</v>
      </c>
      <c r="E95" s="127">
        <f>'2.4'!W35</f>
        <v>31684.975391893415</v>
      </c>
      <c r="F95" s="127">
        <f>'2.4'!AE35</f>
        <v>21761.670550670009</v>
      </c>
      <c r="G95" s="127">
        <f>'2.4'!AM35</f>
        <v>-5775.6545151500031</v>
      </c>
      <c r="H95" s="127">
        <f>'2.4'!AU35</f>
        <v>23142.505975879962</v>
      </c>
      <c r="I95" s="127">
        <f>'2.4'!BC35</f>
        <v>17444.959579527378</v>
      </c>
      <c r="J95" s="127">
        <f>'2.4'!BK35</f>
        <v>18978.623735380359</v>
      </c>
      <c r="K95" s="127">
        <f>'2.4'!BS35</f>
        <v>22653.601015532622</v>
      </c>
      <c r="L95" s="127">
        <f>'2.4'!CA35</f>
        <v>21585.421808507992</v>
      </c>
      <c r="M95" s="127">
        <f>'2.4'!CI35</f>
        <v>92982.663282593363</v>
      </c>
    </row>
    <row r="97" spans="1:13" s="136" customFormat="1" ht="20.100000000000001" customHeight="1" x14ac:dyDescent="0.25">
      <c r="A97" s="322" t="s">
        <v>623</v>
      </c>
      <c r="B97" s="322"/>
      <c r="C97" s="85">
        <v>2010</v>
      </c>
      <c r="D97" s="85">
        <v>2011</v>
      </c>
      <c r="E97" s="85">
        <v>2012</v>
      </c>
      <c r="F97" s="85">
        <v>2013</v>
      </c>
      <c r="G97" s="85">
        <v>2014</v>
      </c>
      <c r="H97" s="85">
        <v>2015</v>
      </c>
      <c r="I97" s="85">
        <v>2016</v>
      </c>
      <c r="J97" s="85">
        <v>2017</v>
      </c>
      <c r="K97" s="85">
        <v>2018</v>
      </c>
      <c r="L97" s="85">
        <v>2019</v>
      </c>
      <c r="M97" s="85">
        <v>2020</v>
      </c>
    </row>
    <row r="98" spans="1:13" ht="20.100000000000001" customHeight="1" x14ac:dyDescent="0.25">
      <c r="A98" s="18" t="s">
        <v>401</v>
      </c>
      <c r="B98" s="19" t="s">
        <v>826</v>
      </c>
      <c r="C98" s="20">
        <f>'2.4'!H7</f>
        <v>314065.77224558307</v>
      </c>
      <c r="D98" s="20">
        <f>'2.4'!P7</f>
        <v>361247.23505319341</v>
      </c>
      <c r="E98" s="20">
        <f>'2.4'!X7</f>
        <v>407412.21467856807</v>
      </c>
      <c r="F98" s="20">
        <f>'2.4'!AF7</f>
        <v>433624.75427574833</v>
      </c>
      <c r="G98" s="20">
        <f>'2.4'!AN7</f>
        <v>484002.55202502827</v>
      </c>
      <c r="H98" s="20">
        <f>'2.4'!AV7</f>
        <v>515209.41265080485</v>
      </c>
      <c r="I98" s="20">
        <f>'2.4'!BD7</f>
        <v>557852.99210115848</v>
      </c>
      <c r="J98" s="20">
        <f>'2.4'!BL7</f>
        <v>575334.76724494668</v>
      </c>
      <c r="K98" s="20">
        <f>'2.4'!BT7</f>
        <v>627655.65428725199</v>
      </c>
      <c r="L98" s="20">
        <f>'2.4'!CB7</f>
        <v>687080.74137696193</v>
      </c>
      <c r="M98" s="20">
        <f>'2.4'!CJ7</f>
        <v>713655.28700212005</v>
      </c>
    </row>
    <row r="99" spans="1:13" ht="20.100000000000001" customHeight="1" x14ac:dyDescent="0.25">
      <c r="A99" s="137" t="s">
        <v>402</v>
      </c>
      <c r="B99" s="118" t="s">
        <v>242</v>
      </c>
      <c r="C99" s="119">
        <f>'2.4'!H8</f>
        <v>60198.972127225585</v>
      </c>
      <c r="D99" s="119">
        <f>'2.4'!P8</f>
        <v>69913.249175269331</v>
      </c>
      <c r="E99" s="119">
        <f>'2.4'!X8</f>
        <v>79039.457530177882</v>
      </c>
      <c r="F99" s="119">
        <f>'2.4'!AF8</f>
        <v>87819.354216133594</v>
      </c>
      <c r="G99" s="119">
        <f>'2.4'!AN8</f>
        <v>97773.743960620908</v>
      </c>
      <c r="H99" s="119">
        <f>'2.4'!AV8</f>
        <v>105067.30605374774</v>
      </c>
      <c r="I99" s="119">
        <f>'2.4'!BD8</f>
        <v>107846.33631195474</v>
      </c>
      <c r="J99" s="119">
        <f>'2.4'!BL8</f>
        <v>115995.44138113779</v>
      </c>
      <c r="K99" s="119">
        <f>'2.4'!BT8</f>
        <v>130169.71582917096</v>
      </c>
      <c r="L99" s="119">
        <f>'2.4'!CB8</f>
        <v>145433.65093211603</v>
      </c>
      <c r="M99" s="119">
        <f>'2.4'!CJ8</f>
        <v>142547.562894</v>
      </c>
    </row>
    <row r="100" spans="1:13" ht="20.100000000000001" customHeight="1" x14ac:dyDescent="0.25">
      <c r="A100" s="21" t="s">
        <v>403</v>
      </c>
      <c r="B100" s="22" t="s">
        <v>256</v>
      </c>
      <c r="C100" s="23">
        <f>'2.4'!H9</f>
        <v>0</v>
      </c>
      <c r="D100" s="23">
        <f>'2.4'!P9</f>
        <v>0</v>
      </c>
      <c r="E100" s="23">
        <f>'2.4'!X9</f>
        <v>0</v>
      </c>
      <c r="F100" s="23">
        <f>'2.4'!AF9</f>
        <v>0</v>
      </c>
      <c r="G100" s="23">
        <f>'2.4'!AN9</f>
        <v>0</v>
      </c>
      <c r="H100" s="23">
        <f>'2.4'!AV9</f>
        <v>0</v>
      </c>
      <c r="I100" s="23">
        <f>'2.4'!BD9</f>
        <v>0</v>
      </c>
      <c r="J100" s="23">
        <f>'2.4'!BL9</f>
        <v>0</v>
      </c>
      <c r="K100" s="23">
        <f>'2.4'!BT9</f>
        <v>0</v>
      </c>
      <c r="L100" s="23">
        <f>'2.4'!CB9</f>
        <v>0</v>
      </c>
      <c r="M100" s="23">
        <f>'2.4'!CJ9</f>
        <v>0</v>
      </c>
    </row>
    <row r="101" spans="1:13" ht="20.100000000000001" customHeight="1" x14ac:dyDescent="0.25">
      <c r="A101" s="21" t="s">
        <v>404</v>
      </c>
      <c r="B101" s="22" t="s">
        <v>257</v>
      </c>
      <c r="C101" s="23">
        <f>'2.4'!H10</f>
        <v>0</v>
      </c>
      <c r="D101" s="23">
        <f>'2.4'!P10</f>
        <v>0</v>
      </c>
      <c r="E101" s="23">
        <f>'2.4'!X10</f>
        <v>0</v>
      </c>
      <c r="F101" s="23">
        <f>'2.4'!AF10</f>
        <v>0</v>
      </c>
      <c r="G101" s="23">
        <f>'2.4'!AN10</f>
        <v>0</v>
      </c>
      <c r="H101" s="23">
        <f>'2.4'!AV10</f>
        <v>0</v>
      </c>
      <c r="I101" s="23">
        <f>'2.4'!BD10</f>
        <v>0</v>
      </c>
      <c r="J101" s="23">
        <f>'2.4'!BL10</f>
        <v>0</v>
      </c>
      <c r="K101" s="23">
        <f>'2.4'!BT10</f>
        <v>0</v>
      </c>
      <c r="L101" s="23">
        <f>'2.4'!CB10</f>
        <v>0</v>
      </c>
      <c r="M101" s="23">
        <f>'2.4'!CJ10</f>
        <v>0</v>
      </c>
    </row>
    <row r="102" spans="1:13" ht="20.100000000000001" customHeight="1" x14ac:dyDescent="0.25">
      <c r="A102" s="21" t="s">
        <v>405</v>
      </c>
      <c r="B102" s="22" t="s">
        <v>258</v>
      </c>
      <c r="C102" s="23">
        <f>'2.4'!H11</f>
        <v>24011.944291288404</v>
      </c>
      <c r="D102" s="23">
        <f>'2.4'!P11</f>
        <v>27827.540313307451</v>
      </c>
      <c r="E102" s="23">
        <f>'2.4'!X11</f>
        <v>30759.583238301377</v>
      </c>
      <c r="F102" s="23">
        <f>'2.4'!AF11</f>
        <v>35037.841457779876</v>
      </c>
      <c r="G102" s="23">
        <f>'2.4'!AN11</f>
        <v>38400.104052150651</v>
      </c>
      <c r="H102" s="23">
        <f>'2.4'!AV11</f>
        <v>41770.035785929031</v>
      </c>
      <c r="I102" s="23">
        <f>'2.4'!BD11</f>
        <v>43993.646687584514</v>
      </c>
      <c r="J102" s="23">
        <f>'2.4'!BL11</f>
        <v>48711.877333559089</v>
      </c>
      <c r="K102" s="23">
        <f>'2.4'!BT11</f>
        <v>54852.547047504399</v>
      </c>
      <c r="L102" s="23">
        <f>'2.4'!CB11</f>
        <v>60072.708582569598</v>
      </c>
      <c r="M102" s="23">
        <f>'2.4'!CJ11</f>
        <v>60240.234414999999</v>
      </c>
    </row>
    <row r="103" spans="1:13" ht="20.100000000000001" customHeight="1" x14ac:dyDescent="0.25">
      <c r="A103" s="21" t="s">
        <v>406</v>
      </c>
      <c r="B103" s="22" t="s">
        <v>264</v>
      </c>
      <c r="C103" s="23">
        <f>'2.4'!H12</f>
        <v>36187.02783593718</v>
      </c>
      <c r="D103" s="23">
        <f>'2.4'!P12</f>
        <v>42085.708861961873</v>
      </c>
      <c r="E103" s="23">
        <f>'2.4'!X12</f>
        <v>48279.874291876506</v>
      </c>
      <c r="F103" s="23">
        <f>'2.4'!AF12</f>
        <v>52781.512758353725</v>
      </c>
      <c r="G103" s="23">
        <f>'2.4'!AN12</f>
        <v>59373.639908470257</v>
      </c>
      <c r="H103" s="23">
        <f>'2.4'!AV12</f>
        <v>63297.270267818712</v>
      </c>
      <c r="I103" s="23">
        <f>'2.4'!BD12</f>
        <v>63852.689624370229</v>
      </c>
      <c r="J103" s="23">
        <f>'2.4'!BL12</f>
        <v>67283.564047578693</v>
      </c>
      <c r="K103" s="23">
        <f>'2.4'!BT12</f>
        <v>75317.168781666565</v>
      </c>
      <c r="L103" s="23">
        <f>'2.4'!CB12</f>
        <v>85360.942349546443</v>
      </c>
      <c r="M103" s="23">
        <f>'2.4'!CJ12</f>
        <v>82307.328479000003</v>
      </c>
    </row>
    <row r="104" spans="1:13" ht="20.100000000000001" customHeight="1" x14ac:dyDescent="0.25">
      <c r="A104" s="21" t="s">
        <v>407</v>
      </c>
      <c r="B104" s="22" t="s">
        <v>273</v>
      </c>
      <c r="C104" s="23">
        <f>'2.4'!H13</f>
        <v>0</v>
      </c>
      <c r="D104" s="23">
        <f>'2.4'!P13</f>
        <v>0</v>
      </c>
      <c r="E104" s="23">
        <f>'2.4'!X13</f>
        <v>0</v>
      </c>
      <c r="F104" s="23">
        <f>'2.4'!AF13</f>
        <v>0</v>
      </c>
      <c r="G104" s="23">
        <f>'2.4'!AN13</f>
        <v>0</v>
      </c>
      <c r="H104" s="23">
        <f>'2.4'!AV13</f>
        <v>0</v>
      </c>
      <c r="I104" s="23">
        <f>'2.4'!BD13</f>
        <v>0</v>
      </c>
      <c r="J104" s="23">
        <f>'2.4'!BL13</f>
        <v>0</v>
      </c>
      <c r="K104" s="23">
        <f>'2.4'!BT13</f>
        <v>0</v>
      </c>
      <c r="L104" s="23">
        <f>'2.4'!CB13</f>
        <v>0</v>
      </c>
      <c r="M104" s="23">
        <f>'2.4'!CJ13</f>
        <v>0</v>
      </c>
    </row>
    <row r="105" spans="1:13" ht="20.100000000000001" customHeight="1" x14ac:dyDescent="0.25">
      <c r="A105" s="21" t="s">
        <v>408</v>
      </c>
      <c r="B105" s="22" t="s">
        <v>278</v>
      </c>
      <c r="C105" s="23">
        <f>'2.4'!H14</f>
        <v>0</v>
      </c>
      <c r="D105" s="23">
        <f>'2.4'!P14</f>
        <v>0</v>
      </c>
      <c r="E105" s="23">
        <f>'2.4'!X14</f>
        <v>0</v>
      </c>
      <c r="F105" s="23">
        <f>'2.4'!AF14</f>
        <v>0</v>
      </c>
      <c r="G105" s="23">
        <f>'2.4'!AN14</f>
        <v>0</v>
      </c>
      <c r="H105" s="23">
        <f>'2.4'!AV14</f>
        <v>0</v>
      </c>
      <c r="I105" s="23">
        <f>'2.4'!BD14</f>
        <v>0</v>
      </c>
      <c r="J105" s="23">
        <f>'2.4'!BL14</f>
        <v>0</v>
      </c>
      <c r="K105" s="23">
        <f>'2.4'!BT14</f>
        <v>0</v>
      </c>
      <c r="L105" s="23">
        <f>'2.4'!CB14</f>
        <v>0</v>
      </c>
      <c r="M105" s="23">
        <f>'2.4'!CJ14</f>
        <v>0</v>
      </c>
    </row>
    <row r="106" spans="1:13" ht="20.100000000000001" customHeight="1" x14ac:dyDescent="0.25">
      <c r="A106" s="137" t="s">
        <v>409</v>
      </c>
      <c r="B106" s="118" t="s">
        <v>246</v>
      </c>
      <c r="C106" s="119">
        <f>'2.4'!H15</f>
        <v>12096.349539880001</v>
      </c>
      <c r="D106" s="119">
        <f>'2.4'!P15</f>
        <v>15568.92814986454</v>
      </c>
      <c r="E106" s="119">
        <f>'2.4'!X15</f>
        <v>17415.667268074791</v>
      </c>
      <c r="F106" s="119">
        <f>'2.4'!AF15</f>
        <v>20528.15747685502</v>
      </c>
      <c r="G106" s="119">
        <f>'2.4'!AN15</f>
        <v>22777.56385154101</v>
      </c>
      <c r="H106" s="119">
        <f>'2.4'!AV15</f>
        <v>25436.208397680701</v>
      </c>
      <c r="I106" s="119">
        <f>'2.4'!BD15</f>
        <v>28643.501584480298</v>
      </c>
      <c r="J106" s="119">
        <f>'2.4'!BL15</f>
        <v>30941.316124126701</v>
      </c>
      <c r="K106" s="119">
        <f>'2.4'!BT15</f>
        <v>33342.928501540802</v>
      </c>
      <c r="L106" s="119">
        <f>'2.4'!CB15</f>
        <v>37314.227820519402</v>
      </c>
      <c r="M106" s="119">
        <f>'2.4'!CJ15</f>
        <v>39312.279052999998</v>
      </c>
    </row>
    <row r="107" spans="1:13" ht="20.100000000000001" customHeight="1" x14ac:dyDescent="0.25">
      <c r="A107" s="137" t="s">
        <v>410</v>
      </c>
      <c r="B107" s="118" t="s">
        <v>243</v>
      </c>
      <c r="C107" s="119">
        <f>'2.4'!H16</f>
        <v>219275.32483101368</v>
      </c>
      <c r="D107" s="119">
        <f>'2.4'!P16</f>
        <v>249994.93301502694</v>
      </c>
      <c r="E107" s="119">
        <f>'2.4'!X16</f>
        <v>283124.94182488351</v>
      </c>
      <c r="F107" s="119">
        <f>'2.4'!AF16</f>
        <v>299097.59425567614</v>
      </c>
      <c r="G107" s="119">
        <f>'2.4'!AN16</f>
        <v>330184.57402258861</v>
      </c>
      <c r="H107" s="119">
        <f>'2.4'!AV16</f>
        <v>343707.91603452212</v>
      </c>
      <c r="I107" s="119">
        <f>'2.4'!BD16</f>
        <v>376938.20053643006</v>
      </c>
      <c r="J107" s="119">
        <f>'2.4'!BL16</f>
        <v>385503.92533053888</v>
      </c>
      <c r="K107" s="119">
        <f>'2.4'!BT16</f>
        <v>421753.8680258047</v>
      </c>
      <c r="L107" s="119">
        <f>'2.4'!CB16</f>
        <v>460967.85571894061</v>
      </c>
      <c r="M107" s="119">
        <f>'2.4'!CJ16</f>
        <v>495451.97274600982</v>
      </c>
    </row>
    <row r="108" spans="1:13" ht="20.100000000000001" customHeight="1" x14ac:dyDescent="0.25">
      <c r="A108" s="137" t="s">
        <v>411</v>
      </c>
      <c r="B108" s="118" t="s">
        <v>247</v>
      </c>
      <c r="C108" s="119">
        <f>'2.4'!H17</f>
        <v>22495.12574746379</v>
      </c>
      <c r="D108" s="119">
        <f>'2.4'!P17</f>
        <v>25770.124713032605</v>
      </c>
      <c r="E108" s="119">
        <f>'2.4'!X17</f>
        <v>27832.148055431877</v>
      </c>
      <c r="F108" s="119">
        <f>'2.4'!AF17</f>
        <v>26179.648327083563</v>
      </c>
      <c r="G108" s="119">
        <f>'2.4'!AN17</f>
        <v>33266.670190277764</v>
      </c>
      <c r="H108" s="119">
        <f>'2.4'!AV17</f>
        <v>40997.982164854315</v>
      </c>
      <c r="I108" s="119">
        <f>'2.4'!BD17</f>
        <v>44424.953668293405</v>
      </c>
      <c r="J108" s="119">
        <f>'2.4'!BL17</f>
        <v>42894.084409143295</v>
      </c>
      <c r="K108" s="119">
        <f>'2.4'!BT17</f>
        <v>42389.141930735605</v>
      </c>
      <c r="L108" s="119">
        <f>'2.4'!CB17</f>
        <v>43365.006905385868</v>
      </c>
      <c r="M108" s="119">
        <f>'2.4'!CJ17</f>
        <v>36343.47230911017</v>
      </c>
    </row>
    <row r="109" spans="1:13" ht="20.100000000000001" customHeight="1" x14ac:dyDescent="0.25">
      <c r="A109" s="123" t="s">
        <v>412</v>
      </c>
      <c r="B109" s="121" t="s">
        <v>827</v>
      </c>
      <c r="C109" s="122">
        <f>'2.4'!H18</f>
        <v>6630</v>
      </c>
      <c r="D109" s="122">
        <f>'2.4'!P18</f>
        <v>9107</v>
      </c>
      <c r="E109" s="122">
        <f>'2.4'!X18</f>
        <v>12695</v>
      </c>
      <c r="F109" s="122">
        <f>'2.4'!AF18</f>
        <v>6630</v>
      </c>
      <c r="G109" s="122">
        <f>'2.4'!AN18</f>
        <v>11663.745177599994</v>
      </c>
      <c r="H109" s="122">
        <f>'2.4'!AV18</f>
        <v>13902.438940210031</v>
      </c>
      <c r="I109" s="122">
        <f>'2.4'!BD18</f>
        <v>17623.389260929987</v>
      </c>
      <c r="J109" s="122">
        <f>'2.4'!BL18</f>
        <v>15236</v>
      </c>
      <c r="K109" s="122">
        <f>'2.4'!BT18</f>
        <v>12945.417129340014</v>
      </c>
      <c r="L109" s="122">
        <f>'2.4'!CB18</f>
        <v>16206.892190459994</v>
      </c>
      <c r="M109" s="122">
        <f>'2.4'!CJ18</f>
        <v>9019.9052641200087</v>
      </c>
    </row>
    <row r="110" spans="1:13" ht="20.100000000000001" customHeight="1" x14ac:dyDescent="0.25">
      <c r="A110" s="123" t="s">
        <v>413</v>
      </c>
      <c r="B110" s="121" t="s">
        <v>395</v>
      </c>
      <c r="C110" s="122">
        <f>'2.4'!H19</f>
        <v>15865.12574746379</v>
      </c>
      <c r="D110" s="122">
        <f>'2.4'!P19</f>
        <v>16663.124713032605</v>
      </c>
      <c r="E110" s="122">
        <f>'2.4'!X19</f>
        <v>15137.148055431877</v>
      </c>
      <c r="F110" s="122">
        <f>'2.4'!AF19</f>
        <v>19549.648327083563</v>
      </c>
      <c r="G110" s="122">
        <f>'2.4'!AN19</f>
        <v>21602.92501267777</v>
      </c>
      <c r="H110" s="122">
        <f>'2.4'!AV19</f>
        <v>27095.543224644283</v>
      </c>
      <c r="I110" s="122">
        <f>'2.4'!BD19</f>
        <v>26801.564407363418</v>
      </c>
      <c r="J110" s="122">
        <f>'2.4'!BL19</f>
        <v>27658.084409143295</v>
      </c>
      <c r="K110" s="122">
        <f>'2.4'!BT19</f>
        <v>29443.72480139559</v>
      </c>
      <c r="L110" s="122">
        <f>'2.4'!CB19</f>
        <v>27158.114714925876</v>
      </c>
      <c r="M110" s="122">
        <f>'2.4'!CJ19</f>
        <v>27323.567044990159</v>
      </c>
    </row>
    <row r="111" spans="1:13" ht="20.100000000000001" customHeight="1" x14ac:dyDescent="0.25">
      <c r="A111" s="18" t="s">
        <v>414</v>
      </c>
      <c r="B111" s="19" t="s">
        <v>828</v>
      </c>
      <c r="C111" s="20">
        <f>'2.4'!H20</f>
        <v>306084.81432400987</v>
      </c>
      <c r="D111" s="20">
        <f>'2.4'!P20</f>
        <v>347000.97822572046</v>
      </c>
      <c r="E111" s="20">
        <f>'2.4'!X20</f>
        <v>394608.46552759456</v>
      </c>
      <c r="F111" s="20">
        <f>'2.4'!AF20</f>
        <v>412928.19064185198</v>
      </c>
      <c r="G111" s="20">
        <f>'2.4'!AN20</f>
        <v>470743.31343961839</v>
      </c>
      <c r="H111" s="20">
        <f>'2.4'!AV20</f>
        <v>500869.79131396639</v>
      </c>
      <c r="I111" s="20">
        <f>'2.4'!BD20</f>
        <v>544627.16856482718</v>
      </c>
      <c r="J111" s="20">
        <f>'2.4'!BL20</f>
        <v>540244.19618973485</v>
      </c>
      <c r="K111" s="20">
        <f>'2.4'!BT20</f>
        <v>596058.18287629297</v>
      </c>
      <c r="L111" s="20">
        <f>'2.4'!CB20</f>
        <v>654485.85358532181</v>
      </c>
      <c r="M111" s="20">
        <f>'2.4'!CJ20</f>
        <v>698565.37536374456</v>
      </c>
    </row>
    <row r="112" spans="1:13" ht="20.100000000000001" customHeight="1" x14ac:dyDescent="0.25">
      <c r="A112" s="137" t="s">
        <v>415</v>
      </c>
      <c r="B112" s="118" t="s">
        <v>730</v>
      </c>
      <c r="C112" s="119">
        <f>'2.4'!H21</f>
        <v>271842.00494437793</v>
      </c>
      <c r="D112" s="119">
        <f>'2.4'!P21</f>
        <v>310048.86195253168</v>
      </c>
      <c r="E112" s="119">
        <f>'2.4'!X21</f>
        <v>349622.83522184234</v>
      </c>
      <c r="F112" s="119">
        <f>'2.4'!AF21</f>
        <v>379477.16821286833</v>
      </c>
      <c r="G112" s="119">
        <f>'2.4'!AN21</f>
        <v>429352.21085761942</v>
      </c>
      <c r="H112" s="119">
        <f>'2.4'!AV21</f>
        <v>461930.20248837181</v>
      </c>
      <c r="I112" s="119">
        <f>'2.4'!BD21</f>
        <v>503556.56164991768</v>
      </c>
      <c r="J112" s="119">
        <f>'2.4'!BL21</f>
        <v>516257.60810800834</v>
      </c>
      <c r="K112" s="119">
        <f>'2.4'!BT21</f>
        <v>563766.29890159587</v>
      </c>
      <c r="L112" s="119">
        <f>'2.4'!CB21</f>
        <v>613844.65433511266</v>
      </c>
      <c r="M112" s="119">
        <f>'2.4'!CJ21</f>
        <v>642544.93634174461</v>
      </c>
    </row>
    <row r="113" spans="1:13" ht="20.100000000000001" customHeight="1" x14ac:dyDescent="0.25">
      <c r="A113" s="125" t="s">
        <v>417</v>
      </c>
      <c r="B113" s="124" t="s">
        <v>244</v>
      </c>
      <c r="C113" s="120">
        <f>'2.4'!H22</f>
        <v>134500.23541804421</v>
      </c>
      <c r="D113" s="120">
        <f>'2.4'!P22</f>
        <v>154672.51332856918</v>
      </c>
      <c r="E113" s="120">
        <f>'2.4'!X22</f>
        <v>176052.53286927572</v>
      </c>
      <c r="F113" s="120">
        <f>'2.4'!AF22</f>
        <v>199847.68217879959</v>
      </c>
      <c r="G113" s="120">
        <f>'2.4'!AN22</f>
        <v>221183.18970961429</v>
      </c>
      <c r="H113" s="120">
        <f>'2.4'!AV22</f>
        <v>239316.61651369149</v>
      </c>
      <c r="I113" s="120">
        <f>'2.4'!BD22</f>
        <v>259399.94590033751</v>
      </c>
      <c r="J113" s="120">
        <f>'2.4'!BL22</f>
        <v>273542.16513205413</v>
      </c>
      <c r="K113" s="120">
        <f>'2.4'!BT22</f>
        <v>289499.2847989389</v>
      </c>
      <c r="L113" s="120">
        <f>'2.4'!CB22</f>
        <v>311853.4089791539</v>
      </c>
      <c r="M113" s="120">
        <f>'2.4'!CJ22</f>
        <v>323163.07727499999</v>
      </c>
    </row>
    <row r="114" spans="1:13" ht="20.100000000000001" customHeight="1" x14ac:dyDescent="0.25">
      <c r="A114" s="125" t="s">
        <v>418</v>
      </c>
      <c r="B114" s="124" t="s">
        <v>245</v>
      </c>
      <c r="C114" s="120">
        <f>'2.4'!H23</f>
        <v>102419.06780812399</v>
      </c>
      <c r="D114" s="120">
        <f>'2.4'!P23</f>
        <v>116185.11651877999</v>
      </c>
      <c r="E114" s="120">
        <f>'2.4'!X23</f>
        <v>127909.87412975701</v>
      </c>
      <c r="F114" s="120">
        <f>'2.4'!AF23</f>
        <v>129874.26286595799</v>
      </c>
      <c r="G114" s="120">
        <f>'2.4'!AN23</f>
        <v>150068.26520100399</v>
      </c>
      <c r="H114" s="120">
        <f>'2.4'!AV23</f>
        <v>150934.72933094602</v>
      </c>
      <c r="I114" s="120">
        <f>'2.4'!BD23</f>
        <v>167300.53464864599</v>
      </c>
      <c r="J114" s="120">
        <f>'2.4'!BL23</f>
        <v>160206.92774767699</v>
      </c>
      <c r="K114" s="120">
        <f>'2.4'!BT23</f>
        <v>181743.39076184601</v>
      </c>
      <c r="L114" s="120">
        <f>'2.4'!CB23</f>
        <v>202609.39922177</v>
      </c>
      <c r="M114" s="120">
        <f>'2.4'!CJ23</f>
        <v>215173.76781399999</v>
      </c>
    </row>
    <row r="115" spans="1:13" ht="20.100000000000001" customHeight="1" x14ac:dyDescent="0.25">
      <c r="A115" s="125" t="s">
        <v>419</v>
      </c>
      <c r="B115" s="124" t="s">
        <v>829</v>
      </c>
      <c r="C115" s="120">
        <f>'2.4'!H24</f>
        <v>2940.240692162266</v>
      </c>
      <c r="D115" s="120">
        <f>'2.4'!P24</f>
        <v>3015.1042575812139</v>
      </c>
      <c r="E115" s="120">
        <f>'2.4'!X24</f>
        <v>2681.6493087064196</v>
      </c>
      <c r="F115" s="120">
        <f>'2.4'!AF24</f>
        <v>2709.2861131744871</v>
      </c>
      <c r="G115" s="120">
        <f>'2.4'!AN24</f>
        <v>2279.7382154575726</v>
      </c>
      <c r="H115" s="120">
        <f>'2.4'!AV24</f>
        <v>2077.2695301413742</v>
      </c>
      <c r="I115" s="120">
        <f>'2.4'!BD24</f>
        <v>1844.1773866864073</v>
      </c>
      <c r="J115" s="120">
        <f>'2.4'!BL24</f>
        <v>1647.5444896805504</v>
      </c>
      <c r="K115" s="120">
        <f>'2.4'!BT24</f>
        <v>2103.8236783094799</v>
      </c>
      <c r="L115" s="120">
        <f>'2.4'!CB24</f>
        <v>2285.3175111037963</v>
      </c>
      <c r="M115" s="120">
        <f>'2.4'!CJ24</f>
        <v>982.40577774467317</v>
      </c>
    </row>
    <row r="116" spans="1:13" ht="20.100000000000001" customHeight="1" x14ac:dyDescent="0.25">
      <c r="A116" s="125" t="s">
        <v>420</v>
      </c>
      <c r="B116" s="124" t="s">
        <v>248</v>
      </c>
      <c r="C116" s="120">
        <f>'2.4'!H25</f>
        <v>143.12630871000002</v>
      </c>
      <c r="D116" s="120">
        <f>'2.4'!P25</f>
        <v>166.04665469999998</v>
      </c>
      <c r="E116" s="120">
        <f>'2.4'!X25</f>
        <v>161.58218930000001</v>
      </c>
      <c r="F116" s="120">
        <f>'2.4'!AF25</f>
        <v>244.78848966999999</v>
      </c>
      <c r="G116" s="120">
        <f>'2.4'!AN25</f>
        <v>266.11535593999997</v>
      </c>
      <c r="H116" s="120">
        <f>'2.4'!AV25</f>
        <v>230.92999913999998</v>
      </c>
      <c r="I116" s="120">
        <f>'2.4'!BD25</f>
        <v>349.24804723</v>
      </c>
      <c r="J116" s="120">
        <f>'2.4'!BL25</f>
        <v>330.08870200000001</v>
      </c>
      <c r="K116" s="120">
        <f>'2.4'!BT25</f>
        <v>360.61070258999996</v>
      </c>
      <c r="L116" s="120">
        <f>'2.4'!CB25</f>
        <v>358.10378942</v>
      </c>
      <c r="M116" s="120">
        <f>'2.4'!CJ25</f>
        <v>380.13864599999999</v>
      </c>
    </row>
    <row r="117" spans="1:13" ht="20.100000000000001" customHeight="1" x14ac:dyDescent="0.25">
      <c r="A117" s="125" t="s">
        <v>421</v>
      </c>
      <c r="B117" s="124" t="s">
        <v>243</v>
      </c>
      <c r="C117" s="120">
        <f>'2.4'!H26</f>
        <v>1954.3032321615799</v>
      </c>
      <c r="D117" s="120">
        <f>'2.4'!P26</f>
        <v>1597.5709916739202</v>
      </c>
      <c r="E117" s="120">
        <f>'2.4'!X26</f>
        <v>1705.2657191384401</v>
      </c>
      <c r="F117" s="120">
        <f>'2.4'!AF26</f>
        <v>3013.9600815110803</v>
      </c>
      <c r="G117" s="120">
        <f>'2.4'!AN26</f>
        <v>3370.03892194729</v>
      </c>
      <c r="H117" s="120">
        <f>'2.4'!AV26</f>
        <v>4434.0620402653403</v>
      </c>
      <c r="I117" s="120">
        <f>'2.4'!BD26</f>
        <v>5281.0209365270393</v>
      </c>
      <c r="J117" s="120">
        <f>'2.4'!BL26</f>
        <v>5002.908696269209</v>
      </c>
      <c r="K117" s="120">
        <f>'2.4'!BT26</f>
        <v>5521.7356255961986</v>
      </c>
      <c r="L117" s="120">
        <f>'2.4'!CB26</f>
        <v>3341.3956229741802</v>
      </c>
      <c r="M117" s="120">
        <f>'2.4'!CJ26</f>
        <v>3547.6815139999999</v>
      </c>
    </row>
    <row r="118" spans="1:13" ht="20.100000000000001" customHeight="1" x14ac:dyDescent="0.25">
      <c r="A118" s="125" t="s">
        <v>422</v>
      </c>
      <c r="B118" s="124" t="s">
        <v>580</v>
      </c>
      <c r="C118" s="120">
        <f>'2.4'!H27</f>
        <v>16101.395495050871</v>
      </c>
      <c r="D118" s="120">
        <f>'2.4'!P27</f>
        <v>18457.926046920809</v>
      </c>
      <c r="E118" s="120">
        <f>'2.4'!X27</f>
        <v>21478.531681652959</v>
      </c>
      <c r="F118" s="120">
        <f>'2.4'!AF27</f>
        <v>23734.17536497808</v>
      </c>
      <c r="G118" s="120">
        <f>'2.4'!AN27</f>
        <v>29346.287745024292</v>
      </c>
      <c r="H118" s="120">
        <f>'2.4'!AV27</f>
        <v>33083.772385928518</v>
      </c>
      <c r="I118" s="120">
        <f>'2.4'!BD27</f>
        <v>38491.935988098892</v>
      </c>
      <c r="J118" s="120">
        <f>'2.4'!BL27</f>
        <v>43827.333568527669</v>
      </c>
      <c r="K118" s="120">
        <f>'2.4'!BT27</f>
        <v>49428.50653539005</v>
      </c>
      <c r="L118" s="120">
        <f>'2.4'!CB27</f>
        <v>55452.949741687808</v>
      </c>
      <c r="M118" s="120">
        <f>'2.4'!CJ27</f>
        <v>57508.441903999999</v>
      </c>
    </row>
    <row r="119" spans="1:13" ht="20.100000000000001" customHeight="1" x14ac:dyDescent="0.25">
      <c r="A119" s="125" t="s">
        <v>423</v>
      </c>
      <c r="B119" s="124" t="s">
        <v>398</v>
      </c>
      <c r="C119" s="120">
        <f>'2.4'!H28</f>
        <v>13783.63599012502</v>
      </c>
      <c r="D119" s="120">
        <f>'2.4'!P28</f>
        <v>15954.584154306491</v>
      </c>
      <c r="E119" s="120">
        <f>'2.4'!X28</f>
        <v>19633.399324011854</v>
      </c>
      <c r="F119" s="120">
        <f>'2.4'!AF28</f>
        <v>20053.013118777057</v>
      </c>
      <c r="G119" s="120">
        <f>'2.4'!AN28</f>
        <v>22838.575708631932</v>
      </c>
      <c r="H119" s="120">
        <f>'2.4'!AV28</f>
        <v>31852.822688259144</v>
      </c>
      <c r="I119" s="120">
        <f>'2.4'!BD28</f>
        <v>30889.69874239184</v>
      </c>
      <c r="J119" s="120">
        <f>'2.4'!BL28</f>
        <v>31700.639771799863</v>
      </c>
      <c r="K119" s="120">
        <f>'2.4'!BT28</f>
        <v>35108.946798925135</v>
      </c>
      <c r="L119" s="120">
        <f>'2.4'!CB28</f>
        <v>37944.079469003009</v>
      </c>
      <c r="M119" s="120">
        <f>'2.4'!CJ28</f>
        <v>41789.423410999996</v>
      </c>
    </row>
    <row r="120" spans="1:13" ht="20.100000000000001" customHeight="1" x14ac:dyDescent="0.25">
      <c r="A120" s="137" t="s">
        <v>424</v>
      </c>
      <c r="B120" s="118" t="s">
        <v>830</v>
      </c>
      <c r="C120" s="119">
        <f>'2.4'!H29</f>
        <v>34242.809379631959</v>
      </c>
      <c r="D120" s="119">
        <f>'2.4'!P29</f>
        <v>36952.116273188811</v>
      </c>
      <c r="E120" s="119">
        <f>'2.4'!X29</f>
        <v>44985.630305752245</v>
      </c>
      <c r="F120" s="119">
        <f>'2.4'!AF29</f>
        <v>33451.022428983648</v>
      </c>
      <c r="G120" s="119">
        <f>'2.4'!AN29</f>
        <v>41391.102581998959</v>
      </c>
      <c r="H120" s="119">
        <f>'2.4'!AV29</f>
        <v>38939.588825594583</v>
      </c>
      <c r="I120" s="119">
        <f>'2.4'!BD29</f>
        <v>41070.606914909491</v>
      </c>
      <c r="J120" s="119">
        <f>'2.4'!BL29</f>
        <v>23986.588081726521</v>
      </c>
      <c r="K120" s="119">
        <f>'2.4'!BT29</f>
        <v>32291.883974697128</v>
      </c>
      <c r="L120" s="119">
        <f>'2.4'!CB29</f>
        <v>40641.199250209196</v>
      </c>
      <c r="M120" s="119">
        <f>'2.4'!CJ29</f>
        <v>56020.439021999991</v>
      </c>
    </row>
    <row r="121" spans="1:13" ht="20.100000000000001" customHeight="1" x14ac:dyDescent="0.25">
      <c r="A121" s="125" t="s">
        <v>425</v>
      </c>
      <c r="B121" s="124" t="s">
        <v>318</v>
      </c>
      <c r="C121" s="120">
        <f>'2.4'!H30</f>
        <v>33981.136884671956</v>
      </c>
      <c r="D121" s="120">
        <f>'2.4'!P30</f>
        <v>36735.193359898811</v>
      </c>
      <c r="E121" s="120">
        <f>'2.4'!X30</f>
        <v>44776.700193222248</v>
      </c>
      <c r="F121" s="120">
        <f>'2.4'!AF30</f>
        <v>33213.716056193647</v>
      </c>
      <c r="G121" s="120">
        <f>'2.4'!AN30</f>
        <v>41168.506875418956</v>
      </c>
      <c r="H121" s="120">
        <f>'2.4'!AV30</f>
        <v>38722.072350554583</v>
      </c>
      <c r="I121" s="120">
        <f>'2.4'!BD30</f>
        <v>40777.73625562949</v>
      </c>
      <c r="J121" s="120">
        <f>'2.4'!BL30</f>
        <v>23828.547188316519</v>
      </c>
      <c r="K121" s="120">
        <f>'2.4'!BT30</f>
        <v>32038.673112837128</v>
      </c>
      <c r="L121" s="120">
        <f>'2.4'!CB30</f>
        <v>40202.882691949198</v>
      </c>
      <c r="M121" s="142" t="str">
        <f>'2.4'!CJ30</f>
        <v>n.d.</v>
      </c>
    </row>
    <row r="122" spans="1:13" ht="20.100000000000001" customHeight="1" x14ac:dyDescent="0.25">
      <c r="A122" s="125" t="s">
        <v>426</v>
      </c>
      <c r="B122" s="124" t="s">
        <v>252</v>
      </c>
      <c r="C122" s="120">
        <f>'2.4'!H31</f>
        <v>261.67249495999999</v>
      </c>
      <c r="D122" s="120">
        <f>'2.4'!P31</f>
        <v>216.92291329</v>
      </c>
      <c r="E122" s="120">
        <f>'2.4'!X31</f>
        <v>208.93011253</v>
      </c>
      <c r="F122" s="120">
        <f>'2.4'!AF31</f>
        <v>237.30637278999998</v>
      </c>
      <c r="G122" s="120">
        <f>'2.4'!AN31</f>
        <v>222.59570658000001</v>
      </c>
      <c r="H122" s="120">
        <f>'2.4'!AV31</f>
        <v>217.51647503999999</v>
      </c>
      <c r="I122" s="120">
        <f>'2.4'!BD31</f>
        <v>292.87065927999998</v>
      </c>
      <c r="J122" s="120">
        <f>'2.4'!BL31</f>
        <v>158.04089341</v>
      </c>
      <c r="K122" s="120">
        <f>'2.4'!BT31</f>
        <v>253.21086186000002</v>
      </c>
      <c r="L122" s="120">
        <f>'2.4'!CB31</f>
        <v>438.31655825999997</v>
      </c>
      <c r="M122" s="142" t="str">
        <f>'2.4'!CJ31</f>
        <v>n.d.</v>
      </c>
    </row>
    <row r="123" spans="1:13" ht="20.100000000000001" customHeight="1" x14ac:dyDescent="0.25">
      <c r="A123" s="125" t="s">
        <v>427</v>
      </c>
      <c r="B123" s="124" t="s">
        <v>253</v>
      </c>
      <c r="C123" s="120">
        <f>'2.4'!H32</f>
        <v>0</v>
      </c>
      <c r="D123" s="120">
        <f>'2.4'!P32</f>
        <v>0</v>
      </c>
      <c r="E123" s="120">
        <f>'2.4'!X32</f>
        <v>0</v>
      </c>
      <c r="F123" s="120">
        <f>'2.4'!AF32</f>
        <v>0</v>
      </c>
      <c r="G123" s="120">
        <f>'2.4'!AN32</f>
        <v>0</v>
      </c>
      <c r="H123" s="120">
        <f>'2.4'!AV32</f>
        <v>0</v>
      </c>
      <c r="I123" s="120">
        <f>'2.4'!BD32</f>
        <v>0</v>
      </c>
      <c r="J123" s="120">
        <f>'2.4'!BL32</f>
        <v>0</v>
      </c>
      <c r="K123" s="120">
        <f>'2.4'!BT32</f>
        <v>0</v>
      </c>
      <c r="L123" s="120">
        <f>'2.4'!CB32</f>
        <v>0</v>
      </c>
      <c r="M123" s="142" t="str">
        <f>'2.4'!CJ32</f>
        <v>n.d.</v>
      </c>
    </row>
    <row r="124" spans="1:13" ht="20.100000000000001" customHeight="1" x14ac:dyDescent="0.25">
      <c r="A124" s="125" t="s">
        <v>428</v>
      </c>
      <c r="B124" s="124" t="s">
        <v>254</v>
      </c>
      <c r="C124" s="120">
        <f>'2.4'!H33</f>
        <v>0</v>
      </c>
      <c r="D124" s="120">
        <f>'2.4'!P33</f>
        <v>0</v>
      </c>
      <c r="E124" s="120">
        <f>'2.4'!X33</f>
        <v>0</v>
      </c>
      <c r="F124" s="120">
        <f>'2.4'!AF33</f>
        <v>0</v>
      </c>
      <c r="G124" s="120">
        <f>'2.4'!AN33</f>
        <v>0</v>
      </c>
      <c r="H124" s="120">
        <f>'2.4'!AV33</f>
        <v>0</v>
      </c>
      <c r="I124" s="120">
        <f>'2.4'!BD33</f>
        <v>0</v>
      </c>
      <c r="J124" s="120">
        <f>'2.4'!BL33</f>
        <v>0</v>
      </c>
      <c r="K124" s="120">
        <f>'2.4'!BT33</f>
        <v>0</v>
      </c>
      <c r="L124" s="120">
        <f>'2.4'!CB33</f>
        <v>0</v>
      </c>
      <c r="M124" s="142" t="str">
        <f>'2.4'!CJ33</f>
        <v>n.d.</v>
      </c>
    </row>
    <row r="125" spans="1:13" ht="20.100000000000001" customHeight="1" x14ac:dyDescent="0.25">
      <c r="A125" s="126"/>
      <c r="B125" s="126" t="s">
        <v>429</v>
      </c>
      <c r="C125" s="127">
        <f>'2.4'!H34</f>
        <v>7980.9579215731937</v>
      </c>
      <c r="D125" s="127">
        <f>'2.4'!P34</f>
        <v>14246.256827472942</v>
      </c>
      <c r="E125" s="127">
        <f>'2.4'!X34</f>
        <v>12803.749150973512</v>
      </c>
      <c r="F125" s="127">
        <f>'2.4'!AF34</f>
        <v>20696.563633896352</v>
      </c>
      <c r="G125" s="127">
        <f>'2.4'!AN34</f>
        <v>13259.238585409883</v>
      </c>
      <c r="H125" s="127">
        <f>'2.4'!AV34</f>
        <v>14339.621336838463</v>
      </c>
      <c r="I125" s="127">
        <f>'2.4'!BD34</f>
        <v>13225.8235363313</v>
      </c>
      <c r="J125" s="127">
        <f>'2.4'!BL34</f>
        <v>35090.571055211825</v>
      </c>
      <c r="K125" s="127">
        <f>'2.4'!BT34</f>
        <v>31597.471410959028</v>
      </c>
      <c r="L125" s="127">
        <f>'2.4'!CB34</f>
        <v>32594.887791640125</v>
      </c>
      <c r="M125" s="127">
        <f>'2.4'!CJ34</f>
        <v>15089.911638375488</v>
      </c>
    </row>
    <row r="126" spans="1:13" ht="20.100000000000001" customHeight="1" x14ac:dyDescent="0.25">
      <c r="A126" s="126"/>
      <c r="B126" s="126" t="s">
        <v>430</v>
      </c>
      <c r="C126" s="127">
        <f>'2.4'!H35</f>
        <v>4291.1986137354397</v>
      </c>
      <c r="D126" s="127">
        <f>'2.4'!P35</f>
        <v>8154.3610850541736</v>
      </c>
      <c r="E126" s="127">
        <f>'2.4'!X35</f>
        <v>2790.3984596799128</v>
      </c>
      <c r="F126" s="127">
        <f>'2.4'!AF35</f>
        <v>16775.849747070868</v>
      </c>
      <c r="G126" s="127">
        <f>'2.4'!AN35</f>
        <v>3875.2316232674639</v>
      </c>
      <c r="H126" s="127">
        <f>'2.4'!AV35</f>
        <v>2514.4519267698051</v>
      </c>
      <c r="I126" s="127">
        <f>'2.4'!BD35</f>
        <v>-2553.3883379122708</v>
      </c>
      <c r="J126" s="127">
        <f>'2.4'!BL35</f>
        <v>21502.115544892382</v>
      </c>
      <c r="K126" s="127">
        <f>'2.4'!BT35</f>
        <v>20755.877959928475</v>
      </c>
      <c r="L126" s="127">
        <f>'2.4'!CB35</f>
        <v>18673.31311228394</v>
      </c>
      <c r="M126" s="127">
        <f>'2.4'!CJ35</f>
        <v>7052.4121520002373</v>
      </c>
    </row>
    <row r="128" spans="1:13" s="136" customFormat="1" ht="20.100000000000001" customHeight="1" x14ac:dyDescent="0.25">
      <c r="A128" s="322" t="s">
        <v>624</v>
      </c>
      <c r="B128" s="322"/>
      <c r="C128" s="85">
        <v>2010</v>
      </c>
      <c r="D128" s="85">
        <v>2011</v>
      </c>
      <c r="E128" s="85">
        <v>2012</v>
      </c>
      <c r="F128" s="85">
        <v>2013</v>
      </c>
      <c r="G128" s="85">
        <v>2014</v>
      </c>
      <c r="H128" s="85">
        <v>2015</v>
      </c>
      <c r="I128" s="85">
        <v>2016</v>
      </c>
      <c r="J128" s="85">
        <v>2017</v>
      </c>
      <c r="K128" s="85">
        <v>2018</v>
      </c>
      <c r="L128" s="85">
        <v>2019</v>
      </c>
      <c r="M128" s="85">
        <v>2020</v>
      </c>
    </row>
    <row r="129" spans="1:13" ht="20.100000000000001" customHeight="1" x14ac:dyDescent="0.25">
      <c r="A129" s="18" t="s">
        <v>401</v>
      </c>
      <c r="B129" s="19" t="s">
        <v>826</v>
      </c>
      <c r="C129" s="20">
        <f>'2.4'!J7</f>
        <v>1422520.521082676</v>
      </c>
      <c r="D129" s="20">
        <f>'2.4'!R7</f>
        <v>1616952.8515222818</v>
      </c>
      <c r="E129" s="20">
        <f>'2.4'!Z7</f>
        <v>1799791.1132626627</v>
      </c>
      <c r="F129" s="20">
        <f>'2.4'!AH7</f>
        <v>1980364.4272243583</v>
      </c>
      <c r="G129" s="20">
        <f>'2.4'!AP7</f>
        <v>2084771.7154577633</v>
      </c>
      <c r="H129" s="20">
        <f>'2.4'!AX7</f>
        <v>2246507.8827257818</v>
      </c>
      <c r="I129" s="20">
        <f>'2.4'!BF7</f>
        <v>2393673.7139779581</v>
      </c>
      <c r="J129" s="20">
        <f>'2.4'!BN7</f>
        <v>2436943.7663565064</v>
      </c>
      <c r="K129" s="20">
        <f>'2.4'!BV7</f>
        <v>2637019.9986623162</v>
      </c>
      <c r="L129" s="20">
        <f>'2.4'!CD7</f>
        <v>2887169.7518045157</v>
      </c>
      <c r="M129" s="20">
        <f>'2.4'!CL7</f>
        <v>2676363.9375857902</v>
      </c>
    </row>
    <row r="130" spans="1:13" ht="20.100000000000001" customHeight="1" x14ac:dyDescent="0.25">
      <c r="A130" s="137" t="s">
        <v>402</v>
      </c>
      <c r="B130" s="118" t="s">
        <v>242</v>
      </c>
      <c r="C130" s="119">
        <f>'2.4'!J8</f>
        <v>915405.94254946487</v>
      </c>
      <c r="D130" s="119">
        <f>'2.4'!R8</f>
        <v>1054910.8478802552</v>
      </c>
      <c r="E130" s="119">
        <f>'2.4'!Z8</f>
        <v>1138524.7804462078</v>
      </c>
      <c r="F130" s="119">
        <f>'2.4'!AH8</f>
        <v>1251757.1005511126</v>
      </c>
      <c r="G130" s="119">
        <f>'2.4'!AP8</f>
        <v>1314873.5252926769</v>
      </c>
      <c r="H130" s="119">
        <f>'2.4'!AX8</f>
        <v>1378619.8309582584</v>
      </c>
      <c r="I130" s="119">
        <f>'2.4'!BF8</f>
        <v>1445847.8786522013</v>
      </c>
      <c r="J130" s="119">
        <f>'2.4'!BN8</f>
        <v>1523488.1717165047</v>
      </c>
      <c r="K130" s="119">
        <f>'2.4'!BV8</f>
        <v>1658116.4323520989</v>
      </c>
      <c r="L130" s="119">
        <f>'2.4'!CD8</f>
        <v>1748987.7686600601</v>
      </c>
      <c r="M130" s="119">
        <f>'2.4'!CL8</f>
        <v>1711833.0930154</v>
      </c>
    </row>
    <row r="131" spans="1:13" ht="20.100000000000001" customHeight="1" x14ac:dyDescent="0.25">
      <c r="A131" s="21" t="s">
        <v>403</v>
      </c>
      <c r="B131" s="22" t="s">
        <v>256</v>
      </c>
      <c r="C131" s="23">
        <f>'2.4'!J9</f>
        <v>258483.2526695047</v>
      </c>
      <c r="D131" s="23">
        <f>'2.4'!R9</f>
        <v>313999.18123889877</v>
      </c>
      <c r="E131" s="23">
        <f>'2.4'!Z9</f>
        <v>324933.23643125198</v>
      </c>
      <c r="F131" s="23">
        <f>'2.4'!AH9</f>
        <v>360771.12003212102</v>
      </c>
      <c r="G131" s="23">
        <f>'2.4'!AP9</f>
        <v>382156.00166004198</v>
      </c>
      <c r="H131" s="23">
        <f>'2.4'!AX9</f>
        <v>401126.72789934149</v>
      </c>
      <c r="I131" s="23">
        <f>'2.4'!BF9</f>
        <v>453199.91484120657</v>
      </c>
      <c r="J131" s="23">
        <f>'2.4'!BN9</f>
        <v>458685.46524577675</v>
      </c>
      <c r="K131" s="23">
        <f>'2.4'!BV9</f>
        <v>490756.76350703789</v>
      </c>
      <c r="L131" s="23">
        <f>'2.4'!CD9</f>
        <v>537921.72948100977</v>
      </c>
      <c r="M131" s="23">
        <f>'2.4'!CL9</f>
        <v>525647.31092903996</v>
      </c>
    </row>
    <row r="132" spans="1:13" ht="20.100000000000001" customHeight="1" x14ac:dyDescent="0.25">
      <c r="A132" s="21" t="s">
        <v>404</v>
      </c>
      <c r="B132" s="22" t="s">
        <v>257</v>
      </c>
      <c r="C132" s="23">
        <f>'2.4'!J10</f>
        <v>12531.03227256</v>
      </c>
      <c r="D132" s="23">
        <f>'2.4'!R10</f>
        <v>14844.60652343</v>
      </c>
      <c r="E132" s="23">
        <f>'2.4'!Z10</f>
        <v>16687.596646900001</v>
      </c>
      <c r="F132" s="23">
        <f>'2.4'!AH10</f>
        <v>18725.35589553</v>
      </c>
      <c r="G132" s="23">
        <f>'2.4'!AP10</f>
        <v>20719.317173770003</v>
      </c>
      <c r="H132" s="23">
        <f>'2.4'!AX10</f>
        <v>21587.140463770003</v>
      </c>
      <c r="I132" s="23">
        <f>'2.4'!BF10</f>
        <v>22190.159168029997</v>
      </c>
      <c r="J132" s="23">
        <f>'2.4'!BN10</f>
        <v>22732.264374940001</v>
      </c>
      <c r="K132" s="23">
        <f>'2.4'!BV10</f>
        <v>24405.276907609998</v>
      </c>
      <c r="L132" s="23">
        <f>'2.4'!CD10</f>
        <v>24238.585104130001</v>
      </c>
      <c r="M132" s="23">
        <f>'2.4'!CL10</f>
        <v>23268.17352013</v>
      </c>
    </row>
    <row r="133" spans="1:13" ht="20.100000000000001" customHeight="1" x14ac:dyDescent="0.25">
      <c r="A133" s="21" t="s">
        <v>405</v>
      </c>
      <c r="B133" s="22" t="s">
        <v>258</v>
      </c>
      <c r="C133" s="23">
        <f>'2.4'!J11</f>
        <v>49072.0262729284</v>
      </c>
      <c r="D133" s="23">
        <f>'2.4'!R11</f>
        <v>56021.724167277447</v>
      </c>
      <c r="E133" s="23">
        <f>'2.4'!Z11</f>
        <v>62702.514671861376</v>
      </c>
      <c r="F133" s="23">
        <f>'2.4'!AH11</f>
        <v>70145.460122969875</v>
      </c>
      <c r="G133" s="23">
        <f>'2.4'!AP11</f>
        <v>77412.814786520656</v>
      </c>
      <c r="H133" s="23">
        <f>'2.4'!AX11</f>
        <v>86577.954371159023</v>
      </c>
      <c r="I133" s="23">
        <f>'2.4'!BF11</f>
        <v>92631.172218264517</v>
      </c>
      <c r="J133" s="23">
        <f>'2.4'!BN11</f>
        <v>98805.513572559081</v>
      </c>
      <c r="K133" s="23">
        <f>'2.4'!BV11</f>
        <v>108088.03109198442</v>
      </c>
      <c r="L133" s="23">
        <f>'2.4'!CD11</f>
        <v>116205.82246107962</v>
      </c>
      <c r="M133" s="23">
        <f>'2.4'!CL11</f>
        <v>120359.51076957</v>
      </c>
    </row>
    <row r="134" spans="1:13" ht="20.100000000000001" customHeight="1" x14ac:dyDescent="0.25">
      <c r="A134" s="21" t="s">
        <v>406</v>
      </c>
      <c r="B134" s="22" t="s">
        <v>264</v>
      </c>
      <c r="C134" s="23">
        <f>'2.4'!J12</f>
        <v>574052.25419572182</v>
      </c>
      <c r="D134" s="23">
        <f>'2.4'!R12</f>
        <v>643067.53928029898</v>
      </c>
      <c r="E134" s="23">
        <f>'2.4'!Z12</f>
        <v>703552.81586035457</v>
      </c>
      <c r="F134" s="23">
        <f>'2.4'!AH12</f>
        <v>764557.57981612172</v>
      </c>
      <c r="G134" s="23">
        <f>'2.4'!AP12</f>
        <v>797853.33667504438</v>
      </c>
      <c r="H134" s="23">
        <f>'2.4'!AX12</f>
        <v>830849.05035405804</v>
      </c>
      <c r="I134" s="23">
        <f>'2.4'!BF12</f>
        <v>846378.08747148013</v>
      </c>
      <c r="J134" s="23">
        <f>'2.4'!BN12</f>
        <v>910914.76959455863</v>
      </c>
      <c r="K134" s="23">
        <f>'2.4'!BV12</f>
        <v>994161.8882769465</v>
      </c>
      <c r="L134" s="23">
        <f>'2.4'!CD12</f>
        <v>1027688.7881420808</v>
      </c>
      <c r="M134" s="23">
        <f>'2.4'!CL12</f>
        <v>996844.18496866</v>
      </c>
    </row>
    <row r="135" spans="1:13" ht="20.100000000000001" customHeight="1" x14ac:dyDescent="0.25">
      <c r="A135" s="21" t="s">
        <v>407</v>
      </c>
      <c r="B135" s="22" t="s">
        <v>273</v>
      </c>
      <c r="C135" s="23">
        <f>'2.4'!J13</f>
        <v>21082.992104879999</v>
      </c>
      <c r="D135" s="23">
        <f>'2.4'!R13</f>
        <v>26653.026353739999</v>
      </c>
      <c r="E135" s="23">
        <f>'2.4'!Z13</f>
        <v>31128.93615275</v>
      </c>
      <c r="F135" s="23">
        <f>'2.4'!AH13</f>
        <v>36978.393835469993</v>
      </c>
      <c r="G135" s="23">
        <f>'2.4'!AP13</f>
        <v>36773.041650119994</v>
      </c>
      <c r="H135" s="23">
        <f>'2.4'!AX13</f>
        <v>38969.359133270002</v>
      </c>
      <c r="I135" s="23">
        <f>'2.4'!BF13</f>
        <v>31447.614282120001</v>
      </c>
      <c r="J135" s="23">
        <f>'2.4'!BN13</f>
        <v>32350.158855550002</v>
      </c>
      <c r="K135" s="23">
        <f>'2.4'!BV13</f>
        <v>40704.096041889999</v>
      </c>
      <c r="L135" s="23">
        <f>'2.4'!CD13</f>
        <v>42932.793020130004</v>
      </c>
      <c r="M135" s="23">
        <f>'2.4'!CL13</f>
        <v>45721.898153310001</v>
      </c>
    </row>
    <row r="136" spans="1:13" ht="20.100000000000001" customHeight="1" x14ac:dyDescent="0.25">
      <c r="A136" s="21" t="s">
        <v>408</v>
      </c>
      <c r="B136" s="22" t="s">
        <v>278</v>
      </c>
      <c r="C136" s="23">
        <f>'2.4'!J14</f>
        <v>184.38503387000003</v>
      </c>
      <c r="D136" s="23">
        <f>'2.4'!R14</f>
        <v>324.7703166099999</v>
      </c>
      <c r="E136" s="23">
        <f>'2.4'!Z14</f>
        <v>-480.31931691</v>
      </c>
      <c r="F136" s="23">
        <f>'2.4'!AH14</f>
        <v>579.19084889999999</v>
      </c>
      <c r="G136" s="23">
        <f>'2.4'!AP14</f>
        <v>-40.986652819999989</v>
      </c>
      <c r="H136" s="23">
        <f>'2.4'!AX14</f>
        <v>-490.40126334000001</v>
      </c>
      <c r="I136" s="23">
        <f>'2.4'!BF14</f>
        <v>0.93067109999999997</v>
      </c>
      <c r="J136" s="23">
        <f>'2.4'!BN14</f>
        <v>7.3120000000002905E-5</v>
      </c>
      <c r="K136" s="23">
        <f>'2.4'!BV14</f>
        <v>0.37652663000000003</v>
      </c>
      <c r="L136" s="23">
        <f>'2.4'!CD14</f>
        <v>5.045162999999999E-2</v>
      </c>
      <c r="M136" s="23">
        <f>'2.4'!CL14</f>
        <v>-7.9853253099999995</v>
      </c>
    </row>
    <row r="137" spans="1:13" ht="20.100000000000001" customHeight="1" x14ac:dyDescent="0.25">
      <c r="A137" s="137" t="s">
        <v>409</v>
      </c>
      <c r="B137" s="118" t="s">
        <v>246</v>
      </c>
      <c r="C137" s="119">
        <f>'2.4'!J15</f>
        <v>351302.45753559406</v>
      </c>
      <c r="D137" s="119">
        <f>'2.4'!R15</f>
        <v>405082.91953126661</v>
      </c>
      <c r="E137" s="119">
        <f>'2.4'!Z15</f>
        <v>452541.39208005584</v>
      </c>
      <c r="F137" s="119">
        <f>'2.4'!AH15</f>
        <v>501048.29708129104</v>
      </c>
      <c r="G137" s="119">
        <f>'2.4'!AP15</f>
        <v>540730.70163185068</v>
      </c>
      <c r="H137" s="119">
        <f>'2.4'!AX15</f>
        <v>573192.55320803414</v>
      </c>
      <c r="I137" s="119">
        <f>'2.4'!BF15</f>
        <v>604046.73646952235</v>
      </c>
      <c r="J137" s="119">
        <f>'2.4'!BN15</f>
        <v>651885.47374156816</v>
      </c>
      <c r="K137" s="119">
        <f>'2.4'!BV15</f>
        <v>660882.37985561858</v>
      </c>
      <c r="L137" s="119">
        <f>'2.4'!CD15</f>
        <v>704478.55390475038</v>
      </c>
      <c r="M137" s="119">
        <f>'2.4'!CL15</f>
        <v>699036.40188220306</v>
      </c>
    </row>
    <row r="138" spans="1:13" ht="20.100000000000001" customHeight="1" x14ac:dyDescent="0.25">
      <c r="A138" s="137" t="s">
        <v>410</v>
      </c>
      <c r="B138" s="118" t="s">
        <v>243</v>
      </c>
      <c r="C138" s="119">
        <f>'2.4'!J16</f>
        <v>70.572699900018051</v>
      </c>
      <c r="D138" s="119">
        <f>'2.4'!R16</f>
        <v>32.656837640039157</v>
      </c>
      <c r="E138" s="119">
        <f>'2.4'!Z16</f>
        <v>37.796681289968546</v>
      </c>
      <c r="F138" s="119">
        <f>'2.4'!AH16</f>
        <v>79.668856130039785</v>
      </c>
      <c r="G138" s="119">
        <f>'2.4'!AP16</f>
        <v>54.567004760028794</v>
      </c>
      <c r="H138" s="119">
        <f>'2.4'!AX16</f>
        <v>40.301625079941005</v>
      </c>
      <c r="I138" s="119">
        <f>'2.4'!BF16</f>
        <v>25.743523719953373</v>
      </c>
      <c r="J138" s="119">
        <f>'2.4'!BN16</f>
        <v>41.776628519990481</v>
      </c>
      <c r="K138" s="119">
        <f>'2.4'!BV16</f>
        <v>85.282215390005149</v>
      </c>
      <c r="L138" s="119">
        <f>'2.4'!CD16</f>
        <v>15.147893649875186</v>
      </c>
      <c r="M138" s="119">
        <f>'2.4'!CL16</f>
        <v>18.490808470058255</v>
      </c>
    </row>
    <row r="139" spans="1:13" ht="20.100000000000001" customHeight="1" x14ac:dyDescent="0.25">
      <c r="A139" s="137" t="s">
        <v>411</v>
      </c>
      <c r="B139" s="118" t="s">
        <v>247</v>
      </c>
      <c r="C139" s="119">
        <f>'2.4'!J17</f>
        <v>155741.54829771694</v>
      </c>
      <c r="D139" s="119">
        <f>'2.4'!R17</f>
        <v>156926.42727311997</v>
      </c>
      <c r="E139" s="119">
        <f>'2.4'!Z17</f>
        <v>208687.14405510898</v>
      </c>
      <c r="F139" s="119">
        <f>'2.4'!AH17</f>
        <v>227479.36073582465</v>
      </c>
      <c r="G139" s="119">
        <f>'2.4'!AP17</f>
        <v>229112.9215284753</v>
      </c>
      <c r="H139" s="119">
        <f>'2.4'!AX17</f>
        <v>294655.19693440909</v>
      </c>
      <c r="I139" s="119">
        <f>'2.4'!BF17</f>
        <v>343753.35533251398</v>
      </c>
      <c r="J139" s="119">
        <f>'2.4'!BN17</f>
        <v>261528.34426991342</v>
      </c>
      <c r="K139" s="119">
        <f>'2.4'!BV17</f>
        <v>317935.90423920861</v>
      </c>
      <c r="L139" s="119">
        <f>'2.4'!CD17</f>
        <v>433688.28134605539</v>
      </c>
      <c r="M139" s="119">
        <f>'2.4'!CL17</f>
        <v>265475.95187971665</v>
      </c>
    </row>
    <row r="140" spans="1:13" ht="20.100000000000001" customHeight="1" x14ac:dyDescent="0.25">
      <c r="A140" s="123" t="s">
        <v>412</v>
      </c>
      <c r="B140" s="121" t="s">
        <v>827</v>
      </c>
      <c r="C140" s="122">
        <f>'2.4'!J18</f>
        <v>31862.618108279039</v>
      </c>
      <c r="D140" s="122">
        <f>'2.4'!R18</f>
        <v>30194.390796657848</v>
      </c>
      <c r="E140" s="122">
        <f>'2.4'!Z18</f>
        <v>44576.406992800868</v>
      </c>
      <c r="F140" s="122">
        <f>'2.4'!AH18</f>
        <v>45126.184845227515</v>
      </c>
      <c r="G140" s="122">
        <f>'2.4'!AP18</f>
        <v>67186.530087055362</v>
      </c>
      <c r="H140" s="122">
        <f>'2.4'!AX18</f>
        <v>116142.77372209029</v>
      </c>
      <c r="I140" s="122">
        <f>'2.4'!BF18</f>
        <v>150334.64813044647</v>
      </c>
      <c r="J140" s="122">
        <f>'2.4'!BN18</f>
        <v>66537.565738996796</v>
      </c>
      <c r="K140" s="122">
        <f>'2.4'!BV18</f>
        <v>89790.585987399929</v>
      </c>
      <c r="L140" s="122">
        <f>'2.4'!CD18</f>
        <v>103241.09448250859</v>
      </c>
      <c r="M140" s="122">
        <f>'2.4'!CL18</f>
        <v>55833.565589363323</v>
      </c>
    </row>
    <row r="141" spans="1:13" ht="20.100000000000001" customHeight="1" x14ac:dyDescent="0.25">
      <c r="A141" s="123" t="s">
        <v>413</v>
      </c>
      <c r="B141" s="121" t="s">
        <v>395</v>
      </c>
      <c r="C141" s="122">
        <f>'2.4'!J19</f>
        <v>123878.93018943793</v>
      </c>
      <c r="D141" s="122">
        <f>'2.4'!R19</f>
        <v>126732.03647646212</v>
      </c>
      <c r="E141" s="122">
        <f>'2.4'!Z19</f>
        <v>164110.73706230815</v>
      </c>
      <c r="F141" s="122">
        <f>'2.4'!AH19</f>
        <v>182353.17589059714</v>
      </c>
      <c r="G141" s="122">
        <f>'2.4'!AP19</f>
        <v>161926.39144141992</v>
      </c>
      <c r="H141" s="122">
        <f>'2.4'!AX19</f>
        <v>178512.42321231886</v>
      </c>
      <c r="I141" s="122">
        <f>'2.4'!BF19</f>
        <v>193418.70720206748</v>
      </c>
      <c r="J141" s="122">
        <f>'2.4'!BN19</f>
        <v>194990.77853091666</v>
      </c>
      <c r="K141" s="122">
        <f>'2.4'!BV19</f>
        <v>228145.31825180864</v>
      </c>
      <c r="L141" s="122">
        <f>'2.4'!CD19</f>
        <v>330447.18686354673</v>
      </c>
      <c r="M141" s="122">
        <f>'2.4'!CL19</f>
        <v>209642.3862903534</v>
      </c>
    </row>
    <row r="142" spans="1:13" ht="20.100000000000001" customHeight="1" x14ac:dyDescent="0.25">
      <c r="A142" s="18" t="s">
        <v>414</v>
      </c>
      <c r="B142" s="19" t="s">
        <v>828</v>
      </c>
      <c r="C142" s="20">
        <f>'2.4'!J20</f>
        <v>1386696.1459955077</v>
      </c>
      <c r="D142" s="20">
        <f>'2.4'!R20</f>
        <v>1556842.0094677233</v>
      </c>
      <c r="E142" s="20">
        <f>'2.4'!Z20</f>
        <v>1707878.8508129483</v>
      </c>
      <c r="F142" s="20">
        <f>'2.4'!AH20</f>
        <v>1939532.7078802411</v>
      </c>
      <c r="G142" s="20">
        <f>'2.4'!AP20</f>
        <v>2196062.9560527382</v>
      </c>
      <c r="H142" s="20">
        <f>'2.4'!AX20</f>
        <v>2549662.8532442125</v>
      </c>
      <c r="I142" s="20">
        <f>'2.4'!BF20</f>
        <v>2574074.8569611809</v>
      </c>
      <c r="J142" s="20">
        <f>'2.4'!BN20</f>
        <v>2690280.8131362665</v>
      </c>
      <c r="K142" s="20">
        <f>'2.4'!BV20</f>
        <v>2802032.8467771178</v>
      </c>
      <c r="L142" s="20">
        <f>'2.4'!CD20</f>
        <v>2970076.4120065453</v>
      </c>
      <c r="M142" s="20">
        <f>'2.4'!CL20</f>
        <v>3262908.4965871694</v>
      </c>
    </row>
    <row r="143" spans="1:13" ht="20.100000000000001" customHeight="1" x14ac:dyDescent="0.25">
      <c r="A143" s="137" t="s">
        <v>415</v>
      </c>
      <c r="B143" s="118" t="s">
        <v>730</v>
      </c>
      <c r="C143" s="119">
        <f>'2.4'!J21</f>
        <v>1282682.9698150372</v>
      </c>
      <c r="D143" s="119">
        <f>'2.4'!R21</f>
        <v>1466348.8098752634</v>
      </c>
      <c r="E143" s="119">
        <f>'2.4'!Z21</f>
        <v>1606951.8806124777</v>
      </c>
      <c r="F143" s="119">
        <f>'2.4'!AH21</f>
        <v>1832543.1270045184</v>
      </c>
      <c r="G143" s="119">
        <f>'2.4'!AP21</f>
        <v>2064726.3067689247</v>
      </c>
      <c r="H143" s="119">
        <f>'2.4'!AX21</f>
        <v>2456500.257922682</v>
      </c>
      <c r="I143" s="119">
        <f>'2.4'!BF21</f>
        <v>2478370.0666529187</v>
      </c>
      <c r="J143" s="119">
        <f>'2.4'!BN21</f>
        <v>2619878.2367984233</v>
      </c>
      <c r="K143" s="119">
        <f>'2.4'!BV21</f>
        <v>2711987.4389676284</v>
      </c>
      <c r="L143" s="119">
        <f>'2.4'!CD21</f>
        <v>2883679.6573939468</v>
      </c>
      <c r="M143" s="119">
        <f>'2.4'!CL21</f>
        <v>3156177.0246784221</v>
      </c>
    </row>
    <row r="144" spans="1:13" ht="20.100000000000001" customHeight="1" x14ac:dyDescent="0.25">
      <c r="A144" s="125" t="s">
        <v>417</v>
      </c>
      <c r="B144" s="124" t="s">
        <v>244</v>
      </c>
      <c r="C144" s="120">
        <f>'2.4'!J22</f>
        <v>412476.6333951205</v>
      </c>
      <c r="D144" s="120">
        <f>'2.4'!R22</f>
        <v>460440.59566649218</v>
      </c>
      <c r="E144" s="120">
        <f>'2.4'!Z22</f>
        <v>509669.0528295766</v>
      </c>
      <c r="F144" s="120">
        <f>'2.4'!AH22</f>
        <v>575366.46665894659</v>
      </c>
      <c r="G144" s="120">
        <f>'2.4'!AP22</f>
        <v>630033.41620881332</v>
      </c>
      <c r="H144" s="120">
        <f>'2.4'!AX22</f>
        <v>691563.13685708155</v>
      </c>
      <c r="I144" s="120">
        <f>'2.4'!BF22</f>
        <v>730061.00751826947</v>
      </c>
      <c r="J144" s="120">
        <f>'2.4'!BN22</f>
        <v>772986.49791836529</v>
      </c>
      <c r="K144" s="120">
        <f>'2.4'!BV22</f>
        <v>799657.78169337381</v>
      </c>
      <c r="L144" s="120">
        <f>'2.4'!CD22</f>
        <v>859314.57954270835</v>
      </c>
      <c r="M144" s="120">
        <f>'2.4'!CL22</f>
        <v>861391.58544256212</v>
      </c>
    </row>
    <row r="145" spans="1:13" ht="20.100000000000001" customHeight="1" x14ac:dyDescent="0.25">
      <c r="A145" s="125" t="s">
        <v>418</v>
      </c>
      <c r="B145" s="124" t="s">
        <v>245</v>
      </c>
      <c r="C145" s="120">
        <f>'2.4'!J23</f>
        <v>208585.36072185374</v>
      </c>
      <c r="D145" s="120">
        <f>'2.4'!R23</f>
        <v>230416.81457662399</v>
      </c>
      <c r="E145" s="120">
        <f>'2.4'!Z23</f>
        <v>254912.20596087998</v>
      </c>
      <c r="F145" s="120">
        <f>'2.4'!AH23</f>
        <v>273775.06277798995</v>
      </c>
      <c r="G145" s="120">
        <f>'2.4'!AP23</f>
        <v>306764.47387041198</v>
      </c>
      <c r="H145" s="120">
        <f>'2.4'!AX23</f>
        <v>300967.16552527505</v>
      </c>
      <c r="I145" s="120">
        <f>'2.4'!BF23</f>
        <v>331642.42410344793</v>
      </c>
      <c r="J145" s="120">
        <f>'2.4'!BN23</f>
        <v>320141.60608868813</v>
      </c>
      <c r="K145" s="120">
        <f>'2.4'!BV23</f>
        <v>354168.86198725807</v>
      </c>
      <c r="L145" s="120">
        <f>'2.4'!CD23</f>
        <v>387056.09441828268</v>
      </c>
      <c r="M145" s="120">
        <f>'2.4'!CL23</f>
        <v>390886.63541754172</v>
      </c>
    </row>
    <row r="146" spans="1:13" ht="20.100000000000001" customHeight="1" x14ac:dyDescent="0.25">
      <c r="A146" s="125" t="s">
        <v>419</v>
      </c>
      <c r="B146" s="124" t="s">
        <v>829</v>
      </c>
      <c r="C146" s="120">
        <f>'2.4'!J24</f>
        <v>82525.469330202584</v>
      </c>
      <c r="D146" s="120">
        <f>'2.4'!R24</f>
        <v>122047.54579935891</v>
      </c>
      <c r="E146" s="120">
        <f>'2.4'!Z24</f>
        <v>97554.679493242496</v>
      </c>
      <c r="F146" s="120">
        <f>'2.4'!AH24</f>
        <v>135867.52888419028</v>
      </c>
      <c r="G146" s="120">
        <f>'2.4'!AP24</f>
        <v>174271.1285725185</v>
      </c>
      <c r="H146" s="120">
        <f>'2.4'!AX24</f>
        <v>362852.76100154873</v>
      </c>
      <c r="I146" s="120">
        <f>'2.4'!BF24</f>
        <v>216072.63049536149</v>
      </c>
      <c r="J146" s="120">
        <f>'2.4'!BN24</f>
        <v>206188.53199031268</v>
      </c>
      <c r="K146" s="120">
        <f>'2.4'!BV24</f>
        <v>238043.40359013318</v>
      </c>
      <c r="L146" s="120">
        <f>'2.4'!CD24</f>
        <v>143200.42805288354</v>
      </c>
      <c r="M146" s="120">
        <f>'2.4'!CL24</f>
        <v>83379.82736912572</v>
      </c>
    </row>
    <row r="147" spans="1:13" ht="20.100000000000001" customHeight="1" x14ac:dyDescent="0.25">
      <c r="A147" s="125" t="s">
        <v>420</v>
      </c>
      <c r="B147" s="124" t="s">
        <v>248</v>
      </c>
      <c r="C147" s="120">
        <f>'2.4'!J25</f>
        <v>4648.2134626340267</v>
      </c>
      <c r="D147" s="120">
        <f>'2.4'!R25</f>
        <v>7725.7197071199989</v>
      </c>
      <c r="E147" s="120">
        <f>'2.4'!Z25</f>
        <v>9791.9066425500005</v>
      </c>
      <c r="F147" s="120">
        <f>'2.4'!AH25</f>
        <v>16505.322671415001</v>
      </c>
      <c r="G147" s="120">
        <f>'2.4'!AP25</f>
        <v>18809.769008092</v>
      </c>
      <c r="H147" s="120">
        <f>'2.4'!AX25</f>
        <v>56439.079008109999</v>
      </c>
      <c r="I147" s="120">
        <f>'2.4'!BF25</f>
        <v>28971.09938734</v>
      </c>
      <c r="J147" s="120">
        <f>'2.4'!BN25</f>
        <v>23169.237044089998</v>
      </c>
      <c r="K147" s="120">
        <f>'2.4'!BV25</f>
        <v>24791.74160849</v>
      </c>
      <c r="L147" s="120">
        <f>'2.4'!CD25</f>
        <v>17477.486677052762</v>
      </c>
      <c r="M147" s="120">
        <f>'2.4'!CL25</f>
        <v>12295.730786879456</v>
      </c>
    </row>
    <row r="148" spans="1:13" ht="20.100000000000001" customHeight="1" x14ac:dyDescent="0.25">
      <c r="A148" s="125" t="s">
        <v>421</v>
      </c>
      <c r="B148" s="124" t="s">
        <v>243</v>
      </c>
      <c r="C148" s="120">
        <f>'2.4'!J26</f>
        <v>1221.1649879256147</v>
      </c>
      <c r="D148" s="120">
        <f>'2.4'!R26</f>
        <v>1121.6221434820909</v>
      </c>
      <c r="E148" s="120">
        <f>'2.4'!Z26</f>
        <v>1318.9089222513139</v>
      </c>
      <c r="F148" s="120">
        <f>'2.4'!AH26</f>
        <v>1900.490508380055</v>
      </c>
      <c r="G148" s="120">
        <f>'2.4'!AP26</f>
        <v>3107.2389372711186</v>
      </c>
      <c r="H148" s="120">
        <f>'2.4'!AX26</f>
        <v>2715.712341534032</v>
      </c>
      <c r="I148" s="120">
        <f>'2.4'!BF26</f>
        <v>4606.7145800091093</v>
      </c>
      <c r="J148" s="120">
        <f>'2.4'!BN26</f>
        <v>3608.9118204439292</v>
      </c>
      <c r="K148" s="120">
        <f>'2.4'!BV26</f>
        <v>3654.8785046599805</v>
      </c>
      <c r="L148" s="120">
        <f>'2.4'!CD26</f>
        <v>2459.6918617150513</v>
      </c>
      <c r="M148" s="120">
        <f>'2.4'!CL26</f>
        <v>4025.1398170435568</v>
      </c>
    </row>
    <row r="149" spans="1:13" ht="20.100000000000001" customHeight="1" x14ac:dyDescent="0.25">
      <c r="A149" s="125" t="s">
        <v>422</v>
      </c>
      <c r="B149" s="124" t="s">
        <v>580</v>
      </c>
      <c r="C149" s="120">
        <f>'2.4'!J27</f>
        <v>529281.16174933303</v>
      </c>
      <c r="D149" s="120">
        <f>'2.4'!R27</f>
        <v>589751.58752866078</v>
      </c>
      <c r="E149" s="120">
        <f>'2.4'!Z27</f>
        <v>666598.42301292054</v>
      </c>
      <c r="F149" s="120">
        <f>'2.4'!AH27</f>
        <v>752864.58275230904</v>
      </c>
      <c r="G149" s="120">
        <f>'2.4'!AP27</f>
        <v>845065.82367533236</v>
      </c>
      <c r="H149" s="120">
        <f>'2.4'!AX27</f>
        <v>937153.62917905557</v>
      </c>
      <c r="I149" s="120">
        <f>'2.4'!BF27</f>
        <v>1064235.086526785</v>
      </c>
      <c r="J149" s="120">
        <f>'2.4'!BN27</f>
        <v>1201247.9901975507</v>
      </c>
      <c r="K149" s="120">
        <f>'2.4'!BV27</f>
        <v>1187264.7778569181</v>
      </c>
      <c r="L149" s="120">
        <f>'2.4'!CD27</f>
        <v>1330829.4916109501</v>
      </c>
      <c r="M149" s="120">
        <f>'2.4'!CL27</f>
        <v>1684007.8747280617</v>
      </c>
    </row>
    <row r="150" spans="1:13" ht="20.100000000000001" customHeight="1" x14ac:dyDescent="0.25">
      <c r="A150" s="125" t="s">
        <v>423</v>
      </c>
      <c r="B150" s="124" t="s">
        <v>398</v>
      </c>
      <c r="C150" s="120">
        <f>'2.4'!J28</f>
        <v>43944.966167967752</v>
      </c>
      <c r="D150" s="120">
        <f>'2.4'!R28</f>
        <v>54844.924453525426</v>
      </c>
      <c r="E150" s="120">
        <f>'2.4'!Z28</f>
        <v>67106.703751056601</v>
      </c>
      <c r="F150" s="120">
        <f>'2.4'!AH28</f>
        <v>76263.67275128726</v>
      </c>
      <c r="G150" s="120">
        <f>'2.4'!AP28</f>
        <v>86674.456496485247</v>
      </c>
      <c r="H150" s="120">
        <f>'2.4'!AX28</f>
        <v>104808.77401007779</v>
      </c>
      <c r="I150" s="120">
        <f>'2.4'!BF28</f>
        <v>102781.1040417054</v>
      </c>
      <c r="J150" s="120">
        <f>'2.4'!BN28</f>
        <v>92535.461738972896</v>
      </c>
      <c r="K150" s="120">
        <f>'2.4'!BV28</f>
        <v>104405.99372679493</v>
      </c>
      <c r="L150" s="120">
        <f>'2.4'!CD28</f>
        <v>143341.8852303547</v>
      </c>
      <c r="M150" s="120">
        <f>'2.4'!CL28</f>
        <v>120190.23111720712</v>
      </c>
    </row>
    <row r="151" spans="1:13" ht="20.100000000000001" customHeight="1" x14ac:dyDescent="0.25">
      <c r="A151" s="137" t="s">
        <v>424</v>
      </c>
      <c r="B151" s="118" t="s">
        <v>830</v>
      </c>
      <c r="C151" s="119">
        <f>'2.4'!J29</f>
        <v>104013.17618047041</v>
      </c>
      <c r="D151" s="119">
        <f>'2.4'!R29</f>
        <v>90493.199592459801</v>
      </c>
      <c r="E151" s="119">
        <f>'2.4'!Z29</f>
        <v>100926.97020047071</v>
      </c>
      <c r="F151" s="119">
        <f>'2.4'!AH29</f>
        <v>106989.58087572263</v>
      </c>
      <c r="G151" s="119">
        <f>'2.4'!AP29</f>
        <v>131336.64928381395</v>
      </c>
      <c r="H151" s="119">
        <f>'2.4'!AX29</f>
        <v>93162.595321529574</v>
      </c>
      <c r="I151" s="119">
        <f>'2.4'!BF29</f>
        <v>95704.790308262483</v>
      </c>
      <c r="J151" s="119">
        <f>'2.4'!BN29</f>
        <v>70402.576337842533</v>
      </c>
      <c r="K151" s="119">
        <f>'2.4'!BV29</f>
        <v>90045.407809490134</v>
      </c>
      <c r="L151" s="119">
        <f>'2.4'!CD29</f>
        <v>86396.754612598044</v>
      </c>
      <c r="M151" s="119">
        <f>'2.4'!CL29</f>
        <v>106731.47190874783</v>
      </c>
    </row>
    <row r="152" spans="1:13" ht="20.100000000000001" customHeight="1" x14ac:dyDescent="0.25">
      <c r="A152" s="125" t="s">
        <v>425</v>
      </c>
      <c r="B152" s="124" t="s">
        <v>318</v>
      </c>
      <c r="C152" s="120">
        <f>'2.4'!J30</f>
        <v>102518.87317363704</v>
      </c>
      <c r="D152" s="120">
        <f>'2.4'!R30</f>
        <v>93237.843072481803</v>
      </c>
      <c r="E152" s="120">
        <f>'2.4'!Z30</f>
        <v>102166.03793267322</v>
      </c>
      <c r="F152" s="120">
        <f>'2.4'!AH30</f>
        <v>109642.73312749162</v>
      </c>
      <c r="G152" s="120">
        <f>'2.4'!AP30</f>
        <v>136777.05444589394</v>
      </c>
      <c r="H152" s="120">
        <f>'2.4'!AX30</f>
        <v>96263.513727758575</v>
      </c>
      <c r="I152" s="120">
        <f>'2.4'!BF30</f>
        <v>98461.31109821648</v>
      </c>
      <c r="J152" s="120">
        <f>'2.4'!BN30</f>
        <v>77735.306485499517</v>
      </c>
      <c r="K152" s="120">
        <f>'2.4'!BV30</f>
        <v>91950.57461899714</v>
      </c>
      <c r="L152" s="120">
        <f>'2.4'!CD30</f>
        <v>92129.686673665681</v>
      </c>
      <c r="M152" s="142" t="str">
        <f>'2.4'!CL30</f>
        <v>n.d.</v>
      </c>
    </row>
    <row r="153" spans="1:13" ht="20.100000000000001" customHeight="1" x14ac:dyDescent="0.25">
      <c r="A153" s="125" t="s">
        <v>426</v>
      </c>
      <c r="B153" s="124" t="s">
        <v>252</v>
      </c>
      <c r="C153" s="120">
        <f>'2.4'!J31</f>
        <v>2125.0401259743776</v>
      </c>
      <c r="D153" s="120">
        <f>'2.4'!R31</f>
        <v>370.77375143300014</v>
      </c>
      <c r="E153" s="120">
        <f>'2.4'!Z31</f>
        <v>229.26409585093484</v>
      </c>
      <c r="F153" s="120">
        <f>'2.4'!AH31</f>
        <v>421.57036937599992</v>
      </c>
      <c r="G153" s="120">
        <f>'2.4'!AP31</f>
        <v>1676.5093489210001</v>
      </c>
      <c r="H153" s="120">
        <f>'2.4'!AX31</f>
        <v>1594.820440212</v>
      </c>
      <c r="I153" s="120">
        <f>'2.4'!BF31</f>
        <v>533.01350450600023</v>
      </c>
      <c r="J153" s="120">
        <f>'2.4'!BN31</f>
        <v>1353.6717520940001</v>
      </c>
      <c r="K153" s="120">
        <f>'2.4'!BV31</f>
        <v>564.21164744600014</v>
      </c>
      <c r="L153" s="120">
        <f>'2.4'!CD31</f>
        <v>826.50875402436259</v>
      </c>
      <c r="M153" s="142" t="str">
        <f>'2.4'!CL31</f>
        <v>n.d.</v>
      </c>
    </row>
    <row r="154" spans="1:13" ht="20.100000000000001" customHeight="1" x14ac:dyDescent="0.25">
      <c r="A154" s="125" t="s">
        <v>427</v>
      </c>
      <c r="B154" s="124" t="s">
        <v>253</v>
      </c>
      <c r="C154" s="120">
        <f>'2.4'!J32</f>
        <v>19.995319948999999</v>
      </c>
      <c r="D154" s="120">
        <f>'2.4'!R32</f>
        <v>27.339729025</v>
      </c>
      <c r="E154" s="120">
        <f>'2.4'!Z32</f>
        <v>31.86822030655</v>
      </c>
      <c r="F154" s="120">
        <f>'2.4'!AH32</f>
        <v>69.147546375000005</v>
      </c>
      <c r="G154" s="120">
        <f>'2.4'!AP32</f>
        <v>85.380291299000007</v>
      </c>
      <c r="H154" s="120">
        <f>'2.4'!AX32</f>
        <v>60.757997848999999</v>
      </c>
      <c r="I154" s="120">
        <f>'2.4'!BF32</f>
        <v>57.38026284</v>
      </c>
      <c r="J154" s="120">
        <f>'2.4'!BN32</f>
        <v>49.966510808999999</v>
      </c>
      <c r="K154" s="120">
        <f>'2.4'!BV32</f>
        <v>51.786938026999998</v>
      </c>
      <c r="L154" s="120">
        <f>'2.4'!CD32</f>
        <v>44.599233808000001</v>
      </c>
      <c r="M154" s="142" t="str">
        <f>'2.4'!CL32</f>
        <v>n.d.</v>
      </c>
    </row>
    <row r="155" spans="1:13" ht="20.100000000000001" customHeight="1" x14ac:dyDescent="0.25">
      <c r="A155" s="125" t="s">
        <v>428</v>
      </c>
      <c r="B155" s="124" t="s">
        <v>254</v>
      </c>
      <c r="C155" s="120">
        <f>'2.4'!J33</f>
        <v>-650.73243908999996</v>
      </c>
      <c r="D155" s="120">
        <f>'2.4'!R33</f>
        <v>-3142.7569604800001</v>
      </c>
      <c r="E155" s="120">
        <f>'2.4'!Z33</f>
        <v>-1500.2000483600002</v>
      </c>
      <c r="F155" s="120">
        <f>'2.4'!AH33</f>
        <v>-3143.8701675199995</v>
      </c>
      <c r="G155" s="120">
        <f>'2.4'!AP33</f>
        <v>-7202.2948023000008</v>
      </c>
      <c r="H155" s="120">
        <f>'2.4'!AX33</f>
        <v>-4756.4968442899999</v>
      </c>
      <c r="I155" s="120">
        <f>'2.4'!BF33</f>
        <v>-3346.9145573000005</v>
      </c>
      <c r="J155" s="120">
        <f>'2.4'!BN33</f>
        <v>-8736.3684105599987</v>
      </c>
      <c r="K155" s="120">
        <f>'2.4'!BV33</f>
        <v>-2521.1653949799997</v>
      </c>
      <c r="L155" s="120">
        <f>'2.4'!CD33</f>
        <v>-6604.0400489000003</v>
      </c>
      <c r="M155" s="142" t="str">
        <f>'2.4'!CL33</f>
        <v>n.d.</v>
      </c>
    </row>
    <row r="156" spans="1:13" ht="20.100000000000001" customHeight="1" x14ac:dyDescent="0.25">
      <c r="A156" s="126"/>
      <c r="B156" s="126" t="s">
        <v>429</v>
      </c>
      <c r="C156" s="127">
        <f>'2.4'!J34</f>
        <v>35824.375087168301</v>
      </c>
      <c r="D156" s="127">
        <f>'2.4'!R34</f>
        <v>60110.842054558452</v>
      </c>
      <c r="E156" s="127">
        <f>'2.4'!Z34</f>
        <v>91912.262449714355</v>
      </c>
      <c r="F156" s="127">
        <f>'2.4'!AH34</f>
        <v>40831.719344117213</v>
      </c>
      <c r="G156" s="127">
        <f>'2.4'!AP34</f>
        <v>-111291.24059497495</v>
      </c>
      <c r="H156" s="127">
        <f>'2.4'!AX34</f>
        <v>-303154.97051843069</v>
      </c>
      <c r="I156" s="127">
        <f>'2.4'!BF34</f>
        <v>-180401.14298322285</v>
      </c>
      <c r="J156" s="127">
        <f>'2.4'!BN34</f>
        <v>-253337.04677976016</v>
      </c>
      <c r="K156" s="127">
        <f>'2.4'!BV34</f>
        <v>-165012.84811480157</v>
      </c>
      <c r="L156" s="127">
        <f>'2.4'!CD34</f>
        <v>-82906.660202029627</v>
      </c>
      <c r="M156" s="127">
        <f>'2.4'!CL34</f>
        <v>-586544.55900137918</v>
      </c>
    </row>
    <row r="157" spans="1:13" ht="20.100000000000001" customHeight="1" x14ac:dyDescent="0.25">
      <c r="A157" s="126"/>
      <c r="B157" s="126" t="s">
        <v>430</v>
      </c>
      <c r="C157" s="127">
        <f>'2.4'!J35</f>
        <v>86487.226309091784</v>
      </c>
      <c r="D157" s="127">
        <f>'2.4'!R35</f>
        <v>151963.99705725955</v>
      </c>
      <c r="E157" s="127">
        <f>'2.4'!Z35</f>
        <v>144890.534950156</v>
      </c>
      <c r="F157" s="127">
        <f>'2.4'!AH35</f>
        <v>131573.06338308007</v>
      </c>
      <c r="G157" s="127">
        <f>'2.4'!AP35</f>
        <v>-4206.6421095118858</v>
      </c>
      <c r="H157" s="127">
        <f>'2.4'!AX35</f>
        <v>-56444.983238972258</v>
      </c>
      <c r="I157" s="127">
        <f>'2.4'!BF35</f>
        <v>-114663.160618308</v>
      </c>
      <c r="J157" s="127">
        <f>'2.4'!BN35</f>
        <v>-113686.08052844461</v>
      </c>
      <c r="K157" s="127">
        <f>'2.4'!BV35</f>
        <v>-16760.030512067955</v>
      </c>
      <c r="L157" s="127">
        <f>'2.4'!CD35</f>
        <v>-42947.32663165452</v>
      </c>
      <c r="M157" s="127">
        <f>'2.4'!CL35</f>
        <v>-558998.29722161684</v>
      </c>
    </row>
    <row r="158" spans="1:13" ht="20.100000000000001" customHeight="1" x14ac:dyDescent="0.25">
      <c r="A158" s="105" t="s">
        <v>589</v>
      </c>
    </row>
    <row r="159" spans="1:13" ht="20.100000000000001" customHeight="1" x14ac:dyDescent="0.25">
      <c r="A159" s="105" t="s">
        <v>853</v>
      </c>
    </row>
    <row r="160" spans="1:13" ht="20.100000000000001" customHeight="1" x14ac:dyDescent="0.25">
      <c r="A160" s="105" t="s">
        <v>590</v>
      </c>
    </row>
    <row r="161" spans="1:1" ht="20.100000000000001" customHeight="1" x14ac:dyDescent="0.25">
      <c r="A161" s="105" t="s">
        <v>804</v>
      </c>
    </row>
    <row r="162" spans="1:1" ht="20.100000000000001" customHeight="1" x14ac:dyDescent="0.25">
      <c r="A162" s="105" t="s">
        <v>592</v>
      </c>
    </row>
    <row r="163" spans="1:1" ht="20.100000000000001" customHeight="1" x14ac:dyDescent="0.25">
      <c r="A163" s="105" t="s">
        <v>854</v>
      </c>
    </row>
    <row r="164" spans="1:1" ht="20.100000000000001" customHeight="1" x14ac:dyDescent="0.25">
      <c r="A164" s="105" t="s">
        <v>626</v>
      </c>
    </row>
    <row r="165" spans="1:1" ht="20.100000000000001" customHeight="1" x14ac:dyDescent="0.25">
      <c r="A165" s="105" t="s">
        <v>627</v>
      </c>
    </row>
    <row r="166" spans="1:1" ht="20.100000000000001" customHeight="1" x14ac:dyDescent="0.25">
      <c r="A166" s="105" t="s">
        <v>628</v>
      </c>
    </row>
    <row r="167" spans="1:1" ht="20.100000000000001" customHeight="1" x14ac:dyDescent="0.25">
      <c r="A167" s="105" t="s">
        <v>629</v>
      </c>
    </row>
    <row r="168" spans="1:1" ht="20.100000000000001" customHeight="1" x14ac:dyDescent="0.25">
      <c r="A168" s="105" t="s">
        <v>619</v>
      </c>
    </row>
    <row r="169" spans="1:1" ht="20.100000000000001" customHeight="1" x14ac:dyDescent="0.25">
      <c r="A169" s="105" t="s">
        <v>630</v>
      </c>
    </row>
    <row r="170" spans="1:1" ht="20.100000000000001" customHeight="1" x14ac:dyDescent="0.25">
      <c r="A170" s="105" t="s">
        <v>631</v>
      </c>
    </row>
  </sheetData>
  <mergeCells count="5">
    <mergeCell ref="A4:B4"/>
    <mergeCell ref="A35:B35"/>
    <mergeCell ref="A66:B66"/>
    <mergeCell ref="A97:B97"/>
    <mergeCell ref="A128:B12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D2F8-991B-4547-BA9C-7A52FA33FF8F}">
  <dimension ref="A1:AF53"/>
  <sheetViews>
    <sheetView showGridLines="0" zoomScaleNormal="100" workbookViewId="0">
      <pane xSplit="2" topLeftCell="C1" activePane="topRight" state="frozen"/>
      <selection activeCell="A54" sqref="A54"/>
      <selection pane="topRight" activeCell="A3" sqref="A3"/>
    </sheetView>
  </sheetViews>
  <sheetFormatPr defaultRowHeight="20.100000000000001" customHeight="1" x14ac:dyDescent="0.25"/>
  <cols>
    <col min="1" max="1" width="9.140625" style="117"/>
    <col min="2" max="2" width="77.7109375" style="117" bestFit="1" customWidth="1"/>
    <col min="3" max="13" width="12.7109375" style="117" customWidth="1"/>
    <col min="14" max="14" width="13.140625" style="117" customWidth="1"/>
    <col min="15" max="46" width="12.7109375" style="117" customWidth="1"/>
    <col min="47" max="16384" width="9.140625" style="117"/>
  </cols>
  <sheetData>
    <row r="1" spans="1:32" ht="20.100000000000001" customHeight="1" x14ac:dyDescent="0.25">
      <c r="A1" s="99" t="s">
        <v>891</v>
      </c>
    </row>
    <row r="2" spans="1:32" ht="20.100000000000001" customHeight="1" x14ac:dyDescent="0.25">
      <c r="A2" s="99" t="s">
        <v>333</v>
      </c>
    </row>
    <row r="4" spans="1:32" s="136" customFormat="1" ht="20.100000000000001" customHeight="1" x14ac:dyDescent="0.25">
      <c r="A4" s="308" t="s">
        <v>893</v>
      </c>
      <c r="B4" s="309"/>
      <c r="C4" s="314">
        <v>2010</v>
      </c>
      <c r="D4" s="315"/>
      <c r="E4" s="317"/>
      <c r="F4" s="314">
        <v>2011</v>
      </c>
      <c r="G4" s="315"/>
      <c r="H4" s="317"/>
      <c r="I4" s="314">
        <v>2012</v>
      </c>
      <c r="J4" s="315"/>
      <c r="K4" s="317"/>
      <c r="L4" s="314">
        <v>2013</v>
      </c>
      <c r="M4" s="315"/>
      <c r="N4" s="317"/>
      <c r="O4" s="314">
        <v>2014</v>
      </c>
      <c r="P4" s="315"/>
      <c r="Q4" s="317"/>
      <c r="R4" s="314">
        <v>2015</v>
      </c>
      <c r="S4" s="315"/>
      <c r="T4" s="317"/>
      <c r="U4" s="314">
        <v>2016</v>
      </c>
      <c r="V4" s="315"/>
      <c r="W4" s="317"/>
      <c r="X4" s="314">
        <v>2017</v>
      </c>
      <c r="Y4" s="315"/>
      <c r="Z4" s="317"/>
      <c r="AA4" s="314">
        <v>2018</v>
      </c>
      <c r="AB4" s="315"/>
      <c r="AC4" s="317"/>
      <c r="AD4" s="314">
        <v>2019</v>
      </c>
      <c r="AE4" s="315"/>
      <c r="AF4" s="317"/>
    </row>
    <row r="5" spans="1:32" s="136" customFormat="1" ht="36" customHeight="1" x14ac:dyDescent="0.25">
      <c r="A5" s="312"/>
      <c r="B5" s="313"/>
      <c r="C5" s="25" t="s">
        <v>887</v>
      </c>
      <c r="D5" s="25" t="s">
        <v>888</v>
      </c>
      <c r="E5" s="25" t="s">
        <v>889</v>
      </c>
      <c r="F5" s="25" t="s">
        <v>887</v>
      </c>
      <c r="G5" s="25" t="s">
        <v>888</v>
      </c>
      <c r="H5" s="25" t="s">
        <v>889</v>
      </c>
      <c r="I5" s="25" t="s">
        <v>887</v>
      </c>
      <c r="J5" s="25" t="s">
        <v>888</v>
      </c>
      <c r="K5" s="25" t="s">
        <v>889</v>
      </c>
      <c r="L5" s="25" t="s">
        <v>887</v>
      </c>
      <c r="M5" s="25" t="s">
        <v>888</v>
      </c>
      <c r="N5" s="25" t="s">
        <v>889</v>
      </c>
      <c r="O5" s="25" t="s">
        <v>887</v>
      </c>
      <c r="P5" s="25" t="s">
        <v>888</v>
      </c>
      <c r="Q5" s="25" t="s">
        <v>889</v>
      </c>
      <c r="R5" s="25" t="s">
        <v>887</v>
      </c>
      <c r="S5" s="25" t="s">
        <v>888</v>
      </c>
      <c r="T5" s="25" t="s">
        <v>889</v>
      </c>
      <c r="U5" s="25" t="s">
        <v>887</v>
      </c>
      <c r="V5" s="25" t="s">
        <v>888</v>
      </c>
      <c r="W5" s="25" t="s">
        <v>889</v>
      </c>
      <c r="X5" s="25" t="s">
        <v>887</v>
      </c>
      <c r="Y5" s="25" t="s">
        <v>888</v>
      </c>
      <c r="Z5" s="25" t="s">
        <v>889</v>
      </c>
      <c r="AA5" s="25" t="s">
        <v>887</v>
      </c>
      <c r="AB5" s="25" t="s">
        <v>888</v>
      </c>
      <c r="AC5" s="25" t="s">
        <v>889</v>
      </c>
      <c r="AD5" s="25" t="s">
        <v>887</v>
      </c>
      <c r="AE5" s="25" t="s">
        <v>888</v>
      </c>
      <c r="AF5" s="25" t="s">
        <v>889</v>
      </c>
    </row>
    <row r="6" spans="1:32" ht="20.100000000000001" customHeight="1" x14ac:dyDescent="0.25">
      <c r="A6" s="303">
        <v>1</v>
      </c>
      <c r="B6" s="304" t="s">
        <v>894</v>
      </c>
      <c r="C6" s="305">
        <v>477445.44746254507</v>
      </c>
      <c r="D6" s="305">
        <f>E6-C6</f>
        <v>0</v>
      </c>
      <c r="E6" s="305">
        <v>477445.44746254513</v>
      </c>
      <c r="F6" s="305">
        <v>530696.57490365114</v>
      </c>
      <c r="G6" s="305">
        <f>H6-F6</f>
        <v>0</v>
      </c>
      <c r="H6" s="305">
        <v>530696.57490365114</v>
      </c>
      <c r="I6" s="305">
        <v>579802.26627839147</v>
      </c>
      <c r="J6" s="305">
        <f>K6-I6</f>
        <v>0</v>
      </c>
      <c r="K6" s="305">
        <v>579802.26627839135</v>
      </c>
      <c r="L6" s="305">
        <v>645247.46060524113</v>
      </c>
      <c r="M6" s="305">
        <f>N6-L6</f>
        <v>0</v>
      </c>
      <c r="N6" s="305">
        <v>645247.46060524113</v>
      </c>
      <c r="O6" s="305">
        <v>691351.8325735213</v>
      </c>
      <c r="P6" s="305">
        <f>Q6-O6</f>
        <v>0</v>
      </c>
      <c r="Q6" s="305">
        <v>691351.83257352118</v>
      </c>
      <c r="R6" s="305">
        <v>732450.89102384425</v>
      </c>
      <c r="S6" s="305">
        <f>T6-R6</f>
        <v>0</v>
      </c>
      <c r="T6" s="305">
        <v>732450.89102384425</v>
      </c>
      <c r="U6" s="305">
        <v>765301.86965209816</v>
      </c>
      <c r="V6" s="305">
        <f>W6-U6</f>
        <v>0</v>
      </c>
      <c r="W6" s="305">
        <v>765301.86965209828</v>
      </c>
      <c r="X6" s="305">
        <v>798313.34040104505</v>
      </c>
      <c r="Y6" s="305">
        <f>Z6-X6</f>
        <v>0</v>
      </c>
      <c r="Z6" s="305">
        <v>798313.34040104493</v>
      </c>
      <c r="AA6" s="305">
        <v>857534.78149976593</v>
      </c>
      <c r="AB6" s="305">
        <f>AC6-AA6</f>
        <v>0</v>
      </c>
      <c r="AC6" s="305">
        <v>857534.78149976605</v>
      </c>
      <c r="AD6" s="305">
        <v>914596.11118987412</v>
      </c>
      <c r="AE6" s="305">
        <f>AF6-AD6</f>
        <v>0</v>
      </c>
      <c r="AF6" s="305">
        <v>914596.11118987412</v>
      </c>
    </row>
    <row r="7" spans="1:32" ht="20.100000000000001" customHeight="1" x14ac:dyDescent="0.25">
      <c r="A7" s="18">
        <v>11</v>
      </c>
      <c r="B7" s="126" t="s">
        <v>242</v>
      </c>
      <c r="C7" s="127">
        <v>301491.60436117457</v>
      </c>
      <c r="D7" s="127">
        <f t="shared" ref="D7:D23" si="0">E7-C7</f>
        <v>0</v>
      </c>
      <c r="E7" s="127">
        <v>301491.60436117457</v>
      </c>
      <c r="F7" s="127">
        <v>335046.94850113714</v>
      </c>
      <c r="G7" s="127">
        <f t="shared" ref="G7:G23" si="1">H7-F7</f>
        <v>0</v>
      </c>
      <c r="H7" s="127">
        <v>335046.94850113714</v>
      </c>
      <c r="I7" s="127">
        <v>369416.34502937802</v>
      </c>
      <c r="J7" s="127">
        <f t="shared" ref="J7:J23" si="2">K7-I7</f>
        <v>0</v>
      </c>
      <c r="K7" s="127">
        <v>369416.34502937802</v>
      </c>
      <c r="L7" s="127">
        <v>410819.18750085804</v>
      </c>
      <c r="M7" s="127">
        <f t="shared" ref="M7:M23" si="3">N7-L7</f>
        <v>0</v>
      </c>
      <c r="N7" s="127">
        <v>410819.18750085804</v>
      </c>
      <c r="O7" s="127">
        <v>437511.78207352973</v>
      </c>
      <c r="P7" s="127">
        <f t="shared" ref="P7:P23" si="4">Q7-O7</f>
        <v>0</v>
      </c>
      <c r="Q7" s="127">
        <v>437511.78207352973</v>
      </c>
      <c r="R7" s="127">
        <v>456343.73739994079</v>
      </c>
      <c r="S7" s="127">
        <f t="shared" ref="S7:S23" si="5">T7-R7</f>
        <v>0</v>
      </c>
      <c r="T7" s="127">
        <v>456343.73739994079</v>
      </c>
      <c r="U7" s="127">
        <v>478446.41818897997</v>
      </c>
      <c r="V7" s="127">
        <f t="shared" ref="V7:V23" si="6">W7-U7</f>
        <v>0</v>
      </c>
      <c r="W7" s="127">
        <v>478446.41818897997</v>
      </c>
      <c r="X7" s="127">
        <v>511519.2755538199</v>
      </c>
      <c r="Y7" s="127">
        <f t="shared" ref="Y7:Y23" si="7">Z7-X7</f>
        <v>0</v>
      </c>
      <c r="Z7" s="127">
        <v>511519.2755538199</v>
      </c>
      <c r="AA7" s="127">
        <v>551544.99687047</v>
      </c>
      <c r="AB7" s="127">
        <f t="shared" ref="AB7:AB23" si="8">AC7-AA7</f>
        <v>0</v>
      </c>
      <c r="AC7" s="127">
        <v>551544.99687047</v>
      </c>
      <c r="AD7" s="127">
        <v>587742.97735329438</v>
      </c>
      <c r="AE7" s="127">
        <f t="shared" ref="AE7:AE23" si="9">AF7-AD7</f>
        <v>0</v>
      </c>
      <c r="AF7" s="127">
        <v>587742.97735329438</v>
      </c>
    </row>
    <row r="8" spans="1:32" ht="20.100000000000001" customHeight="1" x14ac:dyDescent="0.25">
      <c r="A8" s="18">
        <v>12</v>
      </c>
      <c r="B8" s="126" t="s">
        <v>246</v>
      </c>
      <c r="C8" s="127">
        <v>34670.592737625178</v>
      </c>
      <c r="D8" s="127">
        <f t="shared" si="0"/>
        <v>0</v>
      </c>
      <c r="E8" s="127">
        <v>34670.592737625178</v>
      </c>
      <c r="F8" s="127">
        <v>39740.670289640009</v>
      </c>
      <c r="G8" s="127">
        <f t="shared" si="1"/>
        <v>0</v>
      </c>
      <c r="H8" s="127">
        <v>39740.670289640009</v>
      </c>
      <c r="I8" s="127">
        <v>44956.138477760003</v>
      </c>
      <c r="J8" s="127">
        <f t="shared" si="2"/>
        <v>0</v>
      </c>
      <c r="K8" s="127">
        <v>44956.138477760003</v>
      </c>
      <c r="L8" s="127">
        <v>53962.393088820005</v>
      </c>
      <c r="M8" s="127">
        <f t="shared" si="3"/>
        <v>0</v>
      </c>
      <c r="N8" s="127">
        <v>53962.393088820005</v>
      </c>
      <c r="O8" s="127">
        <v>57981.325713779996</v>
      </c>
      <c r="P8" s="127">
        <f t="shared" si="4"/>
        <v>0</v>
      </c>
      <c r="Q8" s="127">
        <v>57981.325713779996</v>
      </c>
      <c r="R8" s="127">
        <v>65135.489176890012</v>
      </c>
      <c r="S8" s="127">
        <f t="shared" si="5"/>
        <v>0</v>
      </c>
      <c r="T8" s="127">
        <v>65135.489176890012</v>
      </c>
      <c r="U8" s="127">
        <v>67903.575619209994</v>
      </c>
      <c r="V8" s="127">
        <f t="shared" si="6"/>
        <v>0</v>
      </c>
      <c r="W8" s="127">
        <v>67903.575619209994</v>
      </c>
      <c r="X8" s="127">
        <v>70090.682466009996</v>
      </c>
      <c r="Y8" s="127">
        <f t="shared" si="7"/>
        <v>0</v>
      </c>
      <c r="Z8" s="127">
        <v>70090.682466009996</v>
      </c>
      <c r="AA8" s="127">
        <v>77150.717017849995</v>
      </c>
      <c r="AB8" s="127">
        <f t="shared" si="8"/>
        <v>0</v>
      </c>
      <c r="AC8" s="127">
        <v>77150.717017849995</v>
      </c>
      <c r="AD8" s="127">
        <v>86227.315327467557</v>
      </c>
      <c r="AE8" s="127">
        <f t="shared" si="9"/>
        <v>0</v>
      </c>
      <c r="AF8" s="127">
        <v>86227.315327467557</v>
      </c>
    </row>
    <row r="9" spans="1:32" ht="20.100000000000001" customHeight="1" x14ac:dyDescent="0.25">
      <c r="A9" s="18">
        <v>13</v>
      </c>
      <c r="B9" s="306" t="s">
        <v>243</v>
      </c>
      <c r="C9" s="127">
        <v>106698.55797645998</v>
      </c>
      <c r="D9" s="127">
        <f t="shared" si="0"/>
        <v>3013.2231311413634</v>
      </c>
      <c r="E9" s="127">
        <v>109711.78110760135</v>
      </c>
      <c r="F9" s="127">
        <v>118073.88849457999</v>
      </c>
      <c r="G9" s="127">
        <f t="shared" si="1"/>
        <v>2877.2893845132348</v>
      </c>
      <c r="H9" s="127">
        <v>120951.17787909323</v>
      </c>
      <c r="I9" s="127">
        <v>126256.8135038</v>
      </c>
      <c r="J9" s="127">
        <f t="shared" si="2"/>
        <v>4174.1377724557387</v>
      </c>
      <c r="K9" s="127">
        <v>130430.95127625574</v>
      </c>
      <c r="L9" s="127">
        <v>132941.98442378498</v>
      </c>
      <c r="M9" s="127">
        <f t="shared" si="3"/>
        <v>2705.1554212984338</v>
      </c>
      <c r="N9" s="127">
        <v>135647.13984508341</v>
      </c>
      <c r="O9" s="127">
        <v>147889.55519922249</v>
      </c>
      <c r="P9" s="127">
        <f t="shared" si="4"/>
        <v>2585.3711070880818</v>
      </c>
      <c r="Q9" s="127">
        <v>150474.92630631058</v>
      </c>
      <c r="R9" s="127">
        <v>145575.99825920005</v>
      </c>
      <c r="S9" s="127">
        <f t="shared" si="5"/>
        <v>2606.2505896246585</v>
      </c>
      <c r="T9" s="127">
        <v>148182.2488488247</v>
      </c>
      <c r="U9" s="127">
        <v>160512.9104168</v>
      </c>
      <c r="V9" s="127">
        <f t="shared" si="6"/>
        <v>3946.407261435932</v>
      </c>
      <c r="W9" s="127">
        <v>164459.31767823594</v>
      </c>
      <c r="X9" s="127">
        <v>155808.69132578047</v>
      </c>
      <c r="Y9" s="127">
        <f t="shared" si="7"/>
        <v>3679.1742128666374</v>
      </c>
      <c r="Z9" s="127">
        <v>159487.86553864711</v>
      </c>
      <c r="AA9" s="127">
        <v>175684.79630976997</v>
      </c>
      <c r="AB9" s="127">
        <f t="shared" si="8"/>
        <v>3162.0012023869785</v>
      </c>
      <c r="AC9" s="127">
        <v>178846.79751215695</v>
      </c>
      <c r="AD9" s="127">
        <v>180385.75360868956</v>
      </c>
      <c r="AE9" s="127">
        <f t="shared" si="9"/>
        <v>4959.2824780115043</v>
      </c>
      <c r="AF9" s="127">
        <v>185345.03608670106</v>
      </c>
    </row>
    <row r="10" spans="1:32" ht="20.100000000000001" customHeight="1" x14ac:dyDescent="0.25">
      <c r="A10" s="35">
        <v>131</v>
      </c>
      <c r="B10" s="36" t="s">
        <v>285</v>
      </c>
      <c r="C10" s="119">
        <v>0</v>
      </c>
      <c r="D10" s="119">
        <f t="shared" si="0"/>
        <v>0</v>
      </c>
      <c r="E10" s="119">
        <v>0</v>
      </c>
      <c r="F10" s="119">
        <v>0</v>
      </c>
      <c r="G10" s="119">
        <f t="shared" si="1"/>
        <v>0</v>
      </c>
      <c r="H10" s="119">
        <v>0</v>
      </c>
      <c r="I10" s="119">
        <v>0</v>
      </c>
      <c r="J10" s="119">
        <f t="shared" si="2"/>
        <v>0</v>
      </c>
      <c r="K10" s="119">
        <v>0</v>
      </c>
      <c r="L10" s="119">
        <v>0</v>
      </c>
      <c r="M10" s="119">
        <f t="shared" si="3"/>
        <v>0</v>
      </c>
      <c r="N10" s="119">
        <v>0</v>
      </c>
      <c r="O10" s="119">
        <v>0</v>
      </c>
      <c r="P10" s="119">
        <f t="shared" si="4"/>
        <v>0</v>
      </c>
      <c r="Q10" s="119">
        <v>0</v>
      </c>
      <c r="R10" s="119">
        <v>0</v>
      </c>
      <c r="S10" s="119">
        <f t="shared" si="5"/>
        <v>0</v>
      </c>
      <c r="T10" s="119">
        <v>0</v>
      </c>
      <c r="U10" s="119">
        <v>0</v>
      </c>
      <c r="V10" s="119">
        <f t="shared" si="6"/>
        <v>0</v>
      </c>
      <c r="W10" s="119">
        <v>0</v>
      </c>
      <c r="X10" s="119">
        <v>0</v>
      </c>
      <c r="Y10" s="119">
        <f t="shared" si="7"/>
        <v>0</v>
      </c>
      <c r="Z10" s="119">
        <v>0</v>
      </c>
      <c r="AA10" s="119">
        <v>0</v>
      </c>
      <c r="AB10" s="119">
        <f t="shared" si="8"/>
        <v>0</v>
      </c>
      <c r="AC10" s="119">
        <v>0</v>
      </c>
      <c r="AD10" s="119">
        <v>0</v>
      </c>
      <c r="AE10" s="119">
        <f t="shared" si="9"/>
        <v>0</v>
      </c>
      <c r="AF10" s="119">
        <v>0</v>
      </c>
    </row>
    <row r="11" spans="1:32" ht="20.100000000000001" customHeight="1" x14ac:dyDescent="0.25">
      <c r="A11" s="35">
        <v>132</v>
      </c>
      <c r="B11" s="36" t="s">
        <v>288</v>
      </c>
      <c r="C11" s="119">
        <v>40.87293287</v>
      </c>
      <c r="D11" s="119">
        <f t="shared" si="0"/>
        <v>0</v>
      </c>
      <c r="E11" s="119">
        <v>40.87293287</v>
      </c>
      <c r="F11" s="119">
        <v>12.13145529</v>
      </c>
      <c r="G11" s="119">
        <f t="shared" si="1"/>
        <v>0</v>
      </c>
      <c r="H11" s="119">
        <v>12.13145529</v>
      </c>
      <c r="I11" s="119">
        <v>12.019798259999998</v>
      </c>
      <c r="J11" s="119">
        <f t="shared" si="2"/>
        <v>0</v>
      </c>
      <c r="K11" s="119">
        <v>12.019798259999998</v>
      </c>
      <c r="L11" s="119">
        <v>15.64341582</v>
      </c>
      <c r="M11" s="119">
        <f t="shared" si="3"/>
        <v>0</v>
      </c>
      <c r="N11" s="119">
        <v>15.64341582</v>
      </c>
      <c r="O11" s="119">
        <v>11.75010277</v>
      </c>
      <c r="P11" s="119">
        <f t="shared" si="4"/>
        <v>0</v>
      </c>
      <c r="Q11" s="119">
        <v>11.75010277</v>
      </c>
      <c r="R11" s="119">
        <v>14.854106860000002</v>
      </c>
      <c r="S11" s="119">
        <f t="shared" si="5"/>
        <v>0</v>
      </c>
      <c r="T11" s="119">
        <v>14.854106860000002</v>
      </c>
      <c r="U11" s="119">
        <v>8.7088099700000008</v>
      </c>
      <c r="V11" s="119">
        <f t="shared" si="6"/>
        <v>0</v>
      </c>
      <c r="W11" s="119">
        <v>8.7088099700000008</v>
      </c>
      <c r="X11" s="119">
        <v>8.0739861399999988</v>
      </c>
      <c r="Y11" s="119">
        <f t="shared" si="7"/>
        <v>0</v>
      </c>
      <c r="Z11" s="119">
        <v>8.0739861399999988</v>
      </c>
      <c r="AA11" s="119">
        <v>1.7964266799999999</v>
      </c>
      <c r="AB11" s="119">
        <f t="shared" si="8"/>
        <v>0</v>
      </c>
      <c r="AC11" s="119">
        <v>1.7964266799999999</v>
      </c>
      <c r="AD11" s="119">
        <v>9.2795306800000006</v>
      </c>
      <c r="AE11" s="119">
        <f t="shared" si="9"/>
        <v>0</v>
      </c>
      <c r="AF11" s="119">
        <v>9.2795306800000006</v>
      </c>
    </row>
    <row r="12" spans="1:32" ht="20.100000000000001" customHeight="1" x14ac:dyDescent="0.25">
      <c r="A12" s="35">
        <v>133</v>
      </c>
      <c r="B12" s="36" t="s">
        <v>289</v>
      </c>
      <c r="C12" s="119">
        <v>106657.68504358998</v>
      </c>
      <c r="D12" s="119">
        <f t="shared" si="0"/>
        <v>3013.2231311413634</v>
      </c>
      <c r="E12" s="119">
        <v>109670.90817473135</v>
      </c>
      <c r="F12" s="119">
        <v>118061.75703928999</v>
      </c>
      <c r="G12" s="119">
        <f t="shared" si="1"/>
        <v>2877.2893845132348</v>
      </c>
      <c r="H12" s="119">
        <v>120939.04642380323</v>
      </c>
      <c r="I12" s="119">
        <v>126244.79370554001</v>
      </c>
      <c r="J12" s="119">
        <f t="shared" si="2"/>
        <v>4174.1377724557387</v>
      </c>
      <c r="K12" s="119">
        <v>130418.93147799575</v>
      </c>
      <c r="L12" s="119">
        <v>132926.34100796498</v>
      </c>
      <c r="M12" s="119">
        <f t="shared" si="3"/>
        <v>2705.1554212984338</v>
      </c>
      <c r="N12" s="119">
        <v>135631.49642926341</v>
      </c>
      <c r="O12" s="119">
        <v>147877.8050964525</v>
      </c>
      <c r="P12" s="119">
        <f t="shared" si="4"/>
        <v>2585.3711070880818</v>
      </c>
      <c r="Q12" s="119">
        <v>150463.17620354058</v>
      </c>
      <c r="R12" s="119">
        <v>145561.14415234004</v>
      </c>
      <c r="S12" s="119">
        <f t="shared" si="5"/>
        <v>2606.2505896246585</v>
      </c>
      <c r="T12" s="119">
        <v>148167.3947419647</v>
      </c>
      <c r="U12" s="119">
        <v>160504.20160683</v>
      </c>
      <c r="V12" s="119">
        <f t="shared" si="6"/>
        <v>3946.407261435932</v>
      </c>
      <c r="W12" s="119">
        <v>164450.60886826593</v>
      </c>
      <c r="X12" s="119">
        <v>155800.61733964048</v>
      </c>
      <c r="Y12" s="119">
        <f t="shared" si="7"/>
        <v>3679.1742128666374</v>
      </c>
      <c r="Z12" s="119">
        <v>159479.79155250711</v>
      </c>
      <c r="AA12" s="119">
        <v>175682.99988308997</v>
      </c>
      <c r="AB12" s="119">
        <f t="shared" si="8"/>
        <v>3162.0012023869785</v>
      </c>
      <c r="AC12" s="119">
        <v>178845.00108547695</v>
      </c>
      <c r="AD12" s="119">
        <v>180376.47407800955</v>
      </c>
      <c r="AE12" s="119">
        <f t="shared" si="9"/>
        <v>4959.2824780115043</v>
      </c>
      <c r="AF12" s="119">
        <v>185335.75655602105</v>
      </c>
    </row>
    <row r="13" spans="1:32" ht="20.100000000000001" customHeight="1" x14ac:dyDescent="0.25">
      <c r="A13" s="21">
        <v>1331</v>
      </c>
      <c r="B13" s="22" t="s">
        <v>286</v>
      </c>
      <c r="C13" s="120">
        <v>100438.01429952998</v>
      </c>
      <c r="D13" s="120">
        <f t="shared" si="0"/>
        <v>1379.3604621174309</v>
      </c>
      <c r="E13" s="120">
        <v>101817.37476164741</v>
      </c>
      <c r="F13" s="120">
        <v>112775.07798095999</v>
      </c>
      <c r="G13" s="120">
        <f t="shared" si="1"/>
        <v>1976.0095746742882</v>
      </c>
      <c r="H13" s="120">
        <v>114751.08755563428</v>
      </c>
      <c r="I13" s="120">
        <v>120271.48466431</v>
      </c>
      <c r="J13" s="120">
        <f t="shared" si="2"/>
        <v>2761.4549386922299</v>
      </c>
      <c r="K13" s="120">
        <v>123032.93960300223</v>
      </c>
      <c r="L13" s="120">
        <v>125859.27960922499</v>
      </c>
      <c r="M13" s="120">
        <f t="shared" si="3"/>
        <v>2516.4365353810281</v>
      </c>
      <c r="N13" s="120">
        <v>128375.71614460602</v>
      </c>
      <c r="O13" s="120">
        <v>140645.51283578249</v>
      </c>
      <c r="P13" s="120">
        <f t="shared" si="4"/>
        <v>1886.0225472273887</v>
      </c>
      <c r="Q13" s="120">
        <v>142531.53538300988</v>
      </c>
      <c r="R13" s="120">
        <v>142517.85560002003</v>
      </c>
      <c r="S13" s="120">
        <f t="shared" si="5"/>
        <v>2050.773817635607</v>
      </c>
      <c r="T13" s="120">
        <v>144568.62941765564</v>
      </c>
      <c r="U13" s="120">
        <v>156070.78182676999</v>
      </c>
      <c r="V13" s="120">
        <f t="shared" si="6"/>
        <v>2681.7159054676304</v>
      </c>
      <c r="W13" s="120">
        <v>158752.49773223762</v>
      </c>
      <c r="X13" s="120">
        <v>152144.81800789048</v>
      </c>
      <c r="Y13" s="120">
        <f t="shared" si="7"/>
        <v>2714.5100802540837</v>
      </c>
      <c r="Z13" s="120">
        <v>154859.32808814457</v>
      </c>
      <c r="AA13" s="120">
        <v>172185.34244638996</v>
      </c>
      <c r="AB13" s="120">
        <f t="shared" si="8"/>
        <v>2559.9448437881365</v>
      </c>
      <c r="AC13" s="120">
        <v>174745.28729017809</v>
      </c>
      <c r="AD13" s="120">
        <v>176708.29580927955</v>
      </c>
      <c r="AE13" s="120">
        <f t="shared" si="9"/>
        <v>4588.333731033752</v>
      </c>
      <c r="AF13" s="120">
        <v>181296.6295403133</v>
      </c>
    </row>
    <row r="14" spans="1:32" ht="20.100000000000001" customHeight="1" x14ac:dyDescent="0.25">
      <c r="A14" s="21">
        <v>1332</v>
      </c>
      <c r="B14" s="22" t="s">
        <v>287</v>
      </c>
      <c r="C14" s="120">
        <v>6219.6707440600003</v>
      </c>
      <c r="D14" s="120">
        <f t="shared" si="0"/>
        <v>1633.8626690239262</v>
      </c>
      <c r="E14" s="120">
        <v>7853.5334130839265</v>
      </c>
      <c r="F14" s="120">
        <v>5286.6790583300008</v>
      </c>
      <c r="G14" s="120">
        <f t="shared" si="1"/>
        <v>901.27980983895122</v>
      </c>
      <c r="H14" s="120">
        <v>6187.958868168952</v>
      </c>
      <c r="I14" s="120">
        <v>5973.3090412300007</v>
      </c>
      <c r="J14" s="120">
        <f t="shared" si="2"/>
        <v>1412.6828337635161</v>
      </c>
      <c r="K14" s="120">
        <v>7385.9918749935168</v>
      </c>
      <c r="L14" s="120">
        <v>7067.0613987399984</v>
      </c>
      <c r="M14" s="120">
        <f t="shared" si="3"/>
        <v>188.71888591739753</v>
      </c>
      <c r="N14" s="120">
        <v>7255.7802846573959</v>
      </c>
      <c r="O14" s="120">
        <v>7232.2922606700022</v>
      </c>
      <c r="P14" s="120">
        <f t="shared" si="4"/>
        <v>699.34855986070488</v>
      </c>
      <c r="Q14" s="120">
        <v>7931.6408205307071</v>
      </c>
      <c r="R14" s="120">
        <v>3043.2885523199998</v>
      </c>
      <c r="S14" s="120">
        <f t="shared" si="5"/>
        <v>555.47677198906604</v>
      </c>
      <c r="T14" s="120">
        <v>3598.7653243090658</v>
      </c>
      <c r="U14" s="120">
        <v>4433.4197800600004</v>
      </c>
      <c r="V14" s="120">
        <f t="shared" si="6"/>
        <v>1264.6913559683044</v>
      </c>
      <c r="W14" s="120">
        <v>5698.1111360283048</v>
      </c>
      <c r="X14" s="120">
        <v>3655.7993317500009</v>
      </c>
      <c r="Y14" s="120">
        <f t="shared" si="7"/>
        <v>964.66413261253865</v>
      </c>
      <c r="Z14" s="120">
        <v>4620.4634643625395</v>
      </c>
      <c r="AA14" s="120">
        <v>3497.6574367000003</v>
      </c>
      <c r="AB14" s="120">
        <f t="shared" si="8"/>
        <v>602.05635859884569</v>
      </c>
      <c r="AC14" s="120">
        <v>4099.713795298846</v>
      </c>
      <c r="AD14" s="120">
        <v>3668.1782687299983</v>
      </c>
      <c r="AE14" s="120">
        <f t="shared" si="9"/>
        <v>370.9487469777664</v>
      </c>
      <c r="AF14" s="120">
        <v>4039.1270157077647</v>
      </c>
    </row>
    <row r="15" spans="1:32" ht="20.100000000000001" customHeight="1" x14ac:dyDescent="0.25">
      <c r="A15" s="18">
        <v>14</v>
      </c>
      <c r="B15" s="126" t="s">
        <v>247</v>
      </c>
      <c r="C15" s="127">
        <v>34584.692387285366</v>
      </c>
      <c r="D15" s="127">
        <f t="shared" si="0"/>
        <v>-3013.2231311413525</v>
      </c>
      <c r="E15" s="127">
        <v>31571.469256144013</v>
      </c>
      <c r="F15" s="127">
        <v>37835.067618293993</v>
      </c>
      <c r="G15" s="127">
        <f t="shared" si="1"/>
        <v>-2877.2893845132348</v>
      </c>
      <c r="H15" s="127">
        <v>34957.778233780758</v>
      </c>
      <c r="I15" s="127">
        <v>39172.969267453387</v>
      </c>
      <c r="J15" s="127">
        <f t="shared" si="2"/>
        <v>-4174.1377724557533</v>
      </c>
      <c r="K15" s="127">
        <v>34998.831494997634</v>
      </c>
      <c r="L15" s="127">
        <v>47523.895591778142</v>
      </c>
      <c r="M15" s="127">
        <f t="shared" si="3"/>
        <v>-2705.1554212984338</v>
      </c>
      <c r="N15" s="127">
        <v>44818.740170479708</v>
      </c>
      <c r="O15" s="127">
        <v>47969.169586989054</v>
      </c>
      <c r="P15" s="127">
        <f t="shared" si="4"/>
        <v>-2585.3711070880963</v>
      </c>
      <c r="Q15" s="127">
        <v>45383.798479900957</v>
      </c>
      <c r="R15" s="127">
        <v>65395.666187813411</v>
      </c>
      <c r="S15" s="127">
        <f t="shared" si="5"/>
        <v>-2606.2505896246803</v>
      </c>
      <c r="T15" s="127">
        <v>62789.415598188731</v>
      </c>
      <c r="U15" s="127">
        <v>58438.965427108262</v>
      </c>
      <c r="V15" s="127">
        <f t="shared" si="6"/>
        <v>-3946.4072614359538</v>
      </c>
      <c r="W15" s="127">
        <v>54492.558165672308</v>
      </c>
      <c r="X15" s="127">
        <v>60894.691055434632</v>
      </c>
      <c r="Y15" s="127">
        <f t="shared" si="7"/>
        <v>-3679.1742128666374</v>
      </c>
      <c r="Z15" s="127">
        <v>57215.516842567995</v>
      </c>
      <c r="AA15" s="127">
        <v>53154.271301675981</v>
      </c>
      <c r="AB15" s="127">
        <f t="shared" si="8"/>
        <v>-3162.0012023869785</v>
      </c>
      <c r="AC15" s="127">
        <v>49992.270099289002</v>
      </c>
      <c r="AD15" s="127">
        <v>60240.064900422673</v>
      </c>
      <c r="AE15" s="127">
        <f t="shared" si="9"/>
        <v>-4959.2824780115043</v>
      </c>
      <c r="AF15" s="127">
        <v>55280.782422411168</v>
      </c>
    </row>
    <row r="16" spans="1:32" ht="20.100000000000001" customHeight="1" x14ac:dyDescent="0.25">
      <c r="A16" s="35">
        <v>141</v>
      </c>
      <c r="B16" s="36" t="s">
        <v>290</v>
      </c>
      <c r="C16" s="119">
        <v>8674.1407045898686</v>
      </c>
      <c r="D16" s="119">
        <f t="shared" si="0"/>
        <v>0</v>
      </c>
      <c r="E16" s="119">
        <v>8674.1407045898704</v>
      </c>
      <c r="F16" s="119">
        <v>8134.3571798712455</v>
      </c>
      <c r="G16" s="119">
        <f t="shared" si="1"/>
        <v>0</v>
      </c>
      <c r="H16" s="119">
        <v>8134.3571798712455</v>
      </c>
      <c r="I16" s="119">
        <v>7276.362754201381</v>
      </c>
      <c r="J16" s="119">
        <f t="shared" si="2"/>
        <v>0</v>
      </c>
      <c r="K16" s="119">
        <v>7276.3627542013801</v>
      </c>
      <c r="L16" s="119">
        <v>7976.6882828761381</v>
      </c>
      <c r="M16" s="119">
        <f t="shared" si="3"/>
        <v>0</v>
      </c>
      <c r="N16" s="119">
        <v>7976.6882828761381</v>
      </c>
      <c r="O16" s="119">
        <v>10324.488795678802</v>
      </c>
      <c r="P16" s="119">
        <f t="shared" si="4"/>
        <v>0</v>
      </c>
      <c r="Q16" s="119">
        <v>10324.488795678804</v>
      </c>
      <c r="R16" s="119">
        <v>8673.9695284541613</v>
      </c>
      <c r="S16" s="119">
        <f t="shared" si="5"/>
        <v>0</v>
      </c>
      <c r="T16" s="119">
        <v>8673.9695284541613</v>
      </c>
      <c r="U16" s="119">
        <v>8525.5313803482586</v>
      </c>
      <c r="V16" s="119">
        <f t="shared" si="6"/>
        <v>0</v>
      </c>
      <c r="W16" s="119">
        <v>8525.5313803482586</v>
      </c>
      <c r="X16" s="119">
        <v>9809.6173942246387</v>
      </c>
      <c r="Y16" s="119">
        <f t="shared" si="7"/>
        <v>0</v>
      </c>
      <c r="Z16" s="119">
        <v>9809.6173942246387</v>
      </c>
      <c r="AA16" s="119">
        <v>7398.5060298659755</v>
      </c>
      <c r="AB16" s="119">
        <f t="shared" si="8"/>
        <v>0</v>
      </c>
      <c r="AC16" s="119">
        <v>7398.5060298659755</v>
      </c>
      <c r="AD16" s="119">
        <v>7203.5657989902711</v>
      </c>
      <c r="AE16" s="119">
        <f t="shared" si="9"/>
        <v>0</v>
      </c>
      <c r="AF16" s="119">
        <v>7203.565798990272</v>
      </c>
    </row>
    <row r="17" spans="1:32" ht="20.100000000000001" customHeight="1" x14ac:dyDescent="0.25">
      <c r="A17" s="35">
        <v>142</v>
      </c>
      <c r="B17" s="36" t="s">
        <v>298</v>
      </c>
      <c r="C17" s="119">
        <v>10140.4326527755</v>
      </c>
      <c r="D17" s="119">
        <f t="shared" si="0"/>
        <v>0</v>
      </c>
      <c r="E17" s="119">
        <v>10140.4326527755</v>
      </c>
      <c r="F17" s="119">
        <v>11145.35215044275</v>
      </c>
      <c r="G17" s="119">
        <f t="shared" si="1"/>
        <v>0</v>
      </c>
      <c r="H17" s="119">
        <v>11145.35215044275</v>
      </c>
      <c r="I17" s="119">
        <v>12255.967875802002</v>
      </c>
      <c r="J17" s="119">
        <f t="shared" si="2"/>
        <v>0</v>
      </c>
      <c r="K17" s="119">
        <v>12255.967875802002</v>
      </c>
      <c r="L17" s="119">
        <v>13343.914281242</v>
      </c>
      <c r="M17" s="119">
        <f t="shared" si="3"/>
        <v>0</v>
      </c>
      <c r="N17" s="119">
        <v>13343.914281242</v>
      </c>
      <c r="O17" s="119">
        <v>14431.42539566025</v>
      </c>
      <c r="P17" s="119">
        <f t="shared" si="4"/>
        <v>0</v>
      </c>
      <c r="Q17" s="119">
        <v>14431.42539566025</v>
      </c>
      <c r="R17" s="119">
        <v>15698.700910119249</v>
      </c>
      <c r="S17" s="119">
        <f t="shared" si="5"/>
        <v>0</v>
      </c>
      <c r="T17" s="119">
        <v>15698.700910119249</v>
      </c>
      <c r="U17" s="119">
        <v>16398.842973700001</v>
      </c>
      <c r="V17" s="119">
        <f t="shared" si="6"/>
        <v>0</v>
      </c>
      <c r="W17" s="119">
        <v>16398.842973700001</v>
      </c>
      <c r="X17" s="119">
        <v>17760.517986209998</v>
      </c>
      <c r="Y17" s="119">
        <f t="shared" si="7"/>
        <v>0</v>
      </c>
      <c r="Z17" s="119">
        <v>17760.517986209998</v>
      </c>
      <c r="AA17" s="119">
        <v>19563.969504910001</v>
      </c>
      <c r="AB17" s="119">
        <f t="shared" si="8"/>
        <v>0</v>
      </c>
      <c r="AC17" s="119">
        <v>19563.969504910001</v>
      </c>
      <c r="AD17" s="119">
        <v>20915.153073549998</v>
      </c>
      <c r="AE17" s="119">
        <f t="shared" si="9"/>
        <v>0</v>
      </c>
      <c r="AF17" s="119">
        <v>20915.153073549998</v>
      </c>
    </row>
    <row r="18" spans="1:32" ht="20.100000000000001" customHeight="1" x14ac:dyDescent="0.25">
      <c r="A18" s="21">
        <v>1422</v>
      </c>
      <c r="B18" s="22" t="s">
        <v>300</v>
      </c>
      <c r="C18" s="120">
        <v>2650.8383676255007</v>
      </c>
      <c r="D18" s="120">
        <f t="shared" si="0"/>
        <v>0</v>
      </c>
      <c r="E18" s="120">
        <v>2650.8383676255007</v>
      </c>
      <c r="F18" s="120">
        <v>3004.34807915275</v>
      </c>
      <c r="G18" s="120">
        <f t="shared" si="1"/>
        <v>0</v>
      </c>
      <c r="H18" s="120">
        <v>3004.34807915275</v>
      </c>
      <c r="I18" s="120">
        <v>3373.6264669120001</v>
      </c>
      <c r="J18" s="120">
        <f t="shared" si="2"/>
        <v>0</v>
      </c>
      <c r="K18" s="120">
        <v>3373.6264669120001</v>
      </c>
      <c r="L18" s="120">
        <v>3851.872747762</v>
      </c>
      <c r="M18" s="120">
        <f t="shared" si="3"/>
        <v>0</v>
      </c>
      <c r="N18" s="120">
        <v>3851.872747762</v>
      </c>
      <c r="O18" s="120">
        <v>4138.8143040302493</v>
      </c>
      <c r="P18" s="120">
        <f t="shared" si="4"/>
        <v>0</v>
      </c>
      <c r="Q18" s="120">
        <v>4138.8143040302493</v>
      </c>
      <c r="R18" s="120">
        <v>4333.0709631092504</v>
      </c>
      <c r="S18" s="120">
        <f t="shared" si="5"/>
        <v>0</v>
      </c>
      <c r="T18" s="120">
        <v>4333.0709631092504</v>
      </c>
      <c r="U18" s="120">
        <v>4999.76438573</v>
      </c>
      <c r="V18" s="120">
        <f t="shared" si="6"/>
        <v>0</v>
      </c>
      <c r="W18" s="120">
        <v>4999.76438573</v>
      </c>
      <c r="X18" s="120">
        <v>5612.7844512499996</v>
      </c>
      <c r="Y18" s="120">
        <f t="shared" si="7"/>
        <v>0</v>
      </c>
      <c r="Z18" s="120">
        <v>5612.7844512499996</v>
      </c>
      <c r="AA18" s="120">
        <v>5712.5158353199986</v>
      </c>
      <c r="AB18" s="120">
        <f t="shared" si="8"/>
        <v>0</v>
      </c>
      <c r="AC18" s="120">
        <v>5712.5158353199986</v>
      </c>
      <c r="AD18" s="120">
        <v>4405.9310875499996</v>
      </c>
      <c r="AE18" s="120">
        <f t="shared" si="9"/>
        <v>0</v>
      </c>
      <c r="AF18" s="120">
        <v>4405.9310875499996</v>
      </c>
    </row>
    <row r="19" spans="1:32" ht="20.100000000000001" customHeight="1" x14ac:dyDescent="0.25">
      <c r="A19" s="21">
        <v>1423</v>
      </c>
      <c r="B19" s="22" t="s">
        <v>301</v>
      </c>
      <c r="C19" s="120">
        <v>7489.5942851500004</v>
      </c>
      <c r="D19" s="120">
        <f t="shared" si="0"/>
        <v>0</v>
      </c>
      <c r="E19" s="120">
        <v>7489.5942851500004</v>
      </c>
      <c r="F19" s="120">
        <v>8141.00407129</v>
      </c>
      <c r="G19" s="120">
        <f t="shared" si="1"/>
        <v>0</v>
      </c>
      <c r="H19" s="120">
        <v>8141.00407129</v>
      </c>
      <c r="I19" s="120">
        <v>8882.3414088900008</v>
      </c>
      <c r="J19" s="120">
        <f t="shared" si="2"/>
        <v>0</v>
      </c>
      <c r="K19" s="120">
        <v>8882.3414088900008</v>
      </c>
      <c r="L19" s="120">
        <v>9492.04153348</v>
      </c>
      <c r="M19" s="120">
        <f t="shared" si="3"/>
        <v>0</v>
      </c>
      <c r="N19" s="120">
        <v>9492.04153348</v>
      </c>
      <c r="O19" s="120">
        <v>10292.61109163</v>
      </c>
      <c r="P19" s="120">
        <f t="shared" si="4"/>
        <v>0</v>
      </c>
      <c r="Q19" s="120">
        <v>10292.61109163</v>
      </c>
      <c r="R19" s="120">
        <v>11365.629947009998</v>
      </c>
      <c r="S19" s="120">
        <f t="shared" si="5"/>
        <v>0</v>
      </c>
      <c r="T19" s="120">
        <v>11365.629947009998</v>
      </c>
      <c r="U19" s="120">
        <v>11399.078587970002</v>
      </c>
      <c r="V19" s="120">
        <f t="shared" si="6"/>
        <v>0</v>
      </c>
      <c r="W19" s="120">
        <v>11399.078587970002</v>
      </c>
      <c r="X19" s="120">
        <v>12147.73353496</v>
      </c>
      <c r="Y19" s="120">
        <f t="shared" si="7"/>
        <v>0</v>
      </c>
      <c r="Z19" s="120">
        <v>12147.73353496</v>
      </c>
      <c r="AA19" s="120">
        <v>13851.453669590002</v>
      </c>
      <c r="AB19" s="120">
        <f t="shared" si="8"/>
        <v>0</v>
      </c>
      <c r="AC19" s="120">
        <v>13851.453669590002</v>
      </c>
      <c r="AD19" s="120">
        <v>16509.221985999997</v>
      </c>
      <c r="AE19" s="120">
        <f t="shared" si="9"/>
        <v>0</v>
      </c>
      <c r="AF19" s="120">
        <v>16509.221985999997</v>
      </c>
    </row>
    <row r="20" spans="1:32" ht="20.100000000000001" customHeight="1" x14ac:dyDescent="0.25">
      <c r="A20" s="35">
        <v>143</v>
      </c>
      <c r="B20" s="36" t="s">
        <v>303</v>
      </c>
      <c r="C20" s="119">
        <v>5818.1844423299999</v>
      </c>
      <c r="D20" s="119">
        <f t="shared" si="0"/>
        <v>0</v>
      </c>
      <c r="E20" s="119">
        <v>5818.1844423299999</v>
      </c>
      <c r="F20" s="119">
        <v>6269.0366383400005</v>
      </c>
      <c r="G20" s="119">
        <f t="shared" si="1"/>
        <v>0</v>
      </c>
      <c r="H20" s="119">
        <v>6269.0366383400005</v>
      </c>
      <c r="I20" s="119">
        <v>6899.3967396100006</v>
      </c>
      <c r="J20" s="119">
        <f t="shared" si="2"/>
        <v>0</v>
      </c>
      <c r="K20" s="119">
        <v>6899.3967396100006</v>
      </c>
      <c r="L20" s="119">
        <v>10149.705747849999</v>
      </c>
      <c r="M20" s="119">
        <f t="shared" si="3"/>
        <v>0</v>
      </c>
      <c r="N20" s="119">
        <v>10149.705747849999</v>
      </c>
      <c r="O20" s="119">
        <v>8306.9484559000011</v>
      </c>
      <c r="P20" s="119">
        <f t="shared" si="4"/>
        <v>0</v>
      </c>
      <c r="Q20" s="119">
        <v>8306.9484559000011</v>
      </c>
      <c r="R20" s="119">
        <v>8709.836722019998</v>
      </c>
      <c r="S20" s="119">
        <f t="shared" si="5"/>
        <v>0</v>
      </c>
      <c r="T20" s="119">
        <v>8709.836722019998</v>
      </c>
      <c r="U20" s="119">
        <v>8687.0257964399989</v>
      </c>
      <c r="V20" s="119">
        <f t="shared" si="6"/>
        <v>0</v>
      </c>
      <c r="W20" s="119">
        <v>8687.0257964399989</v>
      </c>
      <c r="X20" s="119">
        <v>10484.999938499997</v>
      </c>
      <c r="Y20" s="119">
        <f t="shared" si="7"/>
        <v>0</v>
      </c>
      <c r="Z20" s="119">
        <v>10484.999938499997</v>
      </c>
      <c r="AA20" s="119">
        <v>11237.629492230002</v>
      </c>
      <c r="AB20" s="119">
        <f t="shared" si="8"/>
        <v>0</v>
      </c>
      <c r="AC20" s="119">
        <v>11237.629492230002</v>
      </c>
      <c r="AD20" s="119">
        <v>13698.292464892402</v>
      </c>
      <c r="AE20" s="119">
        <f t="shared" si="9"/>
        <v>0</v>
      </c>
      <c r="AF20" s="119">
        <v>13698.292464892402</v>
      </c>
    </row>
    <row r="21" spans="1:32" ht="20.100000000000001" customHeight="1" x14ac:dyDescent="0.25">
      <c r="A21" s="35">
        <v>144</v>
      </c>
      <c r="B21" s="36" t="s">
        <v>304</v>
      </c>
      <c r="C21" s="119">
        <v>9951.9345875899999</v>
      </c>
      <c r="D21" s="119">
        <f t="shared" si="0"/>
        <v>-3013.2231311413552</v>
      </c>
      <c r="E21" s="119">
        <v>6938.7114564486446</v>
      </c>
      <c r="F21" s="119">
        <v>12286.321649640002</v>
      </c>
      <c r="G21" s="119">
        <f t="shared" si="1"/>
        <v>-2877.2893845132403</v>
      </c>
      <c r="H21" s="119">
        <v>9409.0322651267616</v>
      </c>
      <c r="I21" s="119">
        <v>12741.241897839998</v>
      </c>
      <c r="J21" s="119">
        <f t="shared" si="2"/>
        <v>-4174.1377724557424</v>
      </c>
      <c r="K21" s="119">
        <v>8567.1041253842559</v>
      </c>
      <c r="L21" s="119">
        <v>16053.587279810003</v>
      </c>
      <c r="M21" s="119">
        <f t="shared" si="3"/>
        <v>-2705.1554212984338</v>
      </c>
      <c r="N21" s="119">
        <v>13348.431858511569</v>
      </c>
      <c r="O21" s="119">
        <v>14906.30693975</v>
      </c>
      <c r="P21" s="119">
        <f t="shared" si="4"/>
        <v>-2585.3711070881018</v>
      </c>
      <c r="Q21" s="119">
        <v>12320.935832661899</v>
      </c>
      <c r="R21" s="119">
        <v>32313.159027220005</v>
      </c>
      <c r="S21" s="119">
        <f t="shared" si="5"/>
        <v>-2606.2505896246803</v>
      </c>
      <c r="T21" s="119">
        <v>29706.908437595324</v>
      </c>
      <c r="U21" s="119">
        <v>24827.56527662</v>
      </c>
      <c r="V21" s="119">
        <f t="shared" si="6"/>
        <v>-3946.4072614359502</v>
      </c>
      <c r="W21" s="119">
        <v>20881.15801518405</v>
      </c>
      <c r="X21" s="119">
        <v>22839.555736499999</v>
      </c>
      <c r="Y21" s="119">
        <f t="shared" si="7"/>
        <v>-3679.1742128666374</v>
      </c>
      <c r="Z21" s="119">
        <v>19160.381523633361</v>
      </c>
      <c r="AA21" s="119">
        <v>14954.166274670002</v>
      </c>
      <c r="AB21" s="119">
        <f t="shared" si="8"/>
        <v>-3162.0012023869749</v>
      </c>
      <c r="AC21" s="119">
        <v>11792.165072283027</v>
      </c>
      <c r="AD21" s="119">
        <v>18423.053562989997</v>
      </c>
      <c r="AE21" s="119">
        <f t="shared" si="9"/>
        <v>-4959.2824780115043</v>
      </c>
      <c r="AF21" s="119">
        <v>13463.771084978493</v>
      </c>
    </row>
    <row r="22" spans="1:32" ht="20.100000000000001" customHeight="1" x14ac:dyDescent="0.25">
      <c r="A22" s="21">
        <v>1441</v>
      </c>
      <c r="B22" s="22" t="s">
        <v>286</v>
      </c>
      <c r="C22" s="120">
        <v>8439.2544796099992</v>
      </c>
      <c r="D22" s="120">
        <f t="shared" si="0"/>
        <v>-1500.5430231613545</v>
      </c>
      <c r="E22" s="120">
        <v>6938.7114564486446</v>
      </c>
      <c r="F22" s="120">
        <v>11430.741151670001</v>
      </c>
      <c r="G22" s="120">
        <f t="shared" si="1"/>
        <v>-2021.7088865432397</v>
      </c>
      <c r="H22" s="120">
        <v>9409.0322651267616</v>
      </c>
      <c r="I22" s="120">
        <v>11644.996245619999</v>
      </c>
      <c r="J22" s="120">
        <f t="shared" si="2"/>
        <v>-3077.8921202357433</v>
      </c>
      <c r="K22" s="120">
        <v>8567.1041253842559</v>
      </c>
      <c r="L22" s="120">
        <v>14341.296111410002</v>
      </c>
      <c r="M22" s="120">
        <f t="shared" si="3"/>
        <v>-2516.4365353810354</v>
      </c>
      <c r="N22" s="120">
        <v>11824.859576028966</v>
      </c>
      <c r="O22" s="120">
        <v>13300.38577542</v>
      </c>
      <c r="P22" s="120">
        <f t="shared" si="4"/>
        <v>-1886.022547227396</v>
      </c>
      <c r="Q22" s="120">
        <v>11414.363228192604</v>
      </c>
      <c r="R22" s="120">
        <v>29444.060190330005</v>
      </c>
      <c r="S22" s="120">
        <f t="shared" si="5"/>
        <v>-2050.7738176356143</v>
      </c>
      <c r="T22" s="120">
        <v>27393.286372694391</v>
      </c>
      <c r="U22" s="120">
        <v>21655.259811209999</v>
      </c>
      <c r="V22" s="120">
        <f t="shared" si="6"/>
        <v>-2681.7159054676449</v>
      </c>
      <c r="W22" s="120">
        <v>18973.543905742354</v>
      </c>
      <c r="X22" s="120">
        <v>20371.678858359999</v>
      </c>
      <c r="Y22" s="120">
        <f t="shared" si="7"/>
        <v>-2714.5100802540983</v>
      </c>
      <c r="Z22" s="120">
        <v>17657.168778105901</v>
      </c>
      <c r="AA22" s="120">
        <v>14320.404652680003</v>
      </c>
      <c r="AB22" s="120">
        <f t="shared" si="8"/>
        <v>-2559.9448437881292</v>
      </c>
      <c r="AC22" s="120">
        <v>11760.459808891874</v>
      </c>
      <c r="AD22" s="120">
        <v>18312.726582619998</v>
      </c>
      <c r="AE22" s="120">
        <f t="shared" si="9"/>
        <v>-4848.9554976415056</v>
      </c>
      <c r="AF22" s="120">
        <v>13463.771084978493</v>
      </c>
    </row>
    <row r="23" spans="1:32" ht="20.100000000000001" customHeight="1" x14ac:dyDescent="0.25">
      <c r="A23" s="21">
        <v>1442</v>
      </c>
      <c r="B23" s="22" t="s">
        <v>287</v>
      </c>
      <c r="C23" s="120">
        <v>1512.68010798</v>
      </c>
      <c r="D23" s="120">
        <f t="shared" si="0"/>
        <v>-1512.68010798</v>
      </c>
      <c r="E23" s="120">
        <v>0</v>
      </c>
      <c r="F23" s="120">
        <v>855.58049797000012</v>
      </c>
      <c r="G23" s="120">
        <f t="shared" si="1"/>
        <v>-855.58049797000012</v>
      </c>
      <c r="H23" s="120">
        <v>0</v>
      </c>
      <c r="I23" s="120">
        <v>1096.24565222</v>
      </c>
      <c r="J23" s="120">
        <f t="shared" si="2"/>
        <v>-1096.24565222</v>
      </c>
      <c r="K23" s="120">
        <v>0</v>
      </c>
      <c r="L23" s="120">
        <v>1712.2911684000001</v>
      </c>
      <c r="M23" s="120">
        <f t="shared" si="3"/>
        <v>-188.71888591739707</v>
      </c>
      <c r="N23" s="120">
        <v>1523.572282482603</v>
      </c>
      <c r="O23" s="120">
        <v>1605.9211643300002</v>
      </c>
      <c r="P23" s="120">
        <f t="shared" si="4"/>
        <v>-699.34855986070488</v>
      </c>
      <c r="Q23" s="120">
        <v>906.57260446929536</v>
      </c>
      <c r="R23" s="120">
        <v>2869.0988368900003</v>
      </c>
      <c r="S23" s="120">
        <f t="shared" si="5"/>
        <v>-555.47677198906604</v>
      </c>
      <c r="T23" s="120">
        <v>2313.6220649009342</v>
      </c>
      <c r="U23" s="120">
        <v>3172.3054654100001</v>
      </c>
      <c r="V23" s="120">
        <f t="shared" si="6"/>
        <v>-1264.6913559683048</v>
      </c>
      <c r="W23" s="120">
        <v>1907.6141094416953</v>
      </c>
      <c r="X23" s="120">
        <v>2467.8768781399999</v>
      </c>
      <c r="Y23" s="120">
        <f t="shared" si="7"/>
        <v>-964.6641326125382</v>
      </c>
      <c r="Z23" s="120">
        <v>1503.2127455274617</v>
      </c>
      <c r="AA23" s="120">
        <v>633.76162198999998</v>
      </c>
      <c r="AB23" s="120">
        <f t="shared" si="8"/>
        <v>-602.0563585988458</v>
      </c>
      <c r="AC23" s="120">
        <v>31.705263391154176</v>
      </c>
      <c r="AD23" s="120">
        <v>110.32698036999997</v>
      </c>
      <c r="AE23" s="120">
        <f t="shared" si="9"/>
        <v>-110.32698036999997</v>
      </c>
      <c r="AF23" s="120">
        <v>0</v>
      </c>
    </row>
    <row r="25" spans="1:32" customFormat="1" ht="20.100000000000001" customHeight="1" x14ac:dyDescent="0.25">
      <c r="A25" s="308" t="s">
        <v>895</v>
      </c>
      <c r="B25" s="309"/>
      <c r="C25" s="314">
        <v>2010</v>
      </c>
      <c r="D25" s="315"/>
      <c r="E25" s="317"/>
      <c r="F25" s="314">
        <v>2011</v>
      </c>
      <c r="G25" s="315"/>
      <c r="H25" s="317"/>
      <c r="I25" s="314">
        <v>2012</v>
      </c>
      <c r="J25" s="315"/>
      <c r="K25" s="317"/>
      <c r="L25" s="314">
        <v>2013</v>
      </c>
      <c r="M25" s="315"/>
      <c r="N25" s="317"/>
      <c r="O25" s="314">
        <v>2014</v>
      </c>
      <c r="P25" s="315"/>
      <c r="Q25" s="317"/>
      <c r="R25" s="314">
        <v>2015</v>
      </c>
      <c r="S25" s="315"/>
      <c r="T25" s="317"/>
      <c r="U25" s="314">
        <v>2016</v>
      </c>
      <c r="V25" s="315"/>
      <c r="W25" s="317"/>
      <c r="X25" s="314">
        <v>2017</v>
      </c>
      <c r="Y25" s="315"/>
      <c r="Z25" s="317"/>
      <c r="AA25" s="314">
        <v>2018</v>
      </c>
      <c r="AB25" s="315"/>
      <c r="AC25" s="317"/>
      <c r="AD25" s="314">
        <v>2019</v>
      </c>
      <c r="AE25" s="315"/>
      <c r="AF25" s="317"/>
    </row>
    <row r="26" spans="1:32" customFormat="1" ht="36" customHeight="1" x14ac:dyDescent="0.25">
      <c r="A26" s="312"/>
      <c r="B26" s="313"/>
      <c r="C26" s="25" t="s">
        <v>887</v>
      </c>
      <c r="D26" s="25" t="s">
        <v>888</v>
      </c>
      <c r="E26" s="25" t="s">
        <v>889</v>
      </c>
      <c r="F26" s="25" t="s">
        <v>887</v>
      </c>
      <c r="G26" s="25" t="s">
        <v>888</v>
      </c>
      <c r="H26" s="25" t="s">
        <v>889</v>
      </c>
      <c r="I26" s="25" t="s">
        <v>887</v>
      </c>
      <c r="J26" s="25" t="s">
        <v>888</v>
      </c>
      <c r="K26" s="25" t="s">
        <v>889</v>
      </c>
      <c r="L26" s="25" t="s">
        <v>887</v>
      </c>
      <c r="M26" s="25" t="s">
        <v>888</v>
      </c>
      <c r="N26" s="25" t="s">
        <v>889</v>
      </c>
      <c r="O26" s="25" t="s">
        <v>887</v>
      </c>
      <c r="P26" s="25" t="s">
        <v>888</v>
      </c>
      <c r="Q26" s="25" t="s">
        <v>889</v>
      </c>
      <c r="R26" s="25" t="s">
        <v>887</v>
      </c>
      <c r="S26" s="25" t="s">
        <v>888</v>
      </c>
      <c r="T26" s="25" t="s">
        <v>889</v>
      </c>
      <c r="U26" s="25" t="s">
        <v>887</v>
      </c>
      <c r="V26" s="25" t="s">
        <v>888</v>
      </c>
      <c r="W26" s="25" t="s">
        <v>889</v>
      </c>
      <c r="X26" s="25" t="s">
        <v>887</v>
      </c>
      <c r="Y26" s="25" t="s">
        <v>888</v>
      </c>
      <c r="Z26" s="25" t="s">
        <v>889</v>
      </c>
      <c r="AA26" s="25" t="s">
        <v>887</v>
      </c>
      <c r="AB26" s="25" t="s">
        <v>888</v>
      </c>
      <c r="AC26" s="25" t="s">
        <v>889</v>
      </c>
      <c r="AD26" s="25" t="s">
        <v>887</v>
      </c>
      <c r="AE26" s="25" t="s">
        <v>888</v>
      </c>
      <c r="AF26" s="25" t="s">
        <v>889</v>
      </c>
    </row>
    <row r="27" spans="1:32" customFormat="1" ht="20.100000000000001" customHeight="1" x14ac:dyDescent="0.25">
      <c r="A27" s="303">
        <v>1</v>
      </c>
      <c r="B27" s="304" t="s">
        <v>894</v>
      </c>
      <c r="C27" s="305">
        <v>314065.77224558307</v>
      </c>
      <c r="D27" s="305">
        <f>E27-C27</f>
        <v>0</v>
      </c>
      <c r="E27" s="305">
        <v>314065.77224558307</v>
      </c>
      <c r="F27" s="305">
        <v>361280.00455555337</v>
      </c>
      <c r="G27" s="305">
        <f>H27-F27</f>
        <v>0</v>
      </c>
      <c r="H27" s="305">
        <v>361280.00455555343</v>
      </c>
      <c r="I27" s="305">
        <v>407730.82806498808</v>
      </c>
      <c r="J27" s="305">
        <f>K27-I27</f>
        <v>0</v>
      </c>
      <c r="K27" s="305">
        <v>407730.82806498808</v>
      </c>
      <c r="L27" s="305">
        <v>433977.52720704826</v>
      </c>
      <c r="M27" s="305">
        <f>N27-L27</f>
        <v>0</v>
      </c>
      <c r="N27" s="305">
        <v>433977.52720704832</v>
      </c>
      <c r="O27" s="305">
        <v>484471.22123223828</v>
      </c>
      <c r="P27" s="305">
        <f>Q27-O27</f>
        <v>0</v>
      </c>
      <c r="Q27" s="305">
        <v>484471.22123223828</v>
      </c>
      <c r="R27" s="305">
        <v>516187.82899100491</v>
      </c>
      <c r="S27" s="305">
        <f>T27-R27</f>
        <v>0</v>
      </c>
      <c r="T27" s="305">
        <v>516187.82899100485</v>
      </c>
      <c r="U27" s="305">
        <v>558868.07319197862</v>
      </c>
      <c r="V27" s="305">
        <f>W27-U27</f>
        <v>0</v>
      </c>
      <c r="W27" s="305">
        <v>558868.0731919785</v>
      </c>
      <c r="X27" s="305">
        <v>576352.30878778663</v>
      </c>
      <c r="Y27" s="305">
        <f>Z27-X27</f>
        <v>0</v>
      </c>
      <c r="Z27" s="305">
        <v>576352.30878778663</v>
      </c>
      <c r="AA27" s="305">
        <v>628423.81452699204</v>
      </c>
      <c r="AB27" s="305">
        <f>AC27-AA27</f>
        <v>0</v>
      </c>
      <c r="AC27" s="305">
        <v>628423.81452699204</v>
      </c>
      <c r="AD27" s="305">
        <v>687696.14358188189</v>
      </c>
      <c r="AE27" s="305">
        <f>AF27-AD27</f>
        <v>0</v>
      </c>
      <c r="AF27" s="305">
        <v>687696.14358188189</v>
      </c>
    </row>
    <row r="28" spans="1:32" customFormat="1" ht="20.100000000000001" customHeight="1" x14ac:dyDescent="0.25">
      <c r="A28" s="18">
        <v>11</v>
      </c>
      <c r="B28" s="126" t="s">
        <v>242</v>
      </c>
      <c r="C28" s="127">
        <v>60198.972127225585</v>
      </c>
      <c r="D28" s="127">
        <f t="shared" ref="D28:D44" si="10">E28-C28</f>
        <v>0</v>
      </c>
      <c r="E28" s="127">
        <v>60198.972127225585</v>
      </c>
      <c r="F28" s="127">
        <v>69913.249175269331</v>
      </c>
      <c r="G28" s="127">
        <f t="shared" ref="G28:G44" si="11">H28-F28</f>
        <v>0</v>
      </c>
      <c r="H28" s="127">
        <v>69913.249175269331</v>
      </c>
      <c r="I28" s="127">
        <v>79039.457530177882</v>
      </c>
      <c r="J28" s="127">
        <f t="shared" ref="J28:J44" si="12">K28-I28</f>
        <v>0</v>
      </c>
      <c r="K28" s="127">
        <v>79039.457530177882</v>
      </c>
      <c r="L28" s="127">
        <v>87819.354216133594</v>
      </c>
      <c r="M28" s="127">
        <f t="shared" ref="M28:M44" si="13">N28-L28</f>
        <v>0</v>
      </c>
      <c r="N28" s="127">
        <v>87819.354216133594</v>
      </c>
      <c r="O28" s="127">
        <v>97773.743960620908</v>
      </c>
      <c r="P28" s="127">
        <f t="shared" ref="P28:P44" si="14">Q28-O28</f>
        <v>0</v>
      </c>
      <c r="Q28" s="127">
        <v>97773.743960620908</v>
      </c>
      <c r="R28" s="127">
        <v>105067.30605374774</v>
      </c>
      <c r="S28" s="127">
        <f t="shared" ref="S28:S44" si="15">T28-R28</f>
        <v>0</v>
      </c>
      <c r="T28" s="127">
        <v>105067.30605374774</v>
      </c>
      <c r="U28" s="127">
        <v>107846.33631195474</v>
      </c>
      <c r="V28" s="127">
        <f t="shared" ref="V28:V44" si="16">W28-U28</f>
        <v>0</v>
      </c>
      <c r="W28" s="127">
        <v>107846.33631195474</v>
      </c>
      <c r="X28" s="127">
        <v>115995.44138113779</v>
      </c>
      <c r="Y28" s="127">
        <f t="shared" ref="Y28:Y44" si="17">Z28-X28</f>
        <v>0</v>
      </c>
      <c r="Z28" s="127">
        <v>115995.44138113779</v>
      </c>
      <c r="AA28" s="127">
        <v>130169.71582917096</v>
      </c>
      <c r="AB28" s="127">
        <f t="shared" ref="AB28:AB44" si="18">AC28-AA28</f>
        <v>0</v>
      </c>
      <c r="AC28" s="127">
        <v>130169.71582917096</v>
      </c>
      <c r="AD28" s="127">
        <v>145433.65093211603</v>
      </c>
      <c r="AE28" s="127">
        <f t="shared" ref="AE28:AE44" si="19">AF28-AD28</f>
        <v>0</v>
      </c>
      <c r="AF28" s="127">
        <v>145433.65093211603</v>
      </c>
    </row>
    <row r="29" spans="1:32" customFormat="1" ht="20.100000000000001" customHeight="1" x14ac:dyDescent="0.25">
      <c r="A29" s="18">
        <v>12</v>
      </c>
      <c r="B29" s="126" t="s">
        <v>246</v>
      </c>
      <c r="C29" s="127">
        <v>12096.349539880001</v>
      </c>
      <c r="D29" s="127">
        <f t="shared" si="10"/>
        <v>0</v>
      </c>
      <c r="E29" s="127">
        <v>12096.349539880001</v>
      </c>
      <c r="F29" s="127">
        <v>15601.697652224542</v>
      </c>
      <c r="G29" s="127">
        <f t="shared" si="11"/>
        <v>0</v>
      </c>
      <c r="H29" s="127">
        <v>15601.697652224542</v>
      </c>
      <c r="I29" s="127">
        <v>17734.280654494793</v>
      </c>
      <c r="J29" s="127">
        <f t="shared" si="12"/>
        <v>0</v>
      </c>
      <c r="K29" s="127">
        <v>17734.280654494793</v>
      </c>
      <c r="L29" s="127">
        <v>20880.930408155022</v>
      </c>
      <c r="M29" s="127">
        <f t="shared" si="13"/>
        <v>0</v>
      </c>
      <c r="N29" s="127">
        <v>20880.930408155022</v>
      </c>
      <c r="O29" s="127">
        <v>23246.233058751008</v>
      </c>
      <c r="P29" s="127">
        <f t="shared" si="14"/>
        <v>0</v>
      </c>
      <c r="Q29" s="127">
        <v>23246.233058751008</v>
      </c>
      <c r="R29" s="127">
        <v>26414.624737880698</v>
      </c>
      <c r="S29" s="127">
        <f t="shared" si="15"/>
        <v>0</v>
      </c>
      <c r="T29" s="127">
        <v>26414.624737880698</v>
      </c>
      <c r="U29" s="127">
        <v>29658.582675300302</v>
      </c>
      <c r="V29" s="127">
        <f t="shared" si="16"/>
        <v>0</v>
      </c>
      <c r="W29" s="127">
        <v>29658.582675300302</v>
      </c>
      <c r="X29" s="127">
        <v>31958.857666966702</v>
      </c>
      <c r="Y29" s="127">
        <f t="shared" si="17"/>
        <v>0</v>
      </c>
      <c r="Z29" s="127">
        <v>31958.857666966702</v>
      </c>
      <c r="AA29" s="127">
        <v>34111.088741280801</v>
      </c>
      <c r="AB29" s="127">
        <f t="shared" si="18"/>
        <v>0</v>
      </c>
      <c r="AC29" s="127">
        <v>34111.088741280801</v>
      </c>
      <c r="AD29" s="127">
        <v>37929.630025439401</v>
      </c>
      <c r="AE29" s="127">
        <f t="shared" si="19"/>
        <v>0</v>
      </c>
      <c r="AF29" s="127">
        <v>37929.630025439401</v>
      </c>
    </row>
    <row r="30" spans="1:32" customFormat="1" ht="20.100000000000001" customHeight="1" x14ac:dyDescent="0.25">
      <c r="A30" s="18">
        <v>13</v>
      </c>
      <c r="B30" s="306" t="s">
        <v>243</v>
      </c>
      <c r="C30" s="127">
        <v>213011.06656396284</v>
      </c>
      <c r="D30" s="127">
        <f t="shared" si="10"/>
        <v>6264.2582670508418</v>
      </c>
      <c r="E30" s="127">
        <v>219275.32483101368</v>
      </c>
      <c r="F30" s="127">
        <v>243263.52460386654</v>
      </c>
      <c r="G30" s="127">
        <f t="shared" si="11"/>
        <v>6731.4084111604025</v>
      </c>
      <c r="H30" s="127">
        <v>249994.93301502694</v>
      </c>
      <c r="I30" s="127">
        <v>271938.42951680662</v>
      </c>
      <c r="J30" s="127">
        <f t="shared" si="12"/>
        <v>11186.512308076897</v>
      </c>
      <c r="K30" s="127">
        <v>283124.94182488351</v>
      </c>
      <c r="L30" s="127">
        <v>291256.34379278217</v>
      </c>
      <c r="M30" s="127">
        <f t="shared" si="13"/>
        <v>7841.2504628939787</v>
      </c>
      <c r="N30" s="127">
        <v>299097.59425567614</v>
      </c>
      <c r="O30" s="127">
        <v>323223.31763537868</v>
      </c>
      <c r="P30" s="127">
        <f t="shared" si="14"/>
        <v>6961.2563872099272</v>
      </c>
      <c r="Q30" s="127">
        <v>330184.57402258861</v>
      </c>
      <c r="R30" s="127">
        <v>335520.72363467334</v>
      </c>
      <c r="S30" s="127">
        <f t="shared" si="15"/>
        <v>8187.1923998487764</v>
      </c>
      <c r="T30" s="127">
        <v>343707.91603452212</v>
      </c>
      <c r="U30" s="127">
        <v>365427.8029138227</v>
      </c>
      <c r="V30" s="127">
        <f t="shared" si="16"/>
        <v>11510.397622607357</v>
      </c>
      <c r="W30" s="127">
        <v>376938.20053643006</v>
      </c>
      <c r="X30" s="127">
        <v>373908.04582681012</v>
      </c>
      <c r="Y30" s="127">
        <f t="shared" si="17"/>
        <v>11595.879503728764</v>
      </c>
      <c r="Z30" s="127">
        <v>385503.92533053888</v>
      </c>
      <c r="AA30" s="127">
        <v>411089.43239338492</v>
      </c>
      <c r="AB30" s="127">
        <f t="shared" si="18"/>
        <v>10664.435632419772</v>
      </c>
      <c r="AC30" s="127">
        <v>421753.8680258047</v>
      </c>
      <c r="AD30" s="127">
        <v>443596.01812784758</v>
      </c>
      <c r="AE30" s="127">
        <f t="shared" si="19"/>
        <v>17371.837591093034</v>
      </c>
      <c r="AF30" s="127">
        <v>460967.85571894061</v>
      </c>
    </row>
    <row r="31" spans="1:32" customFormat="1" ht="20.100000000000001" customHeight="1" x14ac:dyDescent="0.25">
      <c r="A31" s="35">
        <v>131</v>
      </c>
      <c r="B31" s="36" t="s">
        <v>285</v>
      </c>
      <c r="C31" s="119">
        <v>0</v>
      </c>
      <c r="D31" s="119">
        <f t="shared" si="10"/>
        <v>0</v>
      </c>
      <c r="E31" s="119">
        <v>0</v>
      </c>
      <c r="F31" s="119">
        <v>0</v>
      </c>
      <c r="G31" s="119">
        <f t="shared" si="11"/>
        <v>0</v>
      </c>
      <c r="H31" s="119">
        <v>0</v>
      </c>
      <c r="I31" s="119">
        <v>0</v>
      </c>
      <c r="J31" s="119">
        <f t="shared" si="12"/>
        <v>0</v>
      </c>
      <c r="K31" s="119">
        <v>0</v>
      </c>
      <c r="L31" s="119">
        <v>0</v>
      </c>
      <c r="M31" s="119">
        <f t="shared" si="13"/>
        <v>0</v>
      </c>
      <c r="N31" s="119">
        <v>0</v>
      </c>
      <c r="O31" s="119">
        <v>0</v>
      </c>
      <c r="P31" s="119">
        <f t="shared" si="14"/>
        <v>0</v>
      </c>
      <c r="Q31" s="119">
        <v>0</v>
      </c>
      <c r="R31" s="119">
        <v>0</v>
      </c>
      <c r="S31" s="119">
        <f t="shared" si="15"/>
        <v>0</v>
      </c>
      <c r="T31" s="119">
        <v>0</v>
      </c>
      <c r="U31" s="119">
        <v>0</v>
      </c>
      <c r="V31" s="119">
        <f t="shared" si="16"/>
        <v>0</v>
      </c>
      <c r="W31" s="119">
        <v>0</v>
      </c>
      <c r="X31" s="119">
        <v>0</v>
      </c>
      <c r="Y31" s="119">
        <f t="shared" si="17"/>
        <v>0</v>
      </c>
      <c r="Z31" s="119">
        <v>0</v>
      </c>
      <c r="AA31" s="119">
        <v>0</v>
      </c>
      <c r="AB31" s="119">
        <f t="shared" si="18"/>
        <v>0</v>
      </c>
      <c r="AC31" s="119">
        <v>0</v>
      </c>
      <c r="AD31" s="119">
        <v>0</v>
      </c>
      <c r="AE31" s="119">
        <f t="shared" si="19"/>
        <v>0</v>
      </c>
      <c r="AF31" s="119">
        <v>0</v>
      </c>
    </row>
    <row r="32" spans="1:32" customFormat="1" ht="20.100000000000001" customHeight="1" x14ac:dyDescent="0.25">
      <c r="A32" s="35">
        <v>132</v>
      </c>
      <c r="B32" s="36" t="s">
        <v>288</v>
      </c>
      <c r="C32" s="119">
        <v>9.7294624699999996</v>
      </c>
      <c r="D32" s="119">
        <f t="shared" si="10"/>
        <v>0</v>
      </c>
      <c r="E32" s="119">
        <v>9.7294624699999996</v>
      </c>
      <c r="F32" s="119">
        <v>6.8199625699999995</v>
      </c>
      <c r="G32" s="119">
        <f t="shared" si="11"/>
        <v>0</v>
      </c>
      <c r="H32" s="119">
        <v>6.8199625699999995</v>
      </c>
      <c r="I32" s="119">
        <v>16.096625599999999</v>
      </c>
      <c r="J32" s="119">
        <f t="shared" si="12"/>
        <v>0</v>
      </c>
      <c r="K32" s="119">
        <v>16.096625599999999</v>
      </c>
      <c r="L32" s="119">
        <v>61.181044879999995</v>
      </c>
      <c r="M32" s="119">
        <f t="shared" si="13"/>
        <v>0</v>
      </c>
      <c r="N32" s="119">
        <v>61.181044879999995</v>
      </c>
      <c r="O32" s="119">
        <v>15.403674039999999</v>
      </c>
      <c r="P32" s="119">
        <f t="shared" si="14"/>
        <v>0</v>
      </c>
      <c r="Q32" s="119">
        <v>15.403674039999999</v>
      </c>
      <c r="R32" s="119">
        <v>6.1318999700000001</v>
      </c>
      <c r="S32" s="119">
        <f t="shared" si="15"/>
        <v>0</v>
      </c>
      <c r="T32" s="119">
        <v>6.1318999700000001</v>
      </c>
      <c r="U32" s="119">
        <v>4.0340379899999999</v>
      </c>
      <c r="V32" s="119">
        <f t="shared" si="16"/>
        <v>0</v>
      </c>
      <c r="W32" s="119">
        <v>4.0340379899999999</v>
      </c>
      <c r="X32" s="119">
        <v>4.3226348899999998</v>
      </c>
      <c r="Y32" s="119">
        <f t="shared" si="17"/>
        <v>0</v>
      </c>
      <c r="Z32" s="119">
        <v>4.3226348899999998</v>
      </c>
      <c r="AA32" s="119">
        <v>63.444564009999993</v>
      </c>
      <c r="AB32" s="119">
        <f t="shared" si="18"/>
        <v>0</v>
      </c>
      <c r="AC32" s="119">
        <v>63.444564009999993</v>
      </c>
      <c r="AD32" s="119">
        <v>2.9347625499999999</v>
      </c>
      <c r="AE32" s="119">
        <f t="shared" si="19"/>
        <v>0</v>
      </c>
      <c r="AF32" s="119">
        <v>2.9347625499999999</v>
      </c>
    </row>
    <row r="33" spans="1:32" customFormat="1" ht="20.100000000000001" customHeight="1" x14ac:dyDescent="0.25">
      <c r="A33" s="35">
        <v>133</v>
      </c>
      <c r="B33" s="36" t="s">
        <v>289</v>
      </c>
      <c r="C33" s="119">
        <v>213001.33710149286</v>
      </c>
      <c r="D33" s="119">
        <f t="shared" si="10"/>
        <v>6264.2582670508418</v>
      </c>
      <c r="E33" s="119">
        <v>219265.5953685437</v>
      </c>
      <c r="F33" s="119">
        <v>243256.70464129653</v>
      </c>
      <c r="G33" s="119">
        <f t="shared" si="11"/>
        <v>6731.4084111604025</v>
      </c>
      <c r="H33" s="119">
        <v>249988.11305245693</v>
      </c>
      <c r="I33" s="119">
        <v>271922.33289120661</v>
      </c>
      <c r="J33" s="119">
        <f t="shared" si="12"/>
        <v>11186.512308076897</v>
      </c>
      <c r="K33" s="119">
        <v>283108.8451992835</v>
      </c>
      <c r="L33" s="119">
        <v>291195.16274790216</v>
      </c>
      <c r="M33" s="119">
        <f t="shared" si="13"/>
        <v>7841.2504628939787</v>
      </c>
      <c r="N33" s="119">
        <v>299036.41321079613</v>
      </c>
      <c r="O33" s="119">
        <v>323207.91396133869</v>
      </c>
      <c r="P33" s="119">
        <f t="shared" si="14"/>
        <v>6961.2563872099272</v>
      </c>
      <c r="Q33" s="119">
        <v>330169.17034854862</v>
      </c>
      <c r="R33" s="119">
        <v>335514.59173470334</v>
      </c>
      <c r="S33" s="119">
        <f t="shared" si="15"/>
        <v>8187.1923998487764</v>
      </c>
      <c r="T33" s="119">
        <v>343701.78413455212</v>
      </c>
      <c r="U33" s="119">
        <v>365423.76887583273</v>
      </c>
      <c r="V33" s="119">
        <f t="shared" si="16"/>
        <v>11510.397622607357</v>
      </c>
      <c r="W33" s="119">
        <v>376934.16649844008</v>
      </c>
      <c r="X33" s="119">
        <v>373903.72319192014</v>
      </c>
      <c r="Y33" s="119">
        <f t="shared" si="17"/>
        <v>11595.879503728764</v>
      </c>
      <c r="Z33" s="119">
        <v>385499.60269564891</v>
      </c>
      <c r="AA33" s="119">
        <v>411025.98782937491</v>
      </c>
      <c r="AB33" s="119">
        <f t="shared" si="18"/>
        <v>10664.435632419772</v>
      </c>
      <c r="AC33" s="119">
        <v>421690.42346179468</v>
      </c>
      <c r="AD33" s="119">
        <v>443593.08336529759</v>
      </c>
      <c r="AE33" s="119">
        <f t="shared" si="19"/>
        <v>17371.837591093034</v>
      </c>
      <c r="AF33" s="119">
        <v>460964.92095639062</v>
      </c>
    </row>
    <row r="34" spans="1:32" customFormat="1" ht="20.100000000000001" customHeight="1" x14ac:dyDescent="0.25">
      <c r="A34" s="21">
        <v>1331</v>
      </c>
      <c r="B34" s="22" t="s">
        <v>286</v>
      </c>
      <c r="C34" s="120">
        <v>202954.31028093267</v>
      </c>
      <c r="D34" s="120">
        <f t="shared" si="10"/>
        <v>3581.3196241178084</v>
      </c>
      <c r="E34" s="120">
        <v>206535.62990505047</v>
      </c>
      <c r="F34" s="120">
        <v>234580.73000405499</v>
      </c>
      <c r="G34" s="120">
        <f t="shared" si="11"/>
        <v>5204.9076631408825</v>
      </c>
      <c r="H34" s="120">
        <v>239785.63766719587</v>
      </c>
      <c r="I34" s="120">
        <v>258121.48657297788</v>
      </c>
      <c r="J34" s="120">
        <f t="shared" si="12"/>
        <v>7808.0762760491634</v>
      </c>
      <c r="K34" s="120">
        <v>265929.56284902705</v>
      </c>
      <c r="L34" s="120">
        <v>281280.92850757937</v>
      </c>
      <c r="M34" s="120">
        <f t="shared" si="13"/>
        <v>7567.215322324133</v>
      </c>
      <c r="N34" s="120">
        <v>288848.14382990351</v>
      </c>
      <c r="O34" s="120">
        <v>309888.86488992872</v>
      </c>
      <c r="P34" s="120">
        <f t="shared" si="14"/>
        <v>5647.6631302306196</v>
      </c>
      <c r="Q34" s="120">
        <v>315536.52802015934</v>
      </c>
      <c r="R34" s="120">
        <v>324820.36646299262</v>
      </c>
      <c r="S34" s="120">
        <f t="shared" si="15"/>
        <v>6210.5115848585847</v>
      </c>
      <c r="T34" s="120">
        <v>331030.87804785121</v>
      </c>
      <c r="U34" s="120">
        <v>353460.06016694452</v>
      </c>
      <c r="V34" s="120">
        <f t="shared" si="16"/>
        <v>8045.440644143906</v>
      </c>
      <c r="W34" s="120">
        <v>361505.50081108842</v>
      </c>
      <c r="X34" s="120">
        <v>366165.58900208195</v>
      </c>
      <c r="Y34" s="120">
        <f t="shared" si="17"/>
        <v>9515.418333609472</v>
      </c>
      <c r="Z34" s="120">
        <v>375681.00733569142</v>
      </c>
      <c r="AA34" s="120">
        <v>398406.6353562178</v>
      </c>
      <c r="AB34" s="120">
        <f t="shared" si="18"/>
        <v>8431.7849411857314</v>
      </c>
      <c r="AC34" s="120">
        <v>406838.42029740353</v>
      </c>
      <c r="AD34" s="120">
        <v>433894.15704205405</v>
      </c>
      <c r="AE34" s="120">
        <f t="shared" si="19"/>
        <v>16357.632922451186</v>
      </c>
      <c r="AF34" s="120">
        <v>450251.78996450524</v>
      </c>
    </row>
    <row r="35" spans="1:32" customFormat="1" ht="20.100000000000001" customHeight="1" x14ac:dyDescent="0.25">
      <c r="A35" s="21">
        <v>1332</v>
      </c>
      <c r="B35" s="22" t="s">
        <v>287</v>
      </c>
      <c r="C35" s="120">
        <v>10047.026820560201</v>
      </c>
      <c r="D35" s="120">
        <f t="shared" si="10"/>
        <v>2682.9386429330152</v>
      </c>
      <c r="E35" s="120">
        <v>12729.965463493216</v>
      </c>
      <c r="F35" s="120">
        <v>8675.9746372415502</v>
      </c>
      <c r="G35" s="120">
        <f t="shared" si="11"/>
        <v>1526.5007480194945</v>
      </c>
      <c r="H35" s="120">
        <v>10202.475385261045</v>
      </c>
      <c r="I35" s="120">
        <v>13800.846318228701</v>
      </c>
      <c r="J35" s="120">
        <f t="shared" si="12"/>
        <v>3378.436032027781</v>
      </c>
      <c r="K35" s="120">
        <v>17179.282350256482</v>
      </c>
      <c r="L35" s="120">
        <v>9914.2342403227813</v>
      </c>
      <c r="M35" s="120">
        <f t="shared" si="13"/>
        <v>274.03514056982567</v>
      </c>
      <c r="N35" s="120">
        <v>10188.269380892607</v>
      </c>
      <c r="O35" s="120">
        <v>13319.04907141</v>
      </c>
      <c r="P35" s="120">
        <f t="shared" si="14"/>
        <v>1313.5932569792949</v>
      </c>
      <c r="Q35" s="120">
        <v>14632.642328389295</v>
      </c>
      <c r="R35" s="120">
        <v>10694.225271710699</v>
      </c>
      <c r="S35" s="120">
        <f t="shared" si="15"/>
        <v>1976.6808149902336</v>
      </c>
      <c r="T35" s="120">
        <v>12670.906086700932</v>
      </c>
      <c r="U35" s="120">
        <v>11963.7087088882</v>
      </c>
      <c r="V35" s="120">
        <f t="shared" si="16"/>
        <v>3464.9569784634914</v>
      </c>
      <c r="W35" s="120">
        <v>15428.665687351691</v>
      </c>
      <c r="X35" s="120">
        <v>7738.1341898382198</v>
      </c>
      <c r="Y35" s="120">
        <f t="shared" si="17"/>
        <v>2080.461170119248</v>
      </c>
      <c r="Z35" s="120">
        <v>9818.5953599574677</v>
      </c>
      <c r="AA35" s="120">
        <v>12619.352473157101</v>
      </c>
      <c r="AB35" s="120">
        <f t="shared" si="18"/>
        <v>2232.6506912340592</v>
      </c>
      <c r="AC35" s="120">
        <v>14852.003164391161</v>
      </c>
      <c r="AD35" s="120">
        <v>9698.9263232435496</v>
      </c>
      <c r="AE35" s="120">
        <f t="shared" si="19"/>
        <v>1014.2046686418544</v>
      </c>
      <c r="AF35" s="120">
        <v>10713.130991885404</v>
      </c>
    </row>
    <row r="36" spans="1:32" customFormat="1" ht="20.100000000000001" customHeight="1" x14ac:dyDescent="0.25">
      <c r="A36" s="18">
        <v>14</v>
      </c>
      <c r="B36" s="126" t="s">
        <v>247</v>
      </c>
      <c r="C36" s="127">
        <v>28759.384014514602</v>
      </c>
      <c r="D36" s="127">
        <f t="shared" si="10"/>
        <v>-6264.2582670508127</v>
      </c>
      <c r="E36" s="127">
        <v>22495.12574746379</v>
      </c>
      <c r="F36" s="127">
        <v>32501.533124192967</v>
      </c>
      <c r="G36" s="127">
        <f t="shared" si="11"/>
        <v>-6731.4084111603624</v>
      </c>
      <c r="H36" s="127">
        <v>25770.124713032605</v>
      </c>
      <c r="I36" s="127">
        <v>39018.66036350881</v>
      </c>
      <c r="J36" s="127">
        <f t="shared" si="12"/>
        <v>-11186.512308076934</v>
      </c>
      <c r="K36" s="127">
        <v>27832.148055431877</v>
      </c>
      <c r="L36" s="127">
        <v>34020.898789977502</v>
      </c>
      <c r="M36" s="127">
        <f t="shared" si="13"/>
        <v>-7841.2504628939387</v>
      </c>
      <c r="N36" s="127">
        <v>26179.648327083563</v>
      </c>
      <c r="O36" s="127">
        <v>40227.926577487669</v>
      </c>
      <c r="P36" s="127">
        <f t="shared" si="14"/>
        <v>-6961.2563872099054</v>
      </c>
      <c r="Q36" s="127">
        <v>33266.670190277764</v>
      </c>
      <c r="R36" s="127">
        <v>49185.174564703128</v>
      </c>
      <c r="S36" s="127">
        <f t="shared" si="15"/>
        <v>-8187.1923998488128</v>
      </c>
      <c r="T36" s="127">
        <v>40997.982164854315</v>
      </c>
      <c r="U36" s="127">
        <v>55935.351290900791</v>
      </c>
      <c r="V36" s="127">
        <f t="shared" si="16"/>
        <v>-11510.397622607386</v>
      </c>
      <c r="W36" s="127">
        <v>44424.953668293405</v>
      </c>
      <c r="X36" s="127">
        <v>54489.963912872037</v>
      </c>
      <c r="Y36" s="127">
        <f t="shared" si="17"/>
        <v>-11595.879503728742</v>
      </c>
      <c r="Z36" s="127">
        <v>42894.084409143295</v>
      </c>
      <c r="AA36" s="127">
        <v>53053.577563155377</v>
      </c>
      <c r="AB36" s="127">
        <f t="shared" si="18"/>
        <v>-10664.435632419772</v>
      </c>
      <c r="AC36" s="127">
        <v>42389.141930735605</v>
      </c>
      <c r="AD36" s="127">
        <v>60736.844496478887</v>
      </c>
      <c r="AE36" s="127">
        <f t="shared" si="19"/>
        <v>-17371.837591093019</v>
      </c>
      <c r="AF36" s="127">
        <v>43365.006905385868</v>
      </c>
    </row>
    <row r="37" spans="1:32" customFormat="1" ht="20.100000000000001" customHeight="1" x14ac:dyDescent="0.25">
      <c r="A37" s="35">
        <v>141</v>
      </c>
      <c r="B37" s="36" t="s">
        <v>290</v>
      </c>
      <c r="C37" s="119">
        <v>7347.4945854300004</v>
      </c>
      <c r="D37" s="119">
        <f t="shared" si="10"/>
        <v>0</v>
      </c>
      <c r="E37" s="119">
        <v>7347.4945854300004</v>
      </c>
      <c r="F37" s="119">
        <v>10054.193724749999</v>
      </c>
      <c r="G37" s="119">
        <f t="shared" si="11"/>
        <v>0</v>
      </c>
      <c r="H37" s="119">
        <v>10054.193724749999</v>
      </c>
      <c r="I37" s="119">
        <v>14155.59924093</v>
      </c>
      <c r="J37" s="119">
        <f t="shared" si="12"/>
        <v>0</v>
      </c>
      <c r="K37" s="119">
        <v>14155.59924093</v>
      </c>
      <c r="L37" s="119">
        <v>7960.2572532900003</v>
      </c>
      <c r="M37" s="119">
        <f t="shared" si="13"/>
        <v>0</v>
      </c>
      <c r="N37" s="119">
        <v>7960.2572532900003</v>
      </c>
      <c r="O37" s="119">
        <v>13277.782698739995</v>
      </c>
      <c r="P37" s="119">
        <f t="shared" si="14"/>
        <v>0</v>
      </c>
      <c r="Q37" s="119">
        <v>13277.782698739995</v>
      </c>
      <c r="R37" s="119">
        <v>16477.289017120031</v>
      </c>
      <c r="S37" s="119">
        <f t="shared" si="15"/>
        <v>0</v>
      </c>
      <c r="T37" s="119">
        <v>16477.289017120031</v>
      </c>
      <c r="U37" s="119">
        <v>19485.099816399987</v>
      </c>
      <c r="V37" s="119">
        <f t="shared" si="16"/>
        <v>0</v>
      </c>
      <c r="W37" s="119">
        <v>19485.099816399987</v>
      </c>
      <c r="X37" s="119">
        <v>17680.414365880002</v>
      </c>
      <c r="Y37" s="119">
        <f t="shared" si="17"/>
        <v>0</v>
      </c>
      <c r="Z37" s="119">
        <v>17680.414365880002</v>
      </c>
      <c r="AA37" s="119">
        <v>14792.520203110014</v>
      </c>
      <c r="AB37" s="119">
        <f t="shared" si="18"/>
        <v>0</v>
      </c>
      <c r="AC37" s="119">
        <v>14792.520203110014</v>
      </c>
      <c r="AD37" s="119">
        <v>19209.720917059993</v>
      </c>
      <c r="AE37" s="119">
        <f t="shared" si="19"/>
        <v>0</v>
      </c>
      <c r="AF37" s="119">
        <v>19209.720917059993</v>
      </c>
    </row>
    <row r="38" spans="1:32" customFormat="1" ht="20.100000000000001" customHeight="1" x14ac:dyDescent="0.25">
      <c r="A38" s="35">
        <v>142</v>
      </c>
      <c r="B38" s="36" t="s">
        <v>298</v>
      </c>
      <c r="C38" s="119">
        <v>10316.60230194322</v>
      </c>
      <c r="D38" s="119">
        <f t="shared" si="10"/>
        <v>0</v>
      </c>
      <c r="E38" s="119">
        <v>10316.60230194322</v>
      </c>
      <c r="F38" s="119">
        <v>11190.064101281579</v>
      </c>
      <c r="G38" s="119">
        <f t="shared" si="11"/>
        <v>0</v>
      </c>
      <c r="H38" s="119">
        <v>11190.064101281579</v>
      </c>
      <c r="I38" s="119">
        <v>11985.706634503658</v>
      </c>
      <c r="J38" s="119">
        <f t="shared" si="12"/>
        <v>-3235.0282574799421</v>
      </c>
      <c r="K38" s="119">
        <v>8750.6783770237162</v>
      </c>
      <c r="L38" s="119">
        <v>12626.99587624718</v>
      </c>
      <c r="M38" s="119">
        <f t="shared" si="13"/>
        <v>0</v>
      </c>
      <c r="N38" s="119">
        <v>12626.99587624718</v>
      </c>
      <c r="O38" s="119">
        <v>13395.542192919111</v>
      </c>
      <c r="P38" s="119">
        <f t="shared" si="14"/>
        <v>0</v>
      </c>
      <c r="Q38" s="119">
        <v>13395.542192919111</v>
      </c>
      <c r="R38" s="119">
        <v>14438.755753246991</v>
      </c>
      <c r="S38" s="119">
        <f t="shared" si="15"/>
        <v>0</v>
      </c>
      <c r="T38" s="119">
        <v>14438.755753246991</v>
      </c>
      <c r="U38" s="119">
        <v>16026.548941924109</v>
      </c>
      <c r="V38" s="119">
        <f t="shared" si="16"/>
        <v>0</v>
      </c>
      <c r="W38" s="119">
        <v>16026.548941924109</v>
      </c>
      <c r="X38" s="119">
        <v>17145.511991080999</v>
      </c>
      <c r="Y38" s="119">
        <f t="shared" si="17"/>
        <v>-350.71070673873328</v>
      </c>
      <c r="Z38" s="119">
        <v>16794.801284342266</v>
      </c>
      <c r="AA38" s="119">
        <v>19401.307067050609</v>
      </c>
      <c r="AB38" s="119">
        <f t="shared" si="18"/>
        <v>-616.81918676320856</v>
      </c>
      <c r="AC38" s="119">
        <v>18784.487880287401</v>
      </c>
      <c r="AD38" s="119">
        <v>20934.485997691379</v>
      </c>
      <c r="AE38" s="119">
        <f t="shared" si="19"/>
        <v>-5576.819337365836</v>
      </c>
      <c r="AF38" s="119">
        <v>15357.666660325543</v>
      </c>
    </row>
    <row r="39" spans="1:32" customFormat="1" ht="20.100000000000001" customHeight="1" x14ac:dyDescent="0.25">
      <c r="A39" s="21">
        <v>1422</v>
      </c>
      <c r="B39" s="22" t="s">
        <v>300</v>
      </c>
      <c r="C39" s="120">
        <v>2675.26727299189</v>
      </c>
      <c r="D39" s="120">
        <f t="shared" si="10"/>
        <v>0</v>
      </c>
      <c r="E39" s="120">
        <v>2675.26727299189</v>
      </c>
      <c r="F39" s="120">
        <v>2955.42996761931</v>
      </c>
      <c r="G39" s="120">
        <f t="shared" si="11"/>
        <v>0</v>
      </c>
      <c r="H39" s="120">
        <v>2955.42996761931</v>
      </c>
      <c r="I39" s="120">
        <v>3254.4309034718999</v>
      </c>
      <c r="J39" s="120">
        <f t="shared" si="12"/>
        <v>0</v>
      </c>
      <c r="K39" s="120">
        <v>3254.4309034718999</v>
      </c>
      <c r="L39" s="120">
        <v>3589.4470836423002</v>
      </c>
      <c r="M39" s="120">
        <f t="shared" si="13"/>
        <v>0</v>
      </c>
      <c r="N39" s="120">
        <v>3589.4470836423002</v>
      </c>
      <c r="O39" s="120">
        <v>4004.8528080470401</v>
      </c>
      <c r="P39" s="120">
        <f t="shared" si="14"/>
        <v>0</v>
      </c>
      <c r="Q39" s="120">
        <v>4004.8528080470401</v>
      </c>
      <c r="R39" s="120">
        <v>4393.5597565266899</v>
      </c>
      <c r="S39" s="120">
        <f t="shared" si="15"/>
        <v>0</v>
      </c>
      <c r="T39" s="120">
        <v>4393.5597565266899</v>
      </c>
      <c r="U39" s="120">
        <v>4855.8091284686097</v>
      </c>
      <c r="V39" s="120">
        <f t="shared" si="16"/>
        <v>0</v>
      </c>
      <c r="W39" s="120">
        <v>4855.8091284686097</v>
      </c>
      <c r="X39" s="120">
        <v>5426.8935718744005</v>
      </c>
      <c r="Y39" s="120">
        <f t="shared" si="17"/>
        <v>0</v>
      </c>
      <c r="Z39" s="120">
        <v>5426.8935718744005</v>
      </c>
      <c r="AA39" s="120">
        <v>6626.3459067845097</v>
      </c>
      <c r="AB39" s="120">
        <f t="shared" si="18"/>
        <v>0</v>
      </c>
      <c r="AC39" s="120">
        <v>6626.3459067845097</v>
      </c>
      <c r="AD39" s="120">
        <v>7219.1187780651799</v>
      </c>
      <c r="AE39" s="120">
        <f t="shared" si="19"/>
        <v>0</v>
      </c>
      <c r="AF39" s="120">
        <v>7219.1187780651799</v>
      </c>
    </row>
    <row r="40" spans="1:32" customFormat="1" ht="20.100000000000001" customHeight="1" x14ac:dyDescent="0.25">
      <c r="A40" s="21">
        <v>1423</v>
      </c>
      <c r="B40" s="22" t="s">
        <v>301</v>
      </c>
      <c r="C40" s="120">
        <v>7641.3350289513301</v>
      </c>
      <c r="D40" s="120">
        <f t="shared" si="10"/>
        <v>0</v>
      </c>
      <c r="E40" s="120">
        <v>7641.3350289513301</v>
      </c>
      <c r="F40" s="120">
        <v>8234.63413366227</v>
      </c>
      <c r="G40" s="120">
        <f t="shared" si="11"/>
        <v>0</v>
      </c>
      <c r="H40" s="120">
        <v>8234.63413366227</v>
      </c>
      <c r="I40" s="120">
        <v>8731.2757310317593</v>
      </c>
      <c r="J40" s="120">
        <f t="shared" si="12"/>
        <v>-3235.0282574799439</v>
      </c>
      <c r="K40" s="120">
        <v>5496.2474735518153</v>
      </c>
      <c r="L40" s="120">
        <v>9037.5487926048791</v>
      </c>
      <c r="M40" s="120">
        <f t="shared" si="13"/>
        <v>0</v>
      </c>
      <c r="N40" s="120">
        <v>9037.5487926048791</v>
      </c>
      <c r="O40" s="120">
        <v>9390.6893848720701</v>
      </c>
      <c r="P40" s="120">
        <f t="shared" si="14"/>
        <v>0</v>
      </c>
      <c r="Q40" s="120">
        <v>9390.6893848720701</v>
      </c>
      <c r="R40" s="120">
        <v>10045.1959967203</v>
      </c>
      <c r="S40" s="120">
        <f t="shared" si="15"/>
        <v>0</v>
      </c>
      <c r="T40" s="120">
        <v>10045.1959967203</v>
      </c>
      <c r="U40" s="120">
        <v>11170.739813455501</v>
      </c>
      <c r="V40" s="120">
        <f t="shared" si="16"/>
        <v>0</v>
      </c>
      <c r="W40" s="120">
        <v>11170.739813455501</v>
      </c>
      <c r="X40" s="120">
        <v>11718.618419206599</v>
      </c>
      <c r="Y40" s="120">
        <f t="shared" si="17"/>
        <v>-350.71070673873328</v>
      </c>
      <c r="Z40" s="120">
        <v>11367.907712467866</v>
      </c>
      <c r="AA40" s="120">
        <v>12774.961160266101</v>
      </c>
      <c r="AB40" s="120">
        <f t="shared" si="18"/>
        <v>-616.81918676320856</v>
      </c>
      <c r="AC40" s="120">
        <v>12158.141973502892</v>
      </c>
      <c r="AD40" s="120">
        <v>13715.3672196262</v>
      </c>
      <c r="AE40" s="120">
        <f t="shared" si="19"/>
        <v>-5576.819337365836</v>
      </c>
      <c r="AF40" s="120">
        <v>8138.5478822603636</v>
      </c>
    </row>
    <row r="41" spans="1:32" customFormat="1" ht="20.100000000000001" customHeight="1" x14ac:dyDescent="0.25">
      <c r="A41" s="35">
        <v>143</v>
      </c>
      <c r="B41" s="36" t="s">
        <v>303</v>
      </c>
      <c r="C41" s="119">
        <v>3622.1189999109802</v>
      </c>
      <c r="D41" s="119">
        <f t="shared" si="10"/>
        <v>0</v>
      </c>
      <c r="E41" s="119">
        <v>3622.1189999109802</v>
      </c>
      <c r="F41" s="119">
        <v>4297.7247931544198</v>
      </c>
      <c r="G41" s="119">
        <f t="shared" si="11"/>
        <v>0</v>
      </c>
      <c r="H41" s="119">
        <v>4297.7247931544198</v>
      </c>
      <c r="I41" s="119">
        <v>4925.8704374781601</v>
      </c>
      <c r="J41" s="119">
        <f t="shared" si="12"/>
        <v>0</v>
      </c>
      <c r="K41" s="119">
        <v>4925.8704374781601</v>
      </c>
      <c r="L41" s="119">
        <v>5577.6838392213895</v>
      </c>
      <c r="M41" s="119">
        <f t="shared" si="13"/>
        <v>0</v>
      </c>
      <c r="N41" s="119">
        <v>5577.6838392213895</v>
      </c>
      <c r="O41" s="119">
        <v>5574.4152766495399</v>
      </c>
      <c r="P41" s="119">
        <f t="shared" si="14"/>
        <v>0</v>
      </c>
      <c r="Q41" s="119">
        <v>5574.4152766495399</v>
      </c>
      <c r="R41" s="119">
        <v>5998.4123217706101</v>
      </c>
      <c r="S41" s="119">
        <f t="shared" si="15"/>
        <v>0</v>
      </c>
      <c r="T41" s="119">
        <v>5998.4123217706101</v>
      </c>
      <c r="U41" s="119">
        <v>6815.8750632802003</v>
      </c>
      <c r="V41" s="119">
        <f t="shared" si="16"/>
        <v>0</v>
      </c>
      <c r="W41" s="119">
        <v>6815.8750632802003</v>
      </c>
      <c r="X41" s="119">
        <v>8418.8687589210294</v>
      </c>
      <c r="Y41" s="119">
        <f t="shared" si="17"/>
        <v>0</v>
      </c>
      <c r="Z41" s="119">
        <v>8418.8687589210294</v>
      </c>
      <c r="AA41" s="119">
        <v>8812.1338473381893</v>
      </c>
      <c r="AB41" s="119">
        <f t="shared" si="18"/>
        <v>0</v>
      </c>
      <c r="AC41" s="119">
        <v>8812.1338473381893</v>
      </c>
      <c r="AD41" s="119">
        <v>8797.6193280003299</v>
      </c>
      <c r="AE41" s="119">
        <f t="shared" si="19"/>
        <v>0</v>
      </c>
      <c r="AF41" s="119">
        <v>8797.6193280003299</v>
      </c>
    </row>
    <row r="42" spans="1:32" customFormat="1" ht="20.100000000000001" customHeight="1" x14ac:dyDescent="0.25">
      <c r="A42" s="35">
        <v>144</v>
      </c>
      <c r="B42" s="36" t="s">
        <v>304</v>
      </c>
      <c r="C42" s="119">
        <v>7473.1681272303995</v>
      </c>
      <c r="D42" s="119">
        <f t="shared" si="10"/>
        <v>-6264.2582670508109</v>
      </c>
      <c r="E42" s="119">
        <v>1208.9098601795886</v>
      </c>
      <c r="F42" s="119">
        <v>6959.5505050069696</v>
      </c>
      <c r="G42" s="119">
        <f t="shared" si="11"/>
        <v>-6731.4084111603624</v>
      </c>
      <c r="H42" s="119">
        <v>228.14209384660717</v>
      </c>
      <c r="I42" s="119">
        <v>7951.4840505969896</v>
      </c>
      <c r="J42" s="119">
        <f t="shared" si="12"/>
        <v>-7951.4840505969896</v>
      </c>
      <c r="K42" s="119">
        <v>0</v>
      </c>
      <c r="L42" s="119">
        <v>7855.9618212189298</v>
      </c>
      <c r="M42" s="119">
        <f t="shared" si="13"/>
        <v>-7841.2504628939369</v>
      </c>
      <c r="N42" s="119">
        <v>14.711358324993398</v>
      </c>
      <c r="O42" s="119">
        <v>7980.1864091790303</v>
      </c>
      <c r="P42" s="119">
        <f t="shared" si="14"/>
        <v>-6961.2563872099063</v>
      </c>
      <c r="Q42" s="119">
        <v>1018.930021969124</v>
      </c>
      <c r="R42" s="119">
        <v>12270.7174725655</v>
      </c>
      <c r="S42" s="119">
        <f t="shared" si="15"/>
        <v>-8187.1923998488128</v>
      </c>
      <c r="T42" s="119">
        <v>4083.5250727166876</v>
      </c>
      <c r="U42" s="119">
        <v>13607.827469296501</v>
      </c>
      <c r="V42" s="119">
        <f t="shared" si="16"/>
        <v>-11510.397622607386</v>
      </c>
      <c r="W42" s="119">
        <v>2097.4298466891141</v>
      </c>
      <c r="X42" s="119">
        <v>11245.168796990001</v>
      </c>
      <c r="Y42" s="119">
        <f t="shared" si="17"/>
        <v>-11245.168796990001</v>
      </c>
      <c r="Z42" s="119">
        <v>0</v>
      </c>
      <c r="AA42" s="119">
        <v>10047.61644565656</v>
      </c>
      <c r="AB42" s="119">
        <f t="shared" si="18"/>
        <v>-10047.61644565656</v>
      </c>
      <c r="AC42" s="119">
        <v>0</v>
      </c>
      <c r="AD42" s="119">
        <v>11795.01825372719</v>
      </c>
      <c r="AE42" s="119">
        <f t="shared" si="19"/>
        <v>-11795.01825372719</v>
      </c>
      <c r="AF42" s="119">
        <v>0</v>
      </c>
    </row>
    <row r="43" spans="1:32" customFormat="1" ht="20.100000000000001" customHeight="1" x14ac:dyDescent="0.25">
      <c r="A43" s="21">
        <v>1441</v>
      </c>
      <c r="B43" s="22" t="s">
        <v>286</v>
      </c>
      <c r="C43" s="120">
        <v>5454.0114023003998</v>
      </c>
      <c r="D43" s="120">
        <f t="shared" si="10"/>
        <v>-4245.1015421208112</v>
      </c>
      <c r="E43" s="120">
        <v>1208.9098601795886</v>
      </c>
      <c r="F43" s="120">
        <v>6169.1065267269696</v>
      </c>
      <c r="G43" s="120">
        <f t="shared" si="11"/>
        <v>-5940.9644328803624</v>
      </c>
      <c r="H43" s="120">
        <v>228.14209384660717</v>
      </c>
      <c r="I43" s="120">
        <v>7081.3445208169896</v>
      </c>
      <c r="J43" s="120">
        <f t="shared" si="12"/>
        <v>-7081.3445208169896</v>
      </c>
      <c r="K43" s="120">
        <v>0</v>
      </c>
      <c r="L43" s="120">
        <v>6727.24162887893</v>
      </c>
      <c r="M43" s="120">
        <f t="shared" si="13"/>
        <v>-6727.24162887893</v>
      </c>
      <c r="N43" s="120">
        <v>0</v>
      </c>
      <c r="O43" s="120">
        <v>7221.1781678890302</v>
      </c>
      <c r="P43" s="120">
        <f t="shared" si="14"/>
        <v>-6202.2481459199062</v>
      </c>
      <c r="Q43" s="120">
        <v>1018.930021969124</v>
      </c>
      <c r="R43" s="120">
        <v>10998.0322858455</v>
      </c>
      <c r="S43" s="120">
        <f t="shared" si="15"/>
        <v>-6914.5072131288125</v>
      </c>
      <c r="T43" s="120">
        <v>4083.5250727166876</v>
      </c>
      <c r="U43" s="120">
        <v>11879.0075145065</v>
      </c>
      <c r="V43" s="120">
        <f t="shared" si="16"/>
        <v>-9781.5776678173861</v>
      </c>
      <c r="W43" s="120">
        <v>2097.4298466891141</v>
      </c>
      <c r="X43" s="120">
        <v>10408.619447700001</v>
      </c>
      <c r="Y43" s="120">
        <f t="shared" si="17"/>
        <v>-10408.619447700001</v>
      </c>
      <c r="Z43" s="120">
        <v>0</v>
      </c>
      <c r="AA43" s="120">
        <v>8567.3902951865603</v>
      </c>
      <c r="AB43" s="120">
        <f t="shared" si="18"/>
        <v>-8567.3902951865603</v>
      </c>
      <c r="AC43" s="120">
        <v>0</v>
      </c>
      <c r="AD43" s="120">
        <v>8700.2713214671894</v>
      </c>
      <c r="AE43" s="120">
        <f t="shared" si="19"/>
        <v>-8700.2713214671894</v>
      </c>
      <c r="AF43" s="120">
        <v>0</v>
      </c>
    </row>
    <row r="44" spans="1:32" customFormat="1" ht="20.100000000000001" customHeight="1" x14ac:dyDescent="0.25">
      <c r="A44" s="21">
        <v>1442</v>
      </c>
      <c r="B44" s="22" t="s">
        <v>287</v>
      </c>
      <c r="C44" s="120">
        <v>2019.1567249300001</v>
      </c>
      <c r="D44" s="120">
        <f t="shared" si="10"/>
        <v>-2019.1567249300001</v>
      </c>
      <c r="E44" s="120">
        <v>0</v>
      </c>
      <c r="F44" s="120">
        <v>790.44397828000001</v>
      </c>
      <c r="G44" s="120">
        <f t="shared" si="11"/>
        <v>-790.44397828000001</v>
      </c>
      <c r="H44" s="120">
        <v>0</v>
      </c>
      <c r="I44" s="120">
        <v>870.13952977999998</v>
      </c>
      <c r="J44" s="120">
        <f t="shared" si="12"/>
        <v>-870.13952977999998</v>
      </c>
      <c r="K44" s="120">
        <v>0</v>
      </c>
      <c r="L44" s="120">
        <v>1128.7201923399998</v>
      </c>
      <c r="M44" s="120">
        <f t="shared" si="13"/>
        <v>-1114.0088340150064</v>
      </c>
      <c r="N44" s="120">
        <v>14.711358324993398</v>
      </c>
      <c r="O44" s="120">
        <v>759.00824129</v>
      </c>
      <c r="P44" s="120">
        <f t="shared" si="14"/>
        <v>-759.00824129</v>
      </c>
      <c r="Q44" s="120">
        <v>0</v>
      </c>
      <c r="R44" s="120">
        <v>1272.68518672</v>
      </c>
      <c r="S44" s="120">
        <f t="shared" si="15"/>
        <v>-1272.68518672</v>
      </c>
      <c r="T44" s="120">
        <v>0</v>
      </c>
      <c r="U44" s="120">
        <v>1728.8199547899999</v>
      </c>
      <c r="V44" s="120">
        <f t="shared" si="16"/>
        <v>-1728.8199547899999</v>
      </c>
      <c r="W44" s="120">
        <v>0</v>
      </c>
      <c r="X44" s="120">
        <v>836.54934929000001</v>
      </c>
      <c r="Y44" s="120">
        <f t="shared" si="17"/>
        <v>-836.54934929000001</v>
      </c>
      <c r="Z44" s="120">
        <v>0</v>
      </c>
      <c r="AA44" s="120">
        <v>1480.22615047</v>
      </c>
      <c r="AB44" s="120">
        <f t="shared" si="18"/>
        <v>-1480.22615047</v>
      </c>
      <c r="AC44" s="120">
        <v>0</v>
      </c>
      <c r="AD44" s="120">
        <v>3094.7469322600004</v>
      </c>
      <c r="AE44" s="120">
        <f t="shared" si="19"/>
        <v>-3094.7469322600004</v>
      </c>
      <c r="AF44" s="120">
        <v>0</v>
      </c>
    </row>
    <row r="45" spans="1:32" customFormat="1" ht="20.100000000000001" customHeight="1" x14ac:dyDescent="0.25"/>
    <row r="46" spans="1:32" ht="20.100000000000001" customHeight="1" x14ac:dyDescent="0.25">
      <c r="A46" s="105" t="s">
        <v>589</v>
      </c>
    </row>
    <row r="47" spans="1:32" ht="20.100000000000001" customHeight="1" x14ac:dyDescent="0.25">
      <c r="A47" s="105" t="s">
        <v>853</v>
      </c>
    </row>
    <row r="48" spans="1:32" ht="20.100000000000001" customHeight="1" x14ac:dyDescent="0.25">
      <c r="A48" s="105" t="s">
        <v>590</v>
      </c>
    </row>
    <row r="49" spans="1:1" ht="20.100000000000001" customHeight="1" x14ac:dyDescent="0.25">
      <c r="A49" s="105" t="s">
        <v>804</v>
      </c>
    </row>
    <row r="50" spans="1:1" ht="20.100000000000001" customHeight="1" x14ac:dyDescent="0.25">
      <c r="A50" s="105" t="s">
        <v>892</v>
      </c>
    </row>
    <row r="51" spans="1:1" ht="20.100000000000001" customHeight="1" x14ac:dyDescent="0.25">
      <c r="A51" s="105" t="s">
        <v>896</v>
      </c>
    </row>
    <row r="52" spans="1:1" ht="20.100000000000001" customHeight="1" x14ac:dyDescent="0.25">
      <c r="A52" s="105" t="s">
        <v>897</v>
      </c>
    </row>
    <row r="53" spans="1:1" ht="20.100000000000001" customHeight="1" x14ac:dyDescent="0.25">
      <c r="A53" s="79" t="s">
        <v>898</v>
      </c>
    </row>
  </sheetData>
  <mergeCells count="22">
    <mergeCell ref="O25:Q25"/>
    <mergeCell ref="R25:T25"/>
    <mergeCell ref="U25:W25"/>
    <mergeCell ref="X25:Z25"/>
    <mergeCell ref="AA25:AC25"/>
    <mergeCell ref="AD25:AF25"/>
    <mergeCell ref="R4:T4"/>
    <mergeCell ref="U4:W4"/>
    <mergeCell ref="X4:Z4"/>
    <mergeCell ref="AA4:AC4"/>
    <mergeCell ref="AD4:AF4"/>
    <mergeCell ref="A25:B26"/>
    <mergeCell ref="C25:E25"/>
    <mergeCell ref="F25:H25"/>
    <mergeCell ref="I25:K25"/>
    <mergeCell ref="L25:N25"/>
    <mergeCell ref="O4:Q4"/>
    <mergeCell ref="A4:B5"/>
    <mergeCell ref="C4:E4"/>
    <mergeCell ref="F4:H4"/>
    <mergeCell ref="I4:K4"/>
    <mergeCell ref="L4:N4"/>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73EAC-8D71-4BD3-B5D3-56B05F8E0851}">
  <sheetPr codeName="Planilha25"/>
  <dimension ref="A1:CL55"/>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CO25" sqref="CO25"/>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1" width="15.7109375" style="117" customWidth="1"/>
    <col min="12" max="12" width="15" style="117" customWidth="1"/>
    <col min="13" max="19" width="15.7109375" style="117" customWidth="1"/>
    <col min="20" max="20" width="15" style="117" customWidth="1"/>
    <col min="21" max="27" width="15.7109375" style="117" customWidth="1"/>
    <col min="28" max="28" width="15" style="117" customWidth="1"/>
    <col min="29" max="35" width="15.7109375" style="117" customWidth="1"/>
    <col min="36" max="36" width="15" style="117" customWidth="1"/>
    <col min="37" max="43" width="15.7109375" style="117" customWidth="1"/>
    <col min="44" max="44" width="15" style="117" customWidth="1"/>
    <col min="45" max="51" width="15.7109375" style="117" customWidth="1"/>
    <col min="52" max="52" width="15" style="117" customWidth="1"/>
    <col min="53" max="59" width="15.7109375" style="117" customWidth="1"/>
    <col min="60" max="60" width="15" style="117" customWidth="1"/>
    <col min="61" max="67" width="15.7109375" style="117" customWidth="1"/>
    <col min="68" max="68" width="15" style="117" customWidth="1"/>
    <col min="69" max="75" width="15.7109375" style="117" customWidth="1"/>
    <col min="76" max="76" width="15" style="117" customWidth="1"/>
    <col min="77" max="83" width="15.7109375" style="117" customWidth="1"/>
    <col min="84" max="84" width="15" style="117" customWidth="1"/>
    <col min="85" max="90" width="15.7109375" style="117" customWidth="1"/>
    <col min="91" max="16384" width="9.140625" style="117"/>
  </cols>
  <sheetData>
    <row r="1" spans="1:90" ht="20.100000000000001" customHeight="1" x14ac:dyDescent="0.25">
      <c r="A1" s="99" t="s">
        <v>780</v>
      </c>
    </row>
    <row r="2" spans="1:90" ht="20.100000000000001" customHeight="1" x14ac:dyDescent="0.25">
      <c r="A2" s="99" t="s">
        <v>670</v>
      </c>
    </row>
    <row r="4" spans="1:90" s="136" customFormat="1" ht="20.100000000000001" customHeight="1" x14ac:dyDescent="0.25">
      <c r="A4" s="308" t="s">
        <v>431</v>
      </c>
      <c r="B4" s="309"/>
      <c r="C4" s="314">
        <v>2010</v>
      </c>
      <c r="D4" s="315"/>
      <c r="E4" s="315"/>
      <c r="F4" s="315"/>
      <c r="G4" s="315"/>
      <c r="H4" s="315"/>
      <c r="I4" s="315"/>
      <c r="J4" s="315"/>
      <c r="K4" s="330">
        <v>2011</v>
      </c>
      <c r="L4" s="315"/>
      <c r="M4" s="315"/>
      <c r="N4" s="315"/>
      <c r="O4" s="315"/>
      <c r="P4" s="315"/>
      <c r="Q4" s="315"/>
      <c r="R4" s="316"/>
      <c r="S4" s="315">
        <v>2012</v>
      </c>
      <c r="T4" s="315"/>
      <c r="U4" s="315"/>
      <c r="V4" s="315"/>
      <c r="W4" s="315"/>
      <c r="X4" s="315"/>
      <c r="Y4" s="315"/>
      <c r="Z4" s="315"/>
      <c r="AA4" s="330">
        <v>2013</v>
      </c>
      <c r="AB4" s="315"/>
      <c r="AC4" s="315"/>
      <c r="AD4" s="315"/>
      <c r="AE4" s="315"/>
      <c r="AF4" s="315"/>
      <c r="AG4" s="315"/>
      <c r="AH4" s="316"/>
      <c r="AI4" s="315">
        <v>2014</v>
      </c>
      <c r="AJ4" s="315"/>
      <c r="AK4" s="315"/>
      <c r="AL4" s="315"/>
      <c r="AM4" s="315"/>
      <c r="AN4" s="315"/>
      <c r="AO4" s="315"/>
      <c r="AP4" s="315"/>
      <c r="AQ4" s="330">
        <v>2015</v>
      </c>
      <c r="AR4" s="315"/>
      <c r="AS4" s="315"/>
      <c r="AT4" s="315"/>
      <c r="AU4" s="315"/>
      <c r="AV4" s="315"/>
      <c r="AW4" s="315"/>
      <c r="AX4" s="316"/>
      <c r="AY4" s="315">
        <v>2016</v>
      </c>
      <c r="AZ4" s="315"/>
      <c r="BA4" s="315"/>
      <c r="BB4" s="315"/>
      <c r="BC4" s="315"/>
      <c r="BD4" s="315"/>
      <c r="BE4" s="315"/>
      <c r="BF4" s="315"/>
      <c r="BG4" s="330">
        <v>2017</v>
      </c>
      <c r="BH4" s="315"/>
      <c r="BI4" s="315"/>
      <c r="BJ4" s="315"/>
      <c r="BK4" s="315"/>
      <c r="BL4" s="315"/>
      <c r="BM4" s="315"/>
      <c r="BN4" s="316"/>
      <c r="BO4" s="315">
        <v>2018</v>
      </c>
      <c r="BP4" s="315"/>
      <c r="BQ4" s="315"/>
      <c r="BR4" s="315"/>
      <c r="BS4" s="315"/>
      <c r="BT4" s="315"/>
      <c r="BU4" s="315"/>
      <c r="BV4" s="315"/>
      <c r="BW4" s="330">
        <v>2019</v>
      </c>
      <c r="BX4" s="315"/>
      <c r="BY4" s="315"/>
      <c r="BZ4" s="315"/>
      <c r="CA4" s="315"/>
      <c r="CB4" s="315"/>
      <c r="CC4" s="315"/>
      <c r="CD4" s="315"/>
      <c r="CE4" s="330">
        <v>2020</v>
      </c>
      <c r="CF4" s="315"/>
      <c r="CG4" s="315"/>
      <c r="CH4" s="315"/>
      <c r="CI4" s="315"/>
      <c r="CJ4" s="315"/>
      <c r="CK4" s="315"/>
      <c r="CL4" s="315"/>
    </row>
    <row r="5" spans="1:90" s="13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15" t="s">
        <v>241</v>
      </c>
      <c r="T5" s="315"/>
      <c r="U5" s="315"/>
      <c r="V5" s="317"/>
      <c r="W5" s="318" t="s">
        <v>582</v>
      </c>
      <c r="X5" s="318" t="s">
        <v>583</v>
      </c>
      <c r="Y5" s="318" t="s">
        <v>584</v>
      </c>
      <c r="Z5" s="320" t="s">
        <v>585</v>
      </c>
      <c r="AA5" s="330" t="s">
        <v>241</v>
      </c>
      <c r="AB5" s="315"/>
      <c r="AC5" s="315"/>
      <c r="AD5" s="317"/>
      <c r="AE5" s="318" t="s">
        <v>582</v>
      </c>
      <c r="AF5" s="318" t="s">
        <v>583</v>
      </c>
      <c r="AG5" s="318" t="s">
        <v>584</v>
      </c>
      <c r="AH5" s="331" t="s">
        <v>585</v>
      </c>
      <c r="AI5" s="315" t="s">
        <v>241</v>
      </c>
      <c r="AJ5" s="315"/>
      <c r="AK5" s="315"/>
      <c r="AL5" s="317"/>
      <c r="AM5" s="318" t="s">
        <v>582</v>
      </c>
      <c r="AN5" s="318" t="s">
        <v>583</v>
      </c>
      <c r="AO5" s="318" t="s">
        <v>584</v>
      </c>
      <c r="AP5" s="320" t="s">
        <v>585</v>
      </c>
      <c r="AQ5" s="330" t="s">
        <v>241</v>
      </c>
      <c r="AR5" s="315"/>
      <c r="AS5" s="315"/>
      <c r="AT5" s="317"/>
      <c r="AU5" s="318" t="s">
        <v>582</v>
      </c>
      <c r="AV5" s="318" t="s">
        <v>583</v>
      </c>
      <c r="AW5" s="318" t="s">
        <v>584</v>
      </c>
      <c r="AX5" s="331" t="s">
        <v>585</v>
      </c>
      <c r="AY5" s="315" t="s">
        <v>241</v>
      </c>
      <c r="AZ5" s="315"/>
      <c r="BA5" s="315"/>
      <c r="BB5" s="317"/>
      <c r="BC5" s="318" t="s">
        <v>582</v>
      </c>
      <c r="BD5" s="318" t="s">
        <v>583</v>
      </c>
      <c r="BE5" s="318" t="s">
        <v>584</v>
      </c>
      <c r="BF5" s="320" t="s">
        <v>585</v>
      </c>
      <c r="BG5" s="330" t="s">
        <v>241</v>
      </c>
      <c r="BH5" s="315"/>
      <c r="BI5" s="315"/>
      <c r="BJ5" s="317"/>
      <c r="BK5" s="318" t="s">
        <v>582</v>
      </c>
      <c r="BL5" s="318" t="s">
        <v>583</v>
      </c>
      <c r="BM5" s="318" t="s">
        <v>584</v>
      </c>
      <c r="BN5" s="331" t="s">
        <v>585</v>
      </c>
      <c r="BO5" s="315" t="s">
        <v>241</v>
      </c>
      <c r="BP5" s="315"/>
      <c r="BQ5" s="315"/>
      <c r="BR5" s="317"/>
      <c r="BS5" s="318" t="s">
        <v>582</v>
      </c>
      <c r="BT5" s="318" t="s">
        <v>583</v>
      </c>
      <c r="BU5" s="318" t="s">
        <v>584</v>
      </c>
      <c r="BV5" s="320"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row>
    <row r="6" spans="1:90" s="136" customFormat="1" ht="32.25" customHeight="1"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197" t="s">
        <v>586</v>
      </c>
      <c r="T6" s="25" t="s">
        <v>587</v>
      </c>
      <c r="U6" s="25" t="s">
        <v>584</v>
      </c>
      <c r="V6" s="25" t="s">
        <v>241</v>
      </c>
      <c r="W6" s="319"/>
      <c r="X6" s="319"/>
      <c r="Y6" s="319"/>
      <c r="Z6" s="321"/>
      <c r="AA6" s="28" t="s">
        <v>586</v>
      </c>
      <c r="AB6" s="25" t="s">
        <v>587</v>
      </c>
      <c r="AC6" s="25" t="s">
        <v>584</v>
      </c>
      <c r="AD6" s="25" t="s">
        <v>241</v>
      </c>
      <c r="AE6" s="319"/>
      <c r="AF6" s="319"/>
      <c r="AG6" s="319"/>
      <c r="AH6" s="332"/>
      <c r="AI6" s="197" t="s">
        <v>586</v>
      </c>
      <c r="AJ6" s="25" t="s">
        <v>587</v>
      </c>
      <c r="AK6" s="25" t="s">
        <v>584</v>
      </c>
      <c r="AL6" s="25" t="s">
        <v>241</v>
      </c>
      <c r="AM6" s="319"/>
      <c r="AN6" s="319"/>
      <c r="AO6" s="319"/>
      <c r="AP6" s="321"/>
      <c r="AQ6" s="28" t="s">
        <v>586</v>
      </c>
      <c r="AR6" s="25" t="s">
        <v>587</v>
      </c>
      <c r="AS6" s="25" t="s">
        <v>584</v>
      </c>
      <c r="AT6" s="25" t="s">
        <v>241</v>
      </c>
      <c r="AU6" s="319"/>
      <c r="AV6" s="319"/>
      <c r="AW6" s="319"/>
      <c r="AX6" s="332"/>
      <c r="AY6" s="197" t="s">
        <v>586</v>
      </c>
      <c r="AZ6" s="25" t="s">
        <v>587</v>
      </c>
      <c r="BA6" s="25" t="s">
        <v>584</v>
      </c>
      <c r="BB6" s="25" t="s">
        <v>241</v>
      </c>
      <c r="BC6" s="319"/>
      <c r="BD6" s="319"/>
      <c r="BE6" s="319"/>
      <c r="BF6" s="321"/>
      <c r="BG6" s="28" t="s">
        <v>586</v>
      </c>
      <c r="BH6" s="25" t="s">
        <v>587</v>
      </c>
      <c r="BI6" s="25" t="s">
        <v>584</v>
      </c>
      <c r="BJ6" s="25" t="s">
        <v>241</v>
      </c>
      <c r="BK6" s="319"/>
      <c r="BL6" s="319"/>
      <c r="BM6" s="319"/>
      <c r="BN6" s="332"/>
      <c r="BO6" s="197" t="s">
        <v>586</v>
      </c>
      <c r="BP6" s="25" t="s">
        <v>587</v>
      </c>
      <c r="BQ6" s="25" t="s">
        <v>584</v>
      </c>
      <c r="BR6" s="25" t="s">
        <v>241</v>
      </c>
      <c r="BS6" s="319"/>
      <c r="BT6" s="319"/>
      <c r="BU6" s="319"/>
      <c r="BV6" s="321"/>
      <c r="BW6" s="28" t="s">
        <v>586</v>
      </c>
      <c r="BX6" s="25" t="s">
        <v>587</v>
      </c>
      <c r="BY6" s="25" t="s">
        <v>584</v>
      </c>
      <c r="BZ6" s="25" t="s">
        <v>241</v>
      </c>
      <c r="CA6" s="319"/>
      <c r="CB6" s="319"/>
      <c r="CC6" s="319"/>
      <c r="CD6" s="321"/>
      <c r="CE6" s="28" t="s">
        <v>586</v>
      </c>
      <c r="CF6" s="25" t="s">
        <v>587</v>
      </c>
      <c r="CG6" s="25" t="s">
        <v>584</v>
      </c>
      <c r="CH6" s="25" t="s">
        <v>241</v>
      </c>
      <c r="CI6" s="319"/>
      <c r="CJ6" s="319"/>
      <c r="CK6" s="319"/>
      <c r="CL6" s="321"/>
    </row>
    <row r="7" spans="1:90" ht="20.100000000000001" customHeight="1" x14ac:dyDescent="0.25">
      <c r="A7" s="18">
        <v>1</v>
      </c>
      <c r="B7" s="19" t="s">
        <v>801</v>
      </c>
      <c r="C7" s="222">
        <f>'2.1'!C7/'3.1.a'!$C$183</f>
        <v>0.27217416284161355</v>
      </c>
      <c r="D7" s="96">
        <f>'2.1'!D7/'3.1.a'!$C$183</f>
        <v>2.2483397912740774E-2</v>
      </c>
      <c r="E7" s="96">
        <f>'2.1'!E7/'3.1.a'!$C$183</f>
        <v>-4.5833047401248684E-3</v>
      </c>
      <c r="F7" s="96">
        <f>'2.1'!F7/'3.1.a'!$C$183</f>
        <v>0.29007425601422943</v>
      </c>
      <c r="G7" s="96">
        <f>'2.1'!G7/'3.1.a'!$C$183</f>
        <v>0.12286779367858414</v>
      </c>
      <c r="H7" s="96">
        <f>'2.1'!H7/'3.1.a'!$C$183</f>
        <v>8.0822989748588425E-2</v>
      </c>
      <c r="I7" s="96">
        <f>'2.1'!I7/'3.1.a'!$C$183</f>
        <v>-0.10298403776323356</v>
      </c>
      <c r="J7" s="223">
        <f>'2.1'!J7/'3.1.a'!$C$183</f>
        <v>0.39078100167816843</v>
      </c>
      <c r="K7" s="222">
        <f>'2.1'!K7/'3.1.a'!$D$183</f>
        <v>0.272568970854347</v>
      </c>
      <c r="L7" s="96">
        <f>'2.1'!L7/'3.1.a'!$D$183</f>
        <v>2.3255555278234395E-2</v>
      </c>
      <c r="M7" s="96">
        <f>'2.1'!M7/'3.1.a'!$D$183</f>
        <v>-4.7069205464353881E-3</v>
      </c>
      <c r="N7" s="96">
        <f>'2.1'!N7/'3.1.a'!$D$183</f>
        <v>0.29111760558614602</v>
      </c>
      <c r="O7" s="96">
        <f>'2.1'!O7/'3.1.a'!$D$183</f>
        <v>0.12126376877147634</v>
      </c>
      <c r="P7" s="96">
        <f>'2.1'!P7/'3.1.a'!$D$183</f>
        <v>8.2552209691830705E-2</v>
      </c>
      <c r="Q7" s="96">
        <f>'2.1'!Q7/'3.1.a'!$D$183</f>
        <v>-9.7545306930854198E-2</v>
      </c>
      <c r="R7" s="223">
        <f>'2.1'!R7/'3.1.a'!$D$183</f>
        <v>0.39738827711859881</v>
      </c>
      <c r="S7" s="222">
        <f>'2.1'!S7/'3.1.a'!$E$183</f>
        <v>0.27573333425168911</v>
      </c>
      <c r="T7" s="96">
        <f>'2.1'!T7/'3.1.a'!$E$183</f>
        <v>2.4725670815616978E-2</v>
      </c>
      <c r="U7" s="96">
        <f>'2.1'!U7/'3.1.a'!$E$183</f>
        <v>-3.6641544527681543E-3</v>
      </c>
      <c r="V7" s="96">
        <f>'2.1'!V7/'3.1.a'!$E$183</f>
        <v>0.29679485061453798</v>
      </c>
      <c r="W7" s="96">
        <f>'2.1'!W7/'3.1.a'!$E$183</f>
        <v>0.12042184164494001</v>
      </c>
      <c r="X7" s="96">
        <f>'2.1'!X7/'3.1.a'!$E$183</f>
        <v>8.4683520687425351E-2</v>
      </c>
      <c r="Y7" s="96">
        <f>'2.1'!Y7/'3.1.a'!$E$183</f>
        <v>-9.9522867097002227E-2</v>
      </c>
      <c r="Z7" s="223">
        <f>'2.1'!Z7/'3.1.a'!$E$183</f>
        <v>0.40237734584990098</v>
      </c>
      <c r="AA7" s="222">
        <f>'2.1'!AA7/'3.1.a'!$F$183</f>
        <v>0.26619245407177244</v>
      </c>
      <c r="AB7" s="96">
        <f>'2.1'!AB7/'3.1.a'!$F$183</f>
        <v>2.3655971108501938E-2</v>
      </c>
      <c r="AC7" s="96">
        <f>'2.1'!AC7/'3.1.a'!$F$183</f>
        <v>-3.2546915512848911E-3</v>
      </c>
      <c r="AD7" s="96">
        <f>'2.1'!AD7/'3.1.a'!$F$183</f>
        <v>0.28659373362898949</v>
      </c>
      <c r="AE7" s="96">
        <f>'2.1'!AE7/'3.1.a'!$F$183</f>
        <v>0.12102280012979943</v>
      </c>
      <c r="AF7" s="96">
        <f>'2.1'!AF7/'3.1.a'!$F$183</f>
        <v>8.1396950383560471E-2</v>
      </c>
      <c r="AG7" s="96">
        <f>'2.1'!AG7/'3.1.a'!$F$183</f>
        <v>-9.2860445758453952E-2</v>
      </c>
      <c r="AH7" s="223">
        <f>'2.1'!AH7/'3.1.a'!$F$183</f>
        <v>0.39615303838389537</v>
      </c>
      <c r="AI7" s="222">
        <f>'2.1'!AI7/'3.1.a'!$G$183</f>
        <v>0.25256410532883333</v>
      </c>
      <c r="AJ7" s="96">
        <f>'2.1'!AJ7/'3.1.a'!$G$183</f>
        <v>2.4902391664820601E-2</v>
      </c>
      <c r="AK7" s="96">
        <f>'2.1'!AK7/'3.1.a'!$G$183</f>
        <v>-3.6605911881200629E-3</v>
      </c>
      <c r="AL7" s="96">
        <f>'2.1'!AL7/'3.1.a'!$G$183</f>
        <v>0.27380590580553382</v>
      </c>
      <c r="AM7" s="96">
        <f>'2.1'!AM7/'3.1.a'!$G$183</f>
        <v>0.11963271419122481</v>
      </c>
      <c r="AN7" s="96">
        <f>'2.1'!AN7/'3.1.a'!$G$183</f>
        <v>8.3833736185817451E-2</v>
      </c>
      <c r="AO7" s="96">
        <f>'2.1'!AO7/'3.1.a'!$G$183</f>
        <v>-9.2893350130120414E-2</v>
      </c>
      <c r="AP7" s="223">
        <f>'2.1'!AP7/'3.1.a'!$G$183</f>
        <v>0.38437900605245567</v>
      </c>
      <c r="AQ7" s="222">
        <f>'2.1'!AQ7/'3.1.a'!$H$183</f>
        <v>0.27052732649096628</v>
      </c>
      <c r="AR7" s="96">
        <f>'2.1'!AR7/'3.1.a'!$H$183</f>
        <v>2.6834196387635185E-2</v>
      </c>
      <c r="AS7" s="96">
        <f>'2.1'!AS7/'3.1.a'!$H$183</f>
        <v>-4.7519463471000552E-3</v>
      </c>
      <c r="AT7" s="96">
        <f>'2.1'!AT7/'3.1.a'!$H$183</f>
        <v>0.29260957653150144</v>
      </c>
      <c r="AU7" s="96">
        <f>'2.1'!AU7/'3.1.a'!$H$183</f>
        <v>0.12216092583406386</v>
      </c>
      <c r="AV7" s="96">
        <f>'2.1'!AV7/'3.1.a'!$H$183</f>
        <v>8.6091755592886274E-2</v>
      </c>
      <c r="AW7" s="96">
        <f>'2.1'!AW7/'3.1.a'!$H$183</f>
        <v>-9.7510297951713842E-2</v>
      </c>
      <c r="AX7" s="223">
        <f>'2.1'!AX7/'3.1.a'!$H$183</f>
        <v>0.40335196000673779</v>
      </c>
      <c r="AY7" s="222">
        <f>'2.1'!AY7/'3.1.a'!$I$183</f>
        <v>0.27433275184188638</v>
      </c>
      <c r="AZ7" s="96">
        <f>'2.1'!AZ7/'3.1.a'!$I$183</f>
        <v>2.7549334121956932E-2</v>
      </c>
      <c r="BA7" s="96">
        <f>'2.1'!BA7/'3.1.a'!$I$183</f>
        <v>-5.0769640354117688E-3</v>
      </c>
      <c r="BB7" s="96">
        <f>'2.1'!BB7/'3.1.a'!$I$183</f>
        <v>0.29680512192843156</v>
      </c>
      <c r="BC7" s="96">
        <f>'2.1'!BC7/'3.1.a'!$I$183</f>
        <v>0.12207079764403748</v>
      </c>
      <c r="BD7" s="96">
        <f>'2.1'!BD7/'3.1.a'!$I$183</f>
        <v>8.9143218091632545E-2</v>
      </c>
      <c r="BE7" s="96">
        <f>'2.1'!BE7/'3.1.a'!$I$183</f>
        <v>-9.8059177896214766E-2</v>
      </c>
      <c r="BF7" s="223">
        <f>'2.1'!BF7/'3.1.a'!$I$183</f>
        <v>0.40995995976788685</v>
      </c>
      <c r="BG7" s="222">
        <f>'2.1'!BG7/'3.1.a'!$J$183</f>
        <v>0.25736600368752616</v>
      </c>
      <c r="BH7" s="96">
        <f>'2.1'!BH7/'3.1.a'!$J$183</f>
        <v>2.5260697337223345E-2</v>
      </c>
      <c r="BI7" s="96">
        <f>'2.1'!BI7/'3.1.a'!$J$183</f>
        <v>-4.1883594600893937E-3</v>
      </c>
      <c r="BJ7" s="96">
        <f>'2.1'!BJ7/'3.1.a'!$J$183</f>
        <v>0.27843834156466013</v>
      </c>
      <c r="BK7" s="96">
        <f>'2.1'!BK7/'3.1.a'!$J$183</f>
        <v>0.12122327630245973</v>
      </c>
      <c r="BL7" s="96">
        <f>'2.1'!BL7/'3.1.a'!$J$183</f>
        <v>8.7518661708250456E-2</v>
      </c>
      <c r="BM7" s="96">
        <f>'2.1'!BM7/'3.1.a'!$J$183</f>
        <v>-8.9605294517261999E-2</v>
      </c>
      <c r="BN7" s="223">
        <f>'2.1'!BN7/'3.1.a'!$J$183</f>
        <v>0.39757498505810829</v>
      </c>
      <c r="BO7" s="222">
        <f>'2.1'!BO7/'3.1.a'!$K$183</f>
        <v>0.26668746537498039</v>
      </c>
      <c r="BP7" s="96">
        <f>'2.1'!BP7/'3.1.a'!$K$183</f>
        <v>2.3188574971276278E-2</v>
      </c>
      <c r="BQ7" s="96">
        <f>'2.1'!BQ7/'3.1.a'!$K$183</f>
        <v>-3.9061709514357297E-3</v>
      </c>
      <c r="BR7" s="96">
        <f>'2.1'!BR7/'3.1.a'!$K$183</f>
        <v>0.28596986939482094</v>
      </c>
      <c r="BS7" s="96">
        <f>'2.1'!BS7/'3.1.a'!$K$183</f>
        <v>0.12243254119238406</v>
      </c>
      <c r="BT7" s="96">
        <f>'2.1'!BT7/'3.1.a'!$K$183</f>
        <v>8.9721753820631536E-2</v>
      </c>
      <c r="BU7" s="96">
        <f>'2.1'!BU7/'3.1.a'!$K$183</f>
        <v>-9.3122213113699739E-2</v>
      </c>
      <c r="BV7" s="223">
        <f>'2.1'!BV7/'3.1.a'!$K$183</f>
        <v>0.4050019512941368</v>
      </c>
      <c r="BW7" s="222">
        <f>'2.1'!BW7/'3.1.a'!$L$183</f>
        <v>0.26963099583109118</v>
      </c>
      <c r="BX7" s="96">
        <f>'2.1'!BX7/'3.1.a'!$L$183</f>
        <v>2.5318539153152089E-2</v>
      </c>
      <c r="BY7" s="96">
        <f>'2.1'!BY7/'3.1.a'!$L$183</f>
        <v>-3.6752234861778307E-3</v>
      </c>
      <c r="BZ7" s="96">
        <f>'2.1'!BZ7/'3.1.a'!$L$183</f>
        <v>0.29127431149806537</v>
      </c>
      <c r="CA7" s="96">
        <f>'2.1'!CA7/'3.1.a'!$L$183</f>
        <v>0.12347687328308399</v>
      </c>
      <c r="CB7" s="96">
        <f>'2.1'!CB7/'3.1.a'!$L$183</f>
        <v>9.2843790323854689E-2</v>
      </c>
      <c r="CC7" s="96">
        <f>'2.1'!CC7/'3.1.a'!$L$183</f>
        <v>-9.2709994671131793E-2</v>
      </c>
      <c r="CD7" s="223">
        <f>'2.1'!CD7/'3.1.a'!$L$183</f>
        <v>0.41488498043387234</v>
      </c>
      <c r="CE7" s="222">
        <f>'2.1'!CE7/'3.1.a'!$M$183</f>
        <v>0.23986441940185499</v>
      </c>
      <c r="CF7" s="96">
        <f>'2.1'!CF7/'3.1.a'!$M$183</f>
        <v>2.1433193523763532E-2</v>
      </c>
      <c r="CG7" s="96">
        <f>'2.1'!CG7/'3.1.a'!$M$183</f>
        <v>-3.7641709389665805E-3</v>
      </c>
      <c r="CH7" s="96">
        <f>'2.1'!CH7/'3.1.a'!$M$183</f>
        <v>0.25753344198665196</v>
      </c>
      <c r="CI7" s="96">
        <f>'2.1'!CI7/'3.1.a'!$M$183</f>
        <v>0.13463857898705298</v>
      </c>
      <c r="CJ7" s="96">
        <f>'2.1'!CJ7/'3.1.a'!$M$183</f>
        <v>9.5902109463413779E-2</v>
      </c>
      <c r="CK7" s="96">
        <f>'2.1'!CK7/'3.1.a'!$M$183</f>
        <v>-0.10575075886609167</v>
      </c>
      <c r="CL7" s="223">
        <f>'2.1'!CL7/'3.1.a'!$M$183</f>
        <v>0.38232337157102697</v>
      </c>
    </row>
    <row r="8" spans="1:90" ht="20.100000000000001" customHeight="1" x14ac:dyDescent="0.25">
      <c r="A8" s="118">
        <v>11</v>
      </c>
      <c r="B8" s="118" t="s">
        <v>242</v>
      </c>
      <c r="C8" s="224">
        <f>'2.1'!C8/'3.1.a'!$C$183</f>
        <v>0.14249541118347292</v>
      </c>
      <c r="D8" s="146">
        <f>'2.1'!D8/'3.1.a'!$C$183</f>
        <v>0</v>
      </c>
      <c r="E8" s="146">
        <f>'2.1'!E8/'3.1.a'!$C$183</f>
        <v>0</v>
      </c>
      <c r="F8" s="146">
        <f>'2.1'!F8/'3.1.a'!$C$183</f>
        <v>0.14249541118347292</v>
      </c>
      <c r="G8" s="146">
        <f>'2.1'!G8/'3.1.a'!$C$183</f>
        <v>7.7587101180559753E-2</v>
      </c>
      <c r="H8" s="146">
        <f>'2.1'!H8/'3.1.a'!$C$183</f>
        <v>1.5491853417601256E-2</v>
      </c>
      <c r="I8" s="146">
        <f>'2.1'!I8/'3.1.a'!$C$183</f>
        <v>0</v>
      </c>
      <c r="J8" s="225">
        <f>'2.1'!J8/'3.1.a'!$C$183</f>
        <v>0.23557436578163393</v>
      </c>
      <c r="K8" s="224">
        <f>'2.1'!K8/'3.1.a'!$D$183</f>
        <v>0.14851323540857464</v>
      </c>
      <c r="L8" s="146">
        <f>'2.1'!L8/'3.1.a'!$D$183</f>
        <v>0</v>
      </c>
      <c r="M8" s="146">
        <f>'2.1'!M8/'3.1.a'!$D$183</f>
        <v>0</v>
      </c>
      <c r="N8" s="146">
        <f>'2.1'!N8/'3.1.a'!$D$183</f>
        <v>0.14851323540857464</v>
      </c>
      <c r="O8" s="146">
        <f>'2.1'!O8/'3.1.a'!$D$183</f>
        <v>7.6557976086442436E-2</v>
      </c>
      <c r="P8" s="146">
        <f>'2.1'!P8/'3.1.a'!$D$183</f>
        <v>1.5975124926313408E-2</v>
      </c>
      <c r="Q8" s="146">
        <f>'2.1'!Q8/'3.1.a'!$D$183</f>
        <v>0</v>
      </c>
      <c r="R8" s="225">
        <f>'2.1'!R8/'3.1.a'!$D$183</f>
        <v>0.2410463364213305</v>
      </c>
      <c r="S8" s="224">
        <f>'2.1'!S8/'3.1.a'!$E$183</f>
        <v>0.14332365016878346</v>
      </c>
      <c r="T8" s="146">
        <f>'2.1'!T8/'3.1.a'!$E$183</f>
        <v>0</v>
      </c>
      <c r="U8" s="146">
        <f>'2.1'!U8/'3.1.a'!$E$183</f>
        <v>0</v>
      </c>
      <c r="V8" s="146">
        <f>'2.1'!V8/'3.1.a'!$E$183</f>
        <v>0.14332365016878346</v>
      </c>
      <c r="W8" s="146">
        <f>'2.1'!W8/'3.1.a'!$E$183</f>
        <v>7.6725806692208548E-2</v>
      </c>
      <c r="X8" s="146">
        <f>'2.1'!X8/'3.1.a'!$E$183</f>
        <v>1.6416074223881954E-2</v>
      </c>
      <c r="Y8" s="146">
        <f>'2.1'!Y8/'3.1.a'!$E$183</f>
        <v>0</v>
      </c>
      <c r="Z8" s="225">
        <f>'2.1'!Z8/'3.1.a'!$E$183</f>
        <v>0.23646553108487398</v>
      </c>
      <c r="AA8" s="224">
        <f>'2.1'!AA8/'3.1.a'!$F$183</f>
        <v>0.14125513447868668</v>
      </c>
      <c r="AB8" s="146">
        <f>'2.1'!AB8/'3.1.a'!$F$183</f>
        <v>0</v>
      </c>
      <c r="AC8" s="146">
        <f>'2.1'!AC8/'3.1.a'!$F$183</f>
        <v>0</v>
      </c>
      <c r="AD8" s="146">
        <f>'2.1'!AD8/'3.1.a'!$F$183</f>
        <v>0.14125513447868668</v>
      </c>
      <c r="AE8" s="146">
        <f>'2.1'!AE8/'3.1.a'!$F$183</f>
        <v>7.7053365497583015E-2</v>
      </c>
      <c r="AF8" s="146">
        <f>'2.1'!AF8/'3.1.a'!$F$183</f>
        <v>1.647142344869984E-2</v>
      </c>
      <c r="AG8" s="146">
        <f>'2.1'!AG8/'3.1.a'!$F$183</f>
        <v>0</v>
      </c>
      <c r="AH8" s="225">
        <f>'2.1'!AH8/'3.1.a'!$F$183</f>
        <v>0.23477992342496951</v>
      </c>
      <c r="AI8" s="224">
        <f>'2.1'!AI8/'3.1.a'!$G$183</f>
        <v>0.13490125274570089</v>
      </c>
      <c r="AJ8" s="146">
        <f>'2.1'!AJ8/'3.1.a'!$G$183</f>
        <v>0</v>
      </c>
      <c r="AK8" s="146">
        <f>'2.1'!AK8/'3.1.a'!$G$183</f>
        <v>0</v>
      </c>
      <c r="AL8" s="146">
        <f>'2.1'!AL8/'3.1.a'!$G$183</f>
        <v>0.13490125274570089</v>
      </c>
      <c r="AM8" s="146">
        <f>'2.1'!AM8/'3.1.a'!$G$183</f>
        <v>7.5707793794746167E-2</v>
      </c>
      <c r="AN8" s="146">
        <f>'2.1'!AN8/'3.1.a'!$G$183</f>
        <v>1.6918937385478113E-2</v>
      </c>
      <c r="AO8" s="146">
        <f>'2.1'!AO8/'3.1.a'!$G$183</f>
        <v>0</v>
      </c>
      <c r="AP8" s="225">
        <f>'2.1'!AP8/'3.1.a'!$G$183</f>
        <v>0.22752798392592513</v>
      </c>
      <c r="AQ8" s="224">
        <f>'2.1'!AQ8/'3.1.a'!$H$183</f>
        <v>0.13629716791216398</v>
      </c>
      <c r="AR8" s="146">
        <f>'2.1'!AR8/'3.1.a'!$H$183</f>
        <v>0</v>
      </c>
      <c r="AS8" s="146">
        <f>'2.1'!AS8/'3.1.a'!$H$183</f>
        <v>0</v>
      </c>
      <c r="AT8" s="146">
        <f>'2.1'!AT8/'3.1.a'!$H$183</f>
        <v>0.13629716791216398</v>
      </c>
      <c r="AU8" s="146">
        <f>'2.1'!AU8/'3.1.a'!$H$183</f>
        <v>7.6110731985632715E-2</v>
      </c>
      <c r="AV8" s="146">
        <f>'2.1'!AV8/'3.1.a'!$H$183</f>
        <v>1.7523522108731971E-2</v>
      </c>
      <c r="AW8" s="146">
        <f>'2.1'!AW8/'3.1.a'!$H$183</f>
        <v>0</v>
      </c>
      <c r="AX8" s="225">
        <f>'2.1'!AX8/'3.1.a'!$H$183</f>
        <v>0.22993142200652864</v>
      </c>
      <c r="AY8" s="224">
        <f>'2.1'!AY8/'3.1.a'!$I$183</f>
        <v>0.13710482593210416</v>
      </c>
      <c r="AZ8" s="146">
        <f>'2.1'!AZ8/'3.1.a'!$I$183</f>
        <v>0</v>
      </c>
      <c r="BA8" s="146">
        <f>'2.1'!BA8/'3.1.a'!$I$183</f>
        <v>0</v>
      </c>
      <c r="BB8" s="146">
        <f>'2.1'!BB8/'3.1.a'!$I$183</f>
        <v>0.13710482593210416</v>
      </c>
      <c r="BC8" s="146">
        <f>'2.1'!BC8/'3.1.a'!$I$183</f>
        <v>7.631542299094575E-2</v>
      </c>
      <c r="BD8" s="146">
        <f>'2.1'!BD8/'3.1.a'!$I$183</f>
        <v>1.7202216300049183E-2</v>
      </c>
      <c r="BE8" s="146">
        <f>'2.1'!BE8/'3.1.a'!$I$183</f>
        <v>0</v>
      </c>
      <c r="BF8" s="225">
        <f>'2.1'!BF8/'3.1.a'!$I$183</f>
        <v>0.23062246522309907</v>
      </c>
      <c r="BG8" s="224">
        <f>'2.1'!BG8/'3.1.a'!$J$183</f>
        <v>0.136052890728457</v>
      </c>
      <c r="BH8" s="146">
        <f>'2.1'!BH8/'3.1.a'!$J$183</f>
        <v>0</v>
      </c>
      <c r="BI8" s="146">
        <f>'2.1'!BI8/'3.1.a'!$J$183</f>
        <v>0</v>
      </c>
      <c r="BJ8" s="146">
        <f>'2.1'!BJ8/'3.1.a'!$J$183</f>
        <v>0.136052890728457</v>
      </c>
      <c r="BK8" s="146">
        <f>'2.1'!BK8/'3.1.a'!$J$183</f>
        <v>7.7673814699556504E-2</v>
      </c>
      <c r="BL8" s="146">
        <f>'2.1'!BL8/'3.1.a'!$J$183</f>
        <v>1.7613819948577462E-2</v>
      </c>
      <c r="BM8" s="146">
        <f>'2.1'!BM8/'3.1.a'!$J$183</f>
        <v>0</v>
      </c>
      <c r="BN8" s="225">
        <f>'2.1'!BN8/'3.1.a'!$J$183</f>
        <v>0.231340525376591</v>
      </c>
      <c r="BO8" s="224">
        <f>'2.1'!BO8/'3.1.a'!$K$183</f>
        <v>0.13940349282695164</v>
      </c>
      <c r="BP8" s="146">
        <f>'2.1'!BP8/'3.1.a'!$K$183</f>
        <v>0</v>
      </c>
      <c r="BQ8" s="146">
        <f>'2.1'!BQ8/'3.1.a'!$K$183</f>
        <v>0</v>
      </c>
      <c r="BR8" s="146">
        <f>'2.1'!BR8/'3.1.a'!$K$183</f>
        <v>0.13940349282695164</v>
      </c>
      <c r="BS8" s="146">
        <f>'2.1'!BS8/'3.1.a'!$K$183</f>
        <v>7.8745558787361641E-2</v>
      </c>
      <c r="BT8" s="146">
        <f>'2.1'!BT8/'3.1.a'!$K$183</f>
        <v>1.8584679524465735E-2</v>
      </c>
      <c r="BU8" s="146">
        <f>'2.1'!BU8/'3.1.a'!$K$183</f>
        <v>0</v>
      </c>
      <c r="BV8" s="225">
        <f>'2.1'!BV8/'3.1.a'!$K$183</f>
        <v>0.23673373113877902</v>
      </c>
      <c r="BW8" s="224">
        <f>'2.1'!BW8/'3.1.a'!$L$183</f>
        <v>0.13736163640960786</v>
      </c>
      <c r="BX8" s="146">
        <f>'2.1'!BX8/'3.1.a'!$L$183</f>
        <v>0</v>
      </c>
      <c r="BY8" s="146">
        <f>'2.1'!BY8/'3.1.a'!$L$183</f>
        <v>0</v>
      </c>
      <c r="BZ8" s="146">
        <f>'2.1'!BZ8/'3.1.a'!$L$183</f>
        <v>0.13736163640960786</v>
      </c>
      <c r="CA8" s="146">
        <f>'2.1'!CA8/'3.1.a'!$L$183</f>
        <v>7.9349413637085572E-2</v>
      </c>
      <c r="CB8" s="146">
        <f>'2.1'!CB8/'3.1.a'!$L$183</f>
        <v>1.9634560291185259E-2</v>
      </c>
      <c r="CC8" s="146">
        <f>'2.1'!CC8/'3.1.a'!$L$183</f>
        <v>0</v>
      </c>
      <c r="CD8" s="225">
        <f>'2.1'!CD8/'3.1.a'!$L$183</f>
        <v>0.23634561033787865</v>
      </c>
      <c r="CE8" s="224">
        <f>'2.1'!CE8/'3.1.a'!$M$183</f>
        <v>0.12983124449680405</v>
      </c>
      <c r="CF8" s="146">
        <f>'2.1'!CF8/'3.1.a'!$M$183</f>
        <v>0</v>
      </c>
      <c r="CG8" s="146">
        <f>'2.1'!CG8/'3.1.a'!$M$183</f>
        <v>0</v>
      </c>
      <c r="CH8" s="146">
        <f>'2.1'!CH8/'3.1.a'!$M$183</f>
        <v>0.12983124449680405</v>
      </c>
      <c r="CI8" s="146">
        <f>'2.1'!CI8/'3.1.a'!$M$183</f>
        <v>8.0871682088765995E-2</v>
      </c>
      <c r="CJ8" s="146">
        <f>'2.1'!CJ8/'3.1.a'!$M$183</f>
        <v>1.9139403316286798E-2</v>
      </c>
      <c r="CK8" s="146">
        <f>'2.1'!CK8/'3.1.a'!$M$183</f>
        <v>0</v>
      </c>
      <c r="CL8" s="225">
        <f>'2.1'!CL8/'3.1.a'!$M$183</f>
        <v>0.22984232990185685</v>
      </c>
    </row>
    <row r="9" spans="1:90" ht="20.100000000000001" customHeight="1" x14ac:dyDescent="0.25">
      <c r="A9" s="21">
        <v>111</v>
      </c>
      <c r="B9" s="22" t="s">
        <v>256</v>
      </c>
      <c r="C9" s="226">
        <f>'2.1'!C9/'3.1.a'!$C$183</f>
        <v>6.6519153396802477E-2</v>
      </c>
      <c r="D9" s="147">
        <f>'2.1'!D9/'3.1.a'!$C$183</f>
        <v>0</v>
      </c>
      <c r="E9" s="147">
        <f>'2.1'!E9/'3.1.a'!$C$183</f>
        <v>0</v>
      </c>
      <c r="F9" s="147">
        <f>'2.1'!F9/'3.1.a'!$C$183</f>
        <v>6.6519153396802477E-2</v>
      </c>
      <c r="G9" s="147">
        <f>'2.1'!G9/'3.1.a'!$C$183</f>
        <v>0</v>
      </c>
      <c r="H9" s="147">
        <f>'2.1'!H9/'3.1.a'!$C$183</f>
        <v>0</v>
      </c>
      <c r="I9" s="147">
        <f>'2.1'!I9/'3.1.a'!$C$183</f>
        <v>0</v>
      </c>
      <c r="J9" s="227">
        <f>'2.1'!J9/'3.1.a'!$C$183</f>
        <v>6.6519153396802477E-2</v>
      </c>
      <c r="K9" s="226">
        <f>'2.1'!K9/'3.1.a'!$D$183</f>
        <v>7.1748577075515518E-2</v>
      </c>
      <c r="L9" s="147">
        <f>'2.1'!L9/'3.1.a'!$D$183</f>
        <v>0</v>
      </c>
      <c r="M9" s="147">
        <f>'2.1'!M9/'3.1.a'!$D$183</f>
        <v>0</v>
      </c>
      <c r="N9" s="147">
        <f>'2.1'!N9/'3.1.a'!$D$183</f>
        <v>7.1748577075515518E-2</v>
      </c>
      <c r="O9" s="147">
        <f>'2.1'!O9/'3.1.a'!$D$183</f>
        <v>0</v>
      </c>
      <c r="P9" s="147">
        <f>'2.1'!P9/'3.1.a'!$D$183</f>
        <v>0</v>
      </c>
      <c r="Q9" s="147">
        <f>'2.1'!Q9/'3.1.a'!$D$183</f>
        <v>0</v>
      </c>
      <c r="R9" s="227">
        <f>'2.1'!R9/'3.1.a'!$D$183</f>
        <v>7.1748577075515518E-2</v>
      </c>
      <c r="S9" s="226">
        <f>'2.1'!S9/'3.1.a'!$E$183</f>
        <v>6.7486902032760088E-2</v>
      </c>
      <c r="T9" s="147">
        <f>'2.1'!T9/'3.1.a'!$E$183</f>
        <v>0</v>
      </c>
      <c r="U9" s="147">
        <f>'2.1'!U9/'3.1.a'!$E$183</f>
        <v>0</v>
      </c>
      <c r="V9" s="147">
        <f>'2.1'!V9/'3.1.a'!$E$183</f>
        <v>6.7486902032760088E-2</v>
      </c>
      <c r="W9" s="147">
        <f>'2.1'!W9/'3.1.a'!$E$183</f>
        <v>0</v>
      </c>
      <c r="X9" s="147">
        <f>'2.1'!X9/'3.1.a'!$E$183</f>
        <v>0</v>
      </c>
      <c r="Y9" s="147">
        <f>'2.1'!Y9/'3.1.a'!$E$183</f>
        <v>0</v>
      </c>
      <c r="Z9" s="227">
        <f>'2.1'!Z9/'3.1.a'!$E$183</f>
        <v>6.7486902032760088E-2</v>
      </c>
      <c r="AA9" s="226">
        <f>'2.1'!AA9/'3.1.a'!$F$183</f>
        <v>6.7666335503741182E-2</v>
      </c>
      <c r="AB9" s="147">
        <f>'2.1'!AB9/'3.1.a'!$F$183</f>
        <v>0</v>
      </c>
      <c r="AC9" s="147">
        <f>'2.1'!AC9/'3.1.a'!$F$183</f>
        <v>0</v>
      </c>
      <c r="AD9" s="147">
        <f>'2.1'!AD9/'3.1.a'!$F$183</f>
        <v>6.7666335503741182E-2</v>
      </c>
      <c r="AE9" s="147">
        <f>'2.1'!AE9/'3.1.a'!$F$183</f>
        <v>0</v>
      </c>
      <c r="AF9" s="147">
        <f>'2.1'!AF9/'3.1.a'!$F$183</f>
        <v>0</v>
      </c>
      <c r="AG9" s="147">
        <f>'2.1'!AG9/'3.1.a'!$F$183</f>
        <v>0</v>
      </c>
      <c r="AH9" s="227">
        <f>'2.1'!AH9/'3.1.a'!$F$183</f>
        <v>6.7666335503741182E-2</v>
      </c>
      <c r="AI9" s="226">
        <f>'2.1'!AI9/'3.1.a'!$G$183</f>
        <v>6.612893402317721E-2</v>
      </c>
      <c r="AJ9" s="147">
        <f>'2.1'!AJ9/'3.1.a'!$G$183</f>
        <v>0</v>
      </c>
      <c r="AK9" s="147">
        <f>'2.1'!AK9/'3.1.a'!$G$183</f>
        <v>0</v>
      </c>
      <c r="AL9" s="147">
        <f>'2.1'!AL9/'3.1.a'!$G$183</f>
        <v>6.612893402317721E-2</v>
      </c>
      <c r="AM9" s="147">
        <f>'2.1'!AM9/'3.1.a'!$G$183</f>
        <v>0</v>
      </c>
      <c r="AN9" s="147">
        <f>'2.1'!AN9/'3.1.a'!$G$183</f>
        <v>0</v>
      </c>
      <c r="AO9" s="147">
        <f>'2.1'!AO9/'3.1.a'!$G$183</f>
        <v>0</v>
      </c>
      <c r="AP9" s="227">
        <f>'2.1'!AP9/'3.1.a'!$G$183</f>
        <v>6.612893402317721E-2</v>
      </c>
      <c r="AQ9" s="226">
        <f>'2.1'!AQ9/'3.1.a'!$H$183</f>
        <v>6.6901430604412976E-2</v>
      </c>
      <c r="AR9" s="147">
        <f>'2.1'!AR9/'3.1.a'!$H$183</f>
        <v>0</v>
      </c>
      <c r="AS9" s="147">
        <f>'2.1'!AS9/'3.1.a'!$H$183</f>
        <v>0</v>
      </c>
      <c r="AT9" s="147">
        <f>'2.1'!AT9/'3.1.a'!$H$183</f>
        <v>6.6901430604412976E-2</v>
      </c>
      <c r="AU9" s="147">
        <f>'2.1'!AU9/'3.1.a'!$H$183</f>
        <v>0</v>
      </c>
      <c r="AV9" s="147">
        <f>'2.1'!AV9/'3.1.a'!$H$183</f>
        <v>0</v>
      </c>
      <c r="AW9" s="147">
        <f>'2.1'!AW9/'3.1.a'!$H$183</f>
        <v>0</v>
      </c>
      <c r="AX9" s="227">
        <f>'2.1'!AX9/'3.1.a'!$H$183</f>
        <v>6.6901430604412976E-2</v>
      </c>
      <c r="AY9" s="226">
        <f>'2.1'!AY9/'3.1.a'!$I$183</f>
        <v>7.2288435832549611E-2</v>
      </c>
      <c r="AZ9" s="147">
        <f>'2.1'!AZ9/'3.1.a'!$I$183</f>
        <v>0</v>
      </c>
      <c r="BA9" s="147">
        <f>'2.1'!BA9/'3.1.a'!$I$183</f>
        <v>0</v>
      </c>
      <c r="BB9" s="147">
        <f>'2.1'!BB9/'3.1.a'!$I$183</f>
        <v>7.2288435832549611E-2</v>
      </c>
      <c r="BC9" s="147">
        <f>'2.1'!BC9/'3.1.a'!$I$183</f>
        <v>0</v>
      </c>
      <c r="BD9" s="147">
        <f>'2.1'!BD9/'3.1.a'!$I$183</f>
        <v>0</v>
      </c>
      <c r="BE9" s="147">
        <f>'2.1'!BE9/'3.1.a'!$I$183</f>
        <v>0</v>
      </c>
      <c r="BF9" s="227">
        <f>'2.1'!BF9/'3.1.a'!$I$183</f>
        <v>7.2288435832549611E-2</v>
      </c>
      <c r="BG9" s="226">
        <f>'2.1'!BG9/'3.1.a'!$J$183</f>
        <v>6.9651040607035183E-2</v>
      </c>
      <c r="BH9" s="147">
        <f>'2.1'!BH9/'3.1.a'!$J$183</f>
        <v>0</v>
      </c>
      <c r="BI9" s="147">
        <f>'2.1'!BI9/'3.1.a'!$J$183</f>
        <v>0</v>
      </c>
      <c r="BJ9" s="147">
        <f>'2.1'!BJ9/'3.1.a'!$J$183</f>
        <v>6.9651040607035183E-2</v>
      </c>
      <c r="BK9" s="147">
        <f>'2.1'!BK9/'3.1.a'!$J$183</f>
        <v>0</v>
      </c>
      <c r="BL9" s="147">
        <f>'2.1'!BL9/'3.1.a'!$J$183</f>
        <v>0</v>
      </c>
      <c r="BM9" s="147">
        <f>'2.1'!BM9/'3.1.a'!$J$183</f>
        <v>0</v>
      </c>
      <c r="BN9" s="227">
        <f>'2.1'!BN9/'3.1.a'!$J$183</f>
        <v>6.9651040607035183E-2</v>
      </c>
      <c r="BO9" s="226">
        <f>'2.1'!BO9/'3.1.a'!$K$183</f>
        <v>7.0066659638496412E-2</v>
      </c>
      <c r="BP9" s="147">
        <f>'2.1'!BP9/'3.1.a'!$K$183</f>
        <v>0</v>
      </c>
      <c r="BQ9" s="147">
        <f>'2.1'!BQ9/'3.1.a'!$K$183</f>
        <v>0</v>
      </c>
      <c r="BR9" s="147">
        <f>'2.1'!BR9/'3.1.a'!$K$183</f>
        <v>7.0066659638496412E-2</v>
      </c>
      <c r="BS9" s="147">
        <f>'2.1'!BS9/'3.1.a'!$K$183</f>
        <v>0</v>
      </c>
      <c r="BT9" s="147">
        <f>'2.1'!BT9/'3.1.a'!$K$183</f>
        <v>0</v>
      </c>
      <c r="BU9" s="147">
        <f>'2.1'!BU9/'3.1.a'!$K$183</f>
        <v>0</v>
      </c>
      <c r="BV9" s="227">
        <f>'2.1'!BV9/'3.1.a'!$K$183</f>
        <v>7.0066659638496412E-2</v>
      </c>
      <c r="BW9" s="226">
        <f>'2.1'!BW9/'3.1.a'!$L$183</f>
        <v>7.2623196638056511E-2</v>
      </c>
      <c r="BX9" s="147">
        <f>'2.1'!BX9/'3.1.a'!$L$183</f>
        <v>0</v>
      </c>
      <c r="BY9" s="147">
        <f>'2.1'!BY9/'3.1.a'!$L$183</f>
        <v>0</v>
      </c>
      <c r="BZ9" s="147">
        <f>'2.1'!BZ9/'3.1.a'!$L$183</f>
        <v>7.2623196638056511E-2</v>
      </c>
      <c r="CA9" s="147">
        <f>'2.1'!CA9/'3.1.a'!$L$183</f>
        <v>0</v>
      </c>
      <c r="CB9" s="147">
        <f>'2.1'!CB9/'3.1.a'!$L$183</f>
        <v>0</v>
      </c>
      <c r="CC9" s="147">
        <f>'2.1'!CC9/'3.1.a'!$L$183</f>
        <v>0</v>
      </c>
      <c r="CD9" s="227">
        <f>'2.1'!CD9/'3.1.a'!$L$183</f>
        <v>7.2623196638056511E-2</v>
      </c>
      <c r="CE9" s="226">
        <f>'2.1'!CE9/'3.1.a'!$M$183</f>
        <v>7.0576975724752758E-2</v>
      </c>
      <c r="CF9" s="147">
        <f>'2.1'!CF9/'3.1.a'!$M$183</f>
        <v>0</v>
      </c>
      <c r="CG9" s="147">
        <f>'2.1'!CG9/'3.1.a'!$M$183</f>
        <v>0</v>
      </c>
      <c r="CH9" s="147">
        <f>'2.1'!CH9/'3.1.a'!$M$183</f>
        <v>7.0576975724752758E-2</v>
      </c>
      <c r="CI9" s="147">
        <f>'2.1'!CI9/'3.1.a'!$M$183</f>
        <v>0</v>
      </c>
      <c r="CJ9" s="147">
        <f>'2.1'!CJ9/'3.1.a'!$M$183</f>
        <v>0</v>
      </c>
      <c r="CK9" s="147">
        <f>'2.1'!CK9/'3.1.a'!$M$183</f>
        <v>0</v>
      </c>
      <c r="CL9" s="227">
        <f>'2.1'!CL9/'3.1.a'!$M$183</f>
        <v>7.0576975724752758E-2</v>
      </c>
    </row>
    <row r="10" spans="1:90" ht="20.100000000000001" customHeight="1" x14ac:dyDescent="0.25">
      <c r="A10" s="21">
        <v>112</v>
      </c>
      <c r="B10" s="22" t="s">
        <v>257</v>
      </c>
      <c r="C10" s="226">
        <f>'2.1'!C10/'3.1.a'!$C$183</f>
        <v>3.2247878705878022E-3</v>
      </c>
      <c r="D10" s="147">
        <f>'2.1'!D10/'3.1.a'!$C$183</f>
        <v>0</v>
      </c>
      <c r="E10" s="147">
        <f>'2.1'!E10/'3.1.a'!$C$183</f>
        <v>0</v>
      </c>
      <c r="F10" s="147">
        <f>'2.1'!F10/'3.1.a'!$C$183</f>
        <v>3.2247878705878022E-3</v>
      </c>
      <c r="G10" s="147">
        <f>'2.1'!G10/'3.1.a'!$C$183</f>
        <v>0</v>
      </c>
      <c r="H10" s="147">
        <f>'2.1'!H10/'3.1.a'!$C$183</f>
        <v>0</v>
      </c>
      <c r="I10" s="147">
        <f>'2.1'!I10/'3.1.a'!$C$183</f>
        <v>0</v>
      </c>
      <c r="J10" s="227">
        <f>'2.1'!J10/'3.1.a'!$C$183</f>
        <v>3.2247878705878022E-3</v>
      </c>
      <c r="K10" s="226">
        <f>'2.1'!K10/'3.1.a'!$D$183</f>
        <v>3.3919814411607582E-3</v>
      </c>
      <c r="L10" s="147">
        <f>'2.1'!L10/'3.1.a'!$D$183</f>
        <v>0</v>
      </c>
      <c r="M10" s="147">
        <f>'2.1'!M10/'3.1.a'!$D$183</f>
        <v>0</v>
      </c>
      <c r="N10" s="147">
        <f>'2.1'!N10/'3.1.a'!$D$183</f>
        <v>3.3919814411607582E-3</v>
      </c>
      <c r="O10" s="147">
        <f>'2.1'!O10/'3.1.a'!$D$183</f>
        <v>0</v>
      </c>
      <c r="P10" s="147">
        <f>'2.1'!P10/'3.1.a'!$D$183</f>
        <v>0</v>
      </c>
      <c r="Q10" s="147">
        <f>'2.1'!Q10/'3.1.a'!$D$183</f>
        <v>0</v>
      </c>
      <c r="R10" s="227">
        <f>'2.1'!R10/'3.1.a'!$D$183</f>
        <v>3.3919814411607582E-3</v>
      </c>
      <c r="S10" s="226">
        <f>'2.1'!S10/'3.1.a'!$E$183</f>
        <v>3.465924915655194E-3</v>
      </c>
      <c r="T10" s="147">
        <f>'2.1'!T10/'3.1.a'!$E$183</f>
        <v>0</v>
      </c>
      <c r="U10" s="147">
        <f>'2.1'!U10/'3.1.a'!$E$183</f>
        <v>0</v>
      </c>
      <c r="V10" s="147">
        <f>'2.1'!V10/'3.1.a'!$E$183</f>
        <v>3.465924915655194E-3</v>
      </c>
      <c r="W10" s="147">
        <f>'2.1'!W10/'3.1.a'!$E$183</f>
        <v>0</v>
      </c>
      <c r="X10" s="147">
        <f>'2.1'!X10/'3.1.a'!$E$183</f>
        <v>0</v>
      </c>
      <c r="Y10" s="147">
        <f>'2.1'!Y10/'3.1.a'!$E$183</f>
        <v>0</v>
      </c>
      <c r="Z10" s="227">
        <f>'2.1'!Z10/'3.1.a'!$E$183</f>
        <v>3.465924915655194E-3</v>
      </c>
      <c r="AA10" s="226">
        <f>'2.1'!AA10/'3.1.a'!$F$183</f>
        <v>3.5121331617150439E-3</v>
      </c>
      <c r="AB10" s="147">
        <f>'2.1'!AB10/'3.1.a'!$F$183</f>
        <v>0</v>
      </c>
      <c r="AC10" s="147">
        <f>'2.1'!AC10/'3.1.a'!$F$183</f>
        <v>0</v>
      </c>
      <c r="AD10" s="147">
        <f>'2.1'!AD10/'3.1.a'!$F$183</f>
        <v>3.5121331617150439E-3</v>
      </c>
      <c r="AE10" s="147">
        <f>'2.1'!AE10/'3.1.a'!$F$183</f>
        <v>0</v>
      </c>
      <c r="AF10" s="147">
        <f>'2.1'!AF10/'3.1.a'!$F$183</f>
        <v>0</v>
      </c>
      <c r="AG10" s="147">
        <f>'2.1'!AG10/'3.1.a'!$F$183</f>
        <v>0</v>
      </c>
      <c r="AH10" s="227">
        <f>'2.1'!AH10/'3.1.a'!$F$183</f>
        <v>3.5121331617150439E-3</v>
      </c>
      <c r="AI10" s="226">
        <f>'2.1'!AI10/'3.1.a'!$G$183</f>
        <v>3.5853063995796475E-3</v>
      </c>
      <c r="AJ10" s="147">
        <f>'2.1'!AJ10/'3.1.a'!$G$183</f>
        <v>0</v>
      </c>
      <c r="AK10" s="147">
        <f>'2.1'!AK10/'3.1.a'!$G$183</f>
        <v>0</v>
      </c>
      <c r="AL10" s="147">
        <f>'2.1'!AL10/'3.1.a'!$G$183</f>
        <v>3.5853063995796475E-3</v>
      </c>
      <c r="AM10" s="147">
        <f>'2.1'!AM10/'3.1.a'!$G$183</f>
        <v>0</v>
      </c>
      <c r="AN10" s="147">
        <f>'2.1'!AN10/'3.1.a'!$G$183</f>
        <v>0</v>
      </c>
      <c r="AO10" s="147">
        <f>'2.1'!AO10/'3.1.a'!$G$183</f>
        <v>0</v>
      </c>
      <c r="AP10" s="227">
        <f>'2.1'!AP10/'3.1.a'!$G$183</f>
        <v>3.5853063995796475E-3</v>
      </c>
      <c r="AQ10" s="226">
        <f>'2.1'!AQ10/'3.1.a'!$H$183</f>
        <v>3.600384814165347E-3</v>
      </c>
      <c r="AR10" s="147">
        <f>'2.1'!AR10/'3.1.a'!$H$183</f>
        <v>0</v>
      </c>
      <c r="AS10" s="147">
        <f>'2.1'!AS10/'3.1.a'!$H$183</f>
        <v>0</v>
      </c>
      <c r="AT10" s="147">
        <f>'2.1'!AT10/'3.1.a'!$H$183</f>
        <v>3.600384814165347E-3</v>
      </c>
      <c r="AU10" s="147">
        <f>'2.1'!AU10/'3.1.a'!$H$183</f>
        <v>0</v>
      </c>
      <c r="AV10" s="147">
        <f>'2.1'!AV10/'3.1.a'!$H$183</f>
        <v>0</v>
      </c>
      <c r="AW10" s="147">
        <f>'2.1'!AW10/'3.1.a'!$H$183</f>
        <v>0</v>
      </c>
      <c r="AX10" s="227">
        <f>'2.1'!AX10/'3.1.a'!$H$183</f>
        <v>3.600384814165347E-3</v>
      </c>
      <c r="AY10" s="226">
        <f>'2.1'!AY10/'3.1.a'!$I$183</f>
        <v>3.5394796967123106E-3</v>
      </c>
      <c r="AZ10" s="147">
        <f>'2.1'!AZ10/'3.1.a'!$I$183</f>
        <v>0</v>
      </c>
      <c r="BA10" s="147">
        <f>'2.1'!BA10/'3.1.a'!$I$183</f>
        <v>0</v>
      </c>
      <c r="BB10" s="147">
        <f>'2.1'!BB10/'3.1.a'!$I$183</f>
        <v>3.5394796967123106E-3</v>
      </c>
      <c r="BC10" s="147">
        <f>'2.1'!BC10/'3.1.a'!$I$183</f>
        <v>0</v>
      </c>
      <c r="BD10" s="147">
        <f>'2.1'!BD10/'3.1.a'!$I$183</f>
        <v>0</v>
      </c>
      <c r="BE10" s="147">
        <f>'2.1'!BE10/'3.1.a'!$I$183</f>
        <v>0</v>
      </c>
      <c r="BF10" s="227">
        <f>'2.1'!BF10/'3.1.a'!$I$183</f>
        <v>3.5394796967123106E-3</v>
      </c>
      <c r="BG10" s="226">
        <f>'2.1'!BG10/'3.1.a'!$J$183</f>
        <v>3.4518771337574742E-3</v>
      </c>
      <c r="BH10" s="147">
        <f>'2.1'!BH10/'3.1.a'!$J$183</f>
        <v>0</v>
      </c>
      <c r="BI10" s="147">
        <f>'2.1'!BI10/'3.1.a'!$J$183</f>
        <v>0</v>
      </c>
      <c r="BJ10" s="147">
        <f>'2.1'!BJ10/'3.1.a'!$J$183</f>
        <v>3.4518771337574742E-3</v>
      </c>
      <c r="BK10" s="147">
        <f>'2.1'!BK10/'3.1.a'!$J$183</f>
        <v>0</v>
      </c>
      <c r="BL10" s="147">
        <f>'2.1'!BL10/'3.1.a'!$J$183</f>
        <v>0</v>
      </c>
      <c r="BM10" s="147">
        <f>'2.1'!BM10/'3.1.a'!$J$183</f>
        <v>0</v>
      </c>
      <c r="BN10" s="227">
        <f>'2.1'!BN10/'3.1.a'!$J$183</f>
        <v>3.4518771337574742E-3</v>
      </c>
      <c r="BO10" s="226">
        <f>'2.1'!BO10/'3.1.a'!$K$183</f>
        <v>3.4844068541181562E-3</v>
      </c>
      <c r="BP10" s="147">
        <f>'2.1'!BP10/'3.1.a'!$K$183</f>
        <v>0</v>
      </c>
      <c r="BQ10" s="147">
        <f>'2.1'!BQ10/'3.1.a'!$K$183</f>
        <v>0</v>
      </c>
      <c r="BR10" s="147">
        <f>'2.1'!BR10/'3.1.a'!$K$183</f>
        <v>3.4844068541181562E-3</v>
      </c>
      <c r="BS10" s="147">
        <f>'2.1'!BS10/'3.1.a'!$K$183</f>
        <v>0</v>
      </c>
      <c r="BT10" s="147">
        <f>'2.1'!BT10/'3.1.a'!$K$183</f>
        <v>0</v>
      </c>
      <c r="BU10" s="147">
        <f>'2.1'!BU10/'3.1.a'!$K$183</f>
        <v>0</v>
      </c>
      <c r="BV10" s="227">
        <f>'2.1'!BV10/'3.1.a'!$K$183</f>
        <v>3.4844068541181562E-3</v>
      </c>
      <c r="BW10" s="226">
        <f>'2.1'!BW10/'3.1.a'!$L$183</f>
        <v>3.2723785557869783E-3</v>
      </c>
      <c r="BX10" s="147">
        <f>'2.1'!BX10/'3.1.a'!$L$183</f>
        <v>0</v>
      </c>
      <c r="BY10" s="147">
        <f>'2.1'!BY10/'3.1.a'!$L$183</f>
        <v>0</v>
      </c>
      <c r="BZ10" s="147">
        <f>'2.1'!BZ10/'3.1.a'!$L$183</f>
        <v>3.2723785557869783E-3</v>
      </c>
      <c r="CA10" s="147">
        <f>'2.1'!CA10/'3.1.a'!$L$183</f>
        <v>0</v>
      </c>
      <c r="CB10" s="147">
        <f>'2.1'!CB10/'3.1.a'!$L$183</f>
        <v>0</v>
      </c>
      <c r="CC10" s="147">
        <f>'2.1'!CC10/'3.1.a'!$L$183</f>
        <v>0</v>
      </c>
      <c r="CD10" s="227">
        <f>'2.1'!CD10/'3.1.a'!$L$183</f>
        <v>3.2723785557869783E-3</v>
      </c>
      <c r="CE10" s="226">
        <f>'2.1'!CE10/'3.1.a'!$M$183</f>
        <v>3.124142906366431E-3</v>
      </c>
      <c r="CF10" s="147">
        <f>'2.1'!CF10/'3.1.a'!$M$183</f>
        <v>0</v>
      </c>
      <c r="CG10" s="147">
        <f>'2.1'!CG10/'3.1.a'!$M$183</f>
        <v>0</v>
      </c>
      <c r="CH10" s="147">
        <f>'2.1'!CH10/'3.1.a'!$M$183</f>
        <v>3.124142906366431E-3</v>
      </c>
      <c r="CI10" s="147">
        <f>'2.1'!CI10/'3.1.a'!$M$183</f>
        <v>0</v>
      </c>
      <c r="CJ10" s="147">
        <f>'2.1'!CJ10/'3.1.a'!$M$183</f>
        <v>0</v>
      </c>
      <c r="CK10" s="147">
        <f>'2.1'!CK10/'3.1.a'!$M$183</f>
        <v>0</v>
      </c>
      <c r="CL10" s="227">
        <f>'2.1'!CL10/'3.1.a'!$M$183</f>
        <v>3.124142906366431E-3</v>
      </c>
    </row>
    <row r="11" spans="1:90" ht="20.100000000000001" customHeight="1" x14ac:dyDescent="0.25">
      <c r="A11" s="21">
        <v>113</v>
      </c>
      <c r="B11" s="22" t="s">
        <v>258</v>
      </c>
      <c r="C11" s="226">
        <f>'2.1'!C11/'3.1.a'!$C$183</f>
        <v>1.3583259818258415E-4</v>
      </c>
      <c r="D11" s="147">
        <f>'2.1'!D11/'3.1.a'!$C$183</f>
        <v>0</v>
      </c>
      <c r="E11" s="147">
        <f>'2.1'!E11/'3.1.a'!$C$183</f>
        <v>0</v>
      </c>
      <c r="F11" s="147">
        <f>'2.1'!F11/'3.1.a'!$C$183</f>
        <v>1.3583259818258415E-4</v>
      </c>
      <c r="G11" s="147">
        <f>'2.1'!G11/'3.1.a'!$C$183</f>
        <v>6.3132329418759923E-3</v>
      </c>
      <c r="H11" s="147">
        <f>'2.1'!H11/'3.1.a'!$C$183</f>
        <v>6.1793334352300555E-3</v>
      </c>
      <c r="I11" s="147">
        <f>'2.1'!I11/'3.1.a'!$C$183</f>
        <v>0</v>
      </c>
      <c r="J11" s="227">
        <f>'2.1'!J11/'3.1.a'!$C$183</f>
        <v>1.262839897528863E-2</v>
      </c>
      <c r="K11" s="226">
        <f>'2.1'!K11/'3.1.a'!$D$183</f>
        <v>1.3763544571291993E-4</v>
      </c>
      <c r="L11" s="147">
        <f>'2.1'!L11/'3.1.a'!$D$183</f>
        <v>0</v>
      </c>
      <c r="M11" s="147">
        <f>'2.1'!M11/'3.1.a'!$D$183</f>
        <v>0</v>
      </c>
      <c r="N11" s="147">
        <f>'2.1'!N11/'3.1.a'!$D$183</f>
        <v>1.3763544571291993E-4</v>
      </c>
      <c r="O11" s="147">
        <f>'2.1'!O11/'3.1.a'!$D$183</f>
        <v>6.3047143889153178E-3</v>
      </c>
      <c r="P11" s="147">
        <f>'2.1'!P11/'3.1.a'!$D$183</f>
        <v>6.3585720609643879E-3</v>
      </c>
      <c r="Q11" s="147">
        <f>'2.1'!Q11/'3.1.a'!$D$183</f>
        <v>0</v>
      </c>
      <c r="R11" s="227">
        <f>'2.1'!R11/'3.1.a'!$D$183</f>
        <v>1.2800921895592626E-2</v>
      </c>
      <c r="S11" s="226">
        <f>'2.1'!S11/'3.1.a'!$E$183</f>
        <v>1.4280348545514209E-4</v>
      </c>
      <c r="T11" s="147">
        <f>'2.1'!T11/'3.1.a'!$E$183</f>
        <v>0</v>
      </c>
      <c r="U11" s="147">
        <f>'2.1'!U11/'3.1.a'!$E$183</f>
        <v>0</v>
      </c>
      <c r="V11" s="147">
        <f>'2.1'!V11/'3.1.a'!$E$183</f>
        <v>1.4280348545514209E-4</v>
      </c>
      <c r="W11" s="147">
        <f>'2.1'!W11/'3.1.a'!$E$183</f>
        <v>6.4915731882648356E-3</v>
      </c>
      <c r="X11" s="147">
        <f>'2.1'!X11/'3.1.a'!$E$183</f>
        <v>6.3886015581880251E-3</v>
      </c>
      <c r="Y11" s="147">
        <f>'2.1'!Y11/'3.1.a'!$E$183</f>
        <v>0</v>
      </c>
      <c r="Z11" s="227">
        <f>'2.1'!Z11/'3.1.a'!$E$183</f>
        <v>1.3022978231908003E-2</v>
      </c>
      <c r="AA11" s="226">
        <f>'2.1'!AA11/'3.1.a'!$F$183</f>
        <v>1.4671966495542911E-4</v>
      </c>
      <c r="AB11" s="147">
        <f>'2.1'!AB11/'3.1.a'!$F$183</f>
        <v>0</v>
      </c>
      <c r="AC11" s="147">
        <f>'2.1'!AC11/'3.1.a'!$F$183</f>
        <v>0</v>
      </c>
      <c r="AD11" s="147">
        <f>'2.1'!AD11/'3.1.a'!$F$183</f>
        <v>1.4671966495542911E-4</v>
      </c>
      <c r="AE11" s="147">
        <f>'2.1'!AE11/'3.1.a'!$F$183</f>
        <v>6.4380754348425879E-3</v>
      </c>
      <c r="AF11" s="147">
        <f>'2.1'!AF11/'3.1.a'!$F$183</f>
        <v>6.5717076666168151E-3</v>
      </c>
      <c r="AG11" s="147">
        <f>'2.1'!AG11/'3.1.a'!$F$183</f>
        <v>0</v>
      </c>
      <c r="AH11" s="227">
        <f>'2.1'!AH11/'3.1.a'!$F$183</f>
        <v>1.3156502766414831E-2</v>
      </c>
      <c r="AI11" s="226">
        <f>'2.1'!AI11/'3.1.a'!$G$183</f>
        <v>1.6072305445467372E-4</v>
      </c>
      <c r="AJ11" s="147">
        <f>'2.1'!AJ11/'3.1.a'!$G$183</f>
        <v>0</v>
      </c>
      <c r="AK11" s="147">
        <f>'2.1'!AK11/'3.1.a'!$G$183</f>
        <v>0</v>
      </c>
      <c r="AL11" s="147">
        <f>'2.1'!AL11/'3.1.a'!$G$183</f>
        <v>1.6072305445467372E-4</v>
      </c>
      <c r="AM11" s="147">
        <f>'2.1'!AM11/'3.1.a'!$G$183</f>
        <v>6.5901037362061949E-3</v>
      </c>
      <c r="AN11" s="147">
        <f>'2.1'!AN11/'3.1.a'!$G$183</f>
        <v>6.6448202731793551E-3</v>
      </c>
      <c r="AO11" s="147">
        <f>'2.1'!AO11/'3.1.a'!$G$183</f>
        <v>0</v>
      </c>
      <c r="AP11" s="227">
        <f>'2.1'!AP11/'3.1.a'!$G$183</f>
        <v>1.3395647063840225E-2</v>
      </c>
      <c r="AQ11" s="226">
        <f>'2.1'!AQ11/'3.1.a'!$H$183</f>
        <v>1.8856668355797163E-4</v>
      </c>
      <c r="AR11" s="147">
        <f>'2.1'!AR11/'3.1.a'!$H$183</f>
        <v>0</v>
      </c>
      <c r="AS11" s="147">
        <f>'2.1'!AS11/'3.1.a'!$H$183</f>
        <v>0</v>
      </c>
      <c r="AT11" s="147">
        <f>'2.1'!AT11/'3.1.a'!$H$183</f>
        <v>1.8856668355797163E-4</v>
      </c>
      <c r="AU11" s="147">
        <f>'2.1'!AU11/'3.1.a'!$H$183</f>
        <v>7.2846672030410682E-3</v>
      </c>
      <c r="AV11" s="147">
        <f>'2.1'!AV11/'3.1.a'!$H$183</f>
        <v>6.9665643202350301E-3</v>
      </c>
      <c r="AW11" s="147">
        <f>'2.1'!AW11/'3.1.a'!$H$183</f>
        <v>0</v>
      </c>
      <c r="AX11" s="227">
        <f>'2.1'!AX11/'3.1.a'!$H$183</f>
        <v>1.4439798206834069E-2</v>
      </c>
      <c r="AY11" s="226">
        <f>'2.1'!AY11/'3.1.a'!$I$183</f>
        <v>1.8498296985259029E-4</v>
      </c>
      <c r="AZ11" s="147">
        <f>'2.1'!AZ11/'3.1.a'!$I$183</f>
        <v>0</v>
      </c>
      <c r="BA11" s="147">
        <f>'2.1'!BA11/'3.1.a'!$I$183</f>
        <v>0</v>
      </c>
      <c r="BB11" s="147">
        <f>'2.1'!BB11/'3.1.a'!$I$183</f>
        <v>1.8498296985259029E-4</v>
      </c>
      <c r="BC11" s="147">
        <f>'2.1'!BC11/'3.1.a'!$I$183</f>
        <v>7.5730296162938035E-3</v>
      </c>
      <c r="BD11" s="147">
        <f>'2.1'!BD11/'3.1.a'!$I$183</f>
        <v>7.0172826637216164E-3</v>
      </c>
      <c r="BE11" s="147">
        <f>'2.1'!BE11/'3.1.a'!$I$183</f>
        <v>0</v>
      </c>
      <c r="BF11" s="227">
        <f>'2.1'!BF11/'3.1.a'!$I$183</f>
        <v>1.4775295249868011E-2</v>
      </c>
      <c r="BG11" s="226">
        <f>'2.1'!BG11/'3.1.a'!$J$183</f>
        <v>1.9940673214051736E-4</v>
      </c>
      <c r="BH11" s="147">
        <f>'2.1'!BH11/'3.1.a'!$J$183</f>
        <v>0</v>
      </c>
      <c r="BI11" s="147">
        <f>'2.1'!BI11/'3.1.a'!$J$183</f>
        <v>0</v>
      </c>
      <c r="BJ11" s="147">
        <f>'2.1'!BJ11/'3.1.a'!$J$183</f>
        <v>1.9940673214051736E-4</v>
      </c>
      <c r="BK11" s="147">
        <f>'2.1'!BK11/'3.1.a'!$J$183</f>
        <v>7.4072740027004988E-3</v>
      </c>
      <c r="BL11" s="147">
        <f>'2.1'!BL11/'3.1.a'!$J$183</f>
        <v>7.3968616912390376E-3</v>
      </c>
      <c r="BM11" s="147">
        <f>'2.1'!BM11/'3.1.a'!$J$183</f>
        <v>0</v>
      </c>
      <c r="BN11" s="227">
        <f>'2.1'!BN11/'3.1.a'!$J$183</f>
        <v>1.5003542426080051E-2</v>
      </c>
      <c r="BO11" s="226">
        <f>'2.1'!BO11/'3.1.a'!$K$183</f>
        <v>2.0625938381451772E-4</v>
      </c>
      <c r="BP11" s="147">
        <f>'2.1'!BP11/'3.1.a'!$K$183</f>
        <v>0</v>
      </c>
      <c r="BQ11" s="147">
        <f>'2.1'!BQ11/'3.1.a'!$K$183</f>
        <v>0</v>
      </c>
      <c r="BR11" s="147">
        <f>'2.1'!BR11/'3.1.a'!$K$183</f>
        <v>2.0625938381451772E-4</v>
      </c>
      <c r="BS11" s="147">
        <f>'2.1'!BS11/'3.1.a'!$K$183</f>
        <v>7.3943134836477464E-3</v>
      </c>
      <c r="BT11" s="147">
        <f>'2.1'!BT11/'3.1.a'!$K$183</f>
        <v>7.831445290365285E-3</v>
      </c>
      <c r="BU11" s="147">
        <f>'2.1'!BU11/'3.1.a'!$K$183</f>
        <v>0</v>
      </c>
      <c r="BV11" s="227">
        <f>'2.1'!BV11/'3.1.a'!$K$183</f>
        <v>1.543201815782755E-2</v>
      </c>
      <c r="BW11" s="226">
        <f>'2.1'!BW11/'3.1.a'!$L$183</f>
        <v>2.2358242435665206E-4</v>
      </c>
      <c r="BX11" s="147">
        <f>'2.1'!BX11/'3.1.a'!$L$183</f>
        <v>0</v>
      </c>
      <c r="BY11" s="147">
        <f>'2.1'!BY11/'3.1.a'!$L$183</f>
        <v>0</v>
      </c>
      <c r="BZ11" s="147">
        <f>'2.1'!BZ11/'3.1.a'!$L$183</f>
        <v>2.2358242435665206E-4</v>
      </c>
      <c r="CA11" s="147">
        <f>'2.1'!CA11/'3.1.a'!$L$183</f>
        <v>7.5748067546676208E-3</v>
      </c>
      <c r="CB11" s="147">
        <f>'2.1'!CB11/'3.1.a'!$L$183</f>
        <v>8.1102359114247902E-3</v>
      </c>
      <c r="CC11" s="147">
        <f>'2.1'!CC11/'3.1.a'!$L$183</f>
        <v>0</v>
      </c>
      <c r="CD11" s="227">
        <f>'2.1'!CD11/'3.1.a'!$L$183</f>
        <v>1.5908625090449064E-2</v>
      </c>
      <c r="CE11" s="226">
        <f>'2.1'!CE11/'3.1.a'!$M$183</f>
        <v>2.3965888636923871E-4</v>
      </c>
      <c r="CF11" s="147">
        <f>'2.1'!CF11/'3.1.a'!$M$183</f>
        <v>0</v>
      </c>
      <c r="CG11" s="147">
        <f>'2.1'!CG11/'3.1.a'!$M$183</f>
        <v>0</v>
      </c>
      <c r="CH11" s="147">
        <f>'2.1'!CH11/'3.1.a'!$M$183</f>
        <v>2.3965888636923871E-4</v>
      </c>
      <c r="CI11" s="147">
        <f>'2.1'!CI11/'3.1.a'!$M$183</f>
        <v>7.8323632083827695E-3</v>
      </c>
      <c r="CJ11" s="147">
        <f>'2.1'!CJ11/'3.1.a'!$M$183</f>
        <v>8.0882627449316759E-3</v>
      </c>
      <c r="CK11" s="147">
        <f>'2.1'!CK11/'3.1.a'!$M$183</f>
        <v>0</v>
      </c>
      <c r="CL11" s="227">
        <f>'2.1'!CL11/'3.1.a'!$M$183</f>
        <v>1.6160284839683684E-2</v>
      </c>
    </row>
    <row r="12" spans="1:90" ht="20.100000000000001" customHeight="1" x14ac:dyDescent="0.25">
      <c r="A12" s="21">
        <v>114</v>
      </c>
      <c r="B12" s="22" t="s">
        <v>264</v>
      </c>
      <c r="C12" s="226">
        <f>'2.1'!C12/'3.1.a'!$C$183</f>
        <v>6.7142602188428935E-2</v>
      </c>
      <c r="D12" s="147">
        <f>'2.1'!D12/'3.1.a'!$C$183</f>
        <v>0</v>
      </c>
      <c r="E12" s="147">
        <f>'2.1'!E12/'3.1.a'!$C$183</f>
        <v>0</v>
      </c>
      <c r="F12" s="147">
        <f>'2.1'!F12/'3.1.a'!$C$183</f>
        <v>6.7142602188428935E-2</v>
      </c>
      <c r="G12" s="147">
        <f>'2.1'!G12/'3.1.a'!$C$183</f>
        <v>7.1273868238683757E-2</v>
      </c>
      <c r="H12" s="147">
        <f>'2.1'!H12/'3.1.a'!$C$183</f>
        <v>9.3125199823712E-3</v>
      </c>
      <c r="I12" s="147">
        <f>'2.1'!I12/'3.1.a'!$C$183</f>
        <v>0</v>
      </c>
      <c r="J12" s="227">
        <f>'2.1'!J12/'3.1.a'!$C$183</f>
        <v>0.1477289904094839</v>
      </c>
      <c r="K12" s="226">
        <f>'2.1'!K12/'3.1.a'!$D$183</f>
        <v>6.7070635169413917E-2</v>
      </c>
      <c r="L12" s="147">
        <f>'2.1'!L12/'3.1.a'!$D$183</f>
        <v>0</v>
      </c>
      <c r="M12" s="147">
        <f>'2.1'!M12/'3.1.a'!$D$183</f>
        <v>0</v>
      </c>
      <c r="N12" s="147">
        <f>'2.1'!N12/'3.1.a'!$D$183</f>
        <v>6.7070635169413917E-2</v>
      </c>
      <c r="O12" s="147">
        <f>'2.1'!O12/'3.1.a'!$D$183</f>
        <v>7.0253261697527131E-2</v>
      </c>
      <c r="P12" s="147">
        <f>'2.1'!P12/'3.1.a'!$D$183</f>
        <v>9.6165528653490203E-3</v>
      </c>
      <c r="Q12" s="147">
        <f>'2.1'!Q12/'3.1.a'!$D$183</f>
        <v>0</v>
      </c>
      <c r="R12" s="227">
        <f>'2.1'!R12/'3.1.a'!$D$183</f>
        <v>0.14694044973229003</v>
      </c>
      <c r="S12" s="226">
        <f>'2.1'!S12/'3.1.a'!$E$183</f>
        <v>6.5862465307311255E-2</v>
      </c>
      <c r="T12" s="147">
        <f>'2.1'!T12/'3.1.a'!$E$183</f>
        <v>0</v>
      </c>
      <c r="U12" s="147">
        <f>'2.1'!U12/'3.1.a'!$E$183</f>
        <v>0</v>
      </c>
      <c r="V12" s="147">
        <f>'2.1'!V12/'3.1.a'!$E$183</f>
        <v>6.5862465307311255E-2</v>
      </c>
      <c r="W12" s="147">
        <f>'2.1'!W12/'3.1.a'!$E$183</f>
        <v>7.0234233503943713E-2</v>
      </c>
      <c r="X12" s="147">
        <f>'2.1'!X12/'3.1.a'!$E$183</f>
        <v>1.002747266569393E-2</v>
      </c>
      <c r="Y12" s="147">
        <f>'2.1'!Y12/'3.1.a'!$E$183</f>
        <v>0</v>
      </c>
      <c r="Z12" s="227">
        <f>'2.1'!Z12/'3.1.a'!$E$183</f>
        <v>0.14612417147694892</v>
      </c>
      <c r="AA12" s="226">
        <f>'2.1'!AA12/'3.1.a'!$F$183</f>
        <v>6.288563471409904E-2</v>
      </c>
      <c r="AB12" s="147">
        <f>'2.1'!AB12/'3.1.a'!$F$183</f>
        <v>0</v>
      </c>
      <c r="AC12" s="147">
        <f>'2.1'!AC12/'3.1.a'!$F$183</f>
        <v>0</v>
      </c>
      <c r="AD12" s="147">
        <f>'2.1'!AD12/'3.1.a'!$F$183</f>
        <v>6.288563471409904E-2</v>
      </c>
      <c r="AE12" s="147">
        <f>'2.1'!AE12/'3.1.a'!$F$183</f>
        <v>7.0615290062740421E-2</v>
      </c>
      <c r="AF12" s="147">
        <f>'2.1'!AF12/'3.1.a'!$F$183</f>
        <v>9.8997157820830267E-3</v>
      </c>
      <c r="AG12" s="147">
        <f>'2.1'!AG12/'3.1.a'!$F$183</f>
        <v>0</v>
      </c>
      <c r="AH12" s="227">
        <f>'2.1'!AH12/'3.1.a'!$F$183</f>
        <v>0.14340064055892249</v>
      </c>
      <c r="AI12" s="226">
        <f>'2.1'!AI12/'3.1.a'!$G$183</f>
        <v>5.8670111082354266E-2</v>
      </c>
      <c r="AJ12" s="147">
        <f>'2.1'!AJ12/'3.1.a'!$G$183</f>
        <v>0</v>
      </c>
      <c r="AK12" s="147">
        <f>'2.1'!AK12/'3.1.a'!$G$183</f>
        <v>0</v>
      </c>
      <c r="AL12" s="147">
        <f>'2.1'!AL12/'3.1.a'!$G$183</f>
        <v>5.8670111082354266E-2</v>
      </c>
      <c r="AM12" s="147">
        <f>'2.1'!AM12/'3.1.a'!$G$183</f>
        <v>6.9117690058539974E-2</v>
      </c>
      <c r="AN12" s="147">
        <f>'2.1'!AN12/'3.1.a'!$G$183</f>
        <v>1.027411711229876E-2</v>
      </c>
      <c r="AO12" s="147">
        <f>'2.1'!AO12/'3.1.a'!$G$183</f>
        <v>0</v>
      </c>
      <c r="AP12" s="227">
        <f>'2.1'!AP12/'3.1.a'!$G$183</f>
        <v>0.138061918253193</v>
      </c>
      <c r="AQ12" s="226">
        <f>'2.1'!AQ12/'3.1.a'!$H$183</f>
        <v>5.9189119893955283E-2</v>
      </c>
      <c r="AR12" s="147">
        <f>'2.1'!AR12/'3.1.a'!$H$183</f>
        <v>0</v>
      </c>
      <c r="AS12" s="147">
        <f>'2.1'!AS12/'3.1.a'!$H$183</f>
        <v>0</v>
      </c>
      <c r="AT12" s="147">
        <f>'2.1'!AT12/'3.1.a'!$H$183</f>
        <v>5.9189119893955283E-2</v>
      </c>
      <c r="AU12" s="147">
        <f>'2.1'!AU12/'3.1.a'!$H$183</f>
        <v>6.8826064782591637E-2</v>
      </c>
      <c r="AV12" s="147">
        <f>'2.1'!AV12/'3.1.a'!$H$183</f>
        <v>1.0556957788496942E-2</v>
      </c>
      <c r="AW12" s="147">
        <f>'2.1'!AW12/'3.1.a'!$H$183</f>
        <v>0</v>
      </c>
      <c r="AX12" s="227">
        <f>'2.1'!AX12/'3.1.a'!$H$183</f>
        <v>0.13857214246504387</v>
      </c>
      <c r="AY12" s="226">
        <f>'2.1'!AY12/'3.1.a'!$I$183</f>
        <v>5.607567290727012E-2</v>
      </c>
      <c r="AZ12" s="147">
        <f>'2.1'!AZ12/'3.1.a'!$I$183</f>
        <v>0</v>
      </c>
      <c r="BA12" s="147">
        <f>'2.1'!BA12/'3.1.a'!$I$183</f>
        <v>0</v>
      </c>
      <c r="BB12" s="147">
        <f>'2.1'!BB12/'3.1.a'!$I$183</f>
        <v>5.607567290727012E-2</v>
      </c>
      <c r="BC12" s="147">
        <f>'2.1'!BC12/'3.1.a'!$I$183</f>
        <v>6.8742393374651947E-2</v>
      </c>
      <c r="BD12" s="147">
        <f>'2.1'!BD12/'3.1.a'!$I$183</f>
        <v>1.0184933636327565E-2</v>
      </c>
      <c r="BE12" s="147">
        <f>'2.1'!BE12/'3.1.a'!$I$183</f>
        <v>0</v>
      </c>
      <c r="BF12" s="227">
        <f>'2.1'!BF12/'3.1.a'!$I$183</f>
        <v>0.13500299991824963</v>
      </c>
      <c r="BG12" s="226">
        <f>'2.1'!BG12/'3.1.a'!$J$183</f>
        <v>5.7838219115904949E-2</v>
      </c>
      <c r="BH12" s="147">
        <f>'2.1'!BH12/'3.1.a'!$J$183</f>
        <v>0</v>
      </c>
      <c r="BI12" s="147">
        <f>'2.1'!BI12/'3.1.a'!$J$183</f>
        <v>0</v>
      </c>
      <c r="BJ12" s="147">
        <f>'2.1'!BJ12/'3.1.a'!$J$183</f>
        <v>5.7838219115904949E-2</v>
      </c>
      <c r="BK12" s="147">
        <f>'2.1'!BK12/'3.1.a'!$J$183</f>
        <v>7.026654069685602E-2</v>
      </c>
      <c r="BL12" s="147">
        <f>'2.1'!BL12/'3.1.a'!$J$183</f>
        <v>1.0216958257338425E-2</v>
      </c>
      <c r="BM12" s="147">
        <f>'2.1'!BM12/'3.1.a'!$J$183</f>
        <v>0</v>
      </c>
      <c r="BN12" s="227">
        <f>'2.1'!BN12/'3.1.a'!$J$183</f>
        <v>0.13832171807009938</v>
      </c>
      <c r="BO12" s="226">
        <f>'2.1'!BO12/'3.1.a'!$K$183</f>
        <v>5.9834680207391598E-2</v>
      </c>
      <c r="BP12" s="147">
        <f>'2.1'!BP12/'3.1.a'!$K$183</f>
        <v>0</v>
      </c>
      <c r="BQ12" s="147">
        <f>'2.1'!BQ12/'3.1.a'!$K$183</f>
        <v>0</v>
      </c>
      <c r="BR12" s="147">
        <f>'2.1'!BR12/'3.1.a'!$K$183</f>
        <v>5.9834680207391598E-2</v>
      </c>
      <c r="BS12" s="147">
        <f>'2.1'!BS12/'3.1.a'!$K$183</f>
        <v>7.1351245303713895E-2</v>
      </c>
      <c r="BT12" s="147">
        <f>'2.1'!BT12/'3.1.a'!$K$183</f>
        <v>1.0753234234100451E-2</v>
      </c>
      <c r="BU12" s="147">
        <f>'2.1'!BU12/'3.1.a'!$K$183</f>
        <v>0</v>
      </c>
      <c r="BV12" s="227">
        <f>'2.1'!BV12/'3.1.a'!$K$183</f>
        <v>0.14193915974520593</v>
      </c>
      <c r="BW12" s="226">
        <f>'2.1'!BW12/'3.1.a'!$L$183</f>
        <v>5.544624457590442E-2</v>
      </c>
      <c r="BX12" s="147">
        <f>'2.1'!BX12/'3.1.a'!$L$183</f>
        <v>0</v>
      </c>
      <c r="BY12" s="147">
        <f>'2.1'!BY12/'3.1.a'!$L$183</f>
        <v>0</v>
      </c>
      <c r="BZ12" s="147">
        <f>'2.1'!BZ12/'3.1.a'!$L$183</f>
        <v>5.544624457590442E-2</v>
      </c>
      <c r="CA12" s="147">
        <f>'2.1'!CA12/'3.1.a'!$L$183</f>
        <v>7.1774606882417949E-2</v>
      </c>
      <c r="CB12" s="147">
        <f>'2.1'!CB12/'3.1.a'!$L$183</f>
        <v>1.1524324379760469E-2</v>
      </c>
      <c r="CC12" s="147">
        <f>'2.1'!CC12/'3.1.a'!$L$183</f>
        <v>0</v>
      </c>
      <c r="CD12" s="227">
        <f>'2.1'!CD12/'3.1.a'!$L$183</f>
        <v>0.13874517583808285</v>
      </c>
      <c r="CE12" s="226">
        <f>'2.1'!CE12/'3.1.a'!$M$183</f>
        <v>4.9752606766080808E-2</v>
      </c>
      <c r="CF12" s="147">
        <f>'2.1'!CF12/'3.1.a'!$M$183</f>
        <v>0</v>
      </c>
      <c r="CG12" s="147">
        <f>'2.1'!CG12/'3.1.a'!$M$183</f>
        <v>0</v>
      </c>
      <c r="CH12" s="147">
        <f>'2.1'!CH12/'3.1.a'!$M$183</f>
        <v>4.9752606766080808E-2</v>
      </c>
      <c r="CI12" s="147">
        <f>'2.1'!CI12/'3.1.a'!$M$183</f>
        <v>7.3039318880383217E-2</v>
      </c>
      <c r="CJ12" s="147">
        <f>'2.1'!CJ12/'3.1.a'!$M$183</f>
        <v>1.1051140571355124E-2</v>
      </c>
      <c r="CK12" s="147">
        <f>'2.1'!CK12/'3.1.a'!$M$183</f>
        <v>0</v>
      </c>
      <c r="CL12" s="227">
        <f>'2.1'!CL12/'3.1.a'!$M$183</f>
        <v>0.13384306621781916</v>
      </c>
    </row>
    <row r="13" spans="1:90" ht="20.100000000000001" customHeight="1" x14ac:dyDescent="0.25">
      <c r="A13" s="21">
        <v>115</v>
      </c>
      <c r="B13" s="22" t="s">
        <v>273</v>
      </c>
      <c r="C13" s="226">
        <f>'2.1'!C13/'3.1.a'!$C$183</f>
        <v>5.4255847193366074E-3</v>
      </c>
      <c r="D13" s="147">
        <f>'2.1'!D13/'3.1.a'!$C$183</f>
        <v>0</v>
      </c>
      <c r="E13" s="147">
        <f>'2.1'!E13/'3.1.a'!$C$183</f>
        <v>0</v>
      </c>
      <c r="F13" s="147">
        <f>'2.1'!F13/'3.1.a'!$C$183</f>
        <v>5.4255847193366074E-3</v>
      </c>
      <c r="G13" s="147">
        <f>'2.1'!G13/'3.1.a'!$C$183</f>
        <v>0</v>
      </c>
      <c r="H13" s="147">
        <f>'2.1'!H13/'3.1.a'!$C$183</f>
        <v>0</v>
      </c>
      <c r="I13" s="147">
        <f>'2.1'!I13/'3.1.a'!$C$183</f>
        <v>0</v>
      </c>
      <c r="J13" s="227">
        <f>'2.1'!J13/'3.1.a'!$C$183</f>
        <v>5.4255847193366074E-3</v>
      </c>
      <c r="K13" s="226">
        <f>'2.1'!K13/'3.1.a'!$D$183</f>
        <v>6.0901965033536834E-3</v>
      </c>
      <c r="L13" s="147">
        <f>'2.1'!L13/'3.1.a'!$D$183</f>
        <v>0</v>
      </c>
      <c r="M13" s="147">
        <f>'2.1'!M13/'3.1.a'!$D$183</f>
        <v>0</v>
      </c>
      <c r="N13" s="147">
        <f>'2.1'!N13/'3.1.a'!$D$183</f>
        <v>6.0901965033536834E-3</v>
      </c>
      <c r="O13" s="147">
        <f>'2.1'!O13/'3.1.a'!$D$183</f>
        <v>0</v>
      </c>
      <c r="P13" s="147">
        <f>'2.1'!P13/'3.1.a'!$D$183</f>
        <v>0</v>
      </c>
      <c r="Q13" s="147">
        <f>'2.1'!Q13/'3.1.a'!$D$183</f>
        <v>0</v>
      </c>
      <c r="R13" s="227">
        <f>'2.1'!R13/'3.1.a'!$D$183</f>
        <v>6.0901965033536834E-3</v>
      </c>
      <c r="S13" s="226">
        <f>'2.1'!S13/'3.1.a'!$E$183</f>
        <v>6.4653141906865557E-3</v>
      </c>
      <c r="T13" s="147">
        <f>'2.1'!T13/'3.1.a'!$E$183</f>
        <v>0</v>
      </c>
      <c r="U13" s="147">
        <f>'2.1'!U13/'3.1.a'!$E$183</f>
        <v>0</v>
      </c>
      <c r="V13" s="147">
        <f>'2.1'!V13/'3.1.a'!$E$183</f>
        <v>6.4653141906865557E-3</v>
      </c>
      <c r="W13" s="147">
        <f>'2.1'!W13/'3.1.a'!$E$183</f>
        <v>0</v>
      </c>
      <c r="X13" s="147">
        <f>'2.1'!X13/'3.1.a'!$E$183</f>
        <v>0</v>
      </c>
      <c r="Y13" s="147">
        <f>'2.1'!Y13/'3.1.a'!$E$183</f>
        <v>0</v>
      </c>
      <c r="Z13" s="227">
        <f>'2.1'!Z13/'3.1.a'!$E$183</f>
        <v>6.4653141906865557E-3</v>
      </c>
      <c r="AA13" s="226">
        <f>'2.1'!AA13/'3.1.a'!$F$183</f>
        <v>6.9356782312220725E-3</v>
      </c>
      <c r="AB13" s="147">
        <f>'2.1'!AB13/'3.1.a'!$F$183</f>
        <v>0</v>
      </c>
      <c r="AC13" s="147">
        <f>'2.1'!AC13/'3.1.a'!$F$183</f>
        <v>0</v>
      </c>
      <c r="AD13" s="147">
        <f>'2.1'!AD13/'3.1.a'!$F$183</f>
        <v>6.9356782312220725E-3</v>
      </c>
      <c r="AE13" s="147">
        <f>'2.1'!AE13/'3.1.a'!$F$183</f>
        <v>0</v>
      </c>
      <c r="AF13" s="147">
        <f>'2.1'!AF13/'3.1.a'!$F$183</f>
        <v>0</v>
      </c>
      <c r="AG13" s="147">
        <f>'2.1'!AG13/'3.1.a'!$F$183</f>
        <v>0</v>
      </c>
      <c r="AH13" s="227">
        <f>'2.1'!AH13/'3.1.a'!$F$183</f>
        <v>6.9356782312220725E-3</v>
      </c>
      <c r="AI13" s="226">
        <f>'2.1'!AI13/'3.1.a'!$G$183</f>
        <v>6.363270587270738E-3</v>
      </c>
      <c r="AJ13" s="147">
        <f>'2.1'!AJ13/'3.1.a'!$G$183</f>
        <v>0</v>
      </c>
      <c r="AK13" s="147">
        <f>'2.1'!AK13/'3.1.a'!$G$183</f>
        <v>0</v>
      </c>
      <c r="AL13" s="147">
        <f>'2.1'!AL13/'3.1.a'!$G$183</f>
        <v>6.363270587270738E-3</v>
      </c>
      <c r="AM13" s="147">
        <f>'2.1'!AM13/'3.1.a'!$G$183</f>
        <v>0</v>
      </c>
      <c r="AN13" s="147">
        <f>'2.1'!AN13/'3.1.a'!$G$183</f>
        <v>0</v>
      </c>
      <c r="AO13" s="147">
        <f>'2.1'!AO13/'3.1.a'!$G$183</f>
        <v>0</v>
      </c>
      <c r="AP13" s="227">
        <f>'2.1'!AP13/'3.1.a'!$G$183</f>
        <v>6.363270587270738E-3</v>
      </c>
      <c r="AQ13" s="226">
        <f>'2.1'!AQ13/'3.1.a'!$H$183</f>
        <v>6.4994568908585317E-3</v>
      </c>
      <c r="AR13" s="147">
        <f>'2.1'!AR13/'3.1.a'!$H$183</f>
        <v>0</v>
      </c>
      <c r="AS13" s="147">
        <f>'2.1'!AS13/'3.1.a'!$H$183</f>
        <v>0</v>
      </c>
      <c r="AT13" s="147">
        <f>'2.1'!AT13/'3.1.a'!$H$183</f>
        <v>6.4994568908585317E-3</v>
      </c>
      <c r="AU13" s="147">
        <f>'2.1'!AU13/'3.1.a'!$H$183</f>
        <v>0</v>
      </c>
      <c r="AV13" s="147">
        <f>'2.1'!AV13/'3.1.a'!$H$183</f>
        <v>0</v>
      </c>
      <c r="AW13" s="147">
        <f>'2.1'!AW13/'3.1.a'!$H$183</f>
        <v>0</v>
      </c>
      <c r="AX13" s="227">
        <f>'2.1'!AX13/'3.1.a'!$H$183</f>
        <v>6.4994568908585317E-3</v>
      </c>
      <c r="AY13" s="226">
        <f>'2.1'!AY13/'3.1.a'!$I$183</f>
        <v>5.0161060774169099E-3</v>
      </c>
      <c r="AZ13" s="147">
        <f>'2.1'!AZ13/'3.1.a'!$I$183</f>
        <v>0</v>
      </c>
      <c r="BA13" s="147">
        <f>'2.1'!BA13/'3.1.a'!$I$183</f>
        <v>0</v>
      </c>
      <c r="BB13" s="147">
        <f>'2.1'!BB13/'3.1.a'!$I$183</f>
        <v>5.0161060774169099E-3</v>
      </c>
      <c r="BC13" s="147">
        <f>'2.1'!BC13/'3.1.a'!$I$183</f>
        <v>0</v>
      </c>
      <c r="BD13" s="147">
        <f>'2.1'!BD13/'3.1.a'!$I$183</f>
        <v>0</v>
      </c>
      <c r="BE13" s="147">
        <f>'2.1'!BE13/'3.1.a'!$I$183</f>
        <v>0</v>
      </c>
      <c r="BF13" s="227">
        <f>'2.1'!BF13/'3.1.a'!$I$183</f>
        <v>5.0161060774169099E-3</v>
      </c>
      <c r="BG13" s="226">
        <f>'2.1'!BG13/'3.1.a'!$J$183</f>
        <v>4.9123471285156409E-3</v>
      </c>
      <c r="BH13" s="147">
        <f>'2.1'!BH13/'3.1.a'!$J$183</f>
        <v>0</v>
      </c>
      <c r="BI13" s="147">
        <f>'2.1'!BI13/'3.1.a'!$J$183</f>
        <v>0</v>
      </c>
      <c r="BJ13" s="147">
        <f>'2.1'!BJ13/'3.1.a'!$J$183</f>
        <v>4.9123471285156409E-3</v>
      </c>
      <c r="BK13" s="147">
        <f>'2.1'!BK13/'3.1.a'!$J$183</f>
        <v>0</v>
      </c>
      <c r="BL13" s="147">
        <f>'2.1'!BL13/'3.1.a'!$J$183</f>
        <v>0</v>
      </c>
      <c r="BM13" s="147">
        <f>'2.1'!BM13/'3.1.a'!$J$183</f>
        <v>0</v>
      </c>
      <c r="BN13" s="227">
        <f>'2.1'!BN13/'3.1.a'!$J$183</f>
        <v>4.9123471285156409E-3</v>
      </c>
      <c r="BO13" s="226">
        <f>'2.1'!BO13/'3.1.a'!$K$183</f>
        <v>5.8114329854139146E-3</v>
      </c>
      <c r="BP13" s="147">
        <f>'2.1'!BP13/'3.1.a'!$K$183</f>
        <v>0</v>
      </c>
      <c r="BQ13" s="147">
        <f>'2.1'!BQ13/'3.1.a'!$K$183</f>
        <v>0</v>
      </c>
      <c r="BR13" s="147">
        <f>'2.1'!BR13/'3.1.a'!$K$183</f>
        <v>5.8114329854139146E-3</v>
      </c>
      <c r="BS13" s="147">
        <f>'2.1'!BS13/'3.1.a'!$K$183</f>
        <v>0</v>
      </c>
      <c r="BT13" s="147">
        <f>'2.1'!BT13/'3.1.a'!$K$183</f>
        <v>0</v>
      </c>
      <c r="BU13" s="147">
        <f>'2.1'!BU13/'3.1.a'!$K$183</f>
        <v>0</v>
      </c>
      <c r="BV13" s="227">
        <f>'2.1'!BV13/'3.1.a'!$K$183</f>
        <v>5.8114329854139146E-3</v>
      </c>
      <c r="BW13" s="226">
        <f>'2.1'!BW13/'3.1.a'!$L$183</f>
        <v>5.7962274041802823E-3</v>
      </c>
      <c r="BX13" s="147">
        <f>'2.1'!BX13/'3.1.a'!$L$183</f>
        <v>0</v>
      </c>
      <c r="BY13" s="147">
        <f>'2.1'!BY13/'3.1.a'!$L$183</f>
        <v>0</v>
      </c>
      <c r="BZ13" s="147">
        <f>'2.1'!BZ13/'3.1.a'!$L$183</f>
        <v>5.7962274041802823E-3</v>
      </c>
      <c r="CA13" s="147">
        <f>'2.1'!CA13/'3.1.a'!$L$183</f>
        <v>0</v>
      </c>
      <c r="CB13" s="147">
        <f>'2.1'!CB13/'3.1.a'!$L$183</f>
        <v>0</v>
      </c>
      <c r="CC13" s="147">
        <f>'2.1'!CC13/'3.1.a'!$L$183</f>
        <v>0</v>
      </c>
      <c r="CD13" s="227">
        <f>'2.1'!CD13/'3.1.a'!$L$183</f>
        <v>5.7962274041802823E-3</v>
      </c>
      <c r="CE13" s="226">
        <f>'2.1'!CE13/'3.1.a'!$M$183</f>
        <v>6.1389323772102341E-3</v>
      </c>
      <c r="CF13" s="147">
        <f>'2.1'!CF13/'3.1.a'!$M$183</f>
        <v>0</v>
      </c>
      <c r="CG13" s="147">
        <f>'2.1'!CG13/'3.1.a'!$M$183</f>
        <v>0</v>
      </c>
      <c r="CH13" s="147">
        <f>'2.1'!CH13/'3.1.a'!$M$183</f>
        <v>6.1389323772102341E-3</v>
      </c>
      <c r="CI13" s="147">
        <f>'2.1'!CI13/'3.1.a'!$M$183</f>
        <v>0</v>
      </c>
      <c r="CJ13" s="147">
        <f>'2.1'!CJ13/'3.1.a'!$M$183</f>
        <v>0</v>
      </c>
      <c r="CK13" s="147">
        <f>'2.1'!CK13/'3.1.a'!$M$183</f>
        <v>0</v>
      </c>
      <c r="CL13" s="227">
        <f>'2.1'!CL13/'3.1.a'!$M$183</f>
        <v>6.1389323772102341E-3</v>
      </c>
    </row>
    <row r="14" spans="1:90" ht="20.100000000000001" customHeight="1" x14ac:dyDescent="0.25">
      <c r="A14" s="21">
        <v>116</v>
      </c>
      <c r="B14" s="22" t="s">
        <v>278</v>
      </c>
      <c r="C14" s="226">
        <f>'2.1'!C14/'3.1.a'!$C$183</f>
        <v>4.7450410134521513E-5</v>
      </c>
      <c r="D14" s="147">
        <f>'2.1'!D14/'3.1.a'!$C$183</f>
        <v>0</v>
      </c>
      <c r="E14" s="147">
        <f>'2.1'!E14/'3.1.a'!$C$183</f>
        <v>0</v>
      </c>
      <c r="F14" s="147">
        <f>'2.1'!F14/'3.1.a'!$C$183</f>
        <v>4.7450410134521513E-5</v>
      </c>
      <c r="G14" s="147">
        <f>'2.1'!G14/'3.1.a'!$C$183</f>
        <v>0</v>
      </c>
      <c r="H14" s="147">
        <f>'2.1'!H14/'3.1.a'!$C$183</f>
        <v>0</v>
      </c>
      <c r="I14" s="147">
        <f>'2.1'!I14/'3.1.a'!$C$183</f>
        <v>0</v>
      </c>
      <c r="J14" s="227">
        <f>'2.1'!J14/'3.1.a'!$C$183</f>
        <v>4.7450410134521513E-5</v>
      </c>
      <c r="K14" s="226">
        <f>'2.1'!K14/'3.1.a'!$D$183</f>
        <v>7.4209773417859752E-5</v>
      </c>
      <c r="L14" s="147">
        <f>'2.1'!L14/'3.1.a'!$D$183</f>
        <v>0</v>
      </c>
      <c r="M14" s="147">
        <f>'2.1'!M14/'3.1.a'!$D$183</f>
        <v>0</v>
      </c>
      <c r="N14" s="147">
        <f>'2.1'!N14/'3.1.a'!$D$183</f>
        <v>7.4209773417859752E-5</v>
      </c>
      <c r="O14" s="147">
        <f>'2.1'!O14/'3.1.a'!$D$183</f>
        <v>0</v>
      </c>
      <c r="P14" s="147">
        <f>'2.1'!P14/'3.1.a'!$D$183</f>
        <v>0</v>
      </c>
      <c r="Q14" s="147">
        <f>'2.1'!Q14/'3.1.a'!$D$183</f>
        <v>0</v>
      </c>
      <c r="R14" s="227">
        <f>'2.1'!R14/'3.1.a'!$D$183</f>
        <v>7.4209773417859752E-5</v>
      </c>
      <c r="S14" s="226">
        <f>'2.1'!S14/'3.1.a'!$E$183</f>
        <v>-9.9759763084764354E-5</v>
      </c>
      <c r="T14" s="147">
        <f>'2.1'!T14/'3.1.a'!$E$183</f>
        <v>0</v>
      </c>
      <c r="U14" s="147">
        <f>'2.1'!U14/'3.1.a'!$E$183</f>
        <v>0</v>
      </c>
      <c r="V14" s="147">
        <f>'2.1'!V14/'3.1.a'!$E$183</f>
        <v>-9.9759763084764354E-5</v>
      </c>
      <c r="W14" s="147">
        <f>'2.1'!W14/'3.1.a'!$E$183</f>
        <v>0</v>
      </c>
      <c r="X14" s="147">
        <f>'2.1'!X14/'3.1.a'!$E$183</f>
        <v>0</v>
      </c>
      <c r="Y14" s="147">
        <f>'2.1'!Y14/'3.1.a'!$E$183</f>
        <v>0</v>
      </c>
      <c r="Z14" s="227">
        <f>'2.1'!Z14/'3.1.a'!$E$183</f>
        <v>-9.9759763084764354E-5</v>
      </c>
      <c r="AA14" s="226">
        <f>'2.1'!AA14/'3.1.a'!$F$183</f>
        <v>1.086332029539245E-4</v>
      </c>
      <c r="AB14" s="147">
        <f>'2.1'!AB14/'3.1.a'!$F$183</f>
        <v>0</v>
      </c>
      <c r="AC14" s="147">
        <f>'2.1'!AC14/'3.1.a'!$F$183</f>
        <v>0</v>
      </c>
      <c r="AD14" s="147">
        <f>'2.1'!AD14/'3.1.a'!$F$183</f>
        <v>1.086332029539245E-4</v>
      </c>
      <c r="AE14" s="147">
        <f>'2.1'!AE14/'3.1.a'!$F$183</f>
        <v>0</v>
      </c>
      <c r="AF14" s="147">
        <f>'2.1'!AF14/'3.1.a'!$F$183</f>
        <v>0</v>
      </c>
      <c r="AG14" s="147">
        <f>'2.1'!AG14/'3.1.a'!$F$183</f>
        <v>0</v>
      </c>
      <c r="AH14" s="227">
        <f>'2.1'!AH14/'3.1.a'!$F$183</f>
        <v>1.086332029539245E-4</v>
      </c>
      <c r="AI14" s="226">
        <f>'2.1'!AI14/'3.1.a'!$G$183</f>
        <v>-7.0924011356382356E-6</v>
      </c>
      <c r="AJ14" s="147">
        <f>'2.1'!AJ14/'3.1.a'!$G$183</f>
        <v>0</v>
      </c>
      <c r="AK14" s="147">
        <f>'2.1'!AK14/'3.1.a'!$G$183</f>
        <v>0</v>
      </c>
      <c r="AL14" s="147">
        <f>'2.1'!AL14/'3.1.a'!$G$183</f>
        <v>-7.0924011356382356E-6</v>
      </c>
      <c r="AM14" s="147">
        <f>'2.1'!AM14/'3.1.a'!$G$183</f>
        <v>0</v>
      </c>
      <c r="AN14" s="147">
        <f>'2.1'!AN14/'3.1.a'!$G$183</f>
        <v>0</v>
      </c>
      <c r="AO14" s="147">
        <f>'2.1'!AO14/'3.1.a'!$G$183</f>
        <v>0</v>
      </c>
      <c r="AP14" s="227">
        <f>'2.1'!AP14/'3.1.a'!$G$183</f>
        <v>-7.0924011356382356E-6</v>
      </c>
      <c r="AQ14" s="226">
        <f>'2.1'!AQ14/'3.1.a'!$H$183</f>
        <v>-8.1790974786129E-5</v>
      </c>
      <c r="AR14" s="147">
        <f>'2.1'!AR14/'3.1.a'!$H$183</f>
        <v>0</v>
      </c>
      <c r="AS14" s="147">
        <f>'2.1'!AS14/'3.1.a'!$H$183</f>
        <v>0</v>
      </c>
      <c r="AT14" s="147">
        <f>'2.1'!AT14/'3.1.a'!$H$183</f>
        <v>-8.1790974786129E-5</v>
      </c>
      <c r="AU14" s="147">
        <f>'2.1'!AU14/'3.1.a'!$H$183</f>
        <v>0</v>
      </c>
      <c r="AV14" s="147">
        <f>'2.1'!AV14/'3.1.a'!$H$183</f>
        <v>0</v>
      </c>
      <c r="AW14" s="147">
        <f>'2.1'!AW14/'3.1.a'!$H$183</f>
        <v>0</v>
      </c>
      <c r="AX14" s="227">
        <f>'2.1'!AX14/'3.1.a'!$H$183</f>
        <v>-8.1790974786129E-5</v>
      </c>
      <c r="AY14" s="226">
        <f>'2.1'!AY14/'3.1.a'!$I$183</f>
        <v>1.4844830259319659E-7</v>
      </c>
      <c r="AZ14" s="147">
        <f>'2.1'!AZ14/'3.1.a'!$I$183</f>
        <v>0</v>
      </c>
      <c r="BA14" s="147">
        <f>'2.1'!BA14/'3.1.a'!$I$183</f>
        <v>0</v>
      </c>
      <c r="BB14" s="147">
        <f>'2.1'!BB14/'3.1.a'!$I$183</f>
        <v>1.4844830259319659E-7</v>
      </c>
      <c r="BC14" s="147">
        <f>'2.1'!BC14/'3.1.a'!$I$183</f>
        <v>0</v>
      </c>
      <c r="BD14" s="147">
        <f>'2.1'!BD14/'3.1.a'!$I$183</f>
        <v>0</v>
      </c>
      <c r="BE14" s="147">
        <f>'2.1'!BE14/'3.1.a'!$I$183</f>
        <v>0</v>
      </c>
      <c r="BF14" s="227">
        <f>'2.1'!BF14/'3.1.a'!$I$183</f>
        <v>1.4844830259319659E-7</v>
      </c>
      <c r="BG14" s="226">
        <f>'2.1'!BG14/'3.1.a'!$J$183</f>
        <v>1.1103216637696821E-11</v>
      </c>
      <c r="BH14" s="147">
        <f>'2.1'!BH14/'3.1.a'!$J$183</f>
        <v>0</v>
      </c>
      <c r="BI14" s="147">
        <f>'2.1'!BI14/'3.1.a'!$J$183</f>
        <v>0</v>
      </c>
      <c r="BJ14" s="147">
        <f>'2.1'!BJ14/'3.1.a'!$J$183</f>
        <v>1.1103216637696821E-11</v>
      </c>
      <c r="BK14" s="147">
        <f>'2.1'!BK14/'3.1.a'!$J$183</f>
        <v>0</v>
      </c>
      <c r="BL14" s="147">
        <f>'2.1'!BL14/'3.1.a'!$J$183</f>
        <v>0</v>
      </c>
      <c r="BM14" s="147">
        <f>'2.1'!BM14/'3.1.a'!$J$183</f>
        <v>0</v>
      </c>
      <c r="BN14" s="227">
        <f>'2.1'!BN14/'3.1.a'!$J$183</f>
        <v>1.1103216637696821E-11</v>
      </c>
      <c r="BO14" s="226">
        <f>'2.1'!BO14/'3.1.a'!$K$183</f>
        <v>5.3757717041961327E-8</v>
      </c>
      <c r="BP14" s="147">
        <f>'2.1'!BP14/'3.1.a'!$K$183</f>
        <v>0</v>
      </c>
      <c r="BQ14" s="147">
        <f>'2.1'!BQ14/'3.1.a'!$K$183</f>
        <v>0</v>
      </c>
      <c r="BR14" s="147">
        <f>'2.1'!BR14/'3.1.a'!$K$183</f>
        <v>5.3757717041961327E-8</v>
      </c>
      <c r="BS14" s="147">
        <f>'2.1'!BS14/'3.1.a'!$K$183</f>
        <v>0</v>
      </c>
      <c r="BT14" s="147">
        <f>'2.1'!BT14/'3.1.a'!$K$183</f>
        <v>0</v>
      </c>
      <c r="BU14" s="147">
        <f>'2.1'!BU14/'3.1.a'!$K$183</f>
        <v>0</v>
      </c>
      <c r="BV14" s="227">
        <f>'2.1'!BV14/'3.1.a'!$K$183</f>
        <v>5.3757717041961327E-8</v>
      </c>
      <c r="BW14" s="226">
        <f>'2.1'!BW14/'3.1.a'!$L$183</f>
        <v>6.8113229962572444E-9</v>
      </c>
      <c r="BX14" s="147">
        <f>'2.1'!BX14/'3.1.a'!$L$183</f>
        <v>0</v>
      </c>
      <c r="BY14" s="147">
        <f>'2.1'!BY14/'3.1.a'!$L$183</f>
        <v>0</v>
      </c>
      <c r="BZ14" s="147">
        <f>'2.1'!BZ14/'3.1.a'!$L$183</f>
        <v>6.8113229962572444E-9</v>
      </c>
      <c r="CA14" s="147">
        <f>'2.1'!CA14/'3.1.a'!$L$183</f>
        <v>0</v>
      </c>
      <c r="CB14" s="147">
        <f>'2.1'!CB14/'3.1.a'!$L$183</f>
        <v>0</v>
      </c>
      <c r="CC14" s="147">
        <f>'2.1'!CC14/'3.1.a'!$L$183</f>
        <v>0</v>
      </c>
      <c r="CD14" s="227">
        <f>'2.1'!CD14/'3.1.a'!$L$183</f>
        <v>6.8113229962572444E-9</v>
      </c>
      <c r="CE14" s="226">
        <f>'2.1'!CE14/'3.1.a'!$M$183</f>
        <v>-1.0721639754268705E-6</v>
      </c>
      <c r="CF14" s="147">
        <f>'2.1'!CF14/'3.1.a'!$M$183</f>
        <v>0</v>
      </c>
      <c r="CG14" s="147">
        <f>'2.1'!CG14/'3.1.a'!$M$183</f>
        <v>0</v>
      </c>
      <c r="CH14" s="147">
        <f>'2.1'!CH14/'3.1.a'!$M$183</f>
        <v>-1.0721639754268705E-6</v>
      </c>
      <c r="CI14" s="147">
        <f>'2.1'!CI14/'3.1.a'!$M$183</f>
        <v>0</v>
      </c>
      <c r="CJ14" s="147">
        <f>'2.1'!CJ14/'3.1.a'!$M$183</f>
        <v>0</v>
      </c>
      <c r="CK14" s="147">
        <f>'2.1'!CK14/'3.1.a'!$M$183</f>
        <v>0</v>
      </c>
      <c r="CL14" s="227">
        <f>'2.1'!CL14/'3.1.a'!$M$183</f>
        <v>-1.0721639754268705E-6</v>
      </c>
    </row>
    <row r="15" spans="1:90" ht="20.100000000000001" customHeight="1" x14ac:dyDescent="0.25">
      <c r="A15" s="118">
        <v>12</v>
      </c>
      <c r="B15" s="118" t="s">
        <v>246</v>
      </c>
      <c r="C15" s="224">
        <f>'2.1'!C15/'3.1.a'!$C$183</f>
        <v>7.503492940490529E-2</v>
      </c>
      <c r="D15" s="146">
        <f>'2.1'!D15/'3.1.a'!$C$183</f>
        <v>1.6516092814711954E-2</v>
      </c>
      <c r="E15" s="146">
        <f>'2.1'!E15/'3.1.a'!$C$183</f>
        <v>0</v>
      </c>
      <c r="F15" s="146">
        <f>'2.1'!F15/'3.1.a'!$C$183</f>
        <v>9.1551022219617251E-2</v>
      </c>
      <c r="G15" s="146">
        <f>'2.1'!G15/'3.1.a'!$C$183</f>
        <v>8.9222742783298409E-3</v>
      </c>
      <c r="H15" s="146">
        <f>'2.1'!H15/'3.1.a'!$C$183</f>
        <v>3.1129248114709612E-3</v>
      </c>
      <c r="I15" s="146">
        <f>'2.1'!I15/'3.1.a'!$C$183</f>
        <v>0</v>
      </c>
      <c r="J15" s="225">
        <f>'2.1'!J15/'3.1.a'!$C$183</f>
        <v>0.10358622130941805</v>
      </c>
      <c r="K15" s="224">
        <f>'2.1'!K15/'3.1.a'!$D$183</f>
        <v>7.5680673253482447E-2</v>
      </c>
      <c r="L15" s="146">
        <f>'2.1'!L15/'3.1.a'!$D$183</f>
        <v>1.7148721826449335E-2</v>
      </c>
      <c r="M15" s="146">
        <f>'2.1'!M15/'3.1.a'!$D$183</f>
        <v>0</v>
      </c>
      <c r="N15" s="146">
        <f>'2.1'!N15/'3.1.a'!$D$183</f>
        <v>9.2829395079931779E-2</v>
      </c>
      <c r="O15" s="146">
        <f>'2.1'!O15/'3.1.a'!$D$183</f>
        <v>9.0807133128780835E-3</v>
      </c>
      <c r="P15" s="146">
        <f>'2.1'!P15/'3.1.a'!$D$183</f>
        <v>3.5649761954565534E-3</v>
      </c>
      <c r="Q15" s="146">
        <f>'2.1'!Q15/'3.1.a'!$D$183</f>
        <v>0</v>
      </c>
      <c r="R15" s="225">
        <f>'2.1'!R15/'3.1.a'!$D$183</f>
        <v>0.10547508458826642</v>
      </c>
      <c r="S15" s="224">
        <f>'2.1'!S15/'3.1.a'!$E$183</f>
        <v>7.5415465075146931E-2</v>
      </c>
      <c r="T15" s="146">
        <f>'2.1'!T15/'3.1.a'!$E$183</f>
        <v>1.790102490925612E-2</v>
      </c>
      <c r="U15" s="146">
        <f>'2.1'!U15/'3.1.a'!$E$183</f>
        <v>0</v>
      </c>
      <c r="V15" s="146">
        <f>'2.1'!V15/'3.1.a'!$E$183</f>
        <v>9.3316489984403048E-2</v>
      </c>
      <c r="W15" s="146">
        <f>'2.1'!W15/'3.1.a'!$E$183</f>
        <v>9.3371504452475305E-3</v>
      </c>
      <c r="X15" s="146">
        <f>'2.1'!X15/'3.1.a'!$E$183</f>
        <v>3.6833156075266041E-3</v>
      </c>
      <c r="Y15" s="146">
        <f>'2.1'!Y15/'3.1.a'!$E$183</f>
        <v>0</v>
      </c>
      <c r="Z15" s="225">
        <f>'2.1'!Z15/'3.1.a'!$E$183</f>
        <v>0.10633695603717719</v>
      </c>
      <c r="AA15" s="224">
        <f>'2.1'!AA15/'3.1.a'!$F$183</f>
        <v>7.4036262445222739E-2</v>
      </c>
      <c r="AB15" s="146">
        <f>'2.1'!AB15/'3.1.a'!$F$183</f>
        <v>1.8408629842848859E-2</v>
      </c>
      <c r="AC15" s="146">
        <f>'2.1'!AC15/'3.1.a'!$F$183</f>
        <v>0</v>
      </c>
      <c r="AD15" s="146">
        <f>'2.1'!AD15/'3.1.a'!$F$183</f>
        <v>9.2444892288071595E-2</v>
      </c>
      <c r="AE15" s="146">
        <f>'2.1'!AE15/'3.1.a'!$F$183</f>
        <v>1.0121202038033851E-2</v>
      </c>
      <c r="AF15" s="146">
        <f>'2.1'!AF15/'3.1.a'!$F$183</f>
        <v>3.9164333400708157E-3</v>
      </c>
      <c r="AG15" s="146">
        <f>'2.1'!AG15/'3.1.a'!$F$183</f>
        <v>0</v>
      </c>
      <c r="AH15" s="225">
        <f>'2.1'!AH15/'3.1.a'!$F$183</f>
        <v>0.10648252766617625</v>
      </c>
      <c r="AI15" s="224">
        <f>'2.1'!AI15/'3.1.a'!$G$183</f>
        <v>7.3661794147671655E-2</v>
      </c>
      <c r="AJ15" s="146">
        <f>'2.1'!AJ15/'3.1.a'!$G$183</f>
        <v>1.8837099333308297E-2</v>
      </c>
      <c r="AK15" s="146">
        <f>'2.1'!AK15/'3.1.a'!$G$183</f>
        <v>0</v>
      </c>
      <c r="AL15" s="146">
        <f>'2.1'!AL15/'3.1.a'!$G$183</f>
        <v>9.2498893480979963E-2</v>
      </c>
      <c r="AM15" s="146">
        <f>'2.1'!AM15/'3.1.a'!$G$183</f>
        <v>1.0033188661299026E-2</v>
      </c>
      <c r="AN15" s="146">
        <f>'2.1'!AN15/'3.1.a'!$G$183</f>
        <v>4.0225682850770729E-3</v>
      </c>
      <c r="AO15" s="146">
        <f>'2.1'!AO15/'3.1.a'!$G$183</f>
        <v>0</v>
      </c>
      <c r="AP15" s="225">
        <f>'2.1'!AP15/'3.1.a'!$G$183</f>
        <v>0.10655465042735607</v>
      </c>
      <c r="AQ15" s="224">
        <f>'2.1'!AQ15/'3.1.a'!$H$183</f>
        <v>7.2748102335978324E-2</v>
      </c>
      <c r="AR15" s="146">
        <f>'2.1'!AR15/'3.1.a'!$H$183</f>
        <v>1.9769912864883291E-2</v>
      </c>
      <c r="AS15" s="146">
        <f>'2.1'!AS15/'3.1.a'!$H$183</f>
        <v>0</v>
      </c>
      <c r="AT15" s="146">
        <f>'2.1'!AT15/'3.1.a'!$H$183</f>
        <v>9.2518015200861614E-2</v>
      </c>
      <c r="AU15" s="146">
        <f>'2.1'!AU15/'3.1.a'!$H$183</f>
        <v>1.0863542880507598E-2</v>
      </c>
      <c r="AV15" s="146">
        <f>'2.1'!AV15/'3.1.a'!$H$183</f>
        <v>4.4055308732416105E-3</v>
      </c>
      <c r="AW15" s="146">
        <f>'2.1'!AW15/'3.1.a'!$H$183</f>
        <v>0</v>
      </c>
      <c r="AX15" s="225">
        <f>'2.1'!AX15/'3.1.a'!$H$183</f>
        <v>0.10778708895461081</v>
      </c>
      <c r="AY15" s="224">
        <f>'2.1'!AY15/'3.1.a'!$I$183</f>
        <v>7.3025873366015001E-2</v>
      </c>
      <c r="AZ15" s="146">
        <f>'2.1'!AZ15/'3.1.a'!$I$183</f>
        <v>1.9817480456438077E-2</v>
      </c>
      <c r="BA15" s="146">
        <f>'2.1'!BA15/'3.1.a'!$I$183</f>
        <v>0</v>
      </c>
      <c r="BB15" s="146">
        <f>'2.1'!BB15/'3.1.a'!$I$183</f>
        <v>9.2843353822453081E-2</v>
      </c>
      <c r="BC15" s="146">
        <f>'2.1'!BC15/'3.1.a'!$I$183</f>
        <v>1.0831077209424996E-2</v>
      </c>
      <c r="BD15" s="146">
        <f>'2.1'!BD15/'3.1.a'!$I$183</f>
        <v>4.7307434983941341E-3</v>
      </c>
      <c r="BE15" s="146">
        <f>'2.1'!BE15/'3.1.a'!$I$183</f>
        <v>0</v>
      </c>
      <c r="BF15" s="225">
        <f>'2.1'!BF15/'3.1.a'!$I$183</f>
        <v>0.10840517453027222</v>
      </c>
      <c r="BG15" s="224">
        <f>'2.1'!BG15/'3.1.a'!$J$183</f>
        <v>7.4768342044311792E-2</v>
      </c>
      <c r="BH15" s="146">
        <f>'2.1'!BH15/'3.1.a'!$J$183</f>
        <v>1.9547925015773373E-2</v>
      </c>
      <c r="BI15" s="146">
        <f>'2.1'!BI15/'3.1.a'!$J$183</f>
        <v>0</v>
      </c>
      <c r="BJ15" s="146">
        <f>'2.1'!BJ15/'3.1.a'!$J$183</f>
        <v>9.4316267060085168E-2</v>
      </c>
      <c r="BK15" s="146">
        <f>'2.1'!BK15/'3.1.a'!$J$183</f>
        <v>1.0643217063786872E-2</v>
      </c>
      <c r="BL15" s="146">
        <f>'2.1'!BL15/'3.1.a'!$J$183</f>
        <v>4.8529283393002626E-3</v>
      </c>
      <c r="BM15" s="146">
        <f>'2.1'!BM15/'3.1.a'!$J$183</f>
        <v>0</v>
      </c>
      <c r="BN15" s="225">
        <f>'2.1'!BN15/'3.1.a'!$J$183</f>
        <v>0.1098124124631723</v>
      </c>
      <c r="BO15" s="224">
        <f>'2.1'!BO15/'3.1.a'!$K$183</f>
        <v>7.4409807710572595E-2</v>
      </c>
      <c r="BP15" s="146">
        <f>'2.1'!BP15/'3.1.a'!$K$183</f>
        <v>1.7946555988514506E-2</v>
      </c>
      <c r="BQ15" s="146">
        <f>'2.1'!BQ15/'3.1.a'!$K$183</f>
        <v>0</v>
      </c>
      <c r="BR15" s="146">
        <f>'2.1'!BR15/'3.1.a'!$K$183</f>
        <v>9.2356363699087105E-2</v>
      </c>
      <c r="BS15" s="146">
        <f>'2.1'!BS15/'3.1.a'!$K$183</f>
        <v>1.1015014834488626E-2</v>
      </c>
      <c r="BT15" s="146">
        <f>'2.1'!BT15/'3.1.a'!$K$183</f>
        <v>4.8701316465903245E-3</v>
      </c>
      <c r="BU15" s="146">
        <f>'2.1'!BU15/'3.1.a'!$K$183</f>
        <v>0</v>
      </c>
      <c r="BV15" s="225">
        <f>'2.1'!BV15/'3.1.a'!$K$183</f>
        <v>0.10824151018016606</v>
      </c>
      <c r="BW15" s="224">
        <f>'2.1'!BW15/'3.1.a'!$L$183</f>
        <v>7.4508316694535004E-2</v>
      </c>
      <c r="BX15" s="146">
        <f>'2.1'!BX15/'3.1.a'!$L$183</f>
        <v>1.8134432735484016E-2</v>
      </c>
      <c r="BY15" s="146">
        <f>'2.1'!BY15/'3.1.a'!$L$183</f>
        <v>0</v>
      </c>
      <c r="BZ15" s="146">
        <f>'2.1'!BZ15/'3.1.a'!$L$183</f>
        <v>9.2642749430019017E-2</v>
      </c>
      <c r="CA15" s="146">
        <f>'2.1'!CA15/'3.1.a'!$L$183</f>
        <v>1.1641290792695987E-2</v>
      </c>
      <c r="CB15" s="146">
        <f>'2.1'!CB15/'3.1.a'!$L$183</f>
        <v>5.1207653990922534E-3</v>
      </c>
      <c r="CC15" s="146">
        <f>'2.1'!CC15/'3.1.a'!$L$183</f>
        <v>0</v>
      </c>
      <c r="CD15" s="225">
        <f>'2.1'!CD15/'3.1.a'!$L$183</f>
        <v>0.10940480562180725</v>
      </c>
      <c r="CE15" s="224">
        <f>'2.1'!CE15/'3.1.a'!$M$183</f>
        <v>7.3560676128798158E-2</v>
      </c>
      <c r="CF15" s="146">
        <f>'2.1'!CF15/'3.1.a'!$M$183</f>
        <v>1.7119431746867864E-2</v>
      </c>
      <c r="CG15" s="146">
        <f>'2.1'!CG15/'3.1.a'!$M$183</f>
        <v>0</v>
      </c>
      <c r="CH15" s="146">
        <f>'2.1'!CH15/'3.1.a'!$M$183</f>
        <v>9.0680107875666022E-2</v>
      </c>
      <c r="CI15" s="146">
        <f>'2.1'!CI15/'3.1.a'!$M$183</f>
        <v>1.0985104483723657E-2</v>
      </c>
      <c r="CJ15" s="146">
        <f>'2.1'!CJ15/'3.1.a'!$M$183</f>
        <v>5.3576649556508213E-3</v>
      </c>
      <c r="CK15" s="146">
        <f>'2.1'!CK15/'3.1.a'!$M$183</f>
        <v>0</v>
      </c>
      <c r="CL15" s="225">
        <f>'2.1'!CL15/'3.1.a'!$M$183</f>
        <v>0.1070228773150405</v>
      </c>
    </row>
    <row r="16" spans="1:90" ht="20.100000000000001" customHeight="1" x14ac:dyDescent="0.25">
      <c r="A16" s="118">
        <v>13</v>
      </c>
      <c r="B16" s="118" t="s">
        <v>243</v>
      </c>
      <c r="C16" s="224">
        <f>'2.1'!C16/'3.1.a'!$C$183</f>
        <v>7.5309318354531207E-5</v>
      </c>
      <c r="D16" s="146">
        <f>'2.1'!D16/'3.1.a'!$C$183</f>
        <v>0</v>
      </c>
      <c r="E16" s="146">
        <f>'2.1'!E16/'3.1.a'!$C$183</f>
        <v>0</v>
      </c>
      <c r="F16" s="146">
        <f>'2.1'!F16/'3.1.a'!$C$183</f>
        <v>7.5309318354531207E-5</v>
      </c>
      <c r="G16" s="146">
        <f>'2.1'!G16/'3.1.a'!$C$183</f>
        <v>2.8233685244838859E-2</v>
      </c>
      <c r="H16" s="146">
        <f>'2.1'!H16/'3.1.a'!$C$183</f>
        <v>5.6429222465787687E-2</v>
      </c>
      <c r="I16" s="146">
        <f>'2.1'!I16/'3.1.a'!$C$183</f>
        <v>-8.4720055557389429E-2</v>
      </c>
      <c r="J16" s="225">
        <f>'2.1'!J16/'3.1.a'!$C$183</f>
        <v>1.8161471591655064E-5</v>
      </c>
      <c r="K16" s="224">
        <f>'2.1'!K16/'3.1.a'!$D$183</f>
        <v>1.0820259864198327E-4</v>
      </c>
      <c r="L16" s="146">
        <f>'2.1'!L16/'3.1.a'!$D$183</f>
        <v>0</v>
      </c>
      <c r="M16" s="146">
        <f>'2.1'!M16/'3.1.a'!$D$183</f>
        <v>0</v>
      </c>
      <c r="N16" s="146">
        <f>'2.1'!N16/'3.1.a'!$D$183</f>
        <v>1.0820259864198327E-4</v>
      </c>
      <c r="O16" s="146">
        <f>'2.1'!O16/'3.1.a'!$D$183</f>
        <v>2.7637253301721201E-2</v>
      </c>
      <c r="P16" s="146">
        <f>'2.1'!P16/'3.1.a'!$D$183</f>
        <v>5.7123654428481552E-2</v>
      </c>
      <c r="Q16" s="146">
        <f>'2.1'!Q16/'3.1.a'!$D$183</f>
        <v>-8.4861648265971784E-2</v>
      </c>
      <c r="R16" s="225">
        <f>'2.1'!R16/'3.1.a'!$D$183</f>
        <v>7.462062872948284E-6</v>
      </c>
      <c r="S16" s="224">
        <f>'2.1'!S16/'3.1.a'!$E$183</f>
        <v>1.343508188487069E-4</v>
      </c>
      <c r="T16" s="146">
        <f>'2.1'!T16/'3.1.a'!$E$183</f>
        <v>0</v>
      </c>
      <c r="U16" s="146">
        <f>'2.1'!U16/'3.1.a'!$E$183</f>
        <v>0</v>
      </c>
      <c r="V16" s="146">
        <f>'2.1'!V16/'3.1.a'!$E$183</f>
        <v>1.343508188487069E-4</v>
      </c>
      <c r="W16" s="146">
        <f>'2.1'!W16/'3.1.a'!$E$183</f>
        <v>2.7089813672177998E-2</v>
      </c>
      <c r="X16" s="146">
        <f>'2.1'!X16/'3.1.a'!$E$183</f>
        <v>5.8803541988569213E-2</v>
      </c>
      <c r="Y16" s="146">
        <f>'2.1'!Y16/'3.1.a'!$E$183</f>
        <v>-8.6019856310264528E-2</v>
      </c>
      <c r="Z16" s="225">
        <f>'2.1'!Z16/'3.1.a'!$E$183</f>
        <v>7.8501693313827789E-6</v>
      </c>
      <c r="AA16" s="224">
        <f>'2.1'!AA16/'3.1.a'!$F$183</f>
        <v>7.8315038210719865E-5</v>
      </c>
      <c r="AB16" s="146">
        <f>'2.1'!AB16/'3.1.a'!$F$183</f>
        <v>0</v>
      </c>
      <c r="AC16" s="146">
        <f>'2.1'!AC16/'3.1.a'!$F$183</f>
        <v>0</v>
      </c>
      <c r="AD16" s="146">
        <f>'2.1'!AD16/'3.1.a'!$F$183</f>
        <v>7.8315038210719865E-5</v>
      </c>
      <c r="AE16" s="146">
        <f>'2.1'!AE16/'3.1.a'!$F$183</f>
        <v>2.5442016739208748E-2</v>
      </c>
      <c r="AF16" s="146">
        <f>'2.1'!AF16/'3.1.a'!$F$183</f>
        <v>5.6098831190990232E-2</v>
      </c>
      <c r="AG16" s="146">
        <f>'2.1'!AG16/'3.1.a'!$F$183</f>
        <v>-8.1604220254736792E-2</v>
      </c>
      <c r="AH16" s="225">
        <f>'2.1'!AH16/'3.1.a'!$F$183</f>
        <v>1.4942713672908695E-5</v>
      </c>
      <c r="AI16" s="224">
        <f>'2.1'!AI16/'3.1.a'!$G$183</f>
        <v>8.871958032709385E-5</v>
      </c>
      <c r="AJ16" s="146">
        <f>'2.1'!AJ16/'3.1.a'!$G$183</f>
        <v>0</v>
      </c>
      <c r="AK16" s="146">
        <f>'2.1'!AK16/'3.1.a'!$G$183</f>
        <v>0</v>
      </c>
      <c r="AL16" s="146">
        <f>'2.1'!AL16/'3.1.a'!$G$183</f>
        <v>8.871958032709385E-5</v>
      </c>
      <c r="AM16" s="146">
        <f>'2.1'!AM16/'3.1.a'!$G$183</f>
        <v>2.6038440926290728E-2</v>
      </c>
      <c r="AN16" s="146">
        <f>'2.1'!AN16/'3.1.a'!$G$183</f>
        <v>5.7135708496433284E-2</v>
      </c>
      <c r="AO16" s="146">
        <f>'2.1'!AO16/'3.1.a'!$G$183</f>
        <v>-8.3253426634379818E-2</v>
      </c>
      <c r="AP16" s="225">
        <f>'2.1'!AP16/'3.1.a'!$G$183</f>
        <v>9.4423686712850579E-6</v>
      </c>
      <c r="AQ16" s="224">
        <f>'2.1'!AQ16/'3.1.a'!$H$183</f>
        <v>9.3171545940507909E-5</v>
      </c>
      <c r="AR16" s="146">
        <f>'2.1'!AR16/'3.1.a'!$H$183</f>
        <v>0</v>
      </c>
      <c r="AS16" s="146">
        <f>'2.1'!AS16/'3.1.a'!$H$183</f>
        <v>0</v>
      </c>
      <c r="AT16" s="146">
        <f>'2.1'!AT16/'3.1.a'!$H$183</f>
        <v>9.3171545940507909E-5</v>
      </c>
      <c r="AU16" s="146">
        <f>'2.1'!AU16/'3.1.a'!$H$183</f>
        <v>2.4714395099229625E-2</v>
      </c>
      <c r="AV16" s="146">
        <f>'2.1'!AV16/'3.1.a'!$H$183</f>
        <v>5.7324904309396268E-2</v>
      </c>
      <c r="AW16" s="146">
        <f>'2.1'!AW16/'3.1.a'!$H$183</f>
        <v>-8.2125749297329423E-2</v>
      </c>
      <c r="AX16" s="225">
        <f>'2.1'!AX16/'3.1.a'!$H$183</f>
        <v>6.7216572369800669E-6</v>
      </c>
      <c r="AY16" s="224">
        <f>'2.1'!AY16/'3.1.a'!$I$183</f>
        <v>1.0234351807881165E-4</v>
      </c>
      <c r="AZ16" s="146">
        <f>'2.1'!AZ16/'3.1.a'!$I$183</f>
        <v>0</v>
      </c>
      <c r="BA16" s="146">
        <f>'2.1'!BA16/'3.1.a'!$I$183</f>
        <v>0</v>
      </c>
      <c r="BB16" s="146">
        <f>'2.1'!BB16/'3.1.a'!$I$183</f>
        <v>1.0234351807881165E-4</v>
      </c>
      <c r="BC16" s="146">
        <f>'2.1'!BC16/'3.1.a'!$I$183</f>
        <v>2.6232367755880046E-2</v>
      </c>
      <c r="BD16" s="146">
        <f>'2.1'!BD16/'3.1.a'!$I$183</f>
        <v>6.0124179263938662E-2</v>
      </c>
      <c r="BE16" s="146">
        <f>'2.1'!BE16/'3.1.a'!$I$183</f>
        <v>-8.6454784272645496E-2</v>
      </c>
      <c r="BF16" s="225">
        <f>'2.1'!BF16/'3.1.a'!$I$183</f>
        <v>4.1062652520259545E-6</v>
      </c>
      <c r="BG16" s="224">
        <f>'2.1'!BG16/'3.1.a'!$J$183</f>
        <v>1.8503165055571536E-4</v>
      </c>
      <c r="BH16" s="146">
        <f>'2.1'!BH16/'3.1.a'!$J$183</f>
        <v>0</v>
      </c>
      <c r="BI16" s="146">
        <f>'2.1'!BI16/'3.1.a'!$J$183</f>
        <v>0</v>
      </c>
      <c r="BJ16" s="146">
        <f>'2.1'!BJ16/'3.1.a'!$J$183</f>
        <v>1.8503165055571536E-4</v>
      </c>
      <c r="BK16" s="146">
        <f>'2.1'!BK16/'3.1.a'!$J$183</f>
        <v>2.4218111626906312E-2</v>
      </c>
      <c r="BL16" s="146">
        <f>'2.1'!BL16/'3.1.a'!$J$183</f>
        <v>5.853847917980446E-2</v>
      </c>
      <c r="BM16" s="146">
        <f>'2.1'!BM16/'3.1.a'!$J$183</f>
        <v>-8.2935278707856622E-2</v>
      </c>
      <c r="BN16" s="225">
        <f>'2.1'!BN16/'3.1.a'!$J$183</f>
        <v>6.3437494098744445E-6</v>
      </c>
      <c r="BO16" s="224">
        <f>'2.1'!BO16/'3.1.a'!$K$183</f>
        <v>1.3085365001646882E-4</v>
      </c>
      <c r="BP16" s="146">
        <f>'2.1'!BP16/'3.1.a'!$K$183</f>
        <v>0</v>
      </c>
      <c r="BQ16" s="146">
        <f>'2.1'!BQ16/'3.1.a'!$K$183</f>
        <v>0</v>
      </c>
      <c r="BR16" s="146">
        <f>'2.1'!BR16/'3.1.a'!$K$183</f>
        <v>1.3085365001646882E-4</v>
      </c>
      <c r="BS16" s="146">
        <f>'2.1'!BS16/'3.1.a'!$K$183</f>
        <v>2.5534437058328346E-2</v>
      </c>
      <c r="BT16" s="146">
        <f>'2.1'!BT16/'3.1.a'!$K$183</f>
        <v>6.0214931142277786E-2</v>
      </c>
      <c r="BU16" s="146">
        <f>'2.1'!BU16/'3.1.a'!$K$183</f>
        <v>-8.5868045879951824E-2</v>
      </c>
      <c r="BV16" s="225">
        <f>'2.1'!BV16/'3.1.a'!$K$183</f>
        <v>1.2175970670779636E-5</v>
      </c>
      <c r="BW16" s="224">
        <f>'2.1'!BW16/'3.1.a'!$L$183</f>
        <v>1.4241761599275424E-4</v>
      </c>
      <c r="BX16" s="146">
        <f>'2.1'!BX16/'3.1.a'!$L$183</f>
        <v>0</v>
      </c>
      <c r="BY16" s="146">
        <f>'2.1'!BY16/'3.1.a'!$L$183</f>
        <v>0</v>
      </c>
      <c r="BZ16" s="146">
        <f>'2.1'!BZ16/'3.1.a'!$L$183</f>
        <v>1.4241761599275424E-4</v>
      </c>
      <c r="CA16" s="146">
        <f>'2.1'!CA16/'3.1.a'!$L$183</f>
        <v>2.502287649654681E-2</v>
      </c>
      <c r="CB16" s="146">
        <f>'2.1'!CB16/'3.1.a'!$L$183</f>
        <v>6.2233885331233349E-2</v>
      </c>
      <c r="CC16" s="146">
        <f>'2.1'!CC16/'3.1.a'!$L$183</f>
        <v>-8.7397134372159513E-2</v>
      </c>
      <c r="CD16" s="225">
        <f>'2.1'!CD16/'3.1.a'!$L$183</f>
        <v>2.0450716133899731E-6</v>
      </c>
      <c r="CE16" s="224">
        <f>'2.1'!CE16/'3.1.a'!$M$183</f>
        <v>9.1286315056748939E-5</v>
      </c>
      <c r="CF16" s="146">
        <f>'2.1'!CF16/'3.1.a'!$M$183</f>
        <v>0</v>
      </c>
      <c r="CG16" s="146">
        <f>'2.1'!CG16/'3.1.a'!$M$183</f>
        <v>0</v>
      </c>
      <c r="CH16" s="146">
        <f>'2.1'!CH16/'3.1.a'!$M$183</f>
        <v>9.1286315056748939E-5</v>
      </c>
      <c r="CI16" s="146">
        <f>'2.1'!CI16/'3.1.a'!$M$183</f>
        <v>3.4949153730701732E-2</v>
      </c>
      <c r="CJ16" s="146">
        <f>'2.1'!CJ16/'3.1.a'!$M$183</f>
        <v>6.6522744673560133E-2</v>
      </c>
      <c r="CK16" s="146">
        <f>'2.1'!CK16/'3.1.a'!$M$183</f>
        <v>-0.1015607020178696</v>
      </c>
      <c r="CL16" s="225">
        <f>'2.1'!CL16/'3.1.a'!$M$183</f>
        <v>2.4827014490301976E-6</v>
      </c>
    </row>
    <row r="17" spans="1:90" ht="20.100000000000001" customHeight="1" x14ac:dyDescent="0.25">
      <c r="A17" s="118">
        <v>14</v>
      </c>
      <c r="B17" s="118" t="s">
        <v>247</v>
      </c>
      <c r="C17" s="224">
        <f>'2.1'!C17/'3.1.a'!$C$183</f>
        <v>5.4568512934880811E-2</v>
      </c>
      <c r="D17" s="146">
        <f>'2.1'!D17/'3.1.a'!$C$183</f>
        <v>5.9673050980288203E-3</v>
      </c>
      <c r="E17" s="146">
        <f>'2.1'!E17/'3.1.a'!$C$183</f>
        <v>-4.5833047401248684E-3</v>
      </c>
      <c r="F17" s="146">
        <f>'2.1'!F17/'3.1.a'!$C$183</f>
        <v>5.5952513292784771E-2</v>
      </c>
      <c r="G17" s="146">
        <f>'2.1'!G17/'3.1.a'!$C$183</f>
        <v>8.1247329748556779E-3</v>
      </c>
      <c r="H17" s="146">
        <f>'2.1'!H17/'3.1.a'!$C$183</f>
        <v>5.7889890537285152E-3</v>
      </c>
      <c r="I17" s="146">
        <f>'2.1'!I17/'3.1.a'!$C$183</f>
        <v>-1.8263982205844125E-2</v>
      </c>
      <c r="J17" s="225">
        <f>'2.1'!J17/'3.1.a'!$C$183</f>
        <v>5.160225311552484E-2</v>
      </c>
      <c r="K17" s="224">
        <f>'2.1'!K17/'3.1.a'!$D$183</f>
        <v>4.826685959364798E-2</v>
      </c>
      <c r="L17" s="146">
        <f>'2.1'!L17/'3.1.a'!$D$183</f>
        <v>6.1068334517850589E-3</v>
      </c>
      <c r="M17" s="146">
        <f>'2.1'!M17/'3.1.a'!$D$183</f>
        <v>-4.7069205464353881E-3</v>
      </c>
      <c r="N17" s="146">
        <f>'2.1'!N17/'3.1.a'!$D$183</f>
        <v>4.9666772498997647E-2</v>
      </c>
      <c r="O17" s="146">
        <f>'2.1'!O17/'3.1.a'!$D$183</f>
        <v>7.9878260704346095E-3</v>
      </c>
      <c r="P17" s="146">
        <f>'2.1'!P17/'3.1.a'!$D$183</f>
        <v>5.8884541415791872E-3</v>
      </c>
      <c r="Q17" s="146">
        <f>'2.1'!Q17/'3.1.a'!$D$183</f>
        <v>-1.2683658664882412E-2</v>
      </c>
      <c r="R17" s="225">
        <f>'2.1'!R17/'3.1.a'!$D$183</f>
        <v>5.0859394046129033E-2</v>
      </c>
      <c r="S17" s="224">
        <f>'2.1'!S17/'3.1.a'!$E$183</f>
        <v>5.6859868188909944E-2</v>
      </c>
      <c r="T17" s="146">
        <f>'2.1'!T17/'3.1.a'!$E$183</f>
        <v>6.8246459063608577E-3</v>
      </c>
      <c r="U17" s="146">
        <f>'2.1'!U17/'3.1.a'!$E$183</f>
        <v>-3.6641544527681543E-3</v>
      </c>
      <c r="V17" s="146">
        <f>'2.1'!V17/'3.1.a'!$E$183</f>
        <v>6.0020359642502637E-2</v>
      </c>
      <c r="W17" s="146">
        <f>'2.1'!W17/'3.1.a'!$E$183</f>
        <v>7.2690708353059415E-3</v>
      </c>
      <c r="X17" s="146">
        <f>'2.1'!X17/'3.1.a'!$E$183</f>
        <v>5.7805888674475727E-3</v>
      </c>
      <c r="Y17" s="146">
        <f>'2.1'!Y17/'3.1.a'!$E$183</f>
        <v>-1.35030107867377E-2</v>
      </c>
      <c r="Z17" s="225">
        <f>'2.1'!Z17/'3.1.a'!$E$183</f>
        <v>5.9567008558518451E-2</v>
      </c>
      <c r="AA17" s="224">
        <f>'2.1'!AA17/'3.1.a'!$F$183</f>
        <v>5.0822742109652361E-2</v>
      </c>
      <c r="AB17" s="146">
        <f>'2.1'!AB17/'3.1.a'!$F$183</f>
        <v>5.2473412656530785E-3</v>
      </c>
      <c r="AC17" s="146">
        <f>'2.1'!AC17/'3.1.a'!$F$183</f>
        <v>-3.2546915512848911E-3</v>
      </c>
      <c r="AD17" s="146">
        <f>'2.1'!AD17/'3.1.a'!$F$183</f>
        <v>5.2815391824020549E-2</v>
      </c>
      <c r="AE17" s="146">
        <f>'2.1'!AE17/'3.1.a'!$F$183</f>
        <v>8.4062158549738277E-3</v>
      </c>
      <c r="AF17" s="146">
        <f>'2.1'!AF17/'3.1.a'!$F$183</f>
        <v>4.9102624037995896E-3</v>
      </c>
      <c r="AG17" s="146">
        <f>'2.1'!AG17/'3.1.a'!$F$183</f>
        <v>-1.1256225503717163E-2</v>
      </c>
      <c r="AH17" s="225">
        <f>'2.1'!AH17/'3.1.a'!$F$183</f>
        <v>5.4875644579076802E-2</v>
      </c>
      <c r="AI17" s="224">
        <f>'2.1'!AI17/'3.1.a'!$G$183</f>
        <v>4.3912338855133702E-2</v>
      </c>
      <c r="AJ17" s="146">
        <f>'2.1'!AJ17/'3.1.a'!$G$183</f>
        <v>6.0652923315122993E-3</v>
      </c>
      <c r="AK17" s="146">
        <f>'2.1'!AK17/'3.1.a'!$G$183</f>
        <v>-3.6605911881200629E-3</v>
      </c>
      <c r="AL17" s="146">
        <f>'2.1'!AL17/'3.1.a'!$G$183</f>
        <v>4.631703999852594E-2</v>
      </c>
      <c r="AM17" s="146">
        <f>'2.1'!AM17/'3.1.a'!$G$183</f>
        <v>7.8532908088889044E-3</v>
      </c>
      <c r="AN17" s="146">
        <f>'2.1'!AN17/'3.1.a'!$G$183</f>
        <v>5.7565220188289757E-3</v>
      </c>
      <c r="AO17" s="146">
        <f>'2.1'!AO17/'3.1.a'!$G$183</f>
        <v>-9.6399234957405978E-3</v>
      </c>
      <c r="AP17" s="225">
        <f>'2.1'!AP17/'3.1.a'!$G$183</f>
        <v>5.0286929330503223E-2</v>
      </c>
      <c r="AQ17" s="224">
        <f>'2.1'!AQ17/'3.1.a'!$H$183</f>
        <v>6.1388884696883458E-2</v>
      </c>
      <c r="AR17" s="146">
        <f>'2.1'!AR17/'3.1.a'!$H$183</f>
        <v>7.0642835227518932E-3</v>
      </c>
      <c r="AS17" s="146">
        <f>'2.1'!AS17/'3.1.a'!$H$183</f>
        <v>-4.7519463471000552E-3</v>
      </c>
      <c r="AT17" s="146">
        <f>'2.1'!AT17/'3.1.a'!$H$183</f>
        <v>6.3701221872535296E-2</v>
      </c>
      <c r="AU17" s="146">
        <f>'2.1'!AU17/'3.1.a'!$H$183</f>
        <v>1.0472255868693924E-2</v>
      </c>
      <c r="AV17" s="146">
        <f>'2.1'!AV17/'3.1.a'!$H$183</f>
        <v>6.8377983015164342E-3</v>
      </c>
      <c r="AW17" s="146">
        <f>'2.1'!AW17/'3.1.a'!$H$183</f>
        <v>-1.5384548654384423E-2</v>
      </c>
      <c r="AX17" s="225">
        <f>'2.1'!AX17/'3.1.a'!$H$183</f>
        <v>6.5626727388361228E-2</v>
      </c>
      <c r="AY17" s="224">
        <f>'2.1'!AY17/'3.1.a'!$I$183</f>
        <v>6.4099709025688401E-2</v>
      </c>
      <c r="AZ17" s="146">
        <f>'2.1'!AZ17/'3.1.a'!$I$183</f>
        <v>7.7318536655188556E-3</v>
      </c>
      <c r="BA17" s="146">
        <f>'2.1'!BA17/'3.1.a'!$I$183</f>
        <v>-5.0769640354117688E-3</v>
      </c>
      <c r="BB17" s="146">
        <f>'2.1'!BB17/'3.1.a'!$I$183</f>
        <v>6.6754598655795486E-2</v>
      </c>
      <c r="BC17" s="146">
        <f>'2.1'!BC17/'3.1.a'!$I$183</f>
        <v>8.6919296877866828E-3</v>
      </c>
      <c r="BD17" s="146">
        <f>'2.1'!BD17/'3.1.a'!$I$183</f>
        <v>7.0860790292505676E-3</v>
      </c>
      <c r="BE17" s="146">
        <f>'2.1'!BE17/'3.1.a'!$I$183</f>
        <v>-1.1604393623569272E-2</v>
      </c>
      <c r="BF17" s="225">
        <f>'2.1'!BF17/'3.1.a'!$I$183</f>
        <v>7.0928213749263461E-2</v>
      </c>
      <c r="BG17" s="224">
        <f>'2.1'!BG17/'3.1.a'!$J$183</f>
        <v>4.6359739264201665E-2</v>
      </c>
      <c r="BH17" s="146">
        <f>'2.1'!BH17/'3.1.a'!$J$183</f>
        <v>5.7127723214499748E-3</v>
      </c>
      <c r="BI17" s="146">
        <f>'2.1'!BI17/'3.1.a'!$J$183</f>
        <v>-4.1883594600893937E-3</v>
      </c>
      <c r="BJ17" s="146">
        <f>'2.1'!BJ17/'3.1.a'!$J$183</f>
        <v>4.7884152125562247E-2</v>
      </c>
      <c r="BK17" s="146">
        <f>'2.1'!BK17/'3.1.a'!$J$183</f>
        <v>8.6881329122100431E-3</v>
      </c>
      <c r="BL17" s="146">
        <f>'2.1'!BL17/'3.1.a'!$J$183</f>
        <v>6.5134342405682808E-3</v>
      </c>
      <c r="BM17" s="146">
        <f>'2.1'!BM17/'3.1.a'!$J$183</f>
        <v>-6.6700158094053722E-3</v>
      </c>
      <c r="BN17" s="225">
        <f>'2.1'!BN17/'3.1.a'!$J$183</f>
        <v>5.6415703468935201E-2</v>
      </c>
      <c r="BO17" s="224">
        <f>'2.1'!BO17/'3.1.a'!$K$183</f>
        <v>5.2743311187439711E-2</v>
      </c>
      <c r="BP17" s="146">
        <f>'2.1'!BP17/'3.1.a'!$K$183</f>
        <v>5.2420189827617689E-3</v>
      </c>
      <c r="BQ17" s="146">
        <f>'2.1'!BQ17/'3.1.a'!$K$183</f>
        <v>-3.9061709514357297E-3</v>
      </c>
      <c r="BR17" s="146">
        <f>'2.1'!BR17/'3.1.a'!$K$183</f>
        <v>5.407915921876575E-2</v>
      </c>
      <c r="BS17" s="146">
        <f>'2.1'!BS17/'3.1.a'!$K$183</f>
        <v>7.1375305122054226E-3</v>
      </c>
      <c r="BT17" s="146">
        <f>'2.1'!BT17/'3.1.a'!$K$183</f>
        <v>6.0520115072976981E-3</v>
      </c>
      <c r="BU17" s="146">
        <f>'2.1'!BU17/'3.1.a'!$K$183</f>
        <v>-7.2541672337479253E-3</v>
      </c>
      <c r="BV17" s="225">
        <f>'2.1'!BV17/'3.1.a'!$K$183</f>
        <v>6.0014534004520947E-2</v>
      </c>
      <c r="BW17" s="224">
        <f>'2.1'!BW17/'3.1.a'!$L$183</f>
        <v>5.761862511095555E-2</v>
      </c>
      <c r="BX17" s="146">
        <f>'2.1'!BX17/'3.1.a'!$L$183</f>
        <v>7.1841064176680755E-3</v>
      </c>
      <c r="BY17" s="146">
        <f>'2.1'!BY17/'3.1.a'!$L$183</f>
        <v>-3.6752234861778307E-3</v>
      </c>
      <c r="BZ17" s="146">
        <f>'2.1'!BZ17/'3.1.a'!$L$183</f>
        <v>6.1127508042445794E-2</v>
      </c>
      <c r="CA17" s="146">
        <f>'2.1'!CA17/'3.1.a'!$L$183</f>
        <v>7.4632923567556197E-3</v>
      </c>
      <c r="CB17" s="146">
        <f>'2.1'!CB17/'3.1.a'!$L$183</f>
        <v>5.8545793023438292E-3</v>
      </c>
      <c r="CC17" s="146">
        <f>'2.1'!CC17/'3.1.a'!$L$183</f>
        <v>-5.3128602989722671E-3</v>
      </c>
      <c r="CD17" s="225">
        <f>'2.1'!CD17/'3.1.a'!$L$183</f>
        <v>6.9132519402572978E-2</v>
      </c>
      <c r="CE17" s="224">
        <f>'2.1'!CE17/'3.1.a'!$M$183</f>
        <v>3.6381212461196008E-2</v>
      </c>
      <c r="CF17" s="146">
        <f>'2.1'!CF17/'3.1.a'!$M$183</f>
        <v>4.3137617768956703E-3</v>
      </c>
      <c r="CG17" s="146">
        <f>'2.1'!CG17/'3.1.a'!$M$183</f>
        <v>-3.7641709389665805E-3</v>
      </c>
      <c r="CH17" s="146">
        <f>'2.1'!CH17/'3.1.a'!$M$183</f>
        <v>3.6930803299125098E-2</v>
      </c>
      <c r="CI17" s="146">
        <f>'2.1'!CI17/'3.1.a'!$M$183</f>
        <v>7.8326386838615657E-3</v>
      </c>
      <c r="CJ17" s="146">
        <f>'2.1'!CJ17/'3.1.a'!$M$183</f>
        <v>4.8822965179160264E-3</v>
      </c>
      <c r="CK17" s="146">
        <f>'2.1'!CK17/'3.1.a'!$M$183</f>
        <v>-4.1900568482220769E-3</v>
      </c>
      <c r="CL17" s="225">
        <f>'2.1'!CL17/'3.1.a'!$M$183</f>
        <v>4.5455681652680609E-2</v>
      </c>
    </row>
    <row r="18" spans="1:90" ht="20.100000000000001" customHeight="1" x14ac:dyDescent="0.25">
      <c r="A18" s="121">
        <v>1411</v>
      </c>
      <c r="B18" s="121" t="s">
        <v>812</v>
      </c>
      <c r="C18" s="228">
        <f>'2.1'!C18/'3.1.a'!$C$183</f>
        <v>3.3867546301307741E-2</v>
      </c>
      <c r="D18" s="148">
        <f>'2.1'!D18/'3.1.a'!$C$183</f>
        <v>5.7376053814393617E-3</v>
      </c>
      <c r="E18" s="148">
        <f>'2.1'!E18/'3.1.a'!$C$183</f>
        <v>-4.5833047401248684E-3</v>
      </c>
      <c r="F18" s="148">
        <f>'2.1'!F18/'3.1.a'!$C$183</f>
        <v>3.5021846942622233E-2</v>
      </c>
      <c r="G18" s="148">
        <f>'2.1'!G18/'3.1.a'!$C$183</f>
        <v>1.0289795003096797E-3</v>
      </c>
      <c r="H18" s="148">
        <f>'2.1'!H18/'3.1.a'!$C$183</f>
        <v>1.7061917260252398E-3</v>
      </c>
      <c r="I18" s="148">
        <f>'2.1'!I18/'3.1.a'!$C$183</f>
        <v>-1.8263982205844125E-2</v>
      </c>
      <c r="J18" s="229">
        <f>'2.1'!J18/'3.1.a'!$C$183</f>
        <v>1.9493035963113022E-2</v>
      </c>
      <c r="K18" s="228">
        <f>'2.1'!K18/'3.1.a'!$D$183</f>
        <v>2.9973584346848225E-2</v>
      </c>
      <c r="L18" s="148">
        <f>'2.1'!L18/'3.1.a'!$D$183</f>
        <v>5.8770677709189924E-3</v>
      </c>
      <c r="M18" s="148">
        <f>'2.1'!M18/'3.1.a'!$D$183</f>
        <v>-4.7069205464353881E-3</v>
      </c>
      <c r="N18" s="148">
        <f>'2.1'!N18/'3.1.a'!$D$183</f>
        <v>3.1143731571331826E-2</v>
      </c>
      <c r="O18" s="148">
        <f>'2.1'!O18/'3.1.a'!$D$183</f>
        <v>1.1304387920184401E-3</v>
      </c>
      <c r="P18" s="148">
        <f>'2.1'!P18/'3.1.a'!$D$183</f>
        <v>2.0809426599414766E-3</v>
      </c>
      <c r="Q18" s="148">
        <f>'2.1'!Q18/'3.1.a'!$D$183</f>
        <v>-1.2683658664882412E-2</v>
      </c>
      <c r="R18" s="229">
        <f>'2.1'!R18/'3.1.a'!$D$183</f>
        <v>2.167145435840933E-2</v>
      </c>
      <c r="S18" s="228">
        <f>'2.1'!S18/'3.1.a'!$E$183</f>
        <v>3.2370087666011613E-2</v>
      </c>
      <c r="T18" s="148">
        <f>'2.1'!T18/'3.1.a'!$E$183</f>
        <v>5.0670918980593007E-3</v>
      </c>
      <c r="U18" s="148">
        <f>'2.1'!U18/'3.1.a'!$E$183</f>
        <v>-3.6641544527681543E-3</v>
      </c>
      <c r="V18" s="148">
        <f>'2.1'!V18/'3.1.a'!$E$183</f>
        <v>3.3773025111302757E-2</v>
      </c>
      <c r="W18" s="148">
        <f>'2.1'!W18/'3.1.a'!$E$183</f>
        <v>8.1784578225111554E-4</v>
      </c>
      <c r="X18" s="148">
        <f>'2.1'!X18/'3.1.a'!$E$183</f>
        <v>2.6366838637855261E-3</v>
      </c>
      <c r="Y18" s="148">
        <f>'2.1'!Y18/'3.1.a'!$E$183</f>
        <v>-1.35030107867377E-2</v>
      </c>
      <c r="Z18" s="229">
        <f>'2.1'!Z18/'3.1.a'!$E$183</f>
        <v>2.37245439706017E-2</v>
      </c>
      <c r="AA18" s="228">
        <f>'2.1'!AA18/'3.1.a'!$F$183</f>
        <v>2.7831971052013012E-2</v>
      </c>
      <c r="AB18" s="148">
        <f>'2.1'!AB18/'3.1.a'!$F$183</f>
        <v>4.767778198177702E-3</v>
      </c>
      <c r="AC18" s="148">
        <f>'2.1'!AC18/'3.1.a'!$F$183</f>
        <v>-3.2546915512848911E-3</v>
      </c>
      <c r="AD18" s="148">
        <f>'2.1'!AD18/'3.1.a'!$F$183</f>
        <v>2.9345057698905826E-2</v>
      </c>
      <c r="AE18" s="148">
        <f>'2.1'!AE18/'3.1.a'!$F$183</f>
        <v>8.6151080985459355E-4</v>
      </c>
      <c r="AF18" s="148">
        <f>'2.1'!AF18/'3.1.a'!$F$183</f>
        <v>1.2435247154757307E-3</v>
      </c>
      <c r="AG18" s="148">
        <f>'2.1'!AG18/'3.1.a'!$F$183</f>
        <v>-1.1256225503717163E-2</v>
      </c>
      <c r="AH18" s="229">
        <f>'2.1'!AH18/'3.1.a'!$F$183</f>
        <v>2.0193867720518989E-2</v>
      </c>
      <c r="AI18" s="228">
        <f>'2.1'!AI18/'3.1.a'!$G$183</f>
        <v>2.63529898145324E-2</v>
      </c>
      <c r="AJ18" s="148">
        <f>'2.1'!AJ18/'3.1.a'!$G$183</f>
        <v>5.1862197978768815E-3</v>
      </c>
      <c r="AK18" s="148">
        <f>'2.1'!AK18/'3.1.a'!$G$183</f>
        <v>-3.6605911881200629E-3</v>
      </c>
      <c r="AL18" s="148">
        <f>'2.1'!AL18/'3.1.a'!$G$183</f>
        <v>2.7878618424289216E-2</v>
      </c>
      <c r="AM18" s="148">
        <f>'2.1'!AM18/'3.1.a'!$G$183</f>
        <v>1.1308250590355731E-3</v>
      </c>
      <c r="AN18" s="148">
        <f>'2.1'!AN18/'3.1.a'!$G$183</f>
        <v>2.0183145939411508E-3</v>
      </c>
      <c r="AO18" s="148">
        <f>'2.1'!AO18/'3.1.a'!$G$183</f>
        <v>-9.6399234957405978E-3</v>
      </c>
      <c r="AP18" s="229">
        <f>'2.1'!AP18/'3.1.a'!$G$183</f>
        <v>2.138783458152534E-2</v>
      </c>
      <c r="AQ18" s="228">
        <f>'2.1'!AQ18/'3.1.a'!$H$183</f>
        <v>4.5405064551679836E-2</v>
      </c>
      <c r="AR18" s="148">
        <f>'2.1'!AR18/'3.1.a'!$H$183</f>
        <v>6.1525039210549E-3</v>
      </c>
      <c r="AS18" s="148">
        <f>'2.1'!AS18/'3.1.a'!$H$183</f>
        <v>-4.7519463471000552E-3</v>
      </c>
      <c r="AT18" s="148">
        <f>'2.1'!AT18/'3.1.a'!$H$183</f>
        <v>4.6805622125634681E-2</v>
      </c>
      <c r="AU18" s="148">
        <f>'2.1'!AU18/'3.1.a'!$H$183</f>
        <v>1.2169702905497079E-3</v>
      </c>
      <c r="AV18" s="148">
        <f>'2.1'!AV18/'3.1.a'!$H$183</f>
        <v>2.3187012714444379E-3</v>
      </c>
      <c r="AW18" s="148">
        <f>'2.1'!AW18/'3.1.a'!$H$183</f>
        <v>-1.5384548654384423E-2</v>
      </c>
      <c r="AX18" s="229">
        <f>'2.1'!AX18/'3.1.a'!$H$183</f>
        <v>3.4956745033244398E-2</v>
      </c>
      <c r="AY18" s="228">
        <f>'2.1'!AY18/'3.1.a'!$I$183</f>
        <v>4.5256842110918592E-2</v>
      </c>
      <c r="AZ18" s="148">
        <f>'2.1'!AZ18/'3.1.a'!$I$183</f>
        <v>7.3319919904015216E-3</v>
      </c>
      <c r="BA18" s="148">
        <f>'2.1'!BA18/'3.1.a'!$I$183</f>
        <v>-5.0769640354117688E-3</v>
      </c>
      <c r="BB18" s="148">
        <f>'2.1'!BB18/'3.1.a'!$I$183</f>
        <v>4.7511870065908339E-2</v>
      </c>
      <c r="BC18" s="148">
        <f>'2.1'!BC18/'3.1.a'!$I$183</f>
        <v>9.8115228936949202E-4</v>
      </c>
      <c r="BD18" s="148">
        <f>'2.1'!BD18/'3.1.a'!$I$183</f>
        <v>2.8110491684164535E-3</v>
      </c>
      <c r="BE18" s="148">
        <f>'2.1'!BE18/'3.1.a'!$I$183</f>
        <v>-1.1604393623569272E-2</v>
      </c>
      <c r="BF18" s="229">
        <f>'2.1'!BF18/'3.1.a'!$I$183</f>
        <v>3.9699677900125012E-2</v>
      </c>
      <c r="BG18" s="228">
        <f>'2.1'!BG18/'3.1.a'!$J$183</f>
        <v>2.8949636566607425E-2</v>
      </c>
      <c r="BH18" s="148">
        <f>'2.1'!BH18/'3.1.a'!$J$183</f>
        <v>5.368022911422245E-3</v>
      </c>
      <c r="BI18" s="148">
        <f>'2.1'!BI18/'3.1.a'!$J$183</f>
        <v>-4.1883594600893937E-3</v>
      </c>
      <c r="BJ18" s="148">
        <f>'2.1'!BJ18/'3.1.a'!$J$183</f>
        <v>3.0129300017940279E-2</v>
      </c>
      <c r="BK18" s="148">
        <f>'2.1'!BK18/'3.1.a'!$J$183</f>
        <v>7.296183654438267E-4</v>
      </c>
      <c r="BL18" s="148">
        <f>'2.1'!BL18/'3.1.a'!$J$183</f>
        <v>2.3135750641676972E-3</v>
      </c>
      <c r="BM18" s="148">
        <f>'2.1'!BM18/'3.1.a'!$J$183</f>
        <v>-6.6700158094053722E-3</v>
      </c>
      <c r="BN18" s="229">
        <f>'2.1'!BN18/'3.1.a'!$J$183</f>
        <v>2.6502477638146428E-2</v>
      </c>
      <c r="BO18" s="228">
        <f>'2.1'!BO18/'3.1.a'!$K$183</f>
        <v>3.1079249206343095E-2</v>
      </c>
      <c r="BP18" s="148">
        <f>'2.1'!BP18/'3.1.a'!$K$183</f>
        <v>4.8494489286395005E-3</v>
      </c>
      <c r="BQ18" s="148">
        <f>'2.1'!BQ18/'3.1.a'!$K$183</f>
        <v>-3.9061709514357297E-3</v>
      </c>
      <c r="BR18" s="148">
        <f>'2.1'!BR18/'3.1.a'!$K$183</f>
        <v>3.2022527183546867E-2</v>
      </c>
      <c r="BS18" s="148">
        <f>'2.1'!BS18/'3.1.a'!$K$183</f>
        <v>4.403404210760428E-4</v>
      </c>
      <c r="BT18" s="148">
        <f>'2.1'!BT18/'3.1.a'!$K$183</f>
        <v>1.8482519311561567E-3</v>
      </c>
      <c r="BU18" s="148">
        <f>'2.1'!BU18/'3.1.a'!$K$183</f>
        <v>-7.2541672337479253E-3</v>
      </c>
      <c r="BV18" s="229">
        <f>'2.1'!BV18/'3.1.a'!$K$183</f>
        <v>2.7056952302031145E-2</v>
      </c>
      <c r="BW18" s="228">
        <f>'2.1'!BW18/'3.1.a'!$L$183</f>
        <v>2.6033354416817353E-2</v>
      </c>
      <c r="BX18" s="148">
        <f>'2.1'!BX18/'3.1.a'!$L$183</f>
        <v>4.6299707635458695E-3</v>
      </c>
      <c r="BY18" s="148">
        <f>'2.1'!BY18/'3.1.a'!$L$183</f>
        <v>-3.6752234861778307E-3</v>
      </c>
      <c r="BZ18" s="148">
        <f>'2.1'!BZ18/'3.1.a'!$L$183</f>
        <v>2.698810169418539E-2</v>
      </c>
      <c r="CA18" s="148">
        <f>'2.1'!CA18/'3.1.a'!$L$183</f>
        <v>3.3977573524328071E-4</v>
      </c>
      <c r="CB18" s="148">
        <f>'2.1'!CB18/'3.1.a'!$L$183</f>
        <v>2.1880438248425694E-3</v>
      </c>
      <c r="CC18" s="148">
        <f>'2.1'!CC18/'3.1.a'!$L$183</f>
        <v>-5.3128602989722671E-3</v>
      </c>
      <c r="CD18" s="229">
        <f>'2.1'!CD18/'3.1.a'!$L$183</f>
        <v>2.4203060955298974E-2</v>
      </c>
      <c r="CE18" s="228">
        <f>'2.1'!CE18/'3.1.a'!$M$183</f>
        <v>1.9531704507331788E-2</v>
      </c>
      <c r="CF18" s="148">
        <f>'2.1'!CF18/'3.1.a'!$M$183</f>
        <v>3.9745894276627305E-3</v>
      </c>
      <c r="CG18" s="148">
        <f>'2.1'!CG18/'3.1.a'!$M$183</f>
        <v>-3.7641709389665805E-3</v>
      </c>
      <c r="CH18" s="148">
        <f>'2.1'!CH18/'3.1.a'!$M$183</f>
        <v>1.9742122996027938E-2</v>
      </c>
      <c r="CI18" s="148">
        <f>'2.1'!CI18/'3.1.a'!$M$183</f>
        <v>1.7565552057298547E-4</v>
      </c>
      <c r="CJ18" s="148">
        <f>'2.1'!CJ18/'3.1.a'!$M$183</f>
        <v>1.2110737021373355E-3</v>
      </c>
      <c r="CK18" s="148">
        <f>'2.1'!CK18/'3.1.a'!$M$183</f>
        <v>-4.1900568482220769E-3</v>
      </c>
      <c r="CL18" s="229">
        <f>'2.1'!CL18/'3.1.a'!$M$183</f>
        <v>1.693879537051618E-2</v>
      </c>
    </row>
    <row r="19" spans="1:90" ht="20.100000000000001" customHeight="1" x14ac:dyDescent="0.25">
      <c r="A19" s="123" t="s">
        <v>394</v>
      </c>
      <c r="B19" s="121" t="s">
        <v>395</v>
      </c>
      <c r="C19" s="228">
        <f>'2.1'!C19/'3.1.a'!$C$183</f>
        <v>2.0700966633573074E-2</v>
      </c>
      <c r="D19" s="148">
        <f>'2.1'!D19/'3.1.a'!$C$183</f>
        <v>2.2969971658945874E-4</v>
      </c>
      <c r="E19" s="148">
        <f>'2.1'!E19/'3.1.a'!$C$183</f>
        <v>0</v>
      </c>
      <c r="F19" s="148">
        <f>'2.1'!F19/'3.1.a'!$C$183</f>
        <v>2.0930666350162538E-2</v>
      </c>
      <c r="G19" s="148">
        <f>'2.1'!G19/'3.1.a'!$C$183</f>
        <v>7.0957534745459986E-3</v>
      </c>
      <c r="H19" s="148">
        <f>'2.1'!H19/'3.1.a'!$C$183</f>
        <v>4.0827973277032751E-3</v>
      </c>
      <c r="I19" s="148">
        <f>'2.1'!I19/'3.1.a'!$C$183</f>
        <v>0</v>
      </c>
      <c r="J19" s="229">
        <f>'2.1'!J19/'3.1.a'!$C$183</f>
        <v>3.2109217152411815E-2</v>
      </c>
      <c r="K19" s="228">
        <f>'2.1'!K19/'3.1.a'!$D$183</f>
        <v>1.8293275246799752E-2</v>
      </c>
      <c r="L19" s="148">
        <f>'2.1'!L19/'3.1.a'!$D$183</f>
        <v>2.2976568086606678E-4</v>
      </c>
      <c r="M19" s="148">
        <f>'2.1'!M19/'3.1.a'!$D$183</f>
        <v>0</v>
      </c>
      <c r="N19" s="148">
        <f>'2.1'!N19/'3.1.a'!$D$183</f>
        <v>1.852304092766582E-2</v>
      </c>
      <c r="O19" s="148">
        <f>'2.1'!O19/'3.1.a'!$D$183</f>
        <v>6.8573872784161698E-3</v>
      </c>
      <c r="P19" s="148">
        <f>'2.1'!P19/'3.1.a'!$D$183</f>
        <v>3.8075114816377102E-3</v>
      </c>
      <c r="Q19" s="148">
        <f>'2.1'!Q19/'3.1.a'!$D$183</f>
        <v>0</v>
      </c>
      <c r="R19" s="229">
        <f>'2.1'!R19/'3.1.a'!$D$183</f>
        <v>2.9187939687719704E-2</v>
      </c>
      <c r="S19" s="228">
        <f>'2.1'!S19/'3.1.a'!$E$183</f>
        <v>2.4489780522898331E-2</v>
      </c>
      <c r="T19" s="148">
        <f>'2.1'!T19/'3.1.a'!$E$183</f>
        <v>1.7575540083015569E-3</v>
      </c>
      <c r="U19" s="148">
        <f>'2.1'!U19/'3.1.a'!$E$183</f>
        <v>0</v>
      </c>
      <c r="V19" s="148">
        <f>'2.1'!V19/'3.1.a'!$E$183</f>
        <v>2.624733453119988E-2</v>
      </c>
      <c r="W19" s="148">
        <f>'2.1'!W19/'3.1.a'!$E$183</f>
        <v>6.4512250530548258E-3</v>
      </c>
      <c r="X19" s="148">
        <f>'2.1'!X19/'3.1.a'!$E$183</f>
        <v>3.143905003662047E-3</v>
      </c>
      <c r="Y19" s="148">
        <f>'2.1'!Y19/'3.1.a'!$E$183</f>
        <v>0</v>
      </c>
      <c r="Z19" s="229">
        <f>'2.1'!Z19/'3.1.a'!$E$183</f>
        <v>3.5842464587916747E-2</v>
      </c>
      <c r="AA19" s="228">
        <f>'2.1'!AA19/'3.1.a'!$F$183</f>
        <v>2.2990771057639345E-2</v>
      </c>
      <c r="AB19" s="148">
        <f>'2.1'!AB19/'3.1.a'!$F$183</f>
        <v>4.7956306747537681E-4</v>
      </c>
      <c r="AC19" s="148">
        <f>'2.1'!AC19/'3.1.a'!$F$183</f>
        <v>0</v>
      </c>
      <c r="AD19" s="148">
        <f>'2.1'!AD19/'3.1.a'!$F$183</f>
        <v>2.3470334125114727E-2</v>
      </c>
      <c r="AE19" s="148">
        <f>'2.1'!AE19/'3.1.a'!$F$183</f>
        <v>7.5447050451192344E-3</v>
      </c>
      <c r="AF19" s="148">
        <f>'2.1'!AF19/'3.1.a'!$F$183</f>
        <v>3.6667376883238586E-3</v>
      </c>
      <c r="AG19" s="148">
        <f>'2.1'!AG19/'3.1.a'!$F$183</f>
        <v>0</v>
      </c>
      <c r="AH19" s="229">
        <f>'2.1'!AH19/'3.1.a'!$F$183</f>
        <v>3.4681776858557813E-2</v>
      </c>
      <c r="AI19" s="228">
        <f>'2.1'!AI19/'3.1.a'!$G$183</f>
        <v>1.7559349040601299E-2</v>
      </c>
      <c r="AJ19" s="148">
        <f>'2.1'!AJ19/'3.1.a'!$G$183</f>
        <v>8.7907253363541781E-4</v>
      </c>
      <c r="AK19" s="148">
        <f>'2.1'!AK19/'3.1.a'!$G$183</f>
        <v>0</v>
      </c>
      <c r="AL19" s="148">
        <f>'2.1'!AL19/'3.1.a'!$G$183</f>
        <v>1.8438421574236721E-2</v>
      </c>
      <c r="AM19" s="148">
        <f>'2.1'!AM19/'3.1.a'!$G$183</f>
        <v>6.72246574985333E-3</v>
      </c>
      <c r="AN19" s="148">
        <f>'2.1'!AN19/'3.1.a'!$G$183</f>
        <v>3.7382074248878249E-3</v>
      </c>
      <c r="AO19" s="148">
        <f>'2.1'!AO19/'3.1.a'!$G$183</f>
        <v>0</v>
      </c>
      <c r="AP19" s="229">
        <f>'2.1'!AP19/'3.1.a'!$G$183</f>
        <v>2.8899094748977883E-2</v>
      </c>
      <c r="AQ19" s="228">
        <f>'2.1'!AQ19/'3.1.a'!$H$183</f>
        <v>1.5983820145203623E-2</v>
      </c>
      <c r="AR19" s="148">
        <f>'2.1'!AR19/'3.1.a'!$H$183</f>
        <v>9.1177960169699338E-4</v>
      </c>
      <c r="AS19" s="148">
        <f>'2.1'!AS19/'3.1.a'!$H$183</f>
        <v>0</v>
      </c>
      <c r="AT19" s="148">
        <f>'2.1'!AT19/'3.1.a'!$H$183</f>
        <v>1.6895599746900618E-2</v>
      </c>
      <c r="AU19" s="148">
        <f>'2.1'!AU19/'3.1.a'!$H$183</f>
        <v>9.255285578144215E-3</v>
      </c>
      <c r="AV19" s="148">
        <f>'2.1'!AV19/'3.1.a'!$H$183</f>
        <v>4.5190970300719958E-3</v>
      </c>
      <c r="AW19" s="148">
        <f>'2.1'!AW19/'3.1.a'!$H$183</f>
        <v>0</v>
      </c>
      <c r="AX19" s="229">
        <f>'2.1'!AX19/'3.1.a'!$H$183</f>
        <v>3.0669982355116827E-2</v>
      </c>
      <c r="AY19" s="228">
        <f>'2.1'!AY19/'3.1.a'!$I$183</f>
        <v>1.8842866914769808E-2</v>
      </c>
      <c r="AZ19" s="148">
        <f>'2.1'!AZ19/'3.1.a'!$I$183</f>
        <v>3.998616751173347E-4</v>
      </c>
      <c r="BA19" s="148">
        <f>'2.1'!BA19/'3.1.a'!$I$183</f>
        <v>0</v>
      </c>
      <c r="BB19" s="148">
        <f>'2.1'!BB19/'3.1.a'!$I$183</f>
        <v>1.9242728589887143E-2</v>
      </c>
      <c r="BC19" s="148">
        <f>'2.1'!BC19/'3.1.a'!$I$183</f>
        <v>7.7107773984171901E-3</v>
      </c>
      <c r="BD19" s="148">
        <f>'2.1'!BD19/'3.1.a'!$I$183</f>
        <v>4.2750298608341146E-3</v>
      </c>
      <c r="BE19" s="148">
        <f>'2.1'!BE19/'3.1.a'!$I$183</f>
        <v>0</v>
      </c>
      <c r="BF19" s="229">
        <f>'2.1'!BF19/'3.1.a'!$I$183</f>
        <v>3.1228535849138449E-2</v>
      </c>
      <c r="BG19" s="228">
        <f>'2.1'!BG19/'3.1.a'!$J$183</f>
        <v>1.7410102697594236E-2</v>
      </c>
      <c r="BH19" s="148">
        <f>'2.1'!BH19/'3.1.a'!$J$183</f>
        <v>3.4474941002772921E-4</v>
      </c>
      <c r="BI19" s="148">
        <f>'2.1'!BI19/'3.1.a'!$J$183</f>
        <v>0</v>
      </c>
      <c r="BJ19" s="148">
        <f>'2.1'!BJ19/'3.1.a'!$J$183</f>
        <v>1.7754852107621968E-2</v>
      </c>
      <c r="BK19" s="148">
        <f>'2.1'!BK19/'3.1.a'!$J$183</f>
        <v>7.9585145467662172E-3</v>
      </c>
      <c r="BL19" s="148">
        <f>'2.1'!BL19/'3.1.a'!$J$183</f>
        <v>4.1998591764005836E-3</v>
      </c>
      <c r="BM19" s="148">
        <f>'2.1'!BM19/'3.1.a'!$J$183</f>
        <v>0</v>
      </c>
      <c r="BN19" s="229">
        <f>'2.1'!BN19/'3.1.a'!$J$183</f>
        <v>2.9913225830788773E-2</v>
      </c>
      <c r="BO19" s="228">
        <f>'2.1'!BO19/'3.1.a'!$K$183</f>
        <v>2.1664061981096612E-2</v>
      </c>
      <c r="BP19" s="148">
        <f>'2.1'!BP19/'3.1.a'!$K$183</f>
        <v>3.9257005412226772E-4</v>
      </c>
      <c r="BQ19" s="148">
        <f>'2.1'!BQ19/'3.1.a'!$K$183</f>
        <v>0</v>
      </c>
      <c r="BR19" s="148">
        <f>'2.1'!BR19/'3.1.a'!$K$183</f>
        <v>2.2056632035218883E-2</v>
      </c>
      <c r="BS19" s="148">
        <f>'2.1'!BS19/'3.1.a'!$K$183</f>
        <v>6.6971900911293805E-3</v>
      </c>
      <c r="BT19" s="148">
        <f>'2.1'!BT19/'3.1.a'!$K$183</f>
        <v>4.2037595761415412E-3</v>
      </c>
      <c r="BU19" s="148">
        <f>'2.1'!BU19/'3.1.a'!$K$183</f>
        <v>0</v>
      </c>
      <c r="BV19" s="229">
        <f>'2.1'!BV19/'3.1.a'!$K$183</f>
        <v>3.2957581702489802E-2</v>
      </c>
      <c r="BW19" s="228">
        <f>'2.1'!BW19/'3.1.a'!$L$183</f>
        <v>3.1585270694138197E-2</v>
      </c>
      <c r="BX19" s="148">
        <f>'2.1'!BX19/'3.1.a'!$L$183</f>
        <v>2.5541356541222064E-3</v>
      </c>
      <c r="BY19" s="148">
        <f>'2.1'!BY19/'3.1.a'!$L$183</f>
        <v>0</v>
      </c>
      <c r="BZ19" s="148">
        <f>'2.1'!BZ19/'3.1.a'!$L$183</f>
        <v>3.4139406348260404E-2</v>
      </c>
      <c r="CA19" s="148">
        <f>'2.1'!CA19/'3.1.a'!$L$183</f>
        <v>7.1235166215123389E-3</v>
      </c>
      <c r="CB19" s="148">
        <f>'2.1'!CB19/'3.1.a'!$L$183</f>
        <v>3.6665354775012602E-3</v>
      </c>
      <c r="CC19" s="148">
        <f>'2.1'!CC19/'3.1.a'!$L$183</f>
        <v>0</v>
      </c>
      <c r="CD19" s="229">
        <f>'2.1'!CD19/'3.1.a'!$L$183</f>
        <v>4.4929458447274001E-2</v>
      </c>
      <c r="CE19" s="228">
        <f>'2.1'!CE19/'3.1.a'!$M$183</f>
        <v>1.684950795386422E-2</v>
      </c>
      <c r="CF19" s="148">
        <f>'2.1'!CF19/'3.1.a'!$M$183</f>
        <v>3.3917234923293949E-4</v>
      </c>
      <c r="CG19" s="148">
        <f>'2.1'!CG19/'3.1.a'!$M$183</f>
        <v>0</v>
      </c>
      <c r="CH19" s="148">
        <f>'2.1'!CH19/'3.1.a'!$M$183</f>
        <v>1.718868030309716E-2</v>
      </c>
      <c r="CI19" s="148">
        <f>'2.1'!CI19/'3.1.a'!$M$183</f>
        <v>7.6569831632885806E-3</v>
      </c>
      <c r="CJ19" s="148">
        <f>'2.1'!CJ19/'3.1.a'!$M$183</f>
        <v>3.6712228157786912E-3</v>
      </c>
      <c r="CK19" s="148">
        <f>'2.1'!CK19/'3.1.a'!$M$183</f>
        <v>0</v>
      </c>
      <c r="CL19" s="229">
        <f>'2.1'!CL19/'3.1.a'!$M$183</f>
        <v>2.8516886282164429E-2</v>
      </c>
    </row>
    <row r="20" spans="1:90" ht="20.100000000000001" customHeight="1" x14ac:dyDescent="0.25">
      <c r="A20" s="18" t="s">
        <v>396</v>
      </c>
      <c r="B20" s="19" t="s">
        <v>813</v>
      </c>
      <c r="C20" s="222">
        <f>'2.1'!C20/'3.1.a'!$C$183</f>
        <v>0.29695712428158988</v>
      </c>
      <c r="D20" s="96">
        <f>'2.1'!D20/'3.1.a'!$C$183</f>
        <v>1.7952716654142584E-2</v>
      </c>
      <c r="E20" s="96">
        <f>'2.1'!E20/'3.1.a'!$C$183</f>
        <v>-4.5833047401248684E-3</v>
      </c>
      <c r="F20" s="96">
        <f>'2.1'!F20/'3.1.a'!$C$183</f>
        <v>0.31032653619560757</v>
      </c>
      <c r="G20" s="96">
        <f>'2.1'!G20/'3.1.a'!$C$183</f>
        <v>0.13356897176359156</v>
      </c>
      <c r="H20" s="96">
        <f>'2.1'!H20/'3.1.a'!$C$183</f>
        <v>8.0838880727806803E-2</v>
      </c>
      <c r="I20" s="96">
        <f>'2.1'!I20/'3.1.a'!$C$183</f>
        <v>-0.10298403776323356</v>
      </c>
      <c r="J20" s="223">
        <f>'2.1'!J20/'3.1.a'!$C$183</f>
        <v>0.42175035092377239</v>
      </c>
      <c r="K20" s="222">
        <f>'2.1'!K20/'3.1.a'!$D$183</f>
        <v>0.29973725121483213</v>
      </c>
      <c r="L20" s="96">
        <f>'2.1'!L20/'3.1.a'!$D$183</f>
        <v>1.8661467821588701E-2</v>
      </c>
      <c r="M20" s="96">
        <f>'2.1'!M20/'3.1.a'!$D$183</f>
        <v>-4.7069205464353881E-3</v>
      </c>
      <c r="N20" s="96">
        <f>'2.1'!N20/'3.1.a'!$D$183</f>
        <v>0.31369179848998541</v>
      </c>
      <c r="O20" s="96">
        <f>'2.1'!O20/'3.1.a'!$D$183</f>
        <v>0.12360133070102489</v>
      </c>
      <c r="P20" s="96">
        <f>'2.1'!P20/'3.1.a'!$D$183</f>
        <v>8.0500256758872332E-2</v>
      </c>
      <c r="Q20" s="96">
        <f>'2.1'!Q20/'3.1.a'!$D$183</f>
        <v>-9.7545306930854198E-2</v>
      </c>
      <c r="R20" s="223">
        <f>'2.1'!R20/'3.1.a'!$D$183</f>
        <v>0.4202480790190285</v>
      </c>
      <c r="S20" s="222">
        <f>'2.1'!S20/'3.1.a'!$E$183</f>
        <v>0.29416673332024734</v>
      </c>
      <c r="T20" s="96">
        <f>'2.1'!T20/'3.1.a'!$E$183</f>
        <v>1.7970031084313654E-2</v>
      </c>
      <c r="U20" s="96">
        <f>'2.1'!U20/'3.1.a'!$E$183</f>
        <v>-3.6641544527681543E-3</v>
      </c>
      <c r="V20" s="96">
        <f>'2.1'!V20/'3.1.a'!$E$183</f>
        <v>0.30847260995179288</v>
      </c>
      <c r="W20" s="96">
        <f>'2.1'!W20/'3.1.a'!$E$183</f>
        <v>0.12645344936980718</v>
      </c>
      <c r="X20" s="96">
        <f>'2.1'!X20/'3.1.a'!$E$183</f>
        <v>8.3877417906520521E-2</v>
      </c>
      <c r="Y20" s="96">
        <f>'2.1'!Y20/'3.1.a'!$E$183</f>
        <v>-9.9522867097002227E-2</v>
      </c>
      <c r="Z20" s="223">
        <f>'2.1'!Z20/'3.1.a'!$E$183</f>
        <v>0.41928061013111834</v>
      </c>
      <c r="AA20" s="222">
        <f>'2.1'!AA20/'3.1.a'!$F$183</f>
        <v>0.29468787024875687</v>
      </c>
      <c r="AB20" s="96">
        <f>'2.1'!AB20/'3.1.a'!$F$183</f>
        <v>1.8410379609720799E-2</v>
      </c>
      <c r="AC20" s="96">
        <f>'2.1'!AC20/'3.1.a'!$F$183</f>
        <v>-3.2546915512848911E-3</v>
      </c>
      <c r="AD20" s="96">
        <f>'2.1'!AD20/'3.1.a'!$F$183</f>
        <v>0.30984355830719279</v>
      </c>
      <c r="AE20" s="96">
        <f>'2.1'!AE20/'3.1.a'!$F$183</f>
        <v>0.1286975798620168</v>
      </c>
      <c r="AF20" s="96">
        <f>'2.1'!AF20/'3.1.a'!$F$183</f>
        <v>7.9499754146047444E-2</v>
      </c>
      <c r="AG20" s="96">
        <f>'2.1'!AG20/'3.1.a'!$F$183</f>
        <v>-9.2860445758453952E-2</v>
      </c>
      <c r="AH20" s="223">
        <f>'2.1'!AH20/'3.1.a'!$F$183</f>
        <v>0.42518044655680298</v>
      </c>
      <c r="AI20" s="222">
        <f>'2.1'!AI20/'3.1.a'!$G$183</f>
        <v>0.30627383563698024</v>
      </c>
      <c r="AJ20" s="96">
        <f>'2.1'!AJ20/'3.1.a'!$G$183</f>
        <v>1.9469486887128171E-2</v>
      </c>
      <c r="AK20" s="96">
        <f>'2.1'!AK20/'3.1.a'!$G$183</f>
        <v>-3.6605911881200629E-3</v>
      </c>
      <c r="AL20" s="96">
        <f>'2.1'!AL20/'3.1.a'!$G$183</f>
        <v>0.3220827313359883</v>
      </c>
      <c r="AM20" s="96">
        <f>'2.1'!AM20/'3.1.a'!$G$183</f>
        <v>0.12886349506474409</v>
      </c>
      <c r="AN20" s="96">
        <f>'2.1'!AN20/'3.1.a'!$G$183</f>
        <v>8.3864413811850183E-2</v>
      </c>
      <c r="AO20" s="96">
        <f>'2.1'!AO20/'3.1.a'!$G$183</f>
        <v>-9.2893350130120414E-2</v>
      </c>
      <c r="AP20" s="223">
        <f>'2.1'!AP20/'3.1.a'!$G$183</f>
        <v>0.44191729008246217</v>
      </c>
      <c r="AQ20" s="222">
        <f>'2.1'!AQ20/'3.1.a'!$H$183</f>
        <v>0.35082801843031336</v>
      </c>
      <c r="AR20" s="96">
        <f>'2.1'!AR20/'3.1.a'!$H$183</f>
        <v>2.2195542720230055E-2</v>
      </c>
      <c r="AS20" s="96">
        <f>'2.1'!AS20/'3.1.a'!$H$183</f>
        <v>-4.7519463471000552E-3</v>
      </c>
      <c r="AT20" s="96">
        <f>'2.1'!AT20/'3.1.a'!$H$183</f>
        <v>0.36827161480344334</v>
      </c>
      <c r="AU20" s="96">
        <f>'2.1'!AU20/'3.1.a'!$H$183</f>
        <v>0.13390741933316982</v>
      </c>
      <c r="AV20" s="96">
        <f>'2.1'!AV20/'3.1.a'!$H$183</f>
        <v>8.6965563344378077E-2</v>
      </c>
      <c r="AW20" s="96">
        <f>'2.1'!AW20/'3.1.a'!$H$183</f>
        <v>-9.7510297951713842E-2</v>
      </c>
      <c r="AX20" s="223">
        <f>'2.1'!AX20/'3.1.a'!$H$183</f>
        <v>0.49163429952927745</v>
      </c>
      <c r="AY20" s="222">
        <f>'2.1'!AY20/'3.1.a'!$I$183</f>
        <v>0.3449343203052585</v>
      </c>
      <c r="AZ20" s="96">
        <f>'2.1'!AZ20/'3.1.a'!$I$183</f>
        <v>2.3444865253712997E-2</v>
      </c>
      <c r="BA20" s="96">
        <f>'2.1'!BA20/'3.1.a'!$I$183</f>
        <v>-5.0769640354117688E-3</v>
      </c>
      <c r="BB20" s="96">
        <f>'2.1'!BB20/'3.1.a'!$I$183</f>
        <v>0.36330222152355973</v>
      </c>
      <c r="BC20" s="96">
        <f>'2.1'!BC20/'3.1.a'!$I$183</f>
        <v>0.13239036785707503</v>
      </c>
      <c r="BD20" s="96">
        <f>'2.1'!BD20/'3.1.a'!$I$183</f>
        <v>8.8102787662528062E-2</v>
      </c>
      <c r="BE20" s="96">
        <f>'2.1'!BE20/'3.1.a'!$I$183</f>
        <v>-9.8059177896214766E-2</v>
      </c>
      <c r="BF20" s="223">
        <f>'2.1'!BF20/'3.1.a'!$I$183</f>
        <v>0.48573619914694804</v>
      </c>
      <c r="BG20" s="222">
        <f>'2.1'!BG20/'3.1.a'!$J$183</f>
        <v>0.33452361343384868</v>
      </c>
      <c r="BH20" s="96">
        <f>'2.1'!BH20/'3.1.a'!$J$183</f>
        <v>2.9489348247146538E-2</v>
      </c>
      <c r="BI20" s="96">
        <f>'2.1'!BI20/'3.1.a'!$J$183</f>
        <v>-4.1883594600893937E-3</v>
      </c>
      <c r="BJ20" s="96">
        <f>'2.1'!BJ20/'3.1.a'!$J$183</f>
        <v>0.35982460222090579</v>
      </c>
      <c r="BK20" s="96">
        <f>'2.1'!BK20/'3.1.a'!$J$183</f>
        <v>0.12800533157077504</v>
      </c>
      <c r="BL20" s="96">
        <f>'2.1'!BL20/'3.1.a'!$J$183</f>
        <v>8.3241573327913515E-2</v>
      </c>
      <c r="BM20" s="96">
        <f>'2.1'!BM20/'3.1.a'!$J$183</f>
        <v>-8.9605294517261999E-2</v>
      </c>
      <c r="BN20" s="223">
        <f>'2.1'!BN20/'3.1.a'!$J$183</f>
        <v>0.48146621260233236</v>
      </c>
      <c r="BO20" s="222">
        <f>'2.1'!BO20/'3.1.a'!$K$183</f>
        <v>0.33455034221704055</v>
      </c>
      <c r="BP20" s="96">
        <f>'2.1'!BP20/'3.1.a'!$K$183</f>
        <v>2.2311125695140918E-2</v>
      </c>
      <c r="BQ20" s="96">
        <f>'2.1'!BQ20/'3.1.a'!$K$183</f>
        <v>-3.9061709514357297E-3</v>
      </c>
      <c r="BR20" s="96">
        <f>'2.1'!BR20/'3.1.a'!$K$183</f>
        <v>0.35295529696074579</v>
      </c>
      <c r="BS20" s="96">
        <f>'2.1'!BS20/'3.1.a'!$K$183</f>
        <v>0.12803771170273029</v>
      </c>
      <c r="BT20" s="96">
        <f>'2.1'!BT20/'3.1.a'!$K$183</f>
        <v>8.6151060560984774E-2</v>
      </c>
      <c r="BU20" s="96">
        <f>'2.1'!BU20/'3.1.a'!$K$183</f>
        <v>-9.3122213113699739E-2</v>
      </c>
      <c r="BV20" s="223">
        <f>'2.1'!BV20/'3.1.a'!$K$183</f>
        <v>0.47402185611076109</v>
      </c>
      <c r="BW20" s="222">
        <f>'2.1'!BW20/'3.1.a'!$L$183</f>
        <v>0.32257105117472451</v>
      </c>
      <c r="BX20" s="96">
        <f>'2.1'!BX20/'3.1.a'!$L$183</f>
        <v>2.5911713606628806E-2</v>
      </c>
      <c r="BY20" s="96">
        <f>'2.1'!BY20/'3.1.a'!$L$183</f>
        <v>-3.6752234861778307E-3</v>
      </c>
      <c r="BZ20" s="96">
        <f>'2.1'!BZ20/'3.1.a'!$L$183</f>
        <v>0.34480754129517549</v>
      </c>
      <c r="CA20" s="96">
        <f>'2.1'!CA20/'3.1.a'!$L$183</f>
        <v>0.12437097704513048</v>
      </c>
      <c r="CB20" s="96">
        <f>'2.1'!CB20/'3.1.a'!$L$183</f>
        <v>8.9153978651354993E-2</v>
      </c>
      <c r="CC20" s="96">
        <f>'2.1'!CC20/'3.1.a'!$L$183</f>
        <v>-9.2709994671131765E-2</v>
      </c>
      <c r="CD20" s="223">
        <f>'2.1'!CD20/'3.1.a'!$L$183</f>
        <v>0.46562250232052926</v>
      </c>
      <c r="CE20" s="222">
        <f>'2.1'!CE20/'3.1.a'!$M$183</f>
        <v>0.36692586804672056</v>
      </c>
      <c r="CF20" s="96">
        <f>'2.1'!CF20/'3.1.a'!$M$183</f>
        <v>2.0682488120931111E-2</v>
      </c>
      <c r="CG20" s="96">
        <f>'2.1'!CG20/'3.1.a'!$M$183</f>
        <v>-3.7641709389665805E-3</v>
      </c>
      <c r="CH20" s="96">
        <f>'2.1'!CH20/'3.1.a'!$M$183</f>
        <v>0.38384418522868508</v>
      </c>
      <c r="CI20" s="96">
        <f>'2.1'!CI20/'3.1.a'!$M$183</f>
        <v>0.12718053710202507</v>
      </c>
      <c r="CJ20" s="96">
        <f>'2.1'!CJ20/'3.1.a'!$M$183</f>
        <v>9.3749171937939857E-2</v>
      </c>
      <c r="CK20" s="96">
        <f>'2.1'!CK20/'3.1.a'!$M$183</f>
        <v>-0.10575075886609168</v>
      </c>
      <c r="CL20" s="223">
        <f>'2.1'!CL20/'3.1.a'!$M$183</f>
        <v>0.49902313540255833</v>
      </c>
    </row>
    <row r="21" spans="1:90" ht="20.100000000000001" customHeight="1" x14ac:dyDescent="0.25">
      <c r="A21" s="118">
        <v>2</v>
      </c>
      <c r="B21" s="118" t="s">
        <v>588</v>
      </c>
      <c r="C21" s="224">
        <f>'2.1'!C21/'3.1.a'!$C$183</f>
        <v>0.2936447705442139</v>
      </c>
      <c r="D21" s="146">
        <f>'2.1'!D21/'3.1.a'!$C$183</f>
        <v>1.7952716654142584E-2</v>
      </c>
      <c r="E21" s="146">
        <f>'2.1'!E21/'3.1.a'!$C$183</f>
        <v>-4.5833047401248684E-3</v>
      </c>
      <c r="F21" s="146">
        <f>'2.1'!F21/'3.1.a'!$C$183</f>
        <v>0.30701418245823159</v>
      </c>
      <c r="G21" s="146">
        <f>'2.1'!G21/'3.1.a'!$C$183</f>
        <v>0.12715696109626665</v>
      </c>
      <c r="H21" s="146">
        <f>'2.1'!H21/'3.1.a'!$C$183</f>
        <v>7.5765389831322208E-2</v>
      </c>
      <c r="I21" s="146">
        <f>'2.1'!I21/'3.1.a'!$C$183</f>
        <v>-0.10298403776323356</v>
      </c>
      <c r="J21" s="225">
        <f>'2.1'!J21/'3.1.a'!$C$183</f>
        <v>0.4069524956225869</v>
      </c>
      <c r="K21" s="224">
        <f>'2.1'!K21/'3.1.a'!$D$183</f>
        <v>0.29911043480818117</v>
      </c>
      <c r="L21" s="146">
        <f>'2.1'!L21/'3.1.a'!$D$183</f>
        <v>1.8661467821588701E-2</v>
      </c>
      <c r="M21" s="146">
        <f>'2.1'!M21/'3.1.a'!$D$183</f>
        <v>-4.7069205464353881E-3</v>
      </c>
      <c r="N21" s="146">
        <f>'2.1'!N21/'3.1.a'!$D$183</f>
        <v>0.31306498208333444</v>
      </c>
      <c r="O21" s="146">
        <f>'2.1'!O21/'3.1.a'!$D$183</f>
        <v>0.12045344413156865</v>
      </c>
      <c r="P21" s="146">
        <f>'2.1'!P21/'3.1.a'!$D$183</f>
        <v>7.6019181361020496E-2</v>
      </c>
      <c r="Q21" s="146">
        <f>'2.1'!Q21/'3.1.a'!$D$183</f>
        <v>-9.7545306930854198E-2</v>
      </c>
      <c r="R21" s="225">
        <f>'2.1'!R21/'3.1.a'!$D$183</f>
        <v>0.41199230064506942</v>
      </c>
      <c r="S21" s="224">
        <f>'2.1'!S21/'3.1.a'!$E$183</f>
        <v>0.29363465224841007</v>
      </c>
      <c r="T21" s="146">
        <f>'2.1'!T21/'3.1.a'!$E$183</f>
        <v>1.7970031084313654E-2</v>
      </c>
      <c r="U21" s="146">
        <f>'2.1'!U21/'3.1.a'!$E$183</f>
        <v>-3.6641544527681543E-3</v>
      </c>
      <c r="V21" s="146">
        <f>'2.1'!V21/'3.1.a'!$E$183</f>
        <v>0.30794052887995566</v>
      </c>
      <c r="W21" s="146">
        <f>'2.1'!W21/'3.1.a'!$E$183</f>
        <v>0.12387101435753849</v>
      </c>
      <c r="X21" s="146">
        <f>'2.1'!X21/'3.1.a'!$E$183</f>
        <v>7.8784489735714031E-2</v>
      </c>
      <c r="Y21" s="146">
        <f>'2.1'!Y21/'3.1.a'!$E$183</f>
        <v>-9.9522867097002227E-2</v>
      </c>
      <c r="Z21" s="225">
        <f>'2.1'!Z21/'3.1.a'!$E$183</f>
        <v>0.4110731658762059</v>
      </c>
      <c r="AA21" s="224">
        <f>'2.1'!AA21/'3.1.a'!$F$183</f>
        <v>0.29320976547655464</v>
      </c>
      <c r="AB21" s="146">
        <f>'2.1'!AB21/'3.1.a'!$F$183</f>
        <v>1.8410379609720799E-2</v>
      </c>
      <c r="AC21" s="146">
        <f>'2.1'!AC21/'3.1.a'!$F$183</f>
        <v>-3.2546915512848911E-3</v>
      </c>
      <c r="AD21" s="146">
        <f>'2.1'!AD21/'3.1.a'!$F$183</f>
        <v>0.30836545353499056</v>
      </c>
      <c r="AE21" s="146">
        <f>'2.1'!AE21/'3.1.a'!$F$183</f>
        <v>0.12422105125329776</v>
      </c>
      <c r="AF21" s="146">
        <f>'2.1'!AF21/'3.1.a'!$F$183</f>
        <v>7.7443141052714326E-2</v>
      </c>
      <c r="AG21" s="146">
        <f>'2.1'!AG21/'3.1.a'!$F$183</f>
        <v>-9.2860445758453952E-2</v>
      </c>
      <c r="AH21" s="225">
        <f>'2.1'!AH21/'3.1.a'!$F$183</f>
        <v>0.41716920008254865</v>
      </c>
      <c r="AI21" s="224">
        <f>'2.1'!AI21/'3.1.a'!$G$183</f>
        <v>0.30488560632215761</v>
      </c>
      <c r="AJ21" s="146">
        <f>'2.1'!AJ21/'3.1.a'!$G$183</f>
        <v>1.9469486887128171E-2</v>
      </c>
      <c r="AK21" s="146">
        <f>'2.1'!AK21/'3.1.a'!$G$183</f>
        <v>-3.6605911881200629E-3</v>
      </c>
      <c r="AL21" s="146">
        <f>'2.1'!AL21/'3.1.a'!$G$183</f>
        <v>0.32069450202116573</v>
      </c>
      <c r="AM21" s="146">
        <f>'2.1'!AM21/'3.1.a'!$G$183</f>
        <v>0.12395103738030702</v>
      </c>
      <c r="AN21" s="146">
        <f>'2.1'!AN21/'3.1.a'!$G$183</f>
        <v>8.0897006596728674E-2</v>
      </c>
      <c r="AO21" s="146">
        <f>'2.1'!AO21/'3.1.a'!$G$183</f>
        <v>-9.2893350130120414E-2</v>
      </c>
      <c r="AP21" s="225">
        <f>'2.1'!AP21/'3.1.a'!$G$183</f>
        <v>0.43264919586808098</v>
      </c>
      <c r="AQ21" s="224">
        <f>'2.1'!AQ21/'3.1.a'!$H$183</f>
        <v>0.35180147614044782</v>
      </c>
      <c r="AR21" s="146">
        <f>'2.1'!AR21/'3.1.a'!$H$183</f>
        <v>2.2195542720230055E-2</v>
      </c>
      <c r="AS21" s="146">
        <f>'2.1'!AS21/'3.1.a'!$H$183</f>
        <v>-4.7519463471000552E-3</v>
      </c>
      <c r="AT21" s="146">
        <f>'2.1'!AT21/'3.1.a'!$H$183</f>
        <v>0.3692450725135778</v>
      </c>
      <c r="AU21" s="146">
        <f>'2.1'!AU21/'3.1.a'!$H$183</f>
        <v>0.13351912214015246</v>
      </c>
      <c r="AV21" s="146">
        <f>'2.1'!AV21/'3.1.a'!$H$183</f>
        <v>8.5022450765301377E-2</v>
      </c>
      <c r="AW21" s="146">
        <f>'2.1'!AW21/'3.1.a'!$H$183</f>
        <v>-9.7510297951713842E-2</v>
      </c>
      <c r="AX21" s="225">
        <f>'2.1'!AX21/'3.1.a'!$H$183</f>
        <v>0.4902763474673178</v>
      </c>
      <c r="AY21" s="224">
        <f>'2.1'!AY21/'3.1.a'!$I$183</f>
        <v>0.34654862619103888</v>
      </c>
      <c r="AZ21" s="146">
        <f>'2.1'!AZ21/'3.1.a'!$I$183</f>
        <v>2.3444865253712997E-2</v>
      </c>
      <c r="BA21" s="146">
        <f>'2.1'!BA21/'3.1.a'!$I$183</f>
        <v>-5.0769640354117688E-3</v>
      </c>
      <c r="BB21" s="146">
        <f>'2.1'!BB21/'3.1.a'!$I$183</f>
        <v>0.36491652740934011</v>
      </c>
      <c r="BC21" s="146">
        <f>'2.1'!BC21/'3.1.a'!$I$183</f>
        <v>0.13321463479599283</v>
      </c>
      <c r="BD21" s="146">
        <f>'2.1'!BD21/'3.1.a'!$I$183</f>
        <v>8.6624899452447834E-2</v>
      </c>
      <c r="BE21" s="146">
        <f>'2.1'!BE21/'3.1.a'!$I$183</f>
        <v>-9.8059177896214766E-2</v>
      </c>
      <c r="BF21" s="225">
        <f>'2.1'!BF21/'3.1.a'!$I$183</f>
        <v>0.48669688376156595</v>
      </c>
      <c r="BG21" s="224">
        <f>'2.1'!BG21/'3.1.a'!$J$183</f>
        <v>0.33717615551568658</v>
      </c>
      <c r="BH21" s="146">
        <f>'2.1'!BH21/'3.1.a'!$J$183</f>
        <v>2.9489348247146538E-2</v>
      </c>
      <c r="BI21" s="146">
        <f>'2.1'!BI21/'3.1.a'!$J$183</f>
        <v>-4.1883594600893937E-3</v>
      </c>
      <c r="BJ21" s="146">
        <f>'2.1'!BJ21/'3.1.a'!$J$183</f>
        <v>0.36247714430274369</v>
      </c>
      <c r="BK21" s="146">
        <f>'2.1'!BK21/'3.1.a'!$J$183</f>
        <v>0.12847771149539988</v>
      </c>
      <c r="BL21" s="146">
        <f>'2.1'!BL21/'3.1.a'!$J$183</f>
        <v>8.4539298845321548E-2</v>
      </c>
      <c r="BM21" s="146">
        <f>'2.1'!BM21/'3.1.a'!$J$183</f>
        <v>-8.9605294517261999E-2</v>
      </c>
      <c r="BN21" s="225">
        <f>'2.1'!BN21/'3.1.a'!$J$183</f>
        <v>0.48588886012620308</v>
      </c>
      <c r="BO21" s="224">
        <f>'2.1'!BO21/'3.1.a'!$K$183</f>
        <v>0.33613745708562148</v>
      </c>
      <c r="BP21" s="146">
        <f>'2.1'!BP21/'3.1.a'!$K$183</f>
        <v>2.2311125695140918E-2</v>
      </c>
      <c r="BQ21" s="146">
        <f>'2.1'!BQ21/'3.1.a'!$K$183</f>
        <v>-3.9061709514357297E-3</v>
      </c>
      <c r="BR21" s="146">
        <f>'2.1'!BR21/'3.1.a'!$K$183</f>
        <v>0.35454241182932666</v>
      </c>
      <c r="BS21" s="146">
        <f>'2.1'!BS21/'3.1.a'!$K$183</f>
        <v>0.1284444440283791</v>
      </c>
      <c r="BT21" s="146">
        <f>'2.1'!BT21/'3.1.a'!$K$183</f>
        <v>8.6396776999834016E-2</v>
      </c>
      <c r="BU21" s="146">
        <f>'2.1'!BU21/'3.1.a'!$K$183</f>
        <v>-9.3122213113699739E-2</v>
      </c>
      <c r="BV21" s="225">
        <f>'2.1'!BV21/'3.1.a'!$K$183</f>
        <v>0.47626141974384006</v>
      </c>
      <c r="BW21" s="224">
        <f>'2.1'!BW21/'3.1.a'!$L$183</f>
        <v>0.32511424359257896</v>
      </c>
      <c r="BX21" s="146">
        <f>'2.1'!BX21/'3.1.a'!$L$183</f>
        <v>2.5911713606628806E-2</v>
      </c>
      <c r="BY21" s="146">
        <f>'2.1'!BY21/'3.1.a'!$L$183</f>
        <v>-3.6752234861778307E-3</v>
      </c>
      <c r="BZ21" s="146">
        <f>'2.1'!BZ21/'3.1.a'!$L$183</f>
        <v>0.34735073371302994</v>
      </c>
      <c r="CA21" s="146">
        <f>'2.1'!CA21/'3.1.a'!$L$183</f>
        <v>0.12616130762207867</v>
      </c>
      <c r="CB21" s="146">
        <f>'2.1'!CB21/'3.1.a'!$L$183</f>
        <v>8.8695432900609619E-2</v>
      </c>
      <c r="CC21" s="146">
        <f>'2.1'!CC21/'3.1.a'!$L$183</f>
        <v>-9.2709994671131765E-2</v>
      </c>
      <c r="CD21" s="225">
        <f>'2.1'!CD21/'3.1.a'!$L$183</f>
        <v>0.46949747956458643</v>
      </c>
      <c r="CE21" s="224">
        <f>'2.1'!CE21/'3.1.a'!$M$183</f>
        <v>0.36984314205929547</v>
      </c>
      <c r="CF21" s="146">
        <f>'2.1'!CF21/'3.1.a'!$M$183</f>
        <v>2.0682488120931111E-2</v>
      </c>
      <c r="CG21" s="146">
        <f>'2.1'!CG21/'3.1.a'!$M$183</f>
        <v>-3.7641709389665805E-3</v>
      </c>
      <c r="CH21" s="146">
        <f>'2.1'!CH21/'3.1.a'!$M$183</f>
        <v>0.38676145924125999</v>
      </c>
      <c r="CI21" s="146">
        <f>'2.1'!CI21/'3.1.a'!$M$183</f>
        <v>0.12838123260451079</v>
      </c>
      <c r="CJ21" s="146">
        <f>'2.1'!CJ21/'3.1.a'!$M$183</f>
        <v>9.1680511396114772E-2</v>
      </c>
      <c r="CK21" s="146">
        <f>'2.1'!CK21/'3.1.a'!$M$183</f>
        <v>-0.10575075886609168</v>
      </c>
      <c r="CL21" s="225">
        <f>'2.1'!CL21/'3.1.a'!$M$183</f>
        <v>0.50107244437579379</v>
      </c>
    </row>
    <row r="22" spans="1:90" ht="20.100000000000001" customHeight="1" x14ac:dyDescent="0.25">
      <c r="A22" s="124">
        <v>21</v>
      </c>
      <c r="B22" s="124" t="s">
        <v>244</v>
      </c>
      <c r="C22" s="226">
        <f>'2.1'!C22/'3.1.a'!$C$183</f>
        <v>4.1872617360867531E-2</v>
      </c>
      <c r="D22" s="147">
        <f>'2.1'!D22/'3.1.a'!$C$183</f>
        <v>0</v>
      </c>
      <c r="E22" s="147">
        <f>'2.1'!E22/'3.1.a'!$C$183</f>
        <v>0</v>
      </c>
      <c r="F22" s="147">
        <f>'2.1'!F22/'3.1.a'!$C$183</f>
        <v>4.1872617360867531E-2</v>
      </c>
      <c r="G22" s="147">
        <f>'2.1'!G22/'3.1.a'!$C$183</f>
        <v>4.3613919199855099E-2</v>
      </c>
      <c r="H22" s="147">
        <f>'2.1'!H22/'3.1.a'!$C$183</f>
        <v>3.4612848992264543E-2</v>
      </c>
      <c r="I22" s="147">
        <f>'2.1'!I22/'3.1.a'!$C$183</f>
        <v>0</v>
      </c>
      <c r="J22" s="227">
        <f>'2.1'!J22/'3.1.a'!$C$183</f>
        <v>0.12009938555298717</v>
      </c>
      <c r="K22" s="226">
        <f>'2.1'!K22/'3.1.a'!$D$183</f>
        <v>4.0016057500533775E-2</v>
      </c>
      <c r="L22" s="147">
        <f>'2.1'!L22/'3.1.a'!$D$183</f>
        <v>0</v>
      </c>
      <c r="M22" s="147">
        <f>'2.1'!M22/'3.1.a'!$D$183</f>
        <v>0</v>
      </c>
      <c r="N22" s="147">
        <f>'2.1'!N22/'3.1.a'!$D$183</f>
        <v>4.0016057500533775E-2</v>
      </c>
      <c r="O22" s="147">
        <f>'2.1'!O22/'3.1.a'!$D$183</f>
        <v>4.3544059994591426E-2</v>
      </c>
      <c r="P22" s="147">
        <f>'2.1'!P22/'3.1.a'!$D$183</f>
        <v>3.5316096369265568E-2</v>
      </c>
      <c r="Q22" s="147">
        <f>'2.1'!Q22/'3.1.a'!$D$183</f>
        <v>0</v>
      </c>
      <c r="R22" s="227">
        <f>'2.1'!R22/'3.1.a'!$D$183</f>
        <v>0.11887621386439076</v>
      </c>
      <c r="S22" s="226">
        <f>'2.1'!S22/'3.1.a'!$E$183</f>
        <v>3.7889088764123217E-2</v>
      </c>
      <c r="T22" s="147">
        <f>'2.1'!T22/'3.1.a'!$E$183</f>
        <v>0</v>
      </c>
      <c r="U22" s="147">
        <f>'2.1'!U22/'3.1.a'!$E$183</f>
        <v>0</v>
      </c>
      <c r="V22" s="147">
        <f>'2.1'!V22/'3.1.a'!$E$183</f>
        <v>3.7889088764123217E-2</v>
      </c>
      <c r="W22" s="147">
        <f>'2.1'!W22/'3.1.a'!$E$183</f>
        <v>4.4371935387596914E-2</v>
      </c>
      <c r="X22" s="147">
        <f>'2.1'!X22/'3.1.a'!$E$183</f>
        <v>3.6840422736943421E-2</v>
      </c>
      <c r="Y22" s="147">
        <f>'2.1'!Y22/'3.1.a'!$E$183</f>
        <v>0</v>
      </c>
      <c r="Z22" s="227">
        <f>'2.1'!Z22/'3.1.a'!$E$183</f>
        <v>0.11910144688866356</v>
      </c>
      <c r="AA22" s="226">
        <f>'2.1'!AA22/'3.1.a'!$F$183</f>
        <v>3.7645506734291401E-2</v>
      </c>
      <c r="AB22" s="147">
        <f>'2.1'!AB22/'3.1.a'!$F$183</f>
        <v>0</v>
      </c>
      <c r="AC22" s="147">
        <f>'2.1'!AC22/'3.1.a'!$F$183</f>
        <v>0</v>
      </c>
      <c r="AD22" s="147">
        <f>'2.1'!AD22/'3.1.a'!$F$183</f>
        <v>3.7645506734291401E-2</v>
      </c>
      <c r="AE22" s="147">
        <f>'2.1'!AE22/'3.1.a'!$F$183</f>
        <v>4.6062650924297108E-2</v>
      </c>
      <c r="AF22" s="147">
        <f>'2.1'!AF22/'3.1.a'!$F$183</f>
        <v>3.7758432246578308E-2</v>
      </c>
      <c r="AG22" s="147">
        <f>'2.1'!AG22/'3.1.a'!$F$183</f>
        <v>0</v>
      </c>
      <c r="AH22" s="227">
        <f>'2.1'!AH22/'3.1.a'!$F$183</f>
        <v>0.12146658990516682</v>
      </c>
      <c r="AI22" s="226">
        <f>'2.1'!AI22/'3.1.a'!$G$183</f>
        <v>3.7949794363910376E-2</v>
      </c>
      <c r="AJ22" s="147">
        <f>'2.1'!AJ22/'3.1.a'!$G$183</f>
        <v>0</v>
      </c>
      <c r="AK22" s="147">
        <f>'2.1'!AK22/'3.1.a'!$G$183</f>
        <v>0</v>
      </c>
      <c r="AL22" s="147">
        <f>'2.1'!AL22/'3.1.a'!$G$183</f>
        <v>3.7949794363910376E-2</v>
      </c>
      <c r="AM22" s="147">
        <f>'2.1'!AM22/'3.1.a'!$G$183</f>
        <v>4.5855308315950999E-2</v>
      </c>
      <c r="AN22" s="147">
        <f>'2.1'!AN22/'3.1.a'!$G$183</f>
        <v>3.8600100804788394E-2</v>
      </c>
      <c r="AO22" s="147">
        <f>'2.1'!AO22/'3.1.a'!$G$183</f>
        <v>0</v>
      </c>
      <c r="AP22" s="227">
        <f>'2.1'!AP22/'3.1.a'!$G$183</f>
        <v>0.12240520348464975</v>
      </c>
      <c r="AQ22" s="226">
        <f>'2.1'!AQ22/'3.1.a'!$H$183</f>
        <v>4.030989968167914E-2</v>
      </c>
      <c r="AR22" s="147">
        <f>'2.1'!AR22/'3.1.a'!$H$183</f>
        <v>0</v>
      </c>
      <c r="AS22" s="147">
        <f>'2.1'!AS22/'3.1.a'!$H$183</f>
        <v>0</v>
      </c>
      <c r="AT22" s="147">
        <f>'2.1'!AT22/'3.1.a'!$H$183</f>
        <v>4.030989968167914E-2</v>
      </c>
      <c r="AU22" s="147">
        <f>'2.1'!AU22/'3.1.a'!$H$183</f>
        <v>4.8484480977604778E-2</v>
      </c>
      <c r="AV22" s="147">
        <f>'2.1'!AV22/'3.1.a'!$H$183</f>
        <v>4.038587172478967E-2</v>
      </c>
      <c r="AW22" s="147">
        <f>'2.1'!AW22/'3.1.a'!$H$183</f>
        <v>0</v>
      </c>
      <c r="AX22" s="227">
        <f>'2.1'!AX22/'3.1.a'!$H$183</f>
        <v>0.12918025238407357</v>
      </c>
      <c r="AY22" s="226">
        <f>'2.1'!AY22/'3.1.a'!$I$183</f>
        <v>4.0209122103420342E-2</v>
      </c>
      <c r="AZ22" s="147">
        <f>'2.1'!AZ22/'3.1.a'!$I$183</f>
        <v>0</v>
      </c>
      <c r="BA22" s="147">
        <f>'2.1'!BA22/'3.1.a'!$I$183</f>
        <v>0</v>
      </c>
      <c r="BB22" s="147">
        <f>'2.1'!BB22/'3.1.a'!$I$183</f>
        <v>4.0209122103420342E-2</v>
      </c>
      <c r="BC22" s="147">
        <f>'2.1'!BC22/'3.1.a'!$I$183</f>
        <v>4.7845631182099578E-2</v>
      </c>
      <c r="BD22" s="147">
        <f>'2.1'!BD22/'3.1.a'!$I$183</f>
        <v>4.1797067138048524E-2</v>
      </c>
      <c r="BE22" s="147">
        <f>'2.1'!BE22/'3.1.a'!$I$183</f>
        <v>0</v>
      </c>
      <c r="BF22" s="227">
        <f>'2.1'!BF22/'3.1.a'!$I$183</f>
        <v>0.12985182042356844</v>
      </c>
      <c r="BG22" s="226">
        <f>'2.1'!BG22/'3.1.a'!$J$183</f>
        <v>4.211052988516148E-2</v>
      </c>
      <c r="BH22" s="147">
        <f>'2.1'!BH22/'3.1.a'!$J$183</f>
        <v>0</v>
      </c>
      <c r="BI22" s="147">
        <f>'2.1'!BI22/'3.1.a'!$J$183</f>
        <v>0</v>
      </c>
      <c r="BJ22" s="147">
        <f>'2.1'!BJ22/'3.1.a'!$J$183</f>
        <v>4.211052988516148E-2</v>
      </c>
      <c r="BK22" s="147">
        <f>'2.1'!BK22/'3.1.a'!$J$183</f>
        <v>4.7499376751712438E-2</v>
      </c>
      <c r="BL22" s="147">
        <f>'2.1'!BL22/'3.1.a'!$J$183</f>
        <v>4.1837318037718216E-2</v>
      </c>
      <c r="BM22" s="147">
        <f>'2.1'!BM22/'3.1.a'!$J$183</f>
        <v>0</v>
      </c>
      <c r="BN22" s="227">
        <f>'2.1'!BN22/'3.1.a'!$J$183</f>
        <v>0.13144722467459213</v>
      </c>
      <c r="BO22" s="226">
        <f>'2.1'!BO22/'3.1.a'!$K$183</f>
        <v>4.1540163781633326E-2</v>
      </c>
      <c r="BP22" s="147">
        <f>'2.1'!BP22/'3.1.a'!$K$183</f>
        <v>0</v>
      </c>
      <c r="BQ22" s="147">
        <f>'2.1'!BQ22/'3.1.a'!$K$183</f>
        <v>0</v>
      </c>
      <c r="BR22" s="147">
        <f>'2.1'!BR22/'3.1.a'!$K$183</f>
        <v>4.1540163781633326E-2</v>
      </c>
      <c r="BS22" s="147">
        <f>'2.1'!BS22/'3.1.a'!$K$183</f>
        <v>4.6764596827696639E-2</v>
      </c>
      <c r="BT22" s="147">
        <f>'2.1'!BT22/'3.1.a'!$K$183</f>
        <v>4.1677349192267676E-2</v>
      </c>
      <c r="BU22" s="147">
        <f>'2.1'!BU22/'3.1.a'!$K$183</f>
        <v>0</v>
      </c>
      <c r="BV22" s="227">
        <f>'2.1'!BV22/'3.1.a'!$K$183</f>
        <v>0.12998210980159766</v>
      </c>
      <c r="BW22" s="226">
        <f>'2.1'!BW22/'3.1.a'!$L$183</f>
        <v>4.1277083441587266E-2</v>
      </c>
      <c r="BX22" s="147">
        <f>'2.1'!BX22/'3.1.a'!$L$183</f>
        <v>0</v>
      </c>
      <c r="BY22" s="147">
        <f>'2.1'!BY22/'3.1.a'!$L$183</f>
        <v>0</v>
      </c>
      <c r="BZ22" s="147">
        <f>'2.1'!BZ22/'3.1.a'!$L$183</f>
        <v>4.1277083441587266E-2</v>
      </c>
      <c r="CA22" s="147">
        <f>'2.1'!CA22/'3.1.a'!$L$183</f>
        <v>4.5636216660648245E-2</v>
      </c>
      <c r="CB22" s="147">
        <f>'2.1'!CB22/'3.1.a'!$L$183</f>
        <v>4.2294292764539471E-2</v>
      </c>
      <c r="CC22" s="147">
        <f>'2.1'!CC22/'3.1.a'!$L$183</f>
        <v>0</v>
      </c>
      <c r="CD22" s="227">
        <f>'2.1'!CD22/'3.1.a'!$L$183</f>
        <v>0.12920759286677497</v>
      </c>
      <c r="CE22" s="226">
        <f>'2.1'!CE22/'3.1.a'!$M$183</f>
        <v>4.0554584568657341E-2</v>
      </c>
      <c r="CF22" s="147">
        <f>'2.1'!CF22/'3.1.a'!$M$183</f>
        <v>0</v>
      </c>
      <c r="CG22" s="147">
        <f>'2.1'!CG22/'3.1.a'!$M$183</f>
        <v>0</v>
      </c>
      <c r="CH22" s="147">
        <f>'2.1'!CH22/'3.1.a'!$M$183</f>
        <v>4.0554584568657341E-2</v>
      </c>
      <c r="CI22" s="147">
        <f>'2.1'!CI22/'3.1.a'!$M$183</f>
        <v>4.4916501354496714E-2</v>
      </c>
      <c r="CJ22" s="147">
        <f>'2.1'!CJ22/'3.1.a'!$M$183</f>
        <v>4.3404900765707362E-2</v>
      </c>
      <c r="CK22" s="147">
        <f>'2.1'!CK22/'3.1.a'!$M$183</f>
        <v>0</v>
      </c>
      <c r="CL22" s="227">
        <f>'2.1'!CL22/'3.1.a'!$M$183</f>
        <v>0.12887598668886144</v>
      </c>
    </row>
    <row r="23" spans="1:90" ht="20.100000000000001" customHeight="1" x14ac:dyDescent="0.25">
      <c r="A23" s="124">
        <v>22</v>
      </c>
      <c r="B23" s="124" t="s">
        <v>245</v>
      </c>
      <c r="C23" s="226">
        <f>'2.1'!C23/'3.1.a'!$C$183</f>
        <v>9.3820885012186554E-3</v>
      </c>
      <c r="D23" s="147">
        <f>'2.1'!D23/'3.1.a'!$C$183</f>
        <v>7.0733733818392752E-4</v>
      </c>
      <c r="E23" s="147">
        <f>'2.1'!E23/'3.1.a'!$C$183</f>
        <v>0</v>
      </c>
      <c r="F23" s="147">
        <f>'2.1'!F23/'3.1.a'!$C$183</f>
        <v>1.0089425839402581E-2</v>
      </c>
      <c r="G23" s="147">
        <f>'2.1'!G23/'3.1.a'!$C$183</f>
        <v>1.7342147893361609E-2</v>
      </c>
      <c r="H23" s="147">
        <f>'2.1'!H23/'3.1.a'!$C$183</f>
        <v>2.6356948126913898E-2</v>
      </c>
      <c r="I23" s="147">
        <f>'2.1'!I23/'3.1.a'!$C$183</f>
        <v>0</v>
      </c>
      <c r="J23" s="227">
        <f>'2.1'!J23/'3.1.a'!$C$183</f>
        <v>5.3788521859678091E-2</v>
      </c>
      <c r="K23" s="226">
        <f>'2.1'!K23/'3.1.a'!$D$183</f>
        <v>8.7212658981802773E-3</v>
      </c>
      <c r="L23" s="147">
        <f>'2.1'!L23/'3.1.a'!$D$183</f>
        <v>7.9159637728150778E-4</v>
      </c>
      <c r="M23" s="147">
        <f>'2.1'!M23/'3.1.a'!$D$183</f>
        <v>0</v>
      </c>
      <c r="N23" s="147">
        <f>'2.1'!N23/'3.1.a'!$D$183</f>
        <v>9.5128622754617857E-3</v>
      </c>
      <c r="O23" s="147">
        <f>'2.1'!O23/'3.1.a'!$D$183</f>
        <v>1.6385136023448137E-2</v>
      </c>
      <c r="P23" s="147">
        <f>'2.1'!P23/'3.1.a'!$D$183</f>
        <v>2.6445839673282633E-2</v>
      </c>
      <c r="Q23" s="147">
        <f>'2.1'!Q23/'3.1.a'!$D$183</f>
        <v>0</v>
      </c>
      <c r="R23" s="227">
        <f>'2.1'!R23/'3.1.a'!$D$183</f>
        <v>5.234383797219256E-2</v>
      </c>
      <c r="S23" s="226">
        <f>'2.1'!S23/'3.1.a'!$E$183</f>
        <v>8.5500100769160467E-3</v>
      </c>
      <c r="T23" s="147">
        <f>'2.1'!T23/'3.1.a'!$E$183</f>
        <v>7.1790820375262736E-4</v>
      </c>
      <c r="U23" s="147">
        <f>'2.1'!U23/'3.1.a'!$E$183</f>
        <v>0</v>
      </c>
      <c r="V23" s="147">
        <f>'2.1'!V23/'3.1.a'!$E$183</f>
        <v>9.2679182806686741E-3</v>
      </c>
      <c r="W23" s="147">
        <f>'2.1'!W23/'3.1.a'!$E$183</f>
        <v>1.6879621320036783E-2</v>
      </c>
      <c r="X23" s="147">
        <f>'2.1'!X23/'3.1.a'!$E$183</f>
        <v>2.6588589900524016E-2</v>
      </c>
      <c r="Y23" s="147">
        <f>'2.1'!Y23/'3.1.a'!$E$183</f>
        <v>0</v>
      </c>
      <c r="Z23" s="227">
        <f>'2.1'!Z23/'3.1.a'!$E$183</f>
        <v>5.2736129501229474E-2</v>
      </c>
      <c r="AA23" s="226">
        <f>'2.1'!AA23/'3.1.a'!$F$183</f>
        <v>8.6905998323329181E-3</v>
      </c>
      <c r="AB23" s="147">
        <f>'2.1'!AB23/'3.1.a'!$F$183</f>
        <v>7.1260314136850362E-4</v>
      </c>
      <c r="AC23" s="147">
        <f>'2.1'!AC23/'3.1.a'!$F$183</f>
        <v>0</v>
      </c>
      <c r="AD23" s="147">
        <f>'2.1'!AD23/'3.1.a'!$F$183</f>
        <v>9.403202973701421E-3</v>
      </c>
      <c r="AE23" s="147">
        <f>'2.1'!AE23/'3.1.a'!$F$183</f>
        <v>1.7218680100624221E-2</v>
      </c>
      <c r="AF23" s="147">
        <f>'2.1'!AF23/'3.1.a'!$F$183</f>
        <v>2.4634486830694018E-2</v>
      </c>
      <c r="AG23" s="147">
        <f>'2.1'!AG23/'3.1.a'!$F$183</f>
        <v>0</v>
      </c>
      <c r="AH23" s="227">
        <f>'2.1'!AH23/'3.1.a'!$F$183</f>
        <v>5.1256369905019659E-2</v>
      </c>
      <c r="AI23" s="226">
        <f>'2.1'!AI23/'3.1.a'!$G$183</f>
        <v>8.7298117437329924E-3</v>
      </c>
      <c r="AJ23" s="147">
        <f>'2.1'!AJ23/'3.1.a'!$G$183</f>
        <v>7.3213133945197349E-4</v>
      </c>
      <c r="AK23" s="147">
        <f>'2.1'!AK23/'3.1.a'!$G$183</f>
        <v>0</v>
      </c>
      <c r="AL23" s="147">
        <f>'2.1'!AL23/'3.1.a'!$G$183</f>
        <v>9.4619430831849663E-3</v>
      </c>
      <c r="AM23" s="147">
        <f>'2.1'!AM23/'3.1.a'!$G$183</f>
        <v>1.6741118947193375E-2</v>
      </c>
      <c r="AN23" s="147">
        <f>'2.1'!AN23/'3.1.a'!$G$183</f>
        <v>2.6425725636241376E-2</v>
      </c>
      <c r="AO23" s="147">
        <f>'2.1'!AO23/'3.1.a'!$G$183</f>
        <v>0</v>
      </c>
      <c r="AP23" s="227">
        <f>'2.1'!AP23/'3.1.a'!$G$183</f>
        <v>5.2628787666619714E-2</v>
      </c>
      <c r="AQ23" s="226">
        <f>'2.1'!AQ23/'3.1.a'!$H$183</f>
        <v>8.8591298390049544E-3</v>
      </c>
      <c r="AR23" s="147">
        <f>'2.1'!AR23/'3.1.a'!$H$183</f>
        <v>7.6366542444719935E-4</v>
      </c>
      <c r="AS23" s="147">
        <f>'2.1'!AS23/'3.1.a'!$H$183</f>
        <v>0</v>
      </c>
      <c r="AT23" s="147">
        <f>'2.1'!AT23/'3.1.a'!$H$183</f>
        <v>9.6227952634521524E-3</v>
      </c>
      <c r="AU23" s="147">
        <f>'2.1'!AU23/'3.1.a'!$H$183</f>
        <v>1.5531141848803167E-2</v>
      </c>
      <c r="AV23" s="147">
        <f>'2.1'!AV23/'3.1.a'!$H$183</f>
        <v>2.5510026109624311E-2</v>
      </c>
      <c r="AW23" s="147">
        <f>'2.1'!AW23/'3.1.a'!$H$183</f>
        <v>0</v>
      </c>
      <c r="AX23" s="227">
        <f>'2.1'!AX23/'3.1.a'!$H$183</f>
        <v>5.0663963221879625E-2</v>
      </c>
      <c r="AY23" s="226">
        <f>'2.1'!AY23/'3.1.a'!$I$183</f>
        <v>8.9993303237616545E-3</v>
      </c>
      <c r="AZ23" s="147">
        <f>'2.1'!AZ23/'3.1.a'!$I$183</f>
        <v>7.982589307833312E-4</v>
      </c>
      <c r="BA23" s="147">
        <f>'2.1'!BA23/'3.1.a'!$I$183</f>
        <v>0</v>
      </c>
      <c r="BB23" s="147">
        <f>'2.1'!BB23/'3.1.a'!$I$183</f>
        <v>9.7975892545449847E-3</v>
      </c>
      <c r="BC23" s="147">
        <f>'2.1'!BC23/'3.1.a'!$I$183</f>
        <v>1.560419656158523E-2</v>
      </c>
      <c r="BD23" s="147">
        <f>'2.1'!BD23/'3.1.a'!$I$183</f>
        <v>2.6419301896886876E-2</v>
      </c>
      <c r="BE23" s="147">
        <f>'2.1'!BE23/'3.1.a'!$I$183</f>
        <v>0</v>
      </c>
      <c r="BF23" s="227">
        <f>'2.1'!BF23/'3.1.a'!$I$183</f>
        <v>5.1821087713017092E-2</v>
      </c>
      <c r="BG23" s="226">
        <f>'2.1'!BG23/'3.1.a'!$J$183</f>
        <v>8.1258710074792427E-3</v>
      </c>
      <c r="BH23" s="147">
        <f>'2.1'!BH23/'3.1.a'!$J$183</f>
        <v>7.8760413361427591E-4</v>
      </c>
      <c r="BI23" s="147">
        <f>'2.1'!BI23/'3.1.a'!$J$183</f>
        <v>0</v>
      </c>
      <c r="BJ23" s="147">
        <f>'2.1'!BJ23/'3.1.a'!$J$183</f>
        <v>8.9134751410935194E-3</v>
      </c>
      <c r="BK23" s="147">
        <f>'2.1'!BK23/'3.1.a'!$J$183</f>
        <v>1.5990652526659058E-2</v>
      </c>
      <c r="BL23" s="147">
        <f>'2.1'!BL23/'3.1.a'!$J$183</f>
        <v>2.4607661398625254E-2</v>
      </c>
      <c r="BM23" s="147">
        <f>'2.1'!BM23/'3.1.a'!$J$183</f>
        <v>0</v>
      </c>
      <c r="BN23" s="227">
        <f>'2.1'!BN23/'3.1.a'!$J$183</f>
        <v>4.9511789066377834E-2</v>
      </c>
      <c r="BO23" s="226">
        <f>'2.1'!BO23/'3.1.a'!$K$183</f>
        <v>8.2026775153168675E-3</v>
      </c>
      <c r="BP23" s="147">
        <f>'2.1'!BP23/'3.1.a'!$K$183</f>
        <v>8.4164407089034894E-4</v>
      </c>
      <c r="BQ23" s="147">
        <f>'2.1'!BQ23/'3.1.a'!$K$183</f>
        <v>0</v>
      </c>
      <c r="BR23" s="147">
        <f>'2.1'!BR23/'3.1.a'!$K$183</f>
        <v>9.0443215862072157E-3</v>
      </c>
      <c r="BS23" s="147">
        <f>'2.1'!BS23/'3.1.a'!$K$183</f>
        <v>1.5759594708891496E-2</v>
      </c>
      <c r="BT23" s="147">
        <f>'2.1'!BT23/'3.1.a'!$K$183</f>
        <v>2.6113316732790787E-2</v>
      </c>
      <c r="BU23" s="147">
        <f>'2.1'!BU23/'3.1.a'!$K$183</f>
        <v>0</v>
      </c>
      <c r="BV23" s="227">
        <f>'2.1'!BV23/'3.1.a'!$K$183</f>
        <v>5.0917233027889509E-2</v>
      </c>
      <c r="BW23" s="226">
        <f>'2.1'!BW23/'3.1.a'!$L$183</f>
        <v>7.6944590915097467E-3</v>
      </c>
      <c r="BX23" s="147">
        <f>'2.1'!BX23/'3.1.a'!$L$183</f>
        <v>8.1642646348464572E-4</v>
      </c>
      <c r="BY23" s="147">
        <f>'2.1'!BY23/'3.1.a'!$L$183</f>
        <v>0</v>
      </c>
      <c r="BZ23" s="147">
        <f>'2.1'!BZ23/'3.1.a'!$L$183</f>
        <v>8.5108855549943917E-3</v>
      </c>
      <c r="CA23" s="147">
        <f>'2.1'!CA23/'3.1.a'!$L$183</f>
        <v>1.5747674411643667E-2</v>
      </c>
      <c r="CB23" s="147">
        <f>'2.1'!CB23/'3.1.a'!$L$183</f>
        <v>2.7465604574908986E-2</v>
      </c>
      <c r="CC23" s="147">
        <f>'2.1'!CC23/'3.1.a'!$L$183</f>
        <v>0</v>
      </c>
      <c r="CD23" s="227">
        <f>'2.1'!CD23/'3.1.a'!$L$183</f>
        <v>5.1724164541547046E-2</v>
      </c>
      <c r="CE23" s="226">
        <f>'2.1'!CE23/'3.1.a'!$M$183</f>
        <v>7.9046743883921609E-3</v>
      </c>
      <c r="CF23" s="147">
        <f>'2.1'!CF23/'3.1.a'!$M$183</f>
        <v>3.6638227289834927E-4</v>
      </c>
      <c r="CG23" s="147">
        <f>'2.1'!CG23/'3.1.a'!$M$183</f>
        <v>0</v>
      </c>
      <c r="CH23" s="147">
        <f>'2.1'!CH23/'3.1.a'!$M$183</f>
        <v>8.2710566612905108E-3</v>
      </c>
      <c r="CI23" s="147">
        <f>'2.1'!CI23/'3.1.a'!$M$183</f>
        <v>1.5889831405136411E-2</v>
      </c>
      <c r="CJ23" s="147">
        <f>'2.1'!CJ23/'3.1.a'!$M$183</f>
        <v>2.8475202860766533E-2</v>
      </c>
      <c r="CK23" s="147">
        <f>'2.1'!CK23/'3.1.a'!$M$183</f>
        <v>0</v>
      </c>
      <c r="CL23" s="227">
        <f>'2.1'!CL23/'3.1.a'!$M$183</f>
        <v>5.2636090927193457E-2</v>
      </c>
    </row>
    <row r="24" spans="1:90" ht="20.100000000000001" customHeight="1" x14ac:dyDescent="0.25">
      <c r="A24" s="124">
        <v>23</v>
      </c>
      <c r="B24" s="124" t="s">
        <v>814</v>
      </c>
      <c r="C24" s="226">
        <f>'2.1'!C24/'3.1.a'!$C$183</f>
        <v>4.6767152695409778E-3</v>
      </c>
      <c r="D24" s="147">
        <f>'2.1'!D24/'3.1.a'!$C$183</f>
        <v>0</v>
      </c>
      <c r="E24" s="147">
        <f>'2.1'!E24/'3.1.a'!$C$183</f>
        <v>0</v>
      </c>
      <c r="F24" s="147">
        <f>'2.1'!F24/'3.1.a'!$C$183</f>
        <v>4.6767152695409778E-3</v>
      </c>
      <c r="G24" s="147">
        <f>'2.1'!G24/'3.1.a'!$C$183</f>
        <v>4.621386276917233E-3</v>
      </c>
      <c r="H24" s="147">
        <f>'2.1'!H24/'3.1.a'!$C$183</f>
        <v>3.7386958364547035E-3</v>
      </c>
      <c r="I24" s="147">
        <f>'2.1'!I24/'3.1.a'!$C$183</f>
        <v>0</v>
      </c>
      <c r="J24" s="227">
        <f>'2.1'!J24/'3.1.a'!$C$183</f>
        <v>1.3036797382912914E-2</v>
      </c>
      <c r="K24" s="226">
        <f>'2.1'!K24/'3.1.a'!$D$183</f>
        <v>4.5137741632243255E-3</v>
      </c>
      <c r="L24" s="147">
        <f>'2.1'!L24/'3.1.a'!$D$183</f>
        <v>0</v>
      </c>
      <c r="M24" s="147">
        <f>'2.1'!M24/'3.1.a'!$D$183</f>
        <v>0</v>
      </c>
      <c r="N24" s="147">
        <f>'2.1'!N24/'3.1.a'!$D$183</f>
        <v>4.5137741632243255E-3</v>
      </c>
      <c r="O24" s="147">
        <f>'2.1'!O24/'3.1.a'!$D$183</f>
        <v>4.5791249484162947E-3</v>
      </c>
      <c r="P24" s="147">
        <f>'2.1'!P24/'3.1.a'!$D$183</f>
        <v>3.8962716736169788E-3</v>
      </c>
      <c r="Q24" s="147">
        <f>'2.1'!Q24/'3.1.a'!$D$183</f>
        <v>0</v>
      </c>
      <c r="R24" s="227">
        <f>'2.1'!R24/'3.1.a'!$D$183</f>
        <v>1.2989170785257598E-2</v>
      </c>
      <c r="S24" s="226">
        <f>'2.1'!S24/'3.1.a'!$E$183</f>
        <v>4.3472571841587119E-3</v>
      </c>
      <c r="T24" s="147">
        <f>'2.1'!T24/'3.1.a'!$E$183</f>
        <v>0</v>
      </c>
      <c r="U24" s="147">
        <f>'2.1'!U24/'3.1.a'!$E$183</f>
        <v>0</v>
      </c>
      <c r="V24" s="147">
        <f>'2.1'!V24/'3.1.a'!$E$183</f>
        <v>4.3472571841587119E-3</v>
      </c>
      <c r="W24" s="147">
        <f>'2.1'!W24/'3.1.a'!$E$183</f>
        <v>4.5345977784977858E-3</v>
      </c>
      <c r="X24" s="147">
        <f>'2.1'!X24/'3.1.a'!$E$183</f>
        <v>4.1898246226187803E-3</v>
      </c>
      <c r="Y24" s="147">
        <f>'2.1'!Y24/'3.1.a'!$E$183</f>
        <v>0</v>
      </c>
      <c r="Z24" s="227">
        <f>'2.1'!Z24/'3.1.a'!$E$183</f>
        <v>1.3071679585275279E-2</v>
      </c>
      <c r="AA24" s="226">
        <f>'2.1'!AA24/'3.1.a'!$F$183</f>
        <v>4.1707781444998227E-3</v>
      </c>
      <c r="AB24" s="147">
        <f>'2.1'!AB24/'3.1.a'!$F$183</f>
        <v>0</v>
      </c>
      <c r="AC24" s="147">
        <f>'2.1'!AC24/'3.1.a'!$F$183</f>
        <v>0</v>
      </c>
      <c r="AD24" s="147">
        <f>'2.1'!AD24/'3.1.a'!$F$183</f>
        <v>4.1707781444998227E-3</v>
      </c>
      <c r="AE24" s="147">
        <f>'2.1'!AE24/'3.1.a'!$F$183</f>
        <v>4.7923529419487774E-3</v>
      </c>
      <c r="AF24" s="147">
        <f>'2.1'!AF24/'3.1.a'!$F$183</f>
        <v>4.1835322441457273E-3</v>
      </c>
      <c r="AG24" s="147">
        <f>'2.1'!AG24/'3.1.a'!$F$183</f>
        <v>0</v>
      </c>
      <c r="AH24" s="227">
        <f>'2.1'!AH24/'3.1.a'!$F$183</f>
        <v>1.3146663330594327E-2</v>
      </c>
      <c r="AI24" s="226">
        <f>'2.1'!AI24/'3.1.a'!$G$183</f>
        <v>4.3195782343652313E-3</v>
      </c>
      <c r="AJ24" s="147">
        <f>'2.1'!AJ24/'3.1.a'!$G$183</f>
        <v>0</v>
      </c>
      <c r="AK24" s="147">
        <f>'2.1'!AK24/'3.1.a'!$G$183</f>
        <v>0</v>
      </c>
      <c r="AL24" s="147">
        <f>'2.1'!AL24/'3.1.a'!$G$183</f>
        <v>4.3195782343652313E-3</v>
      </c>
      <c r="AM24" s="147">
        <f>'2.1'!AM24/'3.1.a'!$G$183</f>
        <v>4.9023326485246503E-3</v>
      </c>
      <c r="AN24" s="147">
        <f>'2.1'!AN24/'3.1.a'!$G$183</f>
        <v>4.2890140199428632E-3</v>
      </c>
      <c r="AO24" s="147">
        <f>'2.1'!AO24/'3.1.a'!$G$183</f>
        <v>0</v>
      </c>
      <c r="AP24" s="227">
        <f>'2.1'!AP24/'3.1.a'!$G$183</f>
        <v>1.3510924902832745E-2</v>
      </c>
      <c r="AQ24" s="226">
        <f>'2.1'!AQ24/'3.1.a'!$H$183</f>
        <v>4.6455953155107076E-3</v>
      </c>
      <c r="AR24" s="147">
        <f>'2.1'!AR24/'3.1.a'!$H$183</f>
        <v>0</v>
      </c>
      <c r="AS24" s="147">
        <f>'2.1'!AS24/'3.1.a'!$H$183</f>
        <v>0</v>
      </c>
      <c r="AT24" s="147">
        <f>'2.1'!AT24/'3.1.a'!$H$183</f>
        <v>4.6455953155107076E-3</v>
      </c>
      <c r="AU24" s="147">
        <f>'2.1'!AU24/'3.1.a'!$H$183</f>
        <v>5.3706043927177535E-3</v>
      </c>
      <c r="AV24" s="147">
        <f>'2.1'!AV24/'3.1.a'!$H$183</f>
        <v>4.5922245069746469E-3</v>
      </c>
      <c r="AW24" s="147">
        <f>'2.1'!AW24/'3.1.a'!$H$183</f>
        <v>0</v>
      </c>
      <c r="AX24" s="227">
        <f>'2.1'!AX24/'3.1.a'!$H$183</f>
        <v>1.4608424215203109E-2</v>
      </c>
      <c r="AY24" s="226">
        <f>'2.1'!AY24/'3.1.a'!$I$183</f>
        <v>4.8222119048907169E-3</v>
      </c>
      <c r="AZ24" s="147">
        <f>'2.1'!AZ24/'3.1.a'!$I$183</f>
        <v>0</v>
      </c>
      <c r="BA24" s="147">
        <f>'2.1'!BA24/'3.1.a'!$I$183</f>
        <v>0</v>
      </c>
      <c r="BB24" s="147">
        <f>'2.1'!BB24/'3.1.a'!$I$183</f>
        <v>4.8222119048907169E-3</v>
      </c>
      <c r="BC24" s="147">
        <f>'2.1'!BC24/'3.1.a'!$I$183</f>
        <v>5.6027658882358182E-3</v>
      </c>
      <c r="BD24" s="147">
        <f>'2.1'!BD24/'3.1.a'!$I$183</f>
        <v>4.919250487799268E-3</v>
      </c>
      <c r="BE24" s="147">
        <f>'2.1'!BE24/'3.1.a'!$I$183</f>
        <v>0</v>
      </c>
      <c r="BF24" s="227">
        <f>'2.1'!BF24/'3.1.a'!$I$183</f>
        <v>1.5344228280925803E-2</v>
      </c>
      <c r="BG24" s="226">
        <f>'2.1'!BG24/'3.1.a'!$J$183</f>
        <v>5.0418145108032941E-3</v>
      </c>
      <c r="BH24" s="147">
        <f>'2.1'!BH24/'3.1.a'!$J$183</f>
        <v>0</v>
      </c>
      <c r="BI24" s="147">
        <f>'2.1'!BI24/'3.1.a'!$J$183</f>
        <v>0</v>
      </c>
      <c r="BJ24" s="147">
        <f>'2.1'!BJ24/'3.1.a'!$J$183</f>
        <v>5.0418145108032941E-3</v>
      </c>
      <c r="BK24" s="147">
        <f>'2.1'!BK24/'3.1.a'!$J$183</f>
        <v>5.4151909409017257E-3</v>
      </c>
      <c r="BL24" s="147">
        <f>'2.1'!BL24/'3.1.a'!$J$183</f>
        <v>4.9409633217130039E-3</v>
      </c>
      <c r="BM24" s="147">
        <f>'2.1'!BM24/'3.1.a'!$J$183</f>
        <v>0</v>
      </c>
      <c r="BN24" s="227">
        <f>'2.1'!BN24/'3.1.a'!$J$183</f>
        <v>1.5397968773418024E-2</v>
      </c>
      <c r="BO24" s="226">
        <f>'2.1'!BO24/'3.1.a'!$K$183</f>
        <v>4.8689075901331615E-3</v>
      </c>
      <c r="BP24" s="147">
        <f>'2.1'!BP24/'3.1.a'!$K$183</f>
        <v>0</v>
      </c>
      <c r="BQ24" s="147">
        <f>'2.1'!BQ24/'3.1.a'!$K$183</f>
        <v>0</v>
      </c>
      <c r="BR24" s="147">
        <f>'2.1'!BR24/'3.1.a'!$K$183</f>
        <v>4.8689075901331615E-3</v>
      </c>
      <c r="BS24" s="147">
        <f>'2.1'!BS24/'3.1.a'!$K$183</f>
        <v>5.4688806217867529E-3</v>
      </c>
      <c r="BT24" s="147">
        <f>'2.1'!BT24/'3.1.a'!$K$183</f>
        <v>4.897627522857554E-3</v>
      </c>
      <c r="BU24" s="147">
        <f>'2.1'!BU24/'3.1.a'!$K$183</f>
        <v>0</v>
      </c>
      <c r="BV24" s="227">
        <f>'2.1'!BV24/'3.1.a'!$K$183</f>
        <v>1.523541573477747E-2</v>
      </c>
      <c r="BW24" s="226">
        <f>'2.1'!BW24/'3.1.a'!$L$183</f>
        <v>4.9781129537537919E-3</v>
      </c>
      <c r="BX24" s="147">
        <f>'2.1'!BX24/'3.1.a'!$L$183</f>
        <v>0</v>
      </c>
      <c r="BY24" s="147">
        <f>'2.1'!BY24/'3.1.a'!$L$183</f>
        <v>0</v>
      </c>
      <c r="BZ24" s="147">
        <f>'2.1'!BZ24/'3.1.a'!$L$183</f>
        <v>4.9781129537537919E-3</v>
      </c>
      <c r="CA24" s="147">
        <f>'2.1'!CA24/'3.1.a'!$L$183</f>
        <v>5.4725085721370635E-3</v>
      </c>
      <c r="CB24" s="147">
        <f>'2.1'!CB24/'3.1.a'!$L$183</f>
        <v>5.0805832635170099E-3</v>
      </c>
      <c r="CC24" s="147">
        <f>'2.1'!CC24/'3.1.a'!$L$183</f>
        <v>0</v>
      </c>
      <c r="CD24" s="227">
        <f>'2.1'!CD24/'3.1.a'!$L$183</f>
        <v>1.5531204789407865E-2</v>
      </c>
      <c r="CE24" s="226">
        <f>'2.1'!CE24/'3.1.a'!$M$183</f>
        <v>5.2071301745580762E-3</v>
      </c>
      <c r="CF24" s="147">
        <f>'2.1'!CF24/'3.1.a'!$M$183</f>
        <v>0</v>
      </c>
      <c r="CG24" s="147">
        <f>'2.1'!CG24/'3.1.a'!$M$183</f>
        <v>0</v>
      </c>
      <c r="CH24" s="147">
        <f>'2.1'!CH24/'3.1.a'!$M$183</f>
        <v>5.2071301745580762E-3</v>
      </c>
      <c r="CI24" s="147">
        <f>'2.1'!CI24/'3.1.a'!$M$183</f>
        <v>5.7242703773956989E-3</v>
      </c>
      <c r="CJ24" s="147">
        <f>'2.1'!CJ24/'3.1.a'!$M$183</f>
        <v>5.3143146131036136E-3</v>
      </c>
      <c r="CK24" s="147">
        <f>'2.1'!CK24/'3.1.a'!$M$183</f>
        <v>0</v>
      </c>
      <c r="CL24" s="227">
        <f>'2.1'!CL24/'3.1.a'!$M$183</f>
        <v>1.6245715165057389E-2</v>
      </c>
    </row>
    <row r="25" spans="1:90" ht="20.100000000000001" customHeight="1" x14ac:dyDescent="0.25">
      <c r="A25" s="124">
        <v>24</v>
      </c>
      <c r="B25" s="124" t="s">
        <v>815</v>
      </c>
      <c r="C25" s="226">
        <f>'2.1'!C25/'3.1.a'!$C$183</f>
        <v>7.0462715640765505E-2</v>
      </c>
      <c r="D25" s="147">
        <f>'2.1'!D25/'3.1.a'!$C$183</f>
        <v>4.1882890247428679E-3</v>
      </c>
      <c r="E25" s="147">
        <f>'2.1'!E25/'3.1.a'!$C$183</f>
        <v>-4.5833047401248684E-3</v>
      </c>
      <c r="F25" s="147">
        <f>'2.1'!F25/'3.1.a'!$C$183</f>
        <v>7.0067699925383503E-2</v>
      </c>
      <c r="G25" s="147">
        <f>'2.1'!G25/'3.1.a'!$C$183</f>
        <v>1.5801267789521251E-2</v>
      </c>
      <c r="H25" s="147">
        <f>'2.1'!H25/'3.1.a'!$C$183</f>
        <v>2.826397572436145E-3</v>
      </c>
      <c r="I25" s="147">
        <f>'2.1'!I25/'3.1.a'!$C$183</f>
        <v>-1.8263982205844125E-2</v>
      </c>
      <c r="J25" s="227">
        <f>'2.1'!J25/'3.1.a'!$C$183</f>
        <v>7.0431383081496782E-2</v>
      </c>
      <c r="K25" s="226">
        <f>'2.1'!K25/'3.1.a'!$D$183</f>
        <v>7.5915072197313915E-2</v>
      </c>
      <c r="L25" s="147">
        <f>'2.1'!L25/'3.1.a'!$D$183</f>
        <v>4.4994744456014115E-3</v>
      </c>
      <c r="M25" s="147">
        <f>'2.1'!M25/'3.1.a'!$D$183</f>
        <v>-4.7069205464353881E-3</v>
      </c>
      <c r="N25" s="147">
        <f>'2.1'!N25/'3.1.a'!$D$183</f>
        <v>7.5707626096479935E-2</v>
      </c>
      <c r="O25" s="147">
        <f>'2.1'!O25/'3.1.a'!$D$183</f>
        <v>1.1105999854605381E-2</v>
      </c>
      <c r="P25" s="147">
        <f>'2.1'!P25/'3.1.a'!$D$183</f>
        <v>2.1189389352638832E-3</v>
      </c>
      <c r="Q25" s="147">
        <f>'2.1'!Q25/'3.1.a'!$D$183</f>
        <v>-1.2683658664882412E-2</v>
      </c>
      <c r="R25" s="227">
        <f>'2.1'!R25/'3.1.a'!$D$183</f>
        <v>7.6248906221466795E-2</v>
      </c>
      <c r="S25" s="226">
        <f>'2.1'!S25/'3.1.a'!$E$183</f>
        <v>6.8865852911713515E-2</v>
      </c>
      <c r="T25" s="147">
        <f>'2.1'!T25/'3.1.a'!$E$183</f>
        <v>3.5586312298349241E-3</v>
      </c>
      <c r="U25" s="147">
        <f>'2.1'!U25/'3.1.a'!$E$183</f>
        <v>-3.6641544527681543E-3</v>
      </c>
      <c r="V25" s="147">
        <f>'2.1'!V25/'3.1.a'!$E$183</f>
        <v>6.8760329688780278E-2</v>
      </c>
      <c r="W25" s="147">
        <f>'2.1'!W25/'3.1.a'!$E$183</f>
        <v>1.1837108681706496E-2</v>
      </c>
      <c r="X25" s="147">
        <f>'2.1'!X25/'3.1.a'!$E$183</f>
        <v>2.2451086041444402E-3</v>
      </c>
      <c r="Y25" s="147">
        <f>'2.1'!Y25/'3.1.a'!$E$183</f>
        <v>-1.35030107867377E-2</v>
      </c>
      <c r="Z25" s="227">
        <f>'2.1'!Z25/'3.1.a'!$E$183</f>
        <v>6.9339536187893513E-2</v>
      </c>
      <c r="AA25" s="226">
        <f>'2.1'!AA25/'3.1.a'!$F$183</f>
        <v>6.8695008716921496E-2</v>
      </c>
      <c r="AB25" s="147">
        <f>'2.1'!AB25/'3.1.a'!$F$183</f>
        <v>3.34151722817028E-3</v>
      </c>
      <c r="AC25" s="147">
        <f>'2.1'!AC25/'3.1.a'!$F$183</f>
        <v>-3.2546915512848911E-3</v>
      </c>
      <c r="AD25" s="147">
        <f>'2.1'!AD25/'3.1.a'!$F$183</f>
        <v>6.878183439380689E-2</v>
      </c>
      <c r="AE25" s="147">
        <f>'2.1'!AE25/'3.1.a'!$F$183</f>
        <v>1.0149071231875551E-2</v>
      </c>
      <c r="AF25" s="147">
        <f>'2.1'!AF25/'3.1.a'!$F$183</f>
        <v>2.0249075949927888E-3</v>
      </c>
      <c r="AG25" s="147">
        <f>'2.1'!AG25/'3.1.a'!$F$183</f>
        <v>-1.1256225503717163E-2</v>
      </c>
      <c r="AH25" s="227">
        <f>'2.1'!AH25/'3.1.a'!$F$183</f>
        <v>6.9699587716958056E-2</v>
      </c>
      <c r="AI25" s="226">
        <f>'2.1'!AI25/'3.1.a'!$G$183</f>
        <v>7.374212976095898E-2</v>
      </c>
      <c r="AJ25" s="147">
        <f>'2.1'!AJ25/'3.1.a'!$G$183</f>
        <v>3.6435847536344383E-3</v>
      </c>
      <c r="AK25" s="147">
        <f>'2.1'!AK25/'3.1.a'!$G$183</f>
        <v>-3.6605911881200629E-3</v>
      </c>
      <c r="AL25" s="147">
        <f>'2.1'!AL25/'3.1.a'!$G$183</f>
        <v>7.3725123326473366E-2</v>
      </c>
      <c r="AM25" s="147">
        <f>'2.1'!AM25/'3.1.a'!$G$183</f>
        <v>9.1717737726462831E-3</v>
      </c>
      <c r="AN25" s="147">
        <f>'2.1'!AN25/'3.1.a'!$G$183</f>
        <v>1.862869962317095E-3</v>
      </c>
      <c r="AO25" s="147">
        <f>'2.1'!AO25/'3.1.a'!$G$183</f>
        <v>-9.6399234957405995E-3</v>
      </c>
      <c r="AP25" s="227">
        <f>'2.1'!AP25/'3.1.a'!$G$183</f>
        <v>7.5119843565696134E-2</v>
      </c>
      <c r="AQ25" s="226">
        <f>'2.1'!AQ25/'3.1.a'!$H$183</f>
        <v>0.11682651863370931</v>
      </c>
      <c r="AR25" s="147">
        <f>'2.1'!AR25/'3.1.a'!$H$183</f>
        <v>4.709861897447324E-3</v>
      </c>
      <c r="AS25" s="147">
        <f>'2.1'!AS25/'3.1.a'!$H$183</f>
        <v>-4.7519463471000552E-3</v>
      </c>
      <c r="AT25" s="147">
        <f>'2.1'!AT25/'3.1.a'!$H$183</f>
        <v>0.1167844341840566</v>
      </c>
      <c r="AU25" s="147">
        <f>'2.1'!AU25/'3.1.a'!$H$183</f>
        <v>1.4949169165193557E-2</v>
      </c>
      <c r="AV25" s="147">
        <f>'2.1'!AV25/'3.1.a'!$H$183</f>
        <v>2.8520755242562191E-3</v>
      </c>
      <c r="AW25" s="147">
        <f>'2.1'!AW25/'3.1.a'!$H$183</f>
        <v>-1.5384548654384425E-2</v>
      </c>
      <c r="AX25" s="227">
        <f>'2.1'!AX25/'3.1.a'!$H$183</f>
        <v>0.11920113021912193</v>
      </c>
      <c r="AY25" s="226">
        <f>'2.1'!AY25/'3.1.a'!$I$183</f>
        <v>9.6813119949609019E-2</v>
      </c>
      <c r="AZ25" s="147">
        <f>'2.1'!AZ25/'3.1.a'!$I$183</f>
        <v>5.0710289569855013E-3</v>
      </c>
      <c r="BA25" s="147">
        <f>'2.1'!BA25/'3.1.a'!$I$183</f>
        <v>-5.0769640354117688E-3</v>
      </c>
      <c r="BB25" s="147">
        <f>'2.1'!BB25/'3.1.a'!$I$183</f>
        <v>9.6807184871182755E-2</v>
      </c>
      <c r="BC25" s="147">
        <f>'2.1'!BC25/'3.1.a'!$I$183</f>
        <v>1.2815210951734808E-2</v>
      </c>
      <c r="BD25" s="147">
        <f>'2.1'!BD25/'3.1.a'!$I$183</f>
        <v>1.5059967648767018E-3</v>
      </c>
      <c r="BE25" s="147">
        <f>'2.1'!BE25/'3.1.a'!$I$183</f>
        <v>-1.1604393623569274E-2</v>
      </c>
      <c r="BF25" s="227">
        <f>'2.1'!BF25/'3.1.a'!$I$183</f>
        <v>9.952399896422498E-2</v>
      </c>
      <c r="BG25" s="226">
        <f>'2.1'!BG25/'3.1.a'!$J$183</f>
        <v>8.7590365827232897E-2</v>
      </c>
      <c r="BH25" s="147">
        <f>'2.1'!BH25/'3.1.a'!$J$183</f>
        <v>3.7039473648629116E-3</v>
      </c>
      <c r="BI25" s="147">
        <f>'2.1'!BI25/'3.1.a'!$J$183</f>
        <v>-4.1883594600893937E-3</v>
      </c>
      <c r="BJ25" s="147">
        <f>'2.1'!BJ25/'3.1.a'!$J$183</f>
        <v>8.7105953732006414E-2</v>
      </c>
      <c r="BK25" s="147">
        <f>'2.1'!BK25/'3.1.a'!$J$183</f>
        <v>8.2474085545204169E-3</v>
      </c>
      <c r="BL25" s="147">
        <f>'2.1'!BL25/'3.1.a'!$J$183</f>
        <v>7.857592855325269E-4</v>
      </c>
      <c r="BM25" s="147">
        <f>'2.1'!BM25/'3.1.a'!$J$183</f>
        <v>-6.6700158094053722E-3</v>
      </c>
      <c r="BN25" s="227">
        <f>'2.1'!BN25/'3.1.a'!$J$183</f>
        <v>8.9469105762653975E-2</v>
      </c>
      <c r="BO25" s="226">
        <f>'2.1'!BO25/'3.1.a'!$K$183</f>
        <v>8.6107514266505952E-2</v>
      </c>
      <c r="BP25" s="147">
        <f>'2.1'!BP25/'3.1.a'!$K$183</f>
        <v>3.1948509571823303E-3</v>
      </c>
      <c r="BQ25" s="147">
        <f>'2.1'!BQ25/'3.1.a'!$K$183</f>
        <v>-3.9061709514357297E-3</v>
      </c>
      <c r="BR25" s="147">
        <f>'2.1'!BR25/'3.1.a'!$K$183</f>
        <v>8.5396194272252549E-2</v>
      </c>
      <c r="BS25" s="147">
        <f>'2.1'!BS25/'3.1.a'!$K$183</f>
        <v>8.6718275868426162E-3</v>
      </c>
      <c r="BT25" s="147">
        <f>'2.1'!BT25/'3.1.a'!$K$183</f>
        <v>7.640802684102427E-4</v>
      </c>
      <c r="BU25" s="147">
        <f>'2.1'!BU25/'3.1.a'!$K$183</f>
        <v>-7.2541672337479253E-3</v>
      </c>
      <c r="BV25" s="227">
        <f>'2.1'!BV25/'3.1.a'!$K$183</f>
        <v>8.7577934893757481E-2</v>
      </c>
      <c r="BW25" s="226">
        <f>'2.1'!BW25/'3.1.a'!$L$183</f>
        <v>6.9872228385454122E-2</v>
      </c>
      <c r="BX25" s="147">
        <f>'2.1'!BX25/'3.1.a'!$L$183</f>
        <v>2.8842588344652896E-3</v>
      </c>
      <c r="BY25" s="147">
        <f>'2.1'!BY25/'3.1.a'!$L$183</f>
        <v>-3.6752234861778307E-3</v>
      </c>
      <c r="BZ25" s="147">
        <f>'2.1'!BZ25/'3.1.a'!$L$183</f>
        <v>6.9081263733741585E-2</v>
      </c>
      <c r="CA25" s="147">
        <f>'2.1'!CA25/'3.1.a'!$L$183</f>
        <v>6.6298580209227537E-3</v>
      </c>
      <c r="CB25" s="147">
        <f>'2.1'!CB25/'3.1.a'!$L$183</f>
        <v>6.5597987263015781E-4</v>
      </c>
      <c r="CC25" s="147">
        <f>'2.1'!CC25/'3.1.a'!$L$183</f>
        <v>-5.3128602989722671E-3</v>
      </c>
      <c r="CD25" s="227">
        <f>'2.1'!CD25/'3.1.a'!$L$183</f>
        <v>7.1054241328322235E-2</v>
      </c>
      <c r="CE25" s="226">
        <f>'2.1'!CE25/'3.1.a'!$M$183</f>
        <v>5.7818737598228823E-2</v>
      </c>
      <c r="CF25" s="147">
        <f>'2.1'!CF25/'3.1.a'!$M$183</f>
        <v>2.905884888467632E-3</v>
      </c>
      <c r="CG25" s="147">
        <f>'2.1'!CG25/'3.1.a'!$M$183</f>
        <v>-3.7641709389665805E-3</v>
      </c>
      <c r="CH25" s="147">
        <f>'2.1'!CH25/'3.1.a'!$M$183</f>
        <v>5.6960451547729871E-2</v>
      </c>
      <c r="CI25" s="147">
        <f>'2.1'!CI25/'3.1.a'!$M$183</f>
        <v>4.8799088578393383E-3</v>
      </c>
      <c r="CJ25" s="147">
        <f>'2.1'!CJ25/'3.1.a'!$M$183</f>
        <v>6.7216354454495745E-4</v>
      </c>
      <c r="CK25" s="147">
        <f>'2.1'!CK25/'3.1.a'!$M$183</f>
        <v>-4.1900568482220769E-3</v>
      </c>
      <c r="CL25" s="227">
        <f>'2.1'!CL25/'3.1.a'!$M$183</f>
        <v>5.8322467101892088E-2</v>
      </c>
    </row>
    <row r="26" spans="1:90" ht="20.100000000000001" customHeight="1" x14ac:dyDescent="0.25">
      <c r="A26" s="124">
        <v>25</v>
      </c>
      <c r="B26" s="124" t="s">
        <v>248</v>
      </c>
      <c r="C26" s="226">
        <f>'2.1'!C26/'3.1.a'!$C$183</f>
        <v>1.5839157803718348E-3</v>
      </c>
      <c r="D26" s="147">
        <f>'2.1'!D26/'3.1.a'!$C$183</f>
        <v>0</v>
      </c>
      <c r="E26" s="147">
        <f>'2.1'!E26/'3.1.a'!$C$183</f>
        <v>0</v>
      </c>
      <c r="F26" s="147">
        <f>'2.1'!F26/'3.1.a'!$C$183</f>
        <v>1.5839157803718348E-3</v>
      </c>
      <c r="G26" s="147">
        <f>'2.1'!G26/'3.1.a'!$C$183</f>
        <v>4.4116072694725953E-5</v>
      </c>
      <c r="H26" s="147">
        <f>'2.1'!H26/'3.1.a'!$C$183</f>
        <v>3.6832718506415724E-5</v>
      </c>
      <c r="I26" s="147">
        <f>'2.1'!I26/'3.1.a'!$C$183</f>
        <v>0</v>
      </c>
      <c r="J26" s="227">
        <f>'2.1'!J26/'3.1.a'!$C$183</f>
        <v>1.6648645715729765E-3</v>
      </c>
      <c r="K26" s="226">
        <f>'2.1'!K26/'3.1.a'!$D$183</f>
        <v>2.7172703794137529E-3</v>
      </c>
      <c r="L26" s="147">
        <f>'2.1'!L26/'3.1.a'!$D$183</f>
        <v>0</v>
      </c>
      <c r="M26" s="147">
        <f>'2.1'!M26/'3.1.a'!$D$183</f>
        <v>0</v>
      </c>
      <c r="N26" s="147">
        <f>'2.1'!N26/'3.1.a'!$D$183</f>
        <v>2.7172703794137529E-3</v>
      </c>
      <c r="O26" s="147">
        <f>'2.1'!O26/'3.1.a'!$D$183</f>
        <v>3.5426954557440384E-5</v>
      </c>
      <c r="P26" s="147">
        <f>'2.1'!P26/'3.1.a'!$D$183</f>
        <v>3.8723790670010064E-5</v>
      </c>
      <c r="Q26" s="147">
        <f>'2.1'!Q26/'3.1.a'!$D$183</f>
        <v>0</v>
      </c>
      <c r="R26" s="227">
        <f>'2.1'!R26/'3.1.a'!$D$183</f>
        <v>2.7914211246412033E-3</v>
      </c>
      <c r="S26" s="226">
        <f>'2.1'!S26/'3.1.a'!$E$183</f>
        <v>2.9947333068668629E-3</v>
      </c>
      <c r="T26" s="147">
        <f>'2.1'!T26/'3.1.a'!$E$183</f>
        <v>0</v>
      </c>
      <c r="U26" s="147">
        <f>'2.1'!U26/'3.1.a'!$E$183</f>
        <v>0</v>
      </c>
      <c r="V26" s="147">
        <f>'2.1'!V26/'3.1.a'!$E$183</f>
        <v>2.9947333068668629E-3</v>
      </c>
      <c r="W26" s="147">
        <f>'2.1'!W26/'3.1.a'!$E$183</f>
        <v>3.4260100833686413E-5</v>
      </c>
      <c r="X26" s="147">
        <f>'2.1'!X26/'3.1.a'!$E$183</f>
        <v>3.2838148595153244E-5</v>
      </c>
      <c r="Y26" s="147">
        <f>'2.1'!Y26/'3.1.a'!$E$183</f>
        <v>0</v>
      </c>
      <c r="Z26" s="227">
        <f>'2.1'!Z26/'3.1.a'!$E$183</f>
        <v>3.0618315562957027E-3</v>
      </c>
      <c r="AA26" s="226">
        <f>'2.1'!AA26/'3.1.a'!$F$183</f>
        <v>4.6922929601428574E-3</v>
      </c>
      <c r="AB26" s="147">
        <f>'2.1'!AB26/'3.1.a'!$F$183</f>
        <v>0</v>
      </c>
      <c r="AC26" s="147">
        <f>'2.1'!AC26/'3.1.a'!$F$183</f>
        <v>0</v>
      </c>
      <c r="AD26" s="147">
        <f>'2.1'!AD26/'3.1.a'!$F$183</f>
        <v>4.6922929601428574E-3</v>
      </c>
      <c r="AE26" s="147">
        <f>'2.1'!AE26/'3.1.a'!$F$183</f>
        <v>7.5868126569059039E-5</v>
      </c>
      <c r="AF26" s="147">
        <f>'2.1'!AF26/'3.1.a'!$F$183</f>
        <v>4.677054092387322E-5</v>
      </c>
      <c r="AG26" s="147">
        <f>'2.1'!AG26/'3.1.a'!$F$183</f>
        <v>0</v>
      </c>
      <c r="AH26" s="227">
        <f>'2.1'!AH26/'3.1.a'!$F$183</f>
        <v>4.8149316276357894E-3</v>
      </c>
      <c r="AI26" s="226">
        <f>'2.1'!AI26/'3.1.a'!$G$183</f>
        <v>5.1523564418317191E-3</v>
      </c>
      <c r="AJ26" s="147">
        <f>'2.1'!AJ26/'3.1.a'!$G$183</f>
        <v>0</v>
      </c>
      <c r="AK26" s="147">
        <f>'2.1'!AK26/'3.1.a'!$G$183</f>
        <v>0</v>
      </c>
      <c r="AL26" s="147">
        <f>'2.1'!AL26/'3.1.a'!$G$183</f>
        <v>5.1523564418317191E-3</v>
      </c>
      <c r="AM26" s="147">
        <f>'2.1'!AM26/'3.1.a'!$G$183</f>
        <v>5.741709530428782E-5</v>
      </c>
      <c r="AN26" s="147">
        <f>'2.1'!AN26/'3.1.a'!$G$183</f>
        <v>4.5692666806599739E-5</v>
      </c>
      <c r="AO26" s="147">
        <f>'2.1'!AO26/'3.1.a'!$G$183</f>
        <v>0</v>
      </c>
      <c r="AP26" s="227">
        <f>'2.1'!AP26/'3.1.a'!$G$183</f>
        <v>5.2554662039426062E-3</v>
      </c>
      <c r="AQ26" s="226">
        <f>'2.1'!AQ26/'3.1.a'!$H$183</f>
        <v>4.1110621578685164E-3</v>
      </c>
      <c r="AR26" s="147">
        <f>'2.1'!AR26/'3.1.a'!$H$183</f>
        <v>0</v>
      </c>
      <c r="AS26" s="147">
        <f>'2.1'!AS26/'3.1.a'!$H$183</f>
        <v>0</v>
      </c>
      <c r="AT26" s="147">
        <f>'2.1'!AT26/'3.1.a'!$H$183</f>
        <v>4.1110621578685164E-3</v>
      </c>
      <c r="AU26" s="147">
        <f>'2.1'!AU26/'3.1.a'!$H$183</f>
        <v>5.321658303905726E-5</v>
      </c>
      <c r="AV26" s="147">
        <f>'2.1'!AV26/'3.1.a'!$H$183</f>
        <v>4.0160395327585854E-5</v>
      </c>
      <c r="AW26" s="147">
        <f>'2.1'!AW26/'3.1.a'!$H$183</f>
        <v>0</v>
      </c>
      <c r="AX26" s="227">
        <f>'2.1'!AX26/'3.1.a'!$H$183</f>
        <v>4.2044391362351594E-3</v>
      </c>
      <c r="AY26" s="226">
        <f>'2.1'!AY26/'3.1.a'!$I$183</f>
        <v>4.3366132711209239E-3</v>
      </c>
      <c r="AZ26" s="147">
        <f>'2.1'!AZ26/'3.1.a'!$I$183</f>
        <v>0</v>
      </c>
      <c r="BA26" s="147">
        <f>'2.1'!BA26/'3.1.a'!$I$183</f>
        <v>0</v>
      </c>
      <c r="BB26" s="147">
        <f>'2.1'!BB26/'3.1.a'!$I$183</f>
        <v>4.3366132711209239E-3</v>
      </c>
      <c r="BC26" s="147">
        <f>'2.1'!BC26/'3.1.a'!$I$183</f>
        <v>1.3808115179968252E-4</v>
      </c>
      <c r="BD26" s="147">
        <f>'2.1'!BD26/'3.1.a'!$I$183</f>
        <v>5.3465498638769581E-5</v>
      </c>
      <c r="BE26" s="147">
        <f>'2.1'!BE26/'3.1.a'!$I$183</f>
        <v>0</v>
      </c>
      <c r="BF26" s="227">
        <f>'2.1'!BF26/'3.1.a'!$I$183</f>
        <v>4.528159921559376E-3</v>
      </c>
      <c r="BG26" s="226">
        <f>'2.1'!BG26/'3.1.a'!$J$183</f>
        <v>3.3333301447745919E-3</v>
      </c>
      <c r="BH26" s="147">
        <f>'2.1'!BH26/'3.1.a'!$J$183</f>
        <v>0</v>
      </c>
      <c r="BI26" s="147">
        <f>'2.1'!BI26/'3.1.a'!$J$183</f>
        <v>0</v>
      </c>
      <c r="BJ26" s="147">
        <f>'2.1'!BJ26/'3.1.a'!$J$183</f>
        <v>3.3333301447745919E-3</v>
      </c>
      <c r="BK26" s="147">
        <f>'2.1'!BK26/'3.1.a'!$J$183</f>
        <v>1.2440754892848363E-4</v>
      </c>
      <c r="BL26" s="147">
        <f>'2.1'!BL26/'3.1.a'!$J$183</f>
        <v>5.1566047106064804E-5</v>
      </c>
      <c r="BM26" s="147">
        <f>'2.1'!BM26/'3.1.a'!$J$183</f>
        <v>0</v>
      </c>
      <c r="BN26" s="227">
        <f>'2.1'!BN26/'3.1.a'!$J$183</f>
        <v>3.5093037408091402E-3</v>
      </c>
      <c r="BO26" s="226">
        <f>'2.1'!BO26/'3.1.a'!$K$183</f>
        <v>3.3838102576704263E-3</v>
      </c>
      <c r="BP26" s="147">
        <f>'2.1'!BP26/'3.1.a'!$K$183</f>
        <v>0</v>
      </c>
      <c r="BQ26" s="147">
        <f>'2.1'!BQ26/'3.1.a'!$K$183</f>
        <v>0</v>
      </c>
      <c r="BR26" s="147">
        <f>'2.1'!BR26/'3.1.a'!$K$183</f>
        <v>3.3838102576704263E-3</v>
      </c>
      <c r="BS26" s="147">
        <f>'2.1'!BS26/'3.1.a'!$K$183</f>
        <v>1.0775887760683288E-4</v>
      </c>
      <c r="BT26" s="147">
        <f>'2.1'!BT26/'3.1.a'!$K$183</f>
        <v>5.2363880670020775E-5</v>
      </c>
      <c r="BU26" s="147">
        <f>'2.1'!BU26/'3.1.a'!$K$183</f>
        <v>0</v>
      </c>
      <c r="BV26" s="227">
        <f>'2.1'!BV26/'3.1.a'!$K$183</f>
        <v>3.5439330159472799E-3</v>
      </c>
      <c r="BW26" s="226">
        <f>'2.1'!BW26/'3.1.a'!$L$183</f>
        <v>2.2186336347360647E-3</v>
      </c>
      <c r="BX26" s="147">
        <f>'2.1'!BX26/'3.1.a'!$L$183</f>
        <v>0</v>
      </c>
      <c r="BY26" s="147">
        <f>'2.1'!BY26/'3.1.a'!$L$183</f>
        <v>0</v>
      </c>
      <c r="BZ26" s="147">
        <f>'2.1'!BZ26/'3.1.a'!$L$183</f>
        <v>2.2186336347360647E-3</v>
      </c>
      <c r="CA26" s="147">
        <f>'2.1'!CA26/'3.1.a'!$L$183</f>
        <v>8.6556735376936566E-5</v>
      </c>
      <c r="CB26" s="147">
        <f>'2.1'!CB26/'3.1.a'!$L$183</f>
        <v>4.9676118122050766E-5</v>
      </c>
      <c r="CC26" s="147">
        <f>'2.1'!CC26/'3.1.a'!$L$183</f>
        <v>0</v>
      </c>
      <c r="CD26" s="227">
        <f>'2.1'!CD26/'3.1.a'!$L$183</f>
        <v>2.3548664882350519E-3</v>
      </c>
      <c r="CE26" s="226">
        <f>'2.1'!CE26/'3.1.a'!$M$183</f>
        <v>1.5153011417598644E-3</v>
      </c>
      <c r="CF26" s="147">
        <f>'2.1'!CF26/'3.1.a'!$M$183</f>
        <v>0</v>
      </c>
      <c r="CG26" s="147">
        <f>'2.1'!CG26/'3.1.a'!$M$183</f>
        <v>0</v>
      </c>
      <c r="CH26" s="147">
        <f>'2.1'!CH26/'3.1.a'!$M$183</f>
        <v>1.5153011417598644E-3</v>
      </c>
      <c r="CI26" s="147">
        <f>'2.1'!CI26/'3.1.a'!$M$183</f>
        <v>8.5790400573428055E-5</v>
      </c>
      <c r="CJ26" s="147">
        <f>'2.1'!CJ26/'3.1.a'!$M$183</f>
        <v>5.1465172955905656E-5</v>
      </c>
      <c r="CK26" s="147">
        <f>'2.1'!CK26/'3.1.a'!$M$183</f>
        <v>0</v>
      </c>
      <c r="CL26" s="227">
        <f>'2.1'!CL26/'3.1.a'!$M$183</f>
        <v>1.6525567152891982E-3</v>
      </c>
    </row>
    <row r="27" spans="1:90" ht="20.100000000000001" customHeight="1" x14ac:dyDescent="0.25">
      <c r="A27" s="124">
        <v>26</v>
      </c>
      <c r="B27" s="124" t="s">
        <v>243</v>
      </c>
      <c r="C27" s="226">
        <f>'2.1'!C27/'3.1.a'!$C$183</f>
        <v>6.1905191083261049E-2</v>
      </c>
      <c r="D27" s="147">
        <f>'2.1'!D27/'3.1.a'!$C$183</f>
        <v>0</v>
      </c>
      <c r="E27" s="147">
        <f>'2.1'!E27/'3.1.a'!$C$183</f>
        <v>0</v>
      </c>
      <c r="F27" s="147">
        <f>'2.1'!F27/'3.1.a'!$C$183</f>
        <v>6.1905191083261049E-2</v>
      </c>
      <c r="G27" s="147">
        <f>'2.1'!G27/'3.1.a'!$C$183</f>
        <v>2.2625140081130014E-2</v>
      </c>
      <c r="H27" s="147">
        <f>'2.1'!H27/'3.1.a'!$C$183</f>
        <v>5.0292850752013132E-4</v>
      </c>
      <c r="I27" s="147">
        <f>'2.1'!I27/'3.1.a'!$C$183</f>
        <v>-8.4720055557389429E-2</v>
      </c>
      <c r="J27" s="227">
        <f>'2.1'!J27/'3.1.a'!$C$183</f>
        <v>3.132041145217535E-4</v>
      </c>
      <c r="K27" s="226">
        <f>'2.1'!K27/'3.1.a'!$D$183</f>
        <v>6.31129492940746E-2</v>
      </c>
      <c r="L27" s="147">
        <f>'2.1'!L27/'3.1.a'!$D$183</f>
        <v>0</v>
      </c>
      <c r="M27" s="147">
        <f>'2.1'!M27/'3.1.a'!$D$183</f>
        <v>0</v>
      </c>
      <c r="N27" s="147">
        <f>'2.1'!N27/'3.1.a'!$D$183</f>
        <v>6.31129492940746E-2</v>
      </c>
      <c r="O27" s="147">
        <f>'2.1'!O27/'3.1.a'!$D$183</f>
        <v>2.1638525435333913E-2</v>
      </c>
      <c r="P27" s="147">
        <f>'2.1'!P27/'3.1.a'!$D$183</f>
        <v>3.6504438040461734E-4</v>
      </c>
      <c r="Q27" s="147">
        <f>'2.1'!Q27/'3.1.a'!$D$183</f>
        <v>-8.4861648265971784E-2</v>
      </c>
      <c r="R27" s="227">
        <f>'2.1'!R27/'3.1.a'!$D$183</f>
        <v>2.5487084384135094E-4</v>
      </c>
      <c r="S27" s="226">
        <f>'2.1'!S27/'3.1.a'!$E$183</f>
        <v>6.3759360529264883E-2</v>
      </c>
      <c r="T27" s="147">
        <f>'2.1'!T27/'3.1.a'!$E$183</f>
        <v>0</v>
      </c>
      <c r="U27" s="147">
        <f>'2.1'!U27/'3.1.a'!$E$183</f>
        <v>0</v>
      </c>
      <c r="V27" s="147">
        <f>'2.1'!V27/'3.1.a'!$E$183</f>
        <v>6.3759360529264883E-2</v>
      </c>
      <c r="W27" s="147">
        <f>'2.1'!W27/'3.1.a'!$E$183</f>
        <v>2.2180393724384764E-2</v>
      </c>
      <c r="X27" s="147">
        <f>'2.1'!X27/'3.1.a'!$E$183</f>
        <v>3.5436739609626236E-4</v>
      </c>
      <c r="Y27" s="147">
        <f>'2.1'!Y27/'3.1.a'!$E$183</f>
        <v>-8.6019856310264528E-2</v>
      </c>
      <c r="Z27" s="227">
        <f>'2.1'!Z27/'3.1.a'!$E$183</f>
        <v>2.742653394813779E-4</v>
      </c>
      <c r="AA27" s="226">
        <f>'2.1'!AA27/'3.1.a'!$F$183</f>
        <v>5.9841010755314838E-2</v>
      </c>
      <c r="AB27" s="147">
        <f>'2.1'!AB27/'3.1.a'!$F$183</f>
        <v>0</v>
      </c>
      <c r="AC27" s="147">
        <f>'2.1'!AC27/'3.1.a'!$F$183</f>
        <v>0</v>
      </c>
      <c r="AD27" s="147">
        <f>'2.1'!AD27/'3.1.a'!$F$183</f>
        <v>5.9841010755314838E-2</v>
      </c>
      <c r="AE27" s="147">
        <f>'2.1'!AE27/'3.1.a'!$F$183</f>
        <v>2.1554089984628971E-2</v>
      </c>
      <c r="AF27" s="147">
        <f>'2.1'!AF27/'3.1.a'!$F$183</f>
        <v>5.6526247109200413E-4</v>
      </c>
      <c r="AG27" s="147">
        <f>'2.1'!AG27/'3.1.a'!$F$183</f>
        <v>-8.1604220254736792E-2</v>
      </c>
      <c r="AH27" s="227">
        <f>'2.1'!AH27/'3.1.a'!$F$183</f>
        <v>3.5614295629902808E-4</v>
      </c>
      <c r="AI27" s="226">
        <f>'2.1'!AI27/'3.1.a'!$G$183</f>
        <v>6.1251539254915721E-2</v>
      </c>
      <c r="AJ27" s="147">
        <f>'2.1'!AJ27/'3.1.a'!$G$183</f>
        <v>0</v>
      </c>
      <c r="AK27" s="147">
        <f>'2.1'!AK27/'3.1.a'!$G$183</f>
        <v>0</v>
      </c>
      <c r="AL27" s="147">
        <f>'2.1'!AL27/'3.1.a'!$G$183</f>
        <v>6.1251539254915721E-2</v>
      </c>
      <c r="AM27" s="147">
        <f>'2.1'!AM27/'3.1.a'!$G$183</f>
        <v>2.1955804265786551E-2</v>
      </c>
      <c r="AN27" s="147">
        <f>'2.1'!AN27/'3.1.a'!$G$183</f>
        <v>5.8314655260343696E-4</v>
      </c>
      <c r="AO27" s="147">
        <f>'2.1'!AO27/'3.1.a'!$G$183</f>
        <v>-8.3253426634379818E-2</v>
      </c>
      <c r="AP27" s="227">
        <f>'2.1'!AP27/'3.1.a'!$G$183</f>
        <v>5.3706343892589124E-4</v>
      </c>
      <c r="AQ27" s="226">
        <f>'2.1'!AQ27/'3.1.a'!$H$183</f>
        <v>6.0244100927005162E-2</v>
      </c>
      <c r="AR27" s="147">
        <f>'2.1'!AR27/'3.1.a'!$H$183</f>
        <v>0</v>
      </c>
      <c r="AS27" s="147">
        <f>'2.1'!AS27/'3.1.a'!$H$183</f>
        <v>0</v>
      </c>
      <c r="AT27" s="147">
        <f>'2.1'!AT27/'3.1.a'!$H$183</f>
        <v>6.0244100927005162E-2</v>
      </c>
      <c r="AU27" s="147">
        <f>'2.1'!AU27/'3.1.a'!$H$183</f>
        <v>2.1596175196922439E-2</v>
      </c>
      <c r="AV27" s="147">
        <f>'2.1'!AV27/'3.1.a'!$H$183</f>
        <v>7.3953004143164866E-4</v>
      </c>
      <c r="AW27" s="147">
        <f>'2.1'!AW27/'3.1.a'!$H$183</f>
        <v>-8.2125749297329409E-2</v>
      </c>
      <c r="AX27" s="227">
        <f>'2.1'!AX27/'3.1.a'!$H$183</f>
        <v>4.5405686802984661E-4</v>
      </c>
      <c r="AY27" s="226">
        <f>'2.1'!AY27/'3.1.a'!$I$183</f>
        <v>6.468570164304141E-2</v>
      </c>
      <c r="AZ27" s="147">
        <f>'2.1'!AZ27/'3.1.a'!$I$183</f>
        <v>0</v>
      </c>
      <c r="BA27" s="147">
        <f>'2.1'!BA27/'3.1.a'!$I$183</f>
        <v>0</v>
      </c>
      <c r="BB27" s="147">
        <f>'2.1'!BB27/'3.1.a'!$I$183</f>
        <v>6.468570164304141E-2</v>
      </c>
      <c r="BC27" s="147">
        <f>'2.1'!BC27/'3.1.a'!$I$183</f>
        <v>2.1660841830590544E-2</v>
      </c>
      <c r="BD27" s="147">
        <f>'2.1'!BD27/'3.1.a'!$I$183</f>
        <v>8.4235735311775678E-4</v>
      </c>
      <c r="BE27" s="147">
        <f>'2.1'!BE27/'3.1.a'!$I$183</f>
        <v>-8.6454784272645496E-2</v>
      </c>
      <c r="BF27" s="227">
        <f>'2.1'!BF27/'3.1.a'!$I$183</f>
        <v>7.3411655410421188E-4</v>
      </c>
      <c r="BG27" s="226">
        <f>'2.1'!BG27/'3.1.a'!$J$183</f>
        <v>6.1225783016414306E-2</v>
      </c>
      <c r="BH27" s="147">
        <f>'2.1'!BH27/'3.1.a'!$J$183</f>
        <v>0</v>
      </c>
      <c r="BI27" s="147">
        <f>'2.1'!BI27/'3.1.a'!$J$183</f>
        <v>0</v>
      </c>
      <c r="BJ27" s="147">
        <f>'2.1'!BJ27/'3.1.a'!$J$183</f>
        <v>6.1225783016414306E-2</v>
      </c>
      <c r="BK27" s="147">
        <f>'2.1'!BK27/'3.1.a'!$J$183</f>
        <v>2.1498983517120054E-2</v>
      </c>
      <c r="BL27" s="147">
        <f>'2.1'!BL27/'3.1.a'!$J$183</f>
        <v>7.5968338671328502E-4</v>
      </c>
      <c r="BM27" s="147">
        <f>'2.1'!BM27/'3.1.a'!$J$183</f>
        <v>-8.2935278707856622E-2</v>
      </c>
      <c r="BN27" s="227">
        <f>'2.1'!BN27/'3.1.a'!$J$183</f>
        <v>5.4917121239102349E-4</v>
      </c>
      <c r="BO27" s="226">
        <f>'2.1'!BO27/'3.1.a'!$K$183</f>
        <v>6.3903577325189198E-2</v>
      </c>
      <c r="BP27" s="147">
        <f>'2.1'!BP27/'3.1.a'!$K$183</f>
        <v>0</v>
      </c>
      <c r="BQ27" s="147">
        <f>'2.1'!BQ27/'3.1.a'!$K$183</f>
        <v>0</v>
      </c>
      <c r="BR27" s="147">
        <f>'2.1'!BR27/'3.1.a'!$K$183</f>
        <v>6.3903577325189198E-2</v>
      </c>
      <c r="BS27" s="147">
        <f>'2.1'!BS27/'3.1.a'!$K$183</f>
        <v>2.1697799256909234E-2</v>
      </c>
      <c r="BT27" s="147">
        <f>'2.1'!BT27/'3.1.a'!$K$183</f>
        <v>7.883723256051241E-4</v>
      </c>
      <c r="BU27" s="147">
        <f>'2.1'!BU27/'3.1.a'!$K$183</f>
        <v>-8.5868045879951824E-2</v>
      </c>
      <c r="BV27" s="227">
        <f>'2.1'!BV27/'3.1.a'!$K$183</f>
        <v>5.2170302775172745E-4</v>
      </c>
      <c r="BW27" s="226">
        <f>'2.1'!BW27/'3.1.a'!$L$183</f>
        <v>6.5354415512793487E-2</v>
      </c>
      <c r="BX27" s="147">
        <f>'2.1'!BX27/'3.1.a'!$L$183</f>
        <v>0</v>
      </c>
      <c r="BY27" s="147">
        <f>'2.1'!BY27/'3.1.a'!$L$183</f>
        <v>0</v>
      </c>
      <c r="BZ27" s="147">
        <f>'2.1'!BZ27/'3.1.a'!$L$183</f>
        <v>6.5354415512793487E-2</v>
      </c>
      <c r="CA27" s="147">
        <f>'2.1'!CA27/'3.1.a'!$L$183</f>
        <v>2.1923695470296045E-2</v>
      </c>
      <c r="CB27" s="147">
        <f>'2.1'!CB27/'3.1.a'!$L$183</f>
        <v>4.5109116945544781E-4</v>
      </c>
      <c r="CC27" s="147">
        <f>'2.1'!CC27/'3.1.a'!$L$183</f>
        <v>-8.7397134372159499E-2</v>
      </c>
      <c r="CD27" s="227">
        <f>'2.1'!CD27/'3.1.a'!$L$183</f>
        <v>3.3206778038548336E-4</v>
      </c>
      <c r="CE27" s="226">
        <f>'2.1'!CE27/'3.1.a'!$M$183</f>
        <v>7.8605278684196284E-2</v>
      </c>
      <c r="CF27" s="147">
        <f>'2.1'!CF27/'3.1.a'!$M$183</f>
        <v>0</v>
      </c>
      <c r="CG27" s="147">
        <f>'2.1'!CG27/'3.1.a'!$M$183</f>
        <v>0</v>
      </c>
      <c r="CH27" s="147">
        <f>'2.1'!CH27/'3.1.a'!$M$183</f>
        <v>7.8605278684196284E-2</v>
      </c>
      <c r="CI27" s="147">
        <f>'2.1'!CI27/'3.1.a'!$M$183</f>
        <v>2.3019884011902525E-2</v>
      </c>
      <c r="CJ27" s="147">
        <f>'2.1'!CJ27/'3.1.a'!$M$183</f>
        <v>4.7633579947398022E-4</v>
      </c>
      <c r="CK27" s="147">
        <f>'2.1'!CK27/'3.1.a'!$M$183</f>
        <v>-0.10156070201786961</v>
      </c>
      <c r="CL27" s="227">
        <f>'2.1'!CL27/'3.1.a'!$M$183</f>
        <v>5.4079647770319576E-4</v>
      </c>
    </row>
    <row r="28" spans="1:90" ht="20.100000000000001" customHeight="1" x14ac:dyDescent="0.25">
      <c r="A28" s="124">
        <v>27</v>
      </c>
      <c r="B28" s="124" t="s">
        <v>580</v>
      </c>
      <c r="C28" s="226">
        <f>'2.1'!C28/'3.1.a'!$C$183</f>
        <v>0.10105261978643704</v>
      </c>
      <c r="D28" s="147">
        <f>'2.1'!D28/'3.1.a'!$C$183</f>
        <v>1.305709029121579E-2</v>
      </c>
      <c r="E28" s="147">
        <f>'2.1'!E28/'3.1.a'!$C$183</f>
        <v>0</v>
      </c>
      <c r="F28" s="147">
        <f>'2.1'!F28/'3.1.a'!$C$183</f>
        <v>0.11410971007765283</v>
      </c>
      <c r="G28" s="147">
        <f>'2.1'!G28/'3.1.a'!$C$183</f>
        <v>1.8023392934872422E-2</v>
      </c>
      <c r="H28" s="147">
        <f>'2.1'!H28/'3.1.a'!$C$183</f>
        <v>4.1435999654775056E-3</v>
      </c>
      <c r="I28" s="147">
        <f>'2.1'!I28/'3.1.a'!$C$183</f>
        <v>0</v>
      </c>
      <c r="J28" s="227">
        <f>'2.1'!J28/'3.1.a'!$C$183</f>
        <v>0.13627670297800276</v>
      </c>
      <c r="K28" s="226">
        <f>'2.1'!K28/'3.1.a'!$D$183</f>
        <v>9.955096814598681E-2</v>
      </c>
      <c r="L28" s="147">
        <f>'2.1'!L28/'3.1.a'!$D$183</f>
        <v>1.3370396998705781E-2</v>
      </c>
      <c r="M28" s="147">
        <f>'2.1'!M28/'3.1.a'!$D$183</f>
        <v>0</v>
      </c>
      <c r="N28" s="147">
        <f>'2.1'!N28/'3.1.a'!$D$183</f>
        <v>0.11292136514469259</v>
      </c>
      <c r="O28" s="147">
        <f>'2.1'!O28/'3.1.a'!$D$183</f>
        <v>1.8220596163678118E-2</v>
      </c>
      <c r="P28" s="147">
        <f>'2.1'!P28/'3.1.a'!$D$183</f>
        <v>4.1927502306130515E-3</v>
      </c>
      <c r="Q28" s="147">
        <f>'2.1'!Q28/'3.1.a'!$D$183</f>
        <v>0</v>
      </c>
      <c r="R28" s="227">
        <f>'2.1'!R28/'3.1.a'!$D$183</f>
        <v>0.13533471153898377</v>
      </c>
      <c r="S28" s="226">
        <f>'2.1'!S28/'3.1.a'!$E$183</f>
        <v>0.10187256035974163</v>
      </c>
      <c r="T28" s="147">
        <f>'2.1'!T28/'3.1.a'!$E$183</f>
        <v>1.3693491650726102E-2</v>
      </c>
      <c r="U28" s="147">
        <f>'2.1'!U28/'3.1.a'!$E$183</f>
        <v>0</v>
      </c>
      <c r="V28" s="147">
        <f>'2.1'!V28/'3.1.a'!$E$183</f>
        <v>0.11556605201046771</v>
      </c>
      <c r="W28" s="147">
        <f>'2.1'!W28/'3.1.a'!$E$183</f>
        <v>1.9170556337754677E-2</v>
      </c>
      <c r="X28" s="147">
        <f>'2.1'!X28/'3.1.a'!$E$183</f>
        <v>4.4727404188480754E-3</v>
      </c>
      <c r="Y28" s="147">
        <f>'2.1'!Y28/'3.1.a'!$E$183</f>
        <v>0</v>
      </c>
      <c r="Z28" s="227">
        <f>'2.1'!Z28/'3.1.a'!$E$183</f>
        <v>0.13920934876707045</v>
      </c>
      <c r="AA28" s="226">
        <f>'2.1'!AA28/'3.1.a'!$F$183</f>
        <v>0.10350450911113322</v>
      </c>
      <c r="AB28" s="147">
        <f>'2.1'!AB28/'3.1.a'!$F$183</f>
        <v>1.4356259240182015E-2</v>
      </c>
      <c r="AC28" s="147">
        <f>'2.1'!AC28/'3.1.a'!$F$183</f>
        <v>0</v>
      </c>
      <c r="AD28" s="147">
        <f>'2.1'!AD28/'3.1.a'!$F$183</f>
        <v>0.11786076835131523</v>
      </c>
      <c r="AE28" s="147">
        <f>'2.1'!AE28/'3.1.a'!$F$183</f>
        <v>1.9511304200836556E-2</v>
      </c>
      <c r="AF28" s="147">
        <f>'2.1'!AF28/'3.1.a'!$F$183</f>
        <v>4.4686517538946573E-3</v>
      </c>
      <c r="AG28" s="147">
        <f>'2.1'!AG28/'3.1.a'!$F$183</f>
        <v>0</v>
      </c>
      <c r="AH28" s="227">
        <f>'2.1'!AH28/'3.1.a'!$F$183</f>
        <v>0.14184072430604644</v>
      </c>
      <c r="AI28" s="226">
        <f>'2.1'!AI28/'3.1.a'!$G$183</f>
        <v>0.10724866759118269</v>
      </c>
      <c r="AJ28" s="147">
        <f>'2.1'!AJ28/'3.1.a'!$G$183</f>
        <v>1.5093770794041757E-2</v>
      </c>
      <c r="AK28" s="147">
        <f>'2.1'!AK28/'3.1.a'!$G$183</f>
        <v>0</v>
      </c>
      <c r="AL28" s="147">
        <f>'2.1'!AL28/'3.1.a'!$G$183</f>
        <v>0.12234243838522445</v>
      </c>
      <c r="AM28" s="147">
        <f>'2.1'!AM28/'3.1.a'!$G$183</f>
        <v>2.0296294937657385E-2</v>
      </c>
      <c r="AN28" s="147">
        <f>'2.1'!AN28/'3.1.a'!$G$183</f>
        <v>5.0998684822240797E-3</v>
      </c>
      <c r="AO28" s="147">
        <f>'2.1'!AO28/'3.1.a'!$G$183</f>
        <v>0</v>
      </c>
      <c r="AP28" s="227">
        <f>'2.1'!AP28/'3.1.a'!$G$183</f>
        <v>0.14773860180510592</v>
      </c>
      <c r="AQ28" s="226">
        <f>'2.1'!AQ28/'3.1.a'!$H$183</f>
        <v>0.11131779995973289</v>
      </c>
      <c r="AR28" s="147">
        <f>'2.1'!AR28/'3.1.a'!$H$183</f>
        <v>1.6722015398335531E-2</v>
      </c>
      <c r="AS28" s="147">
        <f>'2.1'!AS28/'3.1.a'!$H$183</f>
        <v>0</v>
      </c>
      <c r="AT28" s="147">
        <f>'2.1'!AT28/'3.1.a'!$H$183</f>
        <v>0.12803981535806841</v>
      </c>
      <c r="AU28" s="147">
        <f>'2.1'!AU28/'3.1.a'!$H$183</f>
        <v>2.200993174665811E-2</v>
      </c>
      <c r="AV28" s="147">
        <f>'2.1'!AV28/'3.1.a'!$H$183</f>
        <v>5.5573270650189077E-3</v>
      </c>
      <c r="AW28" s="147">
        <f>'2.1'!AW28/'3.1.a'!$H$183</f>
        <v>0</v>
      </c>
      <c r="AX28" s="227">
        <f>'2.1'!AX28/'3.1.a'!$H$183</f>
        <v>0.15560707416974542</v>
      </c>
      <c r="AY28" s="226">
        <f>'2.1'!AY28/'3.1.a'!$I$183</f>
        <v>0.12134249295277531</v>
      </c>
      <c r="AZ28" s="147">
        <f>'2.1'!AZ28/'3.1.a'!$I$183</f>
        <v>1.7575577365944166E-2</v>
      </c>
      <c r="BA28" s="147">
        <f>'2.1'!BA28/'3.1.a'!$I$183</f>
        <v>0</v>
      </c>
      <c r="BB28" s="147">
        <f>'2.1'!BB28/'3.1.a'!$I$183</f>
        <v>0.13891807031871947</v>
      </c>
      <c r="BC28" s="147">
        <f>'2.1'!BC28/'3.1.a'!$I$183</f>
        <v>2.3095724160736211E-2</v>
      </c>
      <c r="BD28" s="147">
        <f>'2.1'!BD28/'3.1.a'!$I$183</f>
        <v>6.1852451169214446E-3</v>
      </c>
      <c r="BE28" s="147">
        <f>'2.1'!BE28/'3.1.a'!$I$183</f>
        <v>0</v>
      </c>
      <c r="BF28" s="227">
        <f>'2.1'!BF28/'3.1.a'!$I$183</f>
        <v>0.16819903959637714</v>
      </c>
      <c r="BG28" s="226">
        <f>'2.1'!BG28/'3.1.a'!$J$183</f>
        <v>0.12577589163435393</v>
      </c>
      <c r="BH28" s="147">
        <f>'2.1'!BH28/'3.1.a'!$J$183</f>
        <v>2.4997796748669355E-2</v>
      </c>
      <c r="BI28" s="147">
        <f>'2.1'!BI28/'3.1.a'!$J$183</f>
        <v>0</v>
      </c>
      <c r="BJ28" s="147">
        <f>'2.1'!BJ28/'3.1.a'!$J$183</f>
        <v>0.1507736883830233</v>
      </c>
      <c r="BK28" s="147">
        <f>'2.1'!BK28/'3.1.a'!$J$183</f>
        <v>2.423122032286645E-2</v>
      </c>
      <c r="BL28" s="147">
        <f>'2.1'!BL28/'3.1.a'!$J$183</f>
        <v>6.708703228183969E-3</v>
      </c>
      <c r="BM28" s="147">
        <f>'2.1'!BM28/'3.1.a'!$J$183</f>
        <v>0</v>
      </c>
      <c r="BN28" s="227">
        <f>'2.1'!BN28/'3.1.a'!$J$183</f>
        <v>0.1817136119340737</v>
      </c>
      <c r="BO28" s="226">
        <f>'2.1'!BO28/'3.1.a'!$K$183</f>
        <v>0.12345427438543558</v>
      </c>
      <c r="BP28" s="147">
        <f>'2.1'!BP28/'3.1.a'!$K$183</f>
        <v>1.8274630667068237E-2</v>
      </c>
      <c r="BQ28" s="147">
        <f>'2.1'!BQ28/'3.1.a'!$K$183</f>
        <v>0</v>
      </c>
      <c r="BR28" s="147">
        <f>'2.1'!BR28/'3.1.a'!$K$183</f>
        <v>0.1417289050525038</v>
      </c>
      <c r="BS28" s="147">
        <f>'2.1'!BS28/'3.1.a'!$K$183</f>
        <v>2.4689803799779305E-2</v>
      </c>
      <c r="BT28" s="147">
        <f>'2.1'!BT28/'3.1.a'!$K$183</f>
        <v>7.0823949116415631E-3</v>
      </c>
      <c r="BU28" s="147">
        <f>'2.1'!BU28/'3.1.a'!$K$183</f>
        <v>0</v>
      </c>
      <c r="BV28" s="227">
        <f>'2.1'!BV28/'3.1.a'!$K$183</f>
        <v>0.17350110376392466</v>
      </c>
      <c r="BW28" s="226">
        <f>'2.1'!BW28/'3.1.a'!$L$183</f>
        <v>0.124499162049953</v>
      </c>
      <c r="BX28" s="147">
        <f>'2.1'!BX28/'3.1.a'!$L$183</f>
        <v>2.2211028308678868E-2</v>
      </c>
      <c r="BY28" s="147">
        <f>'2.1'!BY28/'3.1.a'!$L$183</f>
        <v>0</v>
      </c>
      <c r="BZ28" s="147">
        <f>'2.1'!BZ28/'3.1.a'!$L$183</f>
        <v>0.14671019035863186</v>
      </c>
      <c r="CA28" s="147">
        <f>'2.1'!CA28/'3.1.a'!$L$183</f>
        <v>2.5838760578940516E-2</v>
      </c>
      <c r="CB28" s="147">
        <f>'2.1'!CB28/'3.1.a'!$L$183</f>
        <v>7.5306841795834177E-3</v>
      </c>
      <c r="CC28" s="147">
        <f>'2.1'!CC28/'3.1.a'!$L$183</f>
        <v>0</v>
      </c>
      <c r="CD28" s="227">
        <f>'2.1'!CD28/'3.1.a'!$L$183</f>
        <v>0.18007963511715575</v>
      </c>
      <c r="CE28" s="226">
        <f>'2.1'!CE28/'3.1.a'!$M$183</f>
        <v>0.17365529110090083</v>
      </c>
      <c r="CF28" s="147">
        <f>'2.1'!CF28/'3.1.a'!$M$183</f>
        <v>1.7410220959565129E-2</v>
      </c>
      <c r="CG28" s="147">
        <f>'2.1'!CG28/'3.1.a'!$M$183</f>
        <v>0</v>
      </c>
      <c r="CH28" s="147">
        <f>'2.1'!CH28/'3.1.a'!$M$183</f>
        <v>0.19106551206046599</v>
      </c>
      <c r="CI28" s="147">
        <f>'2.1'!CI28/'3.1.a'!$M$183</f>
        <v>2.8033992767897725E-2</v>
      </c>
      <c r="CJ28" s="147">
        <f>'2.1'!CJ28/'3.1.a'!$M$183</f>
        <v>7.7289139598079185E-3</v>
      </c>
      <c r="CK28" s="147">
        <f>'2.1'!CK28/'3.1.a'!$M$183</f>
        <v>0</v>
      </c>
      <c r="CL28" s="227">
        <f>'2.1'!CL28/'3.1.a'!$M$183</f>
        <v>0.22682841878817162</v>
      </c>
    </row>
    <row r="29" spans="1:90" ht="20.100000000000001" customHeight="1" x14ac:dyDescent="0.25">
      <c r="A29" s="124">
        <v>28</v>
      </c>
      <c r="B29" s="124" t="s">
        <v>398</v>
      </c>
      <c r="C29" s="226">
        <f>'2.1'!C29/'3.1.a'!$C$183</f>
        <v>2.7089071217513885E-3</v>
      </c>
      <c r="D29" s="147">
        <f>'2.1'!D29/'3.1.a'!$C$183</f>
        <v>0</v>
      </c>
      <c r="E29" s="147">
        <f>'2.1'!E29/'3.1.a'!$C$183</f>
        <v>0</v>
      </c>
      <c r="F29" s="147">
        <f>'2.1'!F29/'3.1.a'!$C$183</f>
        <v>2.7089071217513885E-3</v>
      </c>
      <c r="G29" s="147">
        <f>'2.1'!G29/'3.1.a'!$C$183</f>
        <v>5.0855908479142987E-3</v>
      </c>
      <c r="H29" s="147">
        <f>'2.1'!H29/'3.1.a'!$C$183</f>
        <v>3.5471381117488723E-3</v>
      </c>
      <c r="I29" s="147">
        <f>'2.1'!I29/'3.1.a'!$C$183</f>
        <v>0</v>
      </c>
      <c r="J29" s="227">
        <f>'2.1'!J29/'3.1.a'!$C$183</f>
        <v>1.134163608141456E-2</v>
      </c>
      <c r="K29" s="226">
        <f>'2.1'!K29/'3.1.a'!$D$183</f>
        <v>4.5630772294537889E-3</v>
      </c>
      <c r="L29" s="147">
        <f>'2.1'!L29/'3.1.a'!$D$183</f>
        <v>0</v>
      </c>
      <c r="M29" s="147">
        <f>'2.1'!M29/'3.1.a'!$D$183</f>
        <v>0</v>
      </c>
      <c r="N29" s="147">
        <f>'2.1'!N29/'3.1.a'!$D$183</f>
        <v>4.5630772294537889E-3</v>
      </c>
      <c r="O29" s="147">
        <f>'2.1'!O29/'3.1.a'!$D$183</f>
        <v>4.9445747569379231E-3</v>
      </c>
      <c r="P29" s="147">
        <f>'2.1'!P29/'3.1.a'!$D$183</f>
        <v>3.6455163079037638E-3</v>
      </c>
      <c r="Q29" s="147">
        <f>'2.1'!Q29/'3.1.a'!$D$183</f>
        <v>0</v>
      </c>
      <c r="R29" s="227">
        <f>'2.1'!R29/'3.1.a'!$D$183</f>
        <v>1.3153168294295475E-2</v>
      </c>
      <c r="S29" s="226">
        <f>'2.1'!S29/'3.1.a'!$E$183</f>
        <v>5.3557891156252382E-3</v>
      </c>
      <c r="T29" s="147">
        <f>'2.1'!T29/'3.1.a'!$E$183</f>
        <v>0</v>
      </c>
      <c r="U29" s="147">
        <f>'2.1'!U29/'3.1.a'!$E$183</f>
        <v>0</v>
      </c>
      <c r="V29" s="147">
        <f>'2.1'!V29/'3.1.a'!$E$183</f>
        <v>5.3557891156252382E-3</v>
      </c>
      <c r="W29" s="147">
        <f>'2.1'!W29/'3.1.a'!$E$183</f>
        <v>4.8625410267273848E-3</v>
      </c>
      <c r="X29" s="147">
        <f>'2.1'!X29/'3.1.a'!$E$183</f>
        <v>4.0605979079438763E-3</v>
      </c>
      <c r="Y29" s="147">
        <f>'2.1'!Y29/'3.1.a'!$E$183</f>
        <v>0</v>
      </c>
      <c r="Z29" s="227">
        <f>'2.1'!Z29/'3.1.a'!$E$183</f>
        <v>1.4278928050296501E-2</v>
      </c>
      <c r="AA29" s="226">
        <f>'2.1'!AA29/'3.1.a'!$F$183</f>
        <v>5.9700592219180896E-3</v>
      </c>
      <c r="AB29" s="147">
        <f>'2.1'!AB29/'3.1.a'!$F$183</f>
        <v>0</v>
      </c>
      <c r="AC29" s="147">
        <f>'2.1'!AC29/'3.1.a'!$F$183</f>
        <v>0</v>
      </c>
      <c r="AD29" s="147">
        <f>'2.1'!AD29/'3.1.a'!$F$183</f>
        <v>5.9700592219180896E-3</v>
      </c>
      <c r="AE29" s="147">
        <f>'2.1'!AE29/'3.1.a'!$F$183</f>
        <v>4.8570337425175147E-3</v>
      </c>
      <c r="AF29" s="147">
        <f>'2.1'!AF29/'3.1.a'!$F$183</f>
        <v>3.7610973703929456E-3</v>
      </c>
      <c r="AG29" s="147">
        <f>'2.1'!AG29/'3.1.a'!$F$183</f>
        <v>0</v>
      </c>
      <c r="AH29" s="227">
        <f>'2.1'!AH29/'3.1.a'!$F$183</f>
        <v>1.4588190334828548E-2</v>
      </c>
      <c r="AI29" s="226">
        <f>'2.1'!AI29/'3.1.a'!$G$183</f>
        <v>6.491728931259837E-3</v>
      </c>
      <c r="AJ29" s="147">
        <f>'2.1'!AJ29/'3.1.a'!$G$183</f>
        <v>0</v>
      </c>
      <c r="AK29" s="147">
        <f>'2.1'!AK29/'3.1.a'!$G$183</f>
        <v>0</v>
      </c>
      <c r="AL29" s="147">
        <f>'2.1'!AL29/'3.1.a'!$G$183</f>
        <v>6.491728931259837E-3</v>
      </c>
      <c r="AM29" s="147">
        <f>'2.1'!AM29/'3.1.a'!$G$183</f>
        <v>4.9709873972434955E-3</v>
      </c>
      <c r="AN29" s="147">
        <f>'2.1'!AN29/'3.1.a'!$G$183</f>
        <v>3.9905884718048294E-3</v>
      </c>
      <c r="AO29" s="147">
        <f>'2.1'!AO29/'3.1.a'!$G$183</f>
        <v>0</v>
      </c>
      <c r="AP29" s="227">
        <f>'2.1'!AP29/'3.1.a'!$G$183</f>
        <v>1.5453304800308161E-2</v>
      </c>
      <c r="AQ29" s="226">
        <f>'2.1'!AQ29/'3.1.a'!$H$183</f>
        <v>5.4873696259371196E-3</v>
      </c>
      <c r="AR29" s="147">
        <f>'2.1'!AR29/'3.1.a'!$H$183</f>
        <v>0</v>
      </c>
      <c r="AS29" s="147">
        <f>'2.1'!AS29/'3.1.a'!$H$183</f>
        <v>0</v>
      </c>
      <c r="AT29" s="147">
        <f>'2.1'!AT29/'3.1.a'!$H$183</f>
        <v>5.4873696259371196E-3</v>
      </c>
      <c r="AU29" s="147">
        <f>'2.1'!AU29/'3.1.a'!$H$183</f>
        <v>5.5244022292136137E-3</v>
      </c>
      <c r="AV29" s="147">
        <f>'2.1'!AV29/'3.1.a'!$H$183</f>
        <v>5.3452353978784006E-3</v>
      </c>
      <c r="AW29" s="147">
        <f>'2.1'!AW29/'3.1.a'!$H$183</f>
        <v>0</v>
      </c>
      <c r="AX29" s="227">
        <f>'2.1'!AX29/'3.1.a'!$H$183</f>
        <v>1.6357007253029136E-2</v>
      </c>
      <c r="AY29" s="226">
        <f>'2.1'!AY29/'3.1.a'!$I$183</f>
        <v>5.3400340424194703E-3</v>
      </c>
      <c r="AZ29" s="147">
        <f>'2.1'!AZ29/'3.1.a'!$I$183</f>
        <v>0</v>
      </c>
      <c r="BA29" s="147">
        <f>'2.1'!BA29/'3.1.a'!$I$183</f>
        <v>0</v>
      </c>
      <c r="BB29" s="147">
        <f>'2.1'!BB29/'3.1.a'!$I$183</f>
        <v>5.3400340424194703E-3</v>
      </c>
      <c r="BC29" s="147">
        <f>'2.1'!BC29/'3.1.a'!$I$183</f>
        <v>6.4521830692109263E-3</v>
      </c>
      <c r="BD29" s="147">
        <f>'2.1'!BD29/'3.1.a'!$I$183</f>
        <v>4.902215196158478E-3</v>
      </c>
      <c r="BE29" s="147">
        <f>'2.1'!BE29/'3.1.a'!$I$183</f>
        <v>0</v>
      </c>
      <c r="BF29" s="227">
        <f>'2.1'!BF29/'3.1.a'!$I$183</f>
        <v>1.6694432307788876E-2</v>
      </c>
      <c r="BG29" s="226">
        <f>'2.1'!BG29/'3.1.a'!$J$183</f>
        <v>3.9725694894668121E-3</v>
      </c>
      <c r="BH29" s="147">
        <f>'2.1'!BH29/'3.1.a'!$J$183</f>
        <v>0</v>
      </c>
      <c r="BI29" s="147">
        <f>'2.1'!BI29/'3.1.a'!$J$183</f>
        <v>0</v>
      </c>
      <c r="BJ29" s="147">
        <f>'2.1'!BJ29/'3.1.a'!$J$183</f>
        <v>3.9725694894668121E-3</v>
      </c>
      <c r="BK29" s="147">
        <f>'2.1'!BK29/'3.1.a'!$J$183</f>
        <v>5.470471332691222E-3</v>
      </c>
      <c r="BL29" s="147">
        <f>'2.1'!BL29/'3.1.a'!$J$183</f>
        <v>4.8476441397292298E-3</v>
      </c>
      <c r="BM29" s="147">
        <f>'2.1'!BM29/'3.1.a'!$J$183</f>
        <v>0</v>
      </c>
      <c r="BN29" s="227">
        <f>'2.1'!BN29/'3.1.a'!$J$183</f>
        <v>1.4290684961887264E-2</v>
      </c>
      <c r="BO29" s="226">
        <f>'2.1'!BO29/'3.1.a'!$K$183</f>
        <v>4.676531963736995E-3</v>
      </c>
      <c r="BP29" s="147">
        <f>'2.1'!BP29/'3.1.a'!$K$183</f>
        <v>0</v>
      </c>
      <c r="BQ29" s="147">
        <f>'2.1'!BQ29/'3.1.a'!$K$183</f>
        <v>0</v>
      </c>
      <c r="BR29" s="147">
        <f>'2.1'!BR29/'3.1.a'!$K$183</f>
        <v>4.676531963736995E-3</v>
      </c>
      <c r="BS29" s="147">
        <f>'2.1'!BS29/'3.1.a'!$K$183</f>
        <v>5.2841823488661913E-3</v>
      </c>
      <c r="BT29" s="147">
        <f>'2.1'!BT29/'3.1.a'!$K$183</f>
        <v>5.0212721655910463E-3</v>
      </c>
      <c r="BU29" s="147">
        <f>'2.1'!BU29/'3.1.a'!$K$183</f>
        <v>0</v>
      </c>
      <c r="BV29" s="227">
        <f>'2.1'!BV29/'3.1.a'!$K$183</f>
        <v>1.4981986478194232E-2</v>
      </c>
      <c r="BW29" s="226">
        <f>'2.1'!BW29/'3.1.a'!$L$183</f>
        <v>9.2201485227914881E-3</v>
      </c>
      <c r="BX29" s="147">
        <f>'2.1'!BX29/'3.1.a'!$L$183</f>
        <v>0</v>
      </c>
      <c r="BY29" s="147">
        <f>'2.1'!BY29/'3.1.a'!$L$183</f>
        <v>0</v>
      </c>
      <c r="BZ29" s="147">
        <f>'2.1'!BZ29/'3.1.a'!$L$183</f>
        <v>9.2201485227914881E-3</v>
      </c>
      <c r="CA29" s="147">
        <f>'2.1'!CA29/'3.1.a'!$L$183</f>
        <v>4.8260371721134494E-3</v>
      </c>
      <c r="CB29" s="147">
        <f>'2.1'!CB29/'3.1.a'!$L$183</f>
        <v>5.1675209578530799E-3</v>
      </c>
      <c r="CC29" s="147">
        <f>'2.1'!CC29/'3.1.a'!$L$183</f>
        <v>0</v>
      </c>
      <c r="CD29" s="227">
        <f>'2.1'!CD29/'3.1.a'!$L$183</f>
        <v>1.9213706652758015E-2</v>
      </c>
      <c r="CE29" s="226">
        <f>'2.1'!CE29/'3.1.a'!$M$183</f>
        <v>4.5821444026020921E-3</v>
      </c>
      <c r="CF29" s="147">
        <f>'2.1'!CF29/'3.1.a'!$M$183</f>
        <v>0</v>
      </c>
      <c r="CG29" s="147">
        <f>'2.1'!CG29/'3.1.a'!$M$183</f>
        <v>0</v>
      </c>
      <c r="CH29" s="147">
        <f>'2.1'!CH29/'3.1.a'!$M$183</f>
        <v>4.5821444026020921E-3</v>
      </c>
      <c r="CI29" s="147">
        <f>'2.1'!CI29/'3.1.a'!$M$183</f>
        <v>5.831053429268933E-3</v>
      </c>
      <c r="CJ29" s="147">
        <f>'2.1'!CJ29/'3.1.a'!$M$183</f>
        <v>5.5572146797545031E-3</v>
      </c>
      <c r="CK29" s="147">
        <f>'2.1'!CK29/'3.1.a'!$M$183</f>
        <v>0</v>
      </c>
      <c r="CL29" s="227">
        <f>'2.1'!CL29/'3.1.a'!$M$183</f>
        <v>1.5970412511625526E-2</v>
      </c>
    </row>
    <row r="30" spans="1:90" ht="20.100000000000001" customHeight="1" x14ac:dyDescent="0.25">
      <c r="A30" s="118">
        <v>31</v>
      </c>
      <c r="B30" s="118" t="s">
        <v>612</v>
      </c>
      <c r="C30" s="224">
        <f>'2.1'!C30/'3.1.a'!$C$183</f>
        <v>3.3123537373759182E-3</v>
      </c>
      <c r="D30" s="146">
        <f>'2.1'!D30/'3.1.a'!$C$183</f>
        <v>0</v>
      </c>
      <c r="E30" s="146">
        <f>'2.1'!E30/'3.1.a'!$C$183</f>
        <v>0</v>
      </c>
      <c r="F30" s="146">
        <f>'2.1'!F30/'3.1.a'!$C$183</f>
        <v>3.3123537373759182E-3</v>
      </c>
      <c r="G30" s="146">
        <f>'2.1'!G30/'3.1.a'!$C$183</f>
        <v>6.412010667324909E-3</v>
      </c>
      <c r="H30" s="146">
        <f>'2.1'!H30/'3.1.a'!$C$183</f>
        <v>5.0734908964845914E-3</v>
      </c>
      <c r="I30" s="146">
        <f>'2.1'!I30/'3.1.a'!$C$183</f>
        <v>0</v>
      </c>
      <c r="J30" s="225">
        <f>'2.1'!J30/'3.1.a'!$C$183</f>
        <v>1.4797855301185417E-2</v>
      </c>
      <c r="K30" s="224">
        <f>'2.1'!K30/'3.1.a'!$D$183</f>
        <v>6.2681640665097319E-4</v>
      </c>
      <c r="L30" s="146">
        <f>'2.1'!L30/'3.1.a'!$D$183</f>
        <v>0</v>
      </c>
      <c r="M30" s="146">
        <f>'2.1'!M30/'3.1.a'!$D$183</f>
        <v>0</v>
      </c>
      <c r="N30" s="146">
        <f>'2.1'!N30/'3.1.a'!$D$183</f>
        <v>6.2681640665097319E-4</v>
      </c>
      <c r="O30" s="146">
        <f>'2.1'!O30/'3.1.a'!$D$183</f>
        <v>3.1478865694562316E-3</v>
      </c>
      <c r="P30" s="146">
        <f>'2.1'!P30/'3.1.a'!$D$183</f>
        <v>4.4810753978518289E-3</v>
      </c>
      <c r="Q30" s="146">
        <f>'2.1'!Q30/'3.1.a'!$D$183</f>
        <v>0</v>
      </c>
      <c r="R30" s="225">
        <f>'2.1'!R30/'3.1.a'!$D$183</f>
        <v>8.255778373959034E-3</v>
      </c>
      <c r="S30" s="224">
        <f>'2.1'!S30/'3.1.a'!$E$183</f>
        <v>5.3208107183726813E-4</v>
      </c>
      <c r="T30" s="146">
        <f>'2.1'!T30/'3.1.a'!$E$183</f>
        <v>0</v>
      </c>
      <c r="U30" s="146">
        <f>'2.1'!U30/'3.1.a'!$E$183</f>
        <v>0</v>
      </c>
      <c r="V30" s="146">
        <f>'2.1'!V30/'3.1.a'!$E$183</f>
        <v>5.3208107183726813E-4</v>
      </c>
      <c r="W30" s="146">
        <f>'2.1'!W30/'3.1.a'!$E$183</f>
        <v>2.5824350122686914E-3</v>
      </c>
      <c r="X30" s="146">
        <f>'2.1'!X30/'3.1.a'!$E$183</f>
        <v>5.0929281708064905E-3</v>
      </c>
      <c r="Y30" s="146">
        <f>'2.1'!Y30/'3.1.a'!$E$183</f>
        <v>0</v>
      </c>
      <c r="Z30" s="225">
        <f>'2.1'!Z30/'3.1.a'!$E$183</f>
        <v>8.2074442549124483E-3</v>
      </c>
      <c r="AA30" s="224">
        <f>'2.1'!AA30/'3.1.a'!$F$183</f>
        <v>1.478104772202215E-3</v>
      </c>
      <c r="AB30" s="146">
        <f>'2.1'!AB30/'3.1.a'!$F$183</f>
        <v>0</v>
      </c>
      <c r="AC30" s="146">
        <f>'2.1'!AC30/'3.1.a'!$F$183</f>
        <v>0</v>
      </c>
      <c r="AD30" s="146">
        <f>'2.1'!AD30/'3.1.a'!$F$183</f>
        <v>1.478104772202215E-3</v>
      </c>
      <c r="AE30" s="146">
        <f>'2.1'!AE30/'3.1.a'!$F$183</f>
        <v>4.4765286087190392E-3</v>
      </c>
      <c r="AF30" s="146">
        <f>'2.1'!AF30/'3.1.a'!$F$183</f>
        <v>2.0566130933331217E-3</v>
      </c>
      <c r="AG30" s="146">
        <f>'2.1'!AG30/'3.1.a'!$F$183</f>
        <v>0</v>
      </c>
      <c r="AH30" s="225">
        <f>'2.1'!AH30/'3.1.a'!$F$183</f>
        <v>8.011246474254375E-3</v>
      </c>
      <c r="AI30" s="224">
        <f>'2.1'!AI30/'3.1.a'!$G$183</f>
        <v>1.3882293148226585E-3</v>
      </c>
      <c r="AJ30" s="146">
        <f>'2.1'!AJ30/'3.1.a'!$G$183</f>
        <v>0</v>
      </c>
      <c r="AK30" s="146">
        <f>'2.1'!AK30/'3.1.a'!$G$183</f>
        <v>0</v>
      </c>
      <c r="AL30" s="146">
        <f>'2.1'!AL30/'3.1.a'!$G$183</f>
        <v>1.3882293148226585E-3</v>
      </c>
      <c r="AM30" s="146">
        <f>'2.1'!AM30/'3.1.a'!$G$183</f>
        <v>4.9124576844370473E-3</v>
      </c>
      <c r="AN30" s="146">
        <f>'2.1'!AN30/'3.1.a'!$G$183</f>
        <v>2.9674072151215083E-3</v>
      </c>
      <c r="AO30" s="146">
        <f>'2.1'!AO30/'3.1.a'!$G$183</f>
        <v>0</v>
      </c>
      <c r="AP30" s="225">
        <f>'2.1'!AP30/'3.1.a'!$G$183</f>
        <v>9.2680942143812135E-3</v>
      </c>
      <c r="AQ30" s="224">
        <f>'2.1'!AQ30/'3.1.a'!$H$183</f>
        <v>-9.7345771013446637E-4</v>
      </c>
      <c r="AR30" s="146">
        <f>'2.1'!AR30/'3.1.a'!$H$183</f>
        <v>0</v>
      </c>
      <c r="AS30" s="146">
        <f>'2.1'!AS30/'3.1.a'!$H$183</f>
        <v>0</v>
      </c>
      <c r="AT30" s="146">
        <f>'2.1'!AT30/'3.1.a'!$H$183</f>
        <v>-9.7345771013446637E-4</v>
      </c>
      <c r="AU30" s="146">
        <f>'2.1'!AU30/'3.1.a'!$H$183</f>
        <v>3.8829719301736323E-4</v>
      </c>
      <c r="AV30" s="146">
        <f>'2.1'!AV30/'3.1.a'!$H$183</f>
        <v>1.9431125790767051E-3</v>
      </c>
      <c r="AW30" s="146">
        <f>'2.1'!AW30/'3.1.a'!$H$183</f>
        <v>0</v>
      </c>
      <c r="AX30" s="225">
        <f>'2.1'!AX30/'3.1.a'!$H$183</f>
        <v>1.3579520619596019E-3</v>
      </c>
      <c r="AY30" s="224">
        <f>'2.1'!AY30/'3.1.a'!$I$183</f>
        <v>-1.6143058857803756E-3</v>
      </c>
      <c r="AZ30" s="146">
        <f>'2.1'!AZ30/'3.1.a'!$I$183</f>
        <v>0</v>
      </c>
      <c r="BA30" s="146">
        <f>'2.1'!BA30/'3.1.a'!$I$183</f>
        <v>0</v>
      </c>
      <c r="BB30" s="146">
        <f>'2.1'!BB30/'3.1.a'!$I$183</f>
        <v>-1.6143058857803756E-3</v>
      </c>
      <c r="BC30" s="146">
        <f>'2.1'!BC30/'3.1.a'!$I$183</f>
        <v>-8.2426693891780498E-4</v>
      </c>
      <c r="BD30" s="146">
        <f>'2.1'!BD30/'3.1.a'!$I$183</f>
        <v>1.477888210080232E-3</v>
      </c>
      <c r="BE30" s="146">
        <f>'2.1'!BE30/'3.1.a'!$I$183</f>
        <v>0</v>
      </c>
      <c r="BF30" s="225">
        <f>'2.1'!BF30/'3.1.a'!$I$183</f>
        <v>-9.6068461461794861E-4</v>
      </c>
      <c r="BG30" s="224">
        <f>'2.1'!BG30/'3.1.a'!$J$183</f>
        <v>-2.6525420818378771E-3</v>
      </c>
      <c r="BH30" s="146">
        <f>'2.1'!BH30/'3.1.a'!$J$183</f>
        <v>0</v>
      </c>
      <c r="BI30" s="146">
        <f>'2.1'!BI30/'3.1.a'!$J$183</f>
        <v>0</v>
      </c>
      <c r="BJ30" s="146">
        <f>'2.1'!BJ30/'3.1.a'!$J$183</f>
        <v>-2.6525420818378771E-3</v>
      </c>
      <c r="BK30" s="146">
        <f>'2.1'!BK30/'3.1.a'!$J$183</f>
        <v>-4.7237992462484662E-4</v>
      </c>
      <c r="BL30" s="146">
        <f>'2.1'!BL30/'3.1.a'!$J$183</f>
        <v>-1.2977255174080244E-3</v>
      </c>
      <c r="BM30" s="146">
        <f>'2.1'!BM30/'3.1.a'!$J$183</f>
        <v>0</v>
      </c>
      <c r="BN30" s="225">
        <f>'2.1'!BN30/'3.1.a'!$J$183</f>
        <v>-4.422647523870748E-3</v>
      </c>
      <c r="BO30" s="224">
        <f>'2.1'!BO30/'3.1.a'!$K$183</f>
        <v>-1.587114868580868E-3</v>
      </c>
      <c r="BP30" s="146">
        <f>'2.1'!BP30/'3.1.a'!$K$183</f>
        <v>0</v>
      </c>
      <c r="BQ30" s="146">
        <f>'2.1'!BQ30/'3.1.a'!$K$183</f>
        <v>0</v>
      </c>
      <c r="BR30" s="146">
        <f>'2.1'!BR30/'3.1.a'!$K$183</f>
        <v>-1.587114868580868E-3</v>
      </c>
      <c r="BS30" s="146">
        <f>'2.1'!BS30/'3.1.a'!$K$183</f>
        <v>-4.0673232564879621E-4</v>
      </c>
      <c r="BT30" s="146">
        <f>'2.1'!BT30/'3.1.a'!$K$183</f>
        <v>-2.4571643884923228E-4</v>
      </c>
      <c r="BU30" s="146">
        <f>'2.1'!BU30/'3.1.a'!$K$183</f>
        <v>0</v>
      </c>
      <c r="BV30" s="225">
        <f>'2.1'!BV30/'3.1.a'!$K$183</f>
        <v>-2.2395636330788966E-3</v>
      </c>
      <c r="BW30" s="224">
        <f>'2.1'!BW30/'3.1.a'!$L$183</f>
        <v>-2.5431924178544031E-3</v>
      </c>
      <c r="BX30" s="146">
        <f>'2.1'!BX30/'3.1.a'!$L$183</f>
        <v>0</v>
      </c>
      <c r="BY30" s="146">
        <f>'2.1'!BY30/'3.1.a'!$L$183</f>
        <v>0</v>
      </c>
      <c r="BZ30" s="146">
        <f>'2.1'!BZ30/'3.1.a'!$L$183</f>
        <v>-2.5431924178544031E-3</v>
      </c>
      <c r="CA30" s="146">
        <f>'2.1'!CA30/'3.1.a'!$L$183</f>
        <v>-1.790330576948181E-3</v>
      </c>
      <c r="CB30" s="146">
        <f>'2.1'!CB30/'3.1.a'!$L$183</f>
        <v>4.5854575074536939E-4</v>
      </c>
      <c r="CC30" s="146">
        <f>'2.1'!CC30/'3.1.a'!$L$183</f>
        <v>0</v>
      </c>
      <c r="CD30" s="225">
        <f>'2.1'!CD30/'3.1.a'!$L$183</f>
        <v>-3.8749772440572149E-3</v>
      </c>
      <c r="CE30" s="224">
        <f>'2.1'!CE30/'3.1.a'!$M$183</f>
        <v>-2.9172740125748948E-3</v>
      </c>
      <c r="CF30" s="146">
        <f>'2.1'!CF30/'3.1.a'!$M$183</f>
        <v>0</v>
      </c>
      <c r="CG30" s="146">
        <f>'2.1'!CG30/'3.1.a'!$M$183</f>
        <v>0</v>
      </c>
      <c r="CH30" s="146">
        <f>'2.1'!CH30/'3.1.a'!$M$183</f>
        <v>-2.9172740125748948E-3</v>
      </c>
      <c r="CI30" s="146">
        <f>'2.1'!CI30/'3.1.a'!$M$183</f>
        <v>-1.2006955024857081E-3</v>
      </c>
      <c r="CJ30" s="146">
        <f>'2.1'!CJ30/'3.1.a'!$M$183</f>
        <v>2.068660541825096E-3</v>
      </c>
      <c r="CK30" s="146">
        <f>'2.1'!CK30/'3.1.a'!$M$183</f>
        <v>0</v>
      </c>
      <c r="CL30" s="225">
        <f>'2.1'!CL30/'3.1.a'!$M$183</f>
        <v>-2.0493089732355071E-3</v>
      </c>
    </row>
    <row r="31" spans="1:90" ht="20.100000000000001" customHeight="1" x14ac:dyDescent="0.25">
      <c r="A31" s="125">
        <v>311</v>
      </c>
      <c r="B31" s="124" t="s">
        <v>832</v>
      </c>
      <c r="C31" s="226">
        <f>'2.1'!C31/'3.1.a'!$C$183</f>
        <v>3.0612783715730446E-3</v>
      </c>
      <c r="D31" s="147">
        <f>'2.1'!D31/'3.1.a'!$C$183</f>
        <v>0</v>
      </c>
      <c r="E31" s="147">
        <f>'2.1'!E31/'3.1.a'!$C$183</f>
        <v>0</v>
      </c>
      <c r="F31" s="147">
        <f>'2.1'!F31/'3.1.a'!$C$183</f>
        <v>3.0612783715730446E-3</v>
      </c>
      <c r="G31" s="147">
        <f>'2.1'!G31/'3.1.a'!$C$183</f>
        <v>6.3846417147538949E-3</v>
      </c>
      <c r="H31" s="147">
        <f>'2.1'!H31/'3.1.a'!$C$183</f>
        <v>5.0061510102358533E-3</v>
      </c>
      <c r="I31" s="147">
        <f>'2.1'!I31/'3.1.a'!$C$183</f>
        <v>0</v>
      </c>
      <c r="J31" s="227">
        <f>'2.1'!J31/'3.1.a'!$C$183</f>
        <v>1.4452071096562795E-2</v>
      </c>
      <c r="K31" s="226">
        <f>'2.1'!K31/'3.1.a'!$D$183</f>
        <v>1.3123307419398032E-3</v>
      </c>
      <c r="L31" s="147">
        <f>'2.1'!L31/'3.1.a'!$D$183</f>
        <v>0</v>
      </c>
      <c r="M31" s="147">
        <f>'2.1'!M31/'3.1.a'!$D$183</f>
        <v>0</v>
      </c>
      <c r="N31" s="147">
        <f>'2.1'!N31/'3.1.a'!$D$183</f>
        <v>1.3123307419398032E-3</v>
      </c>
      <c r="O31" s="147">
        <f>'2.1'!O31/'3.1.a'!$D$183</f>
        <v>3.1218845244953483E-3</v>
      </c>
      <c r="P31" s="147">
        <f>'2.1'!P31/'3.1.a'!$D$183</f>
        <v>4.4196409946758719E-3</v>
      </c>
      <c r="Q31" s="147">
        <f>'2.1'!Q31/'3.1.a'!$D$183</f>
        <v>0</v>
      </c>
      <c r="R31" s="227">
        <f>'2.1'!R31/'3.1.a'!$D$183</f>
        <v>8.8538562611110219E-3</v>
      </c>
      <c r="S31" s="226">
        <f>'2.1'!S31/'3.1.a'!$E$183</f>
        <v>8.8351026481344656E-4</v>
      </c>
      <c r="T31" s="147">
        <f>'2.1'!T31/'3.1.a'!$E$183</f>
        <v>0</v>
      </c>
      <c r="U31" s="147">
        <f>'2.1'!U31/'3.1.a'!$E$183</f>
        <v>0</v>
      </c>
      <c r="V31" s="147">
        <f>'2.1'!V31/'3.1.a'!$E$183</f>
        <v>8.8351026481344656E-4</v>
      </c>
      <c r="W31" s="147">
        <f>'2.1'!W31/'3.1.a'!$E$183</f>
        <v>2.5566173280393632E-3</v>
      </c>
      <c r="X31" s="147">
        <f>'2.1'!X31/'3.1.a'!$E$183</f>
        <v>5.0461492882557506E-3</v>
      </c>
      <c r="Y31" s="147">
        <f>'2.1'!Y31/'3.1.a'!$E$183</f>
        <v>0</v>
      </c>
      <c r="Z31" s="227">
        <f>'2.1'!Z31/'3.1.a'!$E$183</f>
        <v>8.486276881108562E-3</v>
      </c>
      <c r="AA31" s="226">
        <f>'2.1'!AA31/'3.1.a'!$F$183</f>
        <v>1.9820671326529525E-3</v>
      </c>
      <c r="AB31" s="147">
        <f>'2.1'!AB31/'3.1.a'!$F$183</f>
        <v>0</v>
      </c>
      <c r="AC31" s="147">
        <f>'2.1'!AC31/'3.1.a'!$F$183</f>
        <v>0</v>
      </c>
      <c r="AD31" s="147">
        <f>'2.1'!AD31/'3.1.a'!$F$183</f>
        <v>1.9820671326529525E-3</v>
      </c>
      <c r="AE31" s="147">
        <f>'2.1'!AE31/'3.1.a'!$F$183</f>
        <v>4.4509289601470008E-3</v>
      </c>
      <c r="AF31" s="147">
        <f>'2.1'!AF31/'3.1.a'!$F$183</f>
        <v>2.0060196361393499E-3</v>
      </c>
      <c r="AG31" s="147">
        <f>'2.1'!AG31/'3.1.a'!$F$183</f>
        <v>0</v>
      </c>
      <c r="AH31" s="227">
        <f>'2.1'!AH31/'3.1.a'!$F$183</f>
        <v>8.4390157289393041E-3</v>
      </c>
      <c r="AI31" s="226">
        <f>'2.1'!AI31/'3.1.a'!$G$183</f>
        <v>2.4666012815636931E-3</v>
      </c>
      <c r="AJ31" s="147">
        <f>'2.1'!AJ31/'3.1.a'!$G$183</f>
        <v>0</v>
      </c>
      <c r="AK31" s="147">
        <f>'2.1'!AK31/'3.1.a'!$G$183</f>
        <v>0</v>
      </c>
      <c r="AL31" s="147">
        <f>'2.1'!AL31/'3.1.a'!$G$183</f>
        <v>2.4666012815636931E-3</v>
      </c>
      <c r="AM31" s="147">
        <f>'2.1'!AM31/'3.1.a'!$G$183</f>
        <v>4.8741755929682289E-3</v>
      </c>
      <c r="AN31" s="147">
        <f>'2.1'!AN31/'3.1.a'!$G$183</f>
        <v>2.9206820653945595E-3</v>
      </c>
      <c r="AO31" s="147">
        <f>'2.1'!AO31/'3.1.a'!$G$183</f>
        <v>0</v>
      </c>
      <c r="AP31" s="227">
        <f>'2.1'!AP31/'3.1.a'!$G$183</f>
        <v>1.0261458939926481E-2</v>
      </c>
      <c r="AQ31" s="226">
        <f>'2.1'!AQ31/'3.1.a'!$H$183</f>
        <v>-4.4050899303060657E-4</v>
      </c>
      <c r="AR31" s="147">
        <f>'2.1'!AR31/'3.1.a'!$H$183</f>
        <v>0</v>
      </c>
      <c r="AS31" s="147">
        <f>'2.1'!AS31/'3.1.a'!$H$183</f>
        <v>0</v>
      </c>
      <c r="AT31" s="147">
        <f>'2.1'!AT31/'3.1.a'!$H$183</f>
        <v>-4.4050899303060657E-4</v>
      </c>
      <c r="AU31" s="147">
        <f>'2.1'!AU31/'3.1.a'!$H$183</f>
        <v>3.7963654823628616E-4</v>
      </c>
      <c r="AV31" s="147">
        <f>'2.1'!AV31/'3.1.a'!$H$183</f>
        <v>1.8990123191375177E-3</v>
      </c>
      <c r="AW31" s="147">
        <f>'2.1'!AW31/'3.1.a'!$H$183</f>
        <v>0</v>
      </c>
      <c r="AX31" s="227">
        <f>'2.1'!AX31/'3.1.a'!$H$183</f>
        <v>1.8381398743431972E-3</v>
      </c>
      <c r="AY31" s="226">
        <f>'2.1'!AY31/'3.1.a'!$I$183</f>
        <v>-1.094768236468041E-3</v>
      </c>
      <c r="AZ31" s="147">
        <f>'2.1'!AZ31/'3.1.a'!$I$183</f>
        <v>0</v>
      </c>
      <c r="BA31" s="147">
        <f>'2.1'!BA31/'3.1.a'!$I$183</f>
        <v>0</v>
      </c>
      <c r="BB31" s="147">
        <f>'2.1'!BB31/'3.1.a'!$I$183</f>
        <v>-1.094768236468041E-3</v>
      </c>
      <c r="BC31" s="147">
        <f>'2.1'!BC31/'3.1.a'!$I$183</f>
        <v>-8.3327740379697546E-4</v>
      </c>
      <c r="BD31" s="147">
        <f>'2.1'!BD31/'3.1.a'!$I$183</f>
        <v>1.4289486354320401E-3</v>
      </c>
      <c r="BE31" s="147">
        <f>'2.1'!BE31/'3.1.a'!$I$183</f>
        <v>0</v>
      </c>
      <c r="BF31" s="227">
        <f>'2.1'!BF31/'3.1.a'!$I$183</f>
        <v>-4.9909700483297625E-4</v>
      </c>
      <c r="BG31" s="226">
        <f>'2.1'!BG31/'3.1.a'!$J$183</f>
        <v>-1.498668023713168E-3</v>
      </c>
      <c r="BH31" s="147">
        <f>'2.1'!BH31/'3.1.a'!$J$183</f>
        <v>0</v>
      </c>
      <c r="BI31" s="147">
        <f>'2.1'!BI31/'3.1.a'!$J$183</f>
        <v>0</v>
      </c>
      <c r="BJ31" s="147">
        <f>'2.1'!BJ31/'3.1.a'!$J$183</f>
        <v>-1.498668023713168E-3</v>
      </c>
      <c r="BK31" s="147">
        <f>'2.1'!BK31/'3.1.a'!$J$183</f>
        <v>-4.8498709420962549E-4</v>
      </c>
      <c r="BL31" s="147">
        <f>'2.1'!BL31/'3.1.a'!$J$183</f>
        <v>-1.3274829918377509E-3</v>
      </c>
      <c r="BM31" s="147">
        <f>'2.1'!BM31/'3.1.a'!$J$183</f>
        <v>0</v>
      </c>
      <c r="BN31" s="227">
        <f>'2.1'!BN31/'3.1.a'!$J$183</f>
        <v>-3.3111381097605443E-3</v>
      </c>
      <c r="BO31" s="226">
        <f>'2.1'!BO31/'3.1.a'!$K$183</f>
        <v>-1.2582470350525309E-3</v>
      </c>
      <c r="BP31" s="147">
        <f>'2.1'!BP31/'3.1.a'!$K$183</f>
        <v>0</v>
      </c>
      <c r="BQ31" s="147">
        <f>'2.1'!BQ31/'3.1.a'!$K$183</f>
        <v>0</v>
      </c>
      <c r="BR31" s="147">
        <f>'2.1'!BR31/'3.1.a'!$K$183</f>
        <v>-1.2582470350525309E-3</v>
      </c>
      <c r="BS31" s="147">
        <f>'2.1'!BS31/'3.1.a'!$K$183</f>
        <v>-4.2839758048161575E-4</v>
      </c>
      <c r="BT31" s="147">
        <f>'2.1'!BT31/'3.1.a'!$K$183</f>
        <v>-2.830631800484743E-4</v>
      </c>
      <c r="BU31" s="147">
        <f>'2.1'!BU31/'3.1.a'!$K$183</f>
        <v>0</v>
      </c>
      <c r="BV31" s="227">
        <f>'2.1'!BV31/'3.1.a'!$K$183</f>
        <v>-1.9697077955826208E-3</v>
      </c>
      <c r="BW31" s="226">
        <f>'2.1'!BW31/'3.1.a'!$L$183</f>
        <v>-1.7142562883089515E-3</v>
      </c>
      <c r="BX31" s="147">
        <f>'2.1'!BX31/'3.1.a'!$L$183</f>
        <v>0</v>
      </c>
      <c r="BY31" s="147">
        <f>'2.1'!BY31/'3.1.a'!$L$183</f>
        <v>0</v>
      </c>
      <c r="BZ31" s="147">
        <f>'2.1'!BZ31/'3.1.a'!$L$183</f>
        <v>-1.7142562883089515E-3</v>
      </c>
      <c r="CA31" s="147">
        <f>'2.1'!CA31/'3.1.a'!$L$183</f>
        <v>-1.7912366459382795E-3</v>
      </c>
      <c r="CB31" s="147">
        <f>'2.1'!CB31/'3.1.a'!$L$183</f>
        <v>3.9682504002890842E-4</v>
      </c>
      <c r="CC31" s="147">
        <f>'2.1'!CC31/'3.1.a'!$L$183</f>
        <v>0</v>
      </c>
      <c r="CD31" s="227">
        <f>'2.1'!CD31/'3.1.a'!$L$183</f>
        <v>-3.1086678942183225E-3</v>
      </c>
      <c r="CE31" s="226">
        <f>'2.1'!CE31/'3.1.a'!$M$183</f>
        <v>-2.099029146337761E-3</v>
      </c>
      <c r="CF31" s="147">
        <f>'2.1'!CF31/'3.1.a'!$M$183</f>
        <v>0</v>
      </c>
      <c r="CG31" s="147">
        <f>'2.1'!CG31/'3.1.a'!$M$183</f>
        <v>0</v>
      </c>
      <c r="CH31" s="147">
        <f>'2.1'!CH31/'3.1.a'!$M$183</f>
        <v>-2.099029146337761E-3</v>
      </c>
      <c r="CI31" s="147">
        <f>'2.1'!CI31/'3.1.a'!$M$183</f>
        <v>-1.2125117598128089E-3</v>
      </c>
      <c r="CJ31" s="97" t="s">
        <v>833</v>
      </c>
      <c r="CK31" s="147">
        <f>'2.1'!CK31/'3.1.a'!$M$183</f>
        <v>0</v>
      </c>
      <c r="CL31" s="256" t="s">
        <v>833</v>
      </c>
    </row>
    <row r="32" spans="1:90" ht="20.100000000000001" customHeight="1" x14ac:dyDescent="0.25">
      <c r="A32" s="125">
        <v>312</v>
      </c>
      <c r="B32" s="124" t="s">
        <v>252</v>
      </c>
      <c r="C32" s="226">
        <f>'2.1'!C32/'3.1.a'!$C$183</f>
        <v>4.1147385687599121E-4</v>
      </c>
      <c r="D32" s="147">
        <f>'2.1'!D32/'3.1.a'!$C$183</f>
        <v>0</v>
      </c>
      <c r="E32" s="147">
        <f>'2.1'!E32/'3.1.a'!$C$183</f>
        <v>0</v>
      </c>
      <c r="F32" s="147">
        <f>'2.1'!F32/'3.1.a'!$C$183</f>
        <v>4.1147385687599121E-4</v>
      </c>
      <c r="G32" s="147">
        <f>'2.1'!G32/'3.1.a'!$C$183</f>
        <v>2.7366607393759196E-5</v>
      </c>
      <c r="H32" s="147">
        <f>'2.1'!H32/'3.1.a'!$C$183</f>
        <v>6.7339886248738053E-5</v>
      </c>
      <c r="I32" s="147">
        <f>'2.1'!I32/'3.1.a'!$C$183</f>
        <v>0</v>
      </c>
      <c r="J32" s="227">
        <f>'2.1'!J32/'3.1.a'!$C$183</f>
        <v>5.0618035051848843E-4</v>
      </c>
      <c r="K32" s="226">
        <f>'2.1'!K32/'3.1.a'!$D$183</f>
        <v>2.6506833220911677E-5</v>
      </c>
      <c r="L32" s="147">
        <f>'2.1'!L32/'3.1.a'!$D$183</f>
        <v>0</v>
      </c>
      <c r="M32" s="147">
        <f>'2.1'!M32/'3.1.a'!$D$183</f>
        <v>0</v>
      </c>
      <c r="N32" s="147">
        <f>'2.1'!N32/'3.1.a'!$D$183</f>
        <v>2.6506833220911677E-5</v>
      </c>
      <c r="O32" s="147">
        <f>'2.1'!O32/'3.1.a'!$D$183</f>
        <v>2.6001675911746282E-5</v>
      </c>
      <c r="P32" s="147">
        <f>'2.1'!P32/'3.1.a'!$D$183</f>
        <v>6.1434403175956767E-5</v>
      </c>
      <c r="Q32" s="147">
        <f>'2.1'!Q32/'3.1.a'!$D$183</f>
        <v>0</v>
      </c>
      <c r="R32" s="227">
        <f>'2.1'!R32/'3.1.a'!$D$183</f>
        <v>1.1394291230861472E-4</v>
      </c>
      <c r="S32" s="226">
        <f>'2.1'!S32/'3.1.a'!$E$183</f>
        <v>-4.4833568400197504E-5</v>
      </c>
      <c r="T32" s="147">
        <f>'2.1'!T32/'3.1.a'!$E$183</f>
        <v>0</v>
      </c>
      <c r="U32" s="147">
        <f>'2.1'!U32/'3.1.a'!$E$183</f>
        <v>0</v>
      </c>
      <c r="V32" s="147">
        <f>'2.1'!V32/'3.1.a'!$E$183</f>
        <v>-4.4833568400197504E-5</v>
      </c>
      <c r="W32" s="147">
        <f>'2.1'!W32/'3.1.a'!$E$183</f>
        <v>2.5817684229328151E-5</v>
      </c>
      <c r="X32" s="147">
        <f>'2.1'!X32/'3.1.a'!$E$183</f>
        <v>4.677888255073981E-5</v>
      </c>
      <c r="Y32" s="147">
        <f>'2.1'!Y32/'3.1.a'!$E$183</f>
        <v>0</v>
      </c>
      <c r="Z32" s="227">
        <f>'2.1'!Z32/'3.1.a'!$E$183</f>
        <v>2.7762998379870461E-5</v>
      </c>
      <c r="AA32" s="226">
        <f>'2.1'!AA32/'3.1.a'!$F$183</f>
        <v>7.0064170061851766E-5</v>
      </c>
      <c r="AB32" s="147">
        <f>'2.1'!AB32/'3.1.a'!$F$183</f>
        <v>0</v>
      </c>
      <c r="AC32" s="147">
        <f>'2.1'!AC32/'3.1.a'!$F$183</f>
        <v>0</v>
      </c>
      <c r="AD32" s="147">
        <f>'2.1'!AD32/'3.1.a'!$F$183</f>
        <v>7.0064170061851766E-5</v>
      </c>
      <c r="AE32" s="147">
        <f>'2.1'!AE32/'3.1.a'!$F$183</f>
        <v>2.5570797553238524E-5</v>
      </c>
      <c r="AF32" s="147">
        <f>'2.1'!AF32/'3.1.a'!$F$183</f>
        <v>5.0593457193771721E-5</v>
      </c>
      <c r="AG32" s="147">
        <f>'2.1'!AG32/'3.1.a'!$F$183</f>
        <v>0</v>
      </c>
      <c r="AH32" s="227">
        <f>'2.1'!AH32/'3.1.a'!$F$183</f>
        <v>1.4622842480886201E-4</v>
      </c>
      <c r="AI32" s="226">
        <f>'2.1'!AI32/'3.1.a'!$G$183</f>
        <v>1.5449795652897679E-4</v>
      </c>
      <c r="AJ32" s="147">
        <f>'2.1'!AJ32/'3.1.a'!$G$183</f>
        <v>0</v>
      </c>
      <c r="AK32" s="147">
        <f>'2.1'!AK32/'3.1.a'!$G$183</f>
        <v>0</v>
      </c>
      <c r="AL32" s="147">
        <f>'2.1'!AL32/'3.1.a'!$G$183</f>
        <v>1.5449795652897679E-4</v>
      </c>
      <c r="AM32" s="147">
        <f>'2.1'!AM32/'3.1.a'!$G$183</f>
        <v>3.8282091468817963E-5</v>
      </c>
      <c r="AN32" s="147">
        <f>'2.1'!AN32/'3.1.a'!$G$183</f>
        <v>4.6725149726948807E-5</v>
      </c>
      <c r="AO32" s="147">
        <f>'2.1'!AO32/'3.1.a'!$G$183</f>
        <v>0</v>
      </c>
      <c r="AP32" s="227">
        <f>'2.1'!AP32/'3.1.a'!$G$183</f>
        <v>2.3950519772474355E-4</v>
      </c>
      <c r="AQ32" s="226">
        <f>'2.1'!AQ32/'3.1.a'!$H$183</f>
        <v>2.4711823206244652E-4</v>
      </c>
      <c r="AR32" s="147">
        <f>'2.1'!AR32/'3.1.a'!$H$183</f>
        <v>0</v>
      </c>
      <c r="AS32" s="147">
        <f>'2.1'!AS32/'3.1.a'!$H$183</f>
        <v>0</v>
      </c>
      <c r="AT32" s="147">
        <f>'2.1'!AT32/'3.1.a'!$H$183</f>
        <v>2.4711823206244652E-4</v>
      </c>
      <c r="AU32" s="147">
        <f>'2.1'!AU32/'3.1.a'!$H$183</f>
        <v>8.6606447810771125E-6</v>
      </c>
      <c r="AV32" s="147">
        <f>'2.1'!AV32/'3.1.a'!$H$183</f>
        <v>4.4100259939187296E-5</v>
      </c>
      <c r="AW32" s="147">
        <f>'2.1'!AW32/'3.1.a'!$H$183</f>
        <v>0</v>
      </c>
      <c r="AX32" s="227">
        <f>'2.1'!AX32/'3.1.a'!$H$183</f>
        <v>2.9987913678271088E-4</v>
      </c>
      <c r="AY32" s="226">
        <f>'2.1'!AY32/'3.1.a'!$I$183</f>
        <v>9.2097646864225317E-6</v>
      </c>
      <c r="AZ32" s="147">
        <f>'2.1'!AZ32/'3.1.a'!$I$183</f>
        <v>0</v>
      </c>
      <c r="BA32" s="147">
        <f>'2.1'!BA32/'3.1.a'!$I$183</f>
        <v>0</v>
      </c>
      <c r="BB32" s="147">
        <f>'2.1'!BB32/'3.1.a'!$I$183</f>
        <v>9.2097646864225317E-6</v>
      </c>
      <c r="BC32" s="147">
        <f>'2.1'!BC32/'3.1.a'!$I$183</f>
        <v>9.0093354327608957E-6</v>
      </c>
      <c r="BD32" s="147">
        <f>'2.1'!BD32/'3.1.a'!$I$183</f>
        <v>4.893957464819196E-5</v>
      </c>
      <c r="BE32" s="147">
        <f>'2.1'!BE32/'3.1.a'!$I$183</f>
        <v>0</v>
      </c>
      <c r="BF32" s="227">
        <f>'2.1'!BF32/'3.1.a'!$I$183</f>
        <v>6.715867476737538E-5</v>
      </c>
      <c r="BG32" s="226">
        <f>'2.1'!BG32/'3.1.a'!$J$183</f>
        <v>1.6411993608459485E-4</v>
      </c>
      <c r="BH32" s="147">
        <f>'2.1'!BH32/'3.1.a'!$J$183</f>
        <v>0</v>
      </c>
      <c r="BI32" s="147">
        <f>'2.1'!BI32/'3.1.a'!$J$183</f>
        <v>0</v>
      </c>
      <c r="BJ32" s="147">
        <f>'2.1'!BJ32/'3.1.a'!$J$183</f>
        <v>1.6411993608459485E-4</v>
      </c>
      <c r="BK32" s="147">
        <f>'2.1'!BK32/'3.1.a'!$J$183</f>
        <v>1.2607169584778891E-5</v>
      </c>
      <c r="BL32" s="147">
        <f>'2.1'!BL32/'3.1.a'!$J$183</f>
        <v>2.9757474429726414E-5</v>
      </c>
      <c r="BM32" s="147">
        <f>'2.1'!BM32/'3.1.a'!$J$183</f>
        <v>0</v>
      </c>
      <c r="BN32" s="227">
        <f>'2.1'!BN32/'3.1.a'!$J$183</f>
        <v>2.0648458009910018E-4</v>
      </c>
      <c r="BO32" s="226">
        <f>'2.1'!BO32/'3.1.a'!$K$183</f>
        <v>2.4167005044016106E-5</v>
      </c>
      <c r="BP32" s="147">
        <f>'2.1'!BP32/'3.1.a'!$K$183</f>
        <v>0</v>
      </c>
      <c r="BQ32" s="147">
        <f>'2.1'!BQ32/'3.1.a'!$K$183</f>
        <v>0</v>
      </c>
      <c r="BR32" s="147">
        <f>'2.1'!BR32/'3.1.a'!$K$183</f>
        <v>2.4167005044016106E-5</v>
      </c>
      <c r="BS32" s="147">
        <f>'2.1'!BS32/'3.1.a'!$K$183</f>
        <v>2.1665254832819614E-5</v>
      </c>
      <c r="BT32" s="147">
        <f>'2.1'!BT32/'3.1.a'!$K$183</f>
        <v>3.7346741199241995E-5</v>
      </c>
      <c r="BU32" s="147">
        <f>'2.1'!BU32/'3.1.a'!$K$183</f>
        <v>0</v>
      </c>
      <c r="BV32" s="227">
        <f>'2.1'!BV32/'3.1.a'!$K$183</f>
        <v>8.3179001076077715E-5</v>
      </c>
      <c r="BW32" s="226">
        <f>'2.1'!BW32/'3.1.a'!$L$183</f>
        <v>5.0349058293435246E-5</v>
      </c>
      <c r="BX32" s="147">
        <f>'2.1'!BX32/'3.1.a'!$L$183</f>
        <v>0</v>
      </c>
      <c r="BY32" s="147">
        <f>'2.1'!BY32/'3.1.a'!$L$183</f>
        <v>0</v>
      </c>
      <c r="BZ32" s="147">
        <f>'2.1'!BZ32/'3.1.a'!$L$183</f>
        <v>5.0349058293435246E-5</v>
      </c>
      <c r="CA32" s="147">
        <f>'2.1'!CA32/'3.1.a'!$L$183</f>
        <v>7.115880447235065E-6</v>
      </c>
      <c r="CB32" s="147">
        <f>'2.1'!CB32/'3.1.a'!$L$183</f>
        <v>6.1720710716460983E-5</v>
      </c>
      <c r="CC32" s="147">
        <f>'2.1'!CC32/'3.1.a'!$L$183</f>
        <v>0</v>
      </c>
      <c r="CD32" s="227">
        <f>'2.1'!CD32/'3.1.a'!$L$183</f>
        <v>1.1918564945713129E-4</v>
      </c>
      <c r="CE32" s="226">
        <f>'2.1'!CE32/'3.1.a'!$M$183</f>
        <v>6.2768056975511554E-5</v>
      </c>
      <c r="CF32" s="147">
        <f>'2.1'!CF32/'3.1.a'!$M$183</f>
        <v>0</v>
      </c>
      <c r="CG32" s="147">
        <f>'2.1'!CG32/'3.1.a'!$M$183</f>
        <v>0</v>
      </c>
      <c r="CH32" s="147">
        <f>'2.1'!CH32/'3.1.a'!$M$183</f>
        <v>6.2768056975511554E-5</v>
      </c>
      <c r="CI32" s="147">
        <f>'2.1'!CI32/'3.1.a'!$M$183</f>
        <v>1.028053590808698E-5</v>
      </c>
      <c r="CJ32" s="97" t="s">
        <v>833</v>
      </c>
      <c r="CK32" s="147">
        <f>'2.1'!CK32/'3.1.a'!$M$183</f>
        <v>0</v>
      </c>
      <c r="CL32" s="256" t="s">
        <v>833</v>
      </c>
    </row>
    <row r="33" spans="1:90" ht="20.100000000000001" customHeight="1" x14ac:dyDescent="0.25">
      <c r="A33" s="125">
        <v>313</v>
      </c>
      <c r="B33" s="124" t="s">
        <v>253</v>
      </c>
      <c r="C33" s="226">
        <f>'2.1'!C33/'3.1.a'!$C$183</f>
        <v>5.6332118554847892E-6</v>
      </c>
      <c r="D33" s="147">
        <f>'2.1'!D33/'3.1.a'!$C$183</f>
        <v>0</v>
      </c>
      <c r="E33" s="147">
        <f>'2.1'!E33/'3.1.a'!$C$183</f>
        <v>0</v>
      </c>
      <c r="F33" s="147">
        <f>'2.1'!F33/'3.1.a'!$C$183</f>
        <v>5.6332118554847892E-6</v>
      </c>
      <c r="G33" s="147">
        <f>'2.1'!G33/'3.1.a'!$C$183</f>
        <v>2.3451772547915549E-9</v>
      </c>
      <c r="H33" s="147">
        <f>'2.1'!H33/'3.1.a'!$C$183</f>
        <v>0</v>
      </c>
      <c r="I33" s="147">
        <f>'2.1'!I33/'3.1.a'!$C$183</f>
        <v>0</v>
      </c>
      <c r="J33" s="227">
        <f>'2.1'!J33/'3.1.a'!$C$183</f>
        <v>5.6355570327395799E-6</v>
      </c>
      <c r="K33" s="226">
        <f>'2.1'!K33/'3.1.a'!$D$183</f>
        <v>6.6700248390108544E-6</v>
      </c>
      <c r="L33" s="147">
        <f>'2.1'!L33/'3.1.a'!$D$183</f>
        <v>0</v>
      </c>
      <c r="M33" s="147">
        <f>'2.1'!M33/'3.1.a'!$D$183</f>
        <v>0</v>
      </c>
      <c r="N33" s="147">
        <f>'2.1'!N33/'3.1.a'!$D$183</f>
        <v>6.6700248390108544E-6</v>
      </c>
      <c r="O33" s="147">
        <f>'2.1'!O33/'3.1.a'!$D$183</f>
        <v>3.6904913693548689E-10</v>
      </c>
      <c r="P33" s="147">
        <f>'2.1'!P33/'3.1.a'!$D$183</f>
        <v>0</v>
      </c>
      <c r="Q33" s="147">
        <f>'2.1'!Q33/'3.1.a'!$D$183</f>
        <v>0</v>
      </c>
      <c r="R33" s="227">
        <f>'2.1'!R33/'3.1.a'!$D$183</f>
        <v>6.670393888147789E-6</v>
      </c>
      <c r="S33" s="226">
        <f>'2.1'!S33/'3.1.a'!$E$183</f>
        <v>7.0072216281912284E-6</v>
      </c>
      <c r="T33" s="147">
        <f>'2.1'!T33/'3.1.a'!$E$183</f>
        <v>0</v>
      </c>
      <c r="U33" s="147">
        <f>'2.1'!U33/'3.1.a'!$E$183</f>
        <v>0</v>
      </c>
      <c r="V33" s="147">
        <f>'2.1'!V33/'3.1.a'!$E$183</f>
        <v>7.0072216281912284E-6</v>
      </c>
      <c r="W33" s="147">
        <f>'2.1'!W33/'3.1.a'!$E$183</f>
        <v>0</v>
      </c>
      <c r="X33" s="147">
        <f>'2.1'!X33/'3.1.a'!$E$183</f>
        <v>0</v>
      </c>
      <c r="Y33" s="147">
        <f>'2.1'!Y33/'3.1.a'!$E$183</f>
        <v>0</v>
      </c>
      <c r="Z33" s="227">
        <f>'2.1'!Z33/'3.1.a'!$E$183</f>
        <v>7.0072216281912284E-6</v>
      </c>
      <c r="AA33" s="226">
        <f>'2.1'!AA33/'3.1.a'!$F$183</f>
        <v>1.3178671001247463E-5</v>
      </c>
      <c r="AB33" s="147">
        <f>'2.1'!AB33/'3.1.a'!$F$183</f>
        <v>0</v>
      </c>
      <c r="AC33" s="147">
        <f>'2.1'!AC33/'3.1.a'!$F$183</f>
        <v>0</v>
      </c>
      <c r="AD33" s="147">
        <f>'2.1'!AD33/'3.1.a'!$F$183</f>
        <v>1.3178671001247463E-5</v>
      </c>
      <c r="AE33" s="147">
        <f>'2.1'!AE33/'3.1.a'!$F$183</f>
        <v>2.8851018799355319E-8</v>
      </c>
      <c r="AF33" s="147">
        <f>'2.1'!AF33/'3.1.a'!$F$183</f>
        <v>0</v>
      </c>
      <c r="AG33" s="147">
        <f>'2.1'!AG33/'3.1.a'!$F$183</f>
        <v>0</v>
      </c>
      <c r="AH33" s="227">
        <f>'2.1'!AH33/'3.1.a'!$F$183</f>
        <v>1.3207522020046819E-5</v>
      </c>
      <c r="AI33" s="226">
        <f>'2.1'!AI33/'3.1.a'!$G$183</f>
        <v>1.4671748295755303E-5</v>
      </c>
      <c r="AJ33" s="147">
        <f>'2.1'!AJ33/'3.1.a'!$G$183</f>
        <v>0</v>
      </c>
      <c r="AK33" s="147">
        <f>'2.1'!AK33/'3.1.a'!$G$183</f>
        <v>0</v>
      </c>
      <c r="AL33" s="147">
        <f>'2.1'!AL33/'3.1.a'!$G$183</f>
        <v>1.4671748295755303E-5</v>
      </c>
      <c r="AM33" s="147">
        <f>'2.1'!AM33/'3.1.a'!$G$183</f>
        <v>0</v>
      </c>
      <c r="AN33" s="147">
        <f>'2.1'!AN33/'3.1.a'!$G$183</f>
        <v>0</v>
      </c>
      <c r="AO33" s="147">
        <f>'2.1'!AO33/'3.1.a'!$G$183</f>
        <v>0</v>
      </c>
      <c r="AP33" s="227">
        <f>'2.1'!AP33/'3.1.a'!$G$183</f>
        <v>1.4671748295755303E-5</v>
      </c>
      <c r="AQ33" s="226">
        <f>'2.1'!AQ33/'3.1.a'!$H$183</f>
        <v>1.1191800911039702E-5</v>
      </c>
      <c r="AR33" s="147">
        <f>'2.1'!AR33/'3.1.a'!$H$183</f>
        <v>0</v>
      </c>
      <c r="AS33" s="147">
        <f>'2.1'!AS33/'3.1.a'!$H$183</f>
        <v>0</v>
      </c>
      <c r="AT33" s="147">
        <f>'2.1'!AT33/'3.1.a'!$H$183</f>
        <v>1.1191800911039702E-5</v>
      </c>
      <c r="AU33" s="147">
        <f>'2.1'!AU33/'3.1.a'!$H$183</f>
        <v>0</v>
      </c>
      <c r="AV33" s="147">
        <f>'2.1'!AV33/'3.1.a'!$H$183</f>
        <v>0</v>
      </c>
      <c r="AW33" s="147">
        <f>'2.1'!AW33/'3.1.a'!$H$183</f>
        <v>0</v>
      </c>
      <c r="AX33" s="227">
        <f>'2.1'!AX33/'3.1.a'!$H$183</f>
        <v>1.1191800911039702E-5</v>
      </c>
      <c r="AY33" s="226">
        <f>'2.1'!AY33/'3.1.a'!$I$183</f>
        <v>7.6945617600482853E-6</v>
      </c>
      <c r="AZ33" s="147">
        <f>'2.1'!AZ33/'3.1.a'!$I$183</f>
        <v>0</v>
      </c>
      <c r="BA33" s="147">
        <f>'2.1'!BA33/'3.1.a'!$I$183</f>
        <v>0</v>
      </c>
      <c r="BB33" s="147">
        <f>'2.1'!BB33/'3.1.a'!$I$183</f>
        <v>7.6945617600482853E-6</v>
      </c>
      <c r="BC33" s="147">
        <f>'2.1'!BC33/'3.1.a'!$I$183</f>
        <v>1.1294464095673413E-9</v>
      </c>
      <c r="BD33" s="147">
        <f>'2.1'!BD33/'3.1.a'!$I$183</f>
        <v>0</v>
      </c>
      <c r="BE33" s="147">
        <f>'2.1'!BE33/'3.1.a'!$I$183</f>
        <v>0</v>
      </c>
      <c r="BF33" s="227">
        <f>'2.1'!BF33/'3.1.a'!$I$183</f>
        <v>7.6956912064578539E-6</v>
      </c>
      <c r="BG33" s="226">
        <f>'2.1'!BG33/'3.1.a'!$J$183</f>
        <v>7.7241074853507363E-6</v>
      </c>
      <c r="BH33" s="147">
        <f>'2.1'!BH33/'3.1.a'!$J$183</f>
        <v>0</v>
      </c>
      <c r="BI33" s="147">
        <f>'2.1'!BI33/'3.1.a'!$J$183</f>
        <v>0</v>
      </c>
      <c r="BJ33" s="147">
        <f>'2.1'!BJ33/'3.1.a'!$J$183</f>
        <v>7.7241074853507363E-6</v>
      </c>
      <c r="BK33" s="147">
        <f>'2.1'!BK33/'3.1.a'!$J$183</f>
        <v>0</v>
      </c>
      <c r="BL33" s="147">
        <f>'2.1'!BL33/'3.1.a'!$J$183</f>
        <v>0</v>
      </c>
      <c r="BM33" s="147">
        <f>'2.1'!BM33/'3.1.a'!$J$183</f>
        <v>0</v>
      </c>
      <c r="BN33" s="227">
        <f>'2.1'!BN33/'3.1.a'!$J$183</f>
        <v>7.7241074853507363E-6</v>
      </c>
      <c r="BO33" s="226">
        <f>'2.1'!BO33/'3.1.a'!$K$183</f>
        <v>7.4275716247003034E-6</v>
      </c>
      <c r="BP33" s="147">
        <f>'2.1'!BP33/'3.1.a'!$K$183</f>
        <v>0</v>
      </c>
      <c r="BQ33" s="147">
        <f>'2.1'!BQ33/'3.1.a'!$K$183</f>
        <v>0</v>
      </c>
      <c r="BR33" s="147">
        <f>'2.1'!BR33/'3.1.a'!$K$183</f>
        <v>7.4275716247003034E-6</v>
      </c>
      <c r="BS33" s="147">
        <f>'2.1'!BS33/'3.1.a'!$K$183</f>
        <v>0</v>
      </c>
      <c r="BT33" s="147">
        <f>'2.1'!BT33/'3.1.a'!$K$183</f>
        <v>0</v>
      </c>
      <c r="BU33" s="147">
        <f>'2.1'!BU33/'3.1.a'!$K$183</f>
        <v>0</v>
      </c>
      <c r="BV33" s="227">
        <f>'2.1'!BV33/'3.1.a'!$K$183</f>
        <v>7.4275716247003034E-6</v>
      </c>
      <c r="BW33" s="226">
        <f>'2.1'!BW33/'3.1.a'!$L$183</f>
        <v>5.9122423310051951E-6</v>
      </c>
      <c r="BX33" s="147">
        <f>'2.1'!BX33/'3.1.a'!$L$183</f>
        <v>0</v>
      </c>
      <c r="BY33" s="147">
        <f>'2.1'!BY33/'3.1.a'!$L$183</f>
        <v>0</v>
      </c>
      <c r="BZ33" s="147">
        <f>'2.1'!BZ33/'3.1.a'!$L$183</f>
        <v>5.9122423310051951E-6</v>
      </c>
      <c r="CA33" s="147">
        <f>'2.1'!CA33/'3.1.a'!$L$183</f>
        <v>5.1034669492941705E-10</v>
      </c>
      <c r="CB33" s="147">
        <f>'2.1'!CB33/'3.1.a'!$L$183</f>
        <v>0</v>
      </c>
      <c r="CC33" s="147">
        <f>'2.1'!CC33/'3.1.a'!$L$183</f>
        <v>0</v>
      </c>
      <c r="CD33" s="227">
        <f>'2.1'!CD33/'3.1.a'!$L$183</f>
        <v>5.9127526777001241E-6</v>
      </c>
      <c r="CE33" s="226">
        <f>'2.1'!CE33/'3.1.a'!$M$183</f>
        <v>4.2057430102088336E-6</v>
      </c>
      <c r="CF33" s="147">
        <f>'2.1'!CF33/'3.1.a'!$M$183</f>
        <v>0</v>
      </c>
      <c r="CG33" s="147">
        <f>'2.1'!CG33/'3.1.a'!$M$183</f>
        <v>0</v>
      </c>
      <c r="CH33" s="147">
        <f>'2.1'!CH33/'3.1.a'!$M$183</f>
        <v>4.2057430102088336E-6</v>
      </c>
      <c r="CI33" s="147">
        <f>'2.1'!CI33/'3.1.a'!$M$183</f>
        <v>1.5357214190136998E-6</v>
      </c>
      <c r="CJ33" s="97" t="s">
        <v>833</v>
      </c>
      <c r="CK33" s="147">
        <f>'2.1'!CK33/'3.1.a'!$M$183</f>
        <v>0</v>
      </c>
      <c r="CL33" s="256" t="s">
        <v>833</v>
      </c>
    </row>
    <row r="34" spans="1:90" ht="20.100000000000001" customHeight="1" x14ac:dyDescent="0.25">
      <c r="A34" s="125">
        <v>314</v>
      </c>
      <c r="B34" s="124" t="s">
        <v>254</v>
      </c>
      <c r="C34" s="226">
        <f>'2.1'!C34/'3.1.a'!$C$183</f>
        <v>-1.6603170292860218E-4</v>
      </c>
      <c r="D34" s="147">
        <f>'2.1'!D34/'3.1.a'!$C$183</f>
        <v>0</v>
      </c>
      <c r="E34" s="147">
        <f>'2.1'!E34/'3.1.a'!$C$183</f>
        <v>0</v>
      </c>
      <c r="F34" s="147">
        <f>'2.1'!F34/'3.1.a'!$C$183</f>
        <v>-1.6603170292860218E-4</v>
      </c>
      <c r="G34" s="147">
        <f>'2.1'!G34/'3.1.a'!$C$183</f>
        <v>0</v>
      </c>
      <c r="H34" s="147">
        <f>'2.1'!H34/'3.1.a'!$C$183</f>
        <v>0</v>
      </c>
      <c r="I34" s="147">
        <f>'2.1'!I34/'3.1.a'!$C$183</f>
        <v>0</v>
      </c>
      <c r="J34" s="227">
        <f>'2.1'!J34/'3.1.a'!$C$183</f>
        <v>-1.6603170292860218E-4</v>
      </c>
      <c r="K34" s="226">
        <f>'2.1'!K34/'3.1.a'!$D$183</f>
        <v>-7.1869119334875241E-4</v>
      </c>
      <c r="L34" s="147">
        <f>'2.1'!L34/'3.1.a'!$D$183</f>
        <v>0</v>
      </c>
      <c r="M34" s="147">
        <f>'2.1'!M34/'3.1.a'!$D$183</f>
        <v>0</v>
      </c>
      <c r="N34" s="147">
        <f>'2.1'!N34/'3.1.a'!$D$183</f>
        <v>-7.1869119334875241E-4</v>
      </c>
      <c r="O34" s="147">
        <f>'2.1'!O34/'3.1.a'!$D$183</f>
        <v>0</v>
      </c>
      <c r="P34" s="147">
        <f>'2.1'!P34/'3.1.a'!$D$183</f>
        <v>0</v>
      </c>
      <c r="Q34" s="147">
        <f>'2.1'!Q34/'3.1.a'!$D$183</f>
        <v>0</v>
      </c>
      <c r="R34" s="227">
        <f>'2.1'!R34/'3.1.a'!$D$183</f>
        <v>-7.1869119334875241E-4</v>
      </c>
      <c r="S34" s="226">
        <f>'2.1'!S34/'3.1.a'!$E$183</f>
        <v>-3.1360284620417217E-4</v>
      </c>
      <c r="T34" s="147">
        <f>'2.1'!T34/'3.1.a'!$E$183</f>
        <v>0</v>
      </c>
      <c r="U34" s="147">
        <f>'2.1'!U34/'3.1.a'!$E$183</f>
        <v>0</v>
      </c>
      <c r="V34" s="147">
        <f>'2.1'!V34/'3.1.a'!$E$183</f>
        <v>-3.1360284620417217E-4</v>
      </c>
      <c r="W34" s="147">
        <f>'2.1'!W34/'3.1.a'!$E$183</f>
        <v>0</v>
      </c>
      <c r="X34" s="147">
        <f>'2.1'!X34/'3.1.a'!$E$183</f>
        <v>0</v>
      </c>
      <c r="Y34" s="147">
        <f>'2.1'!Y34/'3.1.a'!$E$183</f>
        <v>0</v>
      </c>
      <c r="Z34" s="227">
        <f>'2.1'!Z34/'3.1.a'!$E$183</f>
        <v>-3.1360284620417217E-4</v>
      </c>
      <c r="AA34" s="226">
        <f>'2.1'!AA34/'3.1.a'!$F$183</f>
        <v>-5.8720520151383658E-4</v>
      </c>
      <c r="AB34" s="147">
        <f>'2.1'!AB34/'3.1.a'!$F$183</f>
        <v>0</v>
      </c>
      <c r="AC34" s="147">
        <f>'2.1'!AC34/'3.1.a'!$F$183</f>
        <v>0</v>
      </c>
      <c r="AD34" s="147">
        <f>'2.1'!AD34/'3.1.a'!$F$183</f>
        <v>-5.8720520151383658E-4</v>
      </c>
      <c r="AE34" s="147">
        <f>'2.1'!AE34/'3.1.a'!$F$183</f>
        <v>0</v>
      </c>
      <c r="AF34" s="147">
        <f>'2.1'!AF34/'3.1.a'!$F$183</f>
        <v>0</v>
      </c>
      <c r="AG34" s="147">
        <f>'2.1'!AG34/'3.1.a'!$F$183</f>
        <v>0</v>
      </c>
      <c r="AH34" s="227">
        <f>'2.1'!AH34/'3.1.a'!$F$183</f>
        <v>-5.8720520151383658E-4</v>
      </c>
      <c r="AI34" s="226">
        <f>'2.1'!AI34/'3.1.a'!$G$183</f>
        <v>-1.2475416715657666E-3</v>
      </c>
      <c r="AJ34" s="147">
        <f>'2.1'!AJ34/'3.1.a'!$G$183</f>
        <v>0</v>
      </c>
      <c r="AK34" s="147">
        <f>'2.1'!AK34/'3.1.a'!$G$183</f>
        <v>0</v>
      </c>
      <c r="AL34" s="147">
        <f>'2.1'!AL34/'3.1.a'!$G$183</f>
        <v>-1.2475416715657666E-3</v>
      </c>
      <c r="AM34" s="147">
        <f>'2.1'!AM34/'3.1.a'!$G$183</f>
        <v>0</v>
      </c>
      <c r="AN34" s="147">
        <f>'2.1'!AN34/'3.1.a'!$G$183</f>
        <v>0</v>
      </c>
      <c r="AO34" s="147">
        <f>'2.1'!AO34/'3.1.a'!$G$183</f>
        <v>0</v>
      </c>
      <c r="AP34" s="227">
        <f>'2.1'!AP34/'3.1.a'!$G$183</f>
        <v>-1.2475416715657666E-3</v>
      </c>
      <c r="AQ34" s="226">
        <f>'2.1'!AQ34/'3.1.a'!$H$183</f>
        <v>-7.9125875007734592E-4</v>
      </c>
      <c r="AR34" s="147">
        <f>'2.1'!AR34/'3.1.a'!$H$183</f>
        <v>0</v>
      </c>
      <c r="AS34" s="147">
        <f>'2.1'!AS34/'3.1.a'!$H$183</f>
        <v>0</v>
      </c>
      <c r="AT34" s="147">
        <f>'2.1'!AT34/'3.1.a'!$H$183</f>
        <v>-7.9125875007734592E-4</v>
      </c>
      <c r="AU34" s="147">
        <f>'2.1'!AU34/'3.1.a'!$H$183</f>
        <v>0</v>
      </c>
      <c r="AV34" s="147">
        <f>'2.1'!AV34/'3.1.a'!$H$183</f>
        <v>0</v>
      </c>
      <c r="AW34" s="147">
        <f>'2.1'!AW34/'3.1.a'!$H$183</f>
        <v>0</v>
      </c>
      <c r="AX34" s="227">
        <f>'2.1'!AX34/'3.1.a'!$H$183</f>
        <v>-7.9125875007734592E-4</v>
      </c>
      <c r="AY34" s="226">
        <f>'2.1'!AY34/'3.1.a'!$I$183</f>
        <v>-5.3644197575880548E-4</v>
      </c>
      <c r="AZ34" s="147">
        <f>'2.1'!AZ34/'3.1.a'!$I$183</f>
        <v>0</v>
      </c>
      <c r="BA34" s="147">
        <f>'2.1'!BA34/'3.1.a'!$I$183</f>
        <v>0</v>
      </c>
      <c r="BB34" s="147">
        <f>'2.1'!BB34/'3.1.a'!$I$183</f>
        <v>-5.3644197575880548E-4</v>
      </c>
      <c r="BC34" s="147">
        <f>'2.1'!BC34/'3.1.a'!$I$183</f>
        <v>0</v>
      </c>
      <c r="BD34" s="147">
        <f>'2.1'!BD34/'3.1.a'!$I$183</f>
        <v>0</v>
      </c>
      <c r="BE34" s="147">
        <f>'2.1'!BE34/'3.1.a'!$I$183</f>
        <v>0</v>
      </c>
      <c r="BF34" s="227">
        <f>'2.1'!BF34/'3.1.a'!$I$183</f>
        <v>-5.3644197575880548E-4</v>
      </c>
      <c r="BG34" s="226">
        <f>'2.1'!BG34/'3.1.a'!$J$183</f>
        <v>-1.3257181016946549E-3</v>
      </c>
      <c r="BH34" s="147">
        <f>'2.1'!BH34/'3.1.a'!$J$183</f>
        <v>0</v>
      </c>
      <c r="BI34" s="147">
        <f>'2.1'!BI34/'3.1.a'!$J$183</f>
        <v>0</v>
      </c>
      <c r="BJ34" s="147">
        <f>'2.1'!BJ34/'3.1.a'!$J$183</f>
        <v>-1.3257181016946549E-3</v>
      </c>
      <c r="BK34" s="147">
        <f>'2.1'!BK34/'3.1.a'!$J$183</f>
        <v>0</v>
      </c>
      <c r="BL34" s="147">
        <f>'2.1'!BL34/'3.1.a'!$J$183</f>
        <v>0</v>
      </c>
      <c r="BM34" s="147">
        <f>'2.1'!BM34/'3.1.a'!$J$183</f>
        <v>0</v>
      </c>
      <c r="BN34" s="227">
        <f>'2.1'!BN34/'3.1.a'!$J$183</f>
        <v>-1.3257181016946549E-3</v>
      </c>
      <c r="BO34" s="226">
        <f>'2.1'!BO34/'3.1.a'!$K$183</f>
        <v>-3.6046241019705349E-4</v>
      </c>
      <c r="BP34" s="147">
        <f>'2.1'!BP34/'3.1.a'!$K$183</f>
        <v>0</v>
      </c>
      <c r="BQ34" s="147">
        <f>'2.1'!BQ34/'3.1.a'!$K$183</f>
        <v>0</v>
      </c>
      <c r="BR34" s="147">
        <f>'2.1'!BR34/'3.1.a'!$K$183</f>
        <v>-3.6046241019705349E-4</v>
      </c>
      <c r="BS34" s="147">
        <f>'2.1'!BS34/'3.1.a'!$K$183</f>
        <v>0</v>
      </c>
      <c r="BT34" s="147">
        <f>'2.1'!BT34/'3.1.a'!$K$183</f>
        <v>0</v>
      </c>
      <c r="BU34" s="147">
        <f>'2.1'!BU34/'3.1.a'!$K$183</f>
        <v>0</v>
      </c>
      <c r="BV34" s="227">
        <f>'2.1'!BV34/'3.1.a'!$K$183</f>
        <v>-3.6046241019705349E-4</v>
      </c>
      <c r="BW34" s="226">
        <f>'2.1'!BW34/'3.1.a'!$L$183</f>
        <v>-8.8519743016989179E-4</v>
      </c>
      <c r="BX34" s="147">
        <f>'2.1'!BX34/'3.1.a'!$L$183</f>
        <v>0</v>
      </c>
      <c r="BY34" s="147">
        <f>'2.1'!BY34/'3.1.a'!$L$183</f>
        <v>0</v>
      </c>
      <c r="BZ34" s="147">
        <f>'2.1'!BZ34/'3.1.a'!$L$183</f>
        <v>-8.8519743016989179E-4</v>
      </c>
      <c r="CA34" s="147">
        <f>'2.1'!CA34/'3.1.a'!$L$183</f>
        <v>-6.210321803831379E-6</v>
      </c>
      <c r="CB34" s="147">
        <f>'2.1'!CB34/'3.1.a'!$L$183</f>
        <v>0</v>
      </c>
      <c r="CC34" s="147">
        <f>'2.1'!CC34/'3.1.a'!$L$183</f>
        <v>0</v>
      </c>
      <c r="CD34" s="227">
        <f>'2.1'!CD34/'3.1.a'!$L$183</f>
        <v>-8.9140775197372318E-4</v>
      </c>
      <c r="CE34" s="226">
        <f>'2.1'!CE34/'3.1.a'!$M$183</f>
        <v>-8.8521866622285445E-4</v>
      </c>
      <c r="CF34" s="147">
        <f>'2.1'!CF34/'3.1.a'!$M$183</f>
        <v>0</v>
      </c>
      <c r="CG34" s="147">
        <f>'2.1'!CG34/'3.1.a'!$M$183</f>
        <v>0</v>
      </c>
      <c r="CH34" s="147">
        <f>'2.1'!CH34/'3.1.a'!$M$183</f>
        <v>-8.8521866622285445E-4</v>
      </c>
      <c r="CI34" s="147">
        <f>'2.1'!CI34/'3.1.a'!$M$183</f>
        <v>0</v>
      </c>
      <c r="CJ34" s="97" t="s">
        <v>833</v>
      </c>
      <c r="CK34" s="147">
        <f>'2.1'!CK34/'3.1.a'!$M$183</f>
        <v>0</v>
      </c>
      <c r="CL34" s="256" t="s">
        <v>833</v>
      </c>
    </row>
    <row r="35" spans="1:90" ht="20.100000000000001" customHeight="1" x14ac:dyDescent="0.25">
      <c r="A35" s="126"/>
      <c r="B35" s="126" t="s">
        <v>399</v>
      </c>
      <c r="C35" s="222">
        <f>'2.1'!C35/'3.1.a'!$C$183</f>
        <v>-2.4782961439976353E-2</v>
      </c>
      <c r="D35" s="96">
        <f>'2.1'!D35/'3.1.a'!$C$183</f>
        <v>4.5306812585981888E-3</v>
      </c>
      <c r="E35" s="96">
        <f>'2.1'!E35/'3.1.a'!$C$183</f>
        <v>0</v>
      </c>
      <c r="F35" s="96">
        <f>'2.1'!F35/'3.1.a'!$C$183</f>
        <v>-2.0252280181378157E-2</v>
      </c>
      <c r="G35" s="96">
        <f>'2.1'!G35/'3.1.a'!$C$183</f>
        <v>-1.0701178085007432E-2</v>
      </c>
      <c r="H35" s="96">
        <f>'2.1'!H35/'3.1.a'!$C$183</f>
        <v>-1.5890979218379436E-5</v>
      </c>
      <c r="I35" s="96">
        <f>'2.1'!I35/'3.1.a'!$C$183</f>
        <v>0</v>
      </c>
      <c r="J35" s="223">
        <f>'2.1'!J35/'3.1.a'!$C$183</f>
        <v>-3.0969349245603996E-2</v>
      </c>
      <c r="K35" s="222">
        <f>'2.1'!K35/'3.1.a'!$D$183</f>
        <v>-2.7168280360485127E-2</v>
      </c>
      <c r="L35" s="96">
        <f>'2.1'!L35/'3.1.a'!$D$183</f>
        <v>4.5940874566456919E-3</v>
      </c>
      <c r="M35" s="96">
        <f>'2.1'!M35/'3.1.a'!$D$183</f>
        <v>0</v>
      </c>
      <c r="N35" s="96">
        <f>'2.1'!N35/'3.1.a'!$D$183</f>
        <v>-2.2574192903839413E-2</v>
      </c>
      <c r="O35" s="96">
        <f>'2.1'!O35/'3.1.a'!$D$183</f>
        <v>-2.3375619295485594E-3</v>
      </c>
      <c r="P35" s="96">
        <f>'2.1'!P35/'3.1.a'!$D$183</f>
        <v>2.051952932958376E-3</v>
      </c>
      <c r="Q35" s="96">
        <f>'2.1'!Q35/'3.1.a'!$D$183</f>
        <v>0</v>
      </c>
      <c r="R35" s="223">
        <f>'2.1'!R35/'3.1.a'!$D$183</f>
        <v>-2.285980190042973E-2</v>
      </c>
      <c r="S35" s="222">
        <f>'2.1'!S35/'3.1.a'!$E$183</f>
        <v>-1.843339906855827E-2</v>
      </c>
      <c r="T35" s="96">
        <f>'2.1'!T35/'3.1.a'!$E$183</f>
        <v>6.7556397313033242E-3</v>
      </c>
      <c r="U35" s="96">
        <f>'2.1'!U35/'3.1.a'!$E$183</f>
        <v>0</v>
      </c>
      <c r="V35" s="96">
        <f>'2.1'!V35/'3.1.a'!$E$183</f>
        <v>-1.1677759337254904E-2</v>
      </c>
      <c r="W35" s="96">
        <f>'2.1'!W35/'3.1.a'!$E$183</f>
        <v>-6.0316077248671772E-3</v>
      </c>
      <c r="X35" s="96">
        <f>'2.1'!X35/'3.1.a'!$E$183</f>
        <v>8.0610278090482578E-4</v>
      </c>
      <c r="Y35" s="96">
        <f>'2.1'!Y35/'3.1.a'!$E$183</f>
        <v>0</v>
      </c>
      <c r="Z35" s="223">
        <f>'2.1'!Z35/'3.1.a'!$E$183</f>
        <v>-1.6903264281217315E-2</v>
      </c>
      <c r="AA35" s="222">
        <f>'2.1'!AA35/'3.1.a'!$F$183</f>
        <v>-2.8495416176984395E-2</v>
      </c>
      <c r="AB35" s="96">
        <f>'2.1'!AB35/'3.1.a'!$F$183</f>
        <v>5.2455914987811379E-3</v>
      </c>
      <c r="AC35" s="96">
        <f>'2.1'!AC35/'3.1.a'!$F$183</f>
        <v>0</v>
      </c>
      <c r="AD35" s="96">
        <f>'2.1'!AD35/'3.1.a'!$F$183</f>
        <v>-2.3249824678203298E-2</v>
      </c>
      <c r="AE35" s="96">
        <f>'2.1'!AE35/'3.1.a'!$F$183</f>
        <v>-7.6747797322173688E-3</v>
      </c>
      <c r="AF35" s="96">
        <f>'2.1'!AF35/'3.1.a'!$F$183</f>
        <v>1.8971962375130371E-3</v>
      </c>
      <c r="AG35" s="96">
        <f>'2.1'!AG35/'3.1.a'!$F$183</f>
        <v>0</v>
      </c>
      <c r="AH35" s="223">
        <f>'2.1'!AH35/'3.1.a'!$F$183</f>
        <v>-2.9027408172907661E-2</v>
      </c>
      <c r="AI35" s="222">
        <f>'2.1'!AI35/'3.1.a'!$G$183</f>
        <v>-5.3709730308146922E-2</v>
      </c>
      <c r="AJ35" s="96">
        <f>'2.1'!AJ35/'3.1.a'!$G$183</f>
        <v>5.432904777692431E-3</v>
      </c>
      <c r="AK35" s="96">
        <f>'2.1'!AK35/'3.1.a'!$G$183</f>
        <v>0</v>
      </c>
      <c r="AL35" s="96">
        <f>'2.1'!AL35/'3.1.a'!$G$183</f>
        <v>-4.8276825530454474E-2</v>
      </c>
      <c r="AM35" s="96">
        <f>'2.1'!AM35/'3.1.a'!$G$183</f>
        <v>-9.2307808735192717E-3</v>
      </c>
      <c r="AN35" s="96">
        <f>'2.1'!AN35/'3.1.a'!$G$183</f>
        <v>-3.06776260327353E-5</v>
      </c>
      <c r="AO35" s="96">
        <f>'2.1'!AO35/'3.1.a'!$G$183</f>
        <v>0</v>
      </c>
      <c r="AP35" s="223">
        <f>'2.1'!AP35/'3.1.a'!$G$183</f>
        <v>-5.7538284030006472E-2</v>
      </c>
      <c r="AQ35" s="222">
        <f>'2.1'!AQ35/'3.1.a'!$H$183</f>
        <v>-8.0300691939347038E-2</v>
      </c>
      <c r="AR35" s="96">
        <f>'2.1'!AR35/'3.1.a'!$H$183</f>
        <v>4.6386536674051298E-3</v>
      </c>
      <c r="AS35" s="96">
        <f>'2.1'!AS35/'3.1.a'!$H$183</f>
        <v>0</v>
      </c>
      <c r="AT35" s="96">
        <f>'2.1'!AT35/'3.1.a'!$H$183</f>
        <v>-7.5662038271941914E-2</v>
      </c>
      <c r="AU35" s="96">
        <f>'2.1'!AU35/'3.1.a'!$H$183</f>
        <v>-1.1746493499105974E-2</v>
      </c>
      <c r="AV35" s="96">
        <f>'2.1'!AV35/'3.1.a'!$H$183</f>
        <v>-8.738077514918027E-4</v>
      </c>
      <c r="AW35" s="96">
        <f>'2.1'!AW35/'3.1.a'!$H$183</f>
        <v>0</v>
      </c>
      <c r="AX35" s="223">
        <f>'2.1'!AX35/'3.1.a'!$H$183</f>
        <v>-8.8282339522539693E-2</v>
      </c>
      <c r="AY35" s="222">
        <f>'2.1'!AY35/'3.1.a'!$I$183</f>
        <v>-7.060156846337215E-2</v>
      </c>
      <c r="AZ35" s="96">
        <f>'2.1'!AZ35/'3.1.a'!$I$183</f>
        <v>4.104468868243936E-3</v>
      </c>
      <c r="BA35" s="96">
        <f>'2.1'!BA35/'3.1.a'!$I$183</f>
        <v>0</v>
      </c>
      <c r="BB35" s="96">
        <f>'2.1'!BB35/'3.1.a'!$I$183</f>
        <v>-6.6497099595128159E-2</v>
      </c>
      <c r="BC35" s="96">
        <f>'2.1'!BC35/'3.1.a'!$I$183</f>
        <v>-1.0319570213037529E-2</v>
      </c>
      <c r="BD35" s="96">
        <f>'2.1'!BD35/'3.1.a'!$I$183</f>
        <v>1.0404304291044819E-3</v>
      </c>
      <c r="BE35" s="96">
        <f>'2.1'!BE35/'3.1.a'!$I$183</f>
        <v>0</v>
      </c>
      <c r="BF35" s="223">
        <f>'2.1'!BF35/'3.1.a'!$I$183</f>
        <v>-7.5776239379061222E-2</v>
      </c>
      <c r="BG35" s="222">
        <f>'2.1'!BG35/'3.1.a'!$J$183</f>
        <v>-7.7157609746322534E-2</v>
      </c>
      <c r="BH35" s="96">
        <f>'2.1'!BH35/'3.1.a'!$J$183</f>
        <v>-4.2286509099231928E-3</v>
      </c>
      <c r="BI35" s="96">
        <f>'2.1'!BI35/'3.1.a'!$J$183</f>
        <v>0</v>
      </c>
      <c r="BJ35" s="96">
        <f>'2.1'!BJ35/'3.1.a'!$J$183</f>
        <v>-8.1386260656245643E-2</v>
      </c>
      <c r="BK35" s="96">
        <f>'2.1'!BK35/'3.1.a'!$J$183</f>
        <v>-6.7820552683153009E-3</v>
      </c>
      <c r="BL35" s="96">
        <f>'2.1'!BL35/'3.1.a'!$J$183</f>
        <v>4.2770883803369495E-3</v>
      </c>
      <c r="BM35" s="96">
        <f>'2.1'!BM35/'3.1.a'!$J$183</f>
        <v>0</v>
      </c>
      <c r="BN35" s="223">
        <f>'2.1'!BN35/'3.1.a'!$J$183</f>
        <v>-8.3891227544224081E-2</v>
      </c>
      <c r="BO35" s="222">
        <f>'2.1'!BO35/'3.1.a'!$K$183</f>
        <v>-6.786287684206016E-2</v>
      </c>
      <c r="BP35" s="96">
        <f>'2.1'!BP35/'3.1.a'!$K$183</f>
        <v>8.7744927613535859E-4</v>
      </c>
      <c r="BQ35" s="96">
        <f>'2.1'!BQ35/'3.1.a'!$K$183</f>
        <v>0</v>
      </c>
      <c r="BR35" s="96">
        <f>'2.1'!BR35/'3.1.a'!$K$183</f>
        <v>-6.6985427565924849E-2</v>
      </c>
      <c r="BS35" s="96">
        <f>'2.1'!BS35/'3.1.a'!$K$183</f>
        <v>-5.6051705103462345E-3</v>
      </c>
      <c r="BT35" s="96">
        <f>'2.1'!BT35/'3.1.a'!$K$183</f>
        <v>3.5706932596467639E-3</v>
      </c>
      <c r="BU35" s="96">
        <f>'2.1'!BU35/'3.1.a'!$K$183</f>
        <v>0</v>
      </c>
      <c r="BV35" s="223">
        <f>'2.1'!BV35/'3.1.a'!$K$183</f>
        <v>-6.9019904816624303E-2</v>
      </c>
      <c r="BW35" s="222">
        <f>'2.1'!BW35/'3.1.a'!$L$183</f>
        <v>-5.2940055343633351E-2</v>
      </c>
      <c r="BX35" s="96">
        <f>'2.1'!BX35/'3.1.a'!$L$183</f>
        <v>-5.9317445347671529E-4</v>
      </c>
      <c r="BY35" s="96">
        <f>'2.1'!BY35/'3.1.a'!$L$183</f>
        <v>0</v>
      </c>
      <c r="BZ35" s="96">
        <f>'2.1'!BZ35/'3.1.a'!$L$183</f>
        <v>-5.3533229797110102E-2</v>
      </c>
      <c r="CA35" s="96">
        <f>'2.1'!CA35/'3.1.a'!$L$183</f>
        <v>-8.9410376204649474E-4</v>
      </c>
      <c r="CB35" s="96">
        <f>'2.1'!CB35/'3.1.a'!$L$183</f>
        <v>3.6898116724996899E-3</v>
      </c>
      <c r="CC35" s="96">
        <f>'2.1'!CC35/'3.1.a'!$L$183</f>
        <v>0</v>
      </c>
      <c r="CD35" s="223">
        <f>'2.1'!CD35/'3.1.a'!$L$183</f>
        <v>-5.0737521886656908E-2</v>
      </c>
      <c r="CE35" s="222">
        <f>'2.1'!CE35/'3.1.a'!$M$183</f>
        <v>-0.12706144864486557</v>
      </c>
      <c r="CF35" s="96">
        <f>'2.1'!CF35/'3.1.a'!$M$183</f>
        <v>7.507054028324195E-4</v>
      </c>
      <c r="CG35" s="96">
        <f>'2.1'!CG35/'3.1.a'!$M$183</f>
        <v>0</v>
      </c>
      <c r="CH35" s="96">
        <f>'2.1'!CH35/'3.1.a'!$M$183</f>
        <v>-0.12631074324203312</v>
      </c>
      <c r="CI35" s="96">
        <f>'2.1'!CI35/'3.1.a'!$M$183</f>
        <v>7.458041885027895E-3</v>
      </c>
      <c r="CJ35" s="96">
        <f>'2.1'!CJ35/'3.1.a'!$M$183</f>
        <v>2.1529375254739171E-3</v>
      </c>
      <c r="CK35" s="96">
        <f>'2.1'!CK35/'3.1.a'!$M$183</f>
        <v>0</v>
      </c>
      <c r="CL35" s="223">
        <f>'2.1'!CL35/'3.1.a'!$M$183</f>
        <v>-0.11669976383153137</v>
      </c>
    </row>
    <row r="36" spans="1:90" ht="20.100000000000001" customHeight="1" x14ac:dyDescent="0.25">
      <c r="A36" s="126"/>
      <c r="B36" s="126" t="s">
        <v>400</v>
      </c>
      <c r="C36" s="222">
        <f>'2.1'!C36/'3.1.a'!$C$183</f>
        <v>1.1812207899481422E-2</v>
      </c>
      <c r="D36" s="96">
        <f>'2.1'!D36/'3.1.a'!$C$183</f>
        <v>2.9813649019016955E-3</v>
      </c>
      <c r="E36" s="96">
        <f>'2.1'!E36/'3.1.a'!$C$183</f>
        <v>0</v>
      </c>
      <c r="F36" s="96">
        <f>'2.1'!F36/'3.1.a'!$C$183</f>
        <v>1.4793572801383109E-2</v>
      </c>
      <c r="G36" s="96">
        <f>'2.1'!G36/'3.1.a'!$C$183</f>
        <v>4.0711102042041338E-3</v>
      </c>
      <c r="H36" s="96">
        <f>'2.1'!H36/'3.1.a'!$C$183</f>
        <v>1.1043148671925317E-3</v>
      </c>
      <c r="I36" s="96">
        <f>'2.1'!I36/'3.1.a'!$C$183</f>
        <v>0</v>
      </c>
      <c r="J36" s="223">
        <f>'2.1'!J36/'3.1.a'!$C$183</f>
        <v>1.9968997872779788E-2</v>
      </c>
      <c r="K36" s="222">
        <f>'2.1'!K36/'3.1.a'!$D$183</f>
        <v>1.8773207489980577E-2</v>
      </c>
      <c r="L36" s="96">
        <f>'2.1'!L36/'3.1.a'!$D$183</f>
        <v>3.2164941313281136E-3</v>
      </c>
      <c r="M36" s="96">
        <f>'2.1'!M36/'3.1.a'!$D$183</f>
        <v>0</v>
      </c>
      <c r="N36" s="96">
        <f>'2.1'!N36/'3.1.a'!$D$183</f>
        <v>2.1989701621308675E-2</v>
      </c>
      <c r="O36" s="96">
        <f>'2.1'!O36/'3.1.a'!$D$183</f>
        <v>7.637999133038394E-3</v>
      </c>
      <c r="P36" s="96">
        <f>'2.1'!P36/'3.1.a'!$D$183</f>
        <v>2.0899492082807865E-3</v>
      </c>
      <c r="Q36" s="96">
        <f>'2.1'!Q36/'3.1.a'!$D$183</f>
        <v>0</v>
      </c>
      <c r="R36" s="223">
        <f>'2.1'!R36/'3.1.a'!$D$183</f>
        <v>3.1717649962627763E-2</v>
      </c>
      <c r="S36" s="222">
        <f>'2.1'!S36/'3.1.a'!$E$183</f>
        <v>1.8062366177143629E-2</v>
      </c>
      <c r="T36" s="96">
        <f>'2.1'!T36/'3.1.a'!$E$183</f>
        <v>5.2471790630789477E-3</v>
      </c>
      <c r="U36" s="96">
        <f>'2.1'!U36/'3.1.a'!$E$183</f>
        <v>0</v>
      </c>
      <c r="V36" s="96">
        <f>'2.1'!V36/'3.1.a'!$E$183</f>
        <v>2.3309545240222607E-2</v>
      </c>
      <c r="W36" s="96">
        <f>'2.1'!W36/'3.1.a'!$E$183</f>
        <v>4.987655174588209E-3</v>
      </c>
      <c r="X36" s="96">
        <f>'2.1'!X36/'3.1.a'!$E$183</f>
        <v>4.1452752126373588E-4</v>
      </c>
      <c r="Y36" s="96">
        <f>'2.1'!Y36/'3.1.a'!$E$183</f>
        <v>0</v>
      </c>
      <c r="Z36" s="223">
        <f>'2.1'!Z36/'3.1.a'!$E$183</f>
        <v>2.8711727936074457E-2</v>
      </c>
      <c r="AA36" s="222">
        <f>'2.1'!AA36/'3.1.a'!$F$183</f>
        <v>1.2367621487924087E-2</v>
      </c>
      <c r="AB36" s="96">
        <f>'2.1'!AB36/'3.1.a'!$F$183</f>
        <v>3.8193305287737155E-3</v>
      </c>
      <c r="AC36" s="96">
        <f>'2.1'!AC36/'3.1.a'!$F$183</f>
        <v>0</v>
      </c>
      <c r="AD36" s="96">
        <f>'2.1'!AD36/'3.1.a'!$F$183</f>
        <v>1.6186952016697752E-2</v>
      </c>
      <c r="AE36" s="96">
        <f>'2.1'!AE36/'3.1.a'!$F$183</f>
        <v>1.6127806898035947E-3</v>
      </c>
      <c r="AF36" s="96">
        <f>'2.1'!AF36/'3.1.a'!$F$183</f>
        <v>2.6785791170300961E-3</v>
      </c>
      <c r="AG36" s="96">
        <f>'2.1'!AG36/'3.1.a'!$F$183</f>
        <v>0</v>
      </c>
      <c r="AH36" s="223">
        <f>'2.1'!AH36/'3.1.a'!$F$183</f>
        <v>2.0478311823531398E-2</v>
      </c>
      <c r="AI36" s="222">
        <f>'2.1'!AI36/'3.1.a'!$G$183</f>
        <v>-6.3205903617203569E-3</v>
      </c>
      <c r="AJ36" s="96">
        <f>'2.1'!AJ36/'3.1.a'!$G$183</f>
        <v>3.8902697334499883E-3</v>
      </c>
      <c r="AK36" s="96">
        <f>'2.1'!AK36/'3.1.a'!$G$183</f>
        <v>0</v>
      </c>
      <c r="AL36" s="96">
        <f>'2.1'!AL36/'3.1.a'!$G$183</f>
        <v>-2.4303206282703356E-3</v>
      </c>
      <c r="AM36" s="96">
        <f>'2.1'!AM36/'3.1.a'!$G$183</f>
        <v>-1.1898321599085706E-3</v>
      </c>
      <c r="AN36" s="96">
        <f>'2.1'!AN36/'3.1.a'!$G$183</f>
        <v>-1.8612225765679601E-4</v>
      </c>
      <c r="AO36" s="96">
        <f>'2.1'!AO36/'3.1.a'!$G$183</f>
        <v>0</v>
      </c>
      <c r="AP36" s="223">
        <f>'2.1'!AP36/'3.1.a'!$G$183</f>
        <v>-3.8062750458356821E-3</v>
      </c>
      <c r="AQ36" s="222">
        <f>'2.1'!AQ36/'3.1.a'!$H$183</f>
        <v>-8.8792378573175589E-3</v>
      </c>
      <c r="AR36" s="96">
        <f>'2.1'!AR36/'3.1.a'!$H$183</f>
        <v>3.1960116437975542E-3</v>
      </c>
      <c r="AS36" s="96">
        <f>'2.1'!AS36/'3.1.a'!$H$183</f>
        <v>0</v>
      </c>
      <c r="AT36" s="96">
        <f>'2.1'!AT36/'3.1.a'!$H$183</f>
        <v>-5.6832262135199782E-3</v>
      </c>
      <c r="AU36" s="96">
        <f>'2.1'!AU36/'3.1.a'!$H$183</f>
        <v>1.9857053755378625E-3</v>
      </c>
      <c r="AV36" s="96">
        <f>'2.1'!AV36/'3.1.a'!$H$183</f>
        <v>-3.4043349868001906E-4</v>
      </c>
      <c r="AW36" s="96">
        <f>'2.1'!AW36/'3.1.a'!$H$183</f>
        <v>0</v>
      </c>
      <c r="AX36" s="223">
        <f>'2.1'!AX36/'3.1.a'!$H$183</f>
        <v>-4.0379543366621641E-3</v>
      </c>
      <c r="AY36" s="222">
        <f>'2.1'!AY36/'3.1.a'!$I$183</f>
        <v>-1.9045290624681716E-2</v>
      </c>
      <c r="AZ36" s="96">
        <f>'2.1'!AZ36/'3.1.a'!$I$183</f>
        <v>1.8435058348279154E-3</v>
      </c>
      <c r="BA36" s="96">
        <f>'2.1'!BA36/'3.1.a'!$I$183</f>
        <v>0</v>
      </c>
      <c r="BB36" s="96">
        <f>'2.1'!BB36/'3.1.a'!$I$183</f>
        <v>-1.7201784789853718E-2</v>
      </c>
      <c r="BC36" s="96">
        <f>'2.1'!BC36/'3.1.a'!$I$183</f>
        <v>1.5144884493277888E-3</v>
      </c>
      <c r="BD36" s="96">
        <f>'2.1'!BD36/'3.1.a'!$I$183</f>
        <v>-2.6462197443527448E-4</v>
      </c>
      <c r="BE36" s="96">
        <f>'2.1'!BE36/'3.1.a'!$I$183</f>
        <v>0</v>
      </c>
      <c r="BF36" s="223">
        <f>'2.1'!BF36/'3.1.a'!$I$183</f>
        <v>-1.5951918314961278E-2</v>
      </c>
      <c r="BG36" s="222">
        <f>'2.1'!BG36/'3.1.a'!$J$183</f>
        <v>-1.8516880485697086E-2</v>
      </c>
      <c r="BH36" s="96">
        <f>'2.1'!BH36/'3.1.a'!$J$183</f>
        <v>-5.892726456482528E-3</v>
      </c>
      <c r="BI36" s="96">
        <f>'2.1'!BI36/'3.1.a'!$J$183</f>
        <v>0</v>
      </c>
      <c r="BJ36" s="96">
        <f>'2.1'!BJ36/'3.1.a'!$J$183</f>
        <v>-2.4409606942179477E-2</v>
      </c>
      <c r="BK36" s="96">
        <f>'2.1'!BK36/'3.1.a'!$J$183</f>
        <v>7.3573492076128854E-4</v>
      </c>
      <c r="BL36" s="96">
        <f>'2.1'!BL36/'3.1.a'!$J$183</f>
        <v>2.7492726017017814E-3</v>
      </c>
      <c r="BM36" s="96">
        <f>'2.1'!BM36/'3.1.a'!$J$183</f>
        <v>0</v>
      </c>
      <c r="BN36" s="223">
        <f>'2.1'!BN36/'3.1.a'!$J$183</f>
        <v>-2.0924599419716514E-2</v>
      </c>
      <c r="BO36" s="222">
        <f>'2.1'!BO36/'3.1.a'!$K$183</f>
        <v>-1.28346117818973E-2</v>
      </c>
      <c r="BP36" s="96">
        <f>'2.1'!BP36/'3.1.a'!$K$183</f>
        <v>-7.7714869532181095E-4</v>
      </c>
      <c r="BQ36" s="96">
        <f>'2.1'!BQ36/'3.1.a'!$K$183</f>
        <v>0</v>
      </c>
      <c r="BR36" s="96">
        <f>'2.1'!BR36/'3.1.a'!$K$183</f>
        <v>-1.3611760477219164E-2</v>
      </c>
      <c r="BS36" s="96">
        <f>'2.1'!BS36/'3.1.a'!$K$183</f>
        <v>2.6263166554203431E-3</v>
      </c>
      <c r="BT36" s="96">
        <f>'2.1'!BT36/'3.1.a'!$K$183</f>
        <v>2.4865215969008553E-3</v>
      </c>
      <c r="BU36" s="96">
        <f>'2.1'!BU36/'3.1.a'!$K$183</f>
        <v>0</v>
      </c>
      <c r="BV36" s="223">
        <f>'2.1'!BV36/'3.1.a'!$K$183</f>
        <v>-8.4989222248979326E-3</v>
      </c>
      <c r="BW36" s="222">
        <f>'2.1'!BW36/'3.1.a'!$L$183</f>
        <v>-9.101181374996577E-3</v>
      </c>
      <c r="BX36" s="96">
        <f>'2.1'!BX36/'3.1.a'!$L$183</f>
        <v>-2.3388863825572976E-3</v>
      </c>
      <c r="BY36" s="96">
        <f>'2.1'!BY36/'3.1.a'!$L$183</f>
        <v>0</v>
      </c>
      <c r="BZ36" s="96">
        <f>'2.1'!BZ36/'3.1.a'!$L$183</f>
        <v>-1.1440067757553914E-2</v>
      </c>
      <c r="CA36" s="96">
        <f>'2.1'!CA36/'3.1.a'!$L$183</f>
        <v>5.3959785236329825E-3</v>
      </c>
      <c r="CB36" s="96">
        <f>'2.1'!CB36/'3.1.a'!$L$183</f>
        <v>2.157747720287284E-3</v>
      </c>
      <c r="CC36" s="96">
        <f>'2.1'!CC36/'3.1.a'!$L$183</f>
        <v>0</v>
      </c>
      <c r="CD36" s="223">
        <f>'2.1'!CD36/'3.1.a'!$L$183</f>
        <v>-3.8863415136336306E-3</v>
      </c>
      <c r="CE36" s="222">
        <f>'2.1'!CE36/'3.1.a'!$M$183</f>
        <v>-8.8774415553968505E-2</v>
      </c>
      <c r="CF36" s="96">
        <f>'2.1'!CF36/'3.1.a'!$M$183</f>
        <v>-3.1799913636267822E-4</v>
      </c>
      <c r="CG36" s="96">
        <f>'2.1'!CG36/'3.1.a'!$M$183</f>
        <v>0</v>
      </c>
      <c r="CH36" s="96">
        <f>'2.1'!CH36/'3.1.a'!$M$183</f>
        <v>-8.9092414690331218E-2</v>
      </c>
      <c r="CI36" s="96">
        <f>'2.1'!CI36/'3.1.a'!$M$183</f>
        <v>1.2162295222294242E-2</v>
      </c>
      <c r="CJ36" s="96">
        <f>'2.1'!CJ36/'3.1.a'!$M$183</f>
        <v>1.614027367881543E-3</v>
      </c>
      <c r="CK36" s="96">
        <f>'2.1'!CK36/'3.1.a'!$M$183</f>
        <v>0</v>
      </c>
      <c r="CL36" s="223">
        <f>'2.1'!CL36/'3.1.a'!$M$183</f>
        <v>-7.5316092100155441E-2</v>
      </c>
    </row>
    <row r="37" spans="1:90" ht="20.100000000000001" customHeight="1" x14ac:dyDescent="0.25">
      <c r="A37" s="128" t="s">
        <v>255</v>
      </c>
      <c r="B37" s="129"/>
      <c r="C37" s="230"/>
      <c r="D37" s="149"/>
      <c r="E37" s="149"/>
      <c r="F37" s="149"/>
      <c r="G37" s="149"/>
      <c r="H37" s="149"/>
      <c r="I37" s="149"/>
      <c r="J37" s="231"/>
      <c r="K37" s="230"/>
      <c r="L37" s="149"/>
      <c r="M37" s="149"/>
      <c r="N37" s="149"/>
      <c r="O37" s="149"/>
      <c r="P37" s="149"/>
      <c r="Q37" s="149"/>
      <c r="R37" s="231"/>
      <c r="S37" s="230"/>
      <c r="T37" s="149"/>
      <c r="U37" s="149"/>
      <c r="V37" s="149"/>
      <c r="W37" s="149"/>
      <c r="X37" s="149"/>
      <c r="Y37" s="149"/>
      <c r="Z37" s="231"/>
      <c r="AA37" s="230"/>
      <c r="AB37" s="149"/>
      <c r="AC37" s="149"/>
      <c r="AD37" s="149"/>
      <c r="AE37" s="149"/>
      <c r="AF37" s="149"/>
      <c r="AG37" s="149"/>
      <c r="AH37" s="231"/>
      <c r="AI37" s="230"/>
      <c r="AJ37" s="149"/>
      <c r="AK37" s="149"/>
      <c r="AL37" s="149"/>
      <c r="AM37" s="149"/>
      <c r="AN37" s="149"/>
      <c r="AO37" s="149"/>
      <c r="AP37" s="231"/>
      <c r="AQ37" s="230"/>
      <c r="AR37" s="149"/>
      <c r="AS37" s="149"/>
      <c r="AT37" s="149"/>
      <c r="AU37" s="149"/>
      <c r="AV37" s="149"/>
      <c r="AW37" s="149"/>
      <c r="AX37" s="231"/>
      <c r="AY37" s="230"/>
      <c r="AZ37" s="149"/>
      <c r="BA37" s="149"/>
      <c r="BB37" s="149"/>
      <c r="BC37" s="149"/>
      <c r="BD37" s="149"/>
      <c r="BE37" s="149"/>
      <c r="BF37" s="231"/>
      <c r="BG37" s="230"/>
      <c r="BH37" s="149"/>
      <c r="BI37" s="149"/>
      <c r="BJ37" s="149"/>
      <c r="BK37" s="149"/>
      <c r="BL37" s="149"/>
      <c r="BM37" s="149"/>
      <c r="BN37" s="231"/>
      <c r="BO37" s="230"/>
      <c r="BP37" s="149"/>
      <c r="BQ37" s="149"/>
      <c r="BR37" s="149"/>
      <c r="BS37" s="149"/>
      <c r="BT37" s="149"/>
      <c r="BU37" s="149"/>
      <c r="BV37" s="231"/>
      <c r="BW37" s="230"/>
      <c r="BX37" s="149"/>
      <c r="BY37" s="149"/>
      <c r="BZ37" s="149"/>
      <c r="CA37" s="149"/>
      <c r="CB37" s="149"/>
      <c r="CC37" s="149"/>
      <c r="CD37" s="231"/>
      <c r="CE37" s="230"/>
      <c r="CF37" s="149"/>
      <c r="CG37" s="149"/>
      <c r="CH37" s="149"/>
      <c r="CI37" s="149"/>
      <c r="CJ37" s="149"/>
      <c r="CK37" s="149"/>
      <c r="CL37" s="231"/>
    </row>
    <row r="38" spans="1:90" ht="20.100000000000001" customHeight="1" x14ac:dyDescent="0.25">
      <c r="A38" s="130" t="s">
        <v>238</v>
      </c>
      <c r="B38" s="131" t="s">
        <v>390</v>
      </c>
      <c r="C38" s="232">
        <f>'2.1'!C38/'3.1.a'!$C$183</f>
        <v>7.7379936411140233E-3</v>
      </c>
      <c r="D38" s="150">
        <f>'2.1'!D38/'3.1.a'!$C$183</f>
        <v>0</v>
      </c>
      <c r="E38" s="150">
        <f>'2.1'!E38/'3.1.a'!$C$183</f>
        <v>0</v>
      </c>
      <c r="F38" s="150">
        <f>'2.1'!F38/'3.1.a'!$C$183</f>
        <v>7.7379936411140233E-3</v>
      </c>
      <c r="G38" s="150">
        <f>'2.1'!G38/'3.1.a'!$C$183</f>
        <v>1.1006027991671129E-2</v>
      </c>
      <c r="H38" s="150">
        <f>'2.1'!H38/'3.1.a'!$C$183</f>
        <v>8.744846846690555E-3</v>
      </c>
      <c r="I38" s="150">
        <f>'2.1'!I38/'3.1.a'!$C$183</f>
        <v>0</v>
      </c>
      <c r="J38" s="233">
        <f>'2.1'!J38/'3.1.a'!$C$183</f>
        <v>2.7488868479475709E-2</v>
      </c>
      <c r="K38" s="232">
        <f>'2.1'!K38/'3.1.a'!$D$183</f>
        <v>5.826104905164128E-3</v>
      </c>
      <c r="L38" s="150">
        <f>'2.1'!L38/'3.1.a'!$D$183</f>
        <v>0</v>
      </c>
      <c r="M38" s="150">
        <f>'2.1'!M38/'3.1.a'!$D$183</f>
        <v>0</v>
      </c>
      <c r="N38" s="150">
        <f>'2.1'!N38/'3.1.a'!$D$183</f>
        <v>5.826104905164128E-3</v>
      </c>
      <c r="O38" s="150">
        <f>'2.1'!O38/'3.1.a'!$D$183</f>
        <v>7.701009472911643E-3</v>
      </c>
      <c r="P38" s="150">
        <f>'2.1'!P38/'3.1.a'!$D$183</f>
        <v>8.3159126682928516E-3</v>
      </c>
      <c r="Q38" s="150">
        <f>'2.1'!Q38/'3.1.a'!$D$183</f>
        <v>0</v>
      </c>
      <c r="R38" s="233">
        <f>'2.1'!R38/'3.1.a'!$D$183</f>
        <v>2.1843027046368622E-2</v>
      </c>
      <c r="S38" s="232">
        <f>'2.1'!S38/'3.1.a'!$E$183</f>
        <v>5.2307674489721588E-3</v>
      </c>
      <c r="T38" s="150">
        <f>'2.1'!T38/'3.1.a'!$E$183</f>
        <v>0</v>
      </c>
      <c r="U38" s="150">
        <f>'2.1'!U38/'3.1.a'!$E$183</f>
        <v>0</v>
      </c>
      <c r="V38" s="150">
        <f>'2.1'!V38/'3.1.a'!$E$183</f>
        <v>5.2307674489721588E-3</v>
      </c>
      <c r="W38" s="150">
        <f>'2.1'!W38/'3.1.a'!$E$183</f>
        <v>7.0912151065371494E-3</v>
      </c>
      <c r="X38" s="150">
        <f>'2.1'!X38/'3.1.a'!$E$183</f>
        <v>9.2359739108745318E-3</v>
      </c>
      <c r="Y38" s="150">
        <f>'2.1'!Y38/'3.1.a'!$E$183</f>
        <v>0</v>
      </c>
      <c r="Z38" s="233">
        <f>'2.1'!Z38/'3.1.a'!$E$183</f>
        <v>2.1557956466383837E-2</v>
      </c>
      <c r="AA38" s="232">
        <f>'2.1'!AA38/'3.1.a'!$F$183</f>
        <v>6.1528452771527752E-3</v>
      </c>
      <c r="AB38" s="150">
        <f>'2.1'!AB38/'3.1.a'!$F$183</f>
        <v>0</v>
      </c>
      <c r="AC38" s="150">
        <f>'2.1'!AC38/'3.1.a'!$F$183</f>
        <v>0</v>
      </c>
      <c r="AD38" s="150">
        <f>'2.1'!AD38/'3.1.a'!$F$183</f>
        <v>6.1528452771527752E-3</v>
      </c>
      <c r="AE38" s="150">
        <f>'2.1'!AE38/'3.1.a'!$F$183</f>
        <v>9.243281902095779E-3</v>
      </c>
      <c r="AF38" s="150">
        <f>'2.1'!AF38/'3.1.a'!$F$183</f>
        <v>6.1895518802850781E-3</v>
      </c>
      <c r="AG38" s="150">
        <f>'2.1'!AG38/'3.1.a'!$F$183</f>
        <v>0</v>
      </c>
      <c r="AH38" s="233">
        <f>'2.1'!AH38/'3.1.a'!$F$183</f>
        <v>2.1585679059533631E-2</v>
      </c>
      <c r="AI38" s="232">
        <f>'2.1'!AI38/'3.1.a'!$G$183</f>
        <v>6.7861795159289235E-3</v>
      </c>
      <c r="AJ38" s="150">
        <f>'2.1'!AJ38/'3.1.a'!$G$183</f>
        <v>0</v>
      </c>
      <c r="AK38" s="150">
        <f>'2.1'!AK38/'3.1.a'!$G$183</f>
        <v>0</v>
      </c>
      <c r="AL38" s="150">
        <f>'2.1'!AL38/'3.1.a'!$G$183</f>
        <v>6.7861795159289235E-3</v>
      </c>
      <c r="AM38" s="150">
        <f>'2.1'!AM38/'3.1.a'!$G$183</f>
        <v>9.7765082414928792E-3</v>
      </c>
      <c r="AN38" s="150">
        <f>'2.1'!AN38/'3.1.a'!$G$183</f>
        <v>7.2096960853374227E-3</v>
      </c>
      <c r="AO38" s="150">
        <f>'2.1'!AO38/'3.1.a'!$G$183</f>
        <v>0</v>
      </c>
      <c r="AP38" s="233">
        <f>'2.1'!AP38/'3.1.a'!$G$183</f>
        <v>2.3772383842759228E-2</v>
      </c>
      <c r="AQ38" s="232">
        <f>'2.1'!AQ38/'3.1.a'!$H$183</f>
        <v>4.205086322480101E-3</v>
      </c>
      <c r="AR38" s="150">
        <f>'2.1'!AR38/'3.1.a'!$H$183</f>
        <v>0</v>
      </c>
      <c r="AS38" s="150">
        <f>'2.1'!AS38/'3.1.a'!$H$183</f>
        <v>0</v>
      </c>
      <c r="AT38" s="150">
        <f>'2.1'!AT38/'3.1.a'!$H$183</f>
        <v>4.205086322480101E-3</v>
      </c>
      <c r="AU38" s="150">
        <f>'2.1'!AU38/'3.1.a'!$H$183</f>
        <v>5.7502409409540397E-3</v>
      </c>
      <c r="AV38" s="150">
        <f>'2.1'!AV38/'3.1.a'!$H$183</f>
        <v>6.4912368261121648E-3</v>
      </c>
      <c r="AW38" s="150">
        <f>'2.1'!AW38/'3.1.a'!$H$183</f>
        <v>0</v>
      </c>
      <c r="AX38" s="233">
        <f>'2.1'!AX38/'3.1.a'!$H$183</f>
        <v>1.6446564089546305E-2</v>
      </c>
      <c r="AY38" s="232">
        <f>'2.1'!AY38/'3.1.a'!$I$183</f>
        <v>3.7274436684226761E-3</v>
      </c>
      <c r="AZ38" s="150">
        <f>'2.1'!AZ38/'3.1.a'!$I$183</f>
        <v>0</v>
      </c>
      <c r="BA38" s="150">
        <f>'2.1'!BA38/'3.1.a'!$I$183</f>
        <v>0</v>
      </c>
      <c r="BB38" s="150">
        <f>'2.1'!BB38/'3.1.a'!$I$183</f>
        <v>3.7274436684226761E-3</v>
      </c>
      <c r="BC38" s="150">
        <f>'2.1'!BC38/'3.1.a'!$I$183</f>
        <v>4.7694884844388429E-3</v>
      </c>
      <c r="BD38" s="150">
        <f>'2.1'!BD38/'3.1.a'!$I$183</f>
        <v>6.3481991232313085E-3</v>
      </c>
      <c r="BE38" s="150">
        <f>'2.1'!BE38/'3.1.a'!$I$183</f>
        <v>0</v>
      </c>
      <c r="BF38" s="233">
        <f>'2.1'!BF38/'3.1.a'!$I$183</f>
        <v>1.4845131276092825E-2</v>
      </c>
      <c r="BG38" s="232">
        <f>'2.1'!BG38/'3.1.a'!$J$183</f>
        <v>3.5431464870901261E-3</v>
      </c>
      <c r="BH38" s="150">
        <f>'2.1'!BH38/'3.1.a'!$J$183</f>
        <v>0</v>
      </c>
      <c r="BI38" s="150">
        <f>'2.1'!BI38/'3.1.a'!$J$183</f>
        <v>0</v>
      </c>
      <c r="BJ38" s="150">
        <f>'2.1'!BJ38/'3.1.a'!$J$183</f>
        <v>3.5431464870901261E-3</v>
      </c>
      <c r="BK38" s="150">
        <f>'2.1'!BK38/'3.1.a'!$J$183</f>
        <v>4.9302038466921003E-3</v>
      </c>
      <c r="BL38" s="150">
        <f>'2.1'!BL38/'3.1.a'!$J$183</f>
        <v>3.6134803298752535E-3</v>
      </c>
      <c r="BM38" s="150">
        <f>'2.1'!BM38/'3.1.a'!$J$183</f>
        <v>0</v>
      </c>
      <c r="BN38" s="233">
        <f>'2.1'!BN38/'3.1.a'!$J$183</f>
        <v>1.2086830663657481E-2</v>
      </c>
      <c r="BO38" s="232">
        <f>'2.1'!BO38/'3.1.a'!$K$183</f>
        <v>3.6106605550806311E-3</v>
      </c>
      <c r="BP38" s="150">
        <f>'2.1'!BP38/'3.1.a'!$K$183</f>
        <v>0</v>
      </c>
      <c r="BQ38" s="150">
        <f>'2.1'!BQ38/'3.1.a'!$K$183</f>
        <v>0</v>
      </c>
      <c r="BR38" s="150">
        <f>'2.1'!BR38/'3.1.a'!$K$183</f>
        <v>3.6106605550806311E-3</v>
      </c>
      <c r="BS38" s="150">
        <f>'2.1'!BS38/'3.1.a'!$K$183</f>
        <v>5.0404830413051374E-3</v>
      </c>
      <c r="BT38" s="150">
        <f>'2.1'!BT38/'3.1.a'!$K$183</f>
        <v>4.6145643428090796E-3</v>
      </c>
      <c r="BU38" s="150">
        <f>'2.1'!BU38/'3.1.a'!$K$183</f>
        <v>0</v>
      </c>
      <c r="BV38" s="233">
        <f>'2.1'!BV38/'3.1.a'!$K$183</f>
        <v>1.3265707939194848E-2</v>
      </c>
      <c r="BW38" s="232">
        <f>'2.1'!BW38/'3.1.a'!$L$183</f>
        <v>3.2638566654448402E-3</v>
      </c>
      <c r="BX38" s="150">
        <f>'2.1'!BX38/'3.1.a'!$L$183</f>
        <v>0</v>
      </c>
      <c r="BY38" s="150">
        <f>'2.1'!BY38/'3.1.a'!$L$183</f>
        <v>0</v>
      </c>
      <c r="BZ38" s="150">
        <f>'2.1'!BZ38/'3.1.a'!$L$183</f>
        <v>3.2638566654448402E-3</v>
      </c>
      <c r="CA38" s="150">
        <f>'2.1'!CA38/'3.1.a'!$L$183</f>
        <v>3.6812719261987842E-3</v>
      </c>
      <c r="CB38" s="150">
        <f>'2.1'!CB38/'3.1.a'!$L$183</f>
        <v>5.477408303545918E-3</v>
      </c>
      <c r="CC38" s="150">
        <f>'2.1'!CC38/'3.1.a'!$L$183</f>
        <v>0</v>
      </c>
      <c r="CD38" s="233">
        <f>'2.1'!CD38/'3.1.a'!$L$183</f>
        <v>1.2422536895189544E-2</v>
      </c>
      <c r="CE38" s="232">
        <f>'2.1'!CE38/'3.1.a'!$M$183</f>
        <v>3.1081010282203144E-3</v>
      </c>
      <c r="CF38" s="150">
        <f>'2.1'!CF38/'3.1.a'!$M$183</f>
        <v>0</v>
      </c>
      <c r="CG38" s="150">
        <f>'2.1'!CG38/'3.1.a'!$M$183</f>
        <v>0</v>
      </c>
      <c r="CH38" s="150">
        <f>'2.1'!CH38/'3.1.a'!$M$183</f>
        <v>3.1081010282203144E-3</v>
      </c>
      <c r="CI38" s="150">
        <f>'2.1'!CI38/'3.1.a'!$M$183</f>
        <v>4.5117586175828905E-3</v>
      </c>
      <c r="CJ38" s="257" t="s">
        <v>833</v>
      </c>
      <c r="CK38" s="150">
        <f>'2.1'!CK38/'3.1.a'!$M$183</f>
        <v>0</v>
      </c>
      <c r="CL38" s="277" t="s">
        <v>833</v>
      </c>
    </row>
    <row r="39" spans="1:90" ht="20.100000000000001" customHeight="1" x14ac:dyDescent="0.25">
      <c r="A39" s="130" t="s">
        <v>239</v>
      </c>
      <c r="B39" s="131" t="s">
        <v>250</v>
      </c>
      <c r="C39" s="232">
        <f>'2.1'!C39/'3.1.a'!$C$183</f>
        <v>-1.6793892433059392E-2</v>
      </c>
      <c r="D39" s="150">
        <f>'2.1'!D39/'3.1.a'!$C$183</f>
        <v>4.5306812585981888E-3</v>
      </c>
      <c r="E39" s="150">
        <f>'2.1'!E39/'3.1.a'!$C$183</f>
        <v>0</v>
      </c>
      <c r="F39" s="150">
        <f>'2.1'!F39/'3.1.a'!$C$183</f>
        <v>-1.2263211174461197E-2</v>
      </c>
      <c r="G39" s="150">
        <f>'2.1'!G39/'3.1.a'!$C$183</f>
        <v>3.3221885923471561E-4</v>
      </c>
      <c r="H39" s="150">
        <f>'2.1'!H39/'3.1.a'!$C$183</f>
        <v>8.7962957537209112E-3</v>
      </c>
      <c r="I39" s="150">
        <f>'2.1'!I39/'3.1.a'!$C$183</f>
        <v>0</v>
      </c>
      <c r="J39" s="233">
        <f>'2.1'!J39/'3.1.a'!$C$183</f>
        <v>-3.134696561505584E-3</v>
      </c>
      <c r="K39" s="232">
        <f>'2.1'!K39/'3.1.a'!$D$183</f>
        <v>-2.2027689790609834E-2</v>
      </c>
      <c r="L39" s="150">
        <f>'2.1'!L39/'3.1.a'!$D$183</f>
        <v>4.5940874566456919E-3</v>
      </c>
      <c r="M39" s="150">
        <f>'2.1'!M39/'3.1.a'!$D$183</f>
        <v>0</v>
      </c>
      <c r="N39" s="150">
        <f>'2.1'!N39/'3.1.a'!$D$183</f>
        <v>-1.743360233396412E-2</v>
      </c>
      <c r="O39" s="150">
        <f>'2.1'!O39/'3.1.a'!$D$183</f>
        <v>5.3894495883239774E-3</v>
      </c>
      <c r="P39" s="150">
        <f>'2.1'!P39/'3.1.a'!$D$183</f>
        <v>1.0429300004427182E-2</v>
      </c>
      <c r="Q39" s="150">
        <f>'2.1'!Q39/'3.1.a'!$D$183</f>
        <v>0</v>
      </c>
      <c r="R39" s="233">
        <f>'2.1'!R39/'3.1.a'!$D$183</f>
        <v>-1.614852741213039E-3</v>
      </c>
      <c r="S39" s="232">
        <f>'2.1'!S39/'3.1.a'!$E$183</f>
        <v>-1.355406081256229E-2</v>
      </c>
      <c r="T39" s="150">
        <f>'2.1'!T39/'3.1.a'!$E$183</f>
        <v>6.7556397313033242E-3</v>
      </c>
      <c r="U39" s="150">
        <f>'2.1'!U39/'3.1.a'!$E$183</f>
        <v>0</v>
      </c>
      <c r="V39" s="150">
        <f>'2.1'!V39/'3.1.a'!$E$183</f>
        <v>-6.7984210812589716E-3</v>
      </c>
      <c r="W39" s="150">
        <f>'2.1'!W39/'3.1.a'!$E$183</f>
        <v>1.085425065899303E-3</v>
      </c>
      <c r="X39" s="150">
        <f>'2.1'!X39/'3.1.a'!$E$183</f>
        <v>1.0088855574330095E-2</v>
      </c>
      <c r="Y39" s="150">
        <f>'2.1'!Y39/'3.1.a'!$E$183</f>
        <v>0</v>
      </c>
      <c r="Z39" s="233">
        <f>'2.1'!Z39/'3.1.a'!$E$183</f>
        <v>4.375859558970378E-3</v>
      </c>
      <c r="AA39" s="232">
        <f>'2.1'!AA39/'3.1.a'!$F$183</f>
        <v>-2.2846533260282336E-2</v>
      </c>
      <c r="AB39" s="150">
        <f>'2.1'!AB39/'3.1.a'!$F$183</f>
        <v>5.2455914987811379E-3</v>
      </c>
      <c r="AC39" s="150">
        <f>'2.1'!AC39/'3.1.a'!$F$183</f>
        <v>0</v>
      </c>
      <c r="AD39" s="150">
        <f>'2.1'!AD39/'3.1.a'!$F$183</f>
        <v>-1.7600941761501239E-2</v>
      </c>
      <c r="AE39" s="150">
        <f>'2.1'!AE39/'3.1.a'!$F$183</f>
        <v>1.5941018184504497E-3</v>
      </c>
      <c r="AF39" s="150">
        <f>'2.1'!AF39/'3.1.a'!$F$183</f>
        <v>8.1373415749918816E-3</v>
      </c>
      <c r="AG39" s="150">
        <f>'2.1'!AG39/'3.1.a'!$F$183</f>
        <v>0</v>
      </c>
      <c r="AH39" s="233">
        <f>'2.1'!AH39/'3.1.a'!$F$183</f>
        <v>-7.8694983680589626E-3</v>
      </c>
      <c r="AI39" s="232">
        <f>'2.1'!AI39/'3.1.a'!$G$183</f>
        <v>-4.8001922758959072E-2</v>
      </c>
      <c r="AJ39" s="150">
        <f>'2.1'!AJ39/'3.1.a'!$G$183</f>
        <v>5.432904777692431E-3</v>
      </c>
      <c r="AK39" s="150">
        <f>'2.1'!AK39/'3.1.a'!$G$183</f>
        <v>0</v>
      </c>
      <c r="AL39" s="150">
        <f>'2.1'!AL39/'3.1.a'!$G$183</f>
        <v>-4.2569017981266624E-2</v>
      </c>
      <c r="AM39" s="150">
        <f>'2.1'!AM39/'3.1.a'!$G$183</f>
        <v>5.8400945944243551E-4</v>
      </c>
      <c r="AN39" s="150">
        <f>'2.1'!AN39/'3.1.a'!$G$183</f>
        <v>7.2257436090316374E-3</v>
      </c>
      <c r="AO39" s="150">
        <f>'2.1'!AO39/'3.1.a'!$G$183</f>
        <v>0</v>
      </c>
      <c r="AP39" s="233">
        <f>'2.1'!AP39/'3.1.a'!$G$183</f>
        <v>-3.475926491279259E-2</v>
      </c>
      <c r="AQ39" s="232">
        <f>'2.1'!AQ39/'3.1.a'!$H$183</f>
        <v>-7.6628554333970797E-2</v>
      </c>
      <c r="AR39" s="150">
        <f>'2.1'!AR39/'3.1.a'!$H$183</f>
        <v>4.6386536674051298E-3</v>
      </c>
      <c r="AS39" s="150">
        <f>'2.1'!AS39/'3.1.a'!$H$183</f>
        <v>0</v>
      </c>
      <c r="AT39" s="150">
        <f>'2.1'!AT39/'3.1.a'!$H$183</f>
        <v>-7.1989900666565673E-2</v>
      </c>
      <c r="AU39" s="150">
        <f>'2.1'!AU39/'3.1.a'!$H$183</f>
        <v>-5.987591913370849E-3</v>
      </c>
      <c r="AV39" s="150">
        <f>'2.1'!AV39/'3.1.a'!$H$183</f>
        <v>5.6615293345595495E-3</v>
      </c>
      <c r="AW39" s="150">
        <f>'2.1'!AW39/'3.1.a'!$H$183</f>
        <v>0</v>
      </c>
      <c r="AX39" s="233">
        <f>'2.1'!AX39/'3.1.a'!$H$183</f>
        <v>-7.2315963245376896E-2</v>
      </c>
      <c r="AY39" s="232">
        <f>'2.1'!AY39/'3.1.a'!$I$183</f>
        <v>-6.7393662444261829E-2</v>
      </c>
      <c r="AZ39" s="150">
        <f>'2.1'!AZ39/'3.1.a'!$I$183</f>
        <v>4.104468868243936E-3</v>
      </c>
      <c r="BA39" s="150">
        <f>'2.1'!BA39/'3.1.a'!$I$183</f>
        <v>0</v>
      </c>
      <c r="BB39" s="150">
        <f>'2.1'!BB39/'3.1.a'!$I$183</f>
        <v>-6.3289193576017838E-2</v>
      </c>
      <c r="BC39" s="150">
        <f>'2.1'!BC39/'3.1.a'!$I$183</f>
        <v>-5.541071263719507E-3</v>
      </c>
      <c r="BD39" s="150">
        <f>'2.1'!BD39/'3.1.a'!$I$183</f>
        <v>7.4375691269839787E-3</v>
      </c>
      <c r="BE39" s="150">
        <f>'2.1'!BE39/'3.1.a'!$I$183</f>
        <v>0</v>
      </c>
      <c r="BF39" s="233">
        <f>'2.1'!BF39/'3.1.a'!$I$183</f>
        <v>-6.1392695712753319E-2</v>
      </c>
      <c r="BG39" s="232">
        <f>'2.1'!BG39/'3.1.a'!$J$183</f>
        <v>-7.4768337317357172E-2</v>
      </c>
      <c r="BH39" s="150">
        <f>'2.1'!BH39/'3.1.a'!$J$183</f>
        <v>-4.2286509099231928E-3</v>
      </c>
      <c r="BI39" s="150">
        <f>'2.1'!BI39/'3.1.a'!$J$183</f>
        <v>0</v>
      </c>
      <c r="BJ39" s="150">
        <f>'2.1'!BJ39/'3.1.a'!$J$183</f>
        <v>-7.8996988227280268E-2</v>
      </c>
      <c r="BK39" s="150">
        <f>'2.1'!BK39/'3.1.a'!$J$183</f>
        <v>-1.8392442520384219E-3</v>
      </c>
      <c r="BL39" s="150">
        <f>'2.1'!BL39/'3.1.a'!$J$183</f>
        <v>7.9203261846419199E-3</v>
      </c>
      <c r="BM39" s="150">
        <f>'2.1'!BM39/'3.1.a'!$J$183</f>
        <v>0</v>
      </c>
      <c r="BN39" s="233">
        <f>'2.1'!BN39/'3.1.a'!$J$183</f>
        <v>-7.2915906294676799E-2</v>
      </c>
      <c r="BO39" s="232">
        <f>'2.1'!BO39/'3.1.a'!$K$183</f>
        <v>-6.4581084120507878E-2</v>
      </c>
      <c r="BP39" s="150">
        <f>'2.1'!BP39/'3.1.a'!$K$183</f>
        <v>8.7744927613535859E-4</v>
      </c>
      <c r="BQ39" s="150">
        <f>'2.1'!BQ39/'3.1.a'!$K$183</f>
        <v>0</v>
      </c>
      <c r="BR39" s="150">
        <f>'2.1'!BR39/'3.1.a'!$K$183</f>
        <v>-6.3703634844372567E-2</v>
      </c>
      <c r="BS39" s="150">
        <f>'2.1'!BS39/'3.1.a'!$K$183</f>
        <v>-5.4302221420827871E-4</v>
      </c>
      <c r="BT39" s="150">
        <f>'2.1'!BT39/'3.1.a'!$K$183</f>
        <v>8.222604343655078E-3</v>
      </c>
      <c r="BU39" s="150">
        <f>'2.1'!BU39/'3.1.a'!$K$183</f>
        <v>0</v>
      </c>
      <c r="BV39" s="233">
        <f>'2.1'!BV39/'3.1.a'!$K$183</f>
        <v>-5.602405271492579E-2</v>
      </c>
      <c r="BW39" s="232">
        <f>'2.1'!BW39/'3.1.a'!$L$183</f>
        <v>-5.0505134807733998E-2</v>
      </c>
      <c r="BX39" s="150">
        <f>'2.1'!BX39/'3.1.a'!$L$183</f>
        <v>-5.9317445347671529E-4</v>
      </c>
      <c r="BY39" s="150">
        <f>'2.1'!BY39/'3.1.a'!$L$183</f>
        <v>0</v>
      </c>
      <c r="BZ39" s="150">
        <f>'2.1'!BZ39/'3.1.a'!$L$183</f>
        <v>-5.1098309261210749E-2</v>
      </c>
      <c r="CA39" s="150">
        <f>'2.1'!CA39/'3.1.a'!$L$183</f>
        <v>2.7880742331423897E-3</v>
      </c>
      <c r="CB39" s="150">
        <f>'2.1'!CB39/'3.1.a'!$L$183</f>
        <v>9.2289406867620723E-3</v>
      </c>
      <c r="CC39" s="150">
        <f>'2.1'!CC39/'3.1.a'!$L$183</f>
        <v>-1.5716882857431745E-17</v>
      </c>
      <c r="CD39" s="233">
        <f>'2.1'!CD39/'3.1.a'!$L$183</f>
        <v>-3.9081294341306222E-2</v>
      </c>
      <c r="CE39" s="232">
        <f>'2.1'!CE39/'3.1.a'!$M$183</f>
        <v>-0.12477159248288242</v>
      </c>
      <c r="CF39" s="150">
        <f>'2.1'!CF39/'3.1.a'!$M$183</f>
        <v>7.507054028324195E-4</v>
      </c>
      <c r="CG39" s="150">
        <f>'2.1'!CG39/'3.1.a'!$M$183</f>
        <v>0</v>
      </c>
      <c r="CH39" s="150">
        <f>'2.1'!CH39/'3.1.a'!$M$183</f>
        <v>-0.12402088708004998</v>
      </c>
      <c r="CI39" s="150">
        <f>'2.1'!CI39/'3.1.a'!$M$183</f>
        <v>1.1981616759937882E-2</v>
      </c>
      <c r="CJ39" s="150">
        <f>'2.1'!CJ39/'3.1.a'!$M$183</f>
        <v>9.5359126804026202E-3</v>
      </c>
      <c r="CK39" s="150">
        <f>'2.1'!CK39/'3.1.a'!$M$183</f>
        <v>1.5630711261601062E-17</v>
      </c>
      <c r="CL39" s="233">
        <f>'2.1'!CL39/'3.1.a'!$M$183</f>
        <v>-0.10250335763970944</v>
      </c>
    </row>
    <row r="40" spans="1:90" ht="20.100000000000001" customHeight="1" x14ac:dyDescent="0.25">
      <c r="A40" s="133" t="s">
        <v>240</v>
      </c>
      <c r="B40" s="134" t="s">
        <v>251</v>
      </c>
      <c r="C40" s="234">
        <f>'2.1'!C40/'3.1.a'!$C$183</f>
        <v>-2.1470607702600369E-2</v>
      </c>
      <c r="D40" s="151">
        <f>'2.1'!D40/'3.1.a'!$C$183</f>
        <v>4.5306812585981888E-3</v>
      </c>
      <c r="E40" s="151">
        <f>'2.1'!E40/'3.1.a'!$C$183</f>
        <v>0</v>
      </c>
      <c r="F40" s="151">
        <f>'2.1'!F40/'3.1.a'!$C$183</f>
        <v>-1.6939926444002173E-2</v>
      </c>
      <c r="G40" s="151">
        <f>'2.1'!G40/'3.1.a'!$C$183</f>
        <v>-4.2891674176825179E-3</v>
      </c>
      <c r="H40" s="151">
        <f>'2.1'!H40/'3.1.a'!$C$183</f>
        <v>5.0575999172662077E-3</v>
      </c>
      <c r="I40" s="151">
        <f>'2.1'!I40/'3.1.a'!$C$183</f>
        <v>0</v>
      </c>
      <c r="J40" s="235">
        <f>'2.1'!J40/'3.1.a'!$C$183</f>
        <v>-1.6171493944418497E-2</v>
      </c>
      <c r="K40" s="234">
        <f>'2.1'!K40/'3.1.a'!$D$183</f>
        <v>-2.6541463953834159E-2</v>
      </c>
      <c r="L40" s="151">
        <f>'2.1'!L40/'3.1.a'!$D$183</f>
        <v>4.5940874566456919E-3</v>
      </c>
      <c r="M40" s="151">
        <f>'2.1'!M40/'3.1.a'!$D$183</f>
        <v>0</v>
      </c>
      <c r="N40" s="151">
        <f>'2.1'!N40/'3.1.a'!$D$183</f>
        <v>-2.1947376497188444E-2</v>
      </c>
      <c r="O40" s="151">
        <f>'2.1'!O40/'3.1.a'!$D$183</f>
        <v>8.1032463990768312E-4</v>
      </c>
      <c r="P40" s="151">
        <f>'2.1'!P40/'3.1.a'!$D$183</f>
        <v>6.5330283308102036E-3</v>
      </c>
      <c r="Q40" s="151">
        <f>'2.1'!Q40/'3.1.a'!$D$183</f>
        <v>0</v>
      </c>
      <c r="R40" s="235">
        <f>'2.1'!R40/'3.1.a'!$D$183</f>
        <v>-1.4604023526470639E-2</v>
      </c>
      <c r="S40" s="234">
        <f>'2.1'!S40/'3.1.a'!$E$183</f>
        <v>-1.7901317996721001E-2</v>
      </c>
      <c r="T40" s="151">
        <f>'2.1'!T40/'3.1.a'!$E$183</f>
        <v>6.7556397313033242E-3</v>
      </c>
      <c r="U40" s="151">
        <f>'2.1'!U40/'3.1.a'!$E$183</f>
        <v>0</v>
      </c>
      <c r="V40" s="151">
        <f>'2.1'!V40/'3.1.a'!$E$183</f>
        <v>-1.1145678265417684E-2</v>
      </c>
      <c r="W40" s="151">
        <f>'2.1'!W40/'3.1.a'!$E$183</f>
        <v>-3.4491727125984827E-3</v>
      </c>
      <c r="X40" s="151">
        <f>'2.1'!X40/'3.1.a'!$E$183</f>
        <v>5.8990309517113143E-3</v>
      </c>
      <c r="Y40" s="151">
        <f>'2.1'!Y40/'3.1.a'!$E$183</f>
        <v>0</v>
      </c>
      <c r="Z40" s="235">
        <f>'2.1'!Z40/'3.1.a'!$E$183</f>
        <v>-8.6958200263049009E-3</v>
      </c>
      <c r="AA40" s="234">
        <f>'2.1'!AA40/'3.1.a'!$F$183</f>
        <v>-2.7017311404782158E-2</v>
      </c>
      <c r="AB40" s="151">
        <f>'2.1'!AB40/'3.1.a'!$F$183</f>
        <v>5.2455914987811379E-3</v>
      </c>
      <c r="AC40" s="151">
        <f>'2.1'!AC40/'3.1.a'!$F$183</f>
        <v>0</v>
      </c>
      <c r="AD40" s="151">
        <f>'2.1'!AD40/'3.1.a'!$F$183</f>
        <v>-2.1771719906001061E-2</v>
      </c>
      <c r="AE40" s="151">
        <f>'2.1'!AE40/'3.1.a'!$F$183</f>
        <v>-3.1982511234983279E-3</v>
      </c>
      <c r="AF40" s="151">
        <f>'2.1'!AF40/'3.1.a'!$F$183</f>
        <v>3.9538093308461534E-3</v>
      </c>
      <c r="AG40" s="151">
        <f>'2.1'!AG40/'3.1.a'!$F$183</f>
        <v>0</v>
      </c>
      <c r="AH40" s="235">
        <f>'2.1'!AH40/'3.1.a'!$F$183</f>
        <v>-2.101616169865329E-2</v>
      </c>
      <c r="AI40" s="234">
        <f>'2.1'!AI40/'3.1.a'!$G$183</f>
        <v>-5.2321500993324298E-2</v>
      </c>
      <c r="AJ40" s="151">
        <f>'2.1'!AJ40/'3.1.a'!$G$183</f>
        <v>5.432904777692431E-3</v>
      </c>
      <c r="AK40" s="151">
        <f>'2.1'!AK40/'3.1.a'!$G$183</f>
        <v>0</v>
      </c>
      <c r="AL40" s="151">
        <f>'2.1'!AL40/'3.1.a'!$G$183</f>
        <v>-4.6888596215631857E-2</v>
      </c>
      <c r="AM40" s="151">
        <f>'2.1'!AM40/'3.1.a'!$G$183</f>
        <v>-4.3183231890822149E-3</v>
      </c>
      <c r="AN40" s="151">
        <f>'2.1'!AN40/'3.1.a'!$G$183</f>
        <v>2.9367295890887742E-3</v>
      </c>
      <c r="AO40" s="151">
        <f>'2.1'!AO40/'3.1.a'!$G$183</f>
        <v>0</v>
      </c>
      <c r="AP40" s="235">
        <f>'2.1'!AP40/'3.1.a'!$G$183</f>
        <v>-4.8270189815625336E-2</v>
      </c>
      <c r="AQ40" s="234">
        <f>'2.1'!AQ40/'3.1.a'!$H$183</f>
        <v>-8.1274149649481514E-2</v>
      </c>
      <c r="AR40" s="151">
        <f>'2.1'!AR40/'3.1.a'!$H$183</f>
        <v>4.6386536674051298E-3</v>
      </c>
      <c r="AS40" s="151">
        <f>'2.1'!AS40/'3.1.a'!$H$183</f>
        <v>0</v>
      </c>
      <c r="AT40" s="151">
        <f>'2.1'!AT40/'3.1.a'!$H$183</f>
        <v>-7.6635495982076376E-2</v>
      </c>
      <c r="AU40" s="151">
        <f>'2.1'!AU40/'3.1.a'!$H$183</f>
        <v>-1.1358196306088603E-2</v>
      </c>
      <c r="AV40" s="151">
        <f>'2.1'!AV40/'3.1.a'!$H$183</f>
        <v>1.0693048275849024E-3</v>
      </c>
      <c r="AW40" s="151">
        <f>'2.1'!AW40/'3.1.a'!$H$183</f>
        <v>0</v>
      </c>
      <c r="AX40" s="235">
        <f>'2.1'!AX40/'3.1.a'!$H$183</f>
        <v>-8.6924387460579997E-2</v>
      </c>
      <c r="AY40" s="234">
        <f>'2.1'!AY40/'3.1.a'!$I$183</f>
        <v>-7.2215874349152553E-2</v>
      </c>
      <c r="AZ40" s="151">
        <f>'2.1'!AZ40/'3.1.a'!$I$183</f>
        <v>4.104468868243936E-3</v>
      </c>
      <c r="BA40" s="151">
        <f>'2.1'!BA40/'3.1.a'!$I$183</f>
        <v>0</v>
      </c>
      <c r="BB40" s="151">
        <f>'2.1'!BB40/'3.1.a'!$I$183</f>
        <v>-6.8111405480908563E-2</v>
      </c>
      <c r="BC40" s="151">
        <f>'2.1'!BC40/'3.1.a'!$I$183</f>
        <v>-1.1143837151955325E-2</v>
      </c>
      <c r="BD40" s="151">
        <f>'2.1'!BD40/'3.1.a'!$I$183</f>
        <v>2.5183186391847111E-3</v>
      </c>
      <c r="BE40" s="151">
        <f>'2.1'!BE40/'3.1.a'!$I$183</f>
        <v>0</v>
      </c>
      <c r="BF40" s="235">
        <f>'2.1'!BF40/'3.1.a'!$I$183</f>
        <v>-7.6736923993679124E-2</v>
      </c>
      <c r="BG40" s="234">
        <f>'2.1'!BG40/'3.1.a'!$J$183</f>
        <v>-7.9810151828160467E-2</v>
      </c>
      <c r="BH40" s="151">
        <f>'2.1'!BH40/'3.1.a'!$J$183</f>
        <v>-4.2286509099231928E-3</v>
      </c>
      <c r="BI40" s="151">
        <f>'2.1'!BI40/'3.1.a'!$J$183</f>
        <v>0</v>
      </c>
      <c r="BJ40" s="151">
        <f>'2.1'!BJ40/'3.1.a'!$J$183</f>
        <v>-8.4038802738083562E-2</v>
      </c>
      <c r="BK40" s="151">
        <f>'2.1'!BK40/'3.1.a'!$J$183</f>
        <v>-7.2544351929401483E-3</v>
      </c>
      <c r="BL40" s="151">
        <f>'2.1'!BL40/'3.1.a'!$J$183</f>
        <v>2.979362862928916E-3</v>
      </c>
      <c r="BM40" s="151">
        <f>'2.1'!BM40/'3.1.a'!$J$183</f>
        <v>0</v>
      </c>
      <c r="BN40" s="235">
        <f>'2.1'!BN40/'3.1.a'!$J$183</f>
        <v>-8.8313875068094821E-2</v>
      </c>
      <c r="BO40" s="234">
        <f>'2.1'!BO40/'3.1.a'!$K$183</f>
        <v>-6.9449991710641035E-2</v>
      </c>
      <c r="BP40" s="151">
        <f>'2.1'!BP40/'3.1.a'!$K$183</f>
        <v>8.7744927613535859E-4</v>
      </c>
      <c r="BQ40" s="151">
        <f>'2.1'!BQ40/'3.1.a'!$K$183</f>
        <v>0</v>
      </c>
      <c r="BR40" s="151">
        <f>'2.1'!BR40/'3.1.a'!$K$183</f>
        <v>-6.8572542434505737E-2</v>
      </c>
      <c r="BS40" s="151">
        <f>'2.1'!BS40/'3.1.a'!$K$183</f>
        <v>-6.0119028359950314E-3</v>
      </c>
      <c r="BT40" s="151">
        <f>'2.1'!BT40/'3.1.a'!$K$183</f>
        <v>3.3249768207975236E-3</v>
      </c>
      <c r="BU40" s="151">
        <f>'2.1'!BU40/'3.1.a'!$K$183</f>
        <v>0</v>
      </c>
      <c r="BV40" s="235">
        <f>'2.1'!BV40/'3.1.a'!$K$183</f>
        <v>-7.1259468449703253E-2</v>
      </c>
      <c r="BW40" s="234">
        <f>'2.1'!BW40/'3.1.a'!$L$183</f>
        <v>-5.5483247761487789E-2</v>
      </c>
      <c r="BX40" s="151">
        <f>'2.1'!BX40/'3.1.a'!$L$183</f>
        <v>-5.9317445347671529E-4</v>
      </c>
      <c r="BY40" s="151">
        <f>'2.1'!BY40/'3.1.a'!$L$183</f>
        <v>0</v>
      </c>
      <c r="BZ40" s="151">
        <f>'2.1'!BZ40/'3.1.a'!$L$183</f>
        <v>-5.607642221496454E-2</v>
      </c>
      <c r="CA40" s="151">
        <f>'2.1'!CA40/'3.1.a'!$L$183</f>
        <v>-2.6844343389946742E-3</v>
      </c>
      <c r="CB40" s="151">
        <f>'2.1'!CB40/'3.1.a'!$L$183</f>
        <v>4.1483574232450632E-3</v>
      </c>
      <c r="CC40" s="151">
        <f>'2.1'!CC40/'3.1.a'!$L$183</f>
        <v>0</v>
      </c>
      <c r="CD40" s="235">
        <f>'2.1'!CD40/'3.1.a'!$L$183</f>
        <v>-5.4612499130714087E-2</v>
      </c>
      <c r="CE40" s="234">
        <f>'2.1'!CE40/'3.1.a'!$M$183</f>
        <v>-0.12997872265744048</v>
      </c>
      <c r="CF40" s="151">
        <f>'2.1'!CF40/'3.1.a'!$M$183</f>
        <v>7.507054028324195E-4</v>
      </c>
      <c r="CG40" s="151">
        <f>'2.1'!CG40/'3.1.a'!$M$183</f>
        <v>0</v>
      </c>
      <c r="CH40" s="151">
        <f>'2.1'!CH40/'3.1.a'!$M$183</f>
        <v>-0.12922801725460806</v>
      </c>
      <c r="CI40" s="151">
        <f>'2.1'!CI40/'3.1.a'!$M$183</f>
        <v>6.2573463825421833E-3</v>
      </c>
      <c r="CJ40" s="151">
        <f>'2.1'!CJ40/'3.1.a'!$M$183</f>
        <v>4.2215980672990075E-3</v>
      </c>
      <c r="CK40" s="151">
        <f>'2.1'!CK40/'3.1.a'!$M$183</f>
        <v>0</v>
      </c>
      <c r="CL40" s="235">
        <f>'2.1'!CL40/'3.1.a'!$M$183</f>
        <v>-0.11874907280476683</v>
      </c>
    </row>
    <row r="41" spans="1:90" ht="20.100000000000001" customHeight="1" x14ac:dyDescent="0.25">
      <c r="A41" s="105" t="s">
        <v>589</v>
      </c>
    </row>
    <row r="42" spans="1:90" ht="20.100000000000001" customHeight="1" x14ac:dyDescent="0.25">
      <c r="A42" s="105" t="s">
        <v>853</v>
      </c>
    </row>
    <row r="43" spans="1:90" ht="20.100000000000001" customHeight="1" x14ac:dyDescent="0.25">
      <c r="A43" s="105" t="s">
        <v>590</v>
      </c>
    </row>
    <row r="44" spans="1:90" ht="20.100000000000001" customHeight="1" x14ac:dyDescent="0.25">
      <c r="A44" s="105" t="s">
        <v>804</v>
      </c>
    </row>
    <row r="45" spans="1:90" ht="20.100000000000001" customHeight="1" x14ac:dyDescent="0.25">
      <c r="A45" s="105" t="s">
        <v>592</v>
      </c>
    </row>
    <row r="46" spans="1:90" ht="20.100000000000001" customHeight="1" x14ac:dyDescent="0.25">
      <c r="A46" s="105" t="s">
        <v>851</v>
      </c>
    </row>
    <row r="47" spans="1:90" ht="20.100000000000001" customHeight="1" x14ac:dyDescent="0.25">
      <c r="A47" s="105" t="s">
        <v>593</v>
      </c>
    </row>
    <row r="48" spans="1:90" ht="20.100000000000001" customHeight="1" x14ac:dyDescent="0.25">
      <c r="A48" s="105" t="s">
        <v>620</v>
      </c>
    </row>
    <row r="49" spans="1:1" ht="20.100000000000001" customHeight="1" x14ac:dyDescent="0.25">
      <c r="A49" s="105" t="s">
        <v>594</v>
      </c>
    </row>
    <row r="50" spans="1:1" ht="20.100000000000001" customHeight="1" x14ac:dyDescent="0.25">
      <c r="A50" s="105" t="s">
        <v>595</v>
      </c>
    </row>
    <row r="51" spans="1:1" ht="20.100000000000001" customHeight="1" x14ac:dyDescent="0.25">
      <c r="A51" s="105" t="s">
        <v>596</v>
      </c>
    </row>
    <row r="52" spans="1:1" ht="20.100000000000001" customHeight="1" x14ac:dyDescent="0.25">
      <c r="A52" s="105" t="s">
        <v>597</v>
      </c>
    </row>
    <row r="53" spans="1:1" ht="20.100000000000001" customHeight="1" x14ac:dyDescent="0.25">
      <c r="A53" s="105" t="s">
        <v>598</v>
      </c>
    </row>
    <row r="54" spans="1:1" ht="20.100000000000001" customHeight="1" x14ac:dyDescent="0.25">
      <c r="A54" s="105" t="s">
        <v>599</v>
      </c>
    </row>
    <row r="55" spans="1:1" ht="20.100000000000001" customHeight="1" x14ac:dyDescent="0.25">
      <c r="A55" s="105" t="s">
        <v>600</v>
      </c>
    </row>
  </sheetData>
  <mergeCells count="67">
    <mergeCell ref="CE4:CL4"/>
    <mergeCell ref="CE5:CH5"/>
    <mergeCell ref="CI5:CI6"/>
    <mergeCell ref="CJ5:CJ6"/>
    <mergeCell ref="CK5:CK6"/>
    <mergeCell ref="CL5:CL6"/>
    <mergeCell ref="BW5:BZ5"/>
    <mergeCell ref="CA5:CA6"/>
    <mergeCell ref="CB5:CB6"/>
    <mergeCell ref="CC5:CC6"/>
    <mergeCell ref="CD5:CD6"/>
    <mergeCell ref="BV5:BV6"/>
    <mergeCell ref="BE5:BE6"/>
    <mergeCell ref="BF5:BF6"/>
    <mergeCell ref="BG5:BJ5"/>
    <mergeCell ref="BK5:BK6"/>
    <mergeCell ref="BL5:BL6"/>
    <mergeCell ref="BM5:BM6"/>
    <mergeCell ref="BN5:BN6"/>
    <mergeCell ref="BO5:BR5"/>
    <mergeCell ref="BS5:BS6"/>
    <mergeCell ref="BT5:BT6"/>
    <mergeCell ref="BU5:BU6"/>
    <mergeCell ref="BD5:BD6"/>
    <mergeCell ref="AM5:AM6"/>
    <mergeCell ref="AN5:AN6"/>
    <mergeCell ref="AO5:AO6"/>
    <mergeCell ref="AP5:AP6"/>
    <mergeCell ref="AQ5:AT5"/>
    <mergeCell ref="AU5:AU6"/>
    <mergeCell ref="AV5:AV6"/>
    <mergeCell ref="AW5:AW6"/>
    <mergeCell ref="AX5:AX6"/>
    <mergeCell ref="AY5:BB5"/>
    <mergeCell ref="BC5:BC6"/>
    <mergeCell ref="AQ4:AX4"/>
    <mergeCell ref="AY4:BF4"/>
    <mergeCell ref="BG4:BN4"/>
    <mergeCell ref="BO4:BV4"/>
    <mergeCell ref="BW4:CD4"/>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I4:AP4"/>
    <mergeCell ref="K5:N5"/>
    <mergeCell ref="O5:O6"/>
    <mergeCell ref="P5:P6"/>
    <mergeCell ref="Q5:Q6"/>
    <mergeCell ref="AI5:AL5"/>
    <mergeCell ref="AA5:AD5"/>
    <mergeCell ref="AE5:AE6"/>
    <mergeCell ref="AF5:AF6"/>
    <mergeCell ref="AG5:AG6"/>
    <mergeCell ref="AH5:AH6"/>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11DA9-F3E5-497F-8E20-ABCCA3002530}">
  <sheetPr codeName="Planilha26"/>
  <dimension ref="A1:CM119"/>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10.140625" style="31" customWidth="1"/>
    <col min="2" max="2" width="95.28515625" style="31" bestFit="1" customWidth="1"/>
    <col min="3" max="3" width="15.7109375" style="31" customWidth="1"/>
    <col min="4" max="4" width="14.85546875" style="31" customWidth="1"/>
    <col min="5" max="11" width="15.7109375" style="31" customWidth="1"/>
    <col min="12" max="12" width="14.85546875" style="31" customWidth="1"/>
    <col min="13" max="19" width="15.7109375" style="31" customWidth="1"/>
    <col min="20" max="20" width="14.85546875" style="31" customWidth="1"/>
    <col min="21" max="27" width="15.7109375" style="31" customWidth="1"/>
    <col min="28" max="28" width="14.85546875" style="31" customWidth="1"/>
    <col min="29" max="35" width="15.7109375" style="31" customWidth="1"/>
    <col min="36" max="36" width="14.85546875" style="31" customWidth="1"/>
    <col min="37" max="43" width="15.7109375" style="31" customWidth="1"/>
    <col min="44" max="44" width="14.85546875" style="31" customWidth="1"/>
    <col min="45" max="51" width="15.7109375" style="31" customWidth="1"/>
    <col min="52" max="52" width="14.85546875" style="31" customWidth="1"/>
    <col min="53" max="59" width="15.7109375" style="31" customWidth="1"/>
    <col min="60" max="60" width="14.85546875" style="31" customWidth="1"/>
    <col min="61" max="67" width="15.7109375" style="31" customWidth="1"/>
    <col min="68" max="68" width="14.85546875" style="31" customWidth="1"/>
    <col min="69" max="75" width="15.7109375" style="31" customWidth="1"/>
    <col min="76" max="76" width="14.85546875" style="31" customWidth="1"/>
    <col min="77" max="83" width="15.7109375" style="31" customWidth="1"/>
    <col min="84" max="84" width="14.85546875" style="31" customWidth="1"/>
    <col min="85" max="90" width="15.7109375" style="31" customWidth="1"/>
    <col min="91" max="91" width="9.140625" style="80"/>
    <col min="92" max="16384" width="9.140625" style="31"/>
  </cols>
  <sheetData>
    <row r="1" spans="1:91" ht="20.100000000000001" customHeight="1" x14ac:dyDescent="0.25">
      <c r="A1" s="99" t="s">
        <v>781</v>
      </c>
    </row>
    <row r="2" spans="1:91" ht="20.100000000000001" customHeight="1" x14ac:dyDescent="0.25">
      <c r="A2" s="99" t="s">
        <v>670</v>
      </c>
    </row>
    <row r="4" spans="1:91" s="106" customFormat="1" ht="20.100000000000001" customHeight="1" x14ac:dyDescent="0.25">
      <c r="A4" s="308" t="s">
        <v>469</v>
      </c>
      <c r="B4" s="309"/>
      <c r="C4" s="314">
        <v>2010</v>
      </c>
      <c r="D4" s="315"/>
      <c r="E4" s="315"/>
      <c r="F4" s="315"/>
      <c r="G4" s="315"/>
      <c r="H4" s="315"/>
      <c r="I4" s="315"/>
      <c r="J4" s="315"/>
      <c r="K4" s="330">
        <v>2011</v>
      </c>
      <c r="L4" s="315"/>
      <c r="M4" s="315"/>
      <c r="N4" s="315"/>
      <c r="O4" s="315"/>
      <c r="P4" s="315"/>
      <c r="Q4" s="315"/>
      <c r="R4" s="316"/>
      <c r="S4" s="330">
        <v>2012</v>
      </c>
      <c r="T4" s="315"/>
      <c r="U4" s="315"/>
      <c r="V4" s="315"/>
      <c r="W4" s="315"/>
      <c r="X4" s="315"/>
      <c r="Y4" s="315"/>
      <c r="Z4" s="316"/>
      <c r="AA4" s="330">
        <v>2013</v>
      </c>
      <c r="AB4" s="315"/>
      <c r="AC4" s="315"/>
      <c r="AD4" s="315"/>
      <c r="AE4" s="315"/>
      <c r="AF4" s="315"/>
      <c r="AG4" s="315"/>
      <c r="AH4" s="316"/>
      <c r="AI4" s="330">
        <v>2014</v>
      </c>
      <c r="AJ4" s="315"/>
      <c r="AK4" s="315"/>
      <c r="AL4" s="315"/>
      <c r="AM4" s="315"/>
      <c r="AN4" s="315"/>
      <c r="AO4" s="315"/>
      <c r="AP4" s="316"/>
      <c r="AQ4" s="330">
        <v>2015</v>
      </c>
      <c r="AR4" s="315"/>
      <c r="AS4" s="315"/>
      <c r="AT4" s="315"/>
      <c r="AU4" s="315"/>
      <c r="AV4" s="315"/>
      <c r="AW4" s="315"/>
      <c r="AX4" s="316"/>
      <c r="AY4" s="330">
        <v>2016</v>
      </c>
      <c r="AZ4" s="315"/>
      <c r="BA4" s="315"/>
      <c r="BB4" s="315"/>
      <c r="BC4" s="315"/>
      <c r="BD4" s="315"/>
      <c r="BE4" s="315"/>
      <c r="BF4" s="316"/>
      <c r="BG4" s="330">
        <v>2017</v>
      </c>
      <c r="BH4" s="315"/>
      <c r="BI4" s="315"/>
      <c r="BJ4" s="315"/>
      <c r="BK4" s="315"/>
      <c r="BL4" s="315"/>
      <c r="BM4" s="315"/>
      <c r="BN4" s="316"/>
      <c r="BO4" s="330">
        <v>2018</v>
      </c>
      <c r="BP4" s="315"/>
      <c r="BQ4" s="315"/>
      <c r="BR4" s="315"/>
      <c r="BS4" s="315"/>
      <c r="BT4" s="315"/>
      <c r="BU4" s="315"/>
      <c r="BV4" s="316"/>
      <c r="BW4" s="330">
        <v>2019</v>
      </c>
      <c r="BX4" s="315"/>
      <c r="BY4" s="315"/>
      <c r="BZ4" s="315"/>
      <c r="CA4" s="315"/>
      <c r="CB4" s="315"/>
      <c r="CC4" s="315"/>
      <c r="CD4" s="316"/>
      <c r="CE4" s="330">
        <v>2020</v>
      </c>
      <c r="CF4" s="315"/>
      <c r="CG4" s="315"/>
      <c r="CH4" s="315"/>
      <c r="CI4" s="315"/>
      <c r="CJ4" s="315"/>
      <c r="CK4" s="315"/>
      <c r="CL4" s="316"/>
      <c r="CM4" s="292"/>
    </row>
    <row r="5" spans="1:91" s="10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30" t="s">
        <v>241</v>
      </c>
      <c r="T5" s="315"/>
      <c r="U5" s="315"/>
      <c r="V5" s="317"/>
      <c r="W5" s="318" t="s">
        <v>582</v>
      </c>
      <c r="X5" s="318" t="s">
        <v>583</v>
      </c>
      <c r="Y5" s="318" t="s">
        <v>584</v>
      </c>
      <c r="Z5" s="331" t="s">
        <v>585</v>
      </c>
      <c r="AA5" s="330" t="s">
        <v>241</v>
      </c>
      <c r="AB5" s="315"/>
      <c r="AC5" s="315"/>
      <c r="AD5" s="317"/>
      <c r="AE5" s="318" t="s">
        <v>582</v>
      </c>
      <c r="AF5" s="318" t="s">
        <v>583</v>
      </c>
      <c r="AG5" s="318" t="s">
        <v>584</v>
      </c>
      <c r="AH5" s="331" t="s">
        <v>585</v>
      </c>
      <c r="AI5" s="330" t="s">
        <v>241</v>
      </c>
      <c r="AJ5" s="315"/>
      <c r="AK5" s="315"/>
      <c r="AL5" s="317"/>
      <c r="AM5" s="318" t="s">
        <v>582</v>
      </c>
      <c r="AN5" s="318" t="s">
        <v>583</v>
      </c>
      <c r="AO5" s="318" t="s">
        <v>584</v>
      </c>
      <c r="AP5" s="331" t="s">
        <v>585</v>
      </c>
      <c r="AQ5" s="330" t="s">
        <v>241</v>
      </c>
      <c r="AR5" s="315"/>
      <c r="AS5" s="315"/>
      <c r="AT5" s="317"/>
      <c r="AU5" s="318" t="s">
        <v>582</v>
      </c>
      <c r="AV5" s="318" t="s">
        <v>583</v>
      </c>
      <c r="AW5" s="318" t="s">
        <v>584</v>
      </c>
      <c r="AX5" s="331" t="s">
        <v>585</v>
      </c>
      <c r="AY5" s="330" t="s">
        <v>241</v>
      </c>
      <c r="AZ5" s="315"/>
      <c r="BA5" s="315"/>
      <c r="BB5" s="317"/>
      <c r="BC5" s="318" t="s">
        <v>582</v>
      </c>
      <c r="BD5" s="318" t="s">
        <v>583</v>
      </c>
      <c r="BE5" s="318" t="s">
        <v>584</v>
      </c>
      <c r="BF5" s="331" t="s">
        <v>585</v>
      </c>
      <c r="BG5" s="330" t="s">
        <v>241</v>
      </c>
      <c r="BH5" s="315"/>
      <c r="BI5" s="315"/>
      <c r="BJ5" s="317"/>
      <c r="BK5" s="318" t="s">
        <v>582</v>
      </c>
      <c r="BL5" s="318" t="s">
        <v>583</v>
      </c>
      <c r="BM5" s="318" t="s">
        <v>584</v>
      </c>
      <c r="BN5" s="331" t="s">
        <v>585</v>
      </c>
      <c r="BO5" s="330" t="s">
        <v>241</v>
      </c>
      <c r="BP5" s="315"/>
      <c r="BQ5" s="315"/>
      <c r="BR5" s="317"/>
      <c r="BS5" s="318" t="s">
        <v>582</v>
      </c>
      <c r="BT5" s="318" t="s">
        <v>583</v>
      </c>
      <c r="BU5" s="318" t="s">
        <v>584</v>
      </c>
      <c r="BV5" s="331"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c r="CM5" s="292"/>
    </row>
    <row r="6" spans="1:91" s="106" customFormat="1" ht="30" customHeight="1"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28" t="s">
        <v>586</v>
      </c>
      <c r="T6" s="25" t="s">
        <v>587</v>
      </c>
      <c r="U6" s="25" t="s">
        <v>584</v>
      </c>
      <c r="V6" s="25" t="s">
        <v>241</v>
      </c>
      <c r="W6" s="319"/>
      <c r="X6" s="319"/>
      <c r="Y6" s="319"/>
      <c r="Z6" s="332"/>
      <c r="AA6" s="28" t="s">
        <v>586</v>
      </c>
      <c r="AB6" s="25" t="s">
        <v>587</v>
      </c>
      <c r="AC6" s="25" t="s">
        <v>584</v>
      </c>
      <c r="AD6" s="25" t="s">
        <v>241</v>
      </c>
      <c r="AE6" s="319"/>
      <c r="AF6" s="319"/>
      <c r="AG6" s="319"/>
      <c r="AH6" s="332"/>
      <c r="AI6" s="28" t="s">
        <v>586</v>
      </c>
      <c r="AJ6" s="25" t="s">
        <v>587</v>
      </c>
      <c r="AK6" s="25" t="s">
        <v>584</v>
      </c>
      <c r="AL6" s="25" t="s">
        <v>241</v>
      </c>
      <c r="AM6" s="319"/>
      <c r="AN6" s="319"/>
      <c r="AO6" s="319"/>
      <c r="AP6" s="332"/>
      <c r="AQ6" s="28" t="s">
        <v>586</v>
      </c>
      <c r="AR6" s="25" t="s">
        <v>587</v>
      </c>
      <c r="AS6" s="25" t="s">
        <v>584</v>
      </c>
      <c r="AT6" s="25" t="s">
        <v>241</v>
      </c>
      <c r="AU6" s="319"/>
      <c r="AV6" s="319"/>
      <c r="AW6" s="319"/>
      <c r="AX6" s="332"/>
      <c r="AY6" s="28" t="s">
        <v>586</v>
      </c>
      <c r="AZ6" s="25" t="s">
        <v>587</v>
      </c>
      <c r="BA6" s="25" t="s">
        <v>584</v>
      </c>
      <c r="BB6" s="25" t="s">
        <v>241</v>
      </c>
      <c r="BC6" s="319"/>
      <c r="BD6" s="319"/>
      <c r="BE6" s="319"/>
      <c r="BF6" s="332"/>
      <c r="BG6" s="28" t="s">
        <v>586</v>
      </c>
      <c r="BH6" s="25" t="s">
        <v>587</v>
      </c>
      <c r="BI6" s="25" t="s">
        <v>584</v>
      </c>
      <c r="BJ6" s="25" t="s">
        <v>241</v>
      </c>
      <c r="BK6" s="319"/>
      <c r="BL6" s="319"/>
      <c r="BM6" s="319"/>
      <c r="BN6" s="332"/>
      <c r="BO6" s="28" t="s">
        <v>586</v>
      </c>
      <c r="BP6" s="25" t="s">
        <v>587</v>
      </c>
      <c r="BQ6" s="25" t="s">
        <v>584</v>
      </c>
      <c r="BR6" s="25" t="s">
        <v>241</v>
      </c>
      <c r="BS6" s="319"/>
      <c r="BT6" s="319"/>
      <c r="BU6" s="319"/>
      <c r="BV6" s="332"/>
      <c r="BW6" s="28" t="s">
        <v>586</v>
      </c>
      <c r="BX6" s="25" t="s">
        <v>587</v>
      </c>
      <c r="BY6" s="25" t="s">
        <v>584</v>
      </c>
      <c r="BZ6" s="25" t="s">
        <v>241</v>
      </c>
      <c r="CA6" s="319"/>
      <c r="CB6" s="319"/>
      <c r="CC6" s="319"/>
      <c r="CD6" s="321"/>
      <c r="CE6" s="28" t="s">
        <v>586</v>
      </c>
      <c r="CF6" s="25" t="s">
        <v>587</v>
      </c>
      <c r="CG6" s="25" t="s">
        <v>584</v>
      </c>
      <c r="CH6" s="25" t="s">
        <v>241</v>
      </c>
      <c r="CI6" s="319"/>
      <c r="CJ6" s="319"/>
      <c r="CK6" s="319"/>
      <c r="CL6" s="321"/>
      <c r="CM6" s="292"/>
    </row>
    <row r="7" spans="1:91" ht="20.100000000000001" customHeight="1" x14ac:dyDescent="0.25">
      <c r="A7" s="18">
        <v>1</v>
      </c>
      <c r="B7" s="19" t="s">
        <v>801</v>
      </c>
      <c r="C7" s="222">
        <f>'2.2'!C7/'3.1.a'!$C$183</f>
        <v>0.27217416284161355</v>
      </c>
      <c r="D7" s="96">
        <f>'2.2'!D7/'3.1.a'!$C$183</f>
        <v>2.2483397912740774E-2</v>
      </c>
      <c r="E7" s="96">
        <f>'2.2'!E7/'3.1.a'!$C$183</f>
        <v>-4.5833047401248684E-3</v>
      </c>
      <c r="F7" s="96">
        <f>'2.2'!F7/'3.1.a'!$C$183</f>
        <v>0.29007425601422943</v>
      </c>
      <c r="G7" s="96">
        <f>'2.2'!G7/'3.1.a'!$C$183</f>
        <v>0.12286779367858414</v>
      </c>
      <c r="H7" s="96">
        <f>'2.2'!H7/'3.1.a'!$C$183</f>
        <v>8.0822989748588425E-2</v>
      </c>
      <c r="I7" s="96">
        <f>'2.2'!I7/'3.1.a'!$C$183</f>
        <v>-0.10298403776323356</v>
      </c>
      <c r="J7" s="223">
        <f>'2.2'!J7/'3.1.a'!$C$183</f>
        <v>0.39078100167816843</v>
      </c>
      <c r="K7" s="222">
        <f>'2.2'!K7/'3.1.a'!$D$183</f>
        <v>0.272568970854347</v>
      </c>
      <c r="L7" s="96">
        <f>'2.2'!L7/'3.1.a'!$D$183</f>
        <v>2.3255555278234395E-2</v>
      </c>
      <c r="M7" s="96">
        <f>'2.2'!M7/'3.1.a'!$D$183</f>
        <v>-4.7069205464353881E-3</v>
      </c>
      <c r="N7" s="96">
        <f>'2.2'!N7/'3.1.a'!$D$183</f>
        <v>0.29111760558614602</v>
      </c>
      <c r="O7" s="96">
        <f>'2.2'!O7/'3.1.a'!$D$183</f>
        <v>0.12126376877147634</v>
      </c>
      <c r="P7" s="96">
        <f>'2.2'!P7/'3.1.a'!$D$183</f>
        <v>8.2552209691830705E-2</v>
      </c>
      <c r="Q7" s="96">
        <f>'2.2'!Q7/'3.1.a'!$D$183</f>
        <v>-9.7545306930854198E-2</v>
      </c>
      <c r="R7" s="223">
        <f>'2.2'!R7/'3.1.a'!$D$183</f>
        <v>0.39738827711859881</v>
      </c>
      <c r="S7" s="222">
        <f>'2.2'!S7/'3.1.a'!$E$183</f>
        <v>0.27573333425168911</v>
      </c>
      <c r="T7" s="96">
        <f>'2.2'!T7/'3.1.a'!$E$183</f>
        <v>2.4725670815616978E-2</v>
      </c>
      <c r="U7" s="96">
        <f>'2.2'!U7/'3.1.a'!$E$183</f>
        <v>-3.6641544527681543E-3</v>
      </c>
      <c r="V7" s="96">
        <f>'2.2'!V7/'3.1.a'!$E$183</f>
        <v>0.29679485061453798</v>
      </c>
      <c r="W7" s="96">
        <f>'2.2'!W7/'3.1.a'!$E$183</f>
        <v>0.12042184164494001</v>
      </c>
      <c r="X7" s="96">
        <f>'2.2'!X7/'3.1.a'!$E$183</f>
        <v>8.4683520687425351E-2</v>
      </c>
      <c r="Y7" s="96">
        <f>'2.2'!Y7/'3.1.a'!$E$183</f>
        <v>-9.9522867097002227E-2</v>
      </c>
      <c r="Z7" s="223">
        <f>'2.2'!Z7/'3.1.a'!$E$183</f>
        <v>0.40237734584990098</v>
      </c>
      <c r="AA7" s="222">
        <f>'2.2'!AA7/'3.1.a'!$F$183</f>
        <v>0.26619245407177244</v>
      </c>
      <c r="AB7" s="96">
        <f>'2.2'!AB7/'3.1.a'!$F$183</f>
        <v>2.3655971108501938E-2</v>
      </c>
      <c r="AC7" s="96">
        <f>'2.2'!AC7/'3.1.a'!$F$183</f>
        <v>-3.2546915512848911E-3</v>
      </c>
      <c r="AD7" s="96">
        <f>'2.2'!AD7/'3.1.a'!$F$183</f>
        <v>0.28659373362898949</v>
      </c>
      <c r="AE7" s="96">
        <f>'2.2'!AE7/'3.1.a'!$F$183</f>
        <v>0.12102280012979943</v>
      </c>
      <c r="AF7" s="96">
        <f>'2.2'!AF7/'3.1.a'!$F$183</f>
        <v>8.1396950383560471E-2</v>
      </c>
      <c r="AG7" s="96">
        <f>'2.2'!AG7/'3.1.a'!$F$183</f>
        <v>-9.2860445758453952E-2</v>
      </c>
      <c r="AH7" s="223">
        <f>'2.2'!AH7/'3.1.a'!$F$183</f>
        <v>0.39615303838389537</v>
      </c>
      <c r="AI7" s="222">
        <f>'2.2'!AI7/'3.1.a'!$G$183</f>
        <v>0.25256410532883333</v>
      </c>
      <c r="AJ7" s="96">
        <f>'2.2'!AJ7/'3.1.a'!$G$183</f>
        <v>2.4902391664820601E-2</v>
      </c>
      <c r="AK7" s="96">
        <f>'2.2'!AK7/'3.1.a'!$G$183</f>
        <v>-3.6605911881200629E-3</v>
      </c>
      <c r="AL7" s="96">
        <f>'2.2'!AL7/'3.1.a'!$G$183</f>
        <v>0.27380590580553382</v>
      </c>
      <c r="AM7" s="96">
        <f>'2.2'!AM7/'3.1.a'!$G$183</f>
        <v>0.11963271419122481</v>
      </c>
      <c r="AN7" s="96">
        <f>'2.2'!AN7/'3.1.a'!$G$183</f>
        <v>8.3833736185817451E-2</v>
      </c>
      <c r="AO7" s="96">
        <f>'2.2'!AO7/'3.1.a'!$G$183</f>
        <v>-9.2893350130120414E-2</v>
      </c>
      <c r="AP7" s="223">
        <f>'2.2'!AP7/'3.1.a'!$G$183</f>
        <v>0.38437900605245567</v>
      </c>
      <c r="AQ7" s="222">
        <f>'2.2'!AQ7/'3.1.a'!$H$183</f>
        <v>0.27052732649096628</v>
      </c>
      <c r="AR7" s="96">
        <f>'2.2'!AR7/'3.1.a'!$H$183</f>
        <v>2.6834196387635185E-2</v>
      </c>
      <c r="AS7" s="96">
        <f>'2.2'!AS7/'3.1.a'!$H$183</f>
        <v>-4.7519463471000552E-3</v>
      </c>
      <c r="AT7" s="96">
        <f>'2.2'!AT7/'3.1.a'!$H$183</f>
        <v>0.29260957653150144</v>
      </c>
      <c r="AU7" s="96">
        <f>'2.2'!AU7/'3.1.a'!$H$183</f>
        <v>0.12216092583406386</v>
      </c>
      <c r="AV7" s="96">
        <f>'2.2'!AV7/'3.1.a'!$H$183</f>
        <v>8.6091755592886274E-2</v>
      </c>
      <c r="AW7" s="96">
        <f>'2.2'!AW7/'3.1.a'!$H$183</f>
        <v>-9.7510297951713842E-2</v>
      </c>
      <c r="AX7" s="223">
        <f>'2.2'!AX7/'3.1.a'!$H$183</f>
        <v>0.40335196000673779</v>
      </c>
      <c r="AY7" s="222">
        <f>'2.2'!AY7/'3.1.a'!$I$183</f>
        <v>0.27433275184188638</v>
      </c>
      <c r="AZ7" s="96">
        <f>'2.2'!AZ7/'3.1.a'!$I$183</f>
        <v>2.7549334121956932E-2</v>
      </c>
      <c r="BA7" s="96">
        <f>'2.2'!BA7/'3.1.a'!$I$183</f>
        <v>-5.0769640354117688E-3</v>
      </c>
      <c r="BB7" s="96">
        <f>'2.2'!BB7/'3.1.a'!$I$183</f>
        <v>0.29680512192843156</v>
      </c>
      <c r="BC7" s="96">
        <f>'2.2'!BC7/'3.1.a'!$I$183</f>
        <v>0.12207079764403748</v>
      </c>
      <c r="BD7" s="96">
        <f>'2.2'!BD7/'3.1.a'!$I$183</f>
        <v>8.9143218091632545E-2</v>
      </c>
      <c r="BE7" s="96">
        <f>'2.2'!BE7/'3.1.a'!$I$183</f>
        <v>-9.8059177896214766E-2</v>
      </c>
      <c r="BF7" s="223">
        <f>'2.2'!BF7/'3.1.a'!$I$183</f>
        <v>0.40995995976788685</v>
      </c>
      <c r="BG7" s="222">
        <f>'2.2'!BG7/'3.1.a'!$J$183</f>
        <v>0.25736600368752616</v>
      </c>
      <c r="BH7" s="96">
        <f>'2.2'!BH7/'3.1.a'!$J$183</f>
        <v>2.5260697337223345E-2</v>
      </c>
      <c r="BI7" s="96">
        <f>'2.2'!BI7/'3.1.a'!$J$183</f>
        <v>-4.1883594600893937E-3</v>
      </c>
      <c r="BJ7" s="96">
        <f>'2.2'!BJ7/'3.1.a'!$J$183</f>
        <v>0.27843834156466013</v>
      </c>
      <c r="BK7" s="96">
        <f>'2.2'!BK7/'3.1.a'!$J$183</f>
        <v>0.12122327630245973</v>
      </c>
      <c r="BL7" s="96">
        <f>'2.2'!BL7/'3.1.a'!$J$183</f>
        <v>8.7518661708250456E-2</v>
      </c>
      <c r="BM7" s="96">
        <f>'2.2'!BM7/'3.1.a'!$J$183</f>
        <v>-8.9605294517261999E-2</v>
      </c>
      <c r="BN7" s="223">
        <f>'2.2'!BN7/'3.1.a'!$J$183</f>
        <v>0.39757498505810829</v>
      </c>
      <c r="BO7" s="222">
        <f>'2.2'!BO7/'3.1.a'!$K$183</f>
        <v>0.26668746537498039</v>
      </c>
      <c r="BP7" s="96">
        <f>'2.2'!BP7/'3.1.a'!$K$183</f>
        <v>2.3188574971276278E-2</v>
      </c>
      <c r="BQ7" s="96">
        <f>'2.2'!BQ7/'3.1.a'!$K$183</f>
        <v>-3.9061709514357297E-3</v>
      </c>
      <c r="BR7" s="96">
        <f>'2.2'!BR7/'3.1.a'!$K$183</f>
        <v>0.28596986939482094</v>
      </c>
      <c r="BS7" s="96">
        <f>'2.2'!BS7/'3.1.a'!$K$183</f>
        <v>0.12243254119238406</v>
      </c>
      <c r="BT7" s="96">
        <f>'2.2'!BT7/'3.1.a'!$K$183</f>
        <v>8.9721753820631536E-2</v>
      </c>
      <c r="BU7" s="96">
        <f>'2.2'!BU7/'3.1.a'!$K$183</f>
        <v>-9.3122213113699739E-2</v>
      </c>
      <c r="BV7" s="223">
        <f>'2.2'!BV7/'3.1.a'!$K$183</f>
        <v>0.4050019512941368</v>
      </c>
      <c r="BW7" s="222">
        <f>'2.2'!BW7/'3.1.a'!$L$183</f>
        <v>0.26963099583109118</v>
      </c>
      <c r="BX7" s="96">
        <f>'2.2'!BX7/'3.1.a'!$L$183</f>
        <v>2.5318539153152089E-2</v>
      </c>
      <c r="BY7" s="96">
        <f>'2.2'!BY7/'3.1.a'!$L$183</f>
        <v>-3.6752234861778307E-3</v>
      </c>
      <c r="BZ7" s="96">
        <f>'2.2'!BZ7/'3.1.a'!$L$183</f>
        <v>0.29127431149806537</v>
      </c>
      <c r="CA7" s="96">
        <f>'2.2'!CA7/'3.1.a'!$L$183</f>
        <v>0.12347687328308399</v>
      </c>
      <c r="CB7" s="96">
        <f>'2.2'!CB7/'3.1.a'!$L$183</f>
        <v>9.2843790323854689E-2</v>
      </c>
      <c r="CC7" s="96">
        <f>'2.2'!CC7/'3.1.a'!$L$183</f>
        <v>-9.2709994671131793E-2</v>
      </c>
      <c r="CD7" s="223">
        <f>'2.2'!CD7/'3.1.a'!$L$183</f>
        <v>0.41488498043387234</v>
      </c>
      <c r="CE7" s="222">
        <f>'2.2'!CE7/'3.1.a'!$M$183</f>
        <v>0.23986441940185499</v>
      </c>
      <c r="CF7" s="96">
        <f>'2.2'!CF7/'3.1.a'!$M$183</f>
        <v>2.1433193523763532E-2</v>
      </c>
      <c r="CG7" s="96">
        <f>'2.2'!CG7/'3.1.a'!$M$183</f>
        <v>-3.7641709389665805E-3</v>
      </c>
      <c r="CH7" s="96">
        <f>'2.2'!CH7/'3.1.a'!$M$183</f>
        <v>0.25753344198665196</v>
      </c>
      <c r="CI7" s="96">
        <f>'2.2'!CI7/'3.1.a'!$M$183</f>
        <v>0.13463857898705298</v>
      </c>
      <c r="CJ7" s="96">
        <f>'2.2'!CJ7/'3.1.a'!$M$183</f>
        <v>9.5902109463413779E-2</v>
      </c>
      <c r="CK7" s="96">
        <f>'2.2'!CK7/'3.1.a'!$M$183</f>
        <v>-0.10575075886609167</v>
      </c>
      <c r="CL7" s="282">
        <f>'2.2'!CL7/'3.1.a'!$M$183</f>
        <v>0.38232337157102697</v>
      </c>
    </row>
    <row r="8" spans="1:91" ht="20.100000000000001" customHeight="1" x14ac:dyDescent="0.25">
      <c r="A8" s="32">
        <v>11</v>
      </c>
      <c r="B8" s="33" t="s">
        <v>242</v>
      </c>
      <c r="C8" s="236">
        <f>'2.2'!C8/'3.1.a'!$C$183</f>
        <v>0.14249541118347292</v>
      </c>
      <c r="D8" s="213">
        <f>'2.2'!D8/'3.1.a'!$C$183</f>
        <v>0</v>
      </c>
      <c r="E8" s="213">
        <f>'2.2'!E8/'3.1.a'!$C$183</f>
        <v>0</v>
      </c>
      <c r="F8" s="213">
        <f>'2.2'!F8/'3.1.a'!$C$183</f>
        <v>0.14249541118347292</v>
      </c>
      <c r="G8" s="213">
        <f>'2.2'!G8/'3.1.a'!$C$183</f>
        <v>7.7587101180559753E-2</v>
      </c>
      <c r="H8" s="213">
        <f>'2.2'!H8/'3.1.a'!$C$183</f>
        <v>1.5491853417601256E-2</v>
      </c>
      <c r="I8" s="213">
        <f>'2.2'!I8/'3.1.a'!$C$183</f>
        <v>0</v>
      </c>
      <c r="J8" s="237">
        <f>'2.2'!J8/'3.1.a'!$C$183</f>
        <v>0.23557436578163393</v>
      </c>
      <c r="K8" s="236">
        <f>'2.2'!K8/'3.1.a'!$D$183</f>
        <v>0.14851323540857464</v>
      </c>
      <c r="L8" s="213">
        <f>'2.2'!L8/'3.1.a'!$D$183</f>
        <v>0</v>
      </c>
      <c r="M8" s="213">
        <f>'2.2'!M8/'3.1.a'!$D$183</f>
        <v>0</v>
      </c>
      <c r="N8" s="213">
        <f>'2.2'!N8/'3.1.a'!$D$183</f>
        <v>0.14851323540857464</v>
      </c>
      <c r="O8" s="213">
        <f>'2.2'!O8/'3.1.a'!$D$183</f>
        <v>7.6557976086442436E-2</v>
      </c>
      <c r="P8" s="213">
        <f>'2.2'!P8/'3.1.a'!$D$183</f>
        <v>1.5975124926313408E-2</v>
      </c>
      <c r="Q8" s="213">
        <f>'2.2'!Q8/'3.1.a'!$D$183</f>
        <v>0</v>
      </c>
      <c r="R8" s="237">
        <f>'2.2'!R8/'3.1.a'!$D$183</f>
        <v>0.2410463364213305</v>
      </c>
      <c r="S8" s="236">
        <f>'2.2'!S8/'3.1.a'!$E$183</f>
        <v>0.14332365016878346</v>
      </c>
      <c r="T8" s="213">
        <f>'2.2'!T8/'3.1.a'!$E$183</f>
        <v>0</v>
      </c>
      <c r="U8" s="213">
        <f>'2.2'!U8/'3.1.a'!$E$183</f>
        <v>0</v>
      </c>
      <c r="V8" s="213">
        <f>'2.2'!V8/'3.1.a'!$E$183</f>
        <v>0.14332365016878346</v>
      </c>
      <c r="W8" s="213">
        <f>'2.2'!W8/'3.1.a'!$E$183</f>
        <v>7.6725806692208548E-2</v>
      </c>
      <c r="X8" s="213">
        <f>'2.2'!X8/'3.1.a'!$E$183</f>
        <v>1.6416074223881954E-2</v>
      </c>
      <c r="Y8" s="213">
        <f>'2.2'!Y8/'3.1.a'!$E$183</f>
        <v>0</v>
      </c>
      <c r="Z8" s="237">
        <f>'2.2'!Z8/'3.1.a'!$E$183</f>
        <v>0.23646553108487398</v>
      </c>
      <c r="AA8" s="236">
        <f>'2.2'!AA8/'3.1.a'!$F$183</f>
        <v>0.14125513447868668</v>
      </c>
      <c r="AB8" s="213">
        <f>'2.2'!AB8/'3.1.a'!$F$183</f>
        <v>0</v>
      </c>
      <c r="AC8" s="213">
        <f>'2.2'!AC8/'3.1.a'!$F$183</f>
        <v>0</v>
      </c>
      <c r="AD8" s="213">
        <f>'2.2'!AD8/'3.1.a'!$F$183</f>
        <v>0.14125513447868668</v>
      </c>
      <c r="AE8" s="213">
        <f>'2.2'!AE8/'3.1.a'!$F$183</f>
        <v>7.7053365497583015E-2</v>
      </c>
      <c r="AF8" s="213">
        <f>'2.2'!AF8/'3.1.a'!$F$183</f>
        <v>1.647142344869984E-2</v>
      </c>
      <c r="AG8" s="213">
        <f>'2.2'!AG8/'3.1.a'!$F$183</f>
        <v>0</v>
      </c>
      <c r="AH8" s="237">
        <f>'2.2'!AH8/'3.1.a'!$F$183</f>
        <v>0.23477992342496951</v>
      </c>
      <c r="AI8" s="236">
        <f>'2.2'!AI8/'3.1.a'!$G$183</f>
        <v>0.13490125274570089</v>
      </c>
      <c r="AJ8" s="213">
        <f>'2.2'!AJ8/'3.1.a'!$G$183</f>
        <v>0</v>
      </c>
      <c r="AK8" s="213">
        <f>'2.2'!AK8/'3.1.a'!$G$183</f>
        <v>0</v>
      </c>
      <c r="AL8" s="213">
        <f>'2.2'!AL8/'3.1.a'!$G$183</f>
        <v>0.13490125274570089</v>
      </c>
      <c r="AM8" s="213">
        <f>'2.2'!AM8/'3.1.a'!$G$183</f>
        <v>7.5707793794746167E-2</v>
      </c>
      <c r="AN8" s="213">
        <f>'2.2'!AN8/'3.1.a'!$G$183</f>
        <v>1.6918937385478113E-2</v>
      </c>
      <c r="AO8" s="213">
        <f>'2.2'!AO8/'3.1.a'!$G$183</f>
        <v>0</v>
      </c>
      <c r="AP8" s="237">
        <f>'2.2'!AP8/'3.1.a'!$G$183</f>
        <v>0.22752798392592513</v>
      </c>
      <c r="AQ8" s="236">
        <f>'2.2'!AQ8/'3.1.a'!$H$183</f>
        <v>0.13629716791216398</v>
      </c>
      <c r="AR8" s="213">
        <f>'2.2'!AR8/'3.1.a'!$H$183</f>
        <v>0</v>
      </c>
      <c r="AS8" s="213">
        <f>'2.2'!AS8/'3.1.a'!$H$183</f>
        <v>0</v>
      </c>
      <c r="AT8" s="213">
        <f>'2.2'!AT8/'3.1.a'!$H$183</f>
        <v>0.13629716791216398</v>
      </c>
      <c r="AU8" s="213">
        <f>'2.2'!AU8/'3.1.a'!$H$183</f>
        <v>7.6110731985632715E-2</v>
      </c>
      <c r="AV8" s="213">
        <f>'2.2'!AV8/'3.1.a'!$H$183</f>
        <v>1.7523522108731971E-2</v>
      </c>
      <c r="AW8" s="213">
        <f>'2.2'!AW8/'3.1.a'!$H$183</f>
        <v>0</v>
      </c>
      <c r="AX8" s="237">
        <f>'2.2'!AX8/'3.1.a'!$H$183</f>
        <v>0.22993142200652864</v>
      </c>
      <c r="AY8" s="236">
        <f>'2.2'!AY8/'3.1.a'!$I$183</f>
        <v>0.13710482593210416</v>
      </c>
      <c r="AZ8" s="213">
        <f>'2.2'!AZ8/'3.1.a'!$I$183</f>
        <v>0</v>
      </c>
      <c r="BA8" s="213">
        <f>'2.2'!BA8/'3.1.a'!$I$183</f>
        <v>0</v>
      </c>
      <c r="BB8" s="213">
        <f>'2.2'!BB8/'3.1.a'!$I$183</f>
        <v>0.13710482593210416</v>
      </c>
      <c r="BC8" s="213">
        <f>'2.2'!BC8/'3.1.a'!$I$183</f>
        <v>7.631542299094575E-2</v>
      </c>
      <c r="BD8" s="213">
        <f>'2.2'!BD8/'3.1.a'!$I$183</f>
        <v>1.7202216300049183E-2</v>
      </c>
      <c r="BE8" s="213">
        <f>'2.2'!BE8/'3.1.a'!$I$183</f>
        <v>0</v>
      </c>
      <c r="BF8" s="237">
        <f>'2.2'!BF8/'3.1.a'!$I$183</f>
        <v>0.23062246522309907</v>
      </c>
      <c r="BG8" s="236">
        <f>'2.2'!BG8/'3.1.a'!$J$183</f>
        <v>0.136052890728457</v>
      </c>
      <c r="BH8" s="213">
        <f>'2.2'!BH8/'3.1.a'!$J$183</f>
        <v>0</v>
      </c>
      <c r="BI8" s="213">
        <f>'2.2'!BI8/'3.1.a'!$J$183</f>
        <v>0</v>
      </c>
      <c r="BJ8" s="213">
        <f>'2.2'!BJ8/'3.1.a'!$J$183</f>
        <v>0.136052890728457</v>
      </c>
      <c r="BK8" s="213">
        <f>'2.2'!BK8/'3.1.a'!$J$183</f>
        <v>7.7673814699556504E-2</v>
      </c>
      <c r="BL8" s="213">
        <f>'2.2'!BL8/'3.1.a'!$J$183</f>
        <v>1.7613819948577462E-2</v>
      </c>
      <c r="BM8" s="213">
        <f>'2.2'!BM8/'3.1.a'!$J$183</f>
        <v>0</v>
      </c>
      <c r="BN8" s="237">
        <f>'2.2'!BN8/'3.1.a'!$J$183</f>
        <v>0.231340525376591</v>
      </c>
      <c r="BO8" s="236">
        <f>'2.2'!BO8/'3.1.a'!$K$183</f>
        <v>0.13940349282695164</v>
      </c>
      <c r="BP8" s="213">
        <f>'2.2'!BP8/'3.1.a'!$K$183</f>
        <v>0</v>
      </c>
      <c r="BQ8" s="213">
        <f>'2.2'!BQ8/'3.1.a'!$K$183</f>
        <v>0</v>
      </c>
      <c r="BR8" s="213">
        <f>'2.2'!BR8/'3.1.a'!$K$183</f>
        <v>0.13940349282695164</v>
      </c>
      <c r="BS8" s="213">
        <f>'2.2'!BS8/'3.1.a'!$K$183</f>
        <v>7.8745558787361641E-2</v>
      </c>
      <c r="BT8" s="213">
        <f>'2.2'!BT8/'3.1.a'!$K$183</f>
        <v>1.8584679524465735E-2</v>
      </c>
      <c r="BU8" s="213">
        <f>'2.2'!BU8/'3.1.a'!$K$183</f>
        <v>0</v>
      </c>
      <c r="BV8" s="237">
        <f>'2.2'!BV8/'3.1.a'!$K$183</f>
        <v>0.23673373113877902</v>
      </c>
      <c r="BW8" s="236">
        <f>'2.2'!BW8/'3.1.a'!$L$183</f>
        <v>0.13736163640960786</v>
      </c>
      <c r="BX8" s="213">
        <f>'2.2'!BX8/'3.1.a'!$L$183</f>
        <v>0</v>
      </c>
      <c r="BY8" s="213">
        <f>'2.2'!BY8/'3.1.a'!$L$183</f>
        <v>0</v>
      </c>
      <c r="BZ8" s="213">
        <f>'2.2'!BZ8/'3.1.a'!$L$183</f>
        <v>0.13736163640960786</v>
      </c>
      <c r="CA8" s="213">
        <f>'2.2'!CA8/'3.1.a'!$L$183</f>
        <v>7.9349413637085572E-2</v>
      </c>
      <c r="CB8" s="213">
        <f>'2.2'!CB8/'3.1.a'!$L$183</f>
        <v>1.9634560291185259E-2</v>
      </c>
      <c r="CC8" s="213">
        <f>'2.2'!CC8/'3.1.a'!$L$183</f>
        <v>0</v>
      </c>
      <c r="CD8" s="237">
        <f>'2.2'!CD8/'3.1.a'!$L$183</f>
        <v>0.23634561033787865</v>
      </c>
      <c r="CE8" s="236">
        <f>'2.2'!CE8/'3.1.a'!$M$183</f>
        <v>0.12983124449680405</v>
      </c>
      <c r="CF8" s="213">
        <f>'2.2'!CF8/'3.1.a'!$M$183</f>
        <v>0</v>
      </c>
      <c r="CG8" s="213">
        <f>'2.2'!CG8/'3.1.a'!$M$183</f>
        <v>0</v>
      </c>
      <c r="CH8" s="213">
        <f>'2.2'!CH8/'3.1.a'!$M$183</f>
        <v>0.12983124449680405</v>
      </c>
      <c r="CI8" s="213">
        <f>'2.2'!CI8/'3.1.a'!$M$183</f>
        <v>8.0871682088765995E-2</v>
      </c>
      <c r="CJ8" s="213">
        <f>'2.2'!CJ8/'3.1.a'!$M$183</f>
        <v>1.9139403316286798E-2</v>
      </c>
      <c r="CK8" s="213">
        <f>'2.2'!CK8/'3.1.a'!$M$183</f>
        <v>0</v>
      </c>
      <c r="CL8" s="283">
        <f>'2.2'!CL8/'3.1.a'!$M$183</f>
        <v>0.22984232990185685</v>
      </c>
    </row>
    <row r="9" spans="1:91" ht="20.100000000000001" customHeight="1" x14ac:dyDescent="0.25">
      <c r="A9" s="35">
        <v>111</v>
      </c>
      <c r="B9" s="36" t="s">
        <v>256</v>
      </c>
      <c r="C9" s="224">
        <f>'2.2'!C9/'3.1.a'!$C$183</f>
        <v>6.6519153396802477E-2</v>
      </c>
      <c r="D9" s="146">
        <f>'2.2'!D9/'3.1.a'!$C$183</f>
        <v>0</v>
      </c>
      <c r="E9" s="146">
        <f>'2.2'!E9/'3.1.a'!$C$183</f>
        <v>0</v>
      </c>
      <c r="F9" s="146">
        <f>'2.2'!F9/'3.1.a'!$C$183</f>
        <v>6.6519153396802477E-2</v>
      </c>
      <c r="G9" s="146">
        <f>'2.2'!G9/'3.1.a'!$C$183</f>
        <v>0</v>
      </c>
      <c r="H9" s="146">
        <f>'2.2'!H9/'3.1.a'!$C$183</f>
        <v>0</v>
      </c>
      <c r="I9" s="146">
        <f>'2.2'!I9/'3.1.a'!$C$183</f>
        <v>0</v>
      </c>
      <c r="J9" s="225">
        <f>'2.2'!J9/'3.1.a'!$C$183</f>
        <v>6.6519153396802477E-2</v>
      </c>
      <c r="K9" s="224">
        <f>'2.2'!K9/'3.1.a'!$D$183</f>
        <v>7.1748577075515518E-2</v>
      </c>
      <c r="L9" s="146">
        <f>'2.2'!L9/'3.1.a'!$D$183</f>
        <v>0</v>
      </c>
      <c r="M9" s="146">
        <f>'2.2'!M9/'3.1.a'!$D$183</f>
        <v>0</v>
      </c>
      <c r="N9" s="146">
        <f>'2.2'!N9/'3.1.a'!$D$183</f>
        <v>7.1748577075515518E-2</v>
      </c>
      <c r="O9" s="146">
        <f>'2.2'!O9/'3.1.a'!$D$183</f>
        <v>0</v>
      </c>
      <c r="P9" s="146">
        <f>'2.2'!P9/'3.1.a'!$D$183</f>
        <v>0</v>
      </c>
      <c r="Q9" s="146">
        <f>'2.2'!Q9/'3.1.a'!$D$183</f>
        <v>0</v>
      </c>
      <c r="R9" s="225">
        <f>'2.2'!R9/'3.1.a'!$D$183</f>
        <v>7.1748577075515518E-2</v>
      </c>
      <c r="S9" s="224">
        <f>'2.2'!S9/'3.1.a'!$E$183</f>
        <v>6.7486902032760088E-2</v>
      </c>
      <c r="T9" s="146">
        <f>'2.2'!T9/'3.1.a'!$E$183</f>
        <v>0</v>
      </c>
      <c r="U9" s="146">
        <f>'2.2'!U9/'3.1.a'!$E$183</f>
        <v>0</v>
      </c>
      <c r="V9" s="146">
        <f>'2.2'!V9/'3.1.a'!$E$183</f>
        <v>6.7486902032760088E-2</v>
      </c>
      <c r="W9" s="146">
        <f>'2.2'!W9/'3.1.a'!$E$183</f>
        <v>0</v>
      </c>
      <c r="X9" s="146">
        <f>'2.2'!X9/'3.1.a'!$E$183</f>
        <v>0</v>
      </c>
      <c r="Y9" s="146">
        <f>'2.2'!Y9/'3.1.a'!$E$183</f>
        <v>0</v>
      </c>
      <c r="Z9" s="225">
        <f>'2.2'!Z9/'3.1.a'!$E$183</f>
        <v>6.7486902032760088E-2</v>
      </c>
      <c r="AA9" s="224">
        <f>'2.2'!AA9/'3.1.a'!$F$183</f>
        <v>6.7666335503741182E-2</v>
      </c>
      <c r="AB9" s="146">
        <f>'2.2'!AB9/'3.1.a'!$F$183</f>
        <v>0</v>
      </c>
      <c r="AC9" s="146">
        <f>'2.2'!AC9/'3.1.a'!$F$183</f>
        <v>0</v>
      </c>
      <c r="AD9" s="146">
        <f>'2.2'!AD9/'3.1.a'!$F$183</f>
        <v>6.7666335503741182E-2</v>
      </c>
      <c r="AE9" s="146">
        <f>'2.2'!AE9/'3.1.a'!$F$183</f>
        <v>0</v>
      </c>
      <c r="AF9" s="146">
        <f>'2.2'!AF9/'3.1.a'!$F$183</f>
        <v>0</v>
      </c>
      <c r="AG9" s="146">
        <f>'2.2'!AG9/'3.1.a'!$F$183</f>
        <v>0</v>
      </c>
      <c r="AH9" s="225">
        <f>'2.2'!AH9/'3.1.a'!$F$183</f>
        <v>6.7666335503741182E-2</v>
      </c>
      <c r="AI9" s="224">
        <f>'2.2'!AI9/'3.1.a'!$G$183</f>
        <v>6.612893402317721E-2</v>
      </c>
      <c r="AJ9" s="146">
        <f>'2.2'!AJ9/'3.1.a'!$G$183</f>
        <v>0</v>
      </c>
      <c r="AK9" s="146">
        <f>'2.2'!AK9/'3.1.a'!$G$183</f>
        <v>0</v>
      </c>
      <c r="AL9" s="146">
        <f>'2.2'!AL9/'3.1.a'!$G$183</f>
        <v>6.612893402317721E-2</v>
      </c>
      <c r="AM9" s="146">
        <f>'2.2'!AM9/'3.1.a'!$G$183</f>
        <v>0</v>
      </c>
      <c r="AN9" s="146">
        <f>'2.2'!AN9/'3.1.a'!$G$183</f>
        <v>0</v>
      </c>
      <c r="AO9" s="146">
        <f>'2.2'!AO9/'3.1.a'!$G$183</f>
        <v>0</v>
      </c>
      <c r="AP9" s="225">
        <f>'2.2'!AP9/'3.1.a'!$G$183</f>
        <v>6.612893402317721E-2</v>
      </c>
      <c r="AQ9" s="224">
        <f>'2.2'!AQ9/'3.1.a'!$H$183</f>
        <v>6.6901430604412976E-2</v>
      </c>
      <c r="AR9" s="146">
        <f>'2.2'!AR9/'3.1.a'!$H$183</f>
        <v>0</v>
      </c>
      <c r="AS9" s="146">
        <f>'2.2'!AS9/'3.1.a'!$H$183</f>
        <v>0</v>
      </c>
      <c r="AT9" s="146">
        <f>'2.2'!AT9/'3.1.a'!$H$183</f>
        <v>6.6901430604412976E-2</v>
      </c>
      <c r="AU9" s="146">
        <f>'2.2'!AU9/'3.1.a'!$H$183</f>
        <v>0</v>
      </c>
      <c r="AV9" s="146">
        <f>'2.2'!AV9/'3.1.a'!$H$183</f>
        <v>0</v>
      </c>
      <c r="AW9" s="146">
        <f>'2.2'!AW9/'3.1.a'!$H$183</f>
        <v>0</v>
      </c>
      <c r="AX9" s="225">
        <f>'2.2'!AX9/'3.1.a'!$H$183</f>
        <v>6.6901430604412976E-2</v>
      </c>
      <c r="AY9" s="224">
        <f>'2.2'!AY9/'3.1.a'!$I$183</f>
        <v>7.2288435832549611E-2</v>
      </c>
      <c r="AZ9" s="146">
        <f>'2.2'!AZ9/'3.1.a'!$I$183</f>
        <v>0</v>
      </c>
      <c r="BA9" s="146">
        <f>'2.2'!BA9/'3.1.a'!$I$183</f>
        <v>0</v>
      </c>
      <c r="BB9" s="146">
        <f>'2.2'!BB9/'3.1.a'!$I$183</f>
        <v>7.2288435832549611E-2</v>
      </c>
      <c r="BC9" s="146">
        <f>'2.2'!BC9/'3.1.a'!$I$183</f>
        <v>0</v>
      </c>
      <c r="BD9" s="146">
        <f>'2.2'!BD9/'3.1.a'!$I$183</f>
        <v>0</v>
      </c>
      <c r="BE9" s="146">
        <f>'2.2'!BE9/'3.1.a'!$I$183</f>
        <v>0</v>
      </c>
      <c r="BF9" s="225">
        <f>'2.2'!BF9/'3.1.a'!$I$183</f>
        <v>7.2288435832549611E-2</v>
      </c>
      <c r="BG9" s="224">
        <f>'2.2'!BG9/'3.1.a'!$J$183</f>
        <v>6.9651040607035183E-2</v>
      </c>
      <c r="BH9" s="146">
        <f>'2.2'!BH9/'3.1.a'!$J$183</f>
        <v>0</v>
      </c>
      <c r="BI9" s="146">
        <f>'2.2'!BI9/'3.1.a'!$J$183</f>
        <v>0</v>
      </c>
      <c r="BJ9" s="146">
        <f>'2.2'!BJ9/'3.1.a'!$J$183</f>
        <v>6.9651040607035183E-2</v>
      </c>
      <c r="BK9" s="146">
        <f>'2.2'!BK9/'3.1.a'!$J$183</f>
        <v>0</v>
      </c>
      <c r="BL9" s="146">
        <f>'2.2'!BL9/'3.1.a'!$J$183</f>
        <v>0</v>
      </c>
      <c r="BM9" s="146">
        <f>'2.2'!BM9/'3.1.a'!$J$183</f>
        <v>0</v>
      </c>
      <c r="BN9" s="225">
        <f>'2.2'!BN9/'3.1.a'!$J$183</f>
        <v>6.9651040607035183E-2</v>
      </c>
      <c r="BO9" s="224">
        <f>'2.2'!BO9/'3.1.a'!$K$183</f>
        <v>7.0066659638496412E-2</v>
      </c>
      <c r="BP9" s="146">
        <f>'2.2'!BP9/'3.1.a'!$K$183</f>
        <v>0</v>
      </c>
      <c r="BQ9" s="146">
        <f>'2.2'!BQ9/'3.1.a'!$K$183</f>
        <v>0</v>
      </c>
      <c r="BR9" s="146">
        <f>'2.2'!BR9/'3.1.a'!$K$183</f>
        <v>7.0066659638496412E-2</v>
      </c>
      <c r="BS9" s="146">
        <f>'2.2'!BS9/'3.1.a'!$K$183</f>
        <v>0</v>
      </c>
      <c r="BT9" s="146">
        <f>'2.2'!BT9/'3.1.a'!$K$183</f>
        <v>0</v>
      </c>
      <c r="BU9" s="146">
        <f>'2.2'!BU9/'3.1.a'!$K$183</f>
        <v>0</v>
      </c>
      <c r="BV9" s="225">
        <f>'2.2'!BV9/'3.1.a'!$K$183</f>
        <v>7.0066659638496412E-2</v>
      </c>
      <c r="BW9" s="224">
        <f>'2.2'!BW9/'3.1.a'!$L$183</f>
        <v>7.2623196638056511E-2</v>
      </c>
      <c r="BX9" s="146">
        <f>'2.2'!BX9/'3.1.a'!$L$183</f>
        <v>0</v>
      </c>
      <c r="BY9" s="146">
        <f>'2.2'!BY9/'3.1.a'!$L$183</f>
        <v>0</v>
      </c>
      <c r="BZ9" s="146">
        <f>'2.2'!BZ9/'3.1.a'!$L$183</f>
        <v>7.2623196638056511E-2</v>
      </c>
      <c r="CA9" s="146">
        <f>'2.2'!CA9/'3.1.a'!$L$183</f>
        <v>0</v>
      </c>
      <c r="CB9" s="146">
        <f>'2.2'!CB9/'3.1.a'!$L$183</f>
        <v>0</v>
      </c>
      <c r="CC9" s="146">
        <f>'2.2'!CC9/'3.1.a'!$L$183</f>
        <v>0</v>
      </c>
      <c r="CD9" s="225">
        <f>'2.2'!CD9/'3.1.a'!$L$183</f>
        <v>7.2623196638056511E-2</v>
      </c>
      <c r="CE9" s="224">
        <f>'2.2'!CE9/'3.1.a'!$M$183</f>
        <v>7.0576975724752758E-2</v>
      </c>
      <c r="CF9" s="146">
        <f>'2.2'!CF9/'3.1.a'!$M$183</f>
        <v>0</v>
      </c>
      <c r="CG9" s="146">
        <f>'2.2'!CG9/'3.1.a'!$M$183</f>
        <v>0</v>
      </c>
      <c r="CH9" s="146">
        <f>'2.2'!CH9/'3.1.a'!$M$183</f>
        <v>7.0576975724752758E-2</v>
      </c>
      <c r="CI9" s="146">
        <f>'2.2'!CI9/'3.1.a'!$M$183</f>
        <v>0</v>
      </c>
      <c r="CJ9" s="146">
        <f>'2.2'!CJ9/'3.1.a'!$M$183</f>
        <v>0</v>
      </c>
      <c r="CK9" s="146">
        <f>'2.2'!CK9/'3.1.a'!$M$183</f>
        <v>0</v>
      </c>
      <c r="CL9" s="284">
        <f>'2.2'!CL9/'3.1.a'!$M$183</f>
        <v>7.0576975724752758E-2</v>
      </c>
    </row>
    <row r="10" spans="1:91" s="41" customFormat="1" ht="20.100000000000001" customHeight="1" x14ac:dyDescent="0.25">
      <c r="A10" s="38">
        <v>1111</v>
      </c>
      <c r="B10" s="39" t="s">
        <v>432</v>
      </c>
      <c r="C10" s="238">
        <f>'2.2'!C10/'3.1.a'!$C$183</f>
        <v>2.262969087713301E-2</v>
      </c>
      <c r="D10" s="214">
        <f>'2.2'!D10/'3.1.a'!$C$183</f>
        <v>0</v>
      </c>
      <c r="E10" s="214">
        <f>'2.2'!E10/'3.1.a'!$C$183</f>
        <v>0</v>
      </c>
      <c r="F10" s="214">
        <f>'2.2'!F10/'3.1.a'!$C$183</f>
        <v>2.262969087713301E-2</v>
      </c>
      <c r="G10" s="214">
        <f>'2.2'!G10/'3.1.a'!$C$183</f>
        <v>0</v>
      </c>
      <c r="H10" s="214">
        <f>'2.2'!H10/'3.1.a'!$C$183</f>
        <v>0</v>
      </c>
      <c r="I10" s="214">
        <f>'2.2'!I10/'3.1.a'!$C$183</f>
        <v>0</v>
      </c>
      <c r="J10" s="239">
        <f>'2.2'!J10/'3.1.a'!$C$183</f>
        <v>2.262969087713301E-2</v>
      </c>
      <c r="K10" s="238">
        <f>'2.2'!K10/'3.1.a'!$D$183</f>
        <v>2.3869280681487304E-2</v>
      </c>
      <c r="L10" s="214">
        <f>'2.2'!L10/'3.1.a'!$D$183</f>
        <v>0</v>
      </c>
      <c r="M10" s="214">
        <f>'2.2'!M10/'3.1.a'!$D$183</f>
        <v>0</v>
      </c>
      <c r="N10" s="214">
        <f>'2.2'!N10/'3.1.a'!$D$183</f>
        <v>2.3869280681487304E-2</v>
      </c>
      <c r="O10" s="214">
        <f>'2.2'!O10/'3.1.a'!$D$183</f>
        <v>0</v>
      </c>
      <c r="P10" s="214">
        <f>'2.2'!P10/'3.1.a'!$D$183</f>
        <v>0</v>
      </c>
      <c r="Q10" s="214">
        <f>'2.2'!Q10/'3.1.a'!$D$183</f>
        <v>0</v>
      </c>
      <c r="R10" s="239">
        <f>'2.2'!R10/'3.1.a'!$D$183</f>
        <v>2.3869280681487304E-2</v>
      </c>
      <c r="S10" s="238">
        <f>'2.2'!S10/'3.1.a'!$E$183</f>
        <v>2.4569796759872142E-2</v>
      </c>
      <c r="T10" s="214">
        <f>'2.2'!T10/'3.1.a'!$E$183</f>
        <v>0</v>
      </c>
      <c r="U10" s="214">
        <f>'2.2'!U10/'3.1.a'!$E$183</f>
        <v>0</v>
      </c>
      <c r="V10" s="214">
        <f>'2.2'!V10/'3.1.a'!$E$183</f>
        <v>2.4569796759872142E-2</v>
      </c>
      <c r="W10" s="214">
        <f>'2.2'!W10/'3.1.a'!$E$183</f>
        <v>0</v>
      </c>
      <c r="X10" s="214">
        <f>'2.2'!X10/'3.1.a'!$E$183</f>
        <v>0</v>
      </c>
      <c r="Y10" s="214">
        <f>'2.2'!Y10/'3.1.a'!$E$183</f>
        <v>0</v>
      </c>
      <c r="Z10" s="239">
        <f>'2.2'!Z10/'3.1.a'!$E$183</f>
        <v>2.4569796759872142E-2</v>
      </c>
      <c r="AA10" s="238">
        <f>'2.2'!AA10/'3.1.a'!$F$183</f>
        <v>2.3762367440931357E-2</v>
      </c>
      <c r="AB10" s="214">
        <f>'2.2'!AB10/'3.1.a'!$F$183</f>
        <v>0</v>
      </c>
      <c r="AC10" s="214">
        <f>'2.2'!AC10/'3.1.a'!$F$183</f>
        <v>0</v>
      </c>
      <c r="AD10" s="214">
        <f>'2.2'!AD10/'3.1.a'!$F$183</f>
        <v>2.3762367440931357E-2</v>
      </c>
      <c r="AE10" s="214">
        <f>'2.2'!AE10/'3.1.a'!$F$183</f>
        <v>0</v>
      </c>
      <c r="AF10" s="214">
        <f>'2.2'!AF10/'3.1.a'!$F$183</f>
        <v>0</v>
      </c>
      <c r="AG10" s="214">
        <f>'2.2'!AG10/'3.1.a'!$F$183</f>
        <v>0</v>
      </c>
      <c r="AH10" s="239">
        <f>'2.2'!AH10/'3.1.a'!$F$183</f>
        <v>2.3762367440931357E-2</v>
      </c>
      <c r="AI10" s="238">
        <f>'2.2'!AI10/'3.1.a'!$G$183</f>
        <v>2.433489087485604E-2</v>
      </c>
      <c r="AJ10" s="214">
        <f>'2.2'!AJ10/'3.1.a'!$G$183</f>
        <v>0</v>
      </c>
      <c r="AK10" s="214">
        <f>'2.2'!AK10/'3.1.a'!$G$183</f>
        <v>0</v>
      </c>
      <c r="AL10" s="214">
        <f>'2.2'!AL10/'3.1.a'!$G$183</f>
        <v>2.433489087485604E-2</v>
      </c>
      <c r="AM10" s="214">
        <f>'2.2'!AM10/'3.1.a'!$G$183</f>
        <v>0</v>
      </c>
      <c r="AN10" s="214">
        <f>'2.2'!AN10/'3.1.a'!$G$183</f>
        <v>0</v>
      </c>
      <c r="AO10" s="214">
        <f>'2.2'!AO10/'3.1.a'!$G$183</f>
        <v>0</v>
      </c>
      <c r="AP10" s="239">
        <f>'2.2'!AP10/'3.1.a'!$G$183</f>
        <v>2.433489087485604E-2</v>
      </c>
      <c r="AQ10" s="238">
        <f>'2.2'!AQ10/'3.1.a'!$H$183</f>
        <v>2.4837071798423045E-2</v>
      </c>
      <c r="AR10" s="214">
        <f>'2.2'!AR10/'3.1.a'!$H$183</f>
        <v>0</v>
      </c>
      <c r="AS10" s="214">
        <f>'2.2'!AS10/'3.1.a'!$H$183</f>
        <v>0</v>
      </c>
      <c r="AT10" s="214">
        <f>'2.2'!AT10/'3.1.a'!$H$183</f>
        <v>2.4837071798423045E-2</v>
      </c>
      <c r="AU10" s="214">
        <f>'2.2'!AU10/'3.1.a'!$H$183</f>
        <v>0</v>
      </c>
      <c r="AV10" s="214">
        <f>'2.2'!AV10/'3.1.a'!$H$183</f>
        <v>0</v>
      </c>
      <c r="AW10" s="214">
        <f>'2.2'!AW10/'3.1.a'!$H$183</f>
        <v>0</v>
      </c>
      <c r="AX10" s="239">
        <f>'2.2'!AX10/'3.1.a'!$H$183</f>
        <v>2.4837071798423045E-2</v>
      </c>
      <c r="AY10" s="238">
        <f>'2.2'!AY10/'3.1.a'!$I$183</f>
        <v>2.5820107355420969E-2</v>
      </c>
      <c r="AZ10" s="214">
        <f>'2.2'!AZ10/'3.1.a'!$I$183</f>
        <v>0</v>
      </c>
      <c r="BA10" s="214">
        <f>'2.2'!BA10/'3.1.a'!$I$183</f>
        <v>0</v>
      </c>
      <c r="BB10" s="214">
        <f>'2.2'!BB10/'3.1.a'!$I$183</f>
        <v>2.5820107355420969E-2</v>
      </c>
      <c r="BC10" s="214">
        <f>'2.2'!BC10/'3.1.a'!$I$183</f>
        <v>0</v>
      </c>
      <c r="BD10" s="214">
        <f>'2.2'!BD10/'3.1.a'!$I$183</f>
        <v>0</v>
      </c>
      <c r="BE10" s="214">
        <f>'2.2'!BE10/'3.1.a'!$I$183</f>
        <v>0</v>
      </c>
      <c r="BF10" s="239">
        <f>'2.2'!BF10/'3.1.a'!$I$183</f>
        <v>2.5820107355420969E-2</v>
      </c>
      <c r="BG10" s="238">
        <f>'2.2'!BG10/'3.1.a'!$J$183</f>
        <v>2.6985111799154943E-2</v>
      </c>
      <c r="BH10" s="214">
        <f>'2.2'!BH10/'3.1.a'!$J$183</f>
        <v>0</v>
      </c>
      <c r="BI10" s="214">
        <f>'2.2'!BI10/'3.1.a'!$J$183</f>
        <v>0</v>
      </c>
      <c r="BJ10" s="214">
        <f>'2.2'!BJ10/'3.1.a'!$J$183</f>
        <v>2.6985111799154943E-2</v>
      </c>
      <c r="BK10" s="214">
        <f>'2.2'!BK10/'3.1.a'!$J$183</f>
        <v>0</v>
      </c>
      <c r="BL10" s="214">
        <f>'2.2'!BL10/'3.1.a'!$J$183</f>
        <v>0</v>
      </c>
      <c r="BM10" s="214">
        <f>'2.2'!BM10/'3.1.a'!$J$183</f>
        <v>0</v>
      </c>
      <c r="BN10" s="239">
        <f>'2.2'!BN10/'3.1.a'!$J$183</f>
        <v>2.6985111799154943E-2</v>
      </c>
      <c r="BO10" s="238">
        <f>'2.2'!BO10/'3.1.a'!$K$183</f>
        <v>2.801983378551173E-2</v>
      </c>
      <c r="BP10" s="214">
        <f>'2.2'!BP10/'3.1.a'!$K$183</f>
        <v>0</v>
      </c>
      <c r="BQ10" s="214">
        <f>'2.2'!BQ10/'3.1.a'!$K$183</f>
        <v>0</v>
      </c>
      <c r="BR10" s="214">
        <f>'2.2'!BR10/'3.1.a'!$K$183</f>
        <v>2.801983378551173E-2</v>
      </c>
      <c r="BS10" s="214">
        <f>'2.2'!BS10/'3.1.a'!$K$183</f>
        <v>0</v>
      </c>
      <c r="BT10" s="214">
        <f>'2.2'!BT10/'3.1.a'!$K$183</f>
        <v>0</v>
      </c>
      <c r="BU10" s="214">
        <f>'2.2'!BU10/'3.1.a'!$K$183</f>
        <v>0</v>
      </c>
      <c r="BV10" s="239">
        <f>'2.2'!BV10/'3.1.a'!$K$183</f>
        <v>2.801983378551173E-2</v>
      </c>
      <c r="BW10" s="238">
        <f>'2.2'!BW10/'3.1.a'!$L$183</f>
        <v>2.9935121204028674E-2</v>
      </c>
      <c r="BX10" s="214">
        <f>'2.2'!BX10/'3.1.a'!$L$183</f>
        <v>0</v>
      </c>
      <c r="BY10" s="214">
        <f>'2.2'!BY10/'3.1.a'!$L$183</f>
        <v>0</v>
      </c>
      <c r="BZ10" s="214">
        <f>'2.2'!BZ10/'3.1.a'!$L$183</f>
        <v>2.9935121204028674E-2</v>
      </c>
      <c r="CA10" s="214">
        <f>'2.2'!CA10/'3.1.a'!$L$183</f>
        <v>0</v>
      </c>
      <c r="CB10" s="214">
        <f>'2.2'!CB10/'3.1.a'!$L$183</f>
        <v>0</v>
      </c>
      <c r="CC10" s="214">
        <f>'2.2'!CC10/'3.1.a'!$L$183</f>
        <v>0</v>
      </c>
      <c r="CD10" s="239">
        <f>'2.2'!CD10/'3.1.a'!$L$183</f>
        <v>2.9935121204028674E-2</v>
      </c>
      <c r="CE10" s="238">
        <f>'2.2'!CE10/'3.1.a'!$M$183</f>
        <v>3.0332480600076674E-2</v>
      </c>
      <c r="CF10" s="214">
        <f>'2.2'!CF10/'3.1.a'!$M$183</f>
        <v>0</v>
      </c>
      <c r="CG10" s="214">
        <f>'2.2'!CG10/'3.1.a'!$M$183</f>
        <v>0</v>
      </c>
      <c r="CH10" s="214">
        <f>'2.2'!CH10/'3.1.a'!$M$183</f>
        <v>3.0332480600076674E-2</v>
      </c>
      <c r="CI10" s="214">
        <f>'2.2'!CI10/'3.1.a'!$M$183</f>
        <v>0</v>
      </c>
      <c r="CJ10" s="214">
        <f>'2.2'!CJ10/'3.1.a'!$M$183</f>
        <v>0</v>
      </c>
      <c r="CK10" s="214">
        <f>'2.2'!CK10/'3.1.a'!$M$183</f>
        <v>0</v>
      </c>
      <c r="CL10" s="285">
        <f>'2.2'!CL10/'3.1.a'!$M$183</f>
        <v>3.0332480600076674E-2</v>
      </c>
      <c r="CM10" s="293"/>
    </row>
    <row r="11" spans="1:91" ht="20.100000000000001" customHeight="1" x14ac:dyDescent="0.25">
      <c r="A11" s="38">
        <v>1112</v>
      </c>
      <c r="B11" s="39" t="s">
        <v>433</v>
      </c>
      <c r="C11" s="238">
        <f>'2.2'!C11/'3.1.a'!$C$183</f>
        <v>3.2960635197883496E-2</v>
      </c>
      <c r="D11" s="214">
        <f>'2.2'!D11/'3.1.a'!$C$183</f>
        <v>0</v>
      </c>
      <c r="E11" s="214">
        <f>'2.2'!E11/'3.1.a'!$C$183</f>
        <v>0</v>
      </c>
      <c r="F11" s="214">
        <f>'2.2'!F11/'3.1.a'!$C$183</f>
        <v>3.2960635197883496E-2</v>
      </c>
      <c r="G11" s="214">
        <f>'2.2'!G11/'3.1.a'!$C$183</f>
        <v>0</v>
      </c>
      <c r="H11" s="214">
        <f>'2.2'!H11/'3.1.a'!$C$183</f>
        <v>0</v>
      </c>
      <c r="I11" s="214">
        <f>'2.2'!I11/'3.1.a'!$C$183</f>
        <v>0</v>
      </c>
      <c r="J11" s="239">
        <f>'2.2'!J11/'3.1.a'!$C$183</f>
        <v>3.2960635197883496E-2</v>
      </c>
      <c r="K11" s="238">
        <f>'2.2'!K11/'3.1.a'!$D$183</f>
        <v>3.5135328779880279E-2</v>
      </c>
      <c r="L11" s="214">
        <f>'2.2'!L11/'3.1.a'!$D$183</f>
        <v>0</v>
      </c>
      <c r="M11" s="214">
        <f>'2.2'!M11/'3.1.a'!$D$183</f>
        <v>0</v>
      </c>
      <c r="N11" s="214">
        <f>'2.2'!N11/'3.1.a'!$D$183</f>
        <v>3.5135328779880279E-2</v>
      </c>
      <c r="O11" s="214">
        <f>'2.2'!O11/'3.1.a'!$D$183</f>
        <v>0</v>
      </c>
      <c r="P11" s="214">
        <f>'2.2'!P11/'3.1.a'!$D$183</f>
        <v>0</v>
      </c>
      <c r="Q11" s="214">
        <f>'2.2'!Q11/'3.1.a'!$D$183</f>
        <v>0</v>
      </c>
      <c r="R11" s="239">
        <f>'2.2'!R11/'3.1.a'!$D$183</f>
        <v>3.5135328779880279E-2</v>
      </c>
      <c r="S11" s="238">
        <f>'2.2'!S11/'3.1.a'!$E$183</f>
        <v>3.1277639544124734E-2</v>
      </c>
      <c r="T11" s="214">
        <f>'2.2'!T11/'3.1.a'!$E$183</f>
        <v>0</v>
      </c>
      <c r="U11" s="214">
        <f>'2.2'!U11/'3.1.a'!$E$183</f>
        <v>0</v>
      </c>
      <c r="V11" s="214">
        <f>'2.2'!V11/'3.1.a'!$E$183</f>
        <v>3.1277639544124734E-2</v>
      </c>
      <c r="W11" s="214">
        <f>'2.2'!W11/'3.1.a'!$E$183</f>
        <v>0</v>
      </c>
      <c r="X11" s="214">
        <f>'2.2'!X11/'3.1.a'!$E$183</f>
        <v>0</v>
      </c>
      <c r="Y11" s="214">
        <f>'2.2'!Y11/'3.1.a'!$E$183</f>
        <v>0</v>
      </c>
      <c r="Z11" s="239">
        <f>'2.2'!Z11/'3.1.a'!$E$183</f>
        <v>3.1277639544124734E-2</v>
      </c>
      <c r="AA11" s="238">
        <f>'2.2'!AA11/'3.1.a'!$F$183</f>
        <v>3.2087431189361054E-2</v>
      </c>
      <c r="AB11" s="214">
        <f>'2.2'!AB11/'3.1.a'!$F$183</f>
        <v>0</v>
      </c>
      <c r="AC11" s="214">
        <f>'2.2'!AC11/'3.1.a'!$F$183</f>
        <v>0</v>
      </c>
      <c r="AD11" s="214">
        <f>'2.2'!AD11/'3.1.a'!$F$183</f>
        <v>3.2087431189361054E-2</v>
      </c>
      <c r="AE11" s="214">
        <f>'2.2'!AE11/'3.1.a'!$F$183</f>
        <v>0</v>
      </c>
      <c r="AF11" s="214">
        <f>'2.2'!AF11/'3.1.a'!$F$183</f>
        <v>0</v>
      </c>
      <c r="AG11" s="214">
        <f>'2.2'!AG11/'3.1.a'!$F$183</f>
        <v>0</v>
      </c>
      <c r="AH11" s="239">
        <f>'2.2'!AH11/'3.1.a'!$F$183</f>
        <v>3.2087431189361054E-2</v>
      </c>
      <c r="AI11" s="238">
        <f>'2.2'!AI11/'3.1.a'!$G$183</f>
        <v>2.9691113485859809E-2</v>
      </c>
      <c r="AJ11" s="214">
        <f>'2.2'!AJ11/'3.1.a'!$G$183</f>
        <v>0</v>
      </c>
      <c r="AK11" s="214">
        <f>'2.2'!AK11/'3.1.a'!$G$183</f>
        <v>0</v>
      </c>
      <c r="AL11" s="214">
        <f>'2.2'!AL11/'3.1.a'!$G$183</f>
        <v>2.9691113485859809E-2</v>
      </c>
      <c r="AM11" s="214">
        <f>'2.2'!AM11/'3.1.a'!$G$183</f>
        <v>0</v>
      </c>
      <c r="AN11" s="214">
        <f>'2.2'!AN11/'3.1.a'!$G$183</f>
        <v>0</v>
      </c>
      <c r="AO11" s="214">
        <f>'2.2'!AO11/'3.1.a'!$G$183</f>
        <v>0</v>
      </c>
      <c r="AP11" s="239">
        <f>'2.2'!AP11/'3.1.a'!$G$183</f>
        <v>2.9691113485859809E-2</v>
      </c>
      <c r="AQ11" s="238">
        <f>'2.2'!AQ11/'3.1.a'!$H$183</f>
        <v>2.7366524753227556E-2</v>
      </c>
      <c r="AR11" s="214">
        <f>'2.2'!AR11/'3.1.a'!$H$183</f>
        <v>0</v>
      </c>
      <c r="AS11" s="214">
        <f>'2.2'!AS11/'3.1.a'!$H$183</f>
        <v>0</v>
      </c>
      <c r="AT11" s="214">
        <f>'2.2'!AT11/'3.1.a'!$H$183</f>
        <v>2.7366524753227556E-2</v>
      </c>
      <c r="AU11" s="214">
        <f>'2.2'!AU11/'3.1.a'!$H$183</f>
        <v>0</v>
      </c>
      <c r="AV11" s="214">
        <f>'2.2'!AV11/'3.1.a'!$H$183</f>
        <v>0</v>
      </c>
      <c r="AW11" s="214">
        <f>'2.2'!AW11/'3.1.a'!$H$183</f>
        <v>0</v>
      </c>
      <c r="AX11" s="239">
        <f>'2.2'!AX11/'3.1.a'!$H$183</f>
        <v>2.7366524753227556E-2</v>
      </c>
      <c r="AY11" s="238">
        <f>'2.2'!AY11/'3.1.a'!$I$183</f>
        <v>3.1577832608380034E-2</v>
      </c>
      <c r="AZ11" s="214">
        <f>'2.2'!AZ11/'3.1.a'!$I$183</f>
        <v>0</v>
      </c>
      <c r="BA11" s="214">
        <f>'2.2'!BA11/'3.1.a'!$I$183</f>
        <v>0</v>
      </c>
      <c r="BB11" s="214">
        <f>'2.2'!BB11/'3.1.a'!$I$183</f>
        <v>3.1577832608380034E-2</v>
      </c>
      <c r="BC11" s="214">
        <f>'2.2'!BC11/'3.1.a'!$I$183</f>
        <v>0</v>
      </c>
      <c r="BD11" s="214">
        <f>'2.2'!BD11/'3.1.a'!$I$183</f>
        <v>0</v>
      </c>
      <c r="BE11" s="214">
        <f>'2.2'!BE11/'3.1.a'!$I$183</f>
        <v>0</v>
      </c>
      <c r="BF11" s="239">
        <f>'2.2'!BF11/'3.1.a'!$I$183</f>
        <v>3.1577832608380034E-2</v>
      </c>
      <c r="BG11" s="238">
        <f>'2.2'!BG11/'3.1.a'!$J$183</f>
        <v>2.8022428261288247E-2</v>
      </c>
      <c r="BH11" s="214">
        <f>'2.2'!BH11/'3.1.a'!$J$183</f>
        <v>0</v>
      </c>
      <c r="BI11" s="214">
        <f>'2.2'!BI11/'3.1.a'!$J$183</f>
        <v>0</v>
      </c>
      <c r="BJ11" s="214">
        <f>'2.2'!BJ11/'3.1.a'!$J$183</f>
        <v>2.8022428261288247E-2</v>
      </c>
      <c r="BK11" s="214">
        <f>'2.2'!BK11/'3.1.a'!$J$183</f>
        <v>0</v>
      </c>
      <c r="BL11" s="214">
        <f>'2.2'!BL11/'3.1.a'!$J$183</f>
        <v>0</v>
      </c>
      <c r="BM11" s="214">
        <f>'2.2'!BM11/'3.1.a'!$J$183</f>
        <v>0</v>
      </c>
      <c r="BN11" s="239">
        <f>'2.2'!BN11/'3.1.a'!$J$183</f>
        <v>2.8022428261288247E-2</v>
      </c>
      <c r="BO11" s="238">
        <f>'2.2'!BO11/'3.1.a'!$K$183</f>
        <v>2.781729809234423E-2</v>
      </c>
      <c r="BP11" s="214">
        <f>'2.2'!BP11/'3.1.a'!$K$183</f>
        <v>0</v>
      </c>
      <c r="BQ11" s="214">
        <f>'2.2'!BQ11/'3.1.a'!$K$183</f>
        <v>0</v>
      </c>
      <c r="BR11" s="214">
        <f>'2.2'!BR11/'3.1.a'!$K$183</f>
        <v>2.781729809234423E-2</v>
      </c>
      <c r="BS11" s="214">
        <f>'2.2'!BS11/'3.1.a'!$K$183</f>
        <v>0</v>
      </c>
      <c r="BT11" s="214">
        <f>'2.2'!BT11/'3.1.a'!$K$183</f>
        <v>0</v>
      </c>
      <c r="BU11" s="214">
        <f>'2.2'!BU11/'3.1.a'!$K$183</f>
        <v>0</v>
      </c>
      <c r="BV11" s="239">
        <f>'2.2'!BV11/'3.1.a'!$K$183</f>
        <v>2.781729809234423E-2</v>
      </c>
      <c r="BW11" s="238">
        <f>'2.2'!BW11/'3.1.a'!$L$183</f>
        <v>2.8018290830676577E-2</v>
      </c>
      <c r="BX11" s="214">
        <f>'2.2'!BX11/'3.1.a'!$L$183</f>
        <v>0</v>
      </c>
      <c r="BY11" s="214">
        <f>'2.2'!BY11/'3.1.a'!$L$183</f>
        <v>0</v>
      </c>
      <c r="BZ11" s="214">
        <f>'2.2'!BZ11/'3.1.a'!$L$183</f>
        <v>2.8018290830676577E-2</v>
      </c>
      <c r="CA11" s="214">
        <f>'2.2'!CA11/'3.1.a'!$L$183</f>
        <v>0</v>
      </c>
      <c r="CB11" s="214">
        <f>'2.2'!CB11/'3.1.a'!$L$183</f>
        <v>0</v>
      </c>
      <c r="CC11" s="214">
        <f>'2.2'!CC11/'3.1.a'!$L$183</f>
        <v>0</v>
      </c>
      <c r="CD11" s="239">
        <f>'2.2'!CD11/'3.1.a'!$L$183</f>
        <v>2.8018290830676577E-2</v>
      </c>
      <c r="CE11" s="238">
        <f>'2.2'!CE11/'3.1.a'!$M$183</f>
        <v>2.6860268504976123E-2</v>
      </c>
      <c r="CF11" s="214">
        <f>'2.2'!CF11/'3.1.a'!$M$183</f>
        <v>0</v>
      </c>
      <c r="CG11" s="214">
        <f>'2.2'!CG11/'3.1.a'!$M$183</f>
        <v>0</v>
      </c>
      <c r="CH11" s="214">
        <f>'2.2'!CH11/'3.1.a'!$M$183</f>
        <v>2.6860268504976123E-2</v>
      </c>
      <c r="CI11" s="214">
        <f>'2.2'!CI11/'3.1.a'!$M$183</f>
        <v>0</v>
      </c>
      <c r="CJ11" s="214">
        <f>'2.2'!CJ11/'3.1.a'!$M$183</f>
        <v>0</v>
      </c>
      <c r="CK11" s="214">
        <f>'2.2'!CK11/'3.1.a'!$M$183</f>
        <v>0</v>
      </c>
      <c r="CL11" s="285">
        <f>'2.2'!CL11/'3.1.a'!$M$183</f>
        <v>2.6860268504976123E-2</v>
      </c>
    </row>
    <row r="12" spans="1:91" s="48" customFormat="1" ht="20.100000000000001" customHeight="1" x14ac:dyDescent="0.25">
      <c r="A12" s="45" t="s">
        <v>434</v>
      </c>
      <c r="B12" s="56" t="s">
        <v>435</v>
      </c>
      <c r="C12" s="228">
        <f>'2.2'!C12/'3.1.a'!$C$183</f>
        <v>2.1255171214257792E-2</v>
      </c>
      <c r="D12" s="148">
        <f>'2.2'!D12/'3.1.a'!$C$183</f>
        <v>0</v>
      </c>
      <c r="E12" s="148">
        <f>'2.2'!E12/'3.1.a'!$C$183</f>
        <v>0</v>
      </c>
      <c r="F12" s="148">
        <f>'2.2'!F12/'3.1.a'!$C$183</f>
        <v>2.1255171214257792E-2</v>
      </c>
      <c r="G12" s="148">
        <f>'2.2'!G12/'3.1.a'!$C$183</f>
        <v>0</v>
      </c>
      <c r="H12" s="148">
        <f>'2.2'!H12/'3.1.a'!$C$183</f>
        <v>0</v>
      </c>
      <c r="I12" s="148">
        <f>'2.2'!I12/'3.1.a'!$C$183</f>
        <v>0</v>
      </c>
      <c r="J12" s="229">
        <f>'2.2'!J12/'3.1.a'!$C$183</f>
        <v>2.1255171214257792E-2</v>
      </c>
      <c r="K12" s="228">
        <f>'2.2'!K12/'3.1.a'!$D$183</f>
        <v>2.2050359273824816E-2</v>
      </c>
      <c r="L12" s="148">
        <f>'2.2'!L12/'3.1.a'!$D$183</f>
        <v>0</v>
      </c>
      <c r="M12" s="148">
        <f>'2.2'!M12/'3.1.a'!$D$183</f>
        <v>0</v>
      </c>
      <c r="N12" s="148">
        <f>'2.2'!N12/'3.1.a'!$D$183</f>
        <v>2.2050359273824816E-2</v>
      </c>
      <c r="O12" s="148">
        <f>'2.2'!O12/'3.1.a'!$D$183</f>
        <v>0</v>
      </c>
      <c r="P12" s="148">
        <f>'2.2'!P12/'3.1.a'!$D$183</f>
        <v>0</v>
      </c>
      <c r="Q12" s="148">
        <f>'2.2'!Q12/'3.1.a'!$D$183</f>
        <v>0</v>
      </c>
      <c r="R12" s="229">
        <f>'2.2'!R12/'3.1.a'!$D$183</f>
        <v>2.2050359273824816E-2</v>
      </c>
      <c r="S12" s="228">
        <f>'2.2'!S12/'3.1.a'!$E$183</f>
        <v>1.9468001975232411E-2</v>
      </c>
      <c r="T12" s="148">
        <f>'2.2'!T12/'3.1.a'!$E$183</f>
        <v>0</v>
      </c>
      <c r="U12" s="148">
        <f>'2.2'!U12/'3.1.a'!$E$183</f>
        <v>0</v>
      </c>
      <c r="V12" s="148">
        <f>'2.2'!V12/'3.1.a'!$E$183</f>
        <v>1.9468001975232411E-2</v>
      </c>
      <c r="W12" s="148">
        <f>'2.2'!W12/'3.1.a'!$E$183</f>
        <v>0</v>
      </c>
      <c r="X12" s="148">
        <f>'2.2'!X12/'3.1.a'!$E$183</f>
        <v>0</v>
      </c>
      <c r="Y12" s="148">
        <f>'2.2'!Y12/'3.1.a'!$E$183</f>
        <v>0</v>
      </c>
      <c r="Z12" s="229">
        <f>'2.2'!Z12/'3.1.a'!$E$183</f>
        <v>1.9468001975232411E-2</v>
      </c>
      <c r="AA12" s="228">
        <f>'2.2'!AA12/'3.1.a'!$F$183</f>
        <v>2.0454518688377769E-2</v>
      </c>
      <c r="AB12" s="148">
        <f>'2.2'!AB12/'3.1.a'!$F$183</f>
        <v>0</v>
      </c>
      <c r="AC12" s="148">
        <f>'2.2'!AC12/'3.1.a'!$F$183</f>
        <v>0</v>
      </c>
      <c r="AD12" s="148">
        <f>'2.2'!AD12/'3.1.a'!$F$183</f>
        <v>2.0454518688377769E-2</v>
      </c>
      <c r="AE12" s="148">
        <f>'2.2'!AE12/'3.1.a'!$F$183</f>
        <v>0</v>
      </c>
      <c r="AF12" s="148">
        <f>'2.2'!AF12/'3.1.a'!$F$183</f>
        <v>0</v>
      </c>
      <c r="AG12" s="148">
        <f>'2.2'!AG12/'3.1.a'!$F$183</f>
        <v>0</v>
      </c>
      <c r="AH12" s="229">
        <f>'2.2'!AH12/'3.1.a'!$F$183</f>
        <v>2.0454518688377769E-2</v>
      </c>
      <c r="AI12" s="228">
        <f>'2.2'!AI12/'3.1.a'!$G$183</f>
        <v>1.8861953708273798E-2</v>
      </c>
      <c r="AJ12" s="148">
        <f>'2.2'!AJ12/'3.1.a'!$G$183</f>
        <v>0</v>
      </c>
      <c r="AK12" s="148">
        <f>'2.2'!AK12/'3.1.a'!$G$183</f>
        <v>0</v>
      </c>
      <c r="AL12" s="148">
        <f>'2.2'!AL12/'3.1.a'!$G$183</f>
        <v>1.8861953708273798E-2</v>
      </c>
      <c r="AM12" s="148">
        <f>'2.2'!AM12/'3.1.a'!$G$183</f>
        <v>0</v>
      </c>
      <c r="AN12" s="148">
        <f>'2.2'!AN12/'3.1.a'!$G$183</f>
        <v>0</v>
      </c>
      <c r="AO12" s="148">
        <f>'2.2'!AO12/'3.1.a'!$G$183</f>
        <v>0</v>
      </c>
      <c r="AP12" s="229">
        <f>'2.2'!AP12/'3.1.a'!$G$183</f>
        <v>1.8861953708273798E-2</v>
      </c>
      <c r="AQ12" s="228">
        <f>'2.2'!AQ12/'3.1.a'!$H$183</f>
        <v>1.7497324779721157E-2</v>
      </c>
      <c r="AR12" s="148">
        <f>'2.2'!AR12/'3.1.a'!$H$183</f>
        <v>0</v>
      </c>
      <c r="AS12" s="148">
        <f>'2.2'!AS12/'3.1.a'!$H$183</f>
        <v>0</v>
      </c>
      <c r="AT12" s="148">
        <f>'2.2'!AT12/'3.1.a'!$H$183</f>
        <v>1.7497324779721157E-2</v>
      </c>
      <c r="AU12" s="148">
        <f>'2.2'!AU12/'3.1.a'!$H$183</f>
        <v>0</v>
      </c>
      <c r="AV12" s="148">
        <f>'2.2'!AV12/'3.1.a'!$H$183</f>
        <v>0</v>
      </c>
      <c r="AW12" s="148">
        <f>'2.2'!AW12/'3.1.a'!$H$183</f>
        <v>0</v>
      </c>
      <c r="AX12" s="229">
        <f>'2.2'!AX12/'3.1.a'!$H$183</f>
        <v>1.7497324779721157E-2</v>
      </c>
      <c r="AY12" s="228">
        <f>'2.2'!AY12/'3.1.a'!$I$183</f>
        <v>2.0924199197103741E-2</v>
      </c>
      <c r="AZ12" s="148">
        <f>'2.2'!AZ12/'3.1.a'!$I$183</f>
        <v>0</v>
      </c>
      <c r="BA12" s="148">
        <f>'2.2'!BA12/'3.1.a'!$I$183</f>
        <v>0</v>
      </c>
      <c r="BB12" s="148">
        <f>'2.2'!BB12/'3.1.a'!$I$183</f>
        <v>2.0924199197103741E-2</v>
      </c>
      <c r="BC12" s="148">
        <f>'2.2'!BC12/'3.1.a'!$I$183</f>
        <v>0</v>
      </c>
      <c r="BD12" s="148">
        <f>'2.2'!BD12/'3.1.a'!$I$183</f>
        <v>0</v>
      </c>
      <c r="BE12" s="148">
        <f>'2.2'!BE12/'3.1.a'!$I$183</f>
        <v>0</v>
      </c>
      <c r="BF12" s="229">
        <f>'2.2'!BF12/'3.1.a'!$I$183</f>
        <v>2.0924199197103741E-2</v>
      </c>
      <c r="BG12" s="228">
        <f>'2.2'!BG12/'3.1.a'!$J$183</f>
        <v>1.7282744402887046E-2</v>
      </c>
      <c r="BH12" s="148">
        <f>'2.2'!BH12/'3.1.a'!$J$183</f>
        <v>0</v>
      </c>
      <c r="BI12" s="148">
        <f>'2.2'!BI12/'3.1.a'!$J$183</f>
        <v>0</v>
      </c>
      <c r="BJ12" s="148">
        <f>'2.2'!BJ12/'3.1.a'!$J$183</f>
        <v>1.7282744402887046E-2</v>
      </c>
      <c r="BK12" s="148">
        <f>'2.2'!BK12/'3.1.a'!$J$183</f>
        <v>0</v>
      </c>
      <c r="BL12" s="148">
        <f>'2.2'!BL12/'3.1.a'!$J$183</f>
        <v>0</v>
      </c>
      <c r="BM12" s="148">
        <f>'2.2'!BM12/'3.1.a'!$J$183</f>
        <v>0</v>
      </c>
      <c r="BN12" s="229">
        <f>'2.2'!BN12/'3.1.a'!$J$183</f>
        <v>1.7282744402887046E-2</v>
      </c>
      <c r="BO12" s="228">
        <f>'2.2'!BO12/'3.1.a'!$K$183</f>
        <v>1.6998931405815501E-2</v>
      </c>
      <c r="BP12" s="148">
        <f>'2.2'!BP12/'3.1.a'!$K$183</f>
        <v>0</v>
      </c>
      <c r="BQ12" s="148">
        <f>'2.2'!BQ12/'3.1.a'!$K$183</f>
        <v>0</v>
      </c>
      <c r="BR12" s="148">
        <f>'2.2'!BR12/'3.1.a'!$K$183</f>
        <v>1.6998931405815501E-2</v>
      </c>
      <c r="BS12" s="148">
        <f>'2.2'!BS12/'3.1.a'!$K$183</f>
        <v>0</v>
      </c>
      <c r="BT12" s="148">
        <f>'2.2'!BT12/'3.1.a'!$K$183</f>
        <v>0</v>
      </c>
      <c r="BU12" s="148">
        <f>'2.2'!BU12/'3.1.a'!$K$183</f>
        <v>0</v>
      </c>
      <c r="BV12" s="229">
        <f>'2.2'!BV12/'3.1.a'!$K$183</f>
        <v>1.6998931405815501E-2</v>
      </c>
      <c r="BW12" s="228">
        <f>'2.2'!BW12/'3.1.a'!$L$183</f>
        <v>1.716348495157927E-2</v>
      </c>
      <c r="BX12" s="148">
        <f>'2.2'!BX12/'3.1.a'!$L$183</f>
        <v>0</v>
      </c>
      <c r="BY12" s="148">
        <f>'2.2'!BY12/'3.1.a'!$L$183</f>
        <v>0</v>
      </c>
      <c r="BZ12" s="148">
        <f>'2.2'!BZ12/'3.1.a'!$L$183</f>
        <v>1.716348495157927E-2</v>
      </c>
      <c r="CA12" s="148">
        <f>'2.2'!CA12/'3.1.a'!$L$183</f>
        <v>0</v>
      </c>
      <c r="CB12" s="148">
        <f>'2.2'!CB12/'3.1.a'!$L$183</f>
        <v>0</v>
      </c>
      <c r="CC12" s="148">
        <f>'2.2'!CC12/'3.1.a'!$L$183</f>
        <v>0</v>
      </c>
      <c r="CD12" s="229">
        <f>'2.2'!CD12/'3.1.a'!$L$183</f>
        <v>1.716348495157927E-2</v>
      </c>
      <c r="CE12" s="228">
        <f>'2.2'!CE12/'3.1.a'!$M$183</f>
        <v>1.6471780035578861E-2</v>
      </c>
      <c r="CF12" s="148">
        <f>'2.2'!CF12/'3.1.a'!$M$183</f>
        <v>0</v>
      </c>
      <c r="CG12" s="148">
        <f>'2.2'!CG12/'3.1.a'!$M$183</f>
        <v>0</v>
      </c>
      <c r="CH12" s="148">
        <f>'2.2'!CH12/'3.1.a'!$M$183</f>
        <v>1.6471780035578861E-2</v>
      </c>
      <c r="CI12" s="148">
        <f>'2.2'!CI12/'3.1.a'!$M$183</f>
        <v>0</v>
      </c>
      <c r="CJ12" s="148">
        <f>'2.2'!CJ12/'3.1.a'!$M$183</f>
        <v>0</v>
      </c>
      <c r="CK12" s="148">
        <f>'2.2'!CK12/'3.1.a'!$M$183</f>
        <v>0</v>
      </c>
      <c r="CL12" s="286">
        <f>'2.2'!CL12/'3.1.a'!$M$183</f>
        <v>1.6471780035578861E-2</v>
      </c>
      <c r="CM12" s="81"/>
    </row>
    <row r="13" spans="1:91" s="48" customFormat="1" ht="20.100000000000001" customHeight="1" x14ac:dyDescent="0.25">
      <c r="A13" s="45" t="s">
        <v>436</v>
      </c>
      <c r="B13" s="56" t="s">
        <v>437</v>
      </c>
      <c r="C13" s="228">
        <f>'2.2'!C13/'3.1.a'!$C$183</f>
        <v>1.16714326296532E-2</v>
      </c>
      <c r="D13" s="148">
        <f>'2.2'!D13/'3.1.a'!$C$183</f>
        <v>0</v>
      </c>
      <c r="E13" s="148">
        <f>'2.2'!E13/'3.1.a'!$C$183</f>
        <v>0</v>
      </c>
      <c r="F13" s="148">
        <f>'2.2'!F13/'3.1.a'!$C$183</f>
        <v>1.16714326296532E-2</v>
      </c>
      <c r="G13" s="148">
        <f>'2.2'!G13/'3.1.a'!$C$183</f>
        <v>0</v>
      </c>
      <c r="H13" s="148">
        <f>'2.2'!H13/'3.1.a'!$C$183</f>
        <v>0</v>
      </c>
      <c r="I13" s="148">
        <f>'2.2'!I13/'3.1.a'!$C$183</f>
        <v>0</v>
      </c>
      <c r="J13" s="229">
        <f>'2.2'!J13/'3.1.a'!$C$183</f>
        <v>1.16714326296532E-2</v>
      </c>
      <c r="K13" s="228">
        <f>'2.2'!K13/'3.1.a'!$D$183</f>
        <v>1.3049263708197773E-2</v>
      </c>
      <c r="L13" s="148">
        <f>'2.2'!L13/'3.1.a'!$D$183</f>
        <v>0</v>
      </c>
      <c r="M13" s="148">
        <f>'2.2'!M13/'3.1.a'!$D$183</f>
        <v>0</v>
      </c>
      <c r="N13" s="148">
        <f>'2.2'!N13/'3.1.a'!$D$183</f>
        <v>1.3049263708197773E-2</v>
      </c>
      <c r="O13" s="148">
        <f>'2.2'!O13/'3.1.a'!$D$183</f>
        <v>0</v>
      </c>
      <c r="P13" s="148">
        <f>'2.2'!P13/'3.1.a'!$D$183</f>
        <v>0</v>
      </c>
      <c r="Q13" s="148">
        <f>'2.2'!Q13/'3.1.a'!$D$183</f>
        <v>0</v>
      </c>
      <c r="R13" s="229">
        <f>'2.2'!R13/'3.1.a'!$D$183</f>
        <v>1.3049263708197773E-2</v>
      </c>
      <c r="S13" s="228">
        <f>'2.2'!S13/'3.1.a'!$E$183</f>
        <v>1.1763958763707848E-2</v>
      </c>
      <c r="T13" s="148">
        <f>'2.2'!T13/'3.1.a'!$E$183</f>
        <v>0</v>
      </c>
      <c r="U13" s="148">
        <f>'2.2'!U13/'3.1.a'!$E$183</f>
        <v>0</v>
      </c>
      <c r="V13" s="148">
        <f>'2.2'!V13/'3.1.a'!$E$183</f>
        <v>1.1763958763707848E-2</v>
      </c>
      <c r="W13" s="148">
        <f>'2.2'!W13/'3.1.a'!$E$183</f>
        <v>0</v>
      </c>
      <c r="X13" s="148">
        <f>'2.2'!X13/'3.1.a'!$E$183</f>
        <v>0</v>
      </c>
      <c r="Y13" s="148">
        <f>'2.2'!Y13/'3.1.a'!$E$183</f>
        <v>0</v>
      </c>
      <c r="Z13" s="229">
        <f>'2.2'!Z13/'3.1.a'!$E$183</f>
        <v>1.1763958763707848E-2</v>
      </c>
      <c r="AA13" s="228">
        <f>'2.2'!AA13/'3.1.a'!$F$183</f>
        <v>1.1594094339781218E-2</v>
      </c>
      <c r="AB13" s="148">
        <f>'2.2'!AB13/'3.1.a'!$F$183</f>
        <v>0</v>
      </c>
      <c r="AC13" s="148">
        <f>'2.2'!AC13/'3.1.a'!$F$183</f>
        <v>0</v>
      </c>
      <c r="AD13" s="148">
        <f>'2.2'!AD13/'3.1.a'!$F$183</f>
        <v>1.1594094339781218E-2</v>
      </c>
      <c r="AE13" s="148">
        <f>'2.2'!AE13/'3.1.a'!$F$183</f>
        <v>0</v>
      </c>
      <c r="AF13" s="148">
        <f>'2.2'!AF13/'3.1.a'!$F$183</f>
        <v>0</v>
      </c>
      <c r="AG13" s="148">
        <f>'2.2'!AG13/'3.1.a'!$F$183</f>
        <v>0</v>
      </c>
      <c r="AH13" s="229">
        <f>'2.2'!AH13/'3.1.a'!$F$183</f>
        <v>1.1594094339781218E-2</v>
      </c>
      <c r="AI13" s="228">
        <f>'2.2'!AI13/'3.1.a'!$G$183</f>
        <v>1.082913550950146E-2</v>
      </c>
      <c r="AJ13" s="148">
        <f>'2.2'!AJ13/'3.1.a'!$G$183</f>
        <v>0</v>
      </c>
      <c r="AK13" s="148">
        <f>'2.2'!AK13/'3.1.a'!$G$183</f>
        <v>0</v>
      </c>
      <c r="AL13" s="148">
        <f>'2.2'!AL13/'3.1.a'!$G$183</f>
        <v>1.082913550950146E-2</v>
      </c>
      <c r="AM13" s="148">
        <f>'2.2'!AM13/'3.1.a'!$G$183</f>
        <v>0</v>
      </c>
      <c r="AN13" s="148">
        <f>'2.2'!AN13/'3.1.a'!$G$183</f>
        <v>0</v>
      </c>
      <c r="AO13" s="148">
        <f>'2.2'!AO13/'3.1.a'!$G$183</f>
        <v>0</v>
      </c>
      <c r="AP13" s="229">
        <f>'2.2'!AP13/'3.1.a'!$G$183</f>
        <v>1.082913550950146E-2</v>
      </c>
      <c r="AQ13" s="228">
        <f>'2.2'!AQ13/'3.1.a'!$H$183</f>
        <v>9.8647416113047375E-3</v>
      </c>
      <c r="AR13" s="148">
        <f>'2.2'!AR13/'3.1.a'!$H$183</f>
        <v>0</v>
      </c>
      <c r="AS13" s="148">
        <f>'2.2'!AS13/'3.1.a'!$H$183</f>
        <v>0</v>
      </c>
      <c r="AT13" s="148">
        <f>'2.2'!AT13/'3.1.a'!$H$183</f>
        <v>9.8647416113047375E-3</v>
      </c>
      <c r="AU13" s="148">
        <f>'2.2'!AU13/'3.1.a'!$H$183</f>
        <v>0</v>
      </c>
      <c r="AV13" s="148">
        <f>'2.2'!AV13/'3.1.a'!$H$183</f>
        <v>0</v>
      </c>
      <c r="AW13" s="148">
        <f>'2.2'!AW13/'3.1.a'!$H$183</f>
        <v>0</v>
      </c>
      <c r="AX13" s="229">
        <f>'2.2'!AX13/'3.1.a'!$H$183</f>
        <v>9.8647416113047375E-3</v>
      </c>
      <c r="AY13" s="228">
        <f>'2.2'!AY13/'3.1.a'!$I$183</f>
        <v>1.0648667754183544E-2</v>
      </c>
      <c r="AZ13" s="148">
        <f>'2.2'!AZ13/'3.1.a'!$I$183</f>
        <v>0</v>
      </c>
      <c r="BA13" s="148">
        <f>'2.2'!BA13/'3.1.a'!$I$183</f>
        <v>0</v>
      </c>
      <c r="BB13" s="148">
        <f>'2.2'!BB13/'3.1.a'!$I$183</f>
        <v>1.0648667754183544E-2</v>
      </c>
      <c r="BC13" s="148">
        <f>'2.2'!BC13/'3.1.a'!$I$183</f>
        <v>0</v>
      </c>
      <c r="BD13" s="148">
        <f>'2.2'!BD13/'3.1.a'!$I$183</f>
        <v>0</v>
      </c>
      <c r="BE13" s="148">
        <f>'2.2'!BE13/'3.1.a'!$I$183</f>
        <v>0</v>
      </c>
      <c r="BF13" s="229">
        <f>'2.2'!BF13/'3.1.a'!$I$183</f>
        <v>1.0648667754183544E-2</v>
      </c>
      <c r="BG13" s="228">
        <f>'2.2'!BG13/'3.1.a'!$J$183</f>
        <v>1.0733649966804254E-2</v>
      </c>
      <c r="BH13" s="148">
        <f>'2.2'!BH13/'3.1.a'!$J$183</f>
        <v>0</v>
      </c>
      <c r="BI13" s="148">
        <f>'2.2'!BI13/'3.1.a'!$J$183</f>
        <v>0</v>
      </c>
      <c r="BJ13" s="148">
        <f>'2.2'!BJ13/'3.1.a'!$J$183</f>
        <v>1.0733649966804254E-2</v>
      </c>
      <c r="BK13" s="148">
        <f>'2.2'!BK13/'3.1.a'!$J$183</f>
        <v>0</v>
      </c>
      <c r="BL13" s="148">
        <f>'2.2'!BL13/'3.1.a'!$J$183</f>
        <v>0</v>
      </c>
      <c r="BM13" s="148">
        <f>'2.2'!BM13/'3.1.a'!$J$183</f>
        <v>0</v>
      </c>
      <c r="BN13" s="229">
        <f>'2.2'!BN13/'3.1.a'!$J$183</f>
        <v>1.0733649966804254E-2</v>
      </c>
      <c r="BO13" s="228">
        <f>'2.2'!BO13/'3.1.a'!$K$183</f>
        <v>1.0815136194275645E-2</v>
      </c>
      <c r="BP13" s="148">
        <f>'2.2'!BP13/'3.1.a'!$K$183</f>
        <v>0</v>
      </c>
      <c r="BQ13" s="148">
        <f>'2.2'!BQ13/'3.1.a'!$K$183</f>
        <v>0</v>
      </c>
      <c r="BR13" s="148">
        <f>'2.2'!BR13/'3.1.a'!$K$183</f>
        <v>1.0815136194275645E-2</v>
      </c>
      <c r="BS13" s="148">
        <f>'2.2'!BS13/'3.1.a'!$K$183</f>
        <v>0</v>
      </c>
      <c r="BT13" s="148">
        <f>'2.2'!BT13/'3.1.a'!$K$183</f>
        <v>0</v>
      </c>
      <c r="BU13" s="148">
        <f>'2.2'!BU13/'3.1.a'!$K$183</f>
        <v>0</v>
      </c>
      <c r="BV13" s="229">
        <f>'2.2'!BV13/'3.1.a'!$K$183</f>
        <v>1.0815136194275645E-2</v>
      </c>
      <c r="BW13" s="228">
        <f>'2.2'!BW13/'3.1.a'!$L$183</f>
        <v>1.0851093973062826E-2</v>
      </c>
      <c r="BX13" s="148">
        <f>'2.2'!BX13/'3.1.a'!$L$183</f>
        <v>0</v>
      </c>
      <c r="BY13" s="148">
        <f>'2.2'!BY13/'3.1.a'!$L$183</f>
        <v>0</v>
      </c>
      <c r="BZ13" s="148">
        <f>'2.2'!BZ13/'3.1.a'!$L$183</f>
        <v>1.0851093973062826E-2</v>
      </c>
      <c r="CA13" s="148">
        <f>'2.2'!CA13/'3.1.a'!$L$183</f>
        <v>0</v>
      </c>
      <c r="CB13" s="148">
        <f>'2.2'!CB13/'3.1.a'!$L$183</f>
        <v>0</v>
      </c>
      <c r="CC13" s="148">
        <f>'2.2'!CC13/'3.1.a'!$L$183</f>
        <v>0</v>
      </c>
      <c r="CD13" s="229">
        <f>'2.2'!CD13/'3.1.a'!$L$183</f>
        <v>1.0851093973062826E-2</v>
      </c>
      <c r="CE13" s="228">
        <f>'2.2'!CE13/'3.1.a'!$M$183</f>
        <v>1.0385822579921E-2</v>
      </c>
      <c r="CF13" s="148">
        <f>'2.2'!CF13/'3.1.a'!$M$183</f>
        <v>0</v>
      </c>
      <c r="CG13" s="148">
        <f>'2.2'!CG13/'3.1.a'!$M$183</f>
        <v>0</v>
      </c>
      <c r="CH13" s="148">
        <f>'2.2'!CH13/'3.1.a'!$M$183</f>
        <v>1.0385822579921E-2</v>
      </c>
      <c r="CI13" s="148">
        <f>'2.2'!CI13/'3.1.a'!$M$183</f>
        <v>0</v>
      </c>
      <c r="CJ13" s="148">
        <f>'2.2'!CJ13/'3.1.a'!$M$183</f>
        <v>0</v>
      </c>
      <c r="CK13" s="148">
        <f>'2.2'!CK13/'3.1.a'!$M$183</f>
        <v>0</v>
      </c>
      <c r="CL13" s="286">
        <f>'2.2'!CL13/'3.1.a'!$M$183</f>
        <v>1.0385822579921E-2</v>
      </c>
      <c r="CM13" s="81"/>
    </row>
    <row r="14" spans="1:91" s="48" customFormat="1" ht="20.100000000000001" customHeight="1" x14ac:dyDescent="0.25">
      <c r="A14" s="45" t="s">
        <v>438</v>
      </c>
      <c r="B14" s="56" t="s">
        <v>476</v>
      </c>
      <c r="C14" s="228">
        <f>'2.2'!C14/'3.1.a'!$C$183</f>
        <v>3.4031353972505861E-5</v>
      </c>
      <c r="D14" s="148">
        <f>'2.2'!D14/'3.1.a'!$C$183</f>
        <v>0</v>
      </c>
      <c r="E14" s="148">
        <f>'2.2'!E14/'3.1.a'!$C$183</f>
        <v>0</v>
      </c>
      <c r="F14" s="148">
        <f>'2.2'!F14/'3.1.a'!$C$183</f>
        <v>3.4031353972505861E-5</v>
      </c>
      <c r="G14" s="148">
        <f>'2.2'!G14/'3.1.a'!$C$183</f>
        <v>0</v>
      </c>
      <c r="H14" s="148">
        <f>'2.2'!H14/'3.1.a'!$C$183</f>
        <v>0</v>
      </c>
      <c r="I14" s="148">
        <f>'2.2'!I14/'3.1.a'!$C$183</f>
        <v>0</v>
      </c>
      <c r="J14" s="229">
        <f>'2.2'!J14/'3.1.a'!$C$183</f>
        <v>3.4031353972505861E-5</v>
      </c>
      <c r="K14" s="228">
        <f>'2.2'!K14/'3.1.a'!$D$183</f>
        <v>3.5705797857682447E-5</v>
      </c>
      <c r="L14" s="148">
        <f>'2.2'!L14/'3.1.a'!$D$183</f>
        <v>0</v>
      </c>
      <c r="M14" s="148">
        <f>'2.2'!M14/'3.1.a'!$D$183</f>
        <v>0</v>
      </c>
      <c r="N14" s="148">
        <f>'2.2'!N14/'3.1.a'!$D$183</f>
        <v>3.5705797857682447E-5</v>
      </c>
      <c r="O14" s="148">
        <f>'2.2'!O14/'3.1.a'!$D$183</f>
        <v>0</v>
      </c>
      <c r="P14" s="148">
        <f>'2.2'!P14/'3.1.a'!$D$183</f>
        <v>0</v>
      </c>
      <c r="Q14" s="148">
        <f>'2.2'!Q14/'3.1.a'!$D$183</f>
        <v>0</v>
      </c>
      <c r="R14" s="229">
        <f>'2.2'!R14/'3.1.a'!$D$183</f>
        <v>3.5705797857682447E-5</v>
      </c>
      <c r="S14" s="228">
        <f>'2.2'!S14/'3.1.a'!$E$183</f>
        <v>4.5678805184474405E-5</v>
      </c>
      <c r="T14" s="148">
        <f>'2.2'!T14/'3.1.a'!$E$183</f>
        <v>0</v>
      </c>
      <c r="U14" s="148">
        <f>'2.2'!U14/'3.1.a'!$E$183</f>
        <v>0</v>
      </c>
      <c r="V14" s="148">
        <f>'2.2'!V14/'3.1.a'!$E$183</f>
        <v>4.5678805184474405E-5</v>
      </c>
      <c r="W14" s="148">
        <f>'2.2'!W14/'3.1.a'!$E$183</f>
        <v>0</v>
      </c>
      <c r="X14" s="148">
        <f>'2.2'!X14/'3.1.a'!$E$183</f>
        <v>0</v>
      </c>
      <c r="Y14" s="148">
        <f>'2.2'!Y14/'3.1.a'!$E$183</f>
        <v>0</v>
      </c>
      <c r="Z14" s="229">
        <f>'2.2'!Z14/'3.1.a'!$E$183</f>
        <v>4.5678805184474405E-5</v>
      </c>
      <c r="AA14" s="228">
        <f>'2.2'!AA14/'3.1.a'!$F$183</f>
        <v>3.8818161202066391E-5</v>
      </c>
      <c r="AB14" s="148">
        <f>'2.2'!AB14/'3.1.a'!$F$183</f>
        <v>0</v>
      </c>
      <c r="AC14" s="148">
        <f>'2.2'!AC14/'3.1.a'!$F$183</f>
        <v>0</v>
      </c>
      <c r="AD14" s="148">
        <f>'2.2'!AD14/'3.1.a'!$F$183</f>
        <v>3.8818161202066391E-5</v>
      </c>
      <c r="AE14" s="148">
        <f>'2.2'!AE14/'3.1.a'!$F$183</f>
        <v>0</v>
      </c>
      <c r="AF14" s="148">
        <f>'2.2'!AF14/'3.1.a'!$F$183</f>
        <v>0</v>
      </c>
      <c r="AG14" s="148">
        <f>'2.2'!AG14/'3.1.a'!$F$183</f>
        <v>0</v>
      </c>
      <c r="AH14" s="229">
        <f>'2.2'!AH14/'3.1.a'!$F$183</f>
        <v>3.8818161202066391E-5</v>
      </c>
      <c r="AI14" s="228">
        <f>'2.2'!AI14/'3.1.a'!$G$183</f>
        <v>2.4268084547494863E-8</v>
      </c>
      <c r="AJ14" s="148">
        <f>'2.2'!AJ14/'3.1.a'!$G$183</f>
        <v>0</v>
      </c>
      <c r="AK14" s="148">
        <f>'2.2'!AK14/'3.1.a'!$G$183</f>
        <v>0</v>
      </c>
      <c r="AL14" s="148">
        <f>'2.2'!AL14/'3.1.a'!$G$183</f>
        <v>2.4268084547494863E-8</v>
      </c>
      <c r="AM14" s="148">
        <f>'2.2'!AM14/'3.1.a'!$G$183</f>
        <v>0</v>
      </c>
      <c r="AN14" s="148">
        <f>'2.2'!AN14/'3.1.a'!$G$183</f>
        <v>0</v>
      </c>
      <c r="AO14" s="148">
        <f>'2.2'!AO14/'3.1.a'!$G$183</f>
        <v>0</v>
      </c>
      <c r="AP14" s="229">
        <f>'2.2'!AP14/'3.1.a'!$G$183</f>
        <v>2.4268084547494863E-8</v>
      </c>
      <c r="AQ14" s="228">
        <f>'2.2'!AQ14/'3.1.a'!$H$183</f>
        <v>4.4583622016592652E-6</v>
      </c>
      <c r="AR14" s="148">
        <f>'2.2'!AR14/'3.1.a'!$H$183</f>
        <v>0</v>
      </c>
      <c r="AS14" s="148">
        <f>'2.2'!AS14/'3.1.a'!$H$183</f>
        <v>0</v>
      </c>
      <c r="AT14" s="148">
        <f>'2.2'!AT14/'3.1.a'!$H$183</f>
        <v>4.4583622016592652E-6</v>
      </c>
      <c r="AU14" s="148">
        <f>'2.2'!AU14/'3.1.a'!$H$183</f>
        <v>0</v>
      </c>
      <c r="AV14" s="148">
        <f>'2.2'!AV14/'3.1.a'!$H$183</f>
        <v>0</v>
      </c>
      <c r="AW14" s="148">
        <f>'2.2'!AW14/'3.1.a'!$H$183</f>
        <v>0</v>
      </c>
      <c r="AX14" s="229">
        <f>'2.2'!AX14/'3.1.a'!$H$183</f>
        <v>4.4583622016592652E-6</v>
      </c>
      <c r="AY14" s="228">
        <f>'2.2'!AY14/'3.1.a'!$I$183</f>
        <v>4.9656570927538004E-6</v>
      </c>
      <c r="AZ14" s="148">
        <f>'2.2'!AZ14/'3.1.a'!$I$183</f>
        <v>0</v>
      </c>
      <c r="BA14" s="148">
        <f>'2.2'!BA14/'3.1.a'!$I$183</f>
        <v>0</v>
      </c>
      <c r="BB14" s="148">
        <f>'2.2'!BB14/'3.1.a'!$I$183</f>
        <v>4.9656570927538004E-6</v>
      </c>
      <c r="BC14" s="148">
        <f>'2.2'!BC14/'3.1.a'!$I$183</f>
        <v>0</v>
      </c>
      <c r="BD14" s="148">
        <f>'2.2'!BD14/'3.1.a'!$I$183</f>
        <v>0</v>
      </c>
      <c r="BE14" s="148">
        <f>'2.2'!BE14/'3.1.a'!$I$183</f>
        <v>0</v>
      </c>
      <c r="BF14" s="229">
        <f>'2.2'!BF14/'3.1.a'!$I$183</f>
        <v>4.9656570927538004E-6</v>
      </c>
      <c r="BG14" s="228">
        <f>'2.2'!BG14/'3.1.a'!$J$183</f>
        <v>6.0338915969514234E-6</v>
      </c>
      <c r="BH14" s="148">
        <f>'2.2'!BH14/'3.1.a'!$J$183</f>
        <v>0</v>
      </c>
      <c r="BI14" s="148">
        <f>'2.2'!BI14/'3.1.a'!$J$183</f>
        <v>0</v>
      </c>
      <c r="BJ14" s="148">
        <f>'2.2'!BJ14/'3.1.a'!$J$183</f>
        <v>6.0338915969514234E-6</v>
      </c>
      <c r="BK14" s="148">
        <f>'2.2'!BK14/'3.1.a'!$J$183</f>
        <v>0</v>
      </c>
      <c r="BL14" s="148">
        <f>'2.2'!BL14/'3.1.a'!$J$183</f>
        <v>0</v>
      </c>
      <c r="BM14" s="148">
        <f>'2.2'!BM14/'3.1.a'!$J$183</f>
        <v>0</v>
      </c>
      <c r="BN14" s="229">
        <f>'2.2'!BN14/'3.1.a'!$J$183</f>
        <v>6.0338915969514234E-6</v>
      </c>
      <c r="BO14" s="228">
        <f>'2.2'!BO14/'3.1.a'!$K$183</f>
        <v>3.2304922530828551E-6</v>
      </c>
      <c r="BP14" s="148">
        <f>'2.2'!BP14/'3.1.a'!$K$183</f>
        <v>0</v>
      </c>
      <c r="BQ14" s="148">
        <f>'2.2'!BQ14/'3.1.a'!$K$183</f>
        <v>0</v>
      </c>
      <c r="BR14" s="148">
        <f>'2.2'!BR14/'3.1.a'!$K$183</f>
        <v>3.2304922530828551E-6</v>
      </c>
      <c r="BS14" s="148">
        <f>'2.2'!BS14/'3.1.a'!$K$183</f>
        <v>0</v>
      </c>
      <c r="BT14" s="148">
        <f>'2.2'!BT14/'3.1.a'!$K$183</f>
        <v>0</v>
      </c>
      <c r="BU14" s="148">
        <f>'2.2'!BU14/'3.1.a'!$K$183</f>
        <v>0</v>
      </c>
      <c r="BV14" s="229">
        <f>'2.2'!BV14/'3.1.a'!$K$183</f>
        <v>3.2304922530828551E-6</v>
      </c>
      <c r="BW14" s="228">
        <f>'2.2'!BW14/'3.1.a'!$L$183</f>
        <v>3.711906034478619E-6</v>
      </c>
      <c r="BX14" s="148">
        <f>'2.2'!BX14/'3.1.a'!$L$183</f>
        <v>0</v>
      </c>
      <c r="BY14" s="148">
        <f>'2.2'!BY14/'3.1.a'!$L$183</f>
        <v>0</v>
      </c>
      <c r="BZ14" s="148">
        <f>'2.2'!BZ14/'3.1.a'!$L$183</f>
        <v>3.711906034478619E-6</v>
      </c>
      <c r="CA14" s="148">
        <f>'2.2'!CA14/'3.1.a'!$L$183</f>
        <v>0</v>
      </c>
      <c r="CB14" s="148">
        <f>'2.2'!CB14/'3.1.a'!$L$183</f>
        <v>0</v>
      </c>
      <c r="CC14" s="148">
        <f>'2.2'!CC14/'3.1.a'!$L$183</f>
        <v>0</v>
      </c>
      <c r="CD14" s="229">
        <f>'2.2'!CD14/'3.1.a'!$L$183</f>
        <v>3.711906034478619E-6</v>
      </c>
      <c r="CE14" s="228">
        <f>'2.2'!CE14/'3.1.a'!$M$183</f>
        <v>2.6658894762589118E-6</v>
      </c>
      <c r="CF14" s="148">
        <f>'2.2'!CF14/'3.1.a'!$M$183</f>
        <v>0</v>
      </c>
      <c r="CG14" s="148">
        <f>'2.2'!CG14/'3.1.a'!$M$183</f>
        <v>0</v>
      </c>
      <c r="CH14" s="148">
        <f>'2.2'!CH14/'3.1.a'!$M$183</f>
        <v>2.6658894762589118E-6</v>
      </c>
      <c r="CI14" s="148">
        <f>'2.2'!CI14/'3.1.a'!$M$183</f>
        <v>0</v>
      </c>
      <c r="CJ14" s="148">
        <f>'2.2'!CJ14/'3.1.a'!$M$183</f>
        <v>0</v>
      </c>
      <c r="CK14" s="148">
        <f>'2.2'!CK14/'3.1.a'!$M$183</f>
        <v>0</v>
      </c>
      <c r="CL14" s="286">
        <f>'2.2'!CL14/'3.1.a'!$M$183</f>
        <v>2.6658894762589118E-6</v>
      </c>
      <c r="CM14" s="81"/>
    </row>
    <row r="15" spans="1:91" ht="20.100000000000001" customHeight="1" x14ac:dyDescent="0.25">
      <c r="A15" s="38">
        <v>1113</v>
      </c>
      <c r="B15" s="39" t="s">
        <v>439</v>
      </c>
      <c r="C15" s="238">
        <f>'2.2'!C15/'3.1.a'!$C$183</f>
        <v>1.0928827321785958E-2</v>
      </c>
      <c r="D15" s="214">
        <f>'2.2'!D15/'3.1.a'!$C$183</f>
        <v>0</v>
      </c>
      <c r="E15" s="214">
        <f>'2.2'!E15/'3.1.a'!$C$183</f>
        <v>0</v>
      </c>
      <c r="F15" s="214">
        <f>'2.2'!F15/'3.1.a'!$C$183</f>
        <v>1.0928827321785958E-2</v>
      </c>
      <c r="G15" s="214">
        <f>'2.2'!G15/'3.1.a'!$C$183</f>
        <v>0</v>
      </c>
      <c r="H15" s="214">
        <f>'2.2'!H15/'3.1.a'!$C$183</f>
        <v>0</v>
      </c>
      <c r="I15" s="214">
        <f>'2.2'!I15/'3.1.a'!$C$183</f>
        <v>0</v>
      </c>
      <c r="J15" s="239">
        <f>'2.2'!J15/'3.1.a'!$C$183</f>
        <v>1.0928827321785958E-2</v>
      </c>
      <c r="K15" s="238">
        <f>'2.2'!K15/'3.1.a'!$D$183</f>
        <v>1.2743967614147943E-2</v>
      </c>
      <c r="L15" s="214">
        <f>'2.2'!L15/'3.1.a'!$D$183</f>
        <v>0</v>
      </c>
      <c r="M15" s="214">
        <f>'2.2'!M15/'3.1.a'!$D$183</f>
        <v>0</v>
      </c>
      <c r="N15" s="214">
        <f>'2.2'!N15/'3.1.a'!$D$183</f>
        <v>1.2743967614147943E-2</v>
      </c>
      <c r="O15" s="214">
        <f>'2.2'!O15/'3.1.a'!$D$183</f>
        <v>0</v>
      </c>
      <c r="P15" s="214">
        <f>'2.2'!P15/'3.1.a'!$D$183</f>
        <v>0</v>
      </c>
      <c r="Q15" s="214">
        <f>'2.2'!Q15/'3.1.a'!$D$183</f>
        <v>0</v>
      </c>
      <c r="R15" s="239">
        <f>'2.2'!R15/'3.1.a'!$D$183</f>
        <v>1.2743967614147943E-2</v>
      </c>
      <c r="S15" s="238">
        <f>'2.2'!S15/'3.1.a'!$E$183</f>
        <v>1.163946572876322E-2</v>
      </c>
      <c r="T15" s="214">
        <f>'2.2'!T15/'3.1.a'!$E$183</f>
        <v>0</v>
      </c>
      <c r="U15" s="214">
        <f>'2.2'!U15/'3.1.a'!$E$183</f>
        <v>0</v>
      </c>
      <c r="V15" s="214">
        <f>'2.2'!V15/'3.1.a'!$E$183</f>
        <v>1.163946572876322E-2</v>
      </c>
      <c r="W15" s="214">
        <f>'2.2'!W15/'3.1.a'!$E$183</f>
        <v>0</v>
      </c>
      <c r="X15" s="214">
        <f>'2.2'!X15/'3.1.a'!$E$183</f>
        <v>0</v>
      </c>
      <c r="Y15" s="214">
        <f>'2.2'!Y15/'3.1.a'!$E$183</f>
        <v>0</v>
      </c>
      <c r="Z15" s="239">
        <f>'2.2'!Z15/'3.1.a'!$E$183</f>
        <v>1.163946572876322E-2</v>
      </c>
      <c r="AA15" s="238">
        <f>'2.2'!AA15/'3.1.a'!$F$183</f>
        <v>1.1816536873448759E-2</v>
      </c>
      <c r="AB15" s="214">
        <f>'2.2'!AB15/'3.1.a'!$F$183</f>
        <v>0</v>
      </c>
      <c r="AC15" s="214">
        <f>'2.2'!AC15/'3.1.a'!$F$183</f>
        <v>0</v>
      </c>
      <c r="AD15" s="214">
        <f>'2.2'!AD15/'3.1.a'!$F$183</f>
        <v>1.1816536873448759E-2</v>
      </c>
      <c r="AE15" s="214">
        <f>'2.2'!AE15/'3.1.a'!$F$183</f>
        <v>0</v>
      </c>
      <c r="AF15" s="214">
        <f>'2.2'!AF15/'3.1.a'!$F$183</f>
        <v>0</v>
      </c>
      <c r="AG15" s="214">
        <f>'2.2'!AG15/'3.1.a'!$F$183</f>
        <v>0</v>
      </c>
      <c r="AH15" s="239">
        <f>'2.2'!AH15/'3.1.a'!$F$183</f>
        <v>1.1816536873448759E-2</v>
      </c>
      <c r="AI15" s="238">
        <f>'2.2'!AI15/'3.1.a'!$G$183</f>
        <v>1.210292966246135E-2</v>
      </c>
      <c r="AJ15" s="214">
        <f>'2.2'!AJ15/'3.1.a'!$G$183</f>
        <v>0</v>
      </c>
      <c r="AK15" s="214">
        <f>'2.2'!AK15/'3.1.a'!$G$183</f>
        <v>0</v>
      </c>
      <c r="AL15" s="214">
        <f>'2.2'!AL15/'3.1.a'!$G$183</f>
        <v>1.210292966246135E-2</v>
      </c>
      <c r="AM15" s="214">
        <f>'2.2'!AM15/'3.1.a'!$G$183</f>
        <v>0</v>
      </c>
      <c r="AN15" s="214">
        <f>'2.2'!AN15/'3.1.a'!$G$183</f>
        <v>0</v>
      </c>
      <c r="AO15" s="214">
        <f>'2.2'!AO15/'3.1.a'!$G$183</f>
        <v>0</v>
      </c>
      <c r="AP15" s="239">
        <f>'2.2'!AP15/'3.1.a'!$G$183</f>
        <v>1.210292966246135E-2</v>
      </c>
      <c r="AQ15" s="238">
        <f>'2.2'!AQ15/'3.1.a'!$H$183</f>
        <v>1.4697834052762381E-2</v>
      </c>
      <c r="AR15" s="214">
        <f>'2.2'!AR15/'3.1.a'!$H$183</f>
        <v>0</v>
      </c>
      <c r="AS15" s="214">
        <f>'2.2'!AS15/'3.1.a'!$H$183</f>
        <v>0</v>
      </c>
      <c r="AT15" s="214">
        <f>'2.2'!AT15/'3.1.a'!$H$183</f>
        <v>1.4697834052762381E-2</v>
      </c>
      <c r="AU15" s="214">
        <f>'2.2'!AU15/'3.1.a'!$H$183</f>
        <v>0</v>
      </c>
      <c r="AV15" s="214">
        <f>'2.2'!AV15/'3.1.a'!$H$183</f>
        <v>0</v>
      </c>
      <c r="AW15" s="214">
        <f>'2.2'!AW15/'3.1.a'!$H$183</f>
        <v>0</v>
      </c>
      <c r="AX15" s="239">
        <f>'2.2'!AX15/'3.1.a'!$H$183</f>
        <v>1.4697834052762381E-2</v>
      </c>
      <c r="AY15" s="238">
        <f>'2.2'!AY15/'3.1.a'!$I$183</f>
        <v>1.4890495868748613E-2</v>
      </c>
      <c r="AZ15" s="214">
        <f>'2.2'!AZ15/'3.1.a'!$I$183</f>
        <v>0</v>
      </c>
      <c r="BA15" s="214">
        <f>'2.2'!BA15/'3.1.a'!$I$183</f>
        <v>0</v>
      </c>
      <c r="BB15" s="214">
        <f>'2.2'!BB15/'3.1.a'!$I$183</f>
        <v>1.4890495868748613E-2</v>
      </c>
      <c r="BC15" s="214">
        <f>'2.2'!BC15/'3.1.a'!$I$183</f>
        <v>0</v>
      </c>
      <c r="BD15" s="214">
        <f>'2.2'!BD15/'3.1.a'!$I$183</f>
        <v>0</v>
      </c>
      <c r="BE15" s="214">
        <f>'2.2'!BE15/'3.1.a'!$I$183</f>
        <v>0</v>
      </c>
      <c r="BF15" s="239">
        <f>'2.2'!BF15/'3.1.a'!$I$183</f>
        <v>1.4890495868748613E-2</v>
      </c>
      <c r="BG15" s="238">
        <f>'2.2'!BG15/'3.1.a'!$J$183</f>
        <v>1.4643500546591999E-2</v>
      </c>
      <c r="BH15" s="214">
        <f>'2.2'!BH15/'3.1.a'!$J$183</f>
        <v>0</v>
      </c>
      <c r="BI15" s="214">
        <f>'2.2'!BI15/'3.1.a'!$J$183</f>
        <v>0</v>
      </c>
      <c r="BJ15" s="214">
        <f>'2.2'!BJ15/'3.1.a'!$J$183</f>
        <v>1.4643500546591999E-2</v>
      </c>
      <c r="BK15" s="214">
        <f>'2.2'!BK15/'3.1.a'!$J$183</f>
        <v>0</v>
      </c>
      <c r="BL15" s="214">
        <f>'2.2'!BL15/'3.1.a'!$J$183</f>
        <v>0</v>
      </c>
      <c r="BM15" s="214">
        <f>'2.2'!BM15/'3.1.a'!$J$183</f>
        <v>0</v>
      </c>
      <c r="BN15" s="239">
        <f>'2.2'!BN15/'3.1.a'!$J$183</f>
        <v>1.4643500546591999E-2</v>
      </c>
      <c r="BO15" s="238">
        <f>'2.2'!BO15/'3.1.a'!$K$183</f>
        <v>1.4229527760640456E-2</v>
      </c>
      <c r="BP15" s="214">
        <f>'2.2'!BP15/'3.1.a'!$K$183</f>
        <v>0</v>
      </c>
      <c r="BQ15" s="214">
        <f>'2.2'!BQ15/'3.1.a'!$K$183</f>
        <v>0</v>
      </c>
      <c r="BR15" s="214">
        <f>'2.2'!BR15/'3.1.a'!$K$183</f>
        <v>1.4229527760640456E-2</v>
      </c>
      <c r="BS15" s="214">
        <f>'2.2'!BS15/'3.1.a'!$K$183</f>
        <v>0</v>
      </c>
      <c r="BT15" s="214">
        <f>'2.2'!BT15/'3.1.a'!$K$183</f>
        <v>0</v>
      </c>
      <c r="BU15" s="214">
        <f>'2.2'!BU15/'3.1.a'!$K$183</f>
        <v>0</v>
      </c>
      <c r="BV15" s="239">
        <f>'2.2'!BV15/'3.1.a'!$K$183</f>
        <v>1.4229527760640456E-2</v>
      </c>
      <c r="BW15" s="238">
        <f>'2.2'!BW15/'3.1.a'!$L$183</f>
        <v>1.4669784603351265E-2</v>
      </c>
      <c r="BX15" s="214">
        <f>'2.2'!BX15/'3.1.a'!$L$183</f>
        <v>0</v>
      </c>
      <c r="BY15" s="214">
        <f>'2.2'!BY15/'3.1.a'!$L$183</f>
        <v>0</v>
      </c>
      <c r="BZ15" s="214">
        <f>'2.2'!BZ15/'3.1.a'!$L$183</f>
        <v>1.4669784603351265E-2</v>
      </c>
      <c r="CA15" s="214">
        <f>'2.2'!CA15/'3.1.a'!$L$183</f>
        <v>0</v>
      </c>
      <c r="CB15" s="214">
        <f>'2.2'!CB15/'3.1.a'!$L$183</f>
        <v>0</v>
      </c>
      <c r="CC15" s="214">
        <f>'2.2'!CC15/'3.1.a'!$L$183</f>
        <v>0</v>
      </c>
      <c r="CD15" s="239">
        <f>'2.2'!CD15/'3.1.a'!$L$183</f>
        <v>1.4669784603351265E-2</v>
      </c>
      <c r="CE15" s="238">
        <f>'2.2'!CE15/'3.1.a'!$M$183</f>
        <v>1.3384226619699978E-2</v>
      </c>
      <c r="CF15" s="214">
        <f>'2.2'!CF15/'3.1.a'!$M$183</f>
        <v>0</v>
      </c>
      <c r="CG15" s="214">
        <f>'2.2'!CG15/'3.1.a'!$M$183</f>
        <v>0</v>
      </c>
      <c r="CH15" s="214">
        <f>'2.2'!CH15/'3.1.a'!$M$183</f>
        <v>1.3384226619699978E-2</v>
      </c>
      <c r="CI15" s="214">
        <f>'2.2'!CI15/'3.1.a'!$M$183</f>
        <v>0</v>
      </c>
      <c r="CJ15" s="214">
        <f>'2.2'!CJ15/'3.1.a'!$M$183</f>
        <v>0</v>
      </c>
      <c r="CK15" s="214">
        <f>'2.2'!CK15/'3.1.a'!$M$183</f>
        <v>0</v>
      </c>
      <c r="CL15" s="285">
        <f>'2.2'!CL15/'3.1.a'!$M$183</f>
        <v>1.3384226619699978E-2</v>
      </c>
    </row>
    <row r="16" spans="1:91" ht="20.100000000000001" customHeight="1" x14ac:dyDescent="0.25">
      <c r="A16" s="35">
        <v>112</v>
      </c>
      <c r="B16" s="36" t="s">
        <v>257</v>
      </c>
      <c r="C16" s="224">
        <f>'2.2'!C16/'3.1.a'!$C$183</f>
        <v>3.2247878705878022E-3</v>
      </c>
      <c r="D16" s="146">
        <f>'2.2'!D16/'3.1.a'!$C$183</f>
        <v>0</v>
      </c>
      <c r="E16" s="146">
        <f>'2.2'!E16/'3.1.a'!$C$183</f>
        <v>0</v>
      </c>
      <c r="F16" s="146">
        <f>'2.2'!F16/'3.1.a'!$C$183</f>
        <v>3.2247878705878022E-3</v>
      </c>
      <c r="G16" s="146">
        <f>'2.2'!G16/'3.1.a'!$C$183</f>
        <v>0</v>
      </c>
      <c r="H16" s="146">
        <f>'2.2'!H16/'3.1.a'!$C$183</f>
        <v>0</v>
      </c>
      <c r="I16" s="146">
        <f>'2.2'!I16/'3.1.a'!$C$183</f>
        <v>0</v>
      </c>
      <c r="J16" s="225">
        <f>'2.2'!J16/'3.1.a'!$C$183</f>
        <v>3.2247878705878022E-3</v>
      </c>
      <c r="K16" s="224">
        <f>'2.2'!K16/'3.1.a'!$D$183</f>
        <v>3.3919814411607582E-3</v>
      </c>
      <c r="L16" s="146">
        <f>'2.2'!L16/'3.1.a'!$D$183</f>
        <v>0</v>
      </c>
      <c r="M16" s="146">
        <f>'2.2'!M16/'3.1.a'!$D$183</f>
        <v>0</v>
      </c>
      <c r="N16" s="146">
        <f>'2.2'!N16/'3.1.a'!$D$183</f>
        <v>3.3919814411607582E-3</v>
      </c>
      <c r="O16" s="146">
        <f>'2.2'!O16/'3.1.a'!$D$183</f>
        <v>0</v>
      </c>
      <c r="P16" s="146">
        <f>'2.2'!P16/'3.1.a'!$D$183</f>
        <v>0</v>
      </c>
      <c r="Q16" s="146">
        <f>'2.2'!Q16/'3.1.a'!$D$183</f>
        <v>0</v>
      </c>
      <c r="R16" s="225">
        <f>'2.2'!R16/'3.1.a'!$D$183</f>
        <v>3.3919814411607582E-3</v>
      </c>
      <c r="S16" s="224">
        <f>'2.2'!S16/'3.1.a'!$E$183</f>
        <v>3.465924915655194E-3</v>
      </c>
      <c r="T16" s="146">
        <f>'2.2'!T16/'3.1.a'!$E$183</f>
        <v>0</v>
      </c>
      <c r="U16" s="146">
        <f>'2.2'!U16/'3.1.a'!$E$183</f>
        <v>0</v>
      </c>
      <c r="V16" s="146">
        <f>'2.2'!V16/'3.1.a'!$E$183</f>
        <v>3.465924915655194E-3</v>
      </c>
      <c r="W16" s="146">
        <f>'2.2'!W16/'3.1.a'!$E$183</f>
        <v>0</v>
      </c>
      <c r="X16" s="146">
        <f>'2.2'!X16/'3.1.a'!$E$183</f>
        <v>0</v>
      </c>
      <c r="Y16" s="146">
        <f>'2.2'!Y16/'3.1.a'!$E$183</f>
        <v>0</v>
      </c>
      <c r="Z16" s="225">
        <f>'2.2'!Z16/'3.1.a'!$E$183</f>
        <v>3.465924915655194E-3</v>
      </c>
      <c r="AA16" s="224">
        <f>'2.2'!AA16/'3.1.a'!$F$183</f>
        <v>3.5121331617150439E-3</v>
      </c>
      <c r="AB16" s="146">
        <f>'2.2'!AB16/'3.1.a'!$F$183</f>
        <v>0</v>
      </c>
      <c r="AC16" s="146">
        <f>'2.2'!AC16/'3.1.a'!$F$183</f>
        <v>0</v>
      </c>
      <c r="AD16" s="146">
        <f>'2.2'!AD16/'3.1.a'!$F$183</f>
        <v>3.5121331617150439E-3</v>
      </c>
      <c r="AE16" s="146">
        <f>'2.2'!AE16/'3.1.a'!$F$183</f>
        <v>0</v>
      </c>
      <c r="AF16" s="146">
        <f>'2.2'!AF16/'3.1.a'!$F$183</f>
        <v>0</v>
      </c>
      <c r="AG16" s="146">
        <f>'2.2'!AG16/'3.1.a'!$F$183</f>
        <v>0</v>
      </c>
      <c r="AH16" s="225">
        <f>'2.2'!AH16/'3.1.a'!$F$183</f>
        <v>3.5121331617150439E-3</v>
      </c>
      <c r="AI16" s="224">
        <f>'2.2'!AI16/'3.1.a'!$G$183</f>
        <v>3.5853063995796475E-3</v>
      </c>
      <c r="AJ16" s="146">
        <f>'2.2'!AJ16/'3.1.a'!$G$183</f>
        <v>0</v>
      </c>
      <c r="AK16" s="146">
        <f>'2.2'!AK16/'3.1.a'!$G$183</f>
        <v>0</v>
      </c>
      <c r="AL16" s="146">
        <f>'2.2'!AL16/'3.1.a'!$G$183</f>
        <v>3.5853063995796475E-3</v>
      </c>
      <c r="AM16" s="146">
        <f>'2.2'!AM16/'3.1.a'!$G$183</f>
        <v>0</v>
      </c>
      <c r="AN16" s="146">
        <f>'2.2'!AN16/'3.1.a'!$G$183</f>
        <v>0</v>
      </c>
      <c r="AO16" s="146">
        <f>'2.2'!AO16/'3.1.a'!$G$183</f>
        <v>0</v>
      </c>
      <c r="AP16" s="225">
        <f>'2.2'!AP16/'3.1.a'!$G$183</f>
        <v>3.5853063995796475E-3</v>
      </c>
      <c r="AQ16" s="224">
        <f>'2.2'!AQ16/'3.1.a'!$H$183</f>
        <v>3.600384814165347E-3</v>
      </c>
      <c r="AR16" s="146">
        <f>'2.2'!AR16/'3.1.a'!$H$183</f>
        <v>0</v>
      </c>
      <c r="AS16" s="146">
        <f>'2.2'!AS16/'3.1.a'!$H$183</f>
        <v>0</v>
      </c>
      <c r="AT16" s="146">
        <f>'2.2'!AT16/'3.1.a'!$H$183</f>
        <v>3.600384814165347E-3</v>
      </c>
      <c r="AU16" s="146">
        <f>'2.2'!AU16/'3.1.a'!$H$183</f>
        <v>0</v>
      </c>
      <c r="AV16" s="146">
        <f>'2.2'!AV16/'3.1.a'!$H$183</f>
        <v>0</v>
      </c>
      <c r="AW16" s="146">
        <f>'2.2'!AW16/'3.1.a'!$H$183</f>
        <v>0</v>
      </c>
      <c r="AX16" s="225">
        <f>'2.2'!AX16/'3.1.a'!$H$183</f>
        <v>3.600384814165347E-3</v>
      </c>
      <c r="AY16" s="224">
        <f>'2.2'!AY16/'3.1.a'!$I$183</f>
        <v>3.5394796967123106E-3</v>
      </c>
      <c r="AZ16" s="146">
        <f>'2.2'!AZ16/'3.1.a'!$I$183</f>
        <v>0</v>
      </c>
      <c r="BA16" s="146">
        <f>'2.2'!BA16/'3.1.a'!$I$183</f>
        <v>0</v>
      </c>
      <c r="BB16" s="146">
        <f>'2.2'!BB16/'3.1.a'!$I$183</f>
        <v>3.5394796967123106E-3</v>
      </c>
      <c r="BC16" s="146">
        <f>'2.2'!BC16/'3.1.a'!$I$183</f>
        <v>0</v>
      </c>
      <c r="BD16" s="146">
        <f>'2.2'!BD16/'3.1.a'!$I$183</f>
        <v>0</v>
      </c>
      <c r="BE16" s="146">
        <f>'2.2'!BE16/'3.1.a'!$I$183</f>
        <v>0</v>
      </c>
      <c r="BF16" s="225">
        <f>'2.2'!BF16/'3.1.a'!$I$183</f>
        <v>3.5394796967123106E-3</v>
      </c>
      <c r="BG16" s="224">
        <f>'2.2'!BG16/'3.1.a'!$J$183</f>
        <v>3.4518771337574742E-3</v>
      </c>
      <c r="BH16" s="146">
        <f>'2.2'!BH16/'3.1.a'!$J$183</f>
        <v>0</v>
      </c>
      <c r="BI16" s="146">
        <f>'2.2'!BI16/'3.1.a'!$J$183</f>
        <v>0</v>
      </c>
      <c r="BJ16" s="146">
        <f>'2.2'!BJ16/'3.1.a'!$J$183</f>
        <v>3.4518771337574742E-3</v>
      </c>
      <c r="BK16" s="146">
        <f>'2.2'!BK16/'3.1.a'!$J$183</f>
        <v>0</v>
      </c>
      <c r="BL16" s="146">
        <f>'2.2'!BL16/'3.1.a'!$J$183</f>
        <v>0</v>
      </c>
      <c r="BM16" s="146">
        <f>'2.2'!BM16/'3.1.a'!$J$183</f>
        <v>0</v>
      </c>
      <c r="BN16" s="225">
        <f>'2.2'!BN16/'3.1.a'!$J$183</f>
        <v>3.4518771337574742E-3</v>
      </c>
      <c r="BO16" s="224">
        <f>'2.2'!BO16/'3.1.a'!$K$183</f>
        <v>3.4844068541181562E-3</v>
      </c>
      <c r="BP16" s="146">
        <f>'2.2'!BP16/'3.1.a'!$K$183</f>
        <v>0</v>
      </c>
      <c r="BQ16" s="146">
        <f>'2.2'!BQ16/'3.1.a'!$K$183</f>
        <v>0</v>
      </c>
      <c r="BR16" s="146">
        <f>'2.2'!BR16/'3.1.a'!$K$183</f>
        <v>3.4844068541181562E-3</v>
      </c>
      <c r="BS16" s="146">
        <f>'2.2'!BS16/'3.1.a'!$K$183</f>
        <v>0</v>
      </c>
      <c r="BT16" s="146">
        <f>'2.2'!BT16/'3.1.a'!$K$183</f>
        <v>0</v>
      </c>
      <c r="BU16" s="146">
        <f>'2.2'!BU16/'3.1.a'!$K$183</f>
        <v>0</v>
      </c>
      <c r="BV16" s="225">
        <f>'2.2'!BV16/'3.1.a'!$K$183</f>
        <v>3.4844068541181562E-3</v>
      </c>
      <c r="BW16" s="224">
        <f>'2.2'!BW16/'3.1.a'!$L$183</f>
        <v>3.2723785557869783E-3</v>
      </c>
      <c r="BX16" s="146">
        <f>'2.2'!BX16/'3.1.a'!$L$183</f>
        <v>0</v>
      </c>
      <c r="BY16" s="146">
        <f>'2.2'!BY16/'3.1.a'!$L$183</f>
        <v>0</v>
      </c>
      <c r="BZ16" s="146">
        <f>'2.2'!BZ16/'3.1.a'!$L$183</f>
        <v>3.2723785557869783E-3</v>
      </c>
      <c r="CA16" s="146">
        <f>'2.2'!CA16/'3.1.a'!$L$183</f>
        <v>0</v>
      </c>
      <c r="CB16" s="146">
        <f>'2.2'!CB16/'3.1.a'!$L$183</f>
        <v>0</v>
      </c>
      <c r="CC16" s="146">
        <f>'2.2'!CC16/'3.1.a'!$L$183</f>
        <v>0</v>
      </c>
      <c r="CD16" s="225">
        <f>'2.2'!CD16/'3.1.a'!$L$183</f>
        <v>3.2723785557869783E-3</v>
      </c>
      <c r="CE16" s="224">
        <f>'2.2'!CE16/'3.1.a'!$M$183</f>
        <v>3.124142906366431E-3</v>
      </c>
      <c r="CF16" s="146">
        <f>'2.2'!CF16/'3.1.a'!$M$183</f>
        <v>0</v>
      </c>
      <c r="CG16" s="146">
        <f>'2.2'!CG16/'3.1.a'!$M$183</f>
        <v>0</v>
      </c>
      <c r="CH16" s="146">
        <f>'2.2'!CH16/'3.1.a'!$M$183</f>
        <v>3.124142906366431E-3</v>
      </c>
      <c r="CI16" s="146">
        <f>'2.2'!CI16/'3.1.a'!$M$183</f>
        <v>0</v>
      </c>
      <c r="CJ16" s="146">
        <f>'2.2'!CJ16/'3.1.a'!$M$183</f>
        <v>0</v>
      </c>
      <c r="CK16" s="146">
        <f>'2.2'!CK16/'3.1.a'!$M$183</f>
        <v>0</v>
      </c>
      <c r="CL16" s="284">
        <f>'2.2'!CL16/'3.1.a'!$M$183</f>
        <v>3.124142906366431E-3</v>
      </c>
    </row>
    <row r="17" spans="1:91" s="104" customFormat="1" ht="20.100000000000001" customHeight="1" x14ac:dyDescent="0.25">
      <c r="A17" s="100" t="s">
        <v>440</v>
      </c>
      <c r="B17" s="101" t="s">
        <v>441</v>
      </c>
      <c r="C17" s="240">
        <f>'2.2'!C17/'3.1.a'!$C$183</f>
        <v>2.8434467638689836E-3</v>
      </c>
      <c r="D17" s="215">
        <f>'2.2'!D17/'3.1.a'!$C$183</f>
        <v>0</v>
      </c>
      <c r="E17" s="215">
        <f>'2.2'!E17/'3.1.a'!$C$183</f>
        <v>0</v>
      </c>
      <c r="F17" s="215">
        <f>'2.2'!F17/'3.1.a'!$C$183</f>
        <v>2.8434467638689836E-3</v>
      </c>
      <c r="G17" s="215">
        <f>'2.2'!G17/'3.1.a'!$C$183</f>
        <v>0</v>
      </c>
      <c r="H17" s="215">
        <f>'2.2'!H17/'3.1.a'!$C$183</f>
        <v>0</v>
      </c>
      <c r="I17" s="215">
        <f>'2.2'!I17/'3.1.a'!$C$183</f>
        <v>0</v>
      </c>
      <c r="J17" s="241">
        <f>'2.2'!J17/'3.1.a'!$C$183</f>
        <v>2.8434467638689836E-3</v>
      </c>
      <c r="K17" s="240">
        <f>'2.2'!K17/'3.1.a'!$D$183</f>
        <v>2.9968549323665075E-3</v>
      </c>
      <c r="L17" s="215">
        <f>'2.2'!L17/'3.1.a'!$D$183</f>
        <v>0</v>
      </c>
      <c r="M17" s="215">
        <f>'2.2'!M17/'3.1.a'!$D$183</f>
        <v>0</v>
      </c>
      <c r="N17" s="215">
        <f>'2.2'!N17/'3.1.a'!$D$183</f>
        <v>2.9968549323665075E-3</v>
      </c>
      <c r="O17" s="215">
        <f>'2.2'!O17/'3.1.a'!$D$183</f>
        <v>0</v>
      </c>
      <c r="P17" s="215">
        <f>'2.2'!P17/'3.1.a'!$D$183</f>
        <v>0</v>
      </c>
      <c r="Q17" s="215">
        <f>'2.2'!Q17/'3.1.a'!$D$183</f>
        <v>0</v>
      </c>
      <c r="R17" s="241">
        <f>'2.2'!R17/'3.1.a'!$D$183</f>
        <v>2.9968549323665075E-3</v>
      </c>
      <c r="S17" s="240">
        <f>'2.2'!S17/'3.1.a'!$E$183</f>
        <v>3.0685867956118272E-3</v>
      </c>
      <c r="T17" s="215">
        <f>'2.2'!T17/'3.1.a'!$E$183</f>
        <v>0</v>
      </c>
      <c r="U17" s="215">
        <f>'2.2'!U17/'3.1.a'!$E$183</f>
        <v>0</v>
      </c>
      <c r="V17" s="215">
        <f>'2.2'!V17/'3.1.a'!$E$183</f>
        <v>3.0685867956118272E-3</v>
      </c>
      <c r="W17" s="215">
        <f>'2.2'!W17/'3.1.a'!$E$183</f>
        <v>0</v>
      </c>
      <c r="X17" s="215">
        <f>'2.2'!X17/'3.1.a'!$E$183</f>
        <v>0</v>
      </c>
      <c r="Y17" s="215">
        <f>'2.2'!Y17/'3.1.a'!$E$183</f>
        <v>0</v>
      </c>
      <c r="Z17" s="241">
        <f>'2.2'!Z17/'3.1.a'!$E$183</f>
        <v>3.0685867956118272E-3</v>
      </c>
      <c r="AA17" s="240">
        <f>'2.2'!AA17/'3.1.a'!$F$183</f>
        <v>3.1060977325142701E-3</v>
      </c>
      <c r="AB17" s="215">
        <f>'2.2'!AB17/'3.1.a'!$F$183</f>
        <v>0</v>
      </c>
      <c r="AC17" s="215">
        <f>'2.2'!AC17/'3.1.a'!$F$183</f>
        <v>0</v>
      </c>
      <c r="AD17" s="215">
        <f>'2.2'!AD17/'3.1.a'!$F$183</f>
        <v>3.1060977325142701E-3</v>
      </c>
      <c r="AE17" s="215">
        <f>'2.2'!AE17/'3.1.a'!$F$183</f>
        <v>0</v>
      </c>
      <c r="AF17" s="215">
        <f>'2.2'!AF17/'3.1.a'!$F$183</f>
        <v>0</v>
      </c>
      <c r="AG17" s="215">
        <f>'2.2'!AG17/'3.1.a'!$F$183</f>
        <v>0</v>
      </c>
      <c r="AH17" s="241">
        <f>'2.2'!AH17/'3.1.a'!$F$183</f>
        <v>3.1060977325142701E-3</v>
      </c>
      <c r="AI17" s="240">
        <f>'2.2'!AI17/'3.1.a'!$G$183</f>
        <v>3.162341354399318E-3</v>
      </c>
      <c r="AJ17" s="215">
        <f>'2.2'!AJ17/'3.1.a'!$G$183</f>
        <v>0</v>
      </c>
      <c r="AK17" s="215">
        <f>'2.2'!AK17/'3.1.a'!$G$183</f>
        <v>0</v>
      </c>
      <c r="AL17" s="215">
        <f>'2.2'!AL17/'3.1.a'!$G$183</f>
        <v>3.162341354399318E-3</v>
      </c>
      <c r="AM17" s="215">
        <f>'2.2'!AM17/'3.1.a'!$G$183</f>
        <v>0</v>
      </c>
      <c r="AN17" s="215">
        <f>'2.2'!AN17/'3.1.a'!$G$183</f>
        <v>0</v>
      </c>
      <c r="AO17" s="215">
        <f>'2.2'!AO17/'3.1.a'!$G$183</f>
        <v>0</v>
      </c>
      <c r="AP17" s="241">
        <f>'2.2'!AP17/'3.1.a'!$G$183</f>
        <v>3.162341354399318E-3</v>
      </c>
      <c r="AQ17" s="240">
        <f>'2.2'!AQ17/'3.1.a'!$H$183</f>
        <v>3.1753820680788026E-3</v>
      </c>
      <c r="AR17" s="215">
        <f>'2.2'!AR17/'3.1.a'!$H$183</f>
        <v>0</v>
      </c>
      <c r="AS17" s="215">
        <f>'2.2'!AS17/'3.1.a'!$H$183</f>
        <v>0</v>
      </c>
      <c r="AT17" s="215">
        <f>'2.2'!AT17/'3.1.a'!$H$183</f>
        <v>3.1753820680788026E-3</v>
      </c>
      <c r="AU17" s="215">
        <f>'2.2'!AU17/'3.1.a'!$H$183</f>
        <v>0</v>
      </c>
      <c r="AV17" s="215">
        <f>'2.2'!AV17/'3.1.a'!$H$183</f>
        <v>0</v>
      </c>
      <c r="AW17" s="215">
        <f>'2.2'!AW17/'3.1.a'!$H$183</f>
        <v>0</v>
      </c>
      <c r="AX17" s="241">
        <f>'2.2'!AX17/'3.1.a'!$H$183</f>
        <v>3.1753820680788026E-3</v>
      </c>
      <c r="AY17" s="240">
        <f>'2.2'!AY17/'3.1.a'!$I$183</f>
        <v>3.1060914111193413E-3</v>
      </c>
      <c r="AZ17" s="215">
        <f>'2.2'!AZ17/'3.1.a'!$I$183</f>
        <v>0</v>
      </c>
      <c r="BA17" s="215">
        <f>'2.2'!BA17/'3.1.a'!$I$183</f>
        <v>0</v>
      </c>
      <c r="BB17" s="215">
        <f>'2.2'!BB17/'3.1.a'!$I$183</f>
        <v>3.1060914111193413E-3</v>
      </c>
      <c r="BC17" s="215">
        <f>'2.2'!BC17/'3.1.a'!$I$183</f>
        <v>0</v>
      </c>
      <c r="BD17" s="215">
        <f>'2.2'!BD17/'3.1.a'!$I$183</f>
        <v>0</v>
      </c>
      <c r="BE17" s="215">
        <f>'2.2'!BE17/'3.1.a'!$I$183</f>
        <v>0</v>
      </c>
      <c r="BF17" s="241">
        <f>'2.2'!BF17/'3.1.a'!$I$183</f>
        <v>3.1060914111193413E-3</v>
      </c>
      <c r="BG17" s="240">
        <f>'2.2'!BG17/'3.1.a'!$J$183</f>
        <v>3.0385261103588715E-3</v>
      </c>
      <c r="BH17" s="215">
        <f>'2.2'!BH17/'3.1.a'!$J$183</f>
        <v>0</v>
      </c>
      <c r="BI17" s="215">
        <f>'2.2'!BI17/'3.1.a'!$J$183</f>
        <v>0</v>
      </c>
      <c r="BJ17" s="215">
        <f>'2.2'!BJ17/'3.1.a'!$J$183</f>
        <v>3.0385261103588715E-3</v>
      </c>
      <c r="BK17" s="215">
        <f>'2.2'!BK17/'3.1.a'!$J$183</f>
        <v>0</v>
      </c>
      <c r="BL17" s="215">
        <f>'2.2'!BL17/'3.1.a'!$J$183</f>
        <v>0</v>
      </c>
      <c r="BM17" s="215">
        <f>'2.2'!BM17/'3.1.a'!$J$183</f>
        <v>0</v>
      </c>
      <c r="BN17" s="241">
        <f>'2.2'!BN17/'3.1.a'!$J$183</f>
        <v>3.0385261103588715E-3</v>
      </c>
      <c r="BO17" s="240">
        <f>'2.2'!BO17/'3.1.a'!$K$183</f>
        <v>3.1380538837596215E-3</v>
      </c>
      <c r="BP17" s="215">
        <f>'2.2'!BP17/'3.1.a'!$K$183</f>
        <v>0</v>
      </c>
      <c r="BQ17" s="215">
        <f>'2.2'!BQ17/'3.1.a'!$K$183</f>
        <v>0</v>
      </c>
      <c r="BR17" s="215">
        <f>'2.2'!BR17/'3.1.a'!$K$183</f>
        <v>3.1380538837596215E-3</v>
      </c>
      <c r="BS17" s="215">
        <f>'2.2'!BS17/'3.1.a'!$K$183</f>
        <v>0</v>
      </c>
      <c r="BT17" s="215">
        <f>'2.2'!BT17/'3.1.a'!$K$183</f>
        <v>0</v>
      </c>
      <c r="BU17" s="215">
        <f>'2.2'!BU17/'3.1.a'!$K$183</f>
        <v>0</v>
      </c>
      <c r="BV17" s="241">
        <f>'2.2'!BV17/'3.1.a'!$K$183</f>
        <v>3.1380538837596215E-3</v>
      </c>
      <c r="BW17" s="240">
        <f>'2.2'!BW17/'3.1.a'!$L$183</f>
        <v>2.9671156653866466E-3</v>
      </c>
      <c r="BX17" s="215">
        <f>'2.2'!BX17/'3.1.a'!$L$183</f>
        <v>0</v>
      </c>
      <c r="BY17" s="215">
        <f>'2.2'!BY17/'3.1.a'!$L$183</f>
        <v>0</v>
      </c>
      <c r="BZ17" s="215">
        <f>'2.2'!BZ17/'3.1.a'!$L$183</f>
        <v>2.9671156653866466E-3</v>
      </c>
      <c r="CA17" s="215">
        <f>'2.2'!CA17/'3.1.a'!$L$183</f>
        <v>0</v>
      </c>
      <c r="CB17" s="215">
        <f>'2.2'!CB17/'3.1.a'!$L$183</f>
        <v>0</v>
      </c>
      <c r="CC17" s="215">
        <f>'2.2'!CC17/'3.1.a'!$L$183</f>
        <v>0</v>
      </c>
      <c r="CD17" s="241">
        <f>'2.2'!CD17/'3.1.a'!$L$183</f>
        <v>2.9671156653866466E-3</v>
      </c>
      <c r="CE17" s="240">
        <f>'2.2'!CE17/'3.1.a'!$M$183</f>
        <v>2.8311239083426971E-3</v>
      </c>
      <c r="CF17" s="215">
        <f>'2.2'!CF17/'3.1.a'!$M$183</f>
        <v>0</v>
      </c>
      <c r="CG17" s="215">
        <f>'2.2'!CG17/'3.1.a'!$M$183</f>
        <v>0</v>
      </c>
      <c r="CH17" s="215">
        <f>'2.2'!CH17/'3.1.a'!$M$183</f>
        <v>2.8311239083426971E-3</v>
      </c>
      <c r="CI17" s="215">
        <f>'2.2'!CI17/'3.1.a'!$M$183</f>
        <v>0</v>
      </c>
      <c r="CJ17" s="215">
        <f>'2.2'!CJ17/'3.1.a'!$M$183</f>
        <v>0</v>
      </c>
      <c r="CK17" s="215">
        <f>'2.2'!CK17/'3.1.a'!$M$183</f>
        <v>0</v>
      </c>
      <c r="CL17" s="287">
        <f>'2.2'!CL17/'3.1.a'!$M$183</f>
        <v>2.8311239083426971E-3</v>
      </c>
      <c r="CM17" s="294"/>
    </row>
    <row r="18" spans="1:91" s="104" customFormat="1" ht="20.100000000000001" customHeight="1" x14ac:dyDescent="0.25">
      <c r="A18" s="100" t="s">
        <v>442</v>
      </c>
      <c r="B18" s="101" t="s">
        <v>443</v>
      </c>
      <c r="C18" s="240">
        <f>'2.2'!C18/'3.1.a'!$C$183</f>
        <v>3.8134110671881835E-4</v>
      </c>
      <c r="D18" s="215">
        <f>'2.2'!D18/'3.1.a'!$C$183</f>
        <v>0</v>
      </c>
      <c r="E18" s="215">
        <f>'2.2'!E18/'3.1.a'!$C$183</f>
        <v>0</v>
      </c>
      <c r="F18" s="215">
        <f>'2.2'!F18/'3.1.a'!$C$183</f>
        <v>3.8134110671881835E-4</v>
      </c>
      <c r="G18" s="215">
        <f>'2.2'!G18/'3.1.a'!$C$183</f>
        <v>0</v>
      </c>
      <c r="H18" s="215">
        <f>'2.2'!H18/'3.1.a'!$C$183</f>
        <v>0</v>
      </c>
      <c r="I18" s="215">
        <f>'2.2'!I18/'3.1.a'!$C$183</f>
        <v>0</v>
      </c>
      <c r="J18" s="241">
        <f>'2.2'!J18/'3.1.a'!$C$183</f>
        <v>3.8134110671881835E-4</v>
      </c>
      <c r="K18" s="240">
        <f>'2.2'!K18/'3.1.a'!$D$183</f>
        <v>3.9512650879425058E-4</v>
      </c>
      <c r="L18" s="215">
        <f>'2.2'!L18/'3.1.a'!$D$183</f>
        <v>0</v>
      </c>
      <c r="M18" s="215">
        <f>'2.2'!M18/'3.1.a'!$D$183</f>
        <v>0</v>
      </c>
      <c r="N18" s="215">
        <f>'2.2'!N18/'3.1.a'!$D$183</f>
        <v>3.9512650879425058E-4</v>
      </c>
      <c r="O18" s="215">
        <f>'2.2'!O18/'3.1.a'!$D$183</f>
        <v>0</v>
      </c>
      <c r="P18" s="215">
        <f>'2.2'!P18/'3.1.a'!$D$183</f>
        <v>0</v>
      </c>
      <c r="Q18" s="215">
        <f>'2.2'!Q18/'3.1.a'!$D$183</f>
        <v>0</v>
      </c>
      <c r="R18" s="241">
        <f>'2.2'!R18/'3.1.a'!$D$183</f>
        <v>3.9512650879425058E-4</v>
      </c>
      <c r="S18" s="240">
        <f>'2.2'!S18/'3.1.a'!$E$183</f>
        <v>3.9733812004336664E-4</v>
      </c>
      <c r="T18" s="215">
        <f>'2.2'!T18/'3.1.a'!$E$183</f>
        <v>0</v>
      </c>
      <c r="U18" s="215">
        <f>'2.2'!U18/'3.1.a'!$E$183</f>
        <v>0</v>
      </c>
      <c r="V18" s="215">
        <f>'2.2'!V18/'3.1.a'!$E$183</f>
        <v>3.9733812004336664E-4</v>
      </c>
      <c r="W18" s="215">
        <f>'2.2'!W18/'3.1.a'!$E$183</f>
        <v>0</v>
      </c>
      <c r="X18" s="215">
        <f>'2.2'!X18/'3.1.a'!$E$183</f>
        <v>0</v>
      </c>
      <c r="Y18" s="215">
        <f>'2.2'!Y18/'3.1.a'!$E$183</f>
        <v>0</v>
      </c>
      <c r="Z18" s="241">
        <f>'2.2'!Z18/'3.1.a'!$E$183</f>
        <v>3.9733812004336664E-4</v>
      </c>
      <c r="AA18" s="240">
        <f>'2.2'!AA18/'3.1.a'!$F$183</f>
        <v>4.0603542920077378E-4</v>
      </c>
      <c r="AB18" s="215">
        <f>'2.2'!AB18/'3.1.a'!$F$183</f>
        <v>0</v>
      </c>
      <c r="AC18" s="215">
        <f>'2.2'!AC18/'3.1.a'!$F$183</f>
        <v>0</v>
      </c>
      <c r="AD18" s="215">
        <f>'2.2'!AD18/'3.1.a'!$F$183</f>
        <v>4.0603542920077378E-4</v>
      </c>
      <c r="AE18" s="215">
        <f>'2.2'!AE18/'3.1.a'!$F$183</f>
        <v>0</v>
      </c>
      <c r="AF18" s="215">
        <f>'2.2'!AF18/'3.1.a'!$F$183</f>
        <v>0</v>
      </c>
      <c r="AG18" s="215">
        <f>'2.2'!AG18/'3.1.a'!$F$183</f>
        <v>0</v>
      </c>
      <c r="AH18" s="241">
        <f>'2.2'!AH18/'3.1.a'!$F$183</f>
        <v>4.0603542920077378E-4</v>
      </c>
      <c r="AI18" s="240">
        <f>'2.2'!AI18/'3.1.a'!$G$183</f>
        <v>4.2296504518032939E-4</v>
      </c>
      <c r="AJ18" s="215">
        <f>'2.2'!AJ18/'3.1.a'!$G$183</f>
        <v>0</v>
      </c>
      <c r="AK18" s="215">
        <f>'2.2'!AK18/'3.1.a'!$G$183</f>
        <v>0</v>
      </c>
      <c r="AL18" s="215">
        <f>'2.2'!AL18/'3.1.a'!$G$183</f>
        <v>4.2296504518032939E-4</v>
      </c>
      <c r="AM18" s="215">
        <f>'2.2'!AM18/'3.1.a'!$G$183</f>
        <v>0</v>
      </c>
      <c r="AN18" s="215">
        <f>'2.2'!AN18/'3.1.a'!$G$183</f>
        <v>0</v>
      </c>
      <c r="AO18" s="215">
        <f>'2.2'!AO18/'3.1.a'!$G$183</f>
        <v>0</v>
      </c>
      <c r="AP18" s="241">
        <f>'2.2'!AP18/'3.1.a'!$G$183</f>
        <v>4.2296504518032939E-4</v>
      </c>
      <c r="AQ18" s="240">
        <f>'2.2'!AQ18/'3.1.a'!$H$183</f>
        <v>4.2500274608654374E-4</v>
      </c>
      <c r="AR18" s="215">
        <f>'2.2'!AR18/'3.1.a'!$H$183</f>
        <v>0</v>
      </c>
      <c r="AS18" s="215">
        <f>'2.2'!AS18/'3.1.a'!$H$183</f>
        <v>0</v>
      </c>
      <c r="AT18" s="215">
        <f>'2.2'!AT18/'3.1.a'!$H$183</f>
        <v>4.2500274608654374E-4</v>
      </c>
      <c r="AU18" s="215">
        <f>'2.2'!AU18/'3.1.a'!$H$183</f>
        <v>0</v>
      </c>
      <c r="AV18" s="215">
        <f>'2.2'!AV18/'3.1.a'!$H$183</f>
        <v>0</v>
      </c>
      <c r="AW18" s="215">
        <f>'2.2'!AW18/'3.1.a'!$H$183</f>
        <v>0</v>
      </c>
      <c r="AX18" s="241">
        <f>'2.2'!AX18/'3.1.a'!$H$183</f>
        <v>4.2500274608654374E-4</v>
      </c>
      <c r="AY18" s="240">
        <f>'2.2'!AY18/'3.1.a'!$I$183</f>
        <v>4.333882855929694E-4</v>
      </c>
      <c r="AZ18" s="215">
        <f>'2.2'!AZ18/'3.1.a'!$I$183</f>
        <v>0</v>
      </c>
      <c r="BA18" s="215">
        <f>'2.2'!BA18/'3.1.a'!$I$183</f>
        <v>0</v>
      </c>
      <c r="BB18" s="215">
        <f>'2.2'!BB18/'3.1.a'!$I$183</f>
        <v>4.333882855929694E-4</v>
      </c>
      <c r="BC18" s="215">
        <f>'2.2'!BC18/'3.1.a'!$I$183</f>
        <v>0</v>
      </c>
      <c r="BD18" s="215">
        <f>'2.2'!BD18/'3.1.a'!$I$183</f>
        <v>0</v>
      </c>
      <c r="BE18" s="215">
        <f>'2.2'!BE18/'3.1.a'!$I$183</f>
        <v>0</v>
      </c>
      <c r="BF18" s="241">
        <f>'2.2'!BF18/'3.1.a'!$I$183</f>
        <v>4.333882855929694E-4</v>
      </c>
      <c r="BG18" s="240">
        <f>'2.2'!BG18/'3.1.a'!$J$183</f>
        <v>4.1335102339860229E-4</v>
      </c>
      <c r="BH18" s="215">
        <f>'2.2'!BH18/'3.1.a'!$J$183</f>
        <v>0</v>
      </c>
      <c r="BI18" s="215">
        <f>'2.2'!BI18/'3.1.a'!$J$183</f>
        <v>0</v>
      </c>
      <c r="BJ18" s="215">
        <f>'2.2'!BJ18/'3.1.a'!$J$183</f>
        <v>4.1335102339860229E-4</v>
      </c>
      <c r="BK18" s="215">
        <f>'2.2'!BK18/'3.1.a'!$J$183</f>
        <v>0</v>
      </c>
      <c r="BL18" s="215">
        <f>'2.2'!BL18/'3.1.a'!$J$183</f>
        <v>0</v>
      </c>
      <c r="BM18" s="215">
        <f>'2.2'!BM18/'3.1.a'!$J$183</f>
        <v>0</v>
      </c>
      <c r="BN18" s="241">
        <f>'2.2'!BN18/'3.1.a'!$J$183</f>
        <v>4.1335102339860229E-4</v>
      </c>
      <c r="BO18" s="240">
        <f>'2.2'!BO18/'3.1.a'!$K$183</f>
        <v>3.4635297035853503E-4</v>
      </c>
      <c r="BP18" s="215">
        <f>'2.2'!BP18/'3.1.a'!$K$183</f>
        <v>0</v>
      </c>
      <c r="BQ18" s="215">
        <f>'2.2'!BQ18/'3.1.a'!$K$183</f>
        <v>0</v>
      </c>
      <c r="BR18" s="215">
        <f>'2.2'!BR18/'3.1.a'!$K$183</f>
        <v>3.4635297035853503E-4</v>
      </c>
      <c r="BS18" s="215">
        <f>'2.2'!BS18/'3.1.a'!$K$183</f>
        <v>0</v>
      </c>
      <c r="BT18" s="215">
        <f>'2.2'!BT18/'3.1.a'!$K$183</f>
        <v>0</v>
      </c>
      <c r="BU18" s="215">
        <f>'2.2'!BU18/'3.1.a'!$K$183</f>
        <v>0</v>
      </c>
      <c r="BV18" s="241">
        <f>'2.2'!BV18/'3.1.a'!$K$183</f>
        <v>3.4635297035853503E-4</v>
      </c>
      <c r="BW18" s="240">
        <f>'2.2'!BW18/'3.1.a'!$L$183</f>
        <v>3.0526289040033164E-4</v>
      </c>
      <c r="BX18" s="215">
        <f>'2.2'!BX18/'3.1.a'!$L$183</f>
        <v>0</v>
      </c>
      <c r="BY18" s="215">
        <f>'2.2'!BY18/'3.1.a'!$L$183</f>
        <v>0</v>
      </c>
      <c r="BZ18" s="215">
        <f>'2.2'!BZ18/'3.1.a'!$L$183</f>
        <v>3.0526289040033164E-4</v>
      </c>
      <c r="CA18" s="215">
        <f>'2.2'!CA18/'3.1.a'!$L$183</f>
        <v>0</v>
      </c>
      <c r="CB18" s="215">
        <f>'2.2'!CB18/'3.1.a'!$L$183</f>
        <v>0</v>
      </c>
      <c r="CC18" s="215">
        <f>'2.2'!CC18/'3.1.a'!$L$183</f>
        <v>0</v>
      </c>
      <c r="CD18" s="241">
        <f>'2.2'!CD18/'3.1.a'!$L$183</f>
        <v>3.0526289040033164E-4</v>
      </c>
      <c r="CE18" s="240">
        <f>'2.2'!CE18/'3.1.a'!$M$183</f>
        <v>2.9301899802373378E-4</v>
      </c>
      <c r="CF18" s="215">
        <f>'2.2'!CF18/'3.1.a'!$M$183</f>
        <v>0</v>
      </c>
      <c r="CG18" s="215">
        <f>'2.2'!CG18/'3.1.a'!$M$183</f>
        <v>0</v>
      </c>
      <c r="CH18" s="215">
        <f>'2.2'!CH18/'3.1.a'!$M$183</f>
        <v>2.9301899802373378E-4</v>
      </c>
      <c r="CI18" s="215">
        <f>'2.2'!CI18/'3.1.a'!$M$183</f>
        <v>0</v>
      </c>
      <c r="CJ18" s="215">
        <f>'2.2'!CJ18/'3.1.a'!$M$183</f>
        <v>0</v>
      </c>
      <c r="CK18" s="215">
        <f>'2.2'!CK18/'3.1.a'!$M$183</f>
        <v>0</v>
      </c>
      <c r="CL18" s="287">
        <f>'2.2'!CL18/'3.1.a'!$M$183</f>
        <v>2.9301899802373378E-4</v>
      </c>
      <c r="CM18" s="294"/>
    </row>
    <row r="19" spans="1:91" ht="20.100000000000001" customHeight="1" x14ac:dyDescent="0.25">
      <c r="A19" s="35">
        <v>113</v>
      </c>
      <c r="B19" s="36" t="s">
        <v>258</v>
      </c>
      <c r="C19" s="224">
        <f>'2.2'!C19/'3.1.a'!$C$183</f>
        <v>1.3583259818258415E-4</v>
      </c>
      <c r="D19" s="146">
        <f>'2.2'!D19/'3.1.a'!$C$183</f>
        <v>0</v>
      </c>
      <c r="E19" s="146">
        <f>'2.2'!E19/'3.1.a'!$C$183</f>
        <v>0</v>
      </c>
      <c r="F19" s="146">
        <f>'2.2'!F19/'3.1.a'!$C$183</f>
        <v>1.3583259818258415E-4</v>
      </c>
      <c r="G19" s="146">
        <f>'2.2'!G19/'3.1.a'!$C$183</f>
        <v>6.3132329418759923E-3</v>
      </c>
      <c r="H19" s="146">
        <f>'2.2'!H19/'3.1.a'!$C$183</f>
        <v>6.1793334352300555E-3</v>
      </c>
      <c r="I19" s="146">
        <f>'2.2'!I19/'3.1.a'!$C$183</f>
        <v>0</v>
      </c>
      <c r="J19" s="225">
        <f>'2.2'!J19/'3.1.a'!$C$183</f>
        <v>1.262839897528863E-2</v>
      </c>
      <c r="K19" s="224">
        <f>'2.2'!K19/'3.1.a'!$D$183</f>
        <v>1.3763544571291993E-4</v>
      </c>
      <c r="L19" s="146">
        <f>'2.2'!L19/'3.1.a'!$D$183</f>
        <v>0</v>
      </c>
      <c r="M19" s="146">
        <f>'2.2'!M19/'3.1.a'!$D$183</f>
        <v>0</v>
      </c>
      <c r="N19" s="146">
        <f>'2.2'!N19/'3.1.a'!$D$183</f>
        <v>1.3763544571291993E-4</v>
      </c>
      <c r="O19" s="146">
        <f>'2.2'!O19/'3.1.a'!$D$183</f>
        <v>6.3047143889153178E-3</v>
      </c>
      <c r="P19" s="146">
        <f>'2.2'!P19/'3.1.a'!$D$183</f>
        <v>6.3585720609643879E-3</v>
      </c>
      <c r="Q19" s="146">
        <f>'2.2'!Q19/'3.1.a'!$D$183</f>
        <v>0</v>
      </c>
      <c r="R19" s="225">
        <f>'2.2'!R19/'3.1.a'!$D$183</f>
        <v>1.2800921895592626E-2</v>
      </c>
      <c r="S19" s="224">
        <f>'2.2'!S19/'3.1.a'!$E$183</f>
        <v>1.4280348545514209E-4</v>
      </c>
      <c r="T19" s="146">
        <f>'2.2'!T19/'3.1.a'!$E$183</f>
        <v>0</v>
      </c>
      <c r="U19" s="146">
        <f>'2.2'!U19/'3.1.a'!$E$183</f>
        <v>0</v>
      </c>
      <c r="V19" s="146">
        <f>'2.2'!V19/'3.1.a'!$E$183</f>
        <v>1.4280348545514209E-4</v>
      </c>
      <c r="W19" s="146">
        <f>'2.2'!W19/'3.1.a'!$E$183</f>
        <v>6.4915731882648356E-3</v>
      </c>
      <c r="X19" s="146">
        <f>'2.2'!X19/'3.1.a'!$E$183</f>
        <v>6.3886015581880251E-3</v>
      </c>
      <c r="Y19" s="146">
        <f>'2.2'!Y19/'3.1.a'!$E$183</f>
        <v>0</v>
      </c>
      <c r="Z19" s="225">
        <f>'2.2'!Z19/'3.1.a'!$E$183</f>
        <v>1.3022978231908003E-2</v>
      </c>
      <c r="AA19" s="224">
        <f>'2.2'!AA19/'3.1.a'!$F$183</f>
        <v>1.4671966495542911E-4</v>
      </c>
      <c r="AB19" s="146">
        <f>'2.2'!AB19/'3.1.a'!$F$183</f>
        <v>0</v>
      </c>
      <c r="AC19" s="146">
        <f>'2.2'!AC19/'3.1.a'!$F$183</f>
        <v>0</v>
      </c>
      <c r="AD19" s="146">
        <f>'2.2'!AD19/'3.1.a'!$F$183</f>
        <v>1.4671966495542911E-4</v>
      </c>
      <c r="AE19" s="146">
        <f>'2.2'!AE19/'3.1.a'!$F$183</f>
        <v>6.4380754348425879E-3</v>
      </c>
      <c r="AF19" s="146">
        <f>'2.2'!AF19/'3.1.a'!$F$183</f>
        <v>6.5717076666168151E-3</v>
      </c>
      <c r="AG19" s="146">
        <f>'2.2'!AG19/'3.1.a'!$F$183</f>
        <v>0</v>
      </c>
      <c r="AH19" s="225">
        <f>'2.2'!AH19/'3.1.a'!$F$183</f>
        <v>1.3156502766414831E-2</v>
      </c>
      <c r="AI19" s="224">
        <f>'2.2'!AI19/'3.1.a'!$G$183</f>
        <v>1.6072305445467372E-4</v>
      </c>
      <c r="AJ19" s="146">
        <f>'2.2'!AJ19/'3.1.a'!$G$183</f>
        <v>0</v>
      </c>
      <c r="AK19" s="146">
        <f>'2.2'!AK19/'3.1.a'!$G$183</f>
        <v>0</v>
      </c>
      <c r="AL19" s="146">
        <f>'2.2'!AL19/'3.1.a'!$G$183</f>
        <v>1.6072305445467372E-4</v>
      </c>
      <c r="AM19" s="146">
        <f>'2.2'!AM19/'3.1.a'!$G$183</f>
        <v>6.5901037362061949E-3</v>
      </c>
      <c r="AN19" s="146">
        <f>'2.2'!AN19/'3.1.a'!$G$183</f>
        <v>6.6448202731793551E-3</v>
      </c>
      <c r="AO19" s="146">
        <f>'2.2'!AO19/'3.1.a'!$G$183</f>
        <v>0</v>
      </c>
      <c r="AP19" s="225">
        <f>'2.2'!AP19/'3.1.a'!$G$183</f>
        <v>1.3395647063840225E-2</v>
      </c>
      <c r="AQ19" s="224">
        <f>'2.2'!AQ19/'3.1.a'!$H$183</f>
        <v>1.8856668355797163E-4</v>
      </c>
      <c r="AR19" s="146">
        <f>'2.2'!AR19/'3.1.a'!$H$183</f>
        <v>0</v>
      </c>
      <c r="AS19" s="146">
        <f>'2.2'!AS19/'3.1.a'!$H$183</f>
        <v>0</v>
      </c>
      <c r="AT19" s="146">
        <f>'2.2'!AT19/'3.1.a'!$H$183</f>
        <v>1.8856668355797163E-4</v>
      </c>
      <c r="AU19" s="146">
        <f>'2.2'!AU19/'3.1.a'!$H$183</f>
        <v>7.2846672030410682E-3</v>
      </c>
      <c r="AV19" s="146">
        <f>'2.2'!AV19/'3.1.a'!$H$183</f>
        <v>6.9665643202350301E-3</v>
      </c>
      <c r="AW19" s="146">
        <f>'2.2'!AW19/'3.1.a'!$H$183</f>
        <v>0</v>
      </c>
      <c r="AX19" s="225">
        <f>'2.2'!AX19/'3.1.a'!$H$183</f>
        <v>1.4439798206834069E-2</v>
      </c>
      <c r="AY19" s="224">
        <f>'2.2'!AY19/'3.1.a'!$I$183</f>
        <v>1.8498296985259029E-4</v>
      </c>
      <c r="AZ19" s="146">
        <f>'2.2'!AZ19/'3.1.a'!$I$183</f>
        <v>0</v>
      </c>
      <c r="BA19" s="146">
        <f>'2.2'!BA19/'3.1.a'!$I$183</f>
        <v>0</v>
      </c>
      <c r="BB19" s="146">
        <f>'2.2'!BB19/'3.1.a'!$I$183</f>
        <v>1.8498296985259029E-4</v>
      </c>
      <c r="BC19" s="146">
        <f>'2.2'!BC19/'3.1.a'!$I$183</f>
        <v>7.5730296162938035E-3</v>
      </c>
      <c r="BD19" s="146">
        <f>'2.2'!BD19/'3.1.a'!$I$183</f>
        <v>7.0172826637216164E-3</v>
      </c>
      <c r="BE19" s="146">
        <f>'2.2'!BE19/'3.1.a'!$I$183</f>
        <v>0</v>
      </c>
      <c r="BF19" s="225">
        <f>'2.2'!BF19/'3.1.a'!$I$183</f>
        <v>1.4775295249868011E-2</v>
      </c>
      <c r="BG19" s="224">
        <f>'2.2'!BG19/'3.1.a'!$J$183</f>
        <v>1.9940673214051736E-4</v>
      </c>
      <c r="BH19" s="146">
        <f>'2.2'!BH19/'3.1.a'!$J$183</f>
        <v>0</v>
      </c>
      <c r="BI19" s="146">
        <f>'2.2'!BI19/'3.1.a'!$J$183</f>
        <v>0</v>
      </c>
      <c r="BJ19" s="146">
        <f>'2.2'!BJ19/'3.1.a'!$J$183</f>
        <v>1.9940673214051736E-4</v>
      </c>
      <c r="BK19" s="146">
        <f>'2.2'!BK19/'3.1.a'!$J$183</f>
        <v>7.4072740027004988E-3</v>
      </c>
      <c r="BL19" s="146">
        <f>'2.2'!BL19/'3.1.a'!$J$183</f>
        <v>7.3968616912390376E-3</v>
      </c>
      <c r="BM19" s="146">
        <f>'2.2'!BM19/'3.1.a'!$J$183</f>
        <v>0</v>
      </c>
      <c r="BN19" s="225">
        <f>'2.2'!BN19/'3.1.a'!$J$183</f>
        <v>1.5003542426080051E-2</v>
      </c>
      <c r="BO19" s="224">
        <f>'2.2'!BO19/'3.1.a'!$K$183</f>
        <v>2.0625938381451772E-4</v>
      </c>
      <c r="BP19" s="146">
        <f>'2.2'!BP19/'3.1.a'!$K$183</f>
        <v>0</v>
      </c>
      <c r="BQ19" s="146">
        <f>'2.2'!BQ19/'3.1.a'!$K$183</f>
        <v>0</v>
      </c>
      <c r="BR19" s="146">
        <f>'2.2'!BR19/'3.1.a'!$K$183</f>
        <v>2.0625938381451772E-4</v>
      </c>
      <c r="BS19" s="146">
        <f>'2.2'!BS19/'3.1.a'!$K$183</f>
        <v>7.3943134836477464E-3</v>
      </c>
      <c r="BT19" s="146">
        <f>'2.2'!BT19/'3.1.a'!$K$183</f>
        <v>7.831445290365285E-3</v>
      </c>
      <c r="BU19" s="146">
        <f>'2.2'!BU19/'3.1.a'!$K$183</f>
        <v>0</v>
      </c>
      <c r="BV19" s="225">
        <f>'2.2'!BV19/'3.1.a'!$K$183</f>
        <v>1.543201815782755E-2</v>
      </c>
      <c r="BW19" s="224">
        <f>'2.2'!BW19/'3.1.a'!$L$183</f>
        <v>2.2358242435665206E-4</v>
      </c>
      <c r="BX19" s="146">
        <f>'2.2'!BX19/'3.1.a'!$L$183</f>
        <v>0</v>
      </c>
      <c r="BY19" s="146">
        <f>'2.2'!BY19/'3.1.a'!$L$183</f>
        <v>0</v>
      </c>
      <c r="BZ19" s="146">
        <f>'2.2'!BZ19/'3.1.a'!$L$183</f>
        <v>2.2358242435665206E-4</v>
      </c>
      <c r="CA19" s="146">
        <f>'2.2'!CA19/'3.1.a'!$L$183</f>
        <v>7.5748067546676208E-3</v>
      </c>
      <c r="CB19" s="146">
        <f>'2.2'!CB19/'3.1.a'!$L$183</f>
        <v>8.1102359114247902E-3</v>
      </c>
      <c r="CC19" s="146">
        <f>'2.2'!CC19/'3.1.a'!$L$183</f>
        <v>0</v>
      </c>
      <c r="CD19" s="225">
        <f>'2.2'!CD19/'3.1.a'!$L$183</f>
        <v>1.5908625090449064E-2</v>
      </c>
      <c r="CE19" s="224">
        <f>'2.2'!CE19/'3.1.a'!$M$183</f>
        <v>2.3965888636923871E-4</v>
      </c>
      <c r="CF19" s="146">
        <f>'2.2'!CF19/'3.1.a'!$M$183</f>
        <v>0</v>
      </c>
      <c r="CG19" s="146">
        <f>'2.2'!CG19/'3.1.a'!$M$183</f>
        <v>0</v>
      </c>
      <c r="CH19" s="146">
        <f>'2.2'!CH19/'3.1.a'!$M$183</f>
        <v>2.3965888636923871E-4</v>
      </c>
      <c r="CI19" s="146">
        <f>'2.2'!CI19/'3.1.a'!$M$183</f>
        <v>7.8323632083827695E-3</v>
      </c>
      <c r="CJ19" s="146">
        <f>'2.2'!CJ19/'3.1.a'!$M$183</f>
        <v>8.0882627449316759E-3</v>
      </c>
      <c r="CK19" s="146">
        <f>'2.2'!CK19/'3.1.a'!$M$183</f>
        <v>0</v>
      </c>
      <c r="CL19" s="284">
        <f>'2.2'!CL19/'3.1.a'!$M$183</f>
        <v>1.6160284839683684E-2</v>
      </c>
    </row>
    <row r="20" spans="1:91" s="41" customFormat="1" ht="20.100000000000001" customHeight="1" x14ac:dyDescent="0.25">
      <c r="A20" s="38">
        <v>1131</v>
      </c>
      <c r="B20" s="39" t="s">
        <v>259</v>
      </c>
      <c r="C20" s="238">
        <f>'2.2'!C20/'3.1.a'!$C$183</f>
        <v>1.2344085157753253E-4</v>
      </c>
      <c r="D20" s="214">
        <f>'2.2'!D20/'3.1.a'!$C$183</f>
        <v>0</v>
      </c>
      <c r="E20" s="214">
        <f>'2.2'!E20/'3.1.a'!$C$183</f>
        <v>0</v>
      </c>
      <c r="F20" s="214">
        <f>'2.2'!F20/'3.1.a'!$C$183</f>
        <v>1.2344085157753253E-4</v>
      </c>
      <c r="G20" s="214">
        <f>'2.2'!G20/'3.1.a'!$C$183</f>
        <v>1.6658360844109404E-4</v>
      </c>
      <c r="H20" s="214">
        <f>'2.2'!H20/'3.1.a'!$C$183</f>
        <v>6.1793334352300555E-3</v>
      </c>
      <c r="I20" s="214">
        <f>'2.2'!I20/'3.1.a'!$C$183</f>
        <v>0</v>
      </c>
      <c r="J20" s="239">
        <f>'2.2'!J20/'3.1.a'!$C$183</f>
        <v>6.4693578952486818E-3</v>
      </c>
      <c r="K20" s="238">
        <f>'2.2'!K20/'3.1.a'!$D$183</f>
        <v>1.258517002811912E-4</v>
      </c>
      <c r="L20" s="214">
        <f>'2.2'!L20/'3.1.a'!$D$183</f>
        <v>0</v>
      </c>
      <c r="M20" s="214">
        <f>'2.2'!M20/'3.1.a'!$D$183</f>
        <v>0</v>
      </c>
      <c r="N20" s="214">
        <f>'2.2'!N20/'3.1.a'!$D$183</f>
        <v>1.258517002811912E-4</v>
      </c>
      <c r="O20" s="214">
        <f>'2.2'!O20/'3.1.a'!$D$183</f>
        <v>1.625956152707876E-4</v>
      </c>
      <c r="P20" s="214">
        <f>'2.2'!P20/'3.1.a'!$D$183</f>
        <v>6.3585720609643879E-3</v>
      </c>
      <c r="Q20" s="214">
        <f>'2.2'!Q20/'3.1.a'!$D$183</f>
        <v>0</v>
      </c>
      <c r="R20" s="239">
        <f>'2.2'!R20/'3.1.a'!$D$183</f>
        <v>6.6470193765163672E-3</v>
      </c>
      <c r="S20" s="238">
        <f>'2.2'!S20/'3.1.a'!$E$183</f>
        <v>1.2857542455283337E-4</v>
      </c>
      <c r="T20" s="214">
        <f>'2.2'!T20/'3.1.a'!$E$183</f>
        <v>0</v>
      </c>
      <c r="U20" s="214">
        <f>'2.2'!U20/'3.1.a'!$E$183</f>
        <v>0</v>
      </c>
      <c r="V20" s="214">
        <f>'2.2'!V20/'3.1.a'!$E$183</f>
        <v>1.2857542455283337E-4</v>
      </c>
      <c r="W20" s="214">
        <f>'2.2'!W20/'3.1.a'!$E$183</f>
        <v>1.6969287056260333E-4</v>
      </c>
      <c r="X20" s="214">
        <f>'2.2'!X20/'3.1.a'!$E$183</f>
        <v>6.3886015581880251E-3</v>
      </c>
      <c r="Y20" s="214">
        <f>'2.2'!Y20/'3.1.a'!$E$183</f>
        <v>0</v>
      </c>
      <c r="Z20" s="239">
        <f>'2.2'!Z20/'3.1.a'!$E$183</f>
        <v>6.6868698533034615E-3</v>
      </c>
      <c r="AA20" s="238">
        <f>'2.2'!AA20/'3.1.a'!$F$183</f>
        <v>1.433471280618514E-4</v>
      </c>
      <c r="AB20" s="214">
        <f>'2.2'!AB20/'3.1.a'!$F$183</f>
        <v>0</v>
      </c>
      <c r="AC20" s="214">
        <f>'2.2'!AC20/'3.1.a'!$F$183</f>
        <v>0</v>
      </c>
      <c r="AD20" s="214">
        <f>'2.2'!AD20/'3.1.a'!$F$183</f>
        <v>1.433471280618514E-4</v>
      </c>
      <c r="AE20" s="214">
        <f>'2.2'!AE20/'3.1.a'!$F$183</f>
        <v>1.7838921256939027E-4</v>
      </c>
      <c r="AF20" s="214">
        <f>'2.2'!AF20/'3.1.a'!$F$183</f>
        <v>6.5717076666168151E-3</v>
      </c>
      <c r="AG20" s="214">
        <f>'2.2'!AG20/'3.1.a'!$F$183</f>
        <v>0</v>
      </c>
      <c r="AH20" s="239">
        <f>'2.2'!AH20/'3.1.a'!$F$183</f>
        <v>6.8934440072480566E-3</v>
      </c>
      <c r="AI20" s="238">
        <f>'2.2'!AI20/'3.1.a'!$G$183</f>
        <v>1.5587995222317953E-4</v>
      </c>
      <c r="AJ20" s="214">
        <f>'2.2'!AJ20/'3.1.a'!$G$183</f>
        <v>0</v>
      </c>
      <c r="AK20" s="214">
        <f>'2.2'!AK20/'3.1.a'!$G$183</f>
        <v>0</v>
      </c>
      <c r="AL20" s="214">
        <f>'2.2'!AL20/'3.1.a'!$G$183</f>
        <v>1.5587995222317953E-4</v>
      </c>
      <c r="AM20" s="214">
        <f>'2.2'!AM20/'3.1.a'!$G$183</f>
        <v>1.614422701690081E-4</v>
      </c>
      <c r="AN20" s="214">
        <f>'2.2'!AN20/'3.1.a'!$G$183</f>
        <v>6.6448202731793551E-3</v>
      </c>
      <c r="AO20" s="214">
        <f>'2.2'!AO20/'3.1.a'!$G$183</f>
        <v>0</v>
      </c>
      <c r="AP20" s="239">
        <f>'2.2'!AP20/'3.1.a'!$G$183</f>
        <v>6.9621424955715414E-3</v>
      </c>
      <c r="AQ20" s="238">
        <f>'2.2'!AQ20/'3.1.a'!$H$183</f>
        <v>1.8429136305876109E-4</v>
      </c>
      <c r="AR20" s="214">
        <f>'2.2'!AR20/'3.1.a'!$H$183</f>
        <v>0</v>
      </c>
      <c r="AS20" s="214">
        <f>'2.2'!AS20/'3.1.a'!$H$183</f>
        <v>0</v>
      </c>
      <c r="AT20" s="214">
        <f>'2.2'!AT20/'3.1.a'!$H$183</f>
        <v>1.8429136305876109E-4</v>
      </c>
      <c r="AU20" s="214">
        <f>'2.2'!AU20/'3.1.a'!$H$183</f>
        <v>1.6643670025135983E-4</v>
      </c>
      <c r="AV20" s="214">
        <f>'2.2'!AV20/'3.1.a'!$H$183</f>
        <v>6.9665643202350301E-3</v>
      </c>
      <c r="AW20" s="214">
        <f>'2.2'!AW20/'3.1.a'!$H$183</f>
        <v>0</v>
      </c>
      <c r="AX20" s="239">
        <f>'2.2'!AX20/'3.1.a'!$H$183</f>
        <v>7.3172923835451509E-3</v>
      </c>
      <c r="AY20" s="238">
        <f>'2.2'!AY20/'3.1.a'!$I$183</f>
        <v>1.796709400273841E-4</v>
      </c>
      <c r="AZ20" s="214">
        <f>'2.2'!AZ20/'3.1.a'!$I$183</f>
        <v>0</v>
      </c>
      <c r="BA20" s="214">
        <f>'2.2'!BA20/'3.1.a'!$I$183</f>
        <v>0</v>
      </c>
      <c r="BB20" s="214">
        <f>'2.2'!BB20/'3.1.a'!$I$183</f>
        <v>1.796709400273841E-4</v>
      </c>
      <c r="BC20" s="214">
        <f>'2.2'!BC20/'3.1.a'!$I$183</f>
        <v>1.7812162824149577E-4</v>
      </c>
      <c r="BD20" s="214">
        <f>'2.2'!BD20/'3.1.a'!$I$183</f>
        <v>7.0172826637216164E-3</v>
      </c>
      <c r="BE20" s="214">
        <f>'2.2'!BE20/'3.1.a'!$I$183</f>
        <v>0</v>
      </c>
      <c r="BF20" s="239">
        <f>'2.2'!BF20/'3.1.a'!$I$183</f>
        <v>7.3750752319904963E-3</v>
      </c>
      <c r="BG20" s="238">
        <f>'2.2'!BG20/'3.1.a'!$J$183</f>
        <v>1.9333417176184179E-4</v>
      </c>
      <c r="BH20" s="214">
        <f>'2.2'!BH20/'3.1.a'!$J$183</f>
        <v>0</v>
      </c>
      <c r="BI20" s="214">
        <f>'2.2'!BI20/'3.1.a'!$J$183</f>
        <v>0</v>
      </c>
      <c r="BJ20" s="214">
        <f>'2.2'!BJ20/'3.1.a'!$J$183</f>
        <v>1.9333417176184179E-4</v>
      </c>
      <c r="BK20" s="214">
        <f>'2.2'!BK20/'3.1.a'!$J$183</f>
        <v>1.7719890310332806E-4</v>
      </c>
      <c r="BL20" s="214">
        <f>'2.2'!BL20/'3.1.a'!$J$183</f>
        <v>7.3968616912390376E-3</v>
      </c>
      <c r="BM20" s="214">
        <f>'2.2'!BM20/'3.1.a'!$J$183</f>
        <v>0</v>
      </c>
      <c r="BN20" s="239">
        <f>'2.2'!BN20/'3.1.a'!$J$183</f>
        <v>7.7673947661042074E-3</v>
      </c>
      <c r="BO20" s="238">
        <f>'2.2'!BO20/'3.1.a'!$K$183</f>
        <v>2.0256913194922831E-4</v>
      </c>
      <c r="BP20" s="214">
        <f>'2.2'!BP20/'3.1.a'!$K$183</f>
        <v>0</v>
      </c>
      <c r="BQ20" s="214">
        <f>'2.2'!BQ20/'3.1.a'!$K$183</f>
        <v>0</v>
      </c>
      <c r="BR20" s="214">
        <f>'2.2'!BR20/'3.1.a'!$K$183</f>
        <v>2.0256913194922831E-4</v>
      </c>
      <c r="BS20" s="214">
        <f>'2.2'!BS20/'3.1.a'!$K$183</f>
        <v>1.9139826123003518E-4</v>
      </c>
      <c r="BT20" s="214">
        <f>'2.2'!BT20/'3.1.a'!$K$183</f>
        <v>7.831445290365285E-3</v>
      </c>
      <c r="BU20" s="214">
        <f>'2.2'!BU20/'3.1.a'!$K$183</f>
        <v>0</v>
      </c>
      <c r="BV20" s="239">
        <f>'2.2'!BV20/'3.1.a'!$K$183</f>
        <v>8.2254126835445487E-3</v>
      </c>
      <c r="BW20" s="238">
        <f>'2.2'!BW20/'3.1.a'!$L$183</f>
        <v>2.2002611300991323E-4</v>
      </c>
      <c r="BX20" s="214">
        <f>'2.2'!BX20/'3.1.a'!$L$183</f>
        <v>0</v>
      </c>
      <c r="BY20" s="214">
        <f>'2.2'!BY20/'3.1.a'!$L$183</f>
        <v>0</v>
      </c>
      <c r="BZ20" s="214">
        <f>'2.2'!BZ20/'3.1.a'!$L$183</f>
        <v>2.2002611300991323E-4</v>
      </c>
      <c r="CA20" s="214">
        <f>'2.2'!CA20/'3.1.a'!$L$183</f>
        <v>1.8671817754678595E-4</v>
      </c>
      <c r="CB20" s="214">
        <f>'2.2'!CB20/'3.1.a'!$L$183</f>
        <v>8.1102359114247902E-3</v>
      </c>
      <c r="CC20" s="214">
        <f>'2.2'!CC20/'3.1.a'!$L$183</f>
        <v>0</v>
      </c>
      <c r="CD20" s="239">
        <f>'2.2'!CD20/'3.1.a'!$L$183</f>
        <v>8.5169802019814892E-3</v>
      </c>
      <c r="CE20" s="238">
        <f>'2.2'!CE20/'3.1.a'!$M$183</f>
        <v>2.3643606655131245E-4</v>
      </c>
      <c r="CF20" s="214">
        <f>'2.2'!CF20/'3.1.a'!$M$183</f>
        <v>0</v>
      </c>
      <c r="CG20" s="214">
        <f>'2.2'!CG20/'3.1.a'!$M$183</f>
        <v>0</v>
      </c>
      <c r="CH20" s="214">
        <f>'2.2'!CH20/'3.1.a'!$M$183</f>
        <v>2.3643606655131245E-4</v>
      </c>
      <c r="CI20" s="214">
        <f>'2.2'!CI20/'3.1.a'!$M$183</f>
        <v>2.1956099511908665E-4</v>
      </c>
      <c r="CJ20" s="214">
        <f>'2.2'!CJ20/'3.1.a'!$M$183</f>
        <v>8.0882627449316759E-3</v>
      </c>
      <c r="CK20" s="214">
        <f>'2.2'!CK20/'3.1.a'!$M$183</f>
        <v>0</v>
      </c>
      <c r="CL20" s="285">
        <f>'2.2'!CL20/'3.1.a'!$M$183</f>
        <v>8.5442598066020753E-3</v>
      </c>
      <c r="CM20" s="293"/>
    </row>
    <row r="21" spans="1:91" s="41" customFormat="1" ht="20.100000000000001" customHeight="1" x14ac:dyDescent="0.25">
      <c r="A21" s="45" t="s">
        <v>470</v>
      </c>
      <c r="B21" s="56" t="s">
        <v>471</v>
      </c>
      <c r="C21" s="226">
        <f>'2.2'!C21/'3.1.a'!$C$183</f>
        <v>0</v>
      </c>
      <c r="D21" s="147">
        <f>'2.2'!D21/'3.1.a'!$C$183</f>
        <v>0</v>
      </c>
      <c r="E21" s="147">
        <f>'2.2'!E21/'3.1.a'!$C$183</f>
        <v>0</v>
      </c>
      <c r="F21" s="147">
        <f>'2.2'!F21/'3.1.a'!$C$183</f>
        <v>0</v>
      </c>
      <c r="G21" s="147">
        <f>'2.2'!G21/'3.1.a'!$C$183</f>
        <v>1.1252543867012775E-4</v>
      </c>
      <c r="H21" s="147">
        <f>'2.2'!H21/'3.1.a'!$C$183</f>
        <v>4.7903711196624829E-3</v>
      </c>
      <c r="I21" s="147">
        <f>'2.2'!I21/'3.1.a'!$C$183</f>
        <v>0</v>
      </c>
      <c r="J21" s="227">
        <f>'2.2'!J21/'3.1.a'!$C$183</f>
        <v>4.9028965583326105E-3</v>
      </c>
      <c r="K21" s="226">
        <f>'2.2'!K21/'3.1.a'!$D$183</f>
        <v>0</v>
      </c>
      <c r="L21" s="147">
        <f>'2.2'!L21/'3.1.a'!$D$183</f>
        <v>0</v>
      </c>
      <c r="M21" s="147">
        <f>'2.2'!M21/'3.1.a'!$D$183</f>
        <v>0</v>
      </c>
      <c r="N21" s="147">
        <f>'2.2'!N21/'3.1.a'!$D$183</f>
        <v>0</v>
      </c>
      <c r="O21" s="147">
        <f>'2.2'!O21/'3.1.a'!$D$183</f>
        <v>1.1484690728780075E-4</v>
      </c>
      <c r="P21" s="147">
        <f>'2.2'!P21/'3.1.a'!$D$183</f>
        <v>4.8236204372799126E-3</v>
      </c>
      <c r="Q21" s="147">
        <f>'2.2'!Q21/'3.1.a'!$D$183</f>
        <v>0</v>
      </c>
      <c r="R21" s="227">
        <f>'2.2'!R21/'3.1.a'!$D$183</f>
        <v>4.9384673445677131E-3</v>
      </c>
      <c r="S21" s="226">
        <f>'2.2'!S21/'3.1.a'!$E$183</f>
        <v>0</v>
      </c>
      <c r="T21" s="147">
        <f>'2.2'!T21/'3.1.a'!$E$183</f>
        <v>0</v>
      </c>
      <c r="U21" s="147">
        <f>'2.2'!U21/'3.1.a'!$E$183</f>
        <v>0</v>
      </c>
      <c r="V21" s="147">
        <f>'2.2'!V21/'3.1.a'!$E$183</f>
        <v>0</v>
      </c>
      <c r="W21" s="147">
        <f>'2.2'!W21/'3.1.a'!$E$183</f>
        <v>1.1212864720982978E-4</v>
      </c>
      <c r="X21" s="147">
        <f>'2.2'!X21/'3.1.a'!$E$183</f>
        <v>4.7848921119577536E-3</v>
      </c>
      <c r="Y21" s="147">
        <f>'2.2'!Y21/'3.1.a'!$E$183</f>
        <v>0</v>
      </c>
      <c r="Z21" s="227">
        <f>'2.2'!Z21/'3.1.a'!$E$183</f>
        <v>4.8970207591675832E-3</v>
      </c>
      <c r="AA21" s="226">
        <f>'2.2'!AA21/'3.1.a'!$F$183</f>
        <v>0</v>
      </c>
      <c r="AB21" s="147">
        <f>'2.2'!AB21/'3.1.a'!$F$183</f>
        <v>0</v>
      </c>
      <c r="AC21" s="147">
        <f>'2.2'!AC21/'3.1.a'!$F$183</f>
        <v>0</v>
      </c>
      <c r="AD21" s="147">
        <f>'2.2'!AD21/'3.1.a'!$F$183</f>
        <v>0</v>
      </c>
      <c r="AE21" s="147">
        <f>'2.2'!AE21/'3.1.a'!$F$183</f>
        <v>1.1634781056185746E-4</v>
      </c>
      <c r="AF21" s="147">
        <f>'2.2'!AF21/'3.1.a'!$F$183</f>
        <v>4.8670339017704567E-3</v>
      </c>
      <c r="AG21" s="147">
        <f>'2.2'!AG21/'3.1.a'!$F$183</f>
        <v>0</v>
      </c>
      <c r="AH21" s="227">
        <f>'2.2'!AH21/'3.1.a'!$F$183</f>
        <v>4.9833817123323141E-3</v>
      </c>
      <c r="AI21" s="226">
        <f>'2.2'!AI21/'3.1.a'!$G$183</f>
        <v>0</v>
      </c>
      <c r="AJ21" s="147">
        <f>'2.2'!AJ21/'3.1.a'!$G$183</f>
        <v>0</v>
      </c>
      <c r="AK21" s="147">
        <f>'2.2'!AK21/'3.1.a'!$G$183</f>
        <v>0</v>
      </c>
      <c r="AL21" s="147">
        <f>'2.2'!AL21/'3.1.a'!$G$183</f>
        <v>0</v>
      </c>
      <c r="AM21" s="147">
        <f>'2.2'!AM21/'3.1.a'!$G$183</f>
        <v>1.0631742134950741E-4</v>
      </c>
      <c r="AN21" s="147">
        <f>'2.2'!AN21/'3.1.a'!$G$183</f>
        <v>4.9446694748765058E-3</v>
      </c>
      <c r="AO21" s="147">
        <f>'2.2'!AO21/'3.1.a'!$G$183</f>
        <v>0</v>
      </c>
      <c r="AP21" s="227">
        <f>'2.2'!AP21/'3.1.a'!$G$183</f>
        <v>5.050986896226013E-3</v>
      </c>
      <c r="AQ21" s="226">
        <f>'2.2'!AQ21/'3.1.a'!$H$183</f>
        <v>0</v>
      </c>
      <c r="AR21" s="147">
        <f>'2.2'!AR21/'3.1.a'!$H$183</f>
        <v>0</v>
      </c>
      <c r="AS21" s="147">
        <f>'2.2'!AS21/'3.1.a'!$H$183</f>
        <v>0</v>
      </c>
      <c r="AT21" s="147">
        <f>'2.2'!AT21/'3.1.a'!$H$183</f>
        <v>0</v>
      </c>
      <c r="AU21" s="147">
        <f>'2.2'!AU21/'3.1.a'!$H$183</f>
        <v>1.1458724992232045E-4</v>
      </c>
      <c r="AV21" s="147">
        <f>'2.2'!AV21/'3.1.a'!$H$183</f>
        <v>5.3085855225103173E-3</v>
      </c>
      <c r="AW21" s="147">
        <f>'2.2'!AW21/'3.1.a'!$H$183</f>
        <v>0</v>
      </c>
      <c r="AX21" s="227">
        <f>'2.2'!AX21/'3.1.a'!$H$183</f>
        <v>5.4231727724326382E-3</v>
      </c>
      <c r="AY21" s="226">
        <f>'2.2'!AY21/'3.1.a'!$I$183</f>
        <v>0</v>
      </c>
      <c r="AZ21" s="147">
        <f>'2.2'!AZ21/'3.1.a'!$I$183</f>
        <v>0</v>
      </c>
      <c r="BA21" s="147">
        <f>'2.2'!BA21/'3.1.a'!$I$183</f>
        <v>0</v>
      </c>
      <c r="BB21" s="147">
        <f>'2.2'!BB21/'3.1.a'!$I$183</f>
        <v>0</v>
      </c>
      <c r="BC21" s="147">
        <f>'2.2'!BC21/'3.1.a'!$I$183</f>
        <v>1.2602248508293077E-4</v>
      </c>
      <c r="BD21" s="147">
        <f>'2.2'!BD21/'3.1.a'!$I$183</f>
        <v>5.5109591395411557E-3</v>
      </c>
      <c r="BE21" s="147">
        <f>'2.2'!BE21/'3.1.a'!$I$183</f>
        <v>0</v>
      </c>
      <c r="BF21" s="227">
        <f>'2.2'!BF21/'3.1.a'!$I$183</f>
        <v>5.6369816246240861E-3</v>
      </c>
      <c r="BG21" s="226">
        <f>'2.2'!BG21/'3.1.a'!$J$183</f>
        <v>0</v>
      </c>
      <c r="BH21" s="147">
        <f>'2.2'!BH21/'3.1.a'!$J$183</f>
        <v>0</v>
      </c>
      <c r="BI21" s="147">
        <f>'2.2'!BI21/'3.1.a'!$J$183</f>
        <v>0</v>
      </c>
      <c r="BJ21" s="147">
        <f>'2.2'!BJ21/'3.1.a'!$J$183</f>
        <v>0</v>
      </c>
      <c r="BK21" s="147">
        <f>'2.2'!BK21/'3.1.a'!$J$183</f>
        <v>1.207099586772657E-4</v>
      </c>
      <c r="BL21" s="147">
        <f>'2.2'!BL21/'3.1.a'!$J$183</f>
        <v>5.8911578753806839E-3</v>
      </c>
      <c r="BM21" s="147">
        <f>'2.2'!BM21/'3.1.a'!$J$183</f>
        <v>0</v>
      </c>
      <c r="BN21" s="227">
        <f>'2.2'!BN21/'3.1.a'!$J$183</f>
        <v>6.01186783405795E-3</v>
      </c>
      <c r="BO21" s="226">
        <f>'2.2'!BO21/'3.1.a'!$K$183</f>
        <v>0</v>
      </c>
      <c r="BP21" s="147">
        <f>'2.2'!BP21/'3.1.a'!$K$183</f>
        <v>0</v>
      </c>
      <c r="BQ21" s="147">
        <f>'2.2'!BQ21/'3.1.a'!$K$183</f>
        <v>0</v>
      </c>
      <c r="BR21" s="147">
        <f>'2.2'!BR21/'3.1.a'!$K$183</f>
        <v>0</v>
      </c>
      <c r="BS21" s="147">
        <f>'2.2'!BS21/'3.1.a'!$K$183</f>
        <v>1.3250865175615397E-4</v>
      </c>
      <c r="BT21" s="147">
        <f>'2.2'!BT21/'3.1.a'!$K$183</f>
        <v>6.2592344898898949E-3</v>
      </c>
      <c r="BU21" s="147">
        <f>'2.2'!BU21/'3.1.a'!$K$183</f>
        <v>0</v>
      </c>
      <c r="BV21" s="227">
        <f>'2.2'!BV21/'3.1.a'!$K$183</f>
        <v>6.3917431416460491E-3</v>
      </c>
      <c r="BW21" s="226">
        <f>'2.2'!BW21/'3.1.a'!$L$183</f>
        <v>0</v>
      </c>
      <c r="BX21" s="147">
        <f>'2.2'!BX21/'3.1.a'!$L$183</f>
        <v>0</v>
      </c>
      <c r="BY21" s="147">
        <f>'2.2'!BY21/'3.1.a'!$L$183</f>
        <v>0</v>
      </c>
      <c r="BZ21" s="147">
        <f>'2.2'!BZ21/'3.1.a'!$L$183</f>
        <v>0</v>
      </c>
      <c r="CA21" s="147">
        <f>'2.2'!CA21/'3.1.a'!$L$183</f>
        <v>1.3462925482479586E-4</v>
      </c>
      <c r="CB21" s="147">
        <f>'2.2'!CB21/'3.1.a'!$L$183</f>
        <v>6.4437249393440275E-3</v>
      </c>
      <c r="CC21" s="147">
        <f>'2.2'!CC21/'3.1.a'!$L$183</f>
        <v>0</v>
      </c>
      <c r="CD21" s="227">
        <f>'2.2'!CD21/'3.1.a'!$L$183</f>
        <v>6.5783541941688232E-3</v>
      </c>
      <c r="CE21" s="226">
        <f>'2.2'!CE21/'3.1.a'!$M$183</f>
        <v>0</v>
      </c>
      <c r="CF21" s="147">
        <f>'2.2'!CF21/'3.1.a'!$M$183</f>
        <v>0</v>
      </c>
      <c r="CG21" s="147">
        <f>'2.2'!CG21/'3.1.a'!$M$183</f>
        <v>0</v>
      </c>
      <c r="CH21" s="147">
        <f>'2.2'!CH21/'3.1.a'!$M$183</f>
        <v>0</v>
      </c>
      <c r="CI21" s="147">
        <f>'2.2'!CI21/'3.1.a'!$M$183</f>
        <v>1.4842862940408764E-4</v>
      </c>
      <c r="CJ21" s="147">
        <f>'2.2'!CJ21/'3.1.a'!$M$183</f>
        <v>6.2892905992739988E-3</v>
      </c>
      <c r="CK21" s="147">
        <f>'2.2'!CK21/'3.1.a'!$M$183</f>
        <v>0</v>
      </c>
      <c r="CL21" s="288">
        <f>'2.2'!CL21/'3.1.a'!$M$183</f>
        <v>6.4377192286780866E-3</v>
      </c>
      <c r="CM21" s="293"/>
    </row>
    <row r="22" spans="1:91" s="41" customFormat="1" ht="20.100000000000001" customHeight="1" x14ac:dyDescent="0.25">
      <c r="A22" s="45" t="s">
        <v>472</v>
      </c>
      <c r="B22" s="56" t="s">
        <v>473</v>
      </c>
      <c r="C22" s="226">
        <f>'2.2'!C22/'3.1.a'!$C$183</f>
        <v>0</v>
      </c>
      <c r="D22" s="147">
        <f>'2.2'!D22/'3.1.a'!$C$183</f>
        <v>0</v>
      </c>
      <c r="E22" s="147">
        <f>'2.2'!E22/'3.1.a'!$C$183</f>
        <v>0</v>
      </c>
      <c r="F22" s="147">
        <f>'2.2'!F22/'3.1.a'!$C$183</f>
        <v>0</v>
      </c>
      <c r="G22" s="147">
        <f>'2.2'!G22/'3.1.a'!$C$183</f>
        <v>5.4058169740084974E-5</v>
      </c>
      <c r="H22" s="147">
        <f>'2.2'!H22/'3.1.a'!$C$183</f>
        <v>1.3889623155675715E-3</v>
      </c>
      <c r="I22" s="147">
        <f>'2.2'!I22/'3.1.a'!$C$183</f>
        <v>0</v>
      </c>
      <c r="J22" s="227">
        <f>'2.2'!J22/'3.1.a'!$C$183</f>
        <v>1.4430204853076566E-3</v>
      </c>
      <c r="K22" s="226">
        <f>'2.2'!K22/'3.1.a'!$D$183</f>
        <v>0</v>
      </c>
      <c r="L22" s="147">
        <f>'2.2'!L22/'3.1.a'!$D$183</f>
        <v>0</v>
      </c>
      <c r="M22" s="147">
        <f>'2.2'!M22/'3.1.a'!$D$183</f>
        <v>0</v>
      </c>
      <c r="N22" s="147">
        <f>'2.2'!N22/'3.1.a'!$D$183</f>
        <v>0</v>
      </c>
      <c r="O22" s="147">
        <f>'2.2'!O22/'3.1.a'!$D$183</f>
        <v>4.7748708115516423E-5</v>
      </c>
      <c r="P22" s="147">
        <f>'2.2'!P22/'3.1.a'!$D$183</f>
        <v>1.5349516236844755E-3</v>
      </c>
      <c r="Q22" s="147">
        <f>'2.2'!Q22/'3.1.a'!$D$183</f>
        <v>0</v>
      </c>
      <c r="R22" s="227">
        <f>'2.2'!R22/'3.1.a'!$D$183</f>
        <v>1.582700331799992E-3</v>
      </c>
      <c r="S22" s="226">
        <f>'2.2'!S22/'3.1.a'!$E$183</f>
        <v>0</v>
      </c>
      <c r="T22" s="147">
        <f>'2.2'!T22/'3.1.a'!$E$183</f>
        <v>0</v>
      </c>
      <c r="U22" s="147">
        <f>'2.2'!U22/'3.1.a'!$E$183</f>
        <v>0</v>
      </c>
      <c r="V22" s="147">
        <f>'2.2'!V22/'3.1.a'!$E$183</f>
        <v>0</v>
      </c>
      <c r="W22" s="147">
        <f>'2.2'!W22/'3.1.a'!$E$183</f>
        <v>5.7564223400543324E-5</v>
      </c>
      <c r="X22" s="147">
        <f>'2.2'!X22/'3.1.a'!$E$183</f>
        <v>1.603709446230272E-3</v>
      </c>
      <c r="Y22" s="147">
        <f>'2.2'!Y22/'3.1.a'!$E$183</f>
        <v>0</v>
      </c>
      <c r="Z22" s="227">
        <f>'2.2'!Z22/'3.1.a'!$E$183</f>
        <v>1.6612736696308152E-3</v>
      </c>
      <c r="AA22" s="226">
        <f>'2.2'!AA22/'3.1.a'!$F$183</f>
        <v>0</v>
      </c>
      <c r="AB22" s="147">
        <f>'2.2'!AB22/'3.1.a'!$F$183</f>
        <v>0</v>
      </c>
      <c r="AC22" s="147">
        <f>'2.2'!AC22/'3.1.a'!$F$183</f>
        <v>0</v>
      </c>
      <c r="AD22" s="147">
        <f>'2.2'!AD22/'3.1.a'!$F$183</f>
        <v>0</v>
      </c>
      <c r="AE22" s="147">
        <f>'2.2'!AE22/'3.1.a'!$F$183</f>
        <v>6.2041402007532797E-5</v>
      </c>
      <c r="AF22" s="147">
        <f>'2.2'!AF22/'3.1.a'!$F$183</f>
        <v>1.7046737648463582E-3</v>
      </c>
      <c r="AG22" s="147">
        <f>'2.2'!AG22/'3.1.a'!$F$183</f>
        <v>0</v>
      </c>
      <c r="AH22" s="227">
        <f>'2.2'!AH22/'3.1.a'!$F$183</f>
        <v>1.7667151668538908E-3</v>
      </c>
      <c r="AI22" s="226">
        <f>'2.2'!AI22/'3.1.a'!$G$183</f>
        <v>0</v>
      </c>
      <c r="AJ22" s="147">
        <f>'2.2'!AJ22/'3.1.a'!$G$183</f>
        <v>0</v>
      </c>
      <c r="AK22" s="147">
        <f>'2.2'!AK22/'3.1.a'!$G$183</f>
        <v>0</v>
      </c>
      <c r="AL22" s="147">
        <f>'2.2'!AL22/'3.1.a'!$G$183</f>
        <v>0</v>
      </c>
      <c r="AM22" s="147">
        <f>'2.2'!AM22/'3.1.a'!$G$183</f>
        <v>5.5124848819500693E-5</v>
      </c>
      <c r="AN22" s="147">
        <f>'2.2'!AN22/'3.1.a'!$G$183</f>
        <v>1.7001507983028493E-3</v>
      </c>
      <c r="AO22" s="147">
        <f>'2.2'!AO22/'3.1.a'!$G$183</f>
        <v>0</v>
      </c>
      <c r="AP22" s="227">
        <f>'2.2'!AP22/'3.1.a'!$G$183</f>
        <v>1.7552756471223498E-3</v>
      </c>
      <c r="AQ22" s="226">
        <f>'2.2'!AQ22/'3.1.a'!$H$183</f>
        <v>0</v>
      </c>
      <c r="AR22" s="147">
        <f>'2.2'!AR22/'3.1.a'!$H$183</f>
        <v>0</v>
      </c>
      <c r="AS22" s="147">
        <f>'2.2'!AS22/'3.1.a'!$H$183</f>
        <v>0</v>
      </c>
      <c r="AT22" s="147">
        <f>'2.2'!AT22/'3.1.a'!$H$183</f>
        <v>0</v>
      </c>
      <c r="AU22" s="147">
        <f>'2.2'!AU22/'3.1.a'!$H$183</f>
        <v>5.1849450329039369E-5</v>
      </c>
      <c r="AV22" s="147">
        <f>'2.2'!AV22/'3.1.a'!$H$183</f>
        <v>1.6579787977247123E-3</v>
      </c>
      <c r="AW22" s="147">
        <f>'2.2'!AW22/'3.1.a'!$H$183</f>
        <v>0</v>
      </c>
      <c r="AX22" s="227">
        <f>'2.2'!AX22/'3.1.a'!$H$183</f>
        <v>1.7098282480537518E-3</v>
      </c>
      <c r="AY22" s="226">
        <f>'2.2'!AY22/'3.1.a'!$I$183</f>
        <v>0</v>
      </c>
      <c r="AZ22" s="147">
        <f>'2.2'!AZ22/'3.1.a'!$I$183</f>
        <v>0</v>
      </c>
      <c r="BA22" s="147">
        <f>'2.2'!BA22/'3.1.a'!$I$183</f>
        <v>0</v>
      </c>
      <c r="BB22" s="147">
        <f>'2.2'!BB22/'3.1.a'!$I$183</f>
        <v>0</v>
      </c>
      <c r="BC22" s="147">
        <f>'2.2'!BC22/'3.1.a'!$I$183</f>
        <v>5.2099105967976151E-5</v>
      </c>
      <c r="BD22" s="147">
        <f>'2.2'!BD22/'3.1.a'!$I$183</f>
        <v>1.5063235241804607E-3</v>
      </c>
      <c r="BE22" s="147">
        <f>'2.2'!BE22/'3.1.a'!$I$183</f>
        <v>0</v>
      </c>
      <c r="BF22" s="227">
        <f>'2.2'!BF22/'3.1.a'!$I$183</f>
        <v>1.5584226301484367E-3</v>
      </c>
      <c r="BG22" s="226">
        <f>'2.2'!BG22/'3.1.a'!$J$183</f>
        <v>0</v>
      </c>
      <c r="BH22" s="147">
        <f>'2.2'!BH22/'3.1.a'!$J$183</f>
        <v>0</v>
      </c>
      <c r="BI22" s="147">
        <f>'2.2'!BI22/'3.1.a'!$J$183</f>
        <v>0</v>
      </c>
      <c r="BJ22" s="147">
        <f>'2.2'!BJ22/'3.1.a'!$J$183</f>
        <v>0</v>
      </c>
      <c r="BK22" s="147">
        <f>'2.2'!BK22/'3.1.a'!$J$183</f>
        <v>5.648891805136734E-5</v>
      </c>
      <c r="BL22" s="147">
        <f>'2.2'!BL22/'3.1.a'!$J$183</f>
        <v>1.5057038158583537E-3</v>
      </c>
      <c r="BM22" s="147">
        <f>'2.2'!BM22/'3.1.a'!$J$183</f>
        <v>0</v>
      </c>
      <c r="BN22" s="227">
        <f>'2.2'!BN22/'3.1.a'!$J$183</f>
        <v>1.562192733909721E-3</v>
      </c>
      <c r="BO22" s="226">
        <f>'2.2'!BO22/'3.1.a'!$K$183</f>
        <v>0</v>
      </c>
      <c r="BP22" s="147">
        <f>'2.2'!BP22/'3.1.a'!$K$183</f>
        <v>0</v>
      </c>
      <c r="BQ22" s="147">
        <f>'2.2'!BQ22/'3.1.a'!$K$183</f>
        <v>0</v>
      </c>
      <c r="BR22" s="147">
        <f>'2.2'!BR22/'3.1.a'!$K$183</f>
        <v>0</v>
      </c>
      <c r="BS22" s="147">
        <f>'2.2'!BS22/'3.1.a'!$K$183</f>
        <v>5.8888925809745981E-5</v>
      </c>
      <c r="BT22" s="147">
        <f>'2.2'!BT22/'3.1.a'!$K$183</f>
        <v>1.5722108004753903E-3</v>
      </c>
      <c r="BU22" s="147">
        <f>'2.2'!BU22/'3.1.a'!$K$183</f>
        <v>0</v>
      </c>
      <c r="BV22" s="227">
        <f>'2.2'!BV22/'3.1.a'!$K$183</f>
        <v>1.631099726285136E-3</v>
      </c>
      <c r="BW22" s="226">
        <f>'2.2'!BW22/'3.1.a'!$L$183</f>
        <v>0</v>
      </c>
      <c r="BX22" s="147">
        <f>'2.2'!BX22/'3.1.a'!$L$183</f>
        <v>0</v>
      </c>
      <c r="BY22" s="147">
        <f>'2.2'!BY22/'3.1.a'!$L$183</f>
        <v>0</v>
      </c>
      <c r="BZ22" s="147">
        <f>'2.2'!BZ22/'3.1.a'!$L$183</f>
        <v>0</v>
      </c>
      <c r="CA22" s="147">
        <f>'2.2'!CA22/'3.1.a'!$L$183</f>
        <v>5.2088887505415276E-5</v>
      </c>
      <c r="CB22" s="147">
        <f>'2.2'!CB22/'3.1.a'!$L$183</f>
        <v>1.6665109720807637E-3</v>
      </c>
      <c r="CC22" s="147">
        <f>'2.2'!CC22/'3.1.a'!$L$183</f>
        <v>0</v>
      </c>
      <c r="CD22" s="227">
        <f>'2.2'!CD22/'3.1.a'!$L$183</f>
        <v>1.7185998595861788E-3</v>
      </c>
      <c r="CE22" s="226">
        <f>'2.2'!CE22/'3.1.a'!$M$183</f>
        <v>0</v>
      </c>
      <c r="CF22" s="147">
        <f>'2.2'!CF22/'3.1.a'!$M$183</f>
        <v>0</v>
      </c>
      <c r="CG22" s="147">
        <f>'2.2'!CG22/'3.1.a'!$M$183</f>
        <v>0</v>
      </c>
      <c r="CH22" s="147">
        <f>'2.2'!CH22/'3.1.a'!$M$183</f>
        <v>0</v>
      </c>
      <c r="CI22" s="147">
        <f>'2.2'!CI22/'3.1.a'!$M$183</f>
        <v>7.1128761503009766E-5</v>
      </c>
      <c r="CJ22" s="147">
        <f>'2.2'!CJ22/'3.1.a'!$M$183</f>
        <v>1.7989721456576765E-3</v>
      </c>
      <c r="CK22" s="147">
        <f>'2.2'!CK22/'3.1.a'!$M$183</f>
        <v>0</v>
      </c>
      <c r="CL22" s="288">
        <f>'2.2'!CL22/'3.1.a'!$M$183</f>
        <v>1.8701009071606862E-3</v>
      </c>
      <c r="CM22" s="293"/>
    </row>
    <row r="23" spans="1:91" s="41" customFormat="1" ht="20.100000000000001" customHeight="1" x14ac:dyDescent="0.25">
      <c r="A23" s="45" t="s">
        <v>474</v>
      </c>
      <c r="B23" s="56" t="s">
        <v>475</v>
      </c>
      <c r="C23" s="226">
        <f>'2.2'!C23/'3.1.a'!$C$183</f>
        <v>1.2344085157753253E-4</v>
      </c>
      <c r="D23" s="147">
        <f>'2.2'!D23/'3.1.a'!$C$183</f>
        <v>0</v>
      </c>
      <c r="E23" s="147">
        <f>'2.2'!E23/'3.1.a'!$C$183</f>
        <v>0</v>
      </c>
      <c r="F23" s="147">
        <f>'2.2'!F23/'3.1.a'!$C$183</f>
        <v>1.2344085157753253E-4</v>
      </c>
      <c r="G23" s="147">
        <f>'2.2'!G23/'3.1.a'!$C$183</f>
        <v>0</v>
      </c>
      <c r="H23" s="147">
        <f>'2.2'!H23/'3.1.a'!$C$183</f>
        <v>0</v>
      </c>
      <c r="I23" s="147">
        <f>'2.2'!I23/'3.1.a'!$C$183</f>
        <v>0</v>
      </c>
      <c r="J23" s="227">
        <f>'2.2'!J23/'3.1.a'!$C$183</f>
        <v>1.2344085157753253E-4</v>
      </c>
      <c r="K23" s="226">
        <f>'2.2'!K23/'3.1.a'!$D$183</f>
        <v>1.258517002811912E-4</v>
      </c>
      <c r="L23" s="147">
        <f>'2.2'!L23/'3.1.a'!$D$183</f>
        <v>0</v>
      </c>
      <c r="M23" s="147">
        <f>'2.2'!M23/'3.1.a'!$D$183</f>
        <v>0</v>
      </c>
      <c r="N23" s="147">
        <f>'2.2'!N23/'3.1.a'!$D$183</f>
        <v>1.258517002811912E-4</v>
      </c>
      <c r="O23" s="147">
        <f>'2.2'!O23/'3.1.a'!$D$183</f>
        <v>0</v>
      </c>
      <c r="P23" s="147">
        <f>'2.2'!P23/'3.1.a'!$D$183</f>
        <v>0</v>
      </c>
      <c r="Q23" s="147">
        <f>'2.2'!Q23/'3.1.a'!$D$183</f>
        <v>0</v>
      </c>
      <c r="R23" s="227">
        <f>'2.2'!R23/'3.1.a'!$D$183</f>
        <v>1.258517002811912E-4</v>
      </c>
      <c r="S23" s="226">
        <f>'2.2'!S23/'3.1.a'!$E$183</f>
        <v>1.2857542455283337E-4</v>
      </c>
      <c r="T23" s="147">
        <f>'2.2'!T23/'3.1.a'!$E$183</f>
        <v>0</v>
      </c>
      <c r="U23" s="147">
        <f>'2.2'!U23/'3.1.a'!$E$183</f>
        <v>0</v>
      </c>
      <c r="V23" s="147">
        <f>'2.2'!V23/'3.1.a'!$E$183</f>
        <v>1.2857542455283337E-4</v>
      </c>
      <c r="W23" s="147">
        <f>'2.2'!W23/'3.1.a'!$E$183</f>
        <v>0</v>
      </c>
      <c r="X23" s="147">
        <f>'2.2'!X23/'3.1.a'!$E$183</f>
        <v>0</v>
      </c>
      <c r="Y23" s="147">
        <f>'2.2'!Y23/'3.1.a'!$E$183</f>
        <v>0</v>
      </c>
      <c r="Z23" s="227">
        <f>'2.2'!Z23/'3.1.a'!$E$183</f>
        <v>1.2857542455283337E-4</v>
      </c>
      <c r="AA23" s="226">
        <f>'2.2'!AA23/'3.1.a'!$F$183</f>
        <v>1.433471280618514E-4</v>
      </c>
      <c r="AB23" s="147">
        <f>'2.2'!AB23/'3.1.a'!$F$183</f>
        <v>0</v>
      </c>
      <c r="AC23" s="147">
        <f>'2.2'!AC23/'3.1.a'!$F$183</f>
        <v>0</v>
      </c>
      <c r="AD23" s="147">
        <f>'2.2'!AD23/'3.1.a'!$F$183</f>
        <v>1.433471280618514E-4</v>
      </c>
      <c r="AE23" s="147">
        <f>'2.2'!AE23/'3.1.a'!$F$183</f>
        <v>0</v>
      </c>
      <c r="AF23" s="147">
        <f>'2.2'!AF23/'3.1.a'!$F$183</f>
        <v>0</v>
      </c>
      <c r="AG23" s="147">
        <f>'2.2'!AG23/'3.1.a'!$F$183</f>
        <v>0</v>
      </c>
      <c r="AH23" s="227">
        <f>'2.2'!AH23/'3.1.a'!$F$183</f>
        <v>1.433471280618514E-4</v>
      </c>
      <c r="AI23" s="226">
        <f>'2.2'!AI23/'3.1.a'!$G$183</f>
        <v>1.5587995222317953E-4</v>
      </c>
      <c r="AJ23" s="147">
        <f>'2.2'!AJ23/'3.1.a'!$G$183</f>
        <v>0</v>
      </c>
      <c r="AK23" s="147">
        <f>'2.2'!AK23/'3.1.a'!$G$183</f>
        <v>0</v>
      </c>
      <c r="AL23" s="147">
        <f>'2.2'!AL23/'3.1.a'!$G$183</f>
        <v>1.5587995222317953E-4</v>
      </c>
      <c r="AM23" s="147">
        <f>'2.2'!AM23/'3.1.a'!$G$183</f>
        <v>0</v>
      </c>
      <c r="AN23" s="147">
        <f>'2.2'!AN23/'3.1.a'!$G$183</f>
        <v>0</v>
      </c>
      <c r="AO23" s="147">
        <f>'2.2'!AO23/'3.1.a'!$G$183</f>
        <v>0</v>
      </c>
      <c r="AP23" s="227">
        <f>'2.2'!AP23/'3.1.a'!$G$183</f>
        <v>1.5587995222317953E-4</v>
      </c>
      <c r="AQ23" s="226">
        <f>'2.2'!AQ23/'3.1.a'!$H$183</f>
        <v>1.8429136305876109E-4</v>
      </c>
      <c r="AR23" s="147">
        <f>'2.2'!AR23/'3.1.a'!$H$183</f>
        <v>0</v>
      </c>
      <c r="AS23" s="147">
        <f>'2.2'!AS23/'3.1.a'!$H$183</f>
        <v>0</v>
      </c>
      <c r="AT23" s="147">
        <f>'2.2'!AT23/'3.1.a'!$H$183</f>
        <v>1.8429136305876109E-4</v>
      </c>
      <c r="AU23" s="147">
        <f>'2.2'!AU23/'3.1.a'!$H$183</f>
        <v>0</v>
      </c>
      <c r="AV23" s="147">
        <f>'2.2'!AV23/'3.1.a'!$H$183</f>
        <v>0</v>
      </c>
      <c r="AW23" s="147">
        <f>'2.2'!AW23/'3.1.a'!$H$183</f>
        <v>0</v>
      </c>
      <c r="AX23" s="227">
        <f>'2.2'!AX23/'3.1.a'!$H$183</f>
        <v>1.8429136305876109E-4</v>
      </c>
      <c r="AY23" s="226">
        <f>'2.2'!AY23/'3.1.a'!$I$183</f>
        <v>1.796709400273841E-4</v>
      </c>
      <c r="AZ23" s="147">
        <f>'2.2'!AZ23/'3.1.a'!$I$183</f>
        <v>0</v>
      </c>
      <c r="BA23" s="147">
        <f>'2.2'!BA23/'3.1.a'!$I$183</f>
        <v>0</v>
      </c>
      <c r="BB23" s="147">
        <f>'2.2'!BB23/'3.1.a'!$I$183</f>
        <v>1.796709400273841E-4</v>
      </c>
      <c r="BC23" s="147">
        <f>'2.2'!BC23/'3.1.a'!$I$183</f>
        <v>0</v>
      </c>
      <c r="BD23" s="147">
        <f>'2.2'!BD23/'3.1.a'!$I$183</f>
        <v>0</v>
      </c>
      <c r="BE23" s="147">
        <f>'2.2'!BE23/'3.1.a'!$I$183</f>
        <v>0</v>
      </c>
      <c r="BF23" s="227">
        <f>'2.2'!BF23/'3.1.a'!$I$183</f>
        <v>1.796709400273841E-4</v>
      </c>
      <c r="BG23" s="226">
        <f>'2.2'!BG23/'3.1.a'!$J$183</f>
        <v>1.9333417176184179E-4</v>
      </c>
      <c r="BH23" s="147">
        <f>'2.2'!BH23/'3.1.a'!$J$183</f>
        <v>0</v>
      </c>
      <c r="BI23" s="147">
        <f>'2.2'!BI23/'3.1.a'!$J$183</f>
        <v>0</v>
      </c>
      <c r="BJ23" s="147">
        <f>'2.2'!BJ23/'3.1.a'!$J$183</f>
        <v>1.9333417176184179E-4</v>
      </c>
      <c r="BK23" s="147">
        <f>'2.2'!BK23/'3.1.a'!$J$183</f>
        <v>0</v>
      </c>
      <c r="BL23" s="147">
        <f>'2.2'!BL23/'3.1.a'!$J$183</f>
        <v>0</v>
      </c>
      <c r="BM23" s="147">
        <f>'2.2'!BM23/'3.1.a'!$J$183</f>
        <v>0</v>
      </c>
      <c r="BN23" s="227">
        <f>'2.2'!BN23/'3.1.a'!$J$183</f>
        <v>1.9333417176184179E-4</v>
      </c>
      <c r="BO23" s="226">
        <f>'2.2'!BO23/'3.1.a'!$K$183</f>
        <v>2.0256913194922831E-4</v>
      </c>
      <c r="BP23" s="147">
        <f>'2.2'!BP23/'3.1.a'!$K$183</f>
        <v>0</v>
      </c>
      <c r="BQ23" s="147">
        <f>'2.2'!BQ23/'3.1.a'!$K$183</f>
        <v>0</v>
      </c>
      <c r="BR23" s="147">
        <f>'2.2'!BR23/'3.1.a'!$K$183</f>
        <v>2.0256913194922831E-4</v>
      </c>
      <c r="BS23" s="147">
        <f>'2.2'!BS23/'3.1.a'!$K$183</f>
        <v>0</v>
      </c>
      <c r="BT23" s="147">
        <f>'2.2'!BT23/'3.1.a'!$K$183</f>
        <v>0</v>
      </c>
      <c r="BU23" s="147">
        <f>'2.2'!BU23/'3.1.a'!$K$183</f>
        <v>0</v>
      </c>
      <c r="BV23" s="227">
        <f>'2.2'!BV23/'3.1.a'!$K$183</f>
        <v>2.0256913194922831E-4</v>
      </c>
      <c r="BW23" s="226">
        <f>'2.2'!BW23/'3.1.a'!$L$183</f>
        <v>2.2002611300991323E-4</v>
      </c>
      <c r="BX23" s="147">
        <f>'2.2'!BX23/'3.1.a'!$L$183</f>
        <v>0</v>
      </c>
      <c r="BY23" s="147">
        <f>'2.2'!BY23/'3.1.a'!$L$183</f>
        <v>0</v>
      </c>
      <c r="BZ23" s="147">
        <f>'2.2'!BZ23/'3.1.a'!$L$183</f>
        <v>2.2002611300991323E-4</v>
      </c>
      <c r="CA23" s="147">
        <f>'2.2'!CA23/'3.1.a'!$L$183</f>
        <v>0</v>
      </c>
      <c r="CB23" s="147">
        <f>'2.2'!CB23/'3.1.a'!$L$183</f>
        <v>0</v>
      </c>
      <c r="CC23" s="147">
        <f>'2.2'!CC23/'3.1.a'!$L$183</f>
        <v>0</v>
      </c>
      <c r="CD23" s="227">
        <f>'2.2'!CD23/'3.1.a'!$L$183</f>
        <v>2.2002611300991323E-4</v>
      </c>
      <c r="CE23" s="226">
        <f>'2.2'!CE23/'3.1.a'!$M$183</f>
        <v>2.3643606655131245E-4</v>
      </c>
      <c r="CF23" s="147">
        <f>'2.2'!CF23/'3.1.a'!$M$183</f>
        <v>0</v>
      </c>
      <c r="CG23" s="147">
        <f>'2.2'!CG23/'3.1.a'!$M$183</f>
        <v>0</v>
      </c>
      <c r="CH23" s="147">
        <f>'2.2'!CH23/'3.1.a'!$M$183</f>
        <v>2.3643606655131245E-4</v>
      </c>
      <c r="CI23" s="147">
        <f>'2.2'!CI23/'3.1.a'!$M$183</f>
        <v>0</v>
      </c>
      <c r="CJ23" s="147">
        <f>'2.2'!CJ23/'3.1.a'!$M$183</f>
        <v>0</v>
      </c>
      <c r="CK23" s="147">
        <f>'2.2'!CK23/'3.1.a'!$M$183</f>
        <v>0</v>
      </c>
      <c r="CL23" s="288">
        <f>'2.2'!CL23/'3.1.a'!$M$183</f>
        <v>2.3643606655131245E-4</v>
      </c>
      <c r="CM23" s="293"/>
    </row>
    <row r="24" spans="1:91" s="41" customFormat="1" ht="20.100000000000001" customHeight="1" x14ac:dyDescent="0.25">
      <c r="A24" s="45" t="s">
        <v>477</v>
      </c>
      <c r="B24" s="56" t="s">
        <v>478</v>
      </c>
      <c r="C24" s="226">
        <f>'2.2'!C24/'3.1.a'!$C$183</f>
        <v>0</v>
      </c>
      <c r="D24" s="147">
        <f>'2.2'!D24/'3.1.a'!$C$183</f>
        <v>0</v>
      </c>
      <c r="E24" s="147">
        <f>'2.2'!E24/'3.1.a'!$C$183</f>
        <v>0</v>
      </c>
      <c r="F24" s="147">
        <f>'2.2'!F24/'3.1.a'!$C$183</f>
        <v>0</v>
      </c>
      <c r="G24" s="147">
        <f>'2.2'!G24/'3.1.a'!$C$183</f>
        <v>3.0881298208620164E-14</v>
      </c>
      <c r="H24" s="147">
        <f>'2.2'!H24/'3.1.a'!$C$183</f>
        <v>0</v>
      </c>
      <c r="I24" s="147">
        <f>'2.2'!I24/'3.1.a'!$C$183</f>
        <v>0</v>
      </c>
      <c r="J24" s="227">
        <f>'2.2'!J24/'3.1.a'!$C$183</f>
        <v>3.0881298208620164E-14</v>
      </c>
      <c r="K24" s="226">
        <f>'2.2'!K24/'3.1.a'!$D$183</f>
        <v>0</v>
      </c>
      <c r="L24" s="147">
        <f>'2.2'!L24/'3.1.a'!$D$183</f>
        <v>0</v>
      </c>
      <c r="M24" s="147">
        <f>'2.2'!M24/'3.1.a'!$D$183</f>
        <v>0</v>
      </c>
      <c r="N24" s="147">
        <f>'2.2'!N24/'3.1.a'!$D$183</f>
        <v>0</v>
      </c>
      <c r="O24" s="147">
        <f>'2.2'!O24/'3.1.a'!$D$183</f>
        <v>-1.3252956437534832E-13</v>
      </c>
      <c r="P24" s="147">
        <f>'2.2'!P24/'3.1.a'!$D$183</f>
        <v>0</v>
      </c>
      <c r="Q24" s="147">
        <f>'2.2'!Q24/'3.1.a'!$D$183</f>
        <v>0</v>
      </c>
      <c r="R24" s="227">
        <f>'2.2'!R24/'3.1.a'!$D$183</f>
        <v>-1.3252956437534832E-13</v>
      </c>
      <c r="S24" s="226">
        <f>'2.2'!S24/'3.1.a'!$E$183</f>
        <v>0</v>
      </c>
      <c r="T24" s="147">
        <f>'2.2'!T24/'3.1.a'!$E$183</f>
        <v>0</v>
      </c>
      <c r="U24" s="147">
        <f>'2.2'!U24/'3.1.a'!$E$183</f>
        <v>0</v>
      </c>
      <c r="V24" s="147">
        <f>'2.2'!V24/'3.1.a'!$E$183</f>
        <v>0</v>
      </c>
      <c r="W24" s="147">
        <f>'2.2'!W24/'3.1.a'!$E$183</f>
        <v>-4.7769774609851747E-14</v>
      </c>
      <c r="X24" s="147">
        <f>'2.2'!X24/'3.1.a'!$E$183</f>
        <v>0</v>
      </c>
      <c r="Y24" s="147">
        <f>'2.2'!Y24/'3.1.a'!$E$183</f>
        <v>0</v>
      </c>
      <c r="Z24" s="227">
        <f>'2.2'!Z24/'3.1.a'!$E$183</f>
        <v>-4.7769774609851747E-14</v>
      </c>
      <c r="AA24" s="226">
        <f>'2.2'!AA24/'3.1.a'!$F$183</f>
        <v>0</v>
      </c>
      <c r="AB24" s="147">
        <f>'2.2'!AB24/'3.1.a'!$F$183</f>
        <v>0</v>
      </c>
      <c r="AC24" s="147">
        <f>'2.2'!AC24/'3.1.a'!$F$183</f>
        <v>0</v>
      </c>
      <c r="AD24" s="147">
        <f>'2.2'!AD24/'3.1.a'!$F$183</f>
        <v>0</v>
      </c>
      <c r="AE24" s="147">
        <f>'2.2'!AE24/'3.1.a'!$F$183</f>
        <v>0</v>
      </c>
      <c r="AF24" s="147">
        <f>'2.2'!AF24/'3.1.a'!$F$183</f>
        <v>0</v>
      </c>
      <c r="AG24" s="147">
        <f>'2.2'!AG24/'3.1.a'!$F$183</f>
        <v>0</v>
      </c>
      <c r="AH24" s="227">
        <f>'2.2'!AH24/'3.1.a'!$F$183</f>
        <v>0</v>
      </c>
      <c r="AI24" s="226">
        <f>'2.2'!AI24/'3.1.a'!$G$183</f>
        <v>0</v>
      </c>
      <c r="AJ24" s="147">
        <f>'2.2'!AJ24/'3.1.a'!$G$183</f>
        <v>0</v>
      </c>
      <c r="AK24" s="147">
        <f>'2.2'!AK24/'3.1.a'!$G$183</f>
        <v>0</v>
      </c>
      <c r="AL24" s="147">
        <f>'2.2'!AL24/'3.1.a'!$G$183</f>
        <v>0</v>
      </c>
      <c r="AM24" s="147">
        <f>'2.2'!AM24/'3.1.a'!$G$183</f>
        <v>0</v>
      </c>
      <c r="AN24" s="147">
        <f>'2.2'!AN24/'3.1.a'!$G$183</f>
        <v>0</v>
      </c>
      <c r="AO24" s="147">
        <f>'2.2'!AO24/'3.1.a'!$G$183</f>
        <v>0</v>
      </c>
      <c r="AP24" s="227">
        <f>'2.2'!AP24/'3.1.a'!$G$183</f>
        <v>0</v>
      </c>
      <c r="AQ24" s="226">
        <f>'2.2'!AQ24/'3.1.a'!$H$183</f>
        <v>0</v>
      </c>
      <c r="AR24" s="147">
        <f>'2.2'!AR24/'3.1.a'!$H$183</f>
        <v>0</v>
      </c>
      <c r="AS24" s="147">
        <f>'2.2'!AS24/'3.1.a'!$H$183</f>
        <v>0</v>
      </c>
      <c r="AT24" s="147">
        <f>'2.2'!AT24/'3.1.a'!$H$183</f>
        <v>0</v>
      </c>
      <c r="AU24" s="147">
        <f>'2.2'!AU24/'3.1.a'!$H$183</f>
        <v>0</v>
      </c>
      <c r="AV24" s="147">
        <f>'2.2'!AV24/'3.1.a'!$H$183</f>
        <v>0</v>
      </c>
      <c r="AW24" s="147">
        <f>'2.2'!AW24/'3.1.a'!$H$183</f>
        <v>0</v>
      </c>
      <c r="AX24" s="227">
        <f>'2.2'!AX24/'3.1.a'!$H$183</f>
        <v>0</v>
      </c>
      <c r="AY24" s="226">
        <f>'2.2'!AY24/'3.1.a'!$I$183</f>
        <v>0</v>
      </c>
      <c r="AZ24" s="147">
        <f>'2.2'!AZ24/'3.1.a'!$I$183</f>
        <v>0</v>
      </c>
      <c r="BA24" s="147">
        <f>'2.2'!BA24/'3.1.a'!$I$183</f>
        <v>0</v>
      </c>
      <c r="BB24" s="147">
        <f>'2.2'!BB24/'3.1.a'!$I$183</f>
        <v>0</v>
      </c>
      <c r="BC24" s="147">
        <f>'2.2'!BC24/'3.1.a'!$I$183</f>
        <v>3.7190588847799957E-11</v>
      </c>
      <c r="BD24" s="147">
        <f>'2.2'!BD24/'3.1.a'!$I$183</f>
        <v>0</v>
      </c>
      <c r="BE24" s="147">
        <f>'2.2'!BE24/'3.1.a'!$I$183</f>
        <v>0</v>
      </c>
      <c r="BF24" s="227">
        <f>'2.2'!BF24/'3.1.a'!$I$183</f>
        <v>3.7190588847799957E-11</v>
      </c>
      <c r="BG24" s="226">
        <f>'2.2'!BG24/'3.1.a'!$J$183</f>
        <v>0</v>
      </c>
      <c r="BH24" s="147">
        <f>'2.2'!BH24/'3.1.a'!$J$183</f>
        <v>0</v>
      </c>
      <c r="BI24" s="147">
        <f>'2.2'!BI24/'3.1.a'!$J$183</f>
        <v>0</v>
      </c>
      <c r="BJ24" s="147">
        <f>'2.2'!BJ24/'3.1.a'!$J$183</f>
        <v>0</v>
      </c>
      <c r="BK24" s="147">
        <f>'2.2'!BK24/'3.1.a'!$J$183</f>
        <v>2.6374694991814606E-11</v>
      </c>
      <c r="BL24" s="147">
        <f>'2.2'!BL24/'3.1.a'!$J$183</f>
        <v>0</v>
      </c>
      <c r="BM24" s="147">
        <f>'2.2'!BM24/'3.1.a'!$J$183</f>
        <v>0</v>
      </c>
      <c r="BN24" s="227">
        <f>'2.2'!BN24/'3.1.a'!$J$183</f>
        <v>2.6374694991814606E-11</v>
      </c>
      <c r="BO24" s="226">
        <f>'2.2'!BO24/'3.1.a'!$K$183</f>
        <v>0</v>
      </c>
      <c r="BP24" s="147">
        <f>'2.2'!BP24/'3.1.a'!$K$183</f>
        <v>0</v>
      </c>
      <c r="BQ24" s="147">
        <f>'2.2'!BQ24/'3.1.a'!$K$183</f>
        <v>0</v>
      </c>
      <c r="BR24" s="147">
        <f>'2.2'!BR24/'3.1.a'!$K$183</f>
        <v>0</v>
      </c>
      <c r="BS24" s="147">
        <f>'2.2'!BS24/'3.1.a'!$K$183</f>
        <v>6.8366413525941285E-10</v>
      </c>
      <c r="BT24" s="147">
        <f>'2.2'!BT24/'3.1.a'!$K$183</f>
        <v>0</v>
      </c>
      <c r="BU24" s="147">
        <f>'2.2'!BU24/'3.1.a'!$K$183</f>
        <v>0</v>
      </c>
      <c r="BV24" s="227">
        <f>'2.2'!BV24/'3.1.a'!$K$183</f>
        <v>6.8366413525941285E-10</v>
      </c>
      <c r="BW24" s="226">
        <f>'2.2'!BW24/'3.1.a'!$L$183</f>
        <v>0</v>
      </c>
      <c r="BX24" s="147">
        <f>'2.2'!BX24/'3.1.a'!$L$183</f>
        <v>0</v>
      </c>
      <c r="BY24" s="147">
        <f>'2.2'!BY24/'3.1.a'!$L$183</f>
        <v>0</v>
      </c>
      <c r="BZ24" s="147">
        <f>'2.2'!BZ24/'3.1.a'!$L$183</f>
        <v>0</v>
      </c>
      <c r="CA24" s="147">
        <f>'2.2'!CA24/'3.1.a'!$L$183</f>
        <v>3.5216574837595982E-11</v>
      </c>
      <c r="CB24" s="147">
        <f>'2.2'!CB24/'3.1.a'!$L$183</f>
        <v>0</v>
      </c>
      <c r="CC24" s="147">
        <f>'2.2'!CC24/'3.1.a'!$L$183</f>
        <v>0</v>
      </c>
      <c r="CD24" s="227">
        <f>'2.2'!CD24/'3.1.a'!$L$183</f>
        <v>3.5216574837595982E-11</v>
      </c>
      <c r="CE24" s="226">
        <f>'2.2'!CE24/'3.1.a'!$M$183</f>
        <v>0</v>
      </c>
      <c r="CF24" s="147">
        <f>'2.2'!CF24/'3.1.a'!$M$183</f>
        <v>0</v>
      </c>
      <c r="CG24" s="147">
        <f>'2.2'!CG24/'3.1.a'!$M$183</f>
        <v>0</v>
      </c>
      <c r="CH24" s="147">
        <f>'2.2'!CH24/'3.1.a'!$M$183</f>
        <v>0</v>
      </c>
      <c r="CI24" s="147">
        <f>'2.2'!CI24/'3.1.a'!$M$183</f>
        <v>3.6042119892805306E-9</v>
      </c>
      <c r="CJ24" s="147">
        <f>'2.2'!CJ24/'3.1.a'!$M$183</f>
        <v>0</v>
      </c>
      <c r="CK24" s="147">
        <f>'2.2'!CK24/'3.1.a'!$M$183</f>
        <v>0</v>
      </c>
      <c r="CL24" s="288">
        <f>'2.2'!CL24/'3.1.a'!$M$183</f>
        <v>3.6042119892805306E-9</v>
      </c>
      <c r="CM24" s="293"/>
    </row>
    <row r="25" spans="1:91" s="41" customFormat="1" ht="20.100000000000001" customHeight="1" x14ac:dyDescent="0.25">
      <c r="A25" s="38">
        <v>1132</v>
      </c>
      <c r="B25" s="39" t="s">
        <v>260</v>
      </c>
      <c r="C25" s="238">
        <f>'2.2'!C25/'3.1.a'!$C$183</f>
        <v>0</v>
      </c>
      <c r="D25" s="214">
        <f>'2.2'!D25/'3.1.a'!$C$183</f>
        <v>0</v>
      </c>
      <c r="E25" s="214">
        <f>'2.2'!E25/'3.1.a'!$C$183</f>
        <v>0</v>
      </c>
      <c r="F25" s="214">
        <f>'2.2'!F25/'3.1.a'!$C$183</f>
        <v>0</v>
      </c>
      <c r="G25" s="214">
        <f>'2.2'!G25/'3.1.a'!$C$183</f>
        <v>0</v>
      </c>
      <c r="H25" s="214">
        <f>'2.2'!H25/'3.1.a'!$C$183</f>
        <v>0</v>
      </c>
      <c r="I25" s="214">
        <f>'2.2'!I25/'3.1.a'!$C$183</f>
        <v>0</v>
      </c>
      <c r="J25" s="239">
        <f>'2.2'!J25/'3.1.a'!$C$183</f>
        <v>0</v>
      </c>
      <c r="K25" s="238">
        <f>'2.2'!K25/'3.1.a'!$D$183</f>
        <v>0</v>
      </c>
      <c r="L25" s="214">
        <f>'2.2'!L25/'3.1.a'!$D$183</f>
        <v>0</v>
      </c>
      <c r="M25" s="214">
        <f>'2.2'!M25/'3.1.a'!$D$183</f>
        <v>0</v>
      </c>
      <c r="N25" s="214">
        <f>'2.2'!N25/'3.1.a'!$D$183</f>
        <v>0</v>
      </c>
      <c r="O25" s="214">
        <f>'2.2'!O25/'3.1.a'!$D$183</f>
        <v>0</v>
      </c>
      <c r="P25" s="214">
        <f>'2.2'!P25/'3.1.a'!$D$183</f>
        <v>0</v>
      </c>
      <c r="Q25" s="214">
        <f>'2.2'!Q25/'3.1.a'!$D$183</f>
        <v>0</v>
      </c>
      <c r="R25" s="239">
        <f>'2.2'!R25/'3.1.a'!$D$183</f>
        <v>0</v>
      </c>
      <c r="S25" s="238">
        <f>'2.2'!S25/'3.1.a'!$E$183</f>
        <v>0</v>
      </c>
      <c r="T25" s="214">
        <f>'2.2'!T25/'3.1.a'!$E$183</f>
        <v>0</v>
      </c>
      <c r="U25" s="214">
        <f>'2.2'!U25/'3.1.a'!$E$183</f>
        <v>0</v>
      </c>
      <c r="V25" s="214">
        <f>'2.2'!V25/'3.1.a'!$E$183</f>
        <v>0</v>
      </c>
      <c r="W25" s="214">
        <f>'2.2'!W25/'3.1.a'!$E$183</f>
        <v>0</v>
      </c>
      <c r="X25" s="214">
        <f>'2.2'!X25/'3.1.a'!$E$183</f>
        <v>0</v>
      </c>
      <c r="Y25" s="214">
        <f>'2.2'!Y25/'3.1.a'!$E$183</f>
        <v>0</v>
      </c>
      <c r="Z25" s="239">
        <f>'2.2'!Z25/'3.1.a'!$E$183</f>
        <v>0</v>
      </c>
      <c r="AA25" s="238">
        <f>'2.2'!AA25/'3.1.a'!$F$183</f>
        <v>0</v>
      </c>
      <c r="AB25" s="214">
        <f>'2.2'!AB25/'3.1.a'!$F$183</f>
        <v>0</v>
      </c>
      <c r="AC25" s="214">
        <f>'2.2'!AC25/'3.1.a'!$F$183</f>
        <v>0</v>
      </c>
      <c r="AD25" s="214">
        <f>'2.2'!AD25/'3.1.a'!$F$183</f>
        <v>0</v>
      </c>
      <c r="AE25" s="214">
        <f>'2.2'!AE25/'3.1.a'!$F$183</f>
        <v>0</v>
      </c>
      <c r="AF25" s="214">
        <f>'2.2'!AF25/'3.1.a'!$F$183</f>
        <v>0</v>
      </c>
      <c r="AG25" s="214">
        <f>'2.2'!AG25/'3.1.a'!$F$183</f>
        <v>0</v>
      </c>
      <c r="AH25" s="239">
        <f>'2.2'!AH25/'3.1.a'!$F$183</f>
        <v>0</v>
      </c>
      <c r="AI25" s="238">
        <f>'2.2'!AI25/'3.1.a'!$G$183</f>
        <v>0</v>
      </c>
      <c r="AJ25" s="214">
        <f>'2.2'!AJ25/'3.1.a'!$G$183</f>
        <v>0</v>
      </c>
      <c r="AK25" s="214">
        <f>'2.2'!AK25/'3.1.a'!$G$183</f>
        <v>0</v>
      </c>
      <c r="AL25" s="214">
        <f>'2.2'!AL25/'3.1.a'!$G$183</f>
        <v>0</v>
      </c>
      <c r="AM25" s="214">
        <f>'2.2'!AM25/'3.1.a'!$G$183</f>
        <v>0</v>
      </c>
      <c r="AN25" s="214">
        <f>'2.2'!AN25/'3.1.a'!$G$183</f>
        <v>0</v>
      </c>
      <c r="AO25" s="214">
        <f>'2.2'!AO25/'3.1.a'!$G$183</f>
        <v>0</v>
      </c>
      <c r="AP25" s="239">
        <f>'2.2'!AP25/'3.1.a'!$G$183</f>
        <v>0</v>
      </c>
      <c r="AQ25" s="238">
        <f>'2.2'!AQ25/'3.1.a'!$H$183</f>
        <v>0</v>
      </c>
      <c r="AR25" s="214">
        <f>'2.2'!AR25/'3.1.a'!$H$183</f>
        <v>0</v>
      </c>
      <c r="AS25" s="214">
        <f>'2.2'!AS25/'3.1.a'!$H$183</f>
        <v>0</v>
      </c>
      <c r="AT25" s="214">
        <f>'2.2'!AT25/'3.1.a'!$H$183</f>
        <v>0</v>
      </c>
      <c r="AU25" s="214">
        <f>'2.2'!AU25/'3.1.a'!$H$183</f>
        <v>0</v>
      </c>
      <c r="AV25" s="214">
        <f>'2.2'!AV25/'3.1.a'!$H$183</f>
        <v>0</v>
      </c>
      <c r="AW25" s="214">
        <f>'2.2'!AW25/'3.1.a'!$H$183</f>
        <v>0</v>
      </c>
      <c r="AX25" s="239">
        <f>'2.2'!AX25/'3.1.a'!$H$183</f>
        <v>0</v>
      </c>
      <c r="AY25" s="238">
        <f>'2.2'!AY25/'3.1.a'!$I$183</f>
        <v>0</v>
      </c>
      <c r="AZ25" s="214">
        <f>'2.2'!AZ25/'3.1.a'!$I$183</f>
        <v>0</v>
      </c>
      <c r="BA25" s="214">
        <f>'2.2'!BA25/'3.1.a'!$I$183</f>
        <v>0</v>
      </c>
      <c r="BB25" s="214">
        <f>'2.2'!BB25/'3.1.a'!$I$183</f>
        <v>0</v>
      </c>
      <c r="BC25" s="214">
        <f>'2.2'!BC25/'3.1.a'!$I$183</f>
        <v>0</v>
      </c>
      <c r="BD25" s="214">
        <f>'2.2'!BD25/'3.1.a'!$I$183</f>
        <v>0</v>
      </c>
      <c r="BE25" s="214">
        <f>'2.2'!BE25/'3.1.a'!$I$183</f>
        <v>0</v>
      </c>
      <c r="BF25" s="239">
        <f>'2.2'!BF25/'3.1.a'!$I$183</f>
        <v>0</v>
      </c>
      <c r="BG25" s="238">
        <f>'2.2'!BG25/'3.1.a'!$J$183</f>
        <v>0</v>
      </c>
      <c r="BH25" s="214">
        <f>'2.2'!BH25/'3.1.a'!$J$183</f>
        <v>0</v>
      </c>
      <c r="BI25" s="214">
        <f>'2.2'!BI25/'3.1.a'!$J$183</f>
        <v>0</v>
      </c>
      <c r="BJ25" s="214">
        <f>'2.2'!BJ25/'3.1.a'!$J$183</f>
        <v>0</v>
      </c>
      <c r="BK25" s="214">
        <f>'2.2'!BK25/'3.1.a'!$J$183</f>
        <v>0</v>
      </c>
      <c r="BL25" s="214">
        <f>'2.2'!BL25/'3.1.a'!$J$183</f>
        <v>0</v>
      </c>
      <c r="BM25" s="214">
        <f>'2.2'!BM25/'3.1.a'!$J$183</f>
        <v>0</v>
      </c>
      <c r="BN25" s="239">
        <f>'2.2'!BN25/'3.1.a'!$J$183</f>
        <v>0</v>
      </c>
      <c r="BO25" s="238">
        <f>'2.2'!BO25/'3.1.a'!$K$183</f>
        <v>0</v>
      </c>
      <c r="BP25" s="214">
        <f>'2.2'!BP25/'3.1.a'!$K$183</f>
        <v>0</v>
      </c>
      <c r="BQ25" s="214">
        <f>'2.2'!BQ25/'3.1.a'!$K$183</f>
        <v>0</v>
      </c>
      <c r="BR25" s="214">
        <f>'2.2'!BR25/'3.1.a'!$K$183</f>
        <v>0</v>
      </c>
      <c r="BS25" s="214">
        <f>'2.2'!BS25/'3.1.a'!$K$183</f>
        <v>0</v>
      </c>
      <c r="BT25" s="214">
        <f>'2.2'!BT25/'3.1.a'!$K$183</f>
        <v>0</v>
      </c>
      <c r="BU25" s="214">
        <f>'2.2'!BU25/'3.1.a'!$K$183</f>
        <v>0</v>
      </c>
      <c r="BV25" s="239">
        <f>'2.2'!BV25/'3.1.a'!$K$183</f>
        <v>0</v>
      </c>
      <c r="BW25" s="238">
        <f>'2.2'!BW25/'3.1.a'!$L$183</f>
        <v>0</v>
      </c>
      <c r="BX25" s="214">
        <f>'2.2'!BX25/'3.1.a'!$L$183</f>
        <v>0</v>
      </c>
      <c r="BY25" s="214">
        <f>'2.2'!BY25/'3.1.a'!$L$183</f>
        <v>0</v>
      </c>
      <c r="BZ25" s="214">
        <f>'2.2'!BZ25/'3.1.a'!$L$183</f>
        <v>0</v>
      </c>
      <c r="CA25" s="214">
        <f>'2.2'!CA25/'3.1.a'!$L$183</f>
        <v>0</v>
      </c>
      <c r="CB25" s="214">
        <f>'2.2'!CB25/'3.1.a'!$L$183</f>
        <v>0</v>
      </c>
      <c r="CC25" s="214">
        <f>'2.2'!CC25/'3.1.a'!$L$183</f>
        <v>0</v>
      </c>
      <c r="CD25" s="239">
        <f>'2.2'!CD25/'3.1.a'!$L$183</f>
        <v>0</v>
      </c>
      <c r="CE25" s="238">
        <f>'2.2'!CE25/'3.1.a'!$M$183</f>
        <v>0</v>
      </c>
      <c r="CF25" s="214">
        <f>'2.2'!CF25/'3.1.a'!$M$183</f>
        <v>0</v>
      </c>
      <c r="CG25" s="214">
        <f>'2.2'!CG25/'3.1.a'!$M$183</f>
        <v>0</v>
      </c>
      <c r="CH25" s="214">
        <f>'2.2'!CH25/'3.1.a'!$M$183</f>
        <v>0</v>
      </c>
      <c r="CI25" s="214">
        <f>'2.2'!CI25/'3.1.a'!$M$183</f>
        <v>0</v>
      </c>
      <c r="CJ25" s="214">
        <f>'2.2'!CJ25/'3.1.a'!$M$183</f>
        <v>0</v>
      </c>
      <c r="CK25" s="214">
        <f>'2.2'!CK25/'3.1.a'!$M$183</f>
        <v>0</v>
      </c>
      <c r="CL25" s="285">
        <f>'2.2'!CL25/'3.1.a'!$M$183</f>
        <v>0</v>
      </c>
      <c r="CM25" s="293"/>
    </row>
    <row r="26" spans="1:91" s="41" customFormat="1" ht="20.100000000000001" customHeight="1" x14ac:dyDescent="0.25">
      <c r="A26" s="38">
        <v>1133</v>
      </c>
      <c r="B26" s="39" t="s">
        <v>261</v>
      </c>
      <c r="C26" s="238">
        <f>'2.2'!C26/'3.1.a'!$C$183</f>
        <v>0</v>
      </c>
      <c r="D26" s="214">
        <f>'2.2'!D26/'3.1.a'!$C$183</f>
        <v>0</v>
      </c>
      <c r="E26" s="214">
        <f>'2.2'!E26/'3.1.a'!$C$183</f>
        <v>0</v>
      </c>
      <c r="F26" s="214">
        <f>'2.2'!F26/'3.1.a'!$C$183</f>
        <v>0</v>
      </c>
      <c r="G26" s="214">
        <f>'2.2'!G26/'3.1.a'!$C$183</f>
        <v>6.4809000020587528E-4</v>
      </c>
      <c r="H26" s="214">
        <f>'2.2'!H26/'3.1.a'!$C$183</f>
        <v>0</v>
      </c>
      <c r="I26" s="214">
        <f>'2.2'!I26/'3.1.a'!$C$183</f>
        <v>0</v>
      </c>
      <c r="J26" s="239">
        <f>'2.2'!J26/'3.1.a'!$C$183</f>
        <v>6.4809000020587528E-4</v>
      </c>
      <c r="K26" s="238">
        <f>'2.2'!K26/'3.1.a'!$D$183</f>
        <v>0</v>
      </c>
      <c r="L26" s="214">
        <f>'2.2'!L26/'3.1.a'!$D$183</f>
        <v>0</v>
      </c>
      <c r="M26" s="214">
        <f>'2.2'!M26/'3.1.a'!$D$183</f>
        <v>0</v>
      </c>
      <c r="N26" s="214">
        <f>'2.2'!N26/'3.1.a'!$D$183</f>
        <v>0</v>
      </c>
      <c r="O26" s="214">
        <f>'2.2'!O26/'3.1.a'!$D$183</f>
        <v>6.3253726352726985E-4</v>
      </c>
      <c r="P26" s="214">
        <f>'2.2'!P26/'3.1.a'!$D$183</f>
        <v>0</v>
      </c>
      <c r="Q26" s="214">
        <f>'2.2'!Q26/'3.1.a'!$D$183</f>
        <v>0</v>
      </c>
      <c r="R26" s="239">
        <f>'2.2'!R26/'3.1.a'!$D$183</f>
        <v>6.3253726352726985E-4</v>
      </c>
      <c r="S26" s="238">
        <f>'2.2'!S26/'3.1.a'!$E$183</f>
        <v>0</v>
      </c>
      <c r="T26" s="214">
        <f>'2.2'!T26/'3.1.a'!$E$183</f>
        <v>0</v>
      </c>
      <c r="U26" s="214">
        <f>'2.2'!U26/'3.1.a'!$E$183</f>
        <v>0</v>
      </c>
      <c r="V26" s="214">
        <f>'2.2'!V26/'3.1.a'!$E$183</f>
        <v>0</v>
      </c>
      <c r="W26" s="214">
        <f>'2.2'!W26/'3.1.a'!$E$183</f>
        <v>7.0796547830836846E-4</v>
      </c>
      <c r="X26" s="214">
        <f>'2.2'!X26/'3.1.a'!$E$183</f>
        <v>0</v>
      </c>
      <c r="Y26" s="214">
        <f>'2.2'!Y26/'3.1.a'!$E$183</f>
        <v>0</v>
      </c>
      <c r="Z26" s="239">
        <f>'2.2'!Z26/'3.1.a'!$E$183</f>
        <v>7.0796547830836846E-4</v>
      </c>
      <c r="AA26" s="238">
        <f>'2.2'!AA26/'3.1.a'!$F$183</f>
        <v>0</v>
      </c>
      <c r="AB26" s="214">
        <f>'2.2'!AB26/'3.1.a'!$F$183</f>
        <v>0</v>
      </c>
      <c r="AC26" s="214">
        <f>'2.2'!AC26/'3.1.a'!$F$183</f>
        <v>0</v>
      </c>
      <c r="AD26" s="214">
        <f>'2.2'!AD26/'3.1.a'!$F$183</f>
        <v>0</v>
      </c>
      <c r="AE26" s="214">
        <f>'2.2'!AE26/'3.1.a'!$F$183</f>
        <v>7.7690867614883959E-4</v>
      </c>
      <c r="AF26" s="214">
        <f>'2.2'!AF26/'3.1.a'!$F$183</f>
        <v>0</v>
      </c>
      <c r="AG26" s="214">
        <f>'2.2'!AG26/'3.1.a'!$F$183</f>
        <v>0</v>
      </c>
      <c r="AH26" s="239">
        <f>'2.2'!AH26/'3.1.a'!$F$183</f>
        <v>7.7690867614883959E-4</v>
      </c>
      <c r="AI26" s="238">
        <f>'2.2'!AI26/'3.1.a'!$G$183</f>
        <v>0</v>
      </c>
      <c r="AJ26" s="214">
        <f>'2.2'!AJ26/'3.1.a'!$G$183</f>
        <v>0</v>
      </c>
      <c r="AK26" s="214">
        <f>'2.2'!AK26/'3.1.a'!$G$183</f>
        <v>0</v>
      </c>
      <c r="AL26" s="214">
        <f>'2.2'!AL26/'3.1.a'!$G$183</f>
        <v>0</v>
      </c>
      <c r="AM26" s="214">
        <f>'2.2'!AM26/'3.1.a'!$G$183</f>
        <v>8.1297763295704278E-4</v>
      </c>
      <c r="AN26" s="214">
        <f>'2.2'!AN26/'3.1.a'!$G$183</f>
        <v>0</v>
      </c>
      <c r="AO26" s="214">
        <f>'2.2'!AO26/'3.1.a'!$G$183</f>
        <v>0</v>
      </c>
      <c r="AP26" s="239">
        <f>'2.2'!AP26/'3.1.a'!$G$183</f>
        <v>8.1297763295704278E-4</v>
      </c>
      <c r="AQ26" s="238">
        <f>'2.2'!AQ26/'3.1.a'!$H$183</f>
        <v>0</v>
      </c>
      <c r="AR26" s="214">
        <f>'2.2'!AR26/'3.1.a'!$H$183</f>
        <v>0</v>
      </c>
      <c r="AS26" s="214">
        <f>'2.2'!AS26/'3.1.a'!$H$183</f>
        <v>0</v>
      </c>
      <c r="AT26" s="214">
        <f>'2.2'!AT26/'3.1.a'!$H$183</f>
        <v>0</v>
      </c>
      <c r="AU26" s="214">
        <f>'2.2'!AU26/'3.1.a'!$H$183</f>
        <v>1.0775364783522164E-3</v>
      </c>
      <c r="AV26" s="214">
        <f>'2.2'!AV26/'3.1.a'!$H$183</f>
        <v>0</v>
      </c>
      <c r="AW26" s="214">
        <f>'2.2'!AW26/'3.1.a'!$H$183</f>
        <v>0</v>
      </c>
      <c r="AX26" s="239">
        <f>'2.2'!AX26/'3.1.a'!$H$183</f>
        <v>1.0775364783522164E-3</v>
      </c>
      <c r="AY26" s="238">
        <f>'2.2'!AY26/'3.1.a'!$I$183</f>
        <v>0</v>
      </c>
      <c r="AZ26" s="214">
        <f>'2.2'!AZ26/'3.1.a'!$I$183</f>
        <v>0</v>
      </c>
      <c r="BA26" s="214">
        <f>'2.2'!BA26/'3.1.a'!$I$183</f>
        <v>0</v>
      </c>
      <c r="BB26" s="214">
        <f>'2.2'!BB26/'3.1.a'!$I$183</f>
        <v>0</v>
      </c>
      <c r="BC26" s="214">
        <f>'2.2'!BC26/'3.1.a'!$I$183</f>
        <v>1.1715694555540883E-3</v>
      </c>
      <c r="BD26" s="214">
        <f>'2.2'!BD26/'3.1.a'!$I$183</f>
        <v>0</v>
      </c>
      <c r="BE26" s="214">
        <f>'2.2'!BE26/'3.1.a'!$I$183</f>
        <v>0</v>
      </c>
      <c r="BF26" s="239">
        <f>'2.2'!BF26/'3.1.a'!$I$183</f>
        <v>1.1715694555540883E-3</v>
      </c>
      <c r="BG26" s="238">
        <f>'2.2'!BG26/'3.1.a'!$J$183</f>
        <v>0</v>
      </c>
      <c r="BH26" s="214">
        <f>'2.2'!BH26/'3.1.a'!$J$183</f>
        <v>0</v>
      </c>
      <c r="BI26" s="214">
        <f>'2.2'!BI26/'3.1.a'!$J$183</f>
        <v>0</v>
      </c>
      <c r="BJ26" s="214">
        <f>'2.2'!BJ26/'3.1.a'!$J$183</f>
        <v>0</v>
      </c>
      <c r="BK26" s="214">
        <f>'2.2'!BK26/'3.1.a'!$J$183</f>
        <v>1.0899251757055198E-3</v>
      </c>
      <c r="BL26" s="214">
        <f>'2.2'!BL26/'3.1.a'!$J$183</f>
        <v>0</v>
      </c>
      <c r="BM26" s="214">
        <f>'2.2'!BM26/'3.1.a'!$J$183</f>
        <v>0</v>
      </c>
      <c r="BN26" s="239">
        <f>'2.2'!BN26/'3.1.a'!$J$183</f>
        <v>1.0899251757055198E-3</v>
      </c>
      <c r="BO26" s="238">
        <f>'2.2'!BO26/'3.1.a'!$K$183</f>
        <v>0</v>
      </c>
      <c r="BP26" s="214">
        <f>'2.2'!BP26/'3.1.a'!$K$183</f>
        <v>0</v>
      </c>
      <c r="BQ26" s="214">
        <f>'2.2'!BQ26/'3.1.a'!$K$183</f>
        <v>0</v>
      </c>
      <c r="BR26" s="214">
        <f>'2.2'!BR26/'3.1.a'!$K$183</f>
        <v>0</v>
      </c>
      <c r="BS26" s="214">
        <f>'2.2'!BS26/'3.1.a'!$K$183</f>
        <v>1.0465284468002573E-3</v>
      </c>
      <c r="BT26" s="214">
        <f>'2.2'!BT26/'3.1.a'!$K$183</f>
        <v>0</v>
      </c>
      <c r="BU26" s="214">
        <f>'2.2'!BU26/'3.1.a'!$K$183</f>
        <v>0</v>
      </c>
      <c r="BV26" s="239">
        <f>'2.2'!BV26/'3.1.a'!$K$183</f>
        <v>1.0465284468002573E-3</v>
      </c>
      <c r="BW26" s="238">
        <f>'2.2'!BW26/'3.1.a'!$L$183</f>
        <v>0</v>
      </c>
      <c r="BX26" s="214">
        <f>'2.2'!BX26/'3.1.a'!$L$183</f>
        <v>0</v>
      </c>
      <c r="BY26" s="214">
        <f>'2.2'!BY26/'3.1.a'!$L$183</f>
        <v>0</v>
      </c>
      <c r="BZ26" s="214">
        <f>'2.2'!BZ26/'3.1.a'!$L$183</f>
        <v>0</v>
      </c>
      <c r="CA26" s="214">
        <f>'2.2'!CA26/'3.1.a'!$L$183</f>
        <v>1.1586851526531323E-3</v>
      </c>
      <c r="CB26" s="214">
        <f>'2.2'!CB26/'3.1.a'!$L$183</f>
        <v>0</v>
      </c>
      <c r="CC26" s="214">
        <f>'2.2'!CC26/'3.1.a'!$L$183</f>
        <v>0</v>
      </c>
      <c r="CD26" s="239">
        <f>'2.2'!CD26/'3.1.a'!$L$183</f>
        <v>1.1586851526531323E-3</v>
      </c>
      <c r="CE26" s="238">
        <f>'2.2'!CE26/'3.1.a'!$M$183</f>
        <v>0</v>
      </c>
      <c r="CF26" s="214">
        <f>'2.2'!CF26/'3.1.a'!$M$183</f>
        <v>0</v>
      </c>
      <c r="CG26" s="214">
        <f>'2.2'!CG26/'3.1.a'!$M$183</f>
        <v>0</v>
      </c>
      <c r="CH26" s="214">
        <f>'2.2'!CH26/'3.1.a'!$M$183</f>
        <v>0</v>
      </c>
      <c r="CI26" s="214">
        <f>'2.2'!CI26/'3.1.a'!$M$183</f>
        <v>1.1441175240691625E-3</v>
      </c>
      <c r="CJ26" s="214">
        <f>'2.2'!CJ26/'3.1.a'!$M$183</f>
        <v>0</v>
      </c>
      <c r="CK26" s="214">
        <f>'2.2'!CK26/'3.1.a'!$M$183</f>
        <v>0</v>
      </c>
      <c r="CL26" s="285">
        <f>'2.2'!CL26/'3.1.a'!$M$183</f>
        <v>1.1441175240691625E-3</v>
      </c>
      <c r="CM26" s="293"/>
    </row>
    <row r="27" spans="1:91" ht="20.100000000000001" customHeight="1" x14ac:dyDescent="0.25">
      <c r="A27" s="45" t="s">
        <v>479</v>
      </c>
      <c r="B27" s="56" t="s">
        <v>480</v>
      </c>
      <c r="C27" s="226">
        <f>'2.2'!C27/'3.1.a'!$C$183</f>
        <v>0</v>
      </c>
      <c r="D27" s="147">
        <f>'2.2'!D27/'3.1.a'!$C$183</f>
        <v>0</v>
      </c>
      <c r="E27" s="147">
        <f>'2.2'!E27/'3.1.a'!$C$183</f>
        <v>0</v>
      </c>
      <c r="F27" s="147">
        <f>'2.2'!F27/'3.1.a'!$C$183</f>
        <v>0</v>
      </c>
      <c r="G27" s="147">
        <f>'2.2'!G27/'3.1.a'!$C$183</f>
        <v>6.4809000020587528E-4</v>
      </c>
      <c r="H27" s="147">
        <f>'2.2'!H27/'3.1.a'!$C$183</f>
        <v>0</v>
      </c>
      <c r="I27" s="147">
        <f>'2.2'!I27/'3.1.a'!$C$183</f>
        <v>0</v>
      </c>
      <c r="J27" s="227">
        <f>'2.2'!J27/'3.1.a'!$C$183</f>
        <v>6.4809000020587528E-4</v>
      </c>
      <c r="K27" s="226">
        <f>'2.2'!K27/'3.1.a'!$D$183</f>
        <v>0</v>
      </c>
      <c r="L27" s="147">
        <f>'2.2'!L27/'3.1.a'!$D$183</f>
        <v>0</v>
      </c>
      <c r="M27" s="147">
        <f>'2.2'!M27/'3.1.a'!$D$183</f>
        <v>0</v>
      </c>
      <c r="N27" s="147">
        <f>'2.2'!N27/'3.1.a'!$D$183</f>
        <v>0</v>
      </c>
      <c r="O27" s="147">
        <f>'2.2'!O27/'3.1.a'!$D$183</f>
        <v>6.3253726352726985E-4</v>
      </c>
      <c r="P27" s="147">
        <f>'2.2'!P27/'3.1.a'!$D$183</f>
        <v>0</v>
      </c>
      <c r="Q27" s="147">
        <f>'2.2'!Q27/'3.1.a'!$D$183</f>
        <v>0</v>
      </c>
      <c r="R27" s="227">
        <f>'2.2'!R27/'3.1.a'!$D$183</f>
        <v>6.3253726352726985E-4</v>
      </c>
      <c r="S27" s="226">
        <f>'2.2'!S27/'3.1.a'!$E$183</f>
        <v>0</v>
      </c>
      <c r="T27" s="147">
        <f>'2.2'!T27/'3.1.a'!$E$183</f>
        <v>0</v>
      </c>
      <c r="U27" s="147">
        <f>'2.2'!U27/'3.1.a'!$E$183</f>
        <v>0</v>
      </c>
      <c r="V27" s="147">
        <f>'2.2'!V27/'3.1.a'!$E$183</f>
        <v>0</v>
      </c>
      <c r="W27" s="147">
        <f>'2.2'!W27/'3.1.a'!$E$183</f>
        <v>7.0796547830836846E-4</v>
      </c>
      <c r="X27" s="147">
        <f>'2.2'!X27/'3.1.a'!$E$183</f>
        <v>0</v>
      </c>
      <c r="Y27" s="147">
        <f>'2.2'!Y27/'3.1.a'!$E$183</f>
        <v>0</v>
      </c>
      <c r="Z27" s="227">
        <f>'2.2'!Z27/'3.1.a'!$E$183</f>
        <v>7.0796547830836846E-4</v>
      </c>
      <c r="AA27" s="226">
        <f>'2.2'!AA27/'3.1.a'!$F$183</f>
        <v>0</v>
      </c>
      <c r="AB27" s="147">
        <f>'2.2'!AB27/'3.1.a'!$F$183</f>
        <v>0</v>
      </c>
      <c r="AC27" s="147">
        <f>'2.2'!AC27/'3.1.a'!$F$183</f>
        <v>0</v>
      </c>
      <c r="AD27" s="147">
        <f>'2.2'!AD27/'3.1.a'!$F$183</f>
        <v>0</v>
      </c>
      <c r="AE27" s="147">
        <f>'2.2'!AE27/'3.1.a'!$F$183</f>
        <v>7.7690867614883959E-4</v>
      </c>
      <c r="AF27" s="147">
        <f>'2.2'!AF27/'3.1.a'!$F$183</f>
        <v>0</v>
      </c>
      <c r="AG27" s="147">
        <f>'2.2'!AG27/'3.1.a'!$F$183</f>
        <v>0</v>
      </c>
      <c r="AH27" s="227">
        <f>'2.2'!AH27/'3.1.a'!$F$183</f>
        <v>7.7690867614883959E-4</v>
      </c>
      <c r="AI27" s="226">
        <f>'2.2'!AI27/'3.1.a'!$G$183</f>
        <v>0</v>
      </c>
      <c r="AJ27" s="147">
        <f>'2.2'!AJ27/'3.1.a'!$G$183</f>
        <v>0</v>
      </c>
      <c r="AK27" s="147">
        <f>'2.2'!AK27/'3.1.a'!$G$183</f>
        <v>0</v>
      </c>
      <c r="AL27" s="147">
        <f>'2.2'!AL27/'3.1.a'!$G$183</f>
        <v>0</v>
      </c>
      <c r="AM27" s="147">
        <f>'2.2'!AM27/'3.1.a'!$G$183</f>
        <v>8.1297763295704278E-4</v>
      </c>
      <c r="AN27" s="147">
        <f>'2.2'!AN27/'3.1.a'!$G$183</f>
        <v>0</v>
      </c>
      <c r="AO27" s="147">
        <f>'2.2'!AO27/'3.1.a'!$G$183</f>
        <v>0</v>
      </c>
      <c r="AP27" s="227">
        <f>'2.2'!AP27/'3.1.a'!$G$183</f>
        <v>8.1297763295704278E-4</v>
      </c>
      <c r="AQ27" s="226">
        <f>'2.2'!AQ27/'3.1.a'!$H$183</f>
        <v>0</v>
      </c>
      <c r="AR27" s="147">
        <f>'2.2'!AR27/'3.1.a'!$H$183</f>
        <v>0</v>
      </c>
      <c r="AS27" s="147">
        <f>'2.2'!AS27/'3.1.a'!$H$183</f>
        <v>0</v>
      </c>
      <c r="AT27" s="147">
        <f>'2.2'!AT27/'3.1.a'!$H$183</f>
        <v>0</v>
      </c>
      <c r="AU27" s="147">
        <f>'2.2'!AU27/'3.1.a'!$H$183</f>
        <v>1.0775364783522164E-3</v>
      </c>
      <c r="AV27" s="147">
        <f>'2.2'!AV27/'3.1.a'!$H$183</f>
        <v>0</v>
      </c>
      <c r="AW27" s="147">
        <f>'2.2'!AW27/'3.1.a'!$H$183</f>
        <v>0</v>
      </c>
      <c r="AX27" s="227">
        <f>'2.2'!AX27/'3.1.a'!$H$183</f>
        <v>1.0775364783522164E-3</v>
      </c>
      <c r="AY27" s="226">
        <f>'2.2'!AY27/'3.1.a'!$I$183</f>
        <v>0</v>
      </c>
      <c r="AZ27" s="147">
        <f>'2.2'!AZ27/'3.1.a'!$I$183</f>
        <v>0</v>
      </c>
      <c r="BA27" s="147">
        <f>'2.2'!BA27/'3.1.a'!$I$183</f>
        <v>0</v>
      </c>
      <c r="BB27" s="147">
        <f>'2.2'!BB27/'3.1.a'!$I$183</f>
        <v>0</v>
      </c>
      <c r="BC27" s="147">
        <f>'2.2'!BC27/'3.1.a'!$I$183</f>
        <v>1.1715694555540883E-3</v>
      </c>
      <c r="BD27" s="147">
        <f>'2.2'!BD27/'3.1.a'!$I$183</f>
        <v>0</v>
      </c>
      <c r="BE27" s="147">
        <f>'2.2'!BE27/'3.1.a'!$I$183</f>
        <v>0</v>
      </c>
      <c r="BF27" s="227">
        <f>'2.2'!BF27/'3.1.a'!$I$183</f>
        <v>1.1715694555540883E-3</v>
      </c>
      <c r="BG27" s="226">
        <f>'2.2'!BG27/'3.1.a'!$J$183</f>
        <v>0</v>
      </c>
      <c r="BH27" s="147">
        <f>'2.2'!BH27/'3.1.a'!$J$183</f>
        <v>0</v>
      </c>
      <c r="BI27" s="147">
        <f>'2.2'!BI27/'3.1.a'!$J$183</f>
        <v>0</v>
      </c>
      <c r="BJ27" s="147">
        <f>'2.2'!BJ27/'3.1.a'!$J$183</f>
        <v>0</v>
      </c>
      <c r="BK27" s="147">
        <f>'2.2'!BK27/'3.1.a'!$J$183</f>
        <v>1.0899251757055198E-3</v>
      </c>
      <c r="BL27" s="147">
        <f>'2.2'!BL27/'3.1.a'!$J$183</f>
        <v>0</v>
      </c>
      <c r="BM27" s="147">
        <f>'2.2'!BM27/'3.1.a'!$J$183</f>
        <v>0</v>
      </c>
      <c r="BN27" s="227">
        <f>'2.2'!BN27/'3.1.a'!$J$183</f>
        <v>1.0899251757055198E-3</v>
      </c>
      <c r="BO27" s="226">
        <f>'2.2'!BO27/'3.1.a'!$K$183</f>
        <v>0</v>
      </c>
      <c r="BP27" s="147">
        <f>'2.2'!BP27/'3.1.a'!$K$183</f>
        <v>0</v>
      </c>
      <c r="BQ27" s="147">
        <f>'2.2'!BQ27/'3.1.a'!$K$183</f>
        <v>0</v>
      </c>
      <c r="BR27" s="147">
        <f>'2.2'!BR27/'3.1.a'!$K$183</f>
        <v>0</v>
      </c>
      <c r="BS27" s="147">
        <f>'2.2'!BS27/'3.1.a'!$K$183</f>
        <v>1.0465284468002573E-3</v>
      </c>
      <c r="BT27" s="147">
        <f>'2.2'!BT27/'3.1.a'!$K$183</f>
        <v>0</v>
      </c>
      <c r="BU27" s="147">
        <f>'2.2'!BU27/'3.1.a'!$K$183</f>
        <v>0</v>
      </c>
      <c r="BV27" s="227">
        <f>'2.2'!BV27/'3.1.a'!$K$183</f>
        <v>1.0465284468002573E-3</v>
      </c>
      <c r="BW27" s="226">
        <f>'2.2'!BW27/'3.1.a'!$L$183</f>
        <v>0</v>
      </c>
      <c r="BX27" s="147">
        <f>'2.2'!BX27/'3.1.a'!$L$183</f>
        <v>0</v>
      </c>
      <c r="BY27" s="147">
        <f>'2.2'!BY27/'3.1.a'!$L$183</f>
        <v>0</v>
      </c>
      <c r="BZ27" s="147">
        <f>'2.2'!BZ27/'3.1.a'!$L$183</f>
        <v>0</v>
      </c>
      <c r="CA27" s="147">
        <f>'2.2'!CA27/'3.1.a'!$L$183</f>
        <v>1.1586851526531323E-3</v>
      </c>
      <c r="CB27" s="147">
        <f>'2.2'!CB27/'3.1.a'!$L$183</f>
        <v>0</v>
      </c>
      <c r="CC27" s="147">
        <f>'2.2'!CC27/'3.1.a'!$L$183</f>
        <v>0</v>
      </c>
      <c r="CD27" s="227">
        <f>'2.2'!CD27/'3.1.a'!$L$183</f>
        <v>1.1586851526531323E-3</v>
      </c>
      <c r="CE27" s="226">
        <f>'2.2'!CE27/'3.1.a'!$M$183</f>
        <v>0</v>
      </c>
      <c r="CF27" s="147">
        <f>'2.2'!CF27/'3.1.a'!$M$183</f>
        <v>0</v>
      </c>
      <c r="CG27" s="147">
        <f>'2.2'!CG27/'3.1.a'!$M$183</f>
        <v>0</v>
      </c>
      <c r="CH27" s="147">
        <f>'2.2'!CH27/'3.1.a'!$M$183</f>
        <v>0</v>
      </c>
      <c r="CI27" s="147">
        <f>'2.2'!CI27/'3.1.a'!$M$183</f>
        <v>1.1441175240691625E-3</v>
      </c>
      <c r="CJ27" s="147">
        <f>'2.2'!CJ27/'3.1.a'!$M$183</f>
        <v>0</v>
      </c>
      <c r="CK27" s="147">
        <f>'2.2'!CK27/'3.1.a'!$M$183</f>
        <v>0</v>
      </c>
      <c r="CL27" s="288">
        <f>'2.2'!CL27/'3.1.a'!$M$183</f>
        <v>1.1441175240691625E-3</v>
      </c>
    </row>
    <row r="28" spans="1:91" s="41" customFormat="1" ht="20.100000000000001" customHeight="1" x14ac:dyDescent="0.25">
      <c r="A28" s="38">
        <v>1135</v>
      </c>
      <c r="B28" s="39" t="s">
        <v>262</v>
      </c>
      <c r="C28" s="238">
        <f>'2.2'!C28/'3.1.a'!$C$183</f>
        <v>1.2391746605051614E-5</v>
      </c>
      <c r="D28" s="214">
        <f>'2.2'!D28/'3.1.a'!$C$183</f>
        <v>0</v>
      </c>
      <c r="E28" s="214">
        <f>'2.2'!E28/'3.1.a'!$C$183</f>
        <v>0</v>
      </c>
      <c r="F28" s="214">
        <f>'2.2'!F28/'3.1.a'!$C$183</f>
        <v>1.2391746605051614E-5</v>
      </c>
      <c r="G28" s="214">
        <f>'2.2'!G28/'3.1.a'!$C$183</f>
        <v>0</v>
      </c>
      <c r="H28" s="214">
        <f>'2.2'!H28/'3.1.a'!$C$183</f>
        <v>0</v>
      </c>
      <c r="I28" s="214">
        <f>'2.2'!I28/'3.1.a'!$C$183</f>
        <v>0</v>
      </c>
      <c r="J28" s="239">
        <f>'2.2'!J28/'3.1.a'!$C$183</f>
        <v>1.2391746605051614E-5</v>
      </c>
      <c r="K28" s="238">
        <f>'2.2'!K28/'3.1.a'!$D$183</f>
        <v>1.1783745431728766E-5</v>
      </c>
      <c r="L28" s="214">
        <f>'2.2'!L28/'3.1.a'!$D$183</f>
        <v>0</v>
      </c>
      <c r="M28" s="214">
        <f>'2.2'!M28/'3.1.a'!$D$183</f>
        <v>0</v>
      </c>
      <c r="N28" s="214">
        <f>'2.2'!N28/'3.1.a'!$D$183</f>
        <v>1.1783745431728766E-5</v>
      </c>
      <c r="O28" s="214">
        <f>'2.2'!O28/'3.1.a'!$D$183</f>
        <v>0</v>
      </c>
      <c r="P28" s="214">
        <f>'2.2'!P28/'3.1.a'!$D$183</f>
        <v>0</v>
      </c>
      <c r="Q28" s="214">
        <f>'2.2'!Q28/'3.1.a'!$D$183</f>
        <v>0</v>
      </c>
      <c r="R28" s="239">
        <f>'2.2'!R28/'3.1.a'!$D$183</f>
        <v>1.1783745431728766E-5</v>
      </c>
      <c r="S28" s="238">
        <f>'2.2'!S28/'3.1.a'!$E$183</f>
        <v>1.4228060902308734E-5</v>
      </c>
      <c r="T28" s="214">
        <f>'2.2'!T28/'3.1.a'!$E$183</f>
        <v>0</v>
      </c>
      <c r="U28" s="214">
        <f>'2.2'!U28/'3.1.a'!$E$183</f>
        <v>0</v>
      </c>
      <c r="V28" s="214">
        <f>'2.2'!V28/'3.1.a'!$E$183</f>
        <v>1.4228060902308734E-5</v>
      </c>
      <c r="W28" s="214">
        <f>'2.2'!W28/'3.1.a'!$E$183</f>
        <v>0</v>
      </c>
      <c r="X28" s="214">
        <f>'2.2'!X28/'3.1.a'!$E$183</f>
        <v>0</v>
      </c>
      <c r="Y28" s="214">
        <f>'2.2'!Y28/'3.1.a'!$E$183</f>
        <v>0</v>
      </c>
      <c r="Z28" s="239">
        <f>'2.2'!Z28/'3.1.a'!$E$183</f>
        <v>1.4228060902308734E-5</v>
      </c>
      <c r="AA28" s="238">
        <f>'2.2'!AA28/'3.1.a'!$F$183</f>
        <v>3.3725368935777288E-6</v>
      </c>
      <c r="AB28" s="214">
        <f>'2.2'!AB28/'3.1.a'!$F$183</f>
        <v>0</v>
      </c>
      <c r="AC28" s="214">
        <f>'2.2'!AC28/'3.1.a'!$F$183</f>
        <v>0</v>
      </c>
      <c r="AD28" s="214">
        <f>'2.2'!AD28/'3.1.a'!$F$183</f>
        <v>3.3725368935777288E-6</v>
      </c>
      <c r="AE28" s="214">
        <f>'2.2'!AE28/'3.1.a'!$F$183</f>
        <v>0</v>
      </c>
      <c r="AF28" s="214">
        <f>'2.2'!AF28/'3.1.a'!$F$183</f>
        <v>0</v>
      </c>
      <c r="AG28" s="214">
        <f>'2.2'!AG28/'3.1.a'!$F$183</f>
        <v>0</v>
      </c>
      <c r="AH28" s="239">
        <f>'2.2'!AH28/'3.1.a'!$F$183</f>
        <v>3.3725368935777288E-6</v>
      </c>
      <c r="AI28" s="238">
        <f>'2.2'!AI28/'3.1.a'!$G$183</f>
        <v>4.8431022314941823E-6</v>
      </c>
      <c r="AJ28" s="214">
        <f>'2.2'!AJ28/'3.1.a'!$G$183</f>
        <v>0</v>
      </c>
      <c r="AK28" s="214">
        <f>'2.2'!AK28/'3.1.a'!$G$183</f>
        <v>0</v>
      </c>
      <c r="AL28" s="214">
        <f>'2.2'!AL28/'3.1.a'!$G$183</f>
        <v>4.8431022314941823E-6</v>
      </c>
      <c r="AM28" s="214">
        <f>'2.2'!AM28/'3.1.a'!$G$183</f>
        <v>0</v>
      </c>
      <c r="AN28" s="214">
        <f>'2.2'!AN28/'3.1.a'!$G$183</f>
        <v>0</v>
      </c>
      <c r="AO28" s="214">
        <f>'2.2'!AO28/'3.1.a'!$G$183</f>
        <v>0</v>
      </c>
      <c r="AP28" s="239">
        <f>'2.2'!AP28/'3.1.a'!$G$183</f>
        <v>4.8431022314941823E-6</v>
      </c>
      <c r="AQ28" s="238">
        <f>'2.2'!AQ28/'3.1.a'!$H$183</f>
        <v>4.2753204992105287E-6</v>
      </c>
      <c r="AR28" s="214">
        <f>'2.2'!AR28/'3.1.a'!$H$183</f>
        <v>0</v>
      </c>
      <c r="AS28" s="214">
        <f>'2.2'!AS28/'3.1.a'!$H$183</f>
        <v>0</v>
      </c>
      <c r="AT28" s="214">
        <f>'2.2'!AT28/'3.1.a'!$H$183</f>
        <v>4.2753204992105287E-6</v>
      </c>
      <c r="AU28" s="214">
        <f>'2.2'!AU28/'3.1.a'!$H$183</f>
        <v>0</v>
      </c>
      <c r="AV28" s="214">
        <f>'2.2'!AV28/'3.1.a'!$H$183</f>
        <v>0</v>
      </c>
      <c r="AW28" s="214">
        <f>'2.2'!AW28/'3.1.a'!$H$183</f>
        <v>0</v>
      </c>
      <c r="AX28" s="239">
        <f>'2.2'!AX28/'3.1.a'!$H$183</f>
        <v>4.2753204992105287E-6</v>
      </c>
      <c r="AY28" s="238">
        <f>'2.2'!AY28/'3.1.a'!$I$183</f>
        <v>5.3120298252061469E-6</v>
      </c>
      <c r="AZ28" s="214">
        <f>'2.2'!AZ28/'3.1.a'!$I$183</f>
        <v>0</v>
      </c>
      <c r="BA28" s="214">
        <f>'2.2'!BA28/'3.1.a'!$I$183</f>
        <v>0</v>
      </c>
      <c r="BB28" s="214">
        <f>'2.2'!BB28/'3.1.a'!$I$183</f>
        <v>5.3120298252061469E-6</v>
      </c>
      <c r="BC28" s="214">
        <f>'2.2'!BC28/'3.1.a'!$I$183</f>
        <v>0</v>
      </c>
      <c r="BD28" s="214">
        <f>'2.2'!BD28/'3.1.a'!$I$183</f>
        <v>0</v>
      </c>
      <c r="BE28" s="214">
        <f>'2.2'!BE28/'3.1.a'!$I$183</f>
        <v>0</v>
      </c>
      <c r="BF28" s="239">
        <f>'2.2'!BF28/'3.1.a'!$I$183</f>
        <v>5.3120298252061469E-6</v>
      </c>
      <c r="BG28" s="238">
        <f>'2.2'!BG28/'3.1.a'!$J$183</f>
        <v>6.0725603786755767E-6</v>
      </c>
      <c r="BH28" s="214">
        <f>'2.2'!BH28/'3.1.a'!$J$183</f>
        <v>0</v>
      </c>
      <c r="BI28" s="214">
        <f>'2.2'!BI28/'3.1.a'!$J$183</f>
        <v>0</v>
      </c>
      <c r="BJ28" s="214">
        <f>'2.2'!BJ28/'3.1.a'!$J$183</f>
        <v>6.0725603786755767E-6</v>
      </c>
      <c r="BK28" s="214">
        <f>'2.2'!BK28/'3.1.a'!$J$183</f>
        <v>0</v>
      </c>
      <c r="BL28" s="214">
        <f>'2.2'!BL28/'3.1.a'!$J$183</f>
        <v>0</v>
      </c>
      <c r="BM28" s="214">
        <f>'2.2'!BM28/'3.1.a'!$J$183</f>
        <v>0</v>
      </c>
      <c r="BN28" s="239">
        <f>'2.2'!BN28/'3.1.a'!$J$183</f>
        <v>6.0725603786755767E-6</v>
      </c>
      <c r="BO28" s="238">
        <f>'2.2'!BO28/'3.1.a'!$K$183</f>
        <v>3.6902518652894052E-6</v>
      </c>
      <c r="BP28" s="214">
        <f>'2.2'!BP28/'3.1.a'!$K$183</f>
        <v>0</v>
      </c>
      <c r="BQ28" s="214">
        <f>'2.2'!BQ28/'3.1.a'!$K$183</f>
        <v>0</v>
      </c>
      <c r="BR28" s="214">
        <f>'2.2'!BR28/'3.1.a'!$K$183</f>
        <v>3.6902518652894052E-6</v>
      </c>
      <c r="BS28" s="214">
        <f>'2.2'!BS28/'3.1.a'!$K$183</f>
        <v>0</v>
      </c>
      <c r="BT28" s="214">
        <f>'2.2'!BT28/'3.1.a'!$K$183</f>
        <v>0</v>
      </c>
      <c r="BU28" s="214">
        <f>'2.2'!BU28/'3.1.a'!$K$183</f>
        <v>0</v>
      </c>
      <c r="BV28" s="239">
        <f>'2.2'!BV28/'3.1.a'!$K$183</f>
        <v>3.6902518652894052E-6</v>
      </c>
      <c r="BW28" s="238">
        <f>'2.2'!BW28/'3.1.a'!$L$183</f>
        <v>3.5563113467388283E-6</v>
      </c>
      <c r="BX28" s="214">
        <f>'2.2'!BX28/'3.1.a'!$L$183</f>
        <v>0</v>
      </c>
      <c r="BY28" s="214">
        <f>'2.2'!BY28/'3.1.a'!$L$183</f>
        <v>0</v>
      </c>
      <c r="BZ28" s="214">
        <f>'2.2'!BZ28/'3.1.a'!$L$183</f>
        <v>3.5563113467388283E-6</v>
      </c>
      <c r="CA28" s="214">
        <f>'2.2'!CA28/'3.1.a'!$L$183</f>
        <v>0</v>
      </c>
      <c r="CB28" s="214">
        <f>'2.2'!CB28/'3.1.a'!$L$183</f>
        <v>0</v>
      </c>
      <c r="CC28" s="214">
        <f>'2.2'!CC28/'3.1.a'!$L$183</f>
        <v>0</v>
      </c>
      <c r="CD28" s="239">
        <f>'2.2'!CD28/'3.1.a'!$L$183</f>
        <v>3.5563113467388283E-6</v>
      </c>
      <c r="CE28" s="238">
        <f>'2.2'!CE28/'3.1.a'!$M$183</f>
        <v>3.2228198179262996E-6</v>
      </c>
      <c r="CF28" s="214">
        <f>'2.2'!CF28/'3.1.a'!$M$183</f>
        <v>0</v>
      </c>
      <c r="CG28" s="214">
        <f>'2.2'!CG28/'3.1.a'!$M$183</f>
        <v>0</v>
      </c>
      <c r="CH28" s="214">
        <f>'2.2'!CH28/'3.1.a'!$M$183</f>
        <v>3.2228198179262996E-6</v>
      </c>
      <c r="CI28" s="214">
        <f>'2.2'!CI28/'3.1.a'!$M$183</f>
        <v>0</v>
      </c>
      <c r="CJ28" s="214">
        <f>'2.2'!CJ28/'3.1.a'!$M$183</f>
        <v>0</v>
      </c>
      <c r="CK28" s="214">
        <f>'2.2'!CK28/'3.1.a'!$M$183</f>
        <v>0</v>
      </c>
      <c r="CL28" s="285">
        <f>'2.2'!CL28/'3.1.a'!$M$183</f>
        <v>3.2228198179262996E-6</v>
      </c>
      <c r="CM28" s="293"/>
    </row>
    <row r="29" spans="1:91" s="41" customFormat="1" ht="20.100000000000001" customHeight="1" x14ac:dyDescent="0.25">
      <c r="A29" s="38">
        <v>1136</v>
      </c>
      <c r="B29" s="39" t="s">
        <v>263</v>
      </c>
      <c r="C29" s="238">
        <f>'2.2'!C29/'3.1.a'!$C$183</f>
        <v>0</v>
      </c>
      <c r="D29" s="214">
        <f>'2.2'!D29/'3.1.a'!$C$183</f>
        <v>0</v>
      </c>
      <c r="E29" s="214">
        <f>'2.2'!E29/'3.1.a'!$C$183</f>
        <v>0</v>
      </c>
      <c r="F29" s="214">
        <f>'2.2'!F29/'3.1.a'!$C$183</f>
        <v>0</v>
      </c>
      <c r="G29" s="214">
        <f>'2.2'!G29/'3.1.a'!$C$183</f>
        <v>5.4985593332290235E-3</v>
      </c>
      <c r="H29" s="214">
        <f>'2.2'!H29/'3.1.a'!$C$183</f>
        <v>0</v>
      </c>
      <c r="I29" s="214">
        <f>'2.2'!I29/'3.1.a'!$C$183</f>
        <v>0</v>
      </c>
      <c r="J29" s="239">
        <f>'2.2'!J29/'3.1.a'!$C$183</f>
        <v>5.4985593332290235E-3</v>
      </c>
      <c r="K29" s="238">
        <f>'2.2'!K29/'3.1.a'!$D$183</f>
        <v>0</v>
      </c>
      <c r="L29" s="214">
        <f>'2.2'!L29/'3.1.a'!$D$183</f>
        <v>0</v>
      </c>
      <c r="M29" s="214">
        <f>'2.2'!M29/'3.1.a'!$D$183</f>
        <v>0</v>
      </c>
      <c r="N29" s="214">
        <f>'2.2'!N29/'3.1.a'!$D$183</f>
        <v>0</v>
      </c>
      <c r="O29" s="214">
        <f>'2.2'!O29/'3.1.a'!$D$183</f>
        <v>5.5095815101172604E-3</v>
      </c>
      <c r="P29" s="214">
        <f>'2.2'!P29/'3.1.a'!$D$183</f>
        <v>0</v>
      </c>
      <c r="Q29" s="214">
        <f>'2.2'!Q29/'3.1.a'!$D$183</f>
        <v>0</v>
      </c>
      <c r="R29" s="239">
        <f>'2.2'!R29/'3.1.a'!$D$183</f>
        <v>5.5095815101172604E-3</v>
      </c>
      <c r="S29" s="238">
        <f>'2.2'!S29/'3.1.a'!$E$183</f>
        <v>0</v>
      </c>
      <c r="T29" s="214">
        <f>'2.2'!T29/'3.1.a'!$E$183</f>
        <v>0</v>
      </c>
      <c r="U29" s="214">
        <f>'2.2'!U29/'3.1.a'!$E$183</f>
        <v>0</v>
      </c>
      <c r="V29" s="214">
        <f>'2.2'!V29/'3.1.a'!$E$183</f>
        <v>0</v>
      </c>
      <c r="W29" s="214">
        <f>'2.2'!W29/'3.1.a'!$E$183</f>
        <v>5.6139148393938637E-3</v>
      </c>
      <c r="X29" s="214">
        <f>'2.2'!X29/'3.1.a'!$E$183</f>
        <v>0</v>
      </c>
      <c r="Y29" s="214">
        <f>'2.2'!Y29/'3.1.a'!$E$183</f>
        <v>0</v>
      </c>
      <c r="Z29" s="239">
        <f>'2.2'!Z29/'3.1.a'!$E$183</f>
        <v>5.6139148393938637E-3</v>
      </c>
      <c r="AA29" s="238">
        <f>'2.2'!AA29/'3.1.a'!$F$183</f>
        <v>0</v>
      </c>
      <c r="AB29" s="214">
        <f>'2.2'!AB29/'3.1.a'!$F$183</f>
        <v>0</v>
      </c>
      <c r="AC29" s="214">
        <f>'2.2'!AC29/'3.1.a'!$F$183</f>
        <v>0</v>
      </c>
      <c r="AD29" s="214">
        <f>'2.2'!AD29/'3.1.a'!$F$183</f>
        <v>0</v>
      </c>
      <c r="AE29" s="214">
        <f>'2.2'!AE29/'3.1.a'!$F$183</f>
        <v>5.4827775461243579E-3</v>
      </c>
      <c r="AF29" s="214">
        <f>'2.2'!AF29/'3.1.a'!$F$183</f>
        <v>0</v>
      </c>
      <c r="AG29" s="214">
        <f>'2.2'!AG29/'3.1.a'!$F$183</f>
        <v>0</v>
      </c>
      <c r="AH29" s="239">
        <f>'2.2'!AH29/'3.1.a'!$F$183</f>
        <v>5.4827775461243579E-3</v>
      </c>
      <c r="AI29" s="238">
        <f>'2.2'!AI29/'3.1.a'!$G$183</f>
        <v>0</v>
      </c>
      <c r="AJ29" s="214">
        <f>'2.2'!AJ29/'3.1.a'!$G$183</f>
        <v>0</v>
      </c>
      <c r="AK29" s="214">
        <f>'2.2'!AK29/'3.1.a'!$G$183</f>
        <v>0</v>
      </c>
      <c r="AL29" s="214">
        <f>'2.2'!AL29/'3.1.a'!$G$183</f>
        <v>0</v>
      </c>
      <c r="AM29" s="214">
        <f>'2.2'!AM29/'3.1.a'!$G$183</f>
        <v>5.6156838330801437E-3</v>
      </c>
      <c r="AN29" s="214">
        <f>'2.2'!AN29/'3.1.a'!$G$183</f>
        <v>0</v>
      </c>
      <c r="AO29" s="214">
        <f>'2.2'!AO29/'3.1.a'!$G$183</f>
        <v>0</v>
      </c>
      <c r="AP29" s="239">
        <f>'2.2'!AP29/'3.1.a'!$G$183</f>
        <v>5.6156838330801437E-3</v>
      </c>
      <c r="AQ29" s="238">
        <f>'2.2'!AQ29/'3.1.a'!$H$183</f>
        <v>0</v>
      </c>
      <c r="AR29" s="214">
        <f>'2.2'!AR29/'3.1.a'!$H$183</f>
        <v>0</v>
      </c>
      <c r="AS29" s="214">
        <f>'2.2'!AS29/'3.1.a'!$H$183</f>
        <v>0</v>
      </c>
      <c r="AT29" s="214">
        <f>'2.2'!AT29/'3.1.a'!$H$183</f>
        <v>0</v>
      </c>
      <c r="AU29" s="214">
        <f>'2.2'!AU29/'3.1.a'!$H$183</f>
        <v>6.0406940244374921E-3</v>
      </c>
      <c r="AV29" s="214">
        <f>'2.2'!AV29/'3.1.a'!$H$183</f>
        <v>0</v>
      </c>
      <c r="AW29" s="214">
        <f>'2.2'!AW29/'3.1.a'!$H$183</f>
        <v>0</v>
      </c>
      <c r="AX29" s="239">
        <f>'2.2'!AX29/'3.1.a'!$H$183</f>
        <v>6.0406940244374921E-3</v>
      </c>
      <c r="AY29" s="238">
        <f>'2.2'!AY29/'3.1.a'!$I$183</f>
        <v>0</v>
      </c>
      <c r="AZ29" s="214">
        <f>'2.2'!AZ29/'3.1.a'!$I$183</f>
        <v>0</v>
      </c>
      <c r="BA29" s="214">
        <f>'2.2'!BA29/'3.1.a'!$I$183</f>
        <v>0</v>
      </c>
      <c r="BB29" s="214">
        <f>'2.2'!BB29/'3.1.a'!$I$183</f>
        <v>0</v>
      </c>
      <c r="BC29" s="214">
        <f>'2.2'!BC29/'3.1.a'!$I$183</f>
        <v>6.2233385324982193E-3</v>
      </c>
      <c r="BD29" s="214">
        <f>'2.2'!BD29/'3.1.a'!$I$183</f>
        <v>0</v>
      </c>
      <c r="BE29" s="214">
        <f>'2.2'!BE29/'3.1.a'!$I$183</f>
        <v>0</v>
      </c>
      <c r="BF29" s="239">
        <f>'2.2'!BF29/'3.1.a'!$I$183</f>
        <v>6.2233385324982193E-3</v>
      </c>
      <c r="BG29" s="238">
        <f>'2.2'!BG29/'3.1.a'!$J$183</f>
        <v>0</v>
      </c>
      <c r="BH29" s="214">
        <f>'2.2'!BH29/'3.1.a'!$J$183</f>
        <v>0</v>
      </c>
      <c r="BI29" s="214">
        <f>'2.2'!BI29/'3.1.a'!$J$183</f>
        <v>0</v>
      </c>
      <c r="BJ29" s="214">
        <f>'2.2'!BJ29/'3.1.a'!$J$183</f>
        <v>0</v>
      </c>
      <c r="BK29" s="214">
        <f>'2.2'!BK29/'3.1.a'!$J$183</f>
        <v>6.1401499238916508E-3</v>
      </c>
      <c r="BL29" s="214">
        <f>'2.2'!BL29/'3.1.a'!$J$183</f>
        <v>0</v>
      </c>
      <c r="BM29" s="214">
        <f>'2.2'!BM29/'3.1.a'!$J$183</f>
        <v>0</v>
      </c>
      <c r="BN29" s="239">
        <f>'2.2'!BN29/'3.1.a'!$J$183</f>
        <v>6.1401499238916508E-3</v>
      </c>
      <c r="BO29" s="238">
        <f>'2.2'!BO29/'3.1.a'!$K$183</f>
        <v>0</v>
      </c>
      <c r="BP29" s="214">
        <f>'2.2'!BP29/'3.1.a'!$K$183</f>
        <v>0</v>
      </c>
      <c r="BQ29" s="214">
        <f>'2.2'!BQ29/'3.1.a'!$K$183</f>
        <v>0</v>
      </c>
      <c r="BR29" s="214">
        <f>'2.2'!BR29/'3.1.a'!$K$183</f>
        <v>0</v>
      </c>
      <c r="BS29" s="214">
        <f>'2.2'!BS29/'3.1.a'!$K$183</f>
        <v>6.1563867756174546E-3</v>
      </c>
      <c r="BT29" s="214">
        <f>'2.2'!BT29/'3.1.a'!$K$183</f>
        <v>0</v>
      </c>
      <c r="BU29" s="214">
        <f>'2.2'!BU29/'3.1.a'!$K$183</f>
        <v>0</v>
      </c>
      <c r="BV29" s="239">
        <f>'2.2'!BV29/'3.1.a'!$K$183</f>
        <v>6.1563867756174546E-3</v>
      </c>
      <c r="BW29" s="238">
        <f>'2.2'!BW29/'3.1.a'!$L$183</f>
        <v>0</v>
      </c>
      <c r="BX29" s="214">
        <f>'2.2'!BX29/'3.1.a'!$L$183</f>
        <v>0</v>
      </c>
      <c r="BY29" s="214">
        <f>'2.2'!BY29/'3.1.a'!$L$183</f>
        <v>0</v>
      </c>
      <c r="BZ29" s="214">
        <f>'2.2'!BZ29/'3.1.a'!$L$183</f>
        <v>0</v>
      </c>
      <c r="CA29" s="214">
        <f>'2.2'!CA29/'3.1.a'!$L$183</f>
        <v>6.2294034244677029E-3</v>
      </c>
      <c r="CB29" s="214">
        <f>'2.2'!CB29/'3.1.a'!$L$183</f>
        <v>0</v>
      </c>
      <c r="CC29" s="214">
        <f>'2.2'!CC29/'3.1.a'!$L$183</f>
        <v>0</v>
      </c>
      <c r="CD29" s="239">
        <f>'2.2'!CD29/'3.1.a'!$L$183</f>
        <v>6.2294034244677029E-3</v>
      </c>
      <c r="CE29" s="238">
        <f>'2.2'!CE29/'3.1.a'!$M$183</f>
        <v>0</v>
      </c>
      <c r="CF29" s="214">
        <f>'2.2'!CF29/'3.1.a'!$M$183</f>
        <v>0</v>
      </c>
      <c r="CG29" s="214">
        <f>'2.2'!CG29/'3.1.a'!$M$183</f>
        <v>0</v>
      </c>
      <c r="CH29" s="214">
        <f>'2.2'!CH29/'3.1.a'!$M$183</f>
        <v>0</v>
      </c>
      <c r="CI29" s="214">
        <f>'2.2'!CI29/'3.1.a'!$M$183</f>
        <v>6.4686846891945215E-3</v>
      </c>
      <c r="CJ29" s="214">
        <f>'2.2'!CJ29/'3.1.a'!$M$183</f>
        <v>0</v>
      </c>
      <c r="CK29" s="214">
        <f>'2.2'!CK29/'3.1.a'!$M$183</f>
        <v>0</v>
      </c>
      <c r="CL29" s="285">
        <f>'2.2'!CL29/'3.1.a'!$M$183</f>
        <v>6.4686846891945215E-3</v>
      </c>
      <c r="CM29" s="293"/>
    </row>
    <row r="30" spans="1:91" ht="20.100000000000001" customHeight="1" x14ac:dyDescent="0.25">
      <c r="A30" s="45" t="s">
        <v>481</v>
      </c>
      <c r="B30" s="56" t="s">
        <v>482</v>
      </c>
      <c r="C30" s="226">
        <f>'2.2'!C30/'3.1.a'!$C$183</f>
        <v>0</v>
      </c>
      <c r="D30" s="147">
        <f>'2.2'!D30/'3.1.a'!$C$183</f>
        <v>0</v>
      </c>
      <c r="E30" s="147">
        <f>'2.2'!E30/'3.1.a'!$C$183</f>
        <v>0</v>
      </c>
      <c r="F30" s="147">
        <f>'2.2'!F30/'3.1.a'!$C$183</f>
        <v>0</v>
      </c>
      <c r="G30" s="147">
        <f>'2.2'!G30/'3.1.a'!$C$183</f>
        <v>5.4985593332290235E-3</v>
      </c>
      <c r="H30" s="147">
        <f>'2.2'!H30/'3.1.a'!$C$183</f>
        <v>0</v>
      </c>
      <c r="I30" s="147">
        <f>'2.2'!I30/'3.1.a'!$C$183</f>
        <v>0</v>
      </c>
      <c r="J30" s="227">
        <f>'2.2'!J30/'3.1.a'!$C$183</f>
        <v>5.4985593332290235E-3</v>
      </c>
      <c r="K30" s="226">
        <f>'2.2'!K30/'3.1.a'!$D$183</f>
        <v>0</v>
      </c>
      <c r="L30" s="147">
        <f>'2.2'!L30/'3.1.a'!$D$183</f>
        <v>0</v>
      </c>
      <c r="M30" s="147">
        <f>'2.2'!M30/'3.1.a'!$D$183</f>
        <v>0</v>
      </c>
      <c r="N30" s="147">
        <f>'2.2'!N30/'3.1.a'!$D$183</f>
        <v>0</v>
      </c>
      <c r="O30" s="147">
        <f>'2.2'!O30/'3.1.a'!$D$183</f>
        <v>5.5095815101172604E-3</v>
      </c>
      <c r="P30" s="147">
        <f>'2.2'!P30/'3.1.a'!$D$183</f>
        <v>0</v>
      </c>
      <c r="Q30" s="147">
        <f>'2.2'!Q30/'3.1.a'!$D$183</f>
        <v>0</v>
      </c>
      <c r="R30" s="227">
        <f>'2.2'!R30/'3.1.a'!$D$183</f>
        <v>5.5095815101172604E-3</v>
      </c>
      <c r="S30" s="226">
        <f>'2.2'!S30/'3.1.a'!$E$183</f>
        <v>0</v>
      </c>
      <c r="T30" s="147">
        <f>'2.2'!T30/'3.1.a'!$E$183</f>
        <v>0</v>
      </c>
      <c r="U30" s="147">
        <f>'2.2'!U30/'3.1.a'!$E$183</f>
        <v>0</v>
      </c>
      <c r="V30" s="147">
        <f>'2.2'!V30/'3.1.a'!$E$183</f>
        <v>0</v>
      </c>
      <c r="W30" s="147">
        <f>'2.2'!W30/'3.1.a'!$E$183</f>
        <v>5.6139148393938637E-3</v>
      </c>
      <c r="X30" s="147">
        <f>'2.2'!X30/'3.1.a'!$E$183</f>
        <v>0</v>
      </c>
      <c r="Y30" s="147">
        <f>'2.2'!Y30/'3.1.a'!$E$183</f>
        <v>0</v>
      </c>
      <c r="Z30" s="227">
        <f>'2.2'!Z30/'3.1.a'!$E$183</f>
        <v>5.6139148393938637E-3</v>
      </c>
      <c r="AA30" s="226">
        <f>'2.2'!AA30/'3.1.a'!$F$183</f>
        <v>0</v>
      </c>
      <c r="AB30" s="147">
        <f>'2.2'!AB30/'3.1.a'!$F$183</f>
        <v>0</v>
      </c>
      <c r="AC30" s="147">
        <f>'2.2'!AC30/'3.1.a'!$F$183</f>
        <v>0</v>
      </c>
      <c r="AD30" s="147">
        <f>'2.2'!AD30/'3.1.a'!$F$183</f>
        <v>0</v>
      </c>
      <c r="AE30" s="147">
        <f>'2.2'!AE30/'3.1.a'!$F$183</f>
        <v>5.4827775461243579E-3</v>
      </c>
      <c r="AF30" s="147">
        <f>'2.2'!AF30/'3.1.a'!$F$183</f>
        <v>0</v>
      </c>
      <c r="AG30" s="147">
        <f>'2.2'!AG30/'3.1.a'!$F$183</f>
        <v>0</v>
      </c>
      <c r="AH30" s="227">
        <f>'2.2'!AH30/'3.1.a'!$F$183</f>
        <v>5.4827775461243579E-3</v>
      </c>
      <c r="AI30" s="226">
        <f>'2.2'!AI30/'3.1.a'!$G$183</f>
        <v>0</v>
      </c>
      <c r="AJ30" s="147">
        <f>'2.2'!AJ30/'3.1.a'!$G$183</f>
        <v>0</v>
      </c>
      <c r="AK30" s="147">
        <f>'2.2'!AK30/'3.1.a'!$G$183</f>
        <v>0</v>
      </c>
      <c r="AL30" s="147">
        <f>'2.2'!AL30/'3.1.a'!$G$183</f>
        <v>0</v>
      </c>
      <c r="AM30" s="147">
        <f>'2.2'!AM30/'3.1.a'!$G$183</f>
        <v>5.6156838330801437E-3</v>
      </c>
      <c r="AN30" s="147">
        <f>'2.2'!AN30/'3.1.a'!$G$183</f>
        <v>0</v>
      </c>
      <c r="AO30" s="147">
        <f>'2.2'!AO30/'3.1.a'!$G$183</f>
        <v>0</v>
      </c>
      <c r="AP30" s="227">
        <f>'2.2'!AP30/'3.1.a'!$G$183</f>
        <v>5.6156838330801437E-3</v>
      </c>
      <c r="AQ30" s="226">
        <f>'2.2'!AQ30/'3.1.a'!$H$183</f>
        <v>0</v>
      </c>
      <c r="AR30" s="147">
        <f>'2.2'!AR30/'3.1.a'!$H$183</f>
        <v>0</v>
      </c>
      <c r="AS30" s="147">
        <f>'2.2'!AS30/'3.1.a'!$H$183</f>
        <v>0</v>
      </c>
      <c r="AT30" s="147">
        <f>'2.2'!AT30/'3.1.a'!$H$183</f>
        <v>0</v>
      </c>
      <c r="AU30" s="147">
        <f>'2.2'!AU30/'3.1.a'!$H$183</f>
        <v>6.0406940244374921E-3</v>
      </c>
      <c r="AV30" s="147">
        <f>'2.2'!AV30/'3.1.a'!$H$183</f>
        <v>0</v>
      </c>
      <c r="AW30" s="147">
        <f>'2.2'!AW30/'3.1.a'!$H$183</f>
        <v>0</v>
      </c>
      <c r="AX30" s="227">
        <f>'2.2'!AX30/'3.1.a'!$H$183</f>
        <v>6.0406940244374921E-3</v>
      </c>
      <c r="AY30" s="226">
        <f>'2.2'!AY30/'3.1.a'!$I$183</f>
        <v>0</v>
      </c>
      <c r="AZ30" s="147">
        <f>'2.2'!AZ30/'3.1.a'!$I$183</f>
        <v>0</v>
      </c>
      <c r="BA30" s="147">
        <f>'2.2'!BA30/'3.1.a'!$I$183</f>
        <v>0</v>
      </c>
      <c r="BB30" s="147">
        <f>'2.2'!BB30/'3.1.a'!$I$183</f>
        <v>0</v>
      </c>
      <c r="BC30" s="147">
        <f>'2.2'!BC30/'3.1.a'!$I$183</f>
        <v>6.2233385324982193E-3</v>
      </c>
      <c r="BD30" s="147">
        <f>'2.2'!BD30/'3.1.a'!$I$183</f>
        <v>0</v>
      </c>
      <c r="BE30" s="147">
        <f>'2.2'!BE30/'3.1.a'!$I$183</f>
        <v>0</v>
      </c>
      <c r="BF30" s="227">
        <f>'2.2'!BF30/'3.1.a'!$I$183</f>
        <v>6.2233385324982193E-3</v>
      </c>
      <c r="BG30" s="226">
        <f>'2.2'!BG30/'3.1.a'!$J$183</f>
        <v>0</v>
      </c>
      <c r="BH30" s="147">
        <f>'2.2'!BH30/'3.1.a'!$J$183</f>
        <v>0</v>
      </c>
      <c r="BI30" s="147">
        <f>'2.2'!BI30/'3.1.a'!$J$183</f>
        <v>0</v>
      </c>
      <c r="BJ30" s="147">
        <f>'2.2'!BJ30/'3.1.a'!$J$183</f>
        <v>0</v>
      </c>
      <c r="BK30" s="147">
        <f>'2.2'!BK30/'3.1.a'!$J$183</f>
        <v>6.1401499238916508E-3</v>
      </c>
      <c r="BL30" s="147">
        <f>'2.2'!BL30/'3.1.a'!$J$183</f>
        <v>0</v>
      </c>
      <c r="BM30" s="147">
        <f>'2.2'!BM30/'3.1.a'!$J$183</f>
        <v>0</v>
      </c>
      <c r="BN30" s="227">
        <f>'2.2'!BN30/'3.1.a'!$J$183</f>
        <v>6.1401499238916508E-3</v>
      </c>
      <c r="BO30" s="226">
        <f>'2.2'!BO30/'3.1.a'!$K$183</f>
        <v>0</v>
      </c>
      <c r="BP30" s="147">
        <f>'2.2'!BP30/'3.1.a'!$K$183</f>
        <v>0</v>
      </c>
      <c r="BQ30" s="147">
        <f>'2.2'!BQ30/'3.1.a'!$K$183</f>
        <v>0</v>
      </c>
      <c r="BR30" s="147">
        <f>'2.2'!BR30/'3.1.a'!$K$183</f>
        <v>0</v>
      </c>
      <c r="BS30" s="147">
        <f>'2.2'!BS30/'3.1.a'!$K$183</f>
        <v>6.1563867756174546E-3</v>
      </c>
      <c r="BT30" s="147">
        <f>'2.2'!BT30/'3.1.a'!$K$183</f>
        <v>0</v>
      </c>
      <c r="BU30" s="147">
        <f>'2.2'!BU30/'3.1.a'!$K$183</f>
        <v>0</v>
      </c>
      <c r="BV30" s="227">
        <f>'2.2'!BV30/'3.1.a'!$K$183</f>
        <v>6.1563867756174546E-3</v>
      </c>
      <c r="BW30" s="226">
        <f>'2.2'!BW30/'3.1.a'!$L$183</f>
        <v>0</v>
      </c>
      <c r="BX30" s="147">
        <f>'2.2'!BX30/'3.1.a'!$L$183</f>
        <v>0</v>
      </c>
      <c r="BY30" s="147">
        <f>'2.2'!BY30/'3.1.a'!$L$183</f>
        <v>0</v>
      </c>
      <c r="BZ30" s="147">
        <f>'2.2'!BZ30/'3.1.a'!$L$183</f>
        <v>0</v>
      </c>
      <c r="CA30" s="147">
        <f>'2.2'!CA30/'3.1.a'!$L$183</f>
        <v>6.2294034244677029E-3</v>
      </c>
      <c r="CB30" s="147">
        <f>'2.2'!CB30/'3.1.a'!$L$183</f>
        <v>0</v>
      </c>
      <c r="CC30" s="147">
        <f>'2.2'!CC30/'3.1.a'!$L$183</f>
        <v>0</v>
      </c>
      <c r="CD30" s="227">
        <f>'2.2'!CD30/'3.1.a'!$L$183</f>
        <v>6.2294034244677029E-3</v>
      </c>
      <c r="CE30" s="226">
        <f>'2.2'!CE30/'3.1.a'!$M$183</f>
        <v>0</v>
      </c>
      <c r="CF30" s="147">
        <f>'2.2'!CF30/'3.1.a'!$M$183</f>
        <v>0</v>
      </c>
      <c r="CG30" s="147">
        <f>'2.2'!CG30/'3.1.a'!$M$183</f>
        <v>0</v>
      </c>
      <c r="CH30" s="147">
        <f>'2.2'!CH30/'3.1.a'!$M$183</f>
        <v>0</v>
      </c>
      <c r="CI30" s="147">
        <f>'2.2'!CI30/'3.1.a'!$M$183</f>
        <v>6.4686846891945215E-3</v>
      </c>
      <c r="CJ30" s="147">
        <f>'2.2'!CJ30/'3.1.a'!$M$183</f>
        <v>0</v>
      </c>
      <c r="CK30" s="147">
        <f>'2.2'!CK30/'3.1.a'!$M$183</f>
        <v>0</v>
      </c>
      <c r="CL30" s="288">
        <f>'2.2'!CL30/'3.1.a'!$M$183</f>
        <v>6.4686846891945215E-3</v>
      </c>
    </row>
    <row r="31" spans="1:91" ht="20.100000000000001" customHeight="1" x14ac:dyDescent="0.25">
      <c r="A31" s="45" t="s">
        <v>483</v>
      </c>
      <c r="B31" s="56" t="s">
        <v>484</v>
      </c>
      <c r="C31" s="226">
        <f>'2.2'!C31/'3.1.a'!$C$183</f>
        <v>0</v>
      </c>
      <c r="D31" s="147">
        <f>'2.2'!D31/'3.1.a'!$C$183</f>
        <v>0</v>
      </c>
      <c r="E31" s="147">
        <f>'2.2'!E31/'3.1.a'!$C$183</f>
        <v>0</v>
      </c>
      <c r="F31" s="147">
        <f>'2.2'!F31/'3.1.a'!$C$183</f>
        <v>0</v>
      </c>
      <c r="G31" s="147">
        <f>'2.2'!G31/'3.1.a'!$C$183</f>
        <v>0</v>
      </c>
      <c r="H31" s="147">
        <f>'2.2'!H31/'3.1.a'!$C$183</f>
        <v>0</v>
      </c>
      <c r="I31" s="147">
        <f>'2.2'!I31/'3.1.a'!$C$183</f>
        <v>0</v>
      </c>
      <c r="J31" s="227">
        <f>'2.2'!J31/'3.1.a'!$C$183</f>
        <v>0</v>
      </c>
      <c r="K31" s="226">
        <f>'2.2'!K31/'3.1.a'!$D$183</f>
        <v>0</v>
      </c>
      <c r="L31" s="147">
        <f>'2.2'!L31/'3.1.a'!$D$183</f>
        <v>0</v>
      </c>
      <c r="M31" s="147">
        <f>'2.2'!M31/'3.1.a'!$D$183</f>
        <v>0</v>
      </c>
      <c r="N31" s="147">
        <f>'2.2'!N31/'3.1.a'!$D$183</f>
        <v>0</v>
      </c>
      <c r="O31" s="147">
        <f>'2.2'!O31/'3.1.a'!$D$183</f>
        <v>0</v>
      </c>
      <c r="P31" s="147">
        <f>'2.2'!P31/'3.1.a'!$D$183</f>
        <v>0</v>
      </c>
      <c r="Q31" s="147">
        <f>'2.2'!Q31/'3.1.a'!$D$183</f>
        <v>0</v>
      </c>
      <c r="R31" s="227">
        <f>'2.2'!R31/'3.1.a'!$D$183</f>
        <v>0</v>
      </c>
      <c r="S31" s="226">
        <f>'2.2'!S31/'3.1.a'!$E$183</f>
        <v>0</v>
      </c>
      <c r="T31" s="147">
        <f>'2.2'!T31/'3.1.a'!$E$183</f>
        <v>0</v>
      </c>
      <c r="U31" s="147">
        <f>'2.2'!U31/'3.1.a'!$E$183</f>
        <v>0</v>
      </c>
      <c r="V31" s="147">
        <f>'2.2'!V31/'3.1.a'!$E$183</f>
        <v>0</v>
      </c>
      <c r="W31" s="147">
        <f>'2.2'!W31/'3.1.a'!$E$183</f>
        <v>0</v>
      </c>
      <c r="X31" s="147">
        <f>'2.2'!X31/'3.1.a'!$E$183</f>
        <v>0</v>
      </c>
      <c r="Y31" s="147">
        <f>'2.2'!Y31/'3.1.a'!$E$183</f>
        <v>0</v>
      </c>
      <c r="Z31" s="227">
        <f>'2.2'!Z31/'3.1.a'!$E$183</f>
        <v>0</v>
      </c>
      <c r="AA31" s="226">
        <f>'2.2'!AA31/'3.1.a'!$F$183</f>
        <v>0</v>
      </c>
      <c r="AB31" s="147">
        <f>'2.2'!AB31/'3.1.a'!$F$183</f>
        <v>0</v>
      </c>
      <c r="AC31" s="147">
        <f>'2.2'!AC31/'3.1.a'!$F$183</f>
        <v>0</v>
      </c>
      <c r="AD31" s="147">
        <f>'2.2'!AD31/'3.1.a'!$F$183</f>
        <v>0</v>
      </c>
      <c r="AE31" s="147">
        <f>'2.2'!AE31/'3.1.a'!$F$183</f>
        <v>0</v>
      </c>
      <c r="AF31" s="147">
        <f>'2.2'!AF31/'3.1.a'!$F$183</f>
        <v>0</v>
      </c>
      <c r="AG31" s="147">
        <f>'2.2'!AG31/'3.1.a'!$F$183</f>
        <v>0</v>
      </c>
      <c r="AH31" s="227">
        <f>'2.2'!AH31/'3.1.a'!$F$183</f>
        <v>0</v>
      </c>
      <c r="AI31" s="226">
        <f>'2.2'!AI31/'3.1.a'!$G$183</f>
        <v>0</v>
      </c>
      <c r="AJ31" s="147">
        <f>'2.2'!AJ31/'3.1.a'!$G$183</f>
        <v>0</v>
      </c>
      <c r="AK31" s="147">
        <f>'2.2'!AK31/'3.1.a'!$G$183</f>
        <v>0</v>
      </c>
      <c r="AL31" s="147">
        <f>'2.2'!AL31/'3.1.a'!$G$183</f>
        <v>0</v>
      </c>
      <c r="AM31" s="147">
        <f>'2.2'!AM31/'3.1.a'!$G$183</f>
        <v>0</v>
      </c>
      <c r="AN31" s="147">
        <f>'2.2'!AN31/'3.1.a'!$G$183</f>
        <v>0</v>
      </c>
      <c r="AO31" s="147">
        <f>'2.2'!AO31/'3.1.a'!$G$183</f>
        <v>0</v>
      </c>
      <c r="AP31" s="227">
        <f>'2.2'!AP31/'3.1.a'!$G$183</f>
        <v>0</v>
      </c>
      <c r="AQ31" s="226">
        <f>'2.2'!AQ31/'3.1.a'!$H$183</f>
        <v>0</v>
      </c>
      <c r="AR31" s="147">
        <f>'2.2'!AR31/'3.1.a'!$H$183</f>
        <v>0</v>
      </c>
      <c r="AS31" s="147">
        <f>'2.2'!AS31/'3.1.a'!$H$183</f>
        <v>0</v>
      </c>
      <c r="AT31" s="147">
        <f>'2.2'!AT31/'3.1.a'!$H$183</f>
        <v>0</v>
      </c>
      <c r="AU31" s="147">
        <f>'2.2'!AU31/'3.1.a'!$H$183</f>
        <v>0</v>
      </c>
      <c r="AV31" s="147">
        <f>'2.2'!AV31/'3.1.a'!$H$183</f>
        <v>0</v>
      </c>
      <c r="AW31" s="147">
        <f>'2.2'!AW31/'3.1.a'!$H$183</f>
        <v>0</v>
      </c>
      <c r="AX31" s="227">
        <f>'2.2'!AX31/'3.1.a'!$H$183</f>
        <v>0</v>
      </c>
      <c r="AY31" s="226">
        <f>'2.2'!AY31/'3.1.a'!$I$183</f>
        <v>0</v>
      </c>
      <c r="AZ31" s="147">
        <f>'2.2'!AZ31/'3.1.a'!$I$183</f>
        <v>0</v>
      </c>
      <c r="BA31" s="147">
        <f>'2.2'!BA31/'3.1.a'!$I$183</f>
        <v>0</v>
      </c>
      <c r="BB31" s="147">
        <f>'2.2'!BB31/'3.1.a'!$I$183</f>
        <v>0</v>
      </c>
      <c r="BC31" s="147">
        <f>'2.2'!BC31/'3.1.a'!$I$183</f>
        <v>0</v>
      </c>
      <c r="BD31" s="147">
        <f>'2.2'!BD31/'3.1.a'!$I$183</f>
        <v>0</v>
      </c>
      <c r="BE31" s="147">
        <f>'2.2'!BE31/'3.1.a'!$I$183</f>
        <v>0</v>
      </c>
      <c r="BF31" s="227">
        <f>'2.2'!BF31/'3.1.a'!$I$183</f>
        <v>0</v>
      </c>
      <c r="BG31" s="226">
        <f>'2.2'!BG31/'3.1.a'!$J$183</f>
        <v>0</v>
      </c>
      <c r="BH31" s="147">
        <f>'2.2'!BH31/'3.1.a'!$J$183</f>
        <v>0</v>
      </c>
      <c r="BI31" s="147">
        <f>'2.2'!BI31/'3.1.a'!$J$183</f>
        <v>0</v>
      </c>
      <c r="BJ31" s="147">
        <f>'2.2'!BJ31/'3.1.a'!$J$183</f>
        <v>0</v>
      </c>
      <c r="BK31" s="147">
        <f>'2.2'!BK31/'3.1.a'!$J$183</f>
        <v>0</v>
      </c>
      <c r="BL31" s="147">
        <f>'2.2'!BL31/'3.1.a'!$J$183</f>
        <v>0</v>
      </c>
      <c r="BM31" s="147">
        <f>'2.2'!BM31/'3.1.a'!$J$183</f>
        <v>0</v>
      </c>
      <c r="BN31" s="227">
        <f>'2.2'!BN31/'3.1.a'!$J$183</f>
        <v>0</v>
      </c>
      <c r="BO31" s="226">
        <f>'2.2'!BO31/'3.1.a'!$K$183</f>
        <v>0</v>
      </c>
      <c r="BP31" s="147">
        <f>'2.2'!BP31/'3.1.a'!$K$183</f>
        <v>0</v>
      </c>
      <c r="BQ31" s="147">
        <f>'2.2'!BQ31/'3.1.a'!$K$183</f>
        <v>0</v>
      </c>
      <c r="BR31" s="147">
        <f>'2.2'!BR31/'3.1.a'!$K$183</f>
        <v>0</v>
      </c>
      <c r="BS31" s="147">
        <f>'2.2'!BS31/'3.1.a'!$K$183</f>
        <v>0</v>
      </c>
      <c r="BT31" s="147">
        <f>'2.2'!BT31/'3.1.a'!$K$183</f>
        <v>0</v>
      </c>
      <c r="BU31" s="147">
        <f>'2.2'!BU31/'3.1.a'!$K$183</f>
        <v>0</v>
      </c>
      <c r="BV31" s="227">
        <f>'2.2'!BV31/'3.1.a'!$K$183</f>
        <v>0</v>
      </c>
      <c r="BW31" s="226">
        <f>'2.2'!BW31/'3.1.a'!$L$183</f>
        <v>0</v>
      </c>
      <c r="BX31" s="147">
        <f>'2.2'!BX31/'3.1.a'!$L$183</f>
        <v>0</v>
      </c>
      <c r="BY31" s="147">
        <f>'2.2'!BY31/'3.1.a'!$L$183</f>
        <v>0</v>
      </c>
      <c r="BZ31" s="147">
        <f>'2.2'!BZ31/'3.1.a'!$L$183</f>
        <v>0</v>
      </c>
      <c r="CA31" s="147">
        <f>'2.2'!CA31/'3.1.a'!$L$183</f>
        <v>0</v>
      </c>
      <c r="CB31" s="147">
        <f>'2.2'!CB31/'3.1.a'!$L$183</f>
        <v>0</v>
      </c>
      <c r="CC31" s="147">
        <f>'2.2'!CC31/'3.1.a'!$L$183</f>
        <v>0</v>
      </c>
      <c r="CD31" s="227">
        <f>'2.2'!CD31/'3.1.a'!$L$183</f>
        <v>0</v>
      </c>
      <c r="CE31" s="226">
        <f>'2.2'!CE31/'3.1.a'!$M$183</f>
        <v>0</v>
      </c>
      <c r="CF31" s="147">
        <f>'2.2'!CF31/'3.1.a'!$M$183</f>
        <v>0</v>
      </c>
      <c r="CG31" s="147">
        <f>'2.2'!CG31/'3.1.a'!$M$183</f>
        <v>0</v>
      </c>
      <c r="CH31" s="147">
        <f>'2.2'!CH31/'3.1.a'!$M$183</f>
        <v>0</v>
      </c>
      <c r="CI31" s="147">
        <f>'2.2'!CI31/'3.1.a'!$M$183</f>
        <v>0</v>
      </c>
      <c r="CJ31" s="147">
        <f>'2.2'!CJ31/'3.1.a'!$M$183</f>
        <v>0</v>
      </c>
      <c r="CK31" s="147">
        <f>'2.2'!CK31/'3.1.a'!$M$183</f>
        <v>0</v>
      </c>
      <c r="CL31" s="288">
        <f>'2.2'!CL31/'3.1.a'!$M$183</f>
        <v>0</v>
      </c>
    </row>
    <row r="32" spans="1:91" ht="20.100000000000001" customHeight="1" x14ac:dyDescent="0.25">
      <c r="A32" s="35">
        <v>114</v>
      </c>
      <c r="B32" s="36" t="s">
        <v>264</v>
      </c>
      <c r="C32" s="224">
        <f>'2.2'!C32/'3.1.a'!$C$183</f>
        <v>6.7142602188428935E-2</v>
      </c>
      <c r="D32" s="146">
        <f>'2.2'!D32/'3.1.a'!$C$183</f>
        <v>0</v>
      </c>
      <c r="E32" s="146">
        <f>'2.2'!E32/'3.1.a'!$C$183</f>
        <v>0</v>
      </c>
      <c r="F32" s="146">
        <f>'2.2'!F32/'3.1.a'!$C$183</f>
        <v>6.7142602188428935E-2</v>
      </c>
      <c r="G32" s="146">
        <f>'2.2'!G32/'3.1.a'!$C$183</f>
        <v>7.1273868238683757E-2</v>
      </c>
      <c r="H32" s="146">
        <f>'2.2'!H32/'3.1.a'!$C$183</f>
        <v>9.3125199823712E-3</v>
      </c>
      <c r="I32" s="146">
        <f>'2.2'!I32/'3.1.a'!$C$183</f>
        <v>0</v>
      </c>
      <c r="J32" s="225">
        <f>'2.2'!J32/'3.1.a'!$C$183</f>
        <v>0.1477289904094839</v>
      </c>
      <c r="K32" s="224">
        <f>'2.2'!K32/'3.1.a'!$D$183</f>
        <v>6.7070635169413917E-2</v>
      </c>
      <c r="L32" s="146">
        <f>'2.2'!L32/'3.1.a'!$D$183</f>
        <v>0</v>
      </c>
      <c r="M32" s="146">
        <f>'2.2'!M32/'3.1.a'!$D$183</f>
        <v>0</v>
      </c>
      <c r="N32" s="146">
        <f>'2.2'!N32/'3.1.a'!$D$183</f>
        <v>6.7070635169413917E-2</v>
      </c>
      <c r="O32" s="146">
        <f>'2.2'!O32/'3.1.a'!$D$183</f>
        <v>7.0253261697527131E-2</v>
      </c>
      <c r="P32" s="146">
        <f>'2.2'!P32/'3.1.a'!$D$183</f>
        <v>9.6165528653490203E-3</v>
      </c>
      <c r="Q32" s="146">
        <f>'2.2'!Q32/'3.1.a'!$D$183</f>
        <v>0</v>
      </c>
      <c r="R32" s="225">
        <f>'2.2'!R32/'3.1.a'!$D$183</f>
        <v>0.14694044973229003</v>
      </c>
      <c r="S32" s="224">
        <f>'2.2'!S32/'3.1.a'!$E$183</f>
        <v>6.5862465307311255E-2</v>
      </c>
      <c r="T32" s="146">
        <f>'2.2'!T32/'3.1.a'!$E$183</f>
        <v>0</v>
      </c>
      <c r="U32" s="146">
        <f>'2.2'!U32/'3.1.a'!$E$183</f>
        <v>0</v>
      </c>
      <c r="V32" s="146">
        <f>'2.2'!V32/'3.1.a'!$E$183</f>
        <v>6.5862465307311255E-2</v>
      </c>
      <c r="W32" s="146">
        <f>'2.2'!W32/'3.1.a'!$E$183</f>
        <v>7.0234233503943713E-2</v>
      </c>
      <c r="X32" s="146">
        <f>'2.2'!X32/'3.1.a'!$E$183</f>
        <v>1.002747266569393E-2</v>
      </c>
      <c r="Y32" s="146">
        <f>'2.2'!Y32/'3.1.a'!$E$183</f>
        <v>0</v>
      </c>
      <c r="Z32" s="225">
        <f>'2.2'!Z32/'3.1.a'!$E$183</f>
        <v>0.14612417147694892</v>
      </c>
      <c r="AA32" s="224">
        <f>'2.2'!AA32/'3.1.a'!$F$183</f>
        <v>6.288563471409904E-2</v>
      </c>
      <c r="AB32" s="146">
        <f>'2.2'!AB32/'3.1.a'!$F$183</f>
        <v>0</v>
      </c>
      <c r="AC32" s="146">
        <f>'2.2'!AC32/'3.1.a'!$F$183</f>
        <v>0</v>
      </c>
      <c r="AD32" s="146">
        <f>'2.2'!AD32/'3.1.a'!$F$183</f>
        <v>6.288563471409904E-2</v>
      </c>
      <c r="AE32" s="146">
        <f>'2.2'!AE32/'3.1.a'!$F$183</f>
        <v>7.0615290062740421E-2</v>
      </c>
      <c r="AF32" s="146">
        <f>'2.2'!AF32/'3.1.a'!$F$183</f>
        <v>9.8997157820830267E-3</v>
      </c>
      <c r="AG32" s="146">
        <f>'2.2'!AG32/'3.1.a'!$F$183</f>
        <v>0</v>
      </c>
      <c r="AH32" s="225">
        <f>'2.2'!AH32/'3.1.a'!$F$183</f>
        <v>0.14340064055892249</v>
      </c>
      <c r="AI32" s="224">
        <f>'2.2'!AI32/'3.1.a'!$G$183</f>
        <v>5.8670111082354266E-2</v>
      </c>
      <c r="AJ32" s="146">
        <f>'2.2'!AJ32/'3.1.a'!$G$183</f>
        <v>0</v>
      </c>
      <c r="AK32" s="146">
        <f>'2.2'!AK32/'3.1.a'!$G$183</f>
        <v>0</v>
      </c>
      <c r="AL32" s="146">
        <f>'2.2'!AL32/'3.1.a'!$G$183</f>
        <v>5.8670111082354266E-2</v>
      </c>
      <c r="AM32" s="146">
        <f>'2.2'!AM32/'3.1.a'!$G$183</f>
        <v>6.9117690058539974E-2</v>
      </c>
      <c r="AN32" s="146">
        <f>'2.2'!AN32/'3.1.a'!$G$183</f>
        <v>1.027411711229876E-2</v>
      </c>
      <c r="AO32" s="146">
        <f>'2.2'!AO32/'3.1.a'!$G$183</f>
        <v>0</v>
      </c>
      <c r="AP32" s="225">
        <f>'2.2'!AP32/'3.1.a'!$G$183</f>
        <v>0.138061918253193</v>
      </c>
      <c r="AQ32" s="224">
        <f>'2.2'!AQ32/'3.1.a'!$H$183</f>
        <v>5.9189119893955283E-2</v>
      </c>
      <c r="AR32" s="146">
        <f>'2.2'!AR32/'3.1.a'!$H$183</f>
        <v>0</v>
      </c>
      <c r="AS32" s="146">
        <f>'2.2'!AS32/'3.1.a'!$H$183</f>
        <v>0</v>
      </c>
      <c r="AT32" s="146">
        <f>'2.2'!AT32/'3.1.a'!$H$183</f>
        <v>5.9189119893955283E-2</v>
      </c>
      <c r="AU32" s="146">
        <f>'2.2'!AU32/'3.1.a'!$H$183</f>
        <v>6.8826064782591637E-2</v>
      </c>
      <c r="AV32" s="146">
        <f>'2.2'!AV32/'3.1.a'!$H$183</f>
        <v>1.0556957788496942E-2</v>
      </c>
      <c r="AW32" s="146">
        <f>'2.2'!AW32/'3.1.a'!$H$183</f>
        <v>0</v>
      </c>
      <c r="AX32" s="225">
        <f>'2.2'!AX32/'3.1.a'!$H$183</f>
        <v>0.13857214246504387</v>
      </c>
      <c r="AY32" s="224">
        <f>'2.2'!AY32/'3.1.a'!$I$183</f>
        <v>5.607567290727012E-2</v>
      </c>
      <c r="AZ32" s="146">
        <f>'2.2'!AZ32/'3.1.a'!$I$183</f>
        <v>0</v>
      </c>
      <c r="BA32" s="146">
        <f>'2.2'!BA32/'3.1.a'!$I$183</f>
        <v>0</v>
      </c>
      <c r="BB32" s="146">
        <f>'2.2'!BB32/'3.1.a'!$I$183</f>
        <v>5.607567290727012E-2</v>
      </c>
      <c r="BC32" s="146">
        <f>'2.2'!BC32/'3.1.a'!$I$183</f>
        <v>6.8742393374651947E-2</v>
      </c>
      <c r="BD32" s="146">
        <f>'2.2'!BD32/'3.1.a'!$I$183</f>
        <v>1.0184933636327565E-2</v>
      </c>
      <c r="BE32" s="146">
        <f>'2.2'!BE32/'3.1.a'!$I$183</f>
        <v>0</v>
      </c>
      <c r="BF32" s="225">
        <f>'2.2'!BF32/'3.1.a'!$I$183</f>
        <v>0.13500299991824963</v>
      </c>
      <c r="BG32" s="224">
        <f>'2.2'!BG32/'3.1.a'!$J$183</f>
        <v>5.7838219115904949E-2</v>
      </c>
      <c r="BH32" s="146">
        <f>'2.2'!BH32/'3.1.a'!$J$183</f>
        <v>0</v>
      </c>
      <c r="BI32" s="146">
        <f>'2.2'!BI32/'3.1.a'!$J$183</f>
        <v>0</v>
      </c>
      <c r="BJ32" s="146">
        <f>'2.2'!BJ32/'3.1.a'!$J$183</f>
        <v>5.7838219115904949E-2</v>
      </c>
      <c r="BK32" s="146">
        <f>'2.2'!BK32/'3.1.a'!$J$183</f>
        <v>7.026654069685602E-2</v>
      </c>
      <c r="BL32" s="146">
        <f>'2.2'!BL32/'3.1.a'!$J$183</f>
        <v>1.0216958257338425E-2</v>
      </c>
      <c r="BM32" s="146">
        <f>'2.2'!BM32/'3.1.a'!$J$183</f>
        <v>0</v>
      </c>
      <c r="BN32" s="225">
        <f>'2.2'!BN32/'3.1.a'!$J$183</f>
        <v>0.13832171807009938</v>
      </c>
      <c r="BO32" s="224">
        <f>'2.2'!BO32/'3.1.a'!$K$183</f>
        <v>5.9834680207391598E-2</v>
      </c>
      <c r="BP32" s="146">
        <f>'2.2'!BP32/'3.1.a'!$K$183</f>
        <v>0</v>
      </c>
      <c r="BQ32" s="146">
        <f>'2.2'!BQ32/'3.1.a'!$K$183</f>
        <v>0</v>
      </c>
      <c r="BR32" s="146">
        <f>'2.2'!BR32/'3.1.a'!$K$183</f>
        <v>5.9834680207391598E-2</v>
      </c>
      <c r="BS32" s="146">
        <f>'2.2'!BS32/'3.1.a'!$K$183</f>
        <v>7.1351245303713895E-2</v>
      </c>
      <c r="BT32" s="146">
        <f>'2.2'!BT32/'3.1.a'!$K$183</f>
        <v>1.0753234234100451E-2</v>
      </c>
      <c r="BU32" s="146">
        <f>'2.2'!BU32/'3.1.a'!$K$183</f>
        <v>0</v>
      </c>
      <c r="BV32" s="225">
        <f>'2.2'!BV32/'3.1.a'!$K$183</f>
        <v>0.14193915974520593</v>
      </c>
      <c r="BW32" s="224">
        <f>'2.2'!BW32/'3.1.a'!$L$183</f>
        <v>5.544624457590442E-2</v>
      </c>
      <c r="BX32" s="146">
        <f>'2.2'!BX32/'3.1.a'!$L$183</f>
        <v>0</v>
      </c>
      <c r="BY32" s="146">
        <f>'2.2'!BY32/'3.1.a'!$L$183</f>
        <v>0</v>
      </c>
      <c r="BZ32" s="146">
        <f>'2.2'!BZ32/'3.1.a'!$L$183</f>
        <v>5.544624457590442E-2</v>
      </c>
      <c r="CA32" s="146">
        <f>'2.2'!CA32/'3.1.a'!$L$183</f>
        <v>7.1774606882417949E-2</v>
      </c>
      <c r="CB32" s="146">
        <f>'2.2'!CB32/'3.1.a'!$L$183</f>
        <v>1.1524324379760469E-2</v>
      </c>
      <c r="CC32" s="146">
        <f>'2.2'!CC32/'3.1.a'!$L$183</f>
        <v>0</v>
      </c>
      <c r="CD32" s="225">
        <f>'2.2'!CD32/'3.1.a'!$L$183</f>
        <v>0.13874517583808285</v>
      </c>
      <c r="CE32" s="224">
        <f>'2.2'!CE32/'3.1.a'!$M$183</f>
        <v>4.9752606766080808E-2</v>
      </c>
      <c r="CF32" s="146">
        <f>'2.2'!CF32/'3.1.a'!$M$183</f>
        <v>0</v>
      </c>
      <c r="CG32" s="146">
        <f>'2.2'!CG32/'3.1.a'!$M$183</f>
        <v>0</v>
      </c>
      <c r="CH32" s="146">
        <f>'2.2'!CH32/'3.1.a'!$M$183</f>
        <v>4.9752606766080808E-2</v>
      </c>
      <c r="CI32" s="146">
        <f>'2.2'!CI32/'3.1.a'!$M$183</f>
        <v>7.3039318880383217E-2</v>
      </c>
      <c r="CJ32" s="146">
        <f>'2.2'!CJ32/'3.1.a'!$M$183</f>
        <v>1.1051140571355124E-2</v>
      </c>
      <c r="CK32" s="146">
        <f>'2.2'!CK32/'3.1.a'!$M$183</f>
        <v>0</v>
      </c>
      <c r="CL32" s="284">
        <f>'2.2'!CL32/'3.1.a'!$M$183</f>
        <v>0.13384306621781916</v>
      </c>
    </row>
    <row r="33" spans="1:91" ht="20.100000000000001" customHeight="1" x14ac:dyDescent="0.25">
      <c r="A33" s="38">
        <v>1141</v>
      </c>
      <c r="B33" s="39" t="s">
        <v>265</v>
      </c>
      <c r="C33" s="238">
        <f>'2.2'!C33/'3.1.a'!$C$183</f>
        <v>6.1217851718817037E-2</v>
      </c>
      <c r="D33" s="214">
        <f>'2.2'!D33/'3.1.a'!$C$183</f>
        <v>0</v>
      </c>
      <c r="E33" s="214">
        <f>'2.2'!E33/'3.1.a'!$C$183</f>
        <v>0</v>
      </c>
      <c r="F33" s="214">
        <f>'2.2'!F33/'3.1.a'!$C$183</f>
        <v>6.1217851718817037E-2</v>
      </c>
      <c r="G33" s="214">
        <f>'2.2'!G33/'3.1.a'!$C$183</f>
        <v>6.9244363894471403E-2</v>
      </c>
      <c r="H33" s="214">
        <f>'2.2'!H33/'3.1.a'!$C$183</f>
        <v>8.0752861370216381E-3</v>
      </c>
      <c r="I33" s="214">
        <f>'2.2'!I33/'3.1.a'!$C$183</f>
        <v>0</v>
      </c>
      <c r="J33" s="239">
        <f>'2.2'!J33/'3.1.a'!$C$183</f>
        <v>0.1385375017503101</v>
      </c>
      <c r="K33" s="238">
        <f>'2.2'!K33/'3.1.a'!$D$183</f>
        <v>6.102096596514197E-2</v>
      </c>
      <c r="L33" s="214">
        <f>'2.2'!L33/'3.1.a'!$D$183</f>
        <v>0</v>
      </c>
      <c r="M33" s="214">
        <f>'2.2'!M33/'3.1.a'!$D$183</f>
        <v>0</v>
      </c>
      <c r="N33" s="214">
        <f>'2.2'!N33/'3.1.a'!$D$183</f>
        <v>6.102096596514197E-2</v>
      </c>
      <c r="O33" s="214">
        <f>'2.2'!O33/'3.1.a'!$D$183</f>
        <v>6.8200895708317957E-2</v>
      </c>
      <c r="P33" s="214">
        <f>'2.2'!P33/'3.1.a'!$D$183</f>
        <v>8.4022845373565944E-3</v>
      </c>
      <c r="Q33" s="214">
        <f>'2.2'!Q33/'3.1.a'!$D$183</f>
        <v>0</v>
      </c>
      <c r="R33" s="239">
        <f>'2.2'!R33/'3.1.a'!$D$183</f>
        <v>0.13762414621081653</v>
      </c>
      <c r="S33" s="238">
        <f>'2.2'!S33/'3.1.a'!$E$183</f>
        <v>6.1237838248114129E-2</v>
      </c>
      <c r="T33" s="214">
        <f>'2.2'!T33/'3.1.a'!$E$183</f>
        <v>0</v>
      </c>
      <c r="U33" s="214">
        <f>'2.2'!U33/'3.1.a'!$E$183</f>
        <v>0</v>
      </c>
      <c r="V33" s="214">
        <f>'2.2'!V33/'3.1.a'!$E$183</f>
        <v>6.1237838248114129E-2</v>
      </c>
      <c r="W33" s="214">
        <f>'2.2'!W33/'3.1.a'!$E$183</f>
        <v>6.8003636434576187E-2</v>
      </c>
      <c r="X33" s="214">
        <f>'2.2'!X33/'3.1.a'!$E$183</f>
        <v>8.8584326661234111E-3</v>
      </c>
      <c r="Y33" s="214">
        <f>'2.2'!Y33/'3.1.a'!$E$183</f>
        <v>0</v>
      </c>
      <c r="Z33" s="239">
        <f>'2.2'!Z33/'3.1.a'!$E$183</f>
        <v>0.13809990734881372</v>
      </c>
      <c r="AA33" s="238">
        <f>'2.2'!AA33/'3.1.a'!$F$183</f>
        <v>5.8861326712878401E-2</v>
      </c>
      <c r="AB33" s="214">
        <f>'2.2'!AB33/'3.1.a'!$F$183</f>
        <v>0</v>
      </c>
      <c r="AC33" s="214">
        <f>'2.2'!AC33/'3.1.a'!$F$183</f>
        <v>0</v>
      </c>
      <c r="AD33" s="214">
        <f>'2.2'!AD33/'3.1.a'!$F$183</f>
        <v>5.8861326712878401E-2</v>
      </c>
      <c r="AE33" s="214">
        <f>'2.2'!AE33/'3.1.a'!$F$183</f>
        <v>6.8350188418789856E-2</v>
      </c>
      <c r="AF33" s="214">
        <f>'2.2'!AF33/'3.1.a'!$F$183</f>
        <v>8.668942400666773E-3</v>
      </c>
      <c r="AG33" s="214">
        <f>'2.2'!AG33/'3.1.a'!$F$183</f>
        <v>0</v>
      </c>
      <c r="AH33" s="239">
        <f>'2.2'!AH33/'3.1.a'!$F$183</f>
        <v>0.13588045753233505</v>
      </c>
      <c r="AI33" s="238">
        <f>'2.2'!AI33/'3.1.a'!$G$183</f>
        <v>5.4825384463561888E-2</v>
      </c>
      <c r="AJ33" s="214">
        <f>'2.2'!AJ33/'3.1.a'!$G$183</f>
        <v>0</v>
      </c>
      <c r="AK33" s="214">
        <f>'2.2'!AK33/'3.1.a'!$G$183</f>
        <v>0</v>
      </c>
      <c r="AL33" s="214">
        <f>'2.2'!AL33/'3.1.a'!$G$183</f>
        <v>5.4825384463561888E-2</v>
      </c>
      <c r="AM33" s="214">
        <f>'2.2'!AM33/'3.1.a'!$G$183</f>
        <v>6.6836893925465393E-2</v>
      </c>
      <c r="AN33" s="214">
        <f>'2.2'!AN33/'3.1.a'!$G$183</f>
        <v>8.9895311713381384E-3</v>
      </c>
      <c r="AO33" s="214">
        <f>'2.2'!AO33/'3.1.a'!$G$183</f>
        <v>0</v>
      </c>
      <c r="AP33" s="239">
        <f>'2.2'!AP33/'3.1.a'!$G$183</f>
        <v>0.13065180956036543</v>
      </c>
      <c r="AQ33" s="238">
        <f>'2.2'!AQ33/'3.1.a'!$H$183</f>
        <v>5.4746416522693096E-2</v>
      </c>
      <c r="AR33" s="214">
        <f>'2.2'!AR33/'3.1.a'!$H$183</f>
        <v>0</v>
      </c>
      <c r="AS33" s="214">
        <f>'2.2'!AS33/'3.1.a'!$H$183</f>
        <v>0</v>
      </c>
      <c r="AT33" s="214">
        <f>'2.2'!AT33/'3.1.a'!$H$183</f>
        <v>5.4746416522693096E-2</v>
      </c>
      <c r="AU33" s="214">
        <f>'2.2'!AU33/'3.1.a'!$H$183</f>
        <v>6.6481856479866624E-2</v>
      </c>
      <c r="AV33" s="214">
        <f>'2.2'!AV33/'3.1.a'!$H$183</f>
        <v>9.0708044691857996E-3</v>
      </c>
      <c r="AW33" s="214">
        <f>'2.2'!AW33/'3.1.a'!$H$183</f>
        <v>0</v>
      </c>
      <c r="AX33" s="239">
        <f>'2.2'!AX33/'3.1.a'!$H$183</f>
        <v>0.13029907747174552</v>
      </c>
      <c r="AY33" s="238">
        <f>'2.2'!AY33/'3.1.a'!$I$183</f>
        <v>5.1324779305293965E-2</v>
      </c>
      <c r="AZ33" s="214">
        <f>'2.2'!AZ33/'3.1.a'!$I$183</f>
        <v>0</v>
      </c>
      <c r="BA33" s="214">
        <f>'2.2'!BA33/'3.1.a'!$I$183</f>
        <v>0</v>
      </c>
      <c r="BB33" s="214">
        <f>'2.2'!BB33/'3.1.a'!$I$183</f>
        <v>5.1324779305293965E-2</v>
      </c>
      <c r="BC33" s="214">
        <f>'2.2'!BC33/'3.1.a'!$I$183</f>
        <v>6.6248162485311027E-2</v>
      </c>
      <c r="BD33" s="214">
        <f>'2.2'!BD33/'3.1.a'!$I$183</f>
        <v>8.5405977679145241E-3</v>
      </c>
      <c r="BE33" s="214">
        <f>'2.2'!BE33/'3.1.a'!$I$183</f>
        <v>0</v>
      </c>
      <c r="BF33" s="239">
        <f>'2.2'!BF33/'3.1.a'!$I$183</f>
        <v>0.12611353955851951</v>
      </c>
      <c r="BG33" s="238">
        <f>'2.2'!BG33/'3.1.a'!$J$183</f>
        <v>5.348926039121233E-2</v>
      </c>
      <c r="BH33" s="214">
        <f>'2.2'!BH33/'3.1.a'!$J$183</f>
        <v>0</v>
      </c>
      <c r="BI33" s="214">
        <f>'2.2'!BI33/'3.1.a'!$J$183</f>
        <v>0</v>
      </c>
      <c r="BJ33" s="214">
        <f>'2.2'!BJ33/'3.1.a'!$J$183</f>
        <v>5.348926039121233E-2</v>
      </c>
      <c r="BK33" s="214">
        <f>'2.2'!BK33/'3.1.a'!$J$183</f>
        <v>6.7640512575188619E-2</v>
      </c>
      <c r="BL33" s="214">
        <f>'2.2'!BL33/'3.1.a'!$J$183</f>
        <v>8.5630020114379427E-3</v>
      </c>
      <c r="BM33" s="214">
        <f>'2.2'!BM33/'3.1.a'!$J$183</f>
        <v>0</v>
      </c>
      <c r="BN33" s="239">
        <f>'2.2'!BN33/'3.1.a'!$J$183</f>
        <v>0.1296927749778389</v>
      </c>
      <c r="BO33" s="238">
        <f>'2.2'!BO33/'3.1.a'!$K$183</f>
        <v>5.542292944226565E-2</v>
      </c>
      <c r="BP33" s="214">
        <f>'2.2'!BP33/'3.1.a'!$K$183</f>
        <v>0</v>
      </c>
      <c r="BQ33" s="214">
        <f>'2.2'!BQ33/'3.1.a'!$K$183</f>
        <v>0</v>
      </c>
      <c r="BR33" s="214">
        <f>'2.2'!BR33/'3.1.a'!$K$183</f>
        <v>5.542292944226565E-2</v>
      </c>
      <c r="BS33" s="214">
        <f>'2.2'!BS33/'3.1.a'!$K$183</f>
        <v>6.8676809947041326E-2</v>
      </c>
      <c r="BT33" s="214">
        <f>'2.2'!BT33/'3.1.a'!$K$183</f>
        <v>8.8634286764262462E-3</v>
      </c>
      <c r="BU33" s="214">
        <f>'2.2'!BU33/'3.1.a'!$K$183</f>
        <v>0</v>
      </c>
      <c r="BV33" s="239">
        <f>'2.2'!BV33/'3.1.a'!$K$183</f>
        <v>0.13296316806573322</v>
      </c>
      <c r="BW33" s="238">
        <f>'2.2'!BW33/'3.1.a'!$L$183</f>
        <v>5.179854339748316E-2</v>
      </c>
      <c r="BX33" s="214">
        <f>'2.2'!BX33/'3.1.a'!$L$183</f>
        <v>0</v>
      </c>
      <c r="BY33" s="214">
        <f>'2.2'!BY33/'3.1.a'!$L$183</f>
        <v>0</v>
      </c>
      <c r="BZ33" s="214">
        <f>'2.2'!BZ33/'3.1.a'!$L$183</f>
        <v>5.179854339748316E-2</v>
      </c>
      <c r="CA33" s="214">
        <f>'2.2'!CA33/'3.1.a'!$L$183</f>
        <v>6.8724472003306919E-2</v>
      </c>
      <c r="CB33" s="214">
        <f>'2.2'!CB33/'3.1.a'!$L$183</f>
        <v>9.5070408404068114E-3</v>
      </c>
      <c r="CC33" s="214">
        <f>'2.2'!CC33/'3.1.a'!$L$183</f>
        <v>0</v>
      </c>
      <c r="CD33" s="239">
        <f>'2.2'!CD33/'3.1.a'!$L$183</f>
        <v>0.13003005624119687</v>
      </c>
      <c r="CE33" s="238">
        <f>'2.2'!CE33/'3.1.a'!$M$183</f>
        <v>4.6273207606708701E-2</v>
      </c>
      <c r="CF33" s="214">
        <f>'2.2'!CF33/'3.1.a'!$M$183</f>
        <v>0</v>
      </c>
      <c r="CG33" s="214">
        <f>'2.2'!CG33/'3.1.a'!$M$183</f>
        <v>0</v>
      </c>
      <c r="CH33" s="214">
        <f>'2.2'!CH33/'3.1.a'!$M$183</f>
        <v>4.6273207606708701E-2</v>
      </c>
      <c r="CI33" s="214">
        <f>'2.2'!CI33/'3.1.a'!$M$183</f>
        <v>7.0433960949597141E-2</v>
      </c>
      <c r="CJ33" s="214">
        <f>'2.2'!CJ33/'3.1.a'!$M$183</f>
        <v>9.1803491830336498E-3</v>
      </c>
      <c r="CK33" s="214">
        <f>'2.2'!CK33/'3.1.a'!$M$183</f>
        <v>0</v>
      </c>
      <c r="CL33" s="285">
        <f>'2.2'!CL33/'3.1.a'!$M$183</f>
        <v>0.12588751773933948</v>
      </c>
    </row>
    <row r="34" spans="1:91" ht="20.100000000000001" customHeight="1" x14ac:dyDescent="0.25">
      <c r="A34" s="21">
        <v>11411</v>
      </c>
      <c r="B34" s="22" t="s">
        <v>266</v>
      </c>
      <c r="C34" s="226">
        <f>'2.2'!C34/'3.1.a'!$C$183</f>
        <v>9.5948811914699679E-3</v>
      </c>
      <c r="D34" s="147">
        <f>'2.2'!D34/'3.1.a'!$C$183</f>
        <v>0</v>
      </c>
      <c r="E34" s="147">
        <f>'2.2'!E34/'3.1.a'!$C$183</f>
        <v>0</v>
      </c>
      <c r="F34" s="147">
        <f>'2.2'!F34/'3.1.a'!$C$183</f>
        <v>9.5948811914699679E-3</v>
      </c>
      <c r="G34" s="147">
        <f>'2.2'!G34/'3.1.a'!$C$183</f>
        <v>6.9002591934417393E-2</v>
      </c>
      <c r="H34" s="147">
        <f>'2.2'!H34/'3.1.a'!$C$183</f>
        <v>0</v>
      </c>
      <c r="I34" s="147">
        <f>'2.2'!I34/'3.1.a'!$C$183</f>
        <v>0</v>
      </c>
      <c r="J34" s="227">
        <f>'2.2'!J34/'3.1.a'!$C$183</f>
        <v>7.8597473125887357E-2</v>
      </c>
      <c r="K34" s="226">
        <f>'2.2'!K34/'3.1.a'!$D$183</f>
        <v>9.4096787177330495E-3</v>
      </c>
      <c r="L34" s="147">
        <f>'2.2'!L34/'3.1.a'!$D$183</f>
        <v>0</v>
      </c>
      <c r="M34" s="147">
        <f>'2.2'!M34/'3.1.a'!$D$183</f>
        <v>0</v>
      </c>
      <c r="N34" s="147">
        <f>'2.2'!N34/'3.1.a'!$D$183</f>
        <v>9.4096787177330495E-3</v>
      </c>
      <c r="O34" s="147">
        <f>'2.2'!O34/'3.1.a'!$D$183</f>
        <v>6.7964365075692645E-2</v>
      </c>
      <c r="P34" s="147">
        <f>'2.2'!P34/'3.1.a'!$D$183</f>
        <v>0</v>
      </c>
      <c r="Q34" s="147">
        <f>'2.2'!Q34/'3.1.a'!$D$183</f>
        <v>0</v>
      </c>
      <c r="R34" s="227">
        <f>'2.2'!R34/'3.1.a'!$D$183</f>
        <v>7.7374043793425704E-2</v>
      </c>
      <c r="S34" s="226">
        <f>'2.2'!S34/'3.1.a'!$E$183</f>
        <v>8.9939857725265648E-3</v>
      </c>
      <c r="T34" s="147">
        <f>'2.2'!T34/'3.1.a'!$E$183</f>
        <v>0</v>
      </c>
      <c r="U34" s="147">
        <f>'2.2'!U34/'3.1.a'!$E$183</f>
        <v>0</v>
      </c>
      <c r="V34" s="147">
        <f>'2.2'!V34/'3.1.a'!$E$183</f>
        <v>8.9939857725265648E-3</v>
      </c>
      <c r="W34" s="147">
        <f>'2.2'!W34/'3.1.a'!$E$183</f>
        <v>6.7759921626373912E-2</v>
      </c>
      <c r="X34" s="147">
        <f>'2.2'!X34/'3.1.a'!$E$183</f>
        <v>0</v>
      </c>
      <c r="Y34" s="147">
        <f>'2.2'!Y34/'3.1.a'!$E$183</f>
        <v>0</v>
      </c>
      <c r="Z34" s="227">
        <f>'2.2'!Z34/'3.1.a'!$E$183</f>
        <v>7.6753907398900478E-2</v>
      </c>
      <c r="AA34" s="226">
        <f>'2.2'!AA34/'3.1.a'!$F$183</f>
        <v>8.1004144576553565E-3</v>
      </c>
      <c r="AB34" s="147">
        <f>'2.2'!AB34/'3.1.a'!$F$183</f>
        <v>0</v>
      </c>
      <c r="AC34" s="147">
        <f>'2.2'!AC34/'3.1.a'!$F$183</f>
        <v>0</v>
      </c>
      <c r="AD34" s="147">
        <f>'2.2'!AD34/'3.1.a'!$F$183</f>
        <v>8.1004144576553565E-3</v>
      </c>
      <c r="AE34" s="147">
        <f>'2.2'!AE34/'3.1.a'!$F$183</f>
        <v>6.8084166945456895E-2</v>
      </c>
      <c r="AF34" s="147">
        <f>'2.2'!AF34/'3.1.a'!$F$183</f>
        <v>0</v>
      </c>
      <c r="AG34" s="147">
        <f>'2.2'!AG34/'3.1.a'!$F$183</f>
        <v>0</v>
      </c>
      <c r="AH34" s="227">
        <f>'2.2'!AH34/'3.1.a'!$F$183</f>
        <v>7.6184581403112253E-2</v>
      </c>
      <c r="AI34" s="226">
        <f>'2.2'!AI34/'3.1.a'!$G$183</f>
        <v>8.5143744501971208E-3</v>
      </c>
      <c r="AJ34" s="147">
        <f>'2.2'!AJ34/'3.1.a'!$G$183</f>
        <v>0</v>
      </c>
      <c r="AK34" s="147">
        <f>'2.2'!AK34/'3.1.a'!$G$183</f>
        <v>0</v>
      </c>
      <c r="AL34" s="147">
        <f>'2.2'!AL34/'3.1.a'!$G$183</f>
        <v>8.5143744501971208E-3</v>
      </c>
      <c r="AM34" s="147">
        <f>'2.2'!AM34/'3.1.a'!$G$183</f>
        <v>6.6575704720566162E-2</v>
      </c>
      <c r="AN34" s="147">
        <f>'2.2'!AN34/'3.1.a'!$G$183</f>
        <v>0</v>
      </c>
      <c r="AO34" s="147">
        <f>'2.2'!AO34/'3.1.a'!$G$183</f>
        <v>0</v>
      </c>
      <c r="AP34" s="227">
        <f>'2.2'!AP34/'3.1.a'!$G$183</f>
        <v>7.5090079170763283E-2</v>
      </c>
      <c r="AQ34" s="226">
        <f>'2.2'!AQ34/'3.1.a'!$H$183</f>
        <v>8.0137450220930124E-3</v>
      </c>
      <c r="AR34" s="147">
        <f>'2.2'!AR34/'3.1.a'!$H$183</f>
        <v>0</v>
      </c>
      <c r="AS34" s="147">
        <f>'2.2'!AS34/'3.1.a'!$H$183</f>
        <v>0</v>
      </c>
      <c r="AT34" s="147">
        <f>'2.2'!AT34/'3.1.a'!$H$183</f>
        <v>8.0137450220930124E-3</v>
      </c>
      <c r="AU34" s="147">
        <f>'2.2'!AU34/'3.1.a'!$H$183</f>
        <v>6.6208449549063381E-2</v>
      </c>
      <c r="AV34" s="147">
        <f>'2.2'!AV34/'3.1.a'!$H$183</f>
        <v>0</v>
      </c>
      <c r="AW34" s="147">
        <f>'2.2'!AW34/'3.1.a'!$H$183</f>
        <v>0</v>
      </c>
      <c r="AX34" s="227">
        <f>'2.2'!AX34/'3.1.a'!$H$183</f>
        <v>7.4222194571156391E-2</v>
      </c>
      <c r="AY34" s="226">
        <f>'2.2'!AY34/'3.1.a'!$I$183</f>
        <v>6.6755817613945228E-3</v>
      </c>
      <c r="AZ34" s="147">
        <f>'2.2'!AZ34/'3.1.a'!$I$183</f>
        <v>0</v>
      </c>
      <c r="BA34" s="147">
        <f>'2.2'!BA34/'3.1.a'!$I$183</f>
        <v>0</v>
      </c>
      <c r="BB34" s="147">
        <f>'2.2'!BB34/'3.1.a'!$I$183</f>
        <v>6.6755817613945228E-3</v>
      </c>
      <c r="BC34" s="147">
        <f>'2.2'!BC34/'3.1.a'!$I$183</f>
        <v>6.600183675500787E-2</v>
      </c>
      <c r="BD34" s="147">
        <f>'2.2'!BD34/'3.1.a'!$I$183</f>
        <v>0</v>
      </c>
      <c r="BE34" s="147">
        <f>'2.2'!BE34/'3.1.a'!$I$183</f>
        <v>0</v>
      </c>
      <c r="BF34" s="227">
        <f>'2.2'!BF34/'3.1.a'!$I$183</f>
        <v>7.2677418516402387E-2</v>
      </c>
      <c r="BG34" s="226">
        <f>'2.2'!BG34/'3.1.a'!$J$183</f>
        <v>7.1432045430408434E-3</v>
      </c>
      <c r="BH34" s="147">
        <f>'2.2'!BH34/'3.1.a'!$J$183</f>
        <v>0</v>
      </c>
      <c r="BI34" s="147">
        <f>'2.2'!BI34/'3.1.a'!$J$183</f>
        <v>0</v>
      </c>
      <c r="BJ34" s="147">
        <f>'2.2'!BJ34/'3.1.a'!$J$183</f>
        <v>7.1432045430408434E-3</v>
      </c>
      <c r="BK34" s="147">
        <f>'2.2'!BK34/'3.1.a'!$J$183</f>
        <v>6.7386895086348403E-2</v>
      </c>
      <c r="BL34" s="147">
        <f>'2.2'!BL34/'3.1.a'!$J$183</f>
        <v>0</v>
      </c>
      <c r="BM34" s="147">
        <f>'2.2'!BM34/'3.1.a'!$J$183</f>
        <v>0</v>
      </c>
      <c r="BN34" s="227">
        <f>'2.2'!BN34/'3.1.a'!$J$183</f>
        <v>7.4530099629389251E-2</v>
      </c>
      <c r="BO34" s="226">
        <f>'2.2'!BO34/'3.1.a'!$K$183</f>
        <v>7.7076332140529431E-3</v>
      </c>
      <c r="BP34" s="147">
        <f>'2.2'!BP34/'3.1.a'!$K$183</f>
        <v>0</v>
      </c>
      <c r="BQ34" s="147">
        <f>'2.2'!BQ34/'3.1.a'!$K$183</f>
        <v>0</v>
      </c>
      <c r="BR34" s="147">
        <f>'2.2'!BR34/'3.1.a'!$K$183</f>
        <v>7.7076332140529431E-3</v>
      </c>
      <c r="BS34" s="147">
        <f>'2.2'!BS34/'3.1.a'!$K$183</f>
        <v>6.8432440908535397E-2</v>
      </c>
      <c r="BT34" s="147">
        <f>'2.2'!BT34/'3.1.a'!$K$183</f>
        <v>0</v>
      </c>
      <c r="BU34" s="147">
        <f>'2.2'!BU34/'3.1.a'!$K$183</f>
        <v>0</v>
      </c>
      <c r="BV34" s="227">
        <f>'2.2'!BV34/'3.1.a'!$K$183</f>
        <v>7.614007412258833E-2</v>
      </c>
      <c r="BW34" s="226">
        <f>'2.2'!BW34/'3.1.a'!$L$183</f>
        <v>7.0797535806749077E-3</v>
      </c>
      <c r="BX34" s="147">
        <f>'2.2'!BX34/'3.1.a'!$L$183</f>
        <v>0</v>
      </c>
      <c r="BY34" s="147">
        <f>'2.2'!BY34/'3.1.a'!$L$183</f>
        <v>0</v>
      </c>
      <c r="BZ34" s="147">
        <f>'2.2'!BZ34/'3.1.a'!$L$183</f>
        <v>7.0797535806749077E-3</v>
      </c>
      <c r="CA34" s="147">
        <f>'2.2'!CA34/'3.1.a'!$L$183</f>
        <v>6.8455710457346386E-2</v>
      </c>
      <c r="CB34" s="147">
        <f>'2.2'!CB34/'3.1.a'!$L$183</f>
        <v>0</v>
      </c>
      <c r="CC34" s="147">
        <f>'2.2'!CC34/'3.1.a'!$L$183</f>
        <v>0</v>
      </c>
      <c r="CD34" s="227">
        <f>'2.2'!CD34/'3.1.a'!$L$183</f>
        <v>7.5535464038021277E-2</v>
      </c>
      <c r="CE34" s="226">
        <f>'2.2'!CE34/'3.1.a'!$M$183</f>
        <v>7.5047552795115043E-3</v>
      </c>
      <c r="CF34" s="147">
        <f>'2.2'!CF34/'3.1.a'!$M$183</f>
        <v>0</v>
      </c>
      <c r="CG34" s="147">
        <f>'2.2'!CG34/'3.1.a'!$M$183</f>
        <v>0</v>
      </c>
      <c r="CH34" s="147">
        <f>'2.2'!CH34/'3.1.a'!$M$183</f>
        <v>7.5047552795115043E-3</v>
      </c>
      <c r="CI34" s="147">
        <f>'2.2'!CI34/'3.1.a'!$M$183</f>
        <v>7.0179956654867523E-2</v>
      </c>
      <c r="CJ34" s="147">
        <f>'2.2'!CJ34/'3.1.a'!$M$183</f>
        <v>0</v>
      </c>
      <c r="CK34" s="147">
        <f>'2.2'!CK34/'3.1.a'!$M$183</f>
        <v>0</v>
      </c>
      <c r="CL34" s="288">
        <f>'2.2'!CL34/'3.1.a'!$M$183</f>
        <v>7.7684711934379022E-2</v>
      </c>
    </row>
    <row r="35" spans="1:91" s="48" customFormat="1" ht="20.100000000000001" customHeight="1" x14ac:dyDescent="0.25">
      <c r="A35" s="45" t="s">
        <v>601</v>
      </c>
      <c r="B35" s="56" t="s">
        <v>603</v>
      </c>
      <c r="C35" s="228">
        <f>'2.2'!C35/'3.1.a'!$C$183</f>
        <v>9.5948811914699679E-3</v>
      </c>
      <c r="D35" s="148">
        <f>'2.2'!D35/'3.1.a'!$C$183</f>
        <v>0</v>
      </c>
      <c r="E35" s="148">
        <f>'2.2'!E35/'3.1.a'!$C$183</f>
        <v>0</v>
      </c>
      <c r="F35" s="148">
        <f>'2.2'!F35/'3.1.a'!$C$183</f>
        <v>9.5948811914699679E-3</v>
      </c>
      <c r="G35" s="148">
        <f>'2.2'!G35/'3.1.a'!$C$183</f>
        <v>0</v>
      </c>
      <c r="H35" s="148">
        <f>'2.2'!H35/'3.1.a'!$C$183</f>
        <v>0</v>
      </c>
      <c r="I35" s="148">
        <f>'2.2'!I35/'3.1.a'!$C$183</f>
        <v>0</v>
      </c>
      <c r="J35" s="229">
        <f>'2.2'!J35/'3.1.a'!$C$183</f>
        <v>9.5948811914699679E-3</v>
      </c>
      <c r="K35" s="228">
        <f>'2.2'!K35/'3.1.a'!$D$183</f>
        <v>9.4096787177330495E-3</v>
      </c>
      <c r="L35" s="148">
        <f>'2.2'!L35/'3.1.a'!$D$183</f>
        <v>0</v>
      </c>
      <c r="M35" s="148">
        <f>'2.2'!M35/'3.1.a'!$D$183</f>
        <v>0</v>
      </c>
      <c r="N35" s="148">
        <f>'2.2'!N35/'3.1.a'!$D$183</f>
        <v>9.4096787177330495E-3</v>
      </c>
      <c r="O35" s="148">
        <f>'2.2'!O35/'3.1.a'!$D$183</f>
        <v>0</v>
      </c>
      <c r="P35" s="148">
        <f>'2.2'!P35/'3.1.a'!$D$183</f>
        <v>0</v>
      </c>
      <c r="Q35" s="148">
        <f>'2.2'!Q35/'3.1.a'!$D$183</f>
        <v>0</v>
      </c>
      <c r="R35" s="229">
        <f>'2.2'!R35/'3.1.a'!$D$183</f>
        <v>9.4096787177330495E-3</v>
      </c>
      <c r="S35" s="228">
        <f>'2.2'!S35/'3.1.a'!$E$183</f>
        <v>8.9939857725265648E-3</v>
      </c>
      <c r="T35" s="148">
        <f>'2.2'!T35/'3.1.a'!$E$183</f>
        <v>0</v>
      </c>
      <c r="U35" s="148">
        <f>'2.2'!U35/'3.1.a'!$E$183</f>
        <v>0</v>
      </c>
      <c r="V35" s="148">
        <f>'2.2'!V35/'3.1.a'!$E$183</f>
        <v>8.9939857725265648E-3</v>
      </c>
      <c r="W35" s="148">
        <f>'2.2'!W35/'3.1.a'!$E$183</f>
        <v>0</v>
      </c>
      <c r="X35" s="148">
        <f>'2.2'!X35/'3.1.a'!$E$183</f>
        <v>0</v>
      </c>
      <c r="Y35" s="148">
        <f>'2.2'!Y35/'3.1.a'!$E$183</f>
        <v>0</v>
      </c>
      <c r="Z35" s="229">
        <f>'2.2'!Z35/'3.1.a'!$E$183</f>
        <v>8.9939857725265648E-3</v>
      </c>
      <c r="AA35" s="228">
        <f>'2.2'!AA35/'3.1.a'!$F$183</f>
        <v>8.1004144576553565E-3</v>
      </c>
      <c r="AB35" s="148">
        <f>'2.2'!AB35/'3.1.a'!$F$183</f>
        <v>0</v>
      </c>
      <c r="AC35" s="148">
        <f>'2.2'!AC35/'3.1.a'!$F$183</f>
        <v>0</v>
      </c>
      <c r="AD35" s="148">
        <f>'2.2'!AD35/'3.1.a'!$F$183</f>
        <v>8.1004144576553565E-3</v>
      </c>
      <c r="AE35" s="148">
        <f>'2.2'!AE35/'3.1.a'!$F$183</f>
        <v>0</v>
      </c>
      <c r="AF35" s="148">
        <f>'2.2'!AF35/'3.1.a'!$F$183</f>
        <v>0</v>
      </c>
      <c r="AG35" s="148">
        <f>'2.2'!AG35/'3.1.a'!$F$183</f>
        <v>0</v>
      </c>
      <c r="AH35" s="229">
        <f>'2.2'!AH35/'3.1.a'!$F$183</f>
        <v>8.1004144576553565E-3</v>
      </c>
      <c r="AI35" s="228">
        <f>'2.2'!AI35/'3.1.a'!$G$183</f>
        <v>8.5143744501971208E-3</v>
      </c>
      <c r="AJ35" s="148">
        <f>'2.2'!AJ35/'3.1.a'!$G$183</f>
        <v>0</v>
      </c>
      <c r="AK35" s="148">
        <f>'2.2'!AK35/'3.1.a'!$G$183</f>
        <v>0</v>
      </c>
      <c r="AL35" s="148">
        <f>'2.2'!AL35/'3.1.a'!$G$183</f>
        <v>8.5143744501971208E-3</v>
      </c>
      <c r="AM35" s="148">
        <f>'2.2'!AM35/'3.1.a'!$G$183</f>
        <v>0</v>
      </c>
      <c r="AN35" s="148">
        <f>'2.2'!AN35/'3.1.a'!$G$183</f>
        <v>0</v>
      </c>
      <c r="AO35" s="148">
        <f>'2.2'!AO35/'3.1.a'!$G$183</f>
        <v>0</v>
      </c>
      <c r="AP35" s="229">
        <f>'2.2'!AP35/'3.1.a'!$G$183</f>
        <v>8.5143744501971208E-3</v>
      </c>
      <c r="AQ35" s="228">
        <f>'2.2'!AQ35/'3.1.a'!$H$183</f>
        <v>8.0137450220930124E-3</v>
      </c>
      <c r="AR35" s="148">
        <f>'2.2'!AR35/'3.1.a'!$H$183</f>
        <v>0</v>
      </c>
      <c r="AS35" s="148">
        <f>'2.2'!AS35/'3.1.a'!$H$183</f>
        <v>0</v>
      </c>
      <c r="AT35" s="148">
        <f>'2.2'!AT35/'3.1.a'!$H$183</f>
        <v>8.0137450220930124E-3</v>
      </c>
      <c r="AU35" s="148">
        <f>'2.2'!AU35/'3.1.a'!$H$183</f>
        <v>0</v>
      </c>
      <c r="AV35" s="148">
        <f>'2.2'!AV35/'3.1.a'!$H$183</f>
        <v>0</v>
      </c>
      <c r="AW35" s="148">
        <f>'2.2'!AW35/'3.1.a'!$H$183</f>
        <v>0</v>
      </c>
      <c r="AX35" s="229">
        <f>'2.2'!AX35/'3.1.a'!$H$183</f>
        <v>8.0137450220930124E-3</v>
      </c>
      <c r="AY35" s="228">
        <f>'2.2'!AY35/'3.1.a'!$I$183</f>
        <v>6.6755817613945228E-3</v>
      </c>
      <c r="AZ35" s="148">
        <f>'2.2'!AZ35/'3.1.a'!$I$183</f>
        <v>0</v>
      </c>
      <c r="BA35" s="148">
        <f>'2.2'!BA35/'3.1.a'!$I$183</f>
        <v>0</v>
      </c>
      <c r="BB35" s="148">
        <f>'2.2'!BB35/'3.1.a'!$I$183</f>
        <v>6.6755817613945228E-3</v>
      </c>
      <c r="BC35" s="148">
        <f>'2.2'!BC35/'3.1.a'!$I$183</f>
        <v>0</v>
      </c>
      <c r="BD35" s="148">
        <f>'2.2'!BD35/'3.1.a'!$I$183</f>
        <v>0</v>
      </c>
      <c r="BE35" s="148">
        <f>'2.2'!BE35/'3.1.a'!$I$183</f>
        <v>0</v>
      </c>
      <c r="BF35" s="229">
        <f>'2.2'!BF35/'3.1.a'!$I$183</f>
        <v>6.6755817613945228E-3</v>
      </c>
      <c r="BG35" s="228">
        <f>'2.2'!BG35/'3.1.a'!$J$183</f>
        <v>7.1432045430408434E-3</v>
      </c>
      <c r="BH35" s="148">
        <f>'2.2'!BH35/'3.1.a'!$J$183</f>
        <v>0</v>
      </c>
      <c r="BI35" s="148">
        <f>'2.2'!BI35/'3.1.a'!$J$183</f>
        <v>0</v>
      </c>
      <c r="BJ35" s="148">
        <f>'2.2'!BJ35/'3.1.a'!$J$183</f>
        <v>7.1432045430408434E-3</v>
      </c>
      <c r="BK35" s="148">
        <f>'2.2'!BK35/'3.1.a'!$J$183</f>
        <v>0</v>
      </c>
      <c r="BL35" s="148">
        <f>'2.2'!BL35/'3.1.a'!$J$183</f>
        <v>0</v>
      </c>
      <c r="BM35" s="148">
        <f>'2.2'!BM35/'3.1.a'!$J$183</f>
        <v>0</v>
      </c>
      <c r="BN35" s="229">
        <f>'2.2'!BN35/'3.1.a'!$J$183</f>
        <v>7.1432045430408434E-3</v>
      </c>
      <c r="BO35" s="228">
        <f>'2.2'!BO35/'3.1.a'!$K$183</f>
        <v>7.7076332140529431E-3</v>
      </c>
      <c r="BP35" s="148">
        <f>'2.2'!BP35/'3.1.a'!$K$183</f>
        <v>0</v>
      </c>
      <c r="BQ35" s="148">
        <f>'2.2'!BQ35/'3.1.a'!$K$183</f>
        <v>0</v>
      </c>
      <c r="BR35" s="148">
        <f>'2.2'!BR35/'3.1.a'!$K$183</f>
        <v>7.7076332140529431E-3</v>
      </c>
      <c r="BS35" s="148">
        <f>'2.2'!BS35/'3.1.a'!$K$183</f>
        <v>0</v>
      </c>
      <c r="BT35" s="148">
        <f>'2.2'!BT35/'3.1.a'!$K$183</f>
        <v>0</v>
      </c>
      <c r="BU35" s="148">
        <f>'2.2'!BU35/'3.1.a'!$K$183</f>
        <v>0</v>
      </c>
      <c r="BV35" s="229">
        <f>'2.2'!BV35/'3.1.a'!$K$183</f>
        <v>7.7076332140529431E-3</v>
      </c>
      <c r="BW35" s="228">
        <f>'2.2'!BW35/'3.1.a'!$L$183</f>
        <v>7.0797535806749077E-3</v>
      </c>
      <c r="BX35" s="148">
        <f>'2.2'!BX35/'3.1.a'!$L$183</f>
        <v>0</v>
      </c>
      <c r="BY35" s="148">
        <f>'2.2'!BY35/'3.1.a'!$L$183</f>
        <v>0</v>
      </c>
      <c r="BZ35" s="148">
        <f>'2.2'!BZ35/'3.1.a'!$L$183</f>
        <v>7.0797535806749077E-3</v>
      </c>
      <c r="CA35" s="148">
        <f>'2.2'!CA35/'3.1.a'!$L$183</f>
        <v>0</v>
      </c>
      <c r="CB35" s="148">
        <f>'2.2'!CB35/'3.1.a'!$L$183</f>
        <v>0</v>
      </c>
      <c r="CC35" s="148">
        <f>'2.2'!CC35/'3.1.a'!$L$183</f>
        <v>0</v>
      </c>
      <c r="CD35" s="229">
        <f>'2.2'!CD35/'3.1.a'!$L$183</f>
        <v>7.0797535806749077E-3</v>
      </c>
      <c r="CE35" s="228">
        <f>'2.2'!CE35/'3.1.a'!$M$183</f>
        <v>7.5047552795115043E-3</v>
      </c>
      <c r="CF35" s="148">
        <f>'2.2'!CF35/'3.1.a'!$M$183</f>
        <v>0</v>
      </c>
      <c r="CG35" s="148">
        <f>'2.2'!CG35/'3.1.a'!$M$183</f>
        <v>0</v>
      </c>
      <c r="CH35" s="148">
        <f>'2.2'!CH35/'3.1.a'!$M$183</f>
        <v>7.5047552795115043E-3</v>
      </c>
      <c r="CI35" s="148">
        <f>'2.2'!CI35/'3.1.a'!$M$183</f>
        <v>0</v>
      </c>
      <c r="CJ35" s="148">
        <f>'2.2'!CJ35/'3.1.a'!$M$183</f>
        <v>0</v>
      </c>
      <c r="CK35" s="148">
        <f>'2.2'!CK35/'3.1.a'!$M$183</f>
        <v>0</v>
      </c>
      <c r="CL35" s="286">
        <f>'2.2'!CL35/'3.1.a'!$M$183</f>
        <v>7.5047552795115043E-3</v>
      </c>
      <c r="CM35" s="81"/>
    </row>
    <row r="36" spans="1:91" s="48" customFormat="1" ht="20.100000000000001" customHeight="1" x14ac:dyDescent="0.25">
      <c r="A36" s="45" t="s">
        <v>602</v>
      </c>
      <c r="B36" s="56" t="s">
        <v>485</v>
      </c>
      <c r="C36" s="228">
        <f>'2.2'!C36/'3.1.a'!$C$183</f>
        <v>0</v>
      </c>
      <c r="D36" s="148">
        <f>'2.2'!D36/'3.1.a'!$C$183</f>
        <v>0</v>
      </c>
      <c r="E36" s="148">
        <f>'2.2'!E36/'3.1.a'!$C$183</f>
        <v>0</v>
      </c>
      <c r="F36" s="148">
        <f>'2.2'!F36/'3.1.a'!$C$183</f>
        <v>0</v>
      </c>
      <c r="G36" s="148">
        <f>'2.2'!G36/'3.1.a'!$C$183</f>
        <v>6.9002591934417393E-2</v>
      </c>
      <c r="H36" s="148">
        <f>'2.2'!H36/'3.1.a'!$C$183</f>
        <v>0</v>
      </c>
      <c r="I36" s="148">
        <f>'2.2'!I36/'3.1.a'!$C$183</f>
        <v>0</v>
      </c>
      <c r="J36" s="229">
        <f>'2.2'!J36/'3.1.a'!$C$183</f>
        <v>6.9002591934417393E-2</v>
      </c>
      <c r="K36" s="228">
        <f>'2.2'!K36/'3.1.a'!$D$183</f>
        <v>0</v>
      </c>
      <c r="L36" s="148">
        <f>'2.2'!L36/'3.1.a'!$D$183</f>
        <v>0</v>
      </c>
      <c r="M36" s="148">
        <f>'2.2'!M36/'3.1.a'!$D$183</f>
        <v>0</v>
      </c>
      <c r="N36" s="148">
        <f>'2.2'!N36/'3.1.a'!$D$183</f>
        <v>0</v>
      </c>
      <c r="O36" s="148">
        <f>'2.2'!O36/'3.1.a'!$D$183</f>
        <v>6.7964365075692645E-2</v>
      </c>
      <c r="P36" s="148">
        <f>'2.2'!P36/'3.1.a'!$D$183</f>
        <v>0</v>
      </c>
      <c r="Q36" s="148">
        <f>'2.2'!Q36/'3.1.a'!$D$183</f>
        <v>0</v>
      </c>
      <c r="R36" s="229">
        <f>'2.2'!R36/'3.1.a'!$D$183</f>
        <v>6.7964365075692645E-2</v>
      </c>
      <c r="S36" s="228">
        <f>'2.2'!S36/'3.1.a'!$E$183</f>
        <v>0</v>
      </c>
      <c r="T36" s="148">
        <f>'2.2'!T36/'3.1.a'!$E$183</f>
        <v>0</v>
      </c>
      <c r="U36" s="148">
        <f>'2.2'!U36/'3.1.a'!$E$183</f>
        <v>0</v>
      </c>
      <c r="V36" s="148">
        <f>'2.2'!V36/'3.1.a'!$E$183</f>
        <v>0</v>
      </c>
      <c r="W36" s="148">
        <f>'2.2'!W36/'3.1.a'!$E$183</f>
        <v>6.7759921626373912E-2</v>
      </c>
      <c r="X36" s="148">
        <f>'2.2'!X36/'3.1.a'!$E$183</f>
        <v>0</v>
      </c>
      <c r="Y36" s="148">
        <f>'2.2'!Y36/'3.1.a'!$E$183</f>
        <v>0</v>
      </c>
      <c r="Z36" s="229">
        <f>'2.2'!Z36/'3.1.a'!$E$183</f>
        <v>6.7759921626373912E-2</v>
      </c>
      <c r="AA36" s="228">
        <f>'2.2'!AA36/'3.1.a'!$F$183</f>
        <v>0</v>
      </c>
      <c r="AB36" s="148">
        <f>'2.2'!AB36/'3.1.a'!$F$183</f>
        <v>0</v>
      </c>
      <c r="AC36" s="148">
        <f>'2.2'!AC36/'3.1.a'!$F$183</f>
        <v>0</v>
      </c>
      <c r="AD36" s="148">
        <f>'2.2'!AD36/'3.1.a'!$F$183</f>
        <v>0</v>
      </c>
      <c r="AE36" s="148">
        <f>'2.2'!AE36/'3.1.a'!$F$183</f>
        <v>6.8084166945456895E-2</v>
      </c>
      <c r="AF36" s="148">
        <f>'2.2'!AF36/'3.1.a'!$F$183</f>
        <v>0</v>
      </c>
      <c r="AG36" s="148">
        <f>'2.2'!AG36/'3.1.a'!$F$183</f>
        <v>0</v>
      </c>
      <c r="AH36" s="229">
        <f>'2.2'!AH36/'3.1.a'!$F$183</f>
        <v>6.8084166945456895E-2</v>
      </c>
      <c r="AI36" s="228">
        <f>'2.2'!AI36/'3.1.a'!$G$183</f>
        <v>0</v>
      </c>
      <c r="AJ36" s="148">
        <f>'2.2'!AJ36/'3.1.a'!$G$183</f>
        <v>0</v>
      </c>
      <c r="AK36" s="148">
        <f>'2.2'!AK36/'3.1.a'!$G$183</f>
        <v>0</v>
      </c>
      <c r="AL36" s="148">
        <f>'2.2'!AL36/'3.1.a'!$G$183</f>
        <v>0</v>
      </c>
      <c r="AM36" s="148">
        <f>'2.2'!AM36/'3.1.a'!$G$183</f>
        <v>6.6575704720566162E-2</v>
      </c>
      <c r="AN36" s="148">
        <f>'2.2'!AN36/'3.1.a'!$G$183</f>
        <v>0</v>
      </c>
      <c r="AO36" s="148">
        <f>'2.2'!AO36/'3.1.a'!$G$183</f>
        <v>0</v>
      </c>
      <c r="AP36" s="229">
        <f>'2.2'!AP36/'3.1.a'!$G$183</f>
        <v>6.6575704720566162E-2</v>
      </c>
      <c r="AQ36" s="228">
        <f>'2.2'!AQ36/'3.1.a'!$H$183</f>
        <v>0</v>
      </c>
      <c r="AR36" s="148">
        <f>'2.2'!AR36/'3.1.a'!$H$183</f>
        <v>0</v>
      </c>
      <c r="AS36" s="148">
        <f>'2.2'!AS36/'3.1.a'!$H$183</f>
        <v>0</v>
      </c>
      <c r="AT36" s="148">
        <f>'2.2'!AT36/'3.1.a'!$H$183</f>
        <v>0</v>
      </c>
      <c r="AU36" s="148">
        <f>'2.2'!AU36/'3.1.a'!$H$183</f>
        <v>6.6208449549063381E-2</v>
      </c>
      <c r="AV36" s="148">
        <f>'2.2'!AV36/'3.1.a'!$H$183</f>
        <v>0</v>
      </c>
      <c r="AW36" s="148">
        <f>'2.2'!AW36/'3.1.a'!$H$183</f>
        <v>0</v>
      </c>
      <c r="AX36" s="229">
        <f>'2.2'!AX36/'3.1.a'!$H$183</f>
        <v>6.6208449549063381E-2</v>
      </c>
      <c r="AY36" s="228">
        <f>'2.2'!AY36/'3.1.a'!$I$183</f>
        <v>0</v>
      </c>
      <c r="AZ36" s="148">
        <f>'2.2'!AZ36/'3.1.a'!$I$183</f>
        <v>0</v>
      </c>
      <c r="BA36" s="148">
        <f>'2.2'!BA36/'3.1.a'!$I$183</f>
        <v>0</v>
      </c>
      <c r="BB36" s="148">
        <f>'2.2'!BB36/'3.1.a'!$I$183</f>
        <v>0</v>
      </c>
      <c r="BC36" s="148">
        <f>'2.2'!BC36/'3.1.a'!$I$183</f>
        <v>6.600183675500787E-2</v>
      </c>
      <c r="BD36" s="148">
        <f>'2.2'!BD36/'3.1.a'!$I$183</f>
        <v>0</v>
      </c>
      <c r="BE36" s="148">
        <f>'2.2'!BE36/'3.1.a'!$I$183</f>
        <v>0</v>
      </c>
      <c r="BF36" s="229">
        <f>'2.2'!BF36/'3.1.a'!$I$183</f>
        <v>6.600183675500787E-2</v>
      </c>
      <c r="BG36" s="228">
        <f>'2.2'!BG36/'3.1.a'!$J$183</f>
        <v>0</v>
      </c>
      <c r="BH36" s="148">
        <f>'2.2'!BH36/'3.1.a'!$J$183</f>
        <v>0</v>
      </c>
      <c r="BI36" s="148">
        <f>'2.2'!BI36/'3.1.a'!$J$183</f>
        <v>0</v>
      </c>
      <c r="BJ36" s="148">
        <f>'2.2'!BJ36/'3.1.a'!$J$183</f>
        <v>0</v>
      </c>
      <c r="BK36" s="148">
        <f>'2.2'!BK36/'3.1.a'!$J$183</f>
        <v>6.7386895086348403E-2</v>
      </c>
      <c r="BL36" s="148">
        <f>'2.2'!BL36/'3.1.a'!$J$183</f>
        <v>0</v>
      </c>
      <c r="BM36" s="148">
        <f>'2.2'!BM36/'3.1.a'!$J$183</f>
        <v>0</v>
      </c>
      <c r="BN36" s="229">
        <f>'2.2'!BN36/'3.1.a'!$J$183</f>
        <v>6.7386895086348403E-2</v>
      </c>
      <c r="BO36" s="228">
        <f>'2.2'!BO36/'3.1.a'!$K$183</f>
        <v>0</v>
      </c>
      <c r="BP36" s="148">
        <f>'2.2'!BP36/'3.1.a'!$K$183</f>
        <v>0</v>
      </c>
      <c r="BQ36" s="148">
        <f>'2.2'!BQ36/'3.1.a'!$K$183</f>
        <v>0</v>
      </c>
      <c r="BR36" s="148">
        <f>'2.2'!BR36/'3.1.a'!$K$183</f>
        <v>0</v>
      </c>
      <c r="BS36" s="148">
        <f>'2.2'!BS36/'3.1.a'!$K$183</f>
        <v>6.8432440908535397E-2</v>
      </c>
      <c r="BT36" s="148">
        <f>'2.2'!BT36/'3.1.a'!$K$183</f>
        <v>0</v>
      </c>
      <c r="BU36" s="148">
        <f>'2.2'!BU36/'3.1.a'!$K$183</f>
        <v>0</v>
      </c>
      <c r="BV36" s="229">
        <f>'2.2'!BV36/'3.1.a'!$K$183</f>
        <v>6.8432440908535397E-2</v>
      </c>
      <c r="BW36" s="228">
        <f>'2.2'!BW36/'3.1.a'!$L$183</f>
        <v>0</v>
      </c>
      <c r="BX36" s="148">
        <f>'2.2'!BX36/'3.1.a'!$L$183</f>
        <v>0</v>
      </c>
      <c r="BY36" s="148">
        <f>'2.2'!BY36/'3.1.a'!$L$183</f>
        <v>0</v>
      </c>
      <c r="BZ36" s="148">
        <f>'2.2'!BZ36/'3.1.a'!$L$183</f>
        <v>0</v>
      </c>
      <c r="CA36" s="148">
        <f>'2.2'!CA36/'3.1.a'!$L$183</f>
        <v>6.8455710457346386E-2</v>
      </c>
      <c r="CB36" s="148">
        <f>'2.2'!CB36/'3.1.a'!$L$183</f>
        <v>0</v>
      </c>
      <c r="CC36" s="148">
        <f>'2.2'!CC36/'3.1.a'!$L$183</f>
        <v>0</v>
      </c>
      <c r="CD36" s="229">
        <f>'2.2'!CD36/'3.1.a'!$L$183</f>
        <v>6.8455710457346386E-2</v>
      </c>
      <c r="CE36" s="228">
        <f>'2.2'!CE36/'3.1.a'!$M$183</f>
        <v>0</v>
      </c>
      <c r="CF36" s="148">
        <f>'2.2'!CF36/'3.1.a'!$M$183</f>
        <v>0</v>
      </c>
      <c r="CG36" s="148">
        <f>'2.2'!CG36/'3.1.a'!$M$183</f>
        <v>0</v>
      </c>
      <c r="CH36" s="148">
        <f>'2.2'!CH36/'3.1.a'!$M$183</f>
        <v>0</v>
      </c>
      <c r="CI36" s="148">
        <f>'2.2'!CI36/'3.1.a'!$M$183</f>
        <v>7.0179956654867523E-2</v>
      </c>
      <c r="CJ36" s="148">
        <f>'2.2'!CJ36/'3.1.a'!$M$183</f>
        <v>0</v>
      </c>
      <c r="CK36" s="148">
        <f>'2.2'!CK36/'3.1.a'!$M$183</f>
        <v>0</v>
      </c>
      <c r="CL36" s="286">
        <f>'2.2'!CL36/'3.1.a'!$M$183</f>
        <v>7.0179956654867523E-2</v>
      </c>
      <c r="CM36" s="81"/>
    </row>
    <row r="37" spans="1:91" ht="20.100000000000001" customHeight="1" x14ac:dyDescent="0.25">
      <c r="A37" s="21">
        <v>11412</v>
      </c>
      <c r="B37" s="22" t="s">
        <v>604</v>
      </c>
      <c r="C37" s="226">
        <f>'2.2'!C37/'3.1.a'!$C$183</f>
        <v>0</v>
      </c>
      <c r="D37" s="147">
        <f>'2.2'!D37/'3.1.a'!$C$183</f>
        <v>0</v>
      </c>
      <c r="E37" s="147">
        <f>'2.2'!E37/'3.1.a'!$C$183</f>
        <v>0</v>
      </c>
      <c r="F37" s="147">
        <f>'2.2'!F37/'3.1.a'!$C$183</f>
        <v>0</v>
      </c>
      <c r="G37" s="147">
        <f>'2.2'!G37/'3.1.a'!$C$183</f>
        <v>0</v>
      </c>
      <c r="H37" s="147">
        <f>'2.2'!H37/'3.1.a'!$C$183</f>
        <v>0</v>
      </c>
      <c r="I37" s="147">
        <f>'2.2'!I37/'3.1.a'!$C$183</f>
        <v>0</v>
      </c>
      <c r="J37" s="227">
        <f>'2.2'!J37/'3.1.a'!$C$183</f>
        <v>0</v>
      </c>
      <c r="K37" s="226">
        <f>'2.2'!K37/'3.1.a'!$D$183</f>
        <v>0</v>
      </c>
      <c r="L37" s="147">
        <f>'2.2'!L37/'3.1.a'!$D$183</f>
        <v>0</v>
      </c>
      <c r="M37" s="147">
        <f>'2.2'!M37/'3.1.a'!$D$183</f>
        <v>0</v>
      </c>
      <c r="N37" s="147">
        <f>'2.2'!N37/'3.1.a'!$D$183</f>
        <v>0</v>
      </c>
      <c r="O37" s="147">
        <f>'2.2'!O37/'3.1.a'!$D$183</f>
        <v>0</v>
      </c>
      <c r="P37" s="147">
        <f>'2.2'!P37/'3.1.a'!$D$183</f>
        <v>0</v>
      </c>
      <c r="Q37" s="147">
        <f>'2.2'!Q37/'3.1.a'!$D$183</f>
        <v>0</v>
      </c>
      <c r="R37" s="227">
        <f>'2.2'!R37/'3.1.a'!$D$183</f>
        <v>0</v>
      </c>
      <c r="S37" s="226">
        <f>'2.2'!S37/'3.1.a'!$E$183</f>
        <v>0</v>
      </c>
      <c r="T37" s="147">
        <f>'2.2'!T37/'3.1.a'!$E$183</f>
        <v>0</v>
      </c>
      <c r="U37" s="147">
        <f>'2.2'!U37/'3.1.a'!$E$183</f>
        <v>0</v>
      </c>
      <c r="V37" s="147">
        <f>'2.2'!V37/'3.1.a'!$E$183</f>
        <v>0</v>
      </c>
      <c r="W37" s="147">
        <f>'2.2'!W37/'3.1.a'!$E$183</f>
        <v>0</v>
      </c>
      <c r="X37" s="147">
        <f>'2.2'!X37/'3.1.a'!$E$183</f>
        <v>0</v>
      </c>
      <c r="Y37" s="147">
        <f>'2.2'!Y37/'3.1.a'!$E$183</f>
        <v>0</v>
      </c>
      <c r="Z37" s="227">
        <f>'2.2'!Z37/'3.1.a'!$E$183</f>
        <v>0</v>
      </c>
      <c r="AA37" s="226">
        <f>'2.2'!AA37/'3.1.a'!$F$183</f>
        <v>0</v>
      </c>
      <c r="AB37" s="147">
        <f>'2.2'!AB37/'3.1.a'!$F$183</f>
        <v>0</v>
      </c>
      <c r="AC37" s="147">
        <f>'2.2'!AC37/'3.1.a'!$F$183</f>
        <v>0</v>
      </c>
      <c r="AD37" s="147">
        <f>'2.2'!AD37/'3.1.a'!$F$183</f>
        <v>0</v>
      </c>
      <c r="AE37" s="147">
        <f>'2.2'!AE37/'3.1.a'!$F$183</f>
        <v>0</v>
      </c>
      <c r="AF37" s="147">
        <f>'2.2'!AF37/'3.1.a'!$F$183</f>
        <v>0</v>
      </c>
      <c r="AG37" s="147">
        <f>'2.2'!AG37/'3.1.a'!$F$183</f>
        <v>0</v>
      </c>
      <c r="AH37" s="227">
        <f>'2.2'!AH37/'3.1.a'!$F$183</f>
        <v>0</v>
      </c>
      <c r="AI37" s="226">
        <f>'2.2'!AI37/'3.1.a'!$G$183</f>
        <v>0</v>
      </c>
      <c r="AJ37" s="147">
        <f>'2.2'!AJ37/'3.1.a'!$G$183</f>
        <v>0</v>
      </c>
      <c r="AK37" s="147">
        <f>'2.2'!AK37/'3.1.a'!$G$183</f>
        <v>0</v>
      </c>
      <c r="AL37" s="147">
        <f>'2.2'!AL37/'3.1.a'!$G$183</f>
        <v>0</v>
      </c>
      <c r="AM37" s="147">
        <f>'2.2'!AM37/'3.1.a'!$G$183</f>
        <v>0</v>
      </c>
      <c r="AN37" s="147">
        <f>'2.2'!AN37/'3.1.a'!$G$183</f>
        <v>0</v>
      </c>
      <c r="AO37" s="147">
        <f>'2.2'!AO37/'3.1.a'!$G$183</f>
        <v>0</v>
      </c>
      <c r="AP37" s="227">
        <f>'2.2'!AP37/'3.1.a'!$G$183</f>
        <v>0</v>
      </c>
      <c r="AQ37" s="226">
        <f>'2.2'!AQ37/'3.1.a'!$H$183</f>
        <v>0</v>
      </c>
      <c r="AR37" s="147">
        <f>'2.2'!AR37/'3.1.a'!$H$183</f>
        <v>0</v>
      </c>
      <c r="AS37" s="147">
        <f>'2.2'!AS37/'3.1.a'!$H$183</f>
        <v>0</v>
      </c>
      <c r="AT37" s="147">
        <f>'2.2'!AT37/'3.1.a'!$H$183</f>
        <v>0</v>
      </c>
      <c r="AU37" s="147">
        <f>'2.2'!AU37/'3.1.a'!$H$183</f>
        <v>0</v>
      </c>
      <c r="AV37" s="147">
        <f>'2.2'!AV37/'3.1.a'!$H$183</f>
        <v>0</v>
      </c>
      <c r="AW37" s="147">
        <f>'2.2'!AW37/'3.1.a'!$H$183</f>
        <v>0</v>
      </c>
      <c r="AX37" s="227">
        <f>'2.2'!AX37/'3.1.a'!$H$183</f>
        <v>0</v>
      </c>
      <c r="AY37" s="226">
        <f>'2.2'!AY37/'3.1.a'!$I$183</f>
        <v>0</v>
      </c>
      <c r="AZ37" s="147">
        <f>'2.2'!AZ37/'3.1.a'!$I$183</f>
        <v>0</v>
      </c>
      <c r="BA37" s="147">
        <f>'2.2'!BA37/'3.1.a'!$I$183</f>
        <v>0</v>
      </c>
      <c r="BB37" s="147">
        <f>'2.2'!BB37/'3.1.a'!$I$183</f>
        <v>0</v>
      </c>
      <c r="BC37" s="147">
        <f>'2.2'!BC37/'3.1.a'!$I$183</f>
        <v>0</v>
      </c>
      <c r="BD37" s="147">
        <f>'2.2'!BD37/'3.1.a'!$I$183</f>
        <v>0</v>
      </c>
      <c r="BE37" s="147">
        <f>'2.2'!BE37/'3.1.a'!$I$183</f>
        <v>0</v>
      </c>
      <c r="BF37" s="227">
        <f>'2.2'!BF37/'3.1.a'!$I$183</f>
        <v>0</v>
      </c>
      <c r="BG37" s="226">
        <f>'2.2'!BG37/'3.1.a'!$J$183</f>
        <v>0</v>
      </c>
      <c r="BH37" s="147">
        <f>'2.2'!BH37/'3.1.a'!$J$183</f>
        <v>0</v>
      </c>
      <c r="BI37" s="147">
        <f>'2.2'!BI37/'3.1.a'!$J$183</f>
        <v>0</v>
      </c>
      <c r="BJ37" s="147">
        <f>'2.2'!BJ37/'3.1.a'!$J$183</f>
        <v>0</v>
      </c>
      <c r="BK37" s="147">
        <f>'2.2'!BK37/'3.1.a'!$J$183</f>
        <v>0</v>
      </c>
      <c r="BL37" s="147">
        <f>'2.2'!BL37/'3.1.a'!$J$183</f>
        <v>0</v>
      </c>
      <c r="BM37" s="147">
        <f>'2.2'!BM37/'3.1.a'!$J$183</f>
        <v>0</v>
      </c>
      <c r="BN37" s="227">
        <f>'2.2'!BN37/'3.1.a'!$J$183</f>
        <v>0</v>
      </c>
      <c r="BO37" s="226">
        <f>'2.2'!BO37/'3.1.a'!$K$183</f>
        <v>0</v>
      </c>
      <c r="BP37" s="147">
        <f>'2.2'!BP37/'3.1.a'!$K$183</f>
        <v>0</v>
      </c>
      <c r="BQ37" s="147">
        <f>'2.2'!BQ37/'3.1.a'!$K$183</f>
        <v>0</v>
      </c>
      <c r="BR37" s="147">
        <f>'2.2'!BR37/'3.1.a'!$K$183</f>
        <v>0</v>
      </c>
      <c r="BS37" s="147">
        <f>'2.2'!BS37/'3.1.a'!$K$183</f>
        <v>0</v>
      </c>
      <c r="BT37" s="147">
        <f>'2.2'!BT37/'3.1.a'!$K$183</f>
        <v>0</v>
      </c>
      <c r="BU37" s="147">
        <f>'2.2'!BU37/'3.1.a'!$K$183</f>
        <v>0</v>
      </c>
      <c r="BV37" s="227">
        <f>'2.2'!BV37/'3.1.a'!$K$183</f>
        <v>0</v>
      </c>
      <c r="BW37" s="226">
        <f>'2.2'!BW37/'3.1.a'!$L$183</f>
        <v>0</v>
      </c>
      <c r="BX37" s="147">
        <f>'2.2'!BX37/'3.1.a'!$L$183</f>
        <v>0</v>
      </c>
      <c r="BY37" s="147">
        <f>'2.2'!BY37/'3.1.a'!$L$183</f>
        <v>0</v>
      </c>
      <c r="BZ37" s="147">
        <f>'2.2'!BZ37/'3.1.a'!$L$183</f>
        <v>0</v>
      </c>
      <c r="CA37" s="147">
        <f>'2.2'!CA37/'3.1.a'!$L$183</f>
        <v>0</v>
      </c>
      <c r="CB37" s="147">
        <f>'2.2'!CB37/'3.1.a'!$L$183</f>
        <v>0</v>
      </c>
      <c r="CC37" s="147">
        <f>'2.2'!CC37/'3.1.a'!$L$183</f>
        <v>0</v>
      </c>
      <c r="CD37" s="227">
        <f>'2.2'!CD37/'3.1.a'!$L$183</f>
        <v>0</v>
      </c>
      <c r="CE37" s="226">
        <f>'2.2'!CE37/'3.1.a'!$M$183</f>
        <v>0</v>
      </c>
      <c r="CF37" s="147">
        <f>'2.2'!CF37/'3.1.a'!$M$183</f>
        <v>0</v>
      </c>
      <c r="CG37" s="147">
        <f>'2.2'!CG37/'3.1.a'!$M$183</f>
        <v>0</v>
      </c>
      <c r="CH37" s="147">
        <f>'2.2'!CH37/'3.1.a'!$M$183</f>
        <v>0</v>
      </c>
      <c r="CI37" s="147">
        <f>'2.2'!CI37/'3.1.a'!$M$183</f>
        <v>0</v>
      </c>
      <c r="CJ37" s="147">
        <f>'2.2'!CJ37/'3.1.a'!$M$183</f>
        <v>0</v>
      </c>
      <c r="CK37" s="147">
        <f>'2.2'!CK37/'3.1.a'!$M$183</f>
        <v>0</v>
      </c>
      <c r="CL37" s="288">
        <f>'2.2'!CL37/'3.1.a'!$M$183</f>
        <v>0</v>
      </c>
    </row>
    <row r="38" spans="1:91" ht="20.100000000000001" customHeight="1" x14ac:dyDescent="0.25">
      <c r="A38" s="21">
        <v>11413</v>
      </c>
      <c r="B38" s="22" t="s">
        <v>267</v>
      </c>
      <c r="C38" s="226">
        <f>'2.2'!C38/'3.1.a'!$C$183</f>
        <v>4.4805320915072055E-2</v>
      </c>
      <c r="D38" s="147">
        <f>'2.2'!D38/'3.1.a'!$C$183</f>
        <v>0</v>
      </c>
      <c r="E38" s="147">
        <f>'2.2'!E38/'3.1.a'!$C$183</f>
        <v>0</v>
      </c>
      <c r="F38" s="147">
        <f>'2.2'!F38/'3.1.a'!$C$183</f>
        <v>4.4805320915072055E-2</v>
      </c>
      <c r="G38" s="147">
        <f>'2.2'!G38/'3.1.a'!$C$183</f>
        <v>2.4177196005401136E-4</v>
      </c>
      <c r="H38" s="147">
        <f>'2.2'!H38/'3.1.a'!$C$183</f>
        <v>8.0752861370216381E-3</v>
      </c>
      <c r="I38" s="147">
        <f>'2.2'!I38/'3.1.a'!$C$183</f>
        <v>0</v>
      </c>
      <c r="J38" s="227">
        <f>'2.2'!J38/'3.1.a'!$C$183</f>
        <v>5.3122379012147704E-2</v>
      </c>
      <c r="K38" s="226">
        <f>'2.2'!K38/'3.1.a'!$D$183</f>
        <v>4.4327480519753527E-2</v>
      </c>
      <c r="L38" s="147">
        <f>'2.2'!L38/'3.1.a'!$D$183</f>
        <v>0</v>
      </c>
      <c r="M38" s="147">
        <f>'2.2'!M38/'3.1.a'!$D$183</f>
        <v>0</v>
      </c>
      <c r="N38" s="147">
        <f>'2.2'!N38/'3.1.a'!$D$183</f>
        <v>4.4327480519753527E-2</v>
      </c>
      <c r="O38" s="147">
        <f>'2.2'!O38/'3.1.a'!$D$183</f>
        <v>2.3653063262530553E-4</v>
      </c>
      <c r="P38" s="147">
        <f>'2.2'!P38/'3.1.a'!$D$183</f>
        <v>8.4022845373565944E-3</v>
      </c>
      <c r="Q38" s="147">
        <f>'2.2'!Q38/'3.1.a'!$D$183</f>
        <v>0</v>
      </c>
      <c r="R38" s="227">
        <f>'2.2'!R38/'3.1.a'!$D$183</f>
        <v>5.2966295689735425E-2</v>
      </c>
      <c r="S38" s="226">
        <f>'2.2'!S38/'3.1.a'!$E$183</f>
        <v>4.5831696187789213E-2</v>
      </c>
      <c r="T38" s="147">
        <f>'2.2'!T38/'3.1.a'!$E$183</f>
        <v>0</v>
      </c>
      <c r="U38" s="147">
        <f>'2.2'!U38/'3.1.a'!$E$183</f>
        <v>0</v>
      </c>
      <c r="V38" s="147">
        <f>'2.2'!V38/'3.1.a'!$E$183</f>
        <v>4.5831696187789213E-2</v>
      </c>
      <c r="W38" s="147">
        <f>'2.2'!W38/'3.1.a'!$E$183</f>
        <v>2.4371480820227793E-4</v>
      </c>
      <c r="X38" s="147">
        <f>'2.2'!X38/'3.1.a'!$E$183</f>
        <v>8.8584326661234111E-3</v>
      </c>
      <c r="Y38" s="147">
        <f>'2.2'!Y38/'3.1.a'!$E$183</f>
        <v>0</v>
      </c>
      <c r="Z38" s="227">
        <f>'2.2'!Z38/'3.1.a'!$E$183</f>
        <v>5.4933843662114894E-2</v>
      </c>
      <c r="AA38" s="226">
        <f>'2.2'!AA38/'3.1.a'!$F$183</f>
        <v>4.5290971592893262E-2</v>
      </c>
      <c r="AB38" s="147">
        <f>'2.2'!AB38/'3.1.a'!$F$183</f>
        <v>0</v>
      </c>
      <c r="AC38" s="147">
        <f>'2.2'!AC38/'3.1.a'!$F$183</f>
        <v>0</v>
      </c>
      <c r="AD38" s="147">
        <f>'2.2'!AD38/'3.1.a'!$F$183</f>
        <v>4.5290971592893262E-2</v>
      </c>
      <c r="AE38" s="147">
        <f>'2.2'!AE38/'3.1.a'!$F$183</f>
        <v>2.6602147333295949E-4</v>
      </c>
      <c r="AF38" s="147">
        <f>'2.2'!AF38/'3.1.a'!$F$183</f>
        <v>8.668942400666773E-3</v>
      </c>
      <c r="AG38" s="147">
        <f>'2.2'!AG38/'3.1.a'!$F$183</f>
        <v>0</v>
      </c>
      <c r="AH38" s="227">
        <f>'2.2'!AH38/'3.1.a'!$F$183</f>
        <v>5.4225935466892992E-2</v>
      </c>
      <c r="AI38" s="226">
        <f>'2.2'!AI38/'3.1.a'!$G$183</f>
        <v>4.1162629140680744E-2</v>
      </c>
      <c r="AJ38" s="147">
        <f>'2.2'!AJ38/'3.1.a'!$G$183</f>
        <v>0</v>
      </c>
      <c r="AK38" s="147">
        <f>'2.2'!AK38/'3.1.a'!$G$183</f>
        <v>0</v>
      </c>
      <c r="AL38" s="147">
        <f>'2.2'!AL38/'3.1.a'!$G$183</f>
        <v>4.1162629140680744E-2</v>
      </c>
      <c r="AM38" s="147">
        <f>'2.2'!AM38/'3.1.a'!$G$183</f>
        <v>2.6118920489922654E-4</v>
      </c>
      <c r="AN38" s="147">
        <f>'2.2'!AN38/'3.1.a'!$G$183</f>
        <v>8.9895311713381384E-3</v>
      </c>
      <c r="AO38" s="147">
        <f>'2.2'!AO38/'3.1.a'!$G$183</f>
        <v>0</v>
      </c>
      <c r="AP38" s="227">
        <f>'2.2'!AP38/'3.1.a'!$G$183</f>
        <v>5.0413349516918102E-2</v>
      </c>
      <c r="AQ38" s="226">
        <f>'2.2'!AQ38/'3.1.a'!$H$183</f>
        <v>4.0947559866085718E-2</v>
      </c>
      <c r="AR38" s="147">
        <f>'2.2'!AR38/'3.1.a'!$H$183</f>
        <v>0</v>
      </c>
      <c r="AS38" s="147">
        <f>'2.2'!AS38/'3.1.a'!$H$183</f>
        <v>0</v>
      </c>
      <c r="AT38" s="147">
        <f>'2.2'!AT38/'3.1.a'!$H$183</f>
        <v>4.0947559866085718E-2</v>
      </c>
      <c r="AU38" s="147">
        <f>'2.2'!AU38/'3.1.a'!$H$183</f>
        <v>2.734069308032457E-4</v>
      </c>
      <c r="AV38" s="147">
        <f>'2.2'!AV38/'3.1.a'!$H$183</f>
        <v>9.0708044691857996E-3</v>
      </c>
      <c r="AW38" s="147">
        <f>'2.2'!AW38/'3.1.a'!$H$183</f>
        <v>0</v>
      </c>
      <c r="AX38" s="227">
        <f>'2.2'!AX38/'3.1.a'!$H$183</f>
        <v>5.0291771266074772E-2</v>
      </c>
      <c r="AY38" s="226">
        <f>'2.2'!AY38/'3.1.a'!$I$183</f>
        <v>3.9282607585677441E-2</v>
      </c>
      <c r="AZ38" s="147">
        <f>'2.2'!AZ38/'3.1.a'!$I$183</f>
        <v>0</v>
      </c>
      <c r="BA38" s="147">
        <f>'2.2'!BA38/'3.1.a'!$I$183</f>
        <v>0</v>
      </c>
      <c r="BB38" s="147">
        <f>'2.2'!BB38/'3.1.a'!$I$183</f>
        <v>3.9282607585677441E-2</v>
      </c>
      <c r="BC38" s="147">
        <f>'2.2'!BC38/'3.1.a'!$I$183</f>
        <v>2.4632573030315214E-4</v>
      </c>
      <c r="BD38" s="147">
        <f>'2.2'!BD38/'3.1.a'!$I$183</f>
        <v>8.5405977679145241E-3</v>
      </c>
      <c r="BE38" s="147">
        <f>'2.2'!BE38/'3.1.a'!$I$183</f>
        <v>0</v>
      </c>
      <c r="BF38" s="227">
        <f>'2.2'!BF38/'3.1.a'!$I$183</f>
        <v>4.8069531083895119E-2</v>
      </c>
      <c r="BG38" s="226">
        <f>'2.2'!BG38/'3.1.a'!$J$183</f>
        <v>4.1079452115240271E-2</v>
      </c>
      <c r="BH38" s="147">
        <f>'2.2'!BH38/'3.1.a'!$J$183</f>
        <v>0</v>
      </c>
      <c r="BI38" s="147">
        <f>'2.2'!BI38/'3.1.a'!$J$183</f>
        <v>0</v>
      </c>
      <c r="BJ38" s="147">
        <f>'2.2'!BJ38/'3.1.a'!$J$183</f>
        <v>4.1079452115240271E-2</v>
      </c>
      <c r="BK38" s="147">
        <f>'2.2'!BK38/'3.1.a'!$J$183</f>
        <v>2.5361748884021991E-4</v>
      </c>
      <c r="BL38" s="147">
        <f>'2.2'!BL38/'3.1.a'!$J$183</f>
        <v>8.5630020114379427E-3</v>
      </c>
      <c r="BM38" s="147">
        <f>'2.2'!BM38/'3.1.a'!$J$183</f>
        <v>0</v>
      </c>
      <c r="BN38" s="227">
        <f>'2.2'!BN38/'3.1.a'!$J$183</f>
        <v>4.9896071615518442E-2</v>
      </c>
      <c r="BO38" s="226">
        <f>'2.2'!BO38/'3.1.a'!$K$183</f>
        <v>4.2487344667424598E-2</v>
      </c>
      <c r="BP38" s="147">
        <f>'2.2'!BP38/'3.1.a'!$K$183</f>
        <v>0</v>
      </c>
      <c r="BQ38" s="147">
        <f>'2.2'!BQ38/'3.1.a'!$K$183</f>
        <v>0</v>
      </c>
      <c r="BR38" s="147">
        <f>'2.2'!BR38/'3.1.a'!$K$183</f>
        <v>4.2487344667424598E-2</v>
      </c>
      <c r="BS38" s="147">
        <f>'2.2'!BS38/'3.1.a'!$K$183</f>
        <v>2.4436903850593529E-4</v>
      </c>
      <c r="BT38" s="147">
        <f>'2.2'!BT38/'3.1.a'!$K$183</f>
        <v>8.8634286764262462E-3</v>
      </c>
      <c r="BU38" s="147">
        <f>'2.2'!BU38/'3.1.a'!$K$183</f>
        <v>0</v>
      </c>
      <c r="BV38" s="227">
        <f>'2.2'!BV38/'3.1.a'!$K$183</f>
        <v>5.1595142382356782E-2</v>
      </c>
      <c r="BW38" s="226">
        <f>'2.2'!BW38/'3.1.a'!$L$183</f>
        <v>3.9195511010243232E-2</v>
      </c>
      <c r="BX38" s="147">
        <f>'2.2'!BX38/'3.1.a'!$L$183</f>
        <v>0</v>
      </c>
      <c r="BY38" s="147">
        <f>'2.2'!BY38/'3.1.a'!$L$183</f>
        <v>0</v>
      </c>
      <c r="BZ38" s="147">
        <f>'2.2'!BZ38/'3.1.a'!$L$183</f>
        <v>3.9195511010243232E-2</v>
      </c>
      <c r="CA38" s="147">
        <f>'2.2'!CA38/'3.1.a'!$L$183</f>
        <v>2.6876154596053721E-4</v>
      </c>
      <c r="CB38" s="147">
        <f>'2.2'!CB38/'3.1.a'!$L$183</f>
        <v>9.5070408404068114E-3</v>
      </c>
      <c r="CC38" s="147">
        <f>'2.2'!CC38/'3.1.a'!$L$183</f>
        <v>0</v>
      </c>
      <c r="CD38" s="227">
        <f>'2.2'!CD38/'3.1.a'!$L$183</f>
        <v>4.8971313396610573E-2</v>
      </c>
      <c r="CE38" s="226">
        <f>'2.2'!CE38/'3.1.a'!$M$183</f>
        <v>3.5821518738942633E-2</v>
      </c>
      <c r="CF38" s="147">
        <f>'2.2'!CF38/'3.1.a'!$M$183</f>
        <v>0</v>
      </c>
      <c r="CG38" s="147">
        <f>'2.2'!CG38/'3.1.a'!$M$183</f>
        <v>0</v>
      </c>
      <c r="CH38" s="147">
        <f>'2.2'!CH38/'3.1.a'!$M$183</f>
        <v>3.5821518738942633E-2</v>
      </c>
      <c r="CI38" s="147">
        <f>'2.2'!CI38/'3.1.a'!$M$183</f>
        <v>2.540042947296174E-4</v>
      </c>
      <c r="CJ38" s="147">
        <f>'2.2'!CJ38/'3.1.a'!$M$183</f>
        <v>9.1803491830336498E-3</v>
      </c>
      <c r="CK38" s="147">
        <f>'2.2'!CK38/'3.1.a'!$M$183</f>
        <v>0</v>
      </c>
      <c r="CL38" s="288">
        <f>'2.2'!CL38/'3.1.a'!$M$183</f>
        <v>4.5255872216705899E-2</v>
      </c>
    </row>
    <row r="39" spans="1:91" s="48" customFormat="1" ht="20.100000000000001" customHeight="1" x14ac:dyDescent="0.25">
      <c r="A39" s="45" t="s">
        <v>444</v>
      </c>
      <c r="B39" s="56" t="s">
        <v>445</v>
      </c>
      <c r="C39" s="228">
        <f>'2.2'!C39/'3.1.a'!$C$183</f>
        <v>3.5779919448802287E-2</v>
      </c>
      <c r="D39" s="148">
        <f>'2.2'!D39/'3.1.a'!$C$183</f>
        <v>0</v>
      </c>
      <c r="E39" s="148">
        <f>'2.2'!E39/'3.1.a'!$C$183</f>
        <v>0</v>
      </c>
      <c r="F39" s="148">
        <f>'2.2'!F39/'3.1.a'!$C$183</f>
        <v>3.5779919448802287E-2</v>
      </c>
      <c r="G39" s="148">
        <f>'2.2'!G39/'3.1.a'!$C$183</f>
        <v>0</v>
      </c>
      <c r="H39" s="148">
        <f>'2.2'!H39/'3.1.a'!$C$183</f>
        <v>0</v>
      </c>
      <c r="I39" s="148">
        <f>'2.2'!I39/'3.1.a'!$C$183</f>
        <v>0</v>
      </c>
      <c r="J39" s="229">
        <f>'2.2'!J39/'3.1.a'!$C$183</f>
        <v>3.5779919448802287E-2</v>
      </c>
      <c r="K39" s="228">
        <f>'2.2'!K39/'3.1.a'!$D$183</f>
        <v>3.6251579307007481E-2</v>
      </c>
      <c r="L39" s="148">
        <f>'2.2'!L39/'3.1.a'!$D$183</f>
        <v>0</v>
      </c>
      <c r="M39" s="148">
        <f>'2.2'!M39/'3.1.a'!$D$183</f>
        <v>0</v>
      </c>
      <c r="N39" s="148">
        <f>'2.2'!N39/'3.1.a'!$D$183</f>
        <v>3.6251579307007481E-2</v>
      </c>
      <c r="O39" s="148">
        <f>'2.2'!O39/'3.1.a'!$D$183</f>
        <v>0</v>
      </c>
      <c r="P39" s="148">
        <f>'2.2'!P39/'3.1.a'!$D$183</f>
        <v>0</v>
      </c>
      <c r="Q39" s="148">
        <f>'2.2'!Q39/'3.1.a'!$D$183</f>
        <v>0</v>
      </c>
      <c r="R39" s="229">
        <f>'2.2'!R39/'3.1.a'!$D$183</f>
        <v>3.6251579307007481E-2</v>
      </c>
      <c r="S39" s="228">
        <f>'2.2'!S39/'3.1.a'!$E$183</f>
        <v>3.7391275783480379E-2</v>
      </c>
      <c r="T39" s="148">
        <f>'2.2'!T39/'3.1.a'!$E$183</f>
        <v>0</v>
      </c>
      <c r="U39" s="148">
        <f>'2.2'!U39/'3.1.a'!$E$183</f>
        <v>0</v>
      </c>
      <c r="V39" s="148">
        <f>'2.2'!V39/'3.1.a'!$E$183</f>
        <v>3.7391275783480379E-2</v>
      </c>
      <c r="W39" s="148">
        <f>'2.2'!W39/'3.1.a'!$E$183</f>
        <v>0</v>
      </c>
      <c r="X39" s="148">
        <f>'2.2'!X39/'3.1.a'!$E$183</f>
        <v>0</v>
      </c>
      <c r="Y39" s="148">
        <f>'2.2'!Y39/'3.1.a'!$E$183</f>
        <v>0</v>
      </c>
      <c r="Z39" s="229">
        <f>'2.2'!Z39/'3.1.a'!$E$183</f>
        <v>3.7391275783480379E-2</v>
      </c>
      <c r="AA39" s="228">
        <f>'2.2'!AA39/'3.1.a'!$F$183</f>
        <v>3.7181670761693583E-2</v>
      </c>
      <c r="AB39" s="148">
        <f>'2.2'!AB39/'3.1.a'!$F$183</f>
        <v>0</v>
      </c>
      <c r="AC39" s="148">
        <f>'2.2'!AC39/'3.1.a'!$F$183</f>
        <v>0</v>
      </c>
      <c r="AD39" s="148">
        <f>'2.2'!AD39/'3.1.a'!$F$183</f>
        <v>3.7181670761693583E-2</v>
      </c>
      <c r="AE39" s="148">
        <f>'2.2'!AE39/'3.1.a'!$F$183</f>
        <v>0</v>
      </c>
      <c r="AF39" s="148">
        <f>'2.2'!AF39/'3.1.a'!$F$183</f>
        <v>0</v>
      </c>
      <c r="AG39" s="148">
        <f>'2.2'!AG39/'3.1.a'!$F$183</f>
        <v>0</v>
      </c>
      <c r="AH39" s="229">
        <f>'2.2'!AH39/'3.1.a'!$F$183</f>
        <v>3.7181670761693583E-2</v>
      </c>
      <c r="AI39" s="228">
        <f>'2.2'!AI39/'3.1.a'!$G$183</f>
        <v>3.3711307213223574E-2</v>
      </c>
      <c r="AJ39" s="148">
        <f>'2.2'!AJ39/'3.1.a'!$G$183</f>
        <v>0</v>
      </c>
      <c r="AK39" s="148">
        <f>'2.2'!AK39/'3.1.a'!$G$183</f>
        <v>0</v>
      </c>
      <c r="AL39" s="148">
        <f>'2.2'!AL39/'3.1.a'!$G$183</f>
        <v>3.3711307213223574E-2</v>
      </c>
      <c r="AM39" s="148">
        <f>'2.2'!AM39/'3.1.a'!$G$183</f>
        <v>0</v>
      </c>
      <c r="AN39" s="148">
        <f>'2.2'!AN39/'3.1.a'!$G$183</f>
        <v>0</v>
      </c>
      <c r="AO39" s="148">
        <f>'2.2'!AO39/'3.1.a'!$G$183</f>
        <v>0</v>
      </c>
      <c r="AP39" s="229">
        <f>'2.2'!AP39/'3.1.a'!$G$183</f>
        <v>3.3711307213223574E-2</v>
      </c>
      <c r="AQ39" s="228">
        <f>'2.2'!AQ39/'3.1.a'!$H$183</f>
        <v>3.3336074189329941E-2</v>
      </c>
      <c r="AR39" s="148">
        <f>'2.2'!AR39/'3.1.a'!$H$183</f>
        <v>0</v>
      </c>
      <c r="AS39" s="148">
        <f>'2.2'!AS39/'3.1.a'!$H$183</f>
        <v>0</v>
      </c>
      <c r="AT39" s="148">
        <f>'2.2'!AT39/'3.1.a'!$H$183</f>
        <v>3.3336074189329941E-2</v>
      </c>
      <c r="AU39" s="148">
        <f>'2.2'!AU39/'3.1.a'!$H$183</f>
        <v>0</v>
      </c>
      <c r="AV39" s="148">
        <f>'2.2'!AV39/'3.1.a'!$H$183</f>
        <v>0</v>
      </c>
      <c r="AW39" s="148">
        <f>'2.2'!AW39/'3.1.a'!$H$183</f>
        <v>0</v>
      </c>
      <c r="AX39" s="229">
        <f>'2.2'!AX39/'3.1.a'!$H$183</f>
        <v>3.3336074189329941E-2</v>
      </c>
      <c r="AY39" s="228">
        <f>'2.2'!AY39/'3.1.a'!$I$183</f>
        <v>3.2143361725692127E-2</v>
      </c>
      <c r="AZ39" s="148">
        <f>'2.2'!AZ39/'3.1.a'!$I$183</f>
        <v>0</v>
      </c>
      <c r="BA39" s="148">
        <f>'2.2'!BA39/'3.1.a'!$I$183</f>
        <v>0</v>
      </c>
      <c r="BB39" s="148">
        <f>'2.2'!BB39/'3.1.a'!$I$183</f>
        <v>3.2143361725692127E-2</v>
      </c>
      <c r="BC39" s="148">
        <f>'2.2'!BC39/'3.1.a'!$I$183</f>
        <v>0</v>
      </c>
      <c r="BD39" s="148">
        <f>'2.2'!BD39/'3.1.a'!$I$183</f>
        <v>0</v>
      </c>
      <c r="BE39" s="148">
        <f>'2.2'!BE39/'3.1.a'!$I$183</f>
        <v>0</v>
      </c>
      <c r="BF39" s="229">
        <f>'2.2'!BF39/'3.1.a'!$I$183</f>
        <v>3.2143361725692127E-2</v>
      </c>
      <c r="BG39" s="228">
        <f>'2.2'!BG39/'3.1.a'!$J$183</f>
        <v>3.3660399573636229E-2</v>
      </c>
      <c r="BH39" s="148">
        <f>'2.2'!BH39/'3.1.a'!$J$183</f>
        <v>0</v>
      </c>
      <c r="BI39" s="148">
        <f>'2.2'!BI39/'3.1.a'!$J$183</f>
        <v>0</v>
      </c>
      <c r="BJ39" s="148">
        <f>'2.2'!BJ39/'3.1.a'!$J$183</f>
        <v>3.3660399573636229E-2</v>
      </c>
      <c r="BK39" s="148">
        <f>'2.2'!BK39/'3.1.a'!$J$183</f>
        <v>0</v>
      </c>
      <c r="BL39" s="148">
        <f>'2.2'!BL39/'3.1.a'!$J$183</f>
        <v>0</v>
      </c>
      <c r="BM39" s="148">
        <f>'2.2'!BM39/'3.1.a'!$J$183</f>
        <v>0</v>
      </c>
      <c r="BN39" s="229">
        <f>'2.2'!BN39/'3.1.a'!$J$183</f>
        <v>3.3660399573636229E-2</v>
      </c>
      <c r="BO39" s="228">
        <f>'2.2'!BO39/'3.1.a'!$K$183</f>
        <v>3.4877500802519536E-2</v>
      </c>
      <c r="BP39" s="148">
        <f>'2.2'!BP39/'3.1.a'!$K$183</f>
        <v>0</v>
      </c>
      <c r="BQ39" s="148">
        <f>'2.2'!BQ39/'3.1.a'!$K$183</f>
        <v>0</v>
      </c>
      <c r="BR39" s="148">
        <f>'2.2'!BR39/'3.1.a'!$K$183</f>
        <v>3.4877500802519536E-2</v>
      </c>
      <c r="BS39" s="148">
        <f>'2.2'!BS39/'3.1.a'!$K$183</f>
        <v>0</v>
      </c>
      <c r="BT39" s="148">
        <f>'2.2'!BT39/'3.1.a'!$K$183</f>
        <v>0</v>
      </c>
      <c r="BU39" s="148">
        <f>'2.2'!BU39/'3.1.a'!$K$183</f>
        <v>0</v>
      </c>
      <c r="BV39" s="229">
        <f>'2.2'!BV39/'3.1.a'!$K$183</f>
        <v>3.4877500802519536E-2</v>
      </c>
      <c r="BW39" s="228">
        <f>'2.2'!BW39/'3.1.a'!$L$183</f>
        <v>3.2046865732291208E-2</v>
      </c>
      <c r="BX39" s="148">
        <f>'2.2'!BX39/'3.1.a'!$L$183</f>
        <v>0</v>
      </c>
      <c r="BY39" s="148">
        <f>'2.2'!BY39/'3.1.a'!$L$183</f>
        <v>0</v>
      </c>
      <c r="BZ39" s="148">
        <f>'2.2'!BZ39/'3.1.a'!$L$183</f>
        <v>3.2046865732291208E-2</v>
      </c>
      <c r="CA39" s="148">
        <f>'2.2'!CA39/'3.1.a'!$L$183</f>
        <v>0</v>
      </c>
      <c r="CB39" s="148">
        <f>'2.2'!CB39/'3.1.a'!$L$183</f>
        <v>0</v>
      </c>
      <c r="CC39" s="148">
        <f>'2.2'!CC39/'3.1.a'!$L$183</f>
        <v>0</v>
      </c>
      <c r="CD39" s="229">
        <f>'2.2'!CD39/'3.1.a'!$L$183</f>
        <v>3.2046865732291208E-2</v>
      </c>
      <c r="CE39" s="228">
        <f>'2.2'!CE39/'3.1.a'!$M$183</f>
        <v>2.9351052286686285E-2</v>
      </c>
      <c r="CF39" s="148">
        <f>'2.2'!CF39/'3.1.a'!$M$183</f>
        <v>0</v>
      </c>
      <c r="CG39" s="148">
        <f>'2.2'!CG39/'3.1.a'!$M$183</f>
        <v>0</v>
      </c>
      <c r="CH39" s="148">
        <f>'2.2'!CH39/'3.1.a'!$M$183</f>
        <v>2.9351052286686285E-2</v>
      </c>
      <c r="CI39" s="148">
        <f>'2.2'!CI39/'3.1.a'!$M$183</f>
        <v>0</v>
      </c>
      <c r="CJ39" s="148">
        <f>'2.2'!CJ39/'3.1.a'!$M$183</f>
        <v>0</v>
      </c>
      <c r="CK39" s="148">
        <f>'2.2'!CK39/'3.1.a'!$M$183</f>
        <v>0</v>
      </c>
      <c r="CL39" s="286">
        <f>'2.2'!CL39/'3.1.a'!$M$183</f>
        <v>2.9351052286686285E-2</v>
      </c>
      <c r="CM39" s="81"/>
    </row>
    <row r="40" spans="1:91" s="48" customFormat="1" ht="20.100000000000001" customHeight="1" x14ac:dyDescent="0.25">
      <c r="A40" s="45" t="s">
        <v>446</v>
      </c>
      <c r="B40" s="56" t="s">
        <v>447</v>
      </c>
      <c r="C40" s="228">
        <f>'2.2'!C40/'3.1.a'!$C$183</f>
        <v>8.6946471585422694E-3</v>
      </c>
      <c r="D40" s="148">
        <f>'2.2'!D40/'3.1.a'!$C$183</f>
        <v>0</v>
      </c>
      <c r="E40" s="148">
        <f>'2.2'!E40/'3.1.a'!$C$183</f>
        <v>0</v>
      </c>
      <c r="F40" s="148">
        <f>'2.2'!F40/'3.1.a'!$C$183</f>
        <v>8.6946471585422694E-3</v>
      </c>
      <c r="G40" s="148">
        <f>'2.2'!G40/'3.1.a'!$C$183</f>
        <v>0</v>
      </c>
      <c r="H40" s="148">
        <f>'2.2'!H40/'3.1.a'!$C$183</f>
        <v>0</v>
      </c>
      <c r="I40" s="148">
        <f>'2.2'!I40/'3.1.a'!$C$183</f>
        <v>0</v>
      </c>
      <c r="J40" s="229">
        <f>'2.2'!J40/'3.1.a'!$C$183</f>
        <v>8.6946471585422694E-3</v>
      </c>
      <c r="K40" s="228">
        <f>'2.2'!K40/'3.1.a'!$D$183</f>
        <v>7.721049498764049E-3</v>
      </c>
      <c r="L40" s="148">
        <f>'2.2'!L40/'3.1.a'!$D$183</f>
        <v>0</v>
      </c>
      <c r="M40" s="148">
        <f>'2.2'!M40/'3.1.a'!$D$183</f>
        <v>0</v>
      </c>
      <c r="N40" s="148">
        <f>'2.2'!N40/'3.1.a'!$D$183</f>
        <v>7.721049498764049E-3</v>
      </c>
      <c r="O40" s="148">
        <f>'2.2'!O40/'3.1.a'!$D$183</f>
        <v>0</v>
      </c>
      <c r="P40" s="148">
        <f>'2.2'!P40/'3.1.a'!$D$183</f>
        <v>0</v>
      </c>
      <c r="Q40" s="148">
        <f>'2.2'!Q40/'3.1.a'!$D$183</f>
        <v>0</v>
      </c>
      <c r="R40" s="229">
        <f>'2.2'!R40/'3.1.a'!$D$183</f>
        <v>7.721049498764049E-3</v>
      </c>
      <c r="S40" s="228">
        <f>'2.2'!S40/'3.1.a'!$E$183</f>
        <v>8.0895804032682841E-3</v>
      </c>
      <c r="T40" s="148">
        <f>'2.2'!T40/'3.1.a'!$E$183</f>
        <v>0</v>
      </c>
      <c r="U40" s="148">
        <f>'2.2'!U40/'3.1.a'!$E$183</f>
        <v>0</v>
      </c>
      <c r="V40" s="148">
        <f>'2.2'!V40/'3.1.a'!$E$183</f>
        <v>8.0895804032682841E-3</v>
      </c>
      <c r="W40" s="148">
        <f>'2.2'!W40/'3.1.a'!$E$183</f>
        <v>0</v>
      </c>
      <c r="X40" s="148">
        <f>'2.2'!X40/'3.1.a'!$E$183</f>
        <v>0</v>
      </c>
      <c r="Y40" s="148">
        <f>'2.2'!Y40/'3.1.a'!$E$183</f>
        <v>0</v>
      </c>
      <c r="Z40" s="229">
        <f>'2.2'!Z40/'3.1.a'!$E$183</f>
        <v>8.0895804032682841E-3</v>
      </c>
      <c r="AA40" s="228">
        <f>'2.2'!AA40/'3.1.a'!$F$183</f>
        <v>7.775112260497233E-3</v>
      </c>
      <c r="AB40" s="148">
        <f>'2.2'!AB40/'3.1.a'!$F$183</f>
        <v>0</v>
      </c>
      <c r="AC40" s="148">
        <f>'2.2'!AC40/'3.1.a'!$F$183</f>
        <v>0</v>
      </c>
      <c r="AD40" s="148">
        <f>'2.2'!AD40/'3.1.a'!$F$183</f>
        <v>7.775112260497233E-3</v>
      </c>
      <c r="AE40" s="148">
        <f>'2.2'!AE40/'3.1.a'!$F$183</f>
        <v>0</v>
      </c>
      <c r="AF40" s="148">
        <f>'2.2'!AF40/'3.1.a'!$F$183</f>
        <v>0</v>
      </c>
      <c r="AG40" s="148">
        <f>'2.2'!AG40/'3.1.a'!$F$183</f>
        <v>0</v>
      </c>
      <c r="AH40" s="229">
        <f>'2.2'!AH40/'3.1.a'!$F$183</f>
        <v>7.775112260497233E-3</v>
      </c>
      <c r="AI40" s="228">
        <f>'2.2'!AI40/'3.1.a'!$G$183</f>
        <v>7.1243078644789804E-3</v>
      </c>
      <c r="AJ40" s="148">
        <f>'2.2'!AJ40/'3.1.a'!$G$183</f>
        <v>0</v>
      </c>
      <c r="AK40" s="148">
        <f>'2.2'!AK40/'3.1.a'!$G$183</f>
        <v>0</v>
      </c>
      <c r="AL40" s="148">
        <f>'2.2'!AL40/'3.1.a'!$G$183</f>
        <v>7.1243078644789804E-3</v>
      </c>
      <c r="AM40" s="148">
        <f>'2.2'!AM40/'3.1.a'!$G$183</f>
        <v>0</v>
      </c>
      <c r="AN40" s="148">
        <f>'2.2'!AN40/'3.1.a'!$G$183</f>
        <v>0</v>
      </c>
      <c r="AO40" s="148">
        <f>'2.2'!AO40/'3.1.a'!$G$183</f>
        <v>0</v>
      </c>
      <c r="AP40" s="229">
        <f>'2.2'!AP40/'3.1.a'!$G$183</f>
        <v>7.1243078644789804E-3</v>
      </c>
      <c r="AQ40" s="228">
        <f>'2.2'!AQ40/'3.1.a'!$H$183</f>
        <v>7.3008035889798135E-3</v>
      </c>
      <c r="AR40" s="148">
        <f>'2.2'!AR40/'3.1.a'!$H$183</f>
        <v>0</v>
      </c>
      <c r="AS40" s="148">
        <f>'2.2'!AS40/'3.1.a'!$H$183</f>
        <v>0</v>
      </c>
      <c r="AT40" s="148">
        <f>'2.2'!AT40/'3.1.a'!$H$183</f>
        <v>7.3008035889798135E-3</v>
      </c>
      <c r="AU40" s="148">
        <f>'2.2'!AU40/'3.1.a'!$H$183</f>
        <v>0</v>
      </c>
      <c r="AV40" s="148">
        <f>'2.2'!AV40/'3.1.a'!$H$183</f>
        <v>0</v>
      </c>
      <c r="AW40" s="148">
        <f>'2.2'!AW40/'3.1.a'!$H$183</f>
        <v>0</v>
      </c>
      <c r="AX40" s="229">
        <f>'2.2'!AX40/'3.1.a'!$H$183</f>
        <v>7.3008035889798135E-3</v>
      </c>
      <c r="AY40" s="228">
        <f>'2.2'!AY40/'3.1.a'!$I$183</f>
        <v>6.8508285566427542E-3</v>
      </c>
      <c r="AZ40" s="148">
        <f>'2.2'!AZ40/'3.1.a'!$I$183</f>
        <v>0</v>
      </c>
      <c r="BA40" s="148">
        <f>'2.2'!BA40/'3.1.a'!$I$183</f>
        <v>0</v>
      </c>
      <c r="BB40" s="148">
        <f>'2.2'!BB40/'3.1.a'!$I$183</f>
        <v>6.8508285566427542E-3</v>
      </c>
      <c r="BC40" s="148">
        <f>'2.2'!BC40/'3.1.a'!$I$183</f>
        <v>0</v>
      </c>
      <c r="BD40" s="148">
        <f>'2.2'!BD40/'3.1.a'!$I$183</f>
        <v>0</v>
      </c>
      <c r="BE40" s="148">
        <f>'2.2'!BE40/'3.1.a'!$I$183</f>
        <v>0</v>
      </c>
      <c r="BF40" s="229">
        <f>'2.2'!BF40/'3.1.a'!$I$183</f>
        <v>6.8508285566427542E-3</v>
      </c>
      <c r="BG40" s="228">
        <f>'2.2'!BG40/'3.1.a'!$J$183</f>
        <v>7.1447330425410327E-3</v>
      </c>
      <c r="BH40" s="148">
        <f>'2.2'!BH40/'3.1.a'!$J$183</f>
        <v>0</v>
      </c>
      <c r="BI40" s="148">
        <f>'2.2'!BI40/'3.1.a'!$J$183</f>
        <v>0</v>
      </c>
      <c r="BJ40" s="148">
        <f>'2.2'!BJ40/'3.1.a'!$J$183</f>
        <v>7.1447330425410327E-3</v>
      </c>
      <c r="BK40" s="148">
        <f>'2.2'!BK40/'3.1.a'!$J$183</f>
        <v>0</v>
      </c>
      <c r="BL40" s="148">
        <f>'2.2'!BL40/'3.1.a'!$J$183</f>
        <v>0</v>
      </c>
      <c r="BM40" s="148">
        <f>'2.2'!BM40/'3.1.a'!$J$183</f>
        <v>0</v>
      </c>
      <c r="BN40" s="229">
        <f>'2.2'!BN40/'3.1.a'!$J$183</f>
        <v>7.1447330425410327E-3</v>
      </c>
      <c r="BO40" s="228">
        <f>'2.2'!BO40/'3.1.a'!$K$183</f>
        <v>7.3781924660268824E-3</v>
      </c>
      <c r="BP40" s="148">
        <f>'2.2'!BP40/'3.1.a'!$K$183</f>
        <v>0</v>
      </c>
      <c r="BQ40" s="148">
        <f>'2.2'!BQ40/'3.1.a'!$K$183</f>
        <v>0</v>
      </c>
      <c r="BR40" s="148">
        <f>'2.2'!BR40/'3.1.a'!$K$183</f>
        <v>7.3781924660268824E-3</v>
      </c>
      <c r="BS40" s="148">
        <f>'2.2'!BS40/'3.1.a'!$K$183</f>
        <v>0</v>
      </c>
      <c r="BT40" s="148">
        <f>'2.2'!BT40/'3.1.a'!$K$183</f>
        <v>0</v>
      </c>
      <c r="BU40" s="148">
        <f>'2.2'!BU40/'3.1.a'!$K$183</f>
        <v>0</v>
      </c>
      <c r="BV40" s="229">
        <f>'2.2'!BV40/'3.1.a'!$K$183</f>
        <v>7.3781924660268824E-3</v>
      </c>
      <c r="BW40" s="228">
        <f>'2.2'!BW40/'3.1.a'!$L$183</f>
        <v>6.9380523213208693E-3</v>
      </c>
      <c r="BX40" s="148">
        <f>'2.2'!BX40/'3.1.a'!$L$183</f>
        <v>0</v>
      </c>
      <c r="BY40" s="148">
        <f>'2.2'!BY40/'3.1.a'!$L$183</f>
        <v>0</v>
      </c>
      <c r="BZ40" s="148">
        <f>'2.2'!BZ40/'3.1.a'!$L$183</f>
        <v>6.9380523213208693E-3</v>
      </c>
      <c r="CA40" s="148">
        <f>'2.2'!CA40/'3.1.a'!$L$183</f>
        <v>0</v>
      </c>
      <c r="CB40" s="148">
        <f>'2.2'!CB40/'3.1.a'!$L$183</f>
        <v>0</v>
      </c>
      <c r="CC40" s="148">
        <f>'2.2'!CC40/'3.1.a'!$L$183</f>
        <v>0</v>
      </c>
      <c r="CD40" s="229">
        <f>'2.2'!CD40/'3.1.a'!$L$183</f>
        <v>6.9380523213208693E-3</v>
      </c>
      <c r="CE40" s="228">
        <f>'2.2'!CE40/'3.1.a'!$M$183</f>
        <v>6.2603410472127918E-3</v>
      </c>
      <c r="CF40" s="148">
        <f>'2.2'!CF40/'3.1.a'!$M$183</f>
        <v>0</v>
      </c>
      <c r="CG40" s="148">
        <f>'2.2'!CG40/'3.1.a'!$M$183</f>
        <v>0</v>
      </c>
      <c r="CH40" s="148">
        <f>'2.2'!CH40/'3.1.a'!$M$183</f>
        <v>6.2603410472127918E-3</v>
      </c>
      <c r="CI40" s="148">
        <f>'2.2'!CI40/'3.1.a'!$M$183</f>
        <v>0</v>
      </c>
      <c r="CJ40" s="148">
        <f>'2.2'!CJ40/'3.1.a'!$M$183</f>
        <v>0</v>
      </c>
      <c r="CK40" s="148">
        <f>'2.2'!CK40/'3.1.a'!$M$183</f>
        <v>0</v>
      </c>
      <c r="CL40" s="286">
        <f>'2.2'!CL40/'3.1.a'!$M$183</f>
        <v>6.2603410472127918E-3</v>
      </c>
      <c r="CM40" s="81"/>
    </row>
    <row r="41" spans="1:91" s="48" customFormat="1" ht="20.100000000000001" customHeight="1" x14ac:dyDescent="0.25">
      <c r="A41" s="45" t="s">
        <v>448</v>
      </c>
      <c r="B41" s="56" t="s">
        <v>487</v>
      </c>
      <c r="C41" s="228">
        <f>'2.2'!C41/'3.1.a'!$C$183</f>
        <v>0</v>
      </c>
      <c r="D41" s="148">
        <f>'2.2'!D41/'3.1.a'!$C$183</f>
        <v>0</v>
      </c>
      <c r="E41" s="148">
        <f>'2.2'!E41/'3.1.a'!$C$183</f>
        <v>0</v>
      </c>
      <c r="F41" s="148">
        <f>'2.2'!F41/'3.1.a'!$C$183</f>
        <v>0</v>
      </c>
      <c r="G41" s="148">
        <f>'2.2'!G41/'3.1.a'!$C$183</f>
        <v>2.4177196005401136E-4</v>
      </c>
      <c r="H41" s="148">
        <f>'2.2'!H41/'3.1.a'!$C$183</f>
        <v>8.0752861370216381E-3</v>
      </c>
      <c r="I41" s="148">
        <f>'2.2'!I41/'3.1.a'!$C$183</f>
        <v>0</v>
      </c>
      <c r="J41" s="229">
        <f>'2.2'!J41/'3.1.a'!$C$183</f>
        <v>8.3170580970756483E-3</v>
      </c>
      <c r="K41" s="228">
        <f>'2.2'!K41/'3.1.a'!$D$183</f>
        <v>0</v>
      </c>
      <c r="L41" s="148">
        <f>'2.2'!L41/'3.1.a'!$D$183</f>
        <v>0</v>
      </c>
      <c r="M41" s="148">
        <f>'2.2'!M41/'3.1.a'!$D$183</f>
        <v>0</v>
      </c>
      <c r="N41" s="148">
        <f>'2.2'!N41/'3.1.a'!$D$183</f>
        <v>0</v>
      </c>
      <c r="O41" s="148">
        <f>'2.2'!O41/'3.1.a'!$D$183</f>
        <v>2.3653063262530553E-4</v>
      </c>
      <c r="P41" s="148">
        <f>'2.2'!P41/'3.1.a'!$D$183</f>
        <v>8.4022845373565944E-3</v>
      </c>
      <c r="Q41" s="148">
        <f>'2.2'!Q41/'3.1.a'!$D$183</f>
        <v>0</v>
      </c>
      <c r="R41" s="229">
        <f>'2.2'!R41/'3.1.a'!$D$183</f>
        <v>8.6388151699819012E-3</v>
      </c>
      <c r="S41" s="228">
        <f>'2.2'!S41/'3.1.a'!$E$183</f>
        <v>0</v>
      </c>
      <c r="T41" s="148">
        <f>'2.2'!T41/'3.1.a'!$E$183</f>
        <v>0</v>
      </c>
      <c r="U41" s="148">
        <f>'2.2'!U41/'3.1.a'!$E$183</f>
        <v>0</v>
      </c>
      <c r="V41" s="148">
        <f>'2.2'!V41/'3.1.a'!$E$183</f>
        <v>0</v>
      </c>
      <c r="W41" s="148">
        <f>'2.2'!W41/'3.1.a'!$E$183</f>
        <v>2.4371480820227793E-4</v>
      </c>
      <c r="X41" s="148">
        <f>'2.2'!X41/'3.1.a'!$E$183</f>
        <v>8.8584326661234111E-3</v>
      </c>
      <c r="Y41" s="148">
        <f>'2.2'!Y41/'3.1.a'!$E$183</f>
        <v>0</v>
      </c>
      <c r="Z41" s="229">
        <f>'2.2'!Z41/'3.1.a'!$E$183</f>
        <v>9.1021474743256878E-3</v>
      </c>
      <c r="AA41" s="228">
        <f>'2.2'!AA41/'3.1.a'!$F$183</f>
        <v>0</v>
      </c>
      <c r="AB41" s="148">
        <f>'2.2'!AB41/'3.1.a'!$F$183</f>
        <v>0</v>
      </c>
      <c r="AC41" s="148">
        <f>'2.2'!AC41/'3.1.a'!$F$183</f>
        <v>0</v>
      </c>
      <c r="AD41" s="148">
        <f>'2.2'!AD41/'3.1.a'!$F$183</f>
        <v>0</v>
      </c>
      <c r="AE41" s="148">
        <f>'2.2'!AE41/'3.1.a'!$F$183</f>
        <v>2.6602147333295949E-4</v>
      </c>
      <c r="AF41" s="148">
        <f>'2.2'!AF41/'3.1.a'!$F$183</f>
        <v>8.668942400666773E-3</v>
      </c>
      <c r="AG41" s="148">
        <f>'2.2'!AG41/'3.1.a'!$F$183</f>
        <v>0</v>
      </c>
      <c r="AH41" s="229">
        <f>'2.2'!AH41/'3.1.a'!$F$183</f>
        <v>8.9349638739997326E-3</v>
      </c>
      <c r="AI41" s="228">
        <f>'2.2'!AI41/'3.1.a'!$G$183</f>
        <v>0</v>
      </c>
      <c r="AJ41" s="148">
        <f>'2.2'!AJ41/'3.1.a'!$G$183</f>
        <v>0</v>
      </c>
      <c r="AK41" s="148">
        <f>'2.2'!AK41/'3.1.a'!$G$183</f>
        <v>0</v>
      </c>
      <c r="AL41" s="148">
        <f>'2.2'!AL41/'3.1.a'!$G$183</f>
        <v>0</v>
      </c>
      <c r="AM41" s="148">
        <f>'2.2'!AM41/'3.1.a'!$G$183</f>
        <v>2.6118920489922654E-4</v>
      </c>
      <c r="AN41" s="148">
        <f>'2.2'!AN41/'3.1.a'!$G$183</f>
        <v>8.9895311713381384E-3</v>
      </c>
      <c r="AO41" s="148">
        <f>'2.2'!AO41/'3.1.a'!$G$183</f>
        <v>0</v>
      </c>
      <c r="AP41" s="229">
        <f>'2.2'!AP41/'3.1.a'!$G$183</f>
        <v>9.2507203762373664E-3</v>
      </c>
      <c r="AQ41" s="228">
        <f>'2.2'!AQ41/'3.1.a'!$H$183</f>
        <v>0</v>
      </c>
      <c r="AR41" s="148">
        <f>'2.2'!AR41/'3.1.a'!$H$183</f>
        <v>0</v>
      </c>
      <c r="AS41" s="148">
        <f>'2.2'!AS41/'3.1.a'!$H$183</f>
        <v>0</v>
      </c>
      <c r="AT41" s="148">
        <f>'2.2'!AT41/'3.1.a'!$H$183</f>
        <v>0</v>
      </c>
      <c r="AU41" s="148">
        <f>'2.2'!AU41/'3.1.a'!$H$183</f>
        <v>2.734069308032457E-4</v>
      </c>
      <c r="AV41" s="148">
        <f>'2.2'!AV41/'3.1.a'!$H$183</f>
        <v>9.0708044691857996E-3</v>
      </c>
      <c r="AW41" s="148">
        <f>'2.2'!AW41/'3.1.a'!$H$183</f>
        <v>0</v>
      </c>
      <c r="AX41" s="229">
        <f>'2.2'!AX41/'3.1.a'!$H$183</f>
        <v>9.3442113999890452E-3</v>
      </c>
      <c r="AY41" s="228">
        <f>'2.2'!AY41/'3.1.a'!$I$183</f>
        <v>0</v>
      </c>
      <c r="AZ41" s="148">
        <f>'2.2'!AZ41/'3.1.a'!$I$183</f>
        <v>0</v>
      </c>
      <c r="BA41" s="148">
        <f>'2.2'!BA41/'3.1.a'!$I$183</f>
        <v>0</v>
      </c>
      <c r="BB41" s="148">
        <f>'2.2'!BB41/'3.1.a'!$I$183</f>
        <v>0</v>
      </c>
      <c r="BC41" s="148">
        <f>'2.2'!BC41/'3.1.a'!$I$183</f>
        <v>2.4632573030315214E-4</v>
      </c>
      <c r="BD41" s="148">
        <f>'2.2'!BD41/'3.1.a'!$I$183</f>
        <v>8.5405977679145241E-3</v>
      </c>
      <c r="BE41" s="148">
        <f>'2.2'!BE41/'3.1.a'!$I$183</f>
        <v>0</v>
      </c>
      <c r="BF41" s="229">
        <f>'2.2'!BF41/'3.1.a'!$I$183</f>
        <v>8.7869234982176758E-3</v>
      </c>
      <c r="BG41" s="228">
        <f>'2.2'!BG41/'3.1.a'!$J$183</f>
        <v>0</v>
      </c>
      <c r="BH41" s="148">
        <f>'2.2'!BH41/'3.1.a'!$J$183</f>
        <v>0</v>
      </c>
      <c r="BI41" s="148">
        <f>'2.2'!BI41/'3.1.a'!$J$183</f>
        <v>0</v>
      </c>
      <c r="BJ41" s="148">
        <f>'2.2'!BJ41/'3.1.a'!$J$183</f>
        <v>0</v>
      </c>
      <c r="BK41" s="148">
        <f>'2.2'!BK41/'3.1.a'!$J$183</f>
        <v>2.5361748884021991E-4</v>
      </c>
      <c r="BL41" s="148">
        <f>'2.2'!BL41/'3.1.a'!$J$183</f>
        <v>8.5630020114379427E-3</v>
      </c>
      <c r="BM41" s="148">
        <f>'2.2'!BM41/'3.1.a'!$J$183</f>
        <v>0</v>
      </c>
      <c r="BN41" s="229">
        <f>'2.2'!BN41/'3.1.a'!$J$183</f>
        <v>8.8166195002781621E-3</v>
      </c>
      <c r="BO41" s="228">
        <f>'2.2'!BO41/'3.1.a'!$K$183</f>
        <v>0</v>
      </c>
      <c r="BP41" s="148">
        <f>'2.2'!BP41/'3.1.a'!$K$183</f>
        <v>0</v>
      </c>
      <c r="BQ41" s="148">
        <f>'2.2'!BQ41/'3.1.a'!$K$183</f>
        <v>0</v>
      </c>
      <c r="BR41" s="148">
        <f>'2.2'!BR41/'3.1.a'!$K$183</f>
        <v>0</v>
      </c>
      <c r="BS41" s="148">
        <f>'2.2'!BS41/'3.1.a'!$K$183</f>
        <v>2.4436903850593529E-4</v>
      </c>
      <c r="BT41" s="148">
        <f>'2.2'!BT41/'3.1.a'!$K$183</f>
        <v>8.8634286764262462E-3</v>
      </c>
      <c r="BU41" s="148">
        <f>'2.2'!BU41/'3.1.a'!$K$183</f>
        <v>0</v>
      </c>
      <c r="BV41" s="229">
        <f>'2.2'!BV41/'3.1.a'!$K$183</f>
        <v>9.1077977149321802E-3</v>
      </c>
      <c r="BW41" s="228">
        <f>'2.2'!BW41/'3.1.a'!$L$183</f>
        <v>0</v>
      </c>
      <c r="BX41" s="148">
        <f>'2.2'!BX41/'3.1.a'!$L$183</f>
        <v>0</v>
      </c>
      <c r="BY41" s="148">
        <f>'2.2'!BY41/'3.1.a'!$L$183</f>
        <v>0</v>
      </c>
      <c r="BZ41" s="148">
        <f>'2.2'!BZ41/'3.1.a'!$L$183</f>
        <v>0</v>
      </c>
      <c r="CA41" s="148">
        <f>'2.2'!CA41/'3.1.a'!$L$183</f>
        <v>2.6876154596053721E-4</v>
      </c>
      <c r="CB41" s="148">
        <f>'2.2'!CB41/'3.1.a'!$L$183</f>
        <v>9.5070408404068114E-3</v>
      </c>
      <c r="CC41" s="148">
        <f>'2.2'!CC41/'3.1.a'!$L$183</f>
        <v>0</v>
      </c>
      <c r="CD41" s="229">
        <f>'2.2'!CD41/'3.1.a'!$L$183</f>
        <v>9.7758023863673479E-3</v>
      </c>
      <c r="CE41" s="228">
        <f>'2.2'!CE41/'3.1.a'!$M$183</f>
        <v>0</v>
      </c>
      <c r="CF41" s="148">
        <f>'2.2'!CF41/'3.1.a'!$M$183</f>
        <v>0</v>
      </c>
      <c r="CG41" s="148">
        <f>'2.2'!CG41/'3.1.a'!$M$183</f>
        <v>0</v>
      </c>
      <c r="CH41" s="148">
        <f>'2.2'!CH41/'3.1.a'!$M$183</f>
        <v>0</v>
      </c>
      <c r="CI41" s="148">
        <f>'2.2'!CI41/'3.1.a'!$M$183</f>
        <v>2.540042947296174E-4</v>
      </c>
      <c r="CJ41" s="148">
        <f>'2.2'!CJ41/'3.1.a'!$M$183</f>
        <v>9.1803491830336498E-3</v>
      </c>
      <c r="CK41" s="148">
        <f>'2.2'!CK41/'3.1.a'!$M$183</f>
        <v>0</v>
      </c>
      <c r="CL41" s="286">
        <f>'2.2'!CL41/'3.1.a'!$M$183</f>
        <v>9.4343534777632677E-3</v>
      </c>
      <c r="CM41" s="81"/>
    </row>
    <row r="42" spans="1:91" s="48" customFormat="1" ht="20.100000000000001" customHeight="1" x14ac:dyDescent="0.25">
      <c r="A42" s="45" t="s">
        <v>486</v>
      </c>
      <c r="B42" s="56" t="s">
        <v>449</v>
      </c>
      <c r="C42" s="228">
        <f>'2.2'!C42/'3.1.a'!$C$183</f>
        <v>3.3075430772750439E-4</v>
      </c>
      <c r="D42" s="148">
        <f>'2.2'!D42/'3.1.a'!$C$183</f>
        <v>0</v>
      </c>
      <c r="E42" s="148">
        <f>'2.2'!E42/'3.1.a'!$C$183</f>
        <v>0</v>
      </c>
      <c r="F42" s="148">
        <f>'2.2'!F42/'3.1.a'!$C$183</f>
        <v>3.3075430772750439E-4</v>
      </c>
      <c r="G42" s="148">
        <f>'2.2'!G42/'3.1.a'!$C$183</f>
        <v>0</v>
      </c>
      <c r="H42" s="148">
        <f>'2.2'!H42/'3.1.a'!$C$183</f>
        <v>0</v>
      </c>
      <c r="I42" s="148">
        <f>'2.2'!I42/'3.1.a'!$C$183</f>
        <v>0</v>
      </c>
      <c r="J42" s="229">
        <f>'2.2'!J42/'3.1.a'!$C$183</f>
        <v>3.3075430772750439E-4</v>
      </c>
      <c r="K42" s="228">
        <f>'2.2'!K42/'3.1.a'!$D$183</f>
        <v>3.5485171398200611E-4</v>
      </c>
      <c r="L42" s="148">
        <f>'2.2'!L42/'3.1.a'!$D$183</f>
        <v>0</v>
      </c>
      <c r="M42" s="148">
        <f>'2.2'!M42/'3.1.a'!$D$183</f>
        <v>0</v>
      </c>
      <c r="N42" s="148">
        <f>'2.2'!N42/'3.1.a'!$D$183</f>
        <v>3.5485171398200611E-4</v>
      </c>
      <c r="O42" s="148">
        <f>'2.2'!O42/'3.1.a'!$D$183</f>
        <v>0</v>
      </c>
      <c r="P42" s="148">
        <f>'2.2'!P42/'3.1.a'!$D$183</f>
        <v>0</v>
      </c>
      <c r="Q42" s="148">
        <f>'2.2'!Q42/'3.1.a'!$D$183</f>
        <v>0</v>
      </c>
      <c r="R42" s="229">
        <f>'2.2'!R42/'3.1.a'!$D$183</f>
        <v>3.5485171398200611E-4</v>
      </c>
      <c r="S42" s="228">
        <f>'2.2'!S42/'3.1.a'!$E$183</f>
        <v>3.5084000104055029E-4</v>
      </c>
      <c r="T42" s="148">
        <f>'2.2'!T42/'3.1.a'!$E$183</f>
        <v>0</v>
      </c>
      <c r="U42" s="148">
        <f>'2.2'!U42/'3.1.a'!$E$183</f>
        <v>0</v>
      </c>
      <c r="V42" s="148">
        <f>'2.2'!V42/'3.1.a'!$E$183</f>
        <v>3.5084000104055029E-4</v>
      </c>
      <c r="W42" s="148">
        <f>'2.2'!W42/'3.1.a'!$E$183</f>
        <v>0</v>
      </c>
      <c r="X42" s="148">
        <f>'2.2'!X42/'3.1.a'!$E$183</f>
        <v>0</v>
      </c>
      <c r="Y42" s="148">
        <f>'2.2'!Y42/'3.1.a'!$E$183</f>
        <v>0</v>
      </c>
      <c r="Z42" s="229">
        <f>'2.2'!Z42/'3.1.a'!$E$183</f>
        <v>3.5084000104055029E-4</v>
      </c>
      <c r="AA42" s="228">
        <f>'2.2'!AA42/'3.1.a'!$F$183</f>
        <v>3.3418857070244517E-4</v>
      </c>
      <c r="AB42" s="148">
        <f>'2.2'!AB42/'3.1.a'!$F$183</f>
        <v>0</v>
      </c>
      <c r="AC42" s="148">
        <f>'2.2'!AC42/'3.1.a'!$F$183</f>
        <v>0</v>
      </c>
      <c r="AD42" s="148">
        <f>'2.2'!AD42/'3.1.a'!$F$183</f>
        <v>3.3418857070244517E-4</v>
      </c>
      <c r="AE42" s="148">
        <f>'2.2'!AE42/'3.1.a'!$F$183</f>
        <v>0</v>
      </c>
      <c r="AF42" s="148">
        <f>'2.2'!AF42/'3.1.a'!$F$183</f>
        <v>0</v>
      </c>
      <c r="AG42" s="148">
        <f>'2.2'!AG42/'3.1.a'!$F$183</f>
        <v>0</v>
      </c>
      <c r="AH42" s="229">
        <f>'2.2'!AH42/'3.1.a'!$F$183</f>
        <v>3.3418857070244517E-4</v>
      </c>
      <c r="AI42" s="228">
        <f>'2.2'!AI42/'3.1.a'!$G$183</f>
        <v>3.2701406297818997E-4</v>
      </c>
      <c r="AJ42" s="148">
        <f>'2.2'!AJ42/'3.1.a'!$G$183</f>
        <v>0</v>
      </c>
      <c r="AK42" s="148">
        <f>'2.2'!AK42/'3.1.a'!$G$183</f>
        <v>0</v>
      </c>
      <c r="AL42" s="148">
        <f>'2.2'!AL42/'3.1.a'!$G$183</f>
        <v>3.2701406297818997E-4</v>
      </c>
      <c r="AM42" s="148">
        <f>'2.2'!AM42/'3.1.a'!$G$183</f>
        <v>0</v>
      </c>
      <c r="AN42" s="148">
        <f>'2.2'!AN42/'3.1.a'!$G$183</f>
        <v>0</v>
      </c>
      <c r="AO42" s="148">
        <f>'2.2'!AO42/'3.1.a'!$G$183</f>
        <v>0</v>
      </c>
      <c r="AP42" s="229">
        <f>'2.2'!AP42/'3.1.a'!$G$183</f>
        <v>3.2701406297818997E-4</v>
      </c>
      <c r="AQ42" s="228">
        <f>'2.2'!AQ42/'3.1.a'!$H$183</f>
        <v>3.1068208777596668E-4</v>
      </c>
      <c r="AR42" s="148">
        <f>'2.2'!AR42/'3.1.a'!$H$183</f>
        <v>0</v>
      </c>
      <c r="AS42" s="148">
        <f>'2.2'!AS42/'3.1.a'!$H$183</f>
        <v>0</v>
      </c>
      <c r="AT42" s="148">
        <f>'2.2'!AT42/'3.1.a'!$H$183</f>
        <v>3.1068208777596668E-4</v>
      </c>
      <c r="AU42" s="148">
        <f>'2.2'!AU42/'3.1.a'!$H$183</f>
        <v>0</v>
      </c>
      <c r="AV42" s="148">
        <f>'2.2'!AV42/'3.1.a'!$H$183</f>
        <v>0</v>
      </c>
      <c r="AW42" s="148">
        <f>'2.2'!AW42/'3.1.a'!$H$183</f>
        <v>0</v>
      </c>
      <c r="AX42" s="229">
        <f>'2.2'!AX42/'3.1.a'!$H$183</f>
        <v>3.1068208777596668E-4</v>
      </c>
      <c r="AY42" s="228">
        <f>'2.2'!AY42/'3.1.a'!$I$183</f>
        <v>2.884173033425592E-4</v>
      </c>
      <c r="AZ42" s="148">
        <f>'2.2'!AZ42/'3.1.a'!$I$183</f>
        <v>0</v>
      </c>
      <c r="BA42" s="148">
        <f>'2.2'!BA42/'3.1.a'!$I$183</f>
        <v>0</v>
      </c>
      <c r="BB42" s="148">
        <f>'2.2'!BB42/'3.1.a'!$I$183</f>
        <v>2.884173033425592E-4</v>
      </c>
      <c r="BC42" s="148">
        <f>'2.2'!BC42/'3.1.a'!$I$183</f>
        <v>0</v>
      </c>
      <c r="BD42" s="148">
        <f>'2.2'!BD42/'3.1.a'!$I$183</f>
        <v>0</v>
      </c>
      <c r="BE42" s="148">
        <f>'2.2'!BE42/'3.1.a'!$I$183</f>
        <v>0</v>
      </c>
      <c r="BF42" s="229">
        <f>'2.2'!BF42/'3.1.a'!$I$183</f>
        <v>2.884173033425592E-4</v>
      </c>
      <c r="BG42" s="228">
        <f>'2.2'!BG42/'3.1.a'!$J$183</f>
        <v>2.7431949906301468E-4</v>
      </c>
      <c r="BH42" s="148">
        <f>'2.2'!BH42/'3.1.a'!$J$183</f>
        <v>0</v>
      </c>
      <c r="BI42" s="148">
        <f>'2.2'!BI42/'3.1.a'!$J$183</f>
        <v>0</v>
      </c>
      <c r="BJ42" s="148">
        <f>'2.2'!BJ42/'3.1.a'!$J$183</f>
        <v>2.7431949906301468E-4</v>
      </c>
      <c r="BK42" s="148">
        <f>'2.2'!BK42/'3.1.a'!$J$183</f>
        <v>0</v>
      </c>
      <c r="BL42" s="148">
        <f>'2.2'!BL42/'3.1.a'!$J$183</f>
        <v>0</v>
      </c>
      <c r="BM42" s="148">
        <f>'2.2'!BM42/'3.1.a'!$J$183</f>
        <v>0</v>
      </c>
      <c r="BN42" s="229">
        <f>'2.2'!BN42/'3.1.a'!$J$183</f>
        <v>2.7431949906301468E-4</v>
      </c>
      <c r="BO42" s="228">
        <f>'2.2'!BO42/'3.1.a'!$K$183</f>
        <v>2.3165139887817792E-4</v>
      </c>
      <c r="BP42" s="148">
        <f>'2.2'!BP42/'3.1.a'!$K$183</f>
        <v>0</v>
      </c>
      <c r="BQ42" s="148">
        <f>'2.2'!BQ42/'3.1.a'!$K$183</f>
        <v>0</v>
      </c>
      <c r="BR42" s="148">
        <f>'2.2'!BR42/'3.1.a'!$K$183</f>
        <v>2.3165139887817792E-4</v>
      </c>
      <c r="BS42" s="148">
        <f>'2.2'!BS42/'3.1.a'!$K$183</f>
        <v>0</v>
      </c>
      <c r="BT42" s="148">
        <f>'2.2'!BT42/'3.1.a'!$K$183</f>
        <v>0</v>
      </c>
      <c r="BU42" s="148">
        <f>'2.2'!BU42/'3.1.a'!$K$183</f>
        <v>0</v>
      </c>
      <c r="BV42" s="229">
        <f>'2.2'!BV42/'3.1.a'!$K$183</f>
        <v>2.3165139887817792E-4</v>
      </c>
      <c r="BW42" s="228">
        <f>'2.2'!BW42/'3.1.a'!$L$183</f>
        <v>2.1059295663115147E-4</v>
      </c>
      <c r="BX42" s="148">
        <f>'2.2'!BX42/'3.1.a'!$L$183</f>
        <v>0</v>
      </c>
      <c r="BY42" s="148">
        <f>'2.2'!BY42/'3.1.a'!$L$183</f>
        <v>0</v>
      </c>
      <c r="BZ42" s="148">
        <f>'2.2'!BZ42/'3.1.a'!$L$183</f>
        <v>2.1059295663115147E-4</v>
      </c>
      <c r="CA42" s="148">
        <f>'2.2'!CA42/'3.1.a'!$L$183</f>
        <v>0</v>
      </c>
      <c r="CB42" s="148">
        <f>'2.2'!CB42/'3.1.a'!$L$183</f>
        <v>0</v>
      </c>
      <c r="CC42" s="148">
        <f>'2.2'!CC42/'3.1.a'!$L$183</f>
        <v>0</v>
      </c>
      <c r="CD42" s="229">
        <f>'2.2'!CD42/'3.1.a'!$L$183</f>
        <v>2.1059295663115147E-4</v>
      </c>
      <c r="CE42" s="228">
        <f>'2.2'!CE42/'3.1.a'!$M$183</f>
        <v>2.1012540504355387E-4</v>
      </c>
      <c r="CF42" s="148">
        <f>'2.2'!CF42/'3.1.a'!$M$183</f>
        <v>0</v>
      </c>
      <c r="CG42" s="148">
        <f>'2.2'!CG42/'3.1.a'!$M$183</f>
        <v>0</v>
      </c>
      <c r="CH42" s="148">
        <f>'2.2'!CH42/'3.1.a'!$M$183</f>
        <v>2.1012540504355387E-4</v>
      </c>
      <c r="CI42" s="148">
        <f>'2.2'!CI42/'3.1.a'!$M$183</f>
        <v>0</v>
      </c>
      <c r="CJ42" s="148">
        <f>'2.2'!CJ42/'3.1.a'!$M$183</f>
        <v>0</v>
      </c>
      <c r="CK42" s="148">
        <f>'2.2'!CK42/'3.1.a'!$M$183</f>
        <v>0</v>
      </c>
      <c r="CL42" s="286">
        <f>'2.2'!CL42/'3.1.a'!$M$183</f>
        <v>2.1012540504355387E-4</v>
      </c>
      <c r="CM42" s="81"/>
    </row>
    <row r="43" spans="1:91" ht="20.100000000000001" customHeight="1" x14ac:dyDescent="0.25">
      <c r="A43" s="21">
        <v>11414</v>
      </c>
      <c r="B43" s="22" t="s">
        <v>450</v>
      </c>
      <c r="C43" s="226">
        <f>'2.2'!C43/'3.1.a'!$C$183</f>
        <v>6.8176496122750079E-3</v>
      </c>
      <c r="D43" s="147">
        <f>'2.2'!D43/'3.1.a'!$C$183</f>
        <v>0</v>
      </c>
      <c r="E43" s="147">
        <f>'2.2'!E43/'3.1.a'!$C$183</f>
        <v>0</v>
      </c>
      <c r="F43" s="147">
        <f>'2.2'!F43/'3.1.a'!$C$183</f>
        <v>6.8176496122750079E-3</v>
      </c>
      <c r="G43" s="147">
        <f>'2.2'!G43/'3.1.a'!$C$183</f>
        <v>0</v>
      </c>
      <c r="H43" s="147">
        <f>'2.2'!H43/'3.1.a'!$C$183</f>
        <v>0</v>
      </c>
      <c r="I43" s="147">
        <f>'2.2'!I43/'3.1.a'!$C$183</f>
        <v>0</v>
      </c>
      <c r="J43" s="227">
        <f>'2.2'!J43/'3.1.a'!$C$183</f>
        <v>6.8176496122750079E-3</v>
      </c>
      <c r="K43" s="226">
        <f>'2.2'!K43/'3.1.a'!$D$183</f>
        <v>7.2838067276554007E-3</v>
      </c>
      <c r="L43" s="147">
        <f>'2.2'!L43/'3.1.a'!$D$183</f>
        <v>0</v>
      </c>
      <c r="M43" s="147">
        <f>'2.2'!M43/'3.1.a'!$D$183</f>
        <v>0</v>
      </c>
      <c r="N43" s="147">
        <f>'2.2'!N43/'3.1.a'!$D$183</f>
        <v>7.2838067276554007E-3</v>
      </c>
      <c r="O43" s="147">
        <f>'2.2'!O43/'3.1.a'!$D$183</f>
        <v>0</v>
      </c>
      <c r="P43" s="147">
        <f>'2.2'!P43/'3.1.a'!$D$183</f>
        <v>0</v>
      </c>
      <c r="Q43" s="147">
        <f>'2.2'!Q43/'3.1.a'!$D$183</f>
        <v>0</v>
      </c>
      <c r="R43" s="227">
        <f>'2.2'!R43/'3.1.a'!$D$183</f>
        <v>7.2838067276554007E-3</v>
      </c>
      <c r="S43" s="226">
        <f>'2.2'!S43/'3.1.a'!$E$183</f>
        <v>6.4121562877983533E-3</v>
      </c>
      <c r="T43" s="147">
        <f>'2.2'!T43/'3.1.a'!$E$183</f>
        <v>0</v>
      </c>
      <c r="U43" s="147">
        <f>'2.2'!U43/'3.1.a'!$E$183</f>
        <v>0</v>
      </c>
      <c r="V43" s="147">
        <f>'2.2'!V43/'3.1.a'!$E$183</f>
        <v>6.4121562877983533E-3</v>
      </c>
      <c r="W43" s="147">
        <f>'2.2'!W43/'3.1.a'!$E$183</f>
        <v>0</v>
      </c>
      <c r="X43" s="147">
        <f>'2.2'!X43/'3.1.a'!$E$183</f>
        <v>0</v>
      </c>
      <c r="Y43" s="147">
        <f>'2.2'!Y43/'3.1.a'!$E$183</f>
        <v>0</v>
      </c>
      <c r="Z43" s="227">
        <f>'2.2'!Z43/'3.1.a'!$E$183</f>
        <v>6.4121562877983533E-3</v>
      </c>
      <c r="AA43" s="226">
        <f>'2.2'!AA43/'3.1.a'!$F$183</f>
        <v>5.4699406623297721E-3</v>
      </c>
      <c r="AB43" s="147">
        <f>'2.2'!AB43/'3.1.a'!$F$183</f>
        <v>0</v>
      </c>
      <c r="AC43" s="147">
        <f>'2.2'!AC43/'3.1.a'!$F$183</f>
        <v>0</v>
      </c>
      <c r="AD43" s="147">
        <f>'2.2'!AD43/'3.1.a'!$F$183</f>
        <v>5.4699406623297721E-3</v>
      </c>
      <c r="AE43" s="147">
        <f>'2.2'!AE43/'3.1.a'!$F$183</f>
        <v>0</v>
      </c>
      <c r="AF43" s="147">
        <f>'2.2'!AF43/'3.1.a'!$F$183</f>
        <v>0</v>
      </c>
      <c r="AG43" s="147">
        <f>'2.2'!AG43/'3.1.a'!$F$183</f>
        <v>0</v>
      </c>
      <c r="AH43" s="227">
        <f>'2.2'!AH43/'3.1.a'!$F$183</f>
        <v>5.4699406623297721E-3</v>
      </c>
      <c r="AI43" s="226">
        <f>'2.2'!AI43/'3.1.a'!$G$183</f>
        <v>5.1483808726840311E-3</v>
      </c>
      <c r="AJ43" s="147">
        <f>'2.2'!AJ43/'3.1.a'!$G$183</f>
        <v>0</v>
      </c>
      <c r="AK43" s="147">
        <f>'2.2'!AK43/'3.1.a'!$G$183</f>
        <v>0</v>
      </c>
      <c r="AL43" s="147">
        <f>'2.2'!AL43/'3.1.a'!$G$183</f>
        <v>5.1483808726840311E-3</v>
      </c>
      <c r="AM43" s="147">
        <f>'2.2'!AM43/'3.1.a'!$G$183</f>
        <v>0</v>
      </c>
      <c r="AN43" s="147">
        <f>'2.2'!AN43/'3.1.a'!$G$183</f>
        <v>0</v>
      </c>
      <c r="AO43" s="147">
        <f>'2.2'!AO43/'3.1.a'!$G$183</f>
        <v>0</v>
      </c>
      <c r="AP43" s="227">
        <f>'2.2'!AP43/'3.1.a'!$G$183</f>
        <v>5.1483808726840311E-3</v>
      </c>
      <c r="AQ43" s="226">
        <f>'2.2'!AQ43/'3.1.a'!$H$183</f>
        <v>5.785111634514368E-3</v>
      </c>
      <c r="AR43" s="147">
        <f>'2.2'!AR43/'3.1.a'!$H$183</f>
        <v>0</v>
      </c>
      <c r="AS43" s="147">
        <f>'2.2'!AS43/'3.1.a'!$H$183</f>
        <v>0</v>
      </c>
      <c r="AT43" s="147">
        <f>'2.2'!AT43/'3.1.a'!$H$183</f>
        <v>5.785111634514368E-3</v>
      </c>
      <c r="AU43" s="147">
        <f>'2.2'!AU43/'3.1.a'!$H$183</f>
        <v>0</v>
      </c>
      <c r="AV43" s="147">
        <f>'2.2'!AV43/'3.1.a'!$H$183</f>
        <v>0</v>
      </c>
      <c r="AW43" s="147">
        <f>'2.2'!AW43/'3.1.a'!$H$183</f>
        <v>0</v>
      </c>
      <c r="AX43" s="227">
        <f>'2.2'!AX43/'3.1.a'!$H$183</f>
        <v>5.785111634514368E-3</v>
      </c>
      <c r="AY43" s="226">
        <f>'2.2'!AY43/'3.1.a'!$I$183</f>
        <v>5.3665899582219971E-3</v>
      </c>
      <c r="AZ43" s="147">
        <f>'2.2'!AZ43/'3.1.a'!$I$183</f>
        <v>0</v>
      </c>
      <c r="BA43" s="147">
        <f>'2.2'!BA43/'3.1.a'!$I$183</f>
        <v>0</v>
      </c>
      <c r="BB43" s="147">
        <f>'2.2'!BB43/'3.1.a'!$I$183</f>
        <v>5.3665899582219971E-3</v>
      </c>
      <c r="BC43" s="147">
        <f>'2.2'!BC43/'3.1.a'!$I$183</f>
        <v>0</v>
      </c>
      <c r="BD43" s="147">
        <f>'2.2'!BD43/'3.1.a'!$I$183</f>
        <v>0</v>
      </c>
      <c r="BE43" s="147">
        <f>'2.2'!BE43/'3.1.a'!$I$183</f>
        <v>0</v>
      </c>
      <c r="BF43" s="227">
        <f>'2.2'!BF43/'3.1.a'!$I$183</f>
        <v>5.3665899582219971E-3</v>
      </c>
      <c r="BG43" s="226">
        <f>'2.2'!BG43/'3.1.a'!$J$183</f>
        <v>5.2666037329312044E-3</v>
      </c>
      <c r="BH43" s="147">
        <f>'2.2'!BH43/'3.1.a'!$J$183</f>
        <v>0</v>
      </c>
      <c r="BI43" s="147">
        <f>'2.2'!BI43/'3.1.a'!$J$183</f>
        <v>0</v>
      </c>
      <c r="BJ43" s="147">
        <f>'2.2'!BJ43/'3.1.a'!$J$183</f>
        <v>5.2666037329312044E-3</v>
      </c>
      <c r="BK43" s="147">
        <f>'2.2'!BK43/'3.1.a'!$J$183</f>
        <v>0</v>
      </c>
      <c r="BL43" s="147">
        <f>'2.2'!BL43/'3.1.a'!$J$183</f>
        <v>0</v>
      </c>
      <c r="BM43" s="147">
        <f>'2.2'!BM43/'3.1.a'!$J$183</f>
        <v>0</v>
      </c>
      <c r="BN43" s="227">
        <f>'2.2'!BN43/'3.1.a'!$J$183</f>
        <v>5.2666037329312044E-3</v>
      </c>
      <c r="BO43" s="226">
        <f>'2.2'!BO43/'3.1.a'!$K$183</f>
        <v>5.227951560788111E-3</v>
      </c>
      <c r="BP43" s="147">
        <f>'2.2'!BP43/'3.1.a'!$K$183</f>
        <v>0</v>
      </c>
      <c r="BQ43" s="147">
        <f>'2.2'!BQ43/'3.1.a'!$K$183</f>
        <v>0</v>
      </c>
      <c r="BR43" s="147">
        <f>'2.2'!BR43/'3.1.a'!$K$183</f>
        <v>5.227951560788111E-3</v>
      </c>
      <c r="BS43" s="147">
        <f>'2.2'!BS43/'3.1.a'!$K$183</f>
        <v>0</v>
      </c>
      <c r="BT43" s="147">
        <f>'2.2'!BT43/'3.1.a'!$K$183</f>
        <v>0</v>
      </c>
      <c r="BU43" s="147">
        <f>'2.2'!BU43/'3.1.a'!$K$183</f>
        <v>0</v>
      </c>
      <c r="BV43" s="227">
        <f>'2.2'!BV43/'3.1.a'!$K$183</f>
        <v>5.227951560788111E-3</v>
      </c>
      <c r="BW43" s="226">
        <f>'2.2'!BW43/'3.1.a'!$L$183</f>
        <v>5.5232788065650209E-3</v>
      </c>
      <c r="BX43" s="147">
        <f>'2.2'!BX43/'3.1.a'!$L$183</f>
        <v>0</v>
      </c>
      <c r="BY43" s="147">
        <f>'2.2'!BY43/'3.1.a'!$L$183</f>
        <v>0</v>
      </c>
      <c r="BZ43" s="147">
        <f>'2.2'!BZ43/'3.1.a'!$L$183</f>
        <v>5.5232788065650209E-3</v>
      </c>
      <c r="CA43" s="147">
        <f>'2.2'!CA43/'3.1.a'!$L$183</f>
        <v>0</v>
      </c>
      <c r="CB43" s="147">
        <f>'2.2'!CB43/'3.1.a'!$L$183</f>
        <v>0</v>
      </c>
      <c r="CC43" s="147">
        <f>'2.2'!CC43/'3.1.a'!$L$183</f>
        <v>0</v>
      </c>
      <c r="CD43" s="227">
        <f>'2.2'!CD43/'3.1.a'!$L$183</f>
        <v>5.5232788065650209E-3</v>
      </c>
      <c r="CE43" s="226">
        <f>'2.2'!CE43/'3.1.a'!$M$183</f>
        <v>2.9469335882545654E-3</v>
      </c>
      <c r="CF43" s="147">
        <f>'2.2'!CF43/'3.1.a'!$M$183</f>
        <v>0</v>
      </c>
      <c r="CG43" s="147">
        <f>'2.2'!CG43/'3.1.a'!$M$183</f>
        <v>0</v>
      </c>
      <c r="CH43" s="147">
        <f>'2.2'!CH43/'3.1.a'!$M$183</f>
        <v>2.9469335882545654E-3</v>
      </c>
      <c r="CI43" s="147">
        <f>'2.2'!CI43/'3.1.a'!$M$183</f>
        <v>0</v>
      </c>
      <c r="CJ43" s="147">
        <f>'2.2'!CJ43/'3.1.a'!$M$183</f>
        <v>0</v>
      </c>
      <c r="CK43" s="147">
        <f>'2.2'!CK43/'3.1.a'!$M$183</f>
        <v>0</v>
      </c>
      <c r="CL43" s="288">
        <f>'2.2'!CL43/'3.1.a'!$M$183</f>
        <v>2.9469335882545654E-3</v>
      </c>
    </row>
    <row r="44" spans="1:91" ht="20.100000000000001" customHeight="1" x14ac:dyDescent="0.25">
      <c r="A44" s="38">
        <v>1142</v>
      </c>
      <c r="B44" s="39" t="s">
        <v>451</v>
      </c>
      <c r="C44" s="238">
        <f>'2.2'!C44/'3.1.a'!$C$183</f>
        <v>1.996514904740202E-3</v>
      </c>
      <c r="D44" s="214">
        <f>'2.2'!D44/'3.1.a'!$C$183</f>
        <v>0</v>
      </c>
      <c r="E44" s="214">
        <f>'2.2'!E44/'3.1.a'!$C$183</f>
        <v>0</v>
      </c>
      <c r="F44" s="214">
        <f>'2.2'!F44/'3.1.a'!$C$183</f>
        <v>1.996514904740202E-3</v>
      </c>
      <c r="G44" s="214">
        <f>'2.2'!G44/'3.1.a'!$C$183</f>
        <v>0</v>
      </c>
      <c r="H44" s="214">
        <f>'2.2'!H44/'3.1.a'!$C$183</f>
        <v>0</v>
      </c>
      <c r="I44" s="214">
        <f>'2.2'!I44/'3.1.a'!$C$183</f>
        <v>0</v>
      </c>
      <c r="J44" s="239">
        <f>'2.2'!J44/'3.1.a'!$C$183</f>
        <v>1.996514904740202E-3</v>
      </c>
      <c r="K44" s="238">
        <f>'2.2'!K44/'3.1.a'!$D$183</f>
        <v>2.0470175235205706E-3</v>
      </c>
      <c r="L44" s="214">
        <f>'2.2'!L44/'3.1.a'!$D$183</f>
        <v>0</v>
      </c>
      <c r="M44" s="214">
        <f>'2.2'!M44/'3.1.a'!$D$183</f>
        <v>0</v>
      </c>
      <c r="N44" s="214">
        <f>'2.2'!N44/'3.1.a'!$D$183</f>
        <v>2.0470175235205706E-3</v>
      </c>
      <c r="O44" s="214">
        <f>'2.2'!O44/'3.1.a'!$D$183</f>
        <v>0</v>
      </c>
      <c r="P44" s="214">
        <f>'2.2'!P44/'3.1.a'!$D$183</f>
        <v>0</v>
      </c>
      <c r="Q44" s="214">
        <f>'2.2'!Q44/'3.1.a'!$D$183</f>
        <v>0</v>
      </c>
      <c r="R44" s="239">
        <f>'2.2'!R44/'3.1.a'!$D$183</f>
        <v>2.0470175235205706E-3</v>
      </c>
      <c r="S44" s="238">
        <f>'2.2'!S44/'3.1.a'!$E$183</f>
        <v>5.9927960286286334E-4</v>
      </c>
      <c r="T44" s="214">
        <f>'2.2'!T44/'3.1.a'!$E$183</f>
        <v>0</v>
      </c>
      <c r="U44" s="214">
        <f>'2.2'!U44/'3.1.a'!$E$183</f>
        <v>0</v>
      </c>
      <c r="V44" s="214">
        <f>'2.2'!V44/'3.1.a'!$E$183</f>
        <v>5.9927960286286334E-4</v>
      </c>
      <c r="W44" s="214">
        <f>'2.2'!W44/'3.1.a'!$E$183</f>
        <v>0</v>
      </c>
      <c r="X44" s="214">
        <f>'2.2'!X44/'3.1.a'!$E$183</f>
        <v>0</v>
      </c>
      <c r="Y44" s="214">
        <f>'2.2'!Y44/'3.1.a'!$E$183</f>
        <v>0</v>
      </c>
      <c r="Z44" s="239">
        <f>'2.2'!Z44/'3.1.a'!$E$183</f>
        <v>5.9927960286286334E-4</v>
      </c>
      <c r="AA44" s="238">
        <f>'2.2'!AA44/'3.1.a'!$F$183</f>
        <v>1.3775168820015084E-4</v>
      </c>
      <c r="AB44" s="214">
        <f>'2.2'!AB44/'3.1.a'!$F$183</f>
        <v>0</v>
      </c>
      <c r="AC44" s="214">
        <f>'2.2'!AC44/'3.1.a'!$F$183</f>
        <v>0</v>
      </c>
      <c r="AD44" s="214">
        <f>'2.2'!AD44/'3.1.a'!$F$183</f>
        <v>1.3775168820015084E-4</v>
      </c>
      <c r="AE44" s="214">
        <f>'2.2'!AE44/'3.1.a'!$F$183</f>
        <v>0</v>
      </c>
      <c r="AF44" s="214">
        <f>'2.2'!AF44/'3.1.a'!$F$183</f>
        <v>0</v>
      </c>
      <c r="AG44" s="214">
        <f>'2.2'!AG44/'3.1.a'!$F$183</f>
        <v>0</v>
      </c>
      <c r="AH44" s="239">
        <f>'2.2'!AH44/'3.1.a'!$F$183</f>
        <v>1.3775168820015084E-4</v>
      </c>
      <c r="AI44" s="238">
        <f>'2.2'!AI44/'3.1.a'!$G$183</f>
        <v>4.2411453043483829E-6</v>
      </c>
      <c r="AJ44" s="214">
        <f>'2.2'!AJ44/'3.1.a'!$G$183</f>
        <v>0</v>
      </c>
      <c r="AK44" s="214">
        <f>'2.2'!AK44/'3.1.a'!$G$183</f>
        <v>0</v>
      </c>
      <c r="AL44" s="214">
        <f>'2.2'!AL44/'3.1.a'!$G$183</f>
        <v>4.2411453043483829E-6</v>
      </c>
      <c r="AM44" s="214">
        <f>'2.2'!AM44/'3.1.a'!$G$183</f>
        <v>0</v>
      </c>
      <c r="AN44" s="214">
        <f>'2.2'!AN44/'3.1.a'!$G$183</f>
        <v>0</v>
      </c>
      <c r="AO44" s="214">
        <f>'2.2'!AO44/'3.1.a'!$G$183</f>
        <v>0</v>
      </c>
      <c r="AP44" s="239">
        <f>'2.2'!AP44/'3.1.a'!$G$183</f>
        <v>4.2411453043483829E-6</v>
      </c>
      <c r="AQ44" s="238">
        <f>'2.2'!AQ44/'3.1.a'!$H$183</f>
        <v>5.455800955687718E-4</v>
      </c>
      <c r="AR44" s="214">
        <f>'2.2'!AR44/'3.1.a'!$H$183</f>
        <v>0</v>
      </c>
      <c r="AS44" s="214">
        <f>'2.2'!AS44/'3.1.a'!$H$183</f>
        <v>0</v>
      </c>
      <c r="AT44" s="214">
        <f>'2.2'!AT44/'3.1.a'!$H$183</f>
        <v>5.455800955687718E-4</v>
      </c>
      <c r="AU44" s="214">
        <f>'2.2'!AU44/'3.1.a'!$H$183</f>
        <v>0</v>
      </c>
      <c r="AV44" s="214">
        <f>'2.2'!AV44/'3.1.a'!$H$183</f>
        <v>0</v>
      </c>
      <c r="AW44" s="214">
        <f>'2.2'!AW44/'3.1.a'!$H$183</f>
        <v>0</v>
      </c>
      <c r="AX44" s="239">
        <f>'2.2'!AX44/'3.1.a'!$H$183</f>
        <v>5.455800955687718E-4</v>
      </c>
      <c r="AY44" s="238">
        <f>'2.2'!AY44/'3.1.a'!$I$183</f>
        <v>9.572380011462153E-4</v>
      </c>
      <c r="AZ44" s="214">
        <f>'2.2'!AZ44/'3.1.a'!$I$183</f>
        <v>0</v>
      </c>
      <c r="BA44" s="214">
        <f>'2.2'!BA44/'3.1.a'!$I$183</f>
        <v>0</v>
      </c>
      <c r="BB44" s="214">
        <f>'2.2'!BB44/'3.1.a'!$I$183</f>
        <v>9.572380011462153E-4</v>
      </c>
      <c r="BC44" s="214">
        <f>'2.2'!BC44/'3.1.a'!$I$183</f>
        <v>0</v>
      </c>
      <c r="BD44" s="214">
        <f>'2.2'!BD44/'3.1.a'!$I$183</f>
        <v>0</v>
      </c>
      <c r="BE44" s="214">
        <f>'2.2'!BE44/'3.1.a'!$I$183</f>
        <v>0</v>
      </c>
      <c r="BF44" s="239">
        <f>'2.2'!BF44/'3.1.a'!$I$183</f>
        <v>9.572380011462153E-4</v>
      </c>
      <c r="BG44" s="238">
        <f>'2.2'!BG44/'3.1.a'!$J$183</f>
        <v>8.8397028958258164E-4</v>
      </c>
      <c r="BH44" s="214">
        <f>'2.2'!BH44/'3.1.a'!$J$183</f>
        <v>0</v>
      </c>
      <c r="BI44" s="214">
        <f>'2.2'!BI44/'3.1.a'!$J$183</f>
        <v>0</v>
      </c>
      <c r="BJ44" s="214">
        <f>'2.2'!BJ44/'3.1.a'!$J$183</f>
        <v>8.8397028958258164E-4</v>
      </c>
      <c r="BK44" s="214">
        <f>'2.2'!BK44/'3.1.a'!$J$183</f>
        <v>0</v>
      </c>
      <c r="BL44" s="214">
        <f>'2.2'!BL44/'3.1.a'!$J$183</f>
        <v>0</v>
      </c>
      <c r="BM44" s="214">
        <f>'2.2'!BM44/'3.1.a'!$J$183</f>
        <v>0</v>
      </c>
      <c r="BN44" s="239">
        <f>'2.2'!BN44/'3.1.a'!$J$183</f>
        <v>8.8397028958258164E-4</v>
      </c>
      <c r="BO44" s="238">
        <f>'2.2'!BO44/'3.1.a'!$K$183</f>
        <v>5.6082974188697806E-4</v>
      </c>
      <c r="BP44" s="214">
        <f>'2.2'!BP44/'3.1.a'!$K$183</f>
        <v>0</v>
      </c>
      <c r="BQ44" s="214">
        <f>'2.2'!BQ44/'3.1.a'!$K$183</f>
        <v>0</v>
      </c>
      <c r="BR44" s="214">
        <f>'2.2'!BR44/'3.1.a'!$K$183</f>
        <v>5.6082974188697806E-4</v>
      </c>
      <c r="BS44" s="214">
        <f>'2.2'!BS44/'3.1.a'!$K$183</f>
        <v>0</v>
      </c>
      <c r="BT44" s="214">
        <f>'2.2'!BT44/'3.1.a'!$K$183</f>
        <v>0</v>
      </c>
      <c r="BU44" s="214">
        <f>'2.2'!BU44/'3.1.a'!$K$183</f>
        <v>0</v>
      </c>
      <c r="BV44" s="239">
        <f>'2.2'!BV44/'3.1.a'!$K$183</f>
        <v>5.6082974188697806E-4</v>
      </c>
      <c r="BW44" s="238">
        <f>'2.2'!BW44/'3.1.a'!$L$183</f>
        <v>3.7473549604060861E-4</v>
      </c>
      <c r="BX44" s="214">
        <f>'2.2'!BX44/'3.1.a'!$L$183</f>
        <v>0</v>
      </c>
      <c r="BY44" s="214">
        <f>'2.2'!BY44/'3.1.a'!$L$183</f>
        <v>0</v>
      </c>
      <c r="BZ44" s="214">
        <f>'2.2'!BZ44/'3.1.a'!$L$183</f>
        <v>3.7473549604060861E-4</v>
      </c>
      <c r="CA44" s="214">
        <f>'2.2'!CA44/'3.1.a'!$L$183</f>
        <v>0</v>
      </c>
      <c r="CB44" s="214">
        <f>'2.2'!CB44/'3.1.a'!$L$183</f>
        <v>0</v>
      </c>
      <c r="CC44" s="214">
        <f>'2.2'!CC44/'3.1.a'!$L$183</f>
        <v>0</v>
      </c>
      <c r="CD44" s="239">
        <f>'2.2'!CD44/'3.1.a'!$L$183</f>
        <v>3.7473549604060861E-4</v>
      </c>
      <c r="CE44" s="238">
        <f>'2.2'!CE44/'3.1.a'!$M$183</f>
        <v>2.6659904709173395E-4</v>
      </c>
      <c r="CF44" s="214">
        <f>'2.2'!CF44/'3.1.a'!$M$183</f>
        <v>0</v>
      </c>
      <c r="CG44" s="214">
        <f>'2.2'!CG44/'3.1.a'!$M$183</f>
        <v>0</v>
      </c>
      <c r="CH44" s="214">
        <f>'2.2'!CH44/'3.1.a'!$M$183</f>
        <v>2.6659904709173395E-4</v>
      </c>
      <c r="CI44" s="214">
        <f>'2.2'!CI44/'3.1.a'!$M$183</f>
        <v>0</v>
      </c>
      <c r="CJ44" s="214">
        <f>'2.2'!CJ44/'3.1.a'!$M$183</f>
        <v>0</v>
      </c>
      <c r="CK44" s="214">
        <f>'2.2'!CK44/'3.1.a'!$M$183</f>
        <v>0</v>
      </c>
      <c r="CL44" s="285">
        <f>'2.2'!CL44/'3.1.a'!$M$183</f>
        <v>2.6659904709173395E-4</v>
      </c>
    </row>
    <row r="45" spans="1:91" ht="20.100000000000001" customHeight="1" x14ac:dyDescent="0.25">
      <c r="A45" s="38">
        <v>1143</v>
      </c>
      <c r="B45" s="39" t="s">
        <v>268</v>
      </c>
      <c r="C45" s="238">
        <f>'2.2'!C45/'3.1.a'!$C$183</f>
        <v>0</v>
      </c>
      <c r="D45" s="214">
        <f>'2.2'!D45/'3.1.a'!$C$183</f>
        <v>0</v>
      </c>
      <c r="E45" s="214">
        <f>'2.2'!E45/'3.1.a'!$C$183</f>
        <v>0</v>
      </c>
      <c r="F45" s="214">
        <f>'2.2'!F45/'3.1.a'!$C$183</f>
        <v>0</v>
      </c>
      <c r="G45" s="214">
        <f>'2.2'!G45/'3.1.a'!$C$183</f>
        <v>0</v>
      </c>
      <c r="H45" s="214">
        <f>'2.2'!H45/'3.1.a'!$C$183</f>
        <v>0</v>
      </c>
      <c r="I45" s="214">
        <f>'2.2'!I45/'3.1.a'!$C$183</f>
        <v>0</v>
      </c>
      <c r="J45" s="239">
        <f>'2.2'!J45/'3.1.a'!$C$183</f>
        <v>0</v>
      </c>
      <c r="K45" s="238">
        <f>'2.2'!K45/'3.1.a'!$D$183</f>
        <v>0</v>
      </c>
      <c r="L45" s="214">
        <f>'2.2'!L45/'3.1.a'!$D$183</f>
        <v>0</v>
      </c>
      <c r="M45" s="214">
        <f>'2.2'!M45/'3.1.a'!$D$183</f>
        <v>0</v>
      </c>
      <c r="N45" s="214">
        <f>'2.2'!N45/'3.1.a'!$D$183</f>
        <v>0</v>
      </c>
      <c r="O45" s="214">
        <f>'2.2'!O45/'3.1.a'!$D$183</f>
        <v>0</v>
      </c>
      <c r="P45" s="214">
        <f>'2.2'!P45/'3.1.a'!$D$183</f>
        <v>0</v>
      </c>
      <c r="Q45" s="214">
        <f>'2.2'!Q45/'3.1.a'!$D$183</f>
        <v>0</v>
      </c>
      <c r="R45" s="239">
        <f>'2.2'!R45/'3.1.a'!$D$183</f>
        <v>0</v>
      </c>
      <c r="S45" s="238">
        <f>'2.2'!S45/'3.1.a'!$E$183</f>
        <v>0</v>
      </c>
      <c r="T45" s="214">
        <f>'2.2'!T45/'3.1.a'!$E$183</f>
        <v>0</v>
      </c>
      <c r="U45" s="214">
        <f>'2.2'!U45/'3.1.a'!$E$183</f>
        <v>0</v>
      </c>
      <c r="V45" s="214">
        <f>'2.2'!V45/'3.1.a'!$E$183</f>
        <v>0</v>
      </c>
      <c r="W45" s="214">
        <f>'2.2'!W45/'3.1.a'!$E$183</f>
        <v>0</v>
      </c>
      <c r="X45" s="214">
        <f>'2.2'!X45/'3.1.a'!$E$183</f>
        <v>0</v>
      </c>
      <c r="Y45" s="214">
        <f>'2.2'!Y45/'3.1.a'!$E$183</f>
        <v>0</v>
      </c>
      <c r="Z45" s="239">
        <f>'2.2'!Z45/'3.1.a'!$E$183</f>
        <v>0</v>
      </c>
      <c r="AA45" s="238">
        <f>'2.2'!AA45/'3.1.a'!$F$183</f>
        <v>0</v>
      </c>
      <c r="AB45" s="214">
        <f>'2.2'!AB45/'3.1.a'!$F$183</f>
        <v>0</v>
      </c>
      <c r="AC45" s="214">
        <f>'2.2'!AC45/'3.1.a'!$F$183</f>
        <v>0</v>
      </c>
      <c r="AD45" s="214">
        <f>'2.2'!AD45/'3.1.a'!$F$183</f>
        <v>0</v>
      </c>
      <c r="AE45" s="214">
        <f>'2.2'!AE45/'3.1.a'!$F$183</f>
        <v>0</v>
      </c>
      <c r="AF45" s="214">
        <f>'2.2'!AF45/'3.1.a'!$F$183</f>
        <v>0</v>
      </c>
      <c r="AG45" s="214">
        <f>'2.2'!AG45/'3.1.a'!$F$183</f>
        <v>0</v>
      </c>
      <c r="AH45" s="239">
        <f>'2.2'!AH45/'3.1.a'!$F$183</f>
        <v>0</v>
      </c>
      <c r="AI45" s="238">
        <f>'2.2'!AI45/'3.1.a'!$G$183</f>
        <v>0</v>
      </c>
      <c r="AJ45" s="214">
        <f>'2.2'!AJ45/'3.1.a'!$G$183</f>
        <v>0</v>
      </c>
      <c r="AK45" s="214">
        <f>'2.2'!AK45/'3.1.a'!$G$183</f>
        <v>0</v>
      </c>
      <c r="AL45" s="214">
        <f>'2.2'!AL45/'3.1.a'!$G$183</f>
        <v>0</v>
      </c>
      <c r="AM45" s="214">
        <f>'2.2'!AM45/'3.1.a'!$G$183</f>
        <v>0</v>
      </c>
      <c r="AN45" s="214">
        <f>'2.2'!AN45/'3.1.a'!$G$183</f>
        <v>0</v>
      </c>
      <c r="AO45" s="214">
        <f>'2.2'!AO45/'3.1.a'!$G$183</f>
        <v>0</v>
      </c>
      <c r="AP45" s="239">
        <f>'2.2'!AP45/'3.1.a'!$G$183</f>
        <v>0</v>
      </c>
      <c r="AQ45" s="238">
        <f>'2.2'!AQ45/'3.1.a'!$H$183</f>
        <v>0</v>
      </c>
      <c r="AR45" s="214">
        <f>'2.2'!AR45/'3.1.a'!$H$183</f>
        <v>0</v>
      </c>
      <c r="AS45" s="214">
        <f>'2.2'!AS45/'3.1.a'!$H$183</f>
        <v>0</v>
      </c>
      <c r="AT45" s="214">
        <f>'2.2'!AT45/'3.1.a'!$H$183</f>
        <v>0</v>
      </c>
      <c r="AU45" s="214">
        <f>'2.2'!AU45/'3.1.a'!$H$183</f>
        <v>0</v>
      </c>
      <c r="AV45" s="214">
        <f>'2.2'!AV45/'3.1.a'!$H$183</f>
        <v>0</v>
      </c>
      <c r="AW45" s="214">
        <f>'2.2'!AW45/'3.1.a'!$H$183</f>
        <v>0</v>
      </c>
      <c r="AX45" s="239">
        <f>'2.2'!AX45/'3.1.a'!$H$183</f>
        <v>0</v>
      </c>
      <c r="AY45" s="238">
        <f>'2.2'!AY45/'3.1.a'!$I$183</f>
        <v>0</v>
      </c>
      <c r="AZ45" s="214">
        <f>'2.2'!AZ45/'3.1.a'!$I$183</f>
        <v>0</v>
      </c>
      <c r="BA45" s="214">
        <f>'2.2'!BA45/'3.1.a'!$I$183</f>
        <v>0</v>
      </c>
      <c r="BB45" s="214">
        <f>'2.2'!BB45/'3.1.a'!$I$183</f>
        <v>0</v>
      </c>
      <c r="BC45" s="214">
        <f>'2.2'!BC45/'3.1.a'!$I$183</f>
        <v>0</v>
      </c>
      <c r="BD45" s="214">
        <f>'2.2'!BD45/'3.1.a'!$I$183</f>
        <v>0</v>
      </c>
      <c r="BE45" s="214">
        <f>'2.2'!BE45/'3.1.a'!$I$183</f>
        <v>0</v>
      </c>
      <c r="BF45" s="239">
        <f>'2.2'!BF45/'3.1.a'!$I$183</f>
        <v>0</v>
      </c>
      <c r="BG45" s="238">
        <f>'2.2'!BG45/'3.1.a'!$J$183</f>
        <v>0</v>
      </c>
      <c r="BH45" s="214">
        <f>'2.2'!BH45/'3.1.a'!$J$183</f>
        <v>0</v>
      </c>
      <c r="BI45" s="214">
        <f>'2.2'!BI45/'3.1.a'!$J$183</f>
        <v>0</v>
      </c>
      <c r="BJ45" s="214">
        <f>'2.2'!BJ45/'3.1.a'!$J$183</f>
        <v>0</v>
      </c>
      <c r="BK45" s="214">
        <f>'2.2'!BK45/'3.1.a'!$J$183</f>
        <v>0</v>
      </c>
      <c r="BL45" s="214">
        <f>'2.2'!BL45/'3.1.a'!$J$183</f>
        <v>0</v>
      </c>
      <c r="BM45" s="214">
        <f>'2.2'!BM45/'3.1.a'!$J$183</f>
        <v>0</v>
      </c>
      <c r="BN45" s="239">
        <f>'2.2'!BN45/'3.1.a'!$J$183</f>
        <v>0</v>
      </c>
      <c r="BO45" s="238">
        <f>'2.2'!BO45/'3.1.a'!$K$183</f>
        <v>0</v>
      </c>
      <c r="BP45" s="214">
        <f>'2.2'!BP45/'3.1.a'!$K$183</f>
        <v>0</v>
      </c>
      <c r="BQ45" s="214">
        <f>'2.2'!BQ45/'3.1.a'!$K$183</f>
        <v>0</v>
      </c>
      <c r="BR45" s="214">
        <f>'2.2'!BR45/'3.1.a'!$K$183</f>
        <v>0</v>
      </c>
      <c r="BS45" s="214">
        <f>'2.2'!BS45/'3.1.a'!$K$183</f>
        <v>0</v>
      </c>
      <c r="BT45" s="214">
        <f>'2.2'!BT45/'3.1.a'!$K$183</f>
        <v>0</v>
      </c>
      <c r="BU45" s="214">
        <f>'2.2'!BU45/'3.1.a'!$K$183</f>
        <v>0</v>
      </c>
      <c r="BV45" s="239">
        <f>'2.2'!BV45/'3.1.a'!$K$183</f>
        <v>0</v>
      </c>
      <c r="BW45" s="238">
        <f>'2.2'!BW45/'3.1.a'!$L$183</f>
        <v>0</v>
      </c>
      <c r="BX45" s="214">
        <f>'2.2'!BX45/'3.1.a'!$L$183</f>
        <v>0</v>
      </c>
      <c r="BY45" s="214">
        <f>'2.2'!BY45/'3.1.a'!$L$183</f>
        <v>0</v>
      </c>
      <c r="BZ45" s="214">
        <f>'2.2'!BZ45/'3.1.a'!$L$183</f>
        <v>0</v>
      </c>
      <c r="CA45" s="214">
        <f>'2.2'!CA45/'3.1.a'!$L$183</f>
        <v>0</v>
      </c>
      <c r="CB45" s="214">
        <f>'2.2'!CB45/'3.1.a'!$L$183</f>
        <v>0</v>
      </c>
      <c r="CC45" s="214">
        <f>'2.2'!CC45/'3.1.a'!$L$183</f>
        <v>0</v>
      </c>
      <c r="CD45" s="239">
        <f>'2.2'!CD45/'3.1.a'!$L$183</f>
        <v>0</v>
      </c>
      <c r="CE45" s="238">
        <f>'2.2'!CE45/'3.1.a'!$M$183</f>
        <v>0</v>
      </c>
      <c r="CF45" s="214">
        <f>'2.2'!CF45/'3.1.a'!$M$183</f>
        <v>0</v>
      </c>
      <c r="CG45" s="214">
        <f>'2.2'!CG45/'3.1.a'!$M$183</f>
        <v>0</v>
      </c>
      <c r="CH45" s="214">
        <f>'2.2'!CH45/'3.1.a'!$M$183</f>
        <v>0</v>
      </c>
      <c r="CI45" s="214">
        <f>'2.2'!CI45/'3.1.a'!$M$183</f>
        <v>0</v>
      </c>
      <c r="CJ45" s="214">
        <f>'2.2'!CJ45/'3.1.a'!$M$183</f>
        <v>0</v>
      </c>
      <c r="CK45" s="214">
        <f>'2.2'!CK45/'3.1.a'!$M$183</f>
        <v>0</v>
      </c>
      <c r="CL45" s="285">
        <f>'2.2'!CL45/'3.1.a'!$M$183</f>
        <v>0</v>
      </c>
    </row>
    <row r="46" spans="1:91" ht="20.100000000000001" customHeight="1" x14ac:dyDescent="0.25">
      <c r="A46" s="38">
        <v>1144</v>
      </c>
      <c r="B46" s="39" t="s">
        <v>269</v>
      </c>
      <c r="C46" s="238">
        <f>'2.2'!C46/'3.1.a'!$C$183</f>
        <v>2.4549584417039578E-3</v>
      </c>
      <c r="D46" s="214">
        <f>'2.2'!D46/'3.1.a'!$C$183</f>
        <v>0</v>
      </c>
      <c r="E46" s="214">
        <f>'2.2'!E46/'3.1.a'!$C$183</f>
        <v>0</v>
      </c>
      <c r="F46" s="214">
        <f>'2.2'!F46/'3.1.a'!$C$183</f>
        <v>2.4549584417039578E-3</v>
      </c>
      <c r="G46" s="214">
        <f>'2.2'!G46/'3.1.a'!$C$183</f>
        <v>2.150487939952346E-5</v>
      </c>
      <c r="H46" s="214">
        <f>'2.2'!H46/'3.1.a'!$C$183</f>
        <v>8.0211840361800403E-4</v>
      </c>
      <c r="I46" s="214">
        <f>'2.2'!I46/'3.1.a'!$C$183</f>
        <v>0</v>
      </c>
      <c r="J46" s="239">
        <f>'2.2'!J46/'3.1.a'!$C$183</f>
        <v>3.278581724721486E-3</v>
      </c>
      <c r="K46" s="238">
        <f>'2.2'!K46/'3.1.a'!$D$183</f>
        <v>2.4328844762637265E-3</v>
      </c>
      <c r="L46" s="214">
        <f>'2.2'!L46/'3.1.a'!$D$183</f>
        <v>0</v>
      </c>
      <c r="M46" s="214">
        <f>'2.2'!M46/'3.1.a'!$D$183</f>
        <v>0</v>
      </c>
      <c r="N46" s="214">
        <f>'2.2'!N46/'3.1.a'!$D$183</f>
        <v>2.4328844762637265E-3</v>
      </c>
      <c r="O46" s="214">
        <f>'2.2'!O46/'3.1.a'!$D$183</f>
        <v>2.6084552491075946E-5</v>
      </c>
      <c r="P46" s="214">
        <f>'2.2'!P46/'3.1.a'!$D$183</f>
        <v>7.7370751560097359E-4</v>
      </c>
      <c r="Q46" s="214">
        <f>'2.2'!Q46/'3.1.a'!$D$183</f>
        <v>0</v>
      </c>
      <c r="R46" s="239">
        <f>'2.2'!R46/'3.1.a'!$D$183</f>
        <v>3.2326765443557765E-3</v>
      </c>
      <c r="S46" s="238">
        <f>'2.2'!S46/'3.1.a'!$E$183</f>
        <v>2.5189147159214585E-3</v>
      </c>
      <c r="T46" s="214">
        <f>'2.2'!T46/'3.1.a'!$E$183</f>
        <v>0</v>
      </c>
      <c r="U46" s="214">
        <f>'2.2'!U46/'3.1.a'!$E$183</f>
        <v>0</v>
      </c>
      <c r="V46" s="214">
        <f>'2.2'!V46/'3.1.a'!$E$183</f>
        <v>2.5189147159214585E-3</v>
      </c>
      <c r="W46" s="214">
        <f>'2.2'!W46/'3.1.a'!$E$183</f>
        <v>3.0878309421445725E-5</v>
      </c>
      <c r="X46" s="214">
        <f>'2.2'!X46/'3.1.a'!$E$183</f>
        <v>7.2024960122104111E-4</v>
      </c>
      <c r="Y46" s="214">
        <f>'2.2'!Y46/'3.1.a'!$E$183</f>
        <v>0</v>
      </c>
      <c r="Z46" s="239">
        <f>'2.2'!Z46/'3.1.a'!$E$183</f>
        <v>3.2700426265639452E-3</v>
      </c>
      <c r="AA46" s="238">
        <f>'2.2'!AA46/'3.1.a'!$F$183</f>
        <v>2.558006698216808E-3</v>
      </c>
      <c r="AB46" s="214">
        <f>'2.2'!AB46/'3.1.a'!$F$183</f>
        <v>0</v>
      </c>
      <c r="AC46" s="214">
        <f>'2.2'!AC46/'3.1.a'!$F$183</f>
        <v>0</v>
      </c>
      <c r="AD46" s="214">
        <f>'2.2'!AD46/'3.1.a'!$F$183</f>
        <v>2.558006698216808E-3</v>
      </c>
      <c r="AE46" s="214">
        <f>'2.2'!AE46/'3.1.a'!$F$183</f>
        <v>1.6173196046079062E-5</v>
      </c>
      <c r="AF46" s="214">
        <f>'2.2'!AF46/'3.1.a'!$F$183</f>
        <v>7.7786180999758607E-4</v>
      </c>
      <c r="AG46" s="214">
        <f>'2.2'!AG46/'3.1.a'!$F$183</f>
        <v>0</v>
      </c>
      <c r="AH46" s="239">
        <f>'2.2'!AH46/'3.1.a'!$F$183</f>
        <v>3.3520417042604729E-3</v>
      </c>
      <c r="AI46" s="238">
        <f>'2.2'!AI46/'3.1.a'!$G$183</f>
        <v>2.528329691641375E-3</v>
      </c>
      <c r="AJ46" s="214">
        <f>'2.2'!AJ46/'3.1.a'!$G$183</f>
        <v>0</v>
      </c>
      <c r="AK46" s="214">
        <f>'2.2'!AK46/'3.1.a'!$G$183</f>
        <v>0</v>
      </c>
      <c r="AL46" s="214">
        <f>'2.2'!AL46/'3.1.a'!$G$183</f>
        <v>2.528329691641375E-3</v>
      </c>
      <c r="AM46" s="214">
        <f>'2.2'!AM46/'3.1.a'!$G$183</f>
        <v>1.5310582231764128E-5</v>
      </c>
      <c r="AN46" s="214">
        <f>'2.2'!AN46/'3.1.a'!$G$183</f>
        <v>8.2532349912682623E-4</v>
      </c>
      <c r="AO46" s="214">
        <f>'2.2'!AO46/'3.1.a'!$G$183</f>
        <v>0</v>
      </c>
      <c r="AP46" s="239">
        <f>'2.2'!AP46/'3.1.a'!$G$183</f>
        <v>3.3689637729999652E-3</v>
      </c>
      <c r="AQ46" s="238">
        <f>'2.2'!AQ46/'3.1.a'!$H$183</f>
        <v>2.6106222428515227E-3</v>
      </c>
      <c r="AR46" s="214">
        <f>'2.2'!AR46/'3.1.a'!$H$183</f>
        <v>0</v>
      </c>
      <c r="AS46" s="214">
        <f>'2.2'!AS46/'3.1.a'!$H$183</f>
        <v>0</v>
      </c>
      <c r="AT46" s="214">
        <f>'2.2'!AT46/'3.1.a'!$H$183</f>
        <v>2.6106222428515227E-3</v>
      </c>
      <c r="AU46" s="214">
        <f>'2.2'!AU46/'3.1.a'!$H$183</f>
        <v>3.9312015945529753E-5</v>
      </c>
      <c r="AV46" s="214">
        <f>'2.2'!AV46/'3.1.a'!$H$183</f>
        <v>1.0203013976556154E-3</v>
      </c>
      <c r="AW46" s="214">
        <f>'2.2'!AW46/'3.1.a'!$H$183</f>
        <v>0</v>
      </c>
      <c r="AX46" s="239">
        <f>'2.2'!AX46/'3.1.a'!$H$183</f>
        <v>3.6702356564526678E-3</v>
      </c>
      <c r="AY46" s="238">
        <f>'2.2'!AY46/'3.1.a'!$I$183</f>
        <v>2.3165862102748494E-3</v>
      </c>
      <c r="AZ46" s="214">
        <f>'2.2'!AZ46/'3.1.a'!$I$183</f>
        <v>0</v>
      </c>
      <c r="BA46" s="214">
        <f>'2.2'!BA46/'3.1.a'!$I$183</f>
        <v>0</v>
      </c>
      <c r="BB46" s="214">
        <f>'2.2'!BB46/'3.1.a'!$I$183</f>
        <v>2.3165862102748494E-3</v>
      </c>
      <c r="BC46" s="214">
        <f>'2.2'!BC46/'3.1.a'!$I$183</f>
        <v>3.3114227070269734E-5</v>
      </c>
      <c r="BD46" s="214">
        <f>'2.2'!BD46/'3.1.a'!$I$183</f>
        <v>1.1846177992556872E-3</v>
      </c>
      <c r="BE46" s="214">
        <f>'2.2'!BE46/'3.1.a'!$I$183</f>
        <v>0</v>
      </c>
      <c r="BF46" s="239">
        <f>'2.2'!BF46/'3.1.a'!$I$183</f>
        <v>3.5343182366008061E-3</v>
      </c>
      <c r="BG46" s="238">
        <f>'2.2'!BG46/'3.1.a'!$J$183</f>
        <v>2.1381567232148218E-3</v>
      </c>
      <c r="BH46" s="214">
        <f>'2.2'!BH46/'3.1.a'!$J$183</f>
        <v>0</v>
      </c>
      <c r="BI46" s="214">
        <f>'2.2'!BI46/'3.1.a'!$J$183</f>
        <v>0</v>
      </c>
      <c r="BJ46" s="214">
        <f>'2.2'!BJ46/'3.1.a'!$J$183</f>
        <v>2.1381567232148218E-3</v>
      </c>
      <c r="BK46" s="214">
        <f>'2.2'!BK46/'3.1.a'!$J$183</f>
        <v>4.5288600363010862E-5</v>
      </c>
      <c r="BL46" s="214">
        <f>'2.2'!BL46/'3.1.a'!$J$183</f>
        <v>1.1703843493070926E-3</v>
      </c>
      <c r="BM46" s="214">
        <f>'2.2'!BM46/'3.1.a'!$J$183</f>
        <v>0</v>
      </c>
      <c r="BN46" s="239">
        <f>'2.2'!BN46/'3.1.a'!$J$183</f>
        <v>3.3538296728849253E-3</v>
      </c>
      <c r="BO46" s="238">
        <f>'2.2'!BO46/'3.1.a'!$K$183</f>
        <v>2.1483217291213873E-3</v>
      </c>
      <c r="BP46" s="214">
        <f>'2.2'!BP46/'3.1.a'!$K$183</f>
        <v>0</v>
      </c>
      <c r="BQ46" s="214">
        <f>'2.2'!BQ46/'3.1.a'!$K$183</f>
        <v>0</v>
      </c>
      <c r="BR46" s="214">
        <f>'2.2'!BR46/'3.1.a'!$K$183</f>
        <v>2.1483217291213873E-3</v>
      </c>
      <c r="BS46" s="214">
        <f>'2.2'!BS46/'3.1.a'!$K$183</f>
        <v>3.6846729543280197E-5</v>
      </c>
      <c r="BT46" s="214">
        <f>'2.2'!BT46/'3.1.a'!$K$183</f>
        <v>1.2787996401559679E-3</v>
      </c>
      <c r="BU46" s="214">
        <f>'2.2'!BU46/'3.1.a'!$K$183</f>
        <v>0</v>
      </c>
      <c r="BV46" s="239">
        <f>'2.2'!BV46/'3.1.a'!$K$183</f>
        <v>3.4639680988206348E-3</v>
      </c>
      <c r="BW46" s="238">
        <f>'2.2'!BW46/'3.1.a'!$L$183</f>
        <v>2.0388415697014011E-3</v>
      </c>
      <c r="BX46" s="214">
        <f>'2.2'!BX46/'3.1.a'!$L$183</f>
        <v>0</v>
      </c>
      <c r="BY46" s="214">
        <f>'2.2'!BY46/'3.1.a'!$L$183</f>
        <v>0</v>
      </c>
      <c r="BZ46" s="214">
        <f>'2.2'!BZ46/'3.1.a'!$L$183</f>
        <v>2.0388415697014011E-3</v>
      </c>
      <c r="CA46" s="214">
        <f>'2.2'!CA46/'3.1.a'!$L$183</f>
        <v>3.4230427270017967E-5</v>
      </c>
      <c r="CB46" s="214">
        <f>'2.2'!CB46/'3.1.a'!$L$183</f>
        <v>1.3583704949288581E-3</v>
      </c>
      <c r="CC46" s="214">
        <f>'2.2'!CC46/'3.1.a'!$L$183</f>
        <v>0</v>
      </c>
      <c r="CD46" s="239">
        <f>'2.2'!CD46/'3.1.a'!$L$183</f>
        <v>3.4314424919002768E-3</v>
      </c>
      <c r="CE46" s="238">
        <f>'2.2'!CE46/'3.1.a'!$M$183</f>
        <v>2.3016645429124356E-3</v>
      </c>
      <c r="CF46" s="214">
        <f>'2.2'!CF46/'3.1.a'!$M$183</f>
        <v>0</v>
      </c>
      <c r="CG46" s="214">
        <f>'2.2'!CG46/'3.1.a'!$M$183</f>
        <v>0</v>
      </c>
      <c r="CH46" s="214">
        <f>'2.2'!CH46/'3.1.a'!$M$183</f>
        <v>2.3016645429124356E-3</v>
      </c>
      <c r="CI46" s="214">
        <f>'2.2'!CI46/'3.1.a'!$M$183</f>
        <v>3.1162396544311443E-5</v>
      </c>
      <c r="CJ46" s="214">
        <f>'2.2'!CJ46/'3.1.a'!$M$183</f>
        <v>1.2805274438036564E-3</v>
      </c>
      <c r="CK46" s="214">
        <f>'2.2'!CK46/'3.1.a'!$M$183</f>
        <v>0</v>
      </c>
      <c r="CL46" s="285">
        <f>'2.2'!CL46/'3.1.a'!$M$183</f>
        <v>3.6133543832604039E-3</v>
      </c>
    </row>
    <row r="47" spans="1:91" s="48" customFormat="1" ht="20.100000000000001" customHeight="1" x14ac:dyDescent="0.25">
      <c r="A47" s="45" t="s">
        <v>452</v>
      </c>
      <c r="B47" s="56" t="s">
        <v>453</v>
      </c>
      <c r="C47" s="228">
        <f>'2.2'!C47/'3.1.a'!$C$183</f>
        <v>7.6671934691715854E-4</v>
      </c>
      <c r="D47" s="148">
        <f>'2.2'!D47/'3.1.a'!$C$183</f>
        <v>0</v>
      </c>
      <c r="E47" s="148">
        <f>'2.2'!E47/'3.1.a'!$C$183</f>
        <v>0</v>
      </c>
      <c r="F47" s="148">
        <f>'2.2'!F47/'3.1.a'!$C$183</f>
        <v>7.6671934691715854E-4</v>
      </c>
      <c r="G47" s="148">
        <f>'2.2'!G47/'3.1.a'!$C$183</f>
        <v>0</v>
      </c>
      <c r="H47" s="148">
        <f>'2.2'!H47/'3.1.a'!$C$183</f>
        <v>0</v>
      </c>
      <c r="I47" s="148">
        <f>'2.2'!I47/'3.1.a'!$C$183</f>
        <v>0</v>
      </c>
      <c r="J47" s="229">
        <f>'2.2'!J47/'3.1.a'!$C$183</f>
        <v>7.6671934691715854E-4</v>
      </c>
      <c r="K47" s="228">
        <f>'2.2'!K47/'3.1.a'!$D$183</f>
        <v>7.3834952319518728E-4</v>
      </c>
      <c r="L47" s="148">
        <f>'2.2'!L47/'3.1.a'!$D$183</f>
        <v>0</v>
      </c>
      <c r="M47" s="148">
        <f>'2.2'!M47/'3.1.a'!$D$183</f>
        <v>0</v>
      </c>
      <c r="N47" s="148">
        <f>'2.2'!N47/'3.1.a'!$D$183</f>
        <v>7.3834952319518728E-4</v>
      </c>
      <c r="O47" s="148">
        <f>'2.2'!O47/'3.1.a'!$D$183</f>
        <v>0</v>
      </c>
      <c r="P47" s="148">
        <f>'2.2'!P47/'3.1.a'!$D$183</f>
        <v>0</v>
      </c>
      <c r="Q47" s="148">
        <f>'2.2'!Q47/'3.1.a'!$D$183</f>
        <v>0</v>
      </c>
      <c r="R47" s="229">
        <f>'2.2'!R47/'3.1.a'!$D$183</f>
        <v>7.3834952319518728E-4</v>
      </c>
      <c r="S47" s="228">
        <f>'2.2'!S47/'3.1.a'!$E$183</f>
        <v>7.4068181492950851E-4</v>
      </c>
      <c r="T47" s="148">
        <f>'2.2'!T47/'3.1.a'!$E$183</f>
        <v>0</v>
      </c>
      <c r="U47" s="148">
        <f>'2.2'!U47/'3.1.a'!$E$183</f>
        <v>0</v>
      </c>
      <c r="V47" s="148">
        <f>'2.2'!V47/'3.1.a'!$E$183</f>
        <v>7.4068181492950851E-4</v>
      </c>
      <c r="W47" s="148">
        <f>'2.2'!W47/'3.1.a'!$E$183</f>
        <v>0</v>
      </c>
      <c r="X47" s="148">
        <f>'2.2'!X47/'3.1.a'!$E$183</f>
        <v>0</v>
      </c>
      <c r="Y47" s="148">
        <f>'2.2'!Y47/'3.1.a'!$E$183</f>
        <v>0</v>
      </c>
      <c r="Z47" s="229">
        <f>'2.2'!Z47/'3.1.a'!$E$183</f>
        <v>7.4068181492950851E-4</v>
      </c>
      <c r="AA47" s="228">
        <f>'2.2'!AA47/'3.1.a'!$F$183</f>
        <v>7.1054928817494277E-4</v>
      </c>
      <c r="AB47" s="148">
        <f>'2.2'!AB47/'3.1.a'!$F$183</f>
        <v>0</v>
      </c>
      <c r="AC47" s="148">
        <f>'2.2'!AC47/'3.1.a'!$F$183</f>
        <v>0</v>
      </c>
      <c r="AD47" s="148">
        <f>'2.2'!AD47/'3.1.a'!$F$183</f>
        <v>7.1054928817494277E-4</v>
      </c>
      <c r="AE47" s="148">
        <f>'2.2'!AE47/'3.1.a'!$F$183</f>
        <v>0</v>
      </c>
      <c r="AF47" s="148">
        <f>'2.2'!AF47/'3.1.a'!$F$183</f>
        <v>0</v>
      </c>
      <c r="AG47" s="148">
        <f>'2.2'!AG47/'3.1.a'!$F$183</f>
        <v>0</v>
      </c>
      <c r="AH47" s="229">
        <f>'2.2'!AH47/'3.1.a'!$F$183</f>
        <v>7.1054928817494277E-4</v>
      </c>
      <c r="AI47" s="228">
        <f>'2.2'!AI47/'3.1.a'!$G$183</f>
        <v>7.7674454432316716E-4</v>
      </c>
      <c r="AJ47" s="148">
        <f>'2.2'!AJ47/'3.1.a'!$G$183</f>
        <v>0</v>
      </c>
      <c r="AK47" s="148">
        <f>'2.2'!AK47/'3.1.a'!$G$183</f>
        <v>0</v>
      </c>
      <c r="AL47" s="148">
        <f>'2.2'!AL47/'3.1.a'!$G$183</f>
        <v>7.7674454432316716E-4</v>
      </c>
      <c r="AM47" s="148">
        <f>'2.2'!AM47/'3.1.a'!$G$183</f>
        <v>0</v>
      </c>
      <c r="AN47" s="148">
        <f>'2.2'!AN47/'3.1.a'!$G$183</f>
        <v>0</v>
      </c>
      <c r="AO47" s="148">
        <f>'2.2'!AO47/'3.1.a'!$G$183</f>
        <v>0</v>
      </c>
      <c r="AP47" s="229">
        <f>'2.2'!AP47/'3.1.a'!$G$183</f>
        <v>7.7674454432316716E-4</v>
      </c>
      <c r="AQ47" s="228">
        <f>'2.2'!AQ47/'3.1.a'!$H$183</f>
        <v>8.4824855056892456E-4</v>
      </c>
      <c r="AR47" s="148">
        <f>'2.2'!AR47/'3.1.a'!$H$183</f>
        <v>0</v>
      </c>
      <c r="AS47" s="148">
        <f>'2.2'!AS47/'3.1.a'!$H$183</f>
        <v>0</v>
      </c>
      <c r="AT47" s="148">
        <f>'2.2'!AT47/'3.1.a'!$H$183</f>
        <v>8.4824855056892456E-4</v>
      </c>
      <c r="AU47" s="148">
        <f>'2.2'!AU47/'3.1.a'!$H$183</f>
        <v>0</v>
      </c>
      <c r="AV47" s="148">
        <f>'2.2'!AV47/'3.1.a'!$H$183</f>
        <v>0</v>
      </c>
      <c r="AW47" s="148">
        <f>'2.2'!AW47/'3.1.a'!$H$183</f>
        <v>0</v>
      </c>
      <c r="AX47" s="229">
        <f>'2.2'!AX47/'3.1.a'!$H$183</f>
        <v>8.4824855056892456E-4</v>
      </c>
      <c r="AY47" s="228">
        <f>'2.2'!AY47/'3.1.a'!$I$183</f>
        <v>6.7858458405430382E-4</v>
      </c>
      <c r="AZ47" s="148">
        <f>'2.2'!AZ47/'3.1.a'!$I$183</f>
        <v>0</v>
      </c>
      <c r="BA47" s="148">
        <f>'2.2'!BA47/'3.1.a'!$I$183</f>
        <v>0</v>
      </c>
      <c r="BB47" s="148">
        <f>'2.2'!BB47/'3.1.a'!$I$183</f>
        <v>6.7858458405430382E-4</v>
      </c>
      <c r="BC47" s="148">
        <f>'2.2'!BC47/'3.1.a'!$I$183</f>
        <v>0</v>
      </c>
      <c r="BD47" s="148">
        <f>'2.2'!BD47/'3.1.a'!$I$183</f>
        <v>0</v>
      </c>
      <c r="BE47" s="148">
        <f>'2.2'!BE47/'3.1.a'!$I$183</f>
        <v>0</v>
      </c>
      <c r="BF47" s="229">
        <f>'2.2'!BF47/'3.1.a'!$I$183</f>
        <v>6.7858458405430382E-4</v>
      </c>
      <c r="BG47" s="228">
        <f>'2.2'!BG47/'3.1.a'!$J$183</f>
        <v>6.9454449963928314E-4</v>
      </c>
      <c r="BH47" s="148">
        <f>'2.2'!BH47/'3.1.a'!$J$183</f>
        <v>0</v>
      </c>
      <c r="BI47" s="148">
        <f>'2.2'!BI47/'3.1.a'!$J$183</f>
        <v>0</v>
      </c>
      <c r="BJ47" s="148">
        <f>'2.2'!BJ47/'3.1.a'!$J$183</f>
        <v>6.9454449963928314E-4</v>
      </c>
      <c r="BK47" s="148">
        <f>'2.2'!BK47/'3.1.a'!$J$183</f>
        <v>0</v>
      </c>
      <c r="BL47" s="148">
        <f>'2.2'!BL47/'3.1.a'!$J$183</f>
        <v>0</v>
      </c>
      <c r="BM47" s="148">
        <f>'2.2'!BM47/'3.1.a'!$J$183</f>
        <v>0</v>
      </c>
      <c r="BN47" s="229">
        <f>'2.2'!BN47/'3.1.a'!$J$183</f>
        <v>6.9454449963928314E-4</v>
      </c>
      <c r="BO47" s="228">
        <f>'2.2'!BO47/'3.1.a'!$K$183</f>
        <v>6.5229449350891135E-4</v>
      </c>
      <c r="BP47" s="148">
        <f>'2.2'!BP47/'3.1.a'!$K$183</f>
        <v>0</v>
      </c>
      <c r="BQ47" s="148">
        <f>'2.2'!BQ47/'3.1.a'!$K$183</f>
        <v>0</v>
      </c>
      <c r="BR47" s="148">
        <f>'2.2'!BR47/'3.1.a'!$K$183</f>
        <v>6.5229449350891135E-4</v>
      </c>
      <c r="BS47" s="148">
        <f>'2.2'!BS47/'3.1.a'!$K$183</f>
        <v>0</v>
      </c>
      <c r="BT47" s="148">
        <f>'2.2'!BT47/'3.1.a'!$K$183</f>
        <v>0</v>
      </c>
      <c r="BU47" s="148">
        <f>'2.2'!BU47/'3.1.a'!$K$183</f>
        <v>0</v>
      </c>
      <c r="BV47" s="229">
        <f>'2.2'!BV47/'3.1.a'!$K$183</f>
        <v>6.5229449350891135E-4</v>
      </c>
      <c r="BW47" s="228">
        <f>'2.2'!BW47/'3.1.a'!$L$183</f>
        <v>3.7823481481998061E-4</v>
      </c>
      <c r="BX47" s="148">
        <f>'2.2'!BX47/'3.1.a'!$L$183</f>
        <v>0</v>
      </c>
      <c r="BY47" s="148">
        <f>'2.2'!BY47/'3.1.a'!$L$183</f>
        <v>0</v>
      </c>
      <c r="BZ47" s="148">
        <f>'2.2'!BZ47/'3.1.a'!$L$183</f>
        <v>3.7823481481998061E-4</v>
      </c>
      <c r="CA47" s="148">
        <f>'2.2'!CA47/'3.1.a'!$L$183</f>
        <v>0</v>
      </c>
      <c r="CB47" s="148">
        <f>'2.2'!CB47/'3.1.a'!$L$183</f>
        <v>0</v>
      </c>
      <c r="CC47" s="148">
        <f>'2.2'!CC47/'3.1.a'!$L$183</f>
        <v>0</v>
      </c>
      <c r="CD47" s="229">
        <f>'2.2'!CD47/'3.1.a'!$L$183</f>
        <v>3.7823481481998061E-4</v>
      </c>
      <c r="CE47" s="228">
        <f>'2.2'!CE47/'3.1.a'!$M$183</f>
        <v>3.898280254372383E-4</v>
      </c>
      <c r="CF47" s="148">
        <f>'2.2'!CF47/'3.1.a'!$M$183</f>
        <v>0</v>
      </c>
      <c r="CG47" s="148">
        <f>'2.2'!CG47/'3.1.a'!$M$183</f>
        <v>0</v>
      </c>
      <c r="CH47" s="148">
        <f>'2.2'!CH47/'3.1.a'!$M$183</f>
        <v>3.898280254372383E-4</v>
      </c>
      <c r="CI47" s="148">
        <f>'2.2'!CI47/'3.1.a'!$M$183</f>
        <v>0</v>
      </c>
      <c r="CJ47" s="148">
        <f>'2.2'!CJ47/'3.1.a'!$M$183</f>
        <v>0</v>
      </c>
      <c r="CK47" s="148">
        <f>'2.2'!CK47/'3.1.a'!$M$183</f>
        <v>0</v>
      </c>
      <c r="CL47" s="286">
        <f>'2.2'!CL47/'3.1.a'!$M$183</f>
        <v>3.898280254372383E-4</v>
      </c>
      <c r="CM47" s="81"/>
    </row>
    <row r="48" spans="1:91" s="48" customFormat="1" ht="20.100000000000001" customHeight="1" x14ac:dyDescent="0.25">
      <c r="A48" s="45" t="s">
        <v>454</v>
      </c>
      <c r="B48" s="56" t="s">
        <v>455</v>
      </c>
      <c r="C48" s="228">
        <f>'2.2'!C48/'3.1.a'!$C$183</f>
        <v>7.2839391030835748E-4</v>
      </c>
      <c r="D48" s="148">
        <f>'2.2'!D48/'3.1.a'!$C$183</f>
        <v>0</v>
      </c>
      <c r="E48" s="148">
        <f>'2.2'!E48/'3.1.a'!$C$183</f>
        <v>0</v>
      </c>
      <c r="F48" s="148">
        <f>'2.2'!F48/'3.1.a'!$C$183</f>
        <v>7.2839391030835748E-4</v>
      </c>
      <c r="G48" s="148">
        <f>'2.2'!G48/'3.1.a'!$C$183</f>
        <v>0</v>
      </c>
      <c r="H48" s="148">
        <f>'2.2'!H48/'3.1.a'!$C$183</f>
        <v>0</v>
      </c>
      <c r="I48" s="148">
        <f>'2.2'!I48/'3.1.a'!$C$183</f>
        <v>0</v>
      </c>
      <c r="J48" s="229">
        <f>'2.2'!J48/'3.1.a'!$C$183</f>
        <v>7.2839391030835748E-4</v>
      </c>
      <c r="K48" s="228">
        <f>'2.2'!K48/'3.1.a'!$D$183</f>
        <v>7.4693280168641588E-4</v>
      </c>
      <c r="L48" s="148">
        <f>'2.2'!L48/'3.1.a'!$D$183</f>
        <v>0</v>
      </c>
      <c r="M48" s="148">
        <f>'2.2'!M48/'3.1.a'!$D$183</f>
        <v>0</v>
      </c>
      <c r="N48" s="148">
        <f>'2.2'!N48/'3.1.a'!$D$183</f>
        <v>7.4693280168641588E-4</v>
      </c>
      <c r="O48" s="148">
        <f>'2.2'!O48/'3.1.a'!$D$183</f>
        <v>0</v>
      </c>
      <c r="P48" s="148">
        <f>'2.2'!P48/'3.1.a'!$D$183</f>
        <v>0</v>
      </c>
      <c r="Q48" s="148">
        <f>'2.2'!Q48/'3.1.a'!$D$183</f>
        <v>0</v>
      </c>
      <c r="R48" s="229">
        <f>'2.2'!R48/'3.1.a'!$D$183</f>
        <v>7.4693280168641588E-4</v>
      </c>
      <c r="S48" s="228">
        <f>'2.2'!S48/'3.1.a'!$E$183</f>
        <v>7.3070698037077655E-4</v>
      </c>
      <c r="T48" s="148">
        <f>'2.2'!T48/'3.1.a'!$E$183</f>
        <v>0</v>
      </c>
      <c r="U48" s="148">
        <f>'2.2'!U48/'3.1.a'!$E$183</f>
        <v>0</v>
      </c>
      <c r="V48" s="148">
        <f>'2.2'!V48/'3.1.a'!$E$183</f>
        <v>7.3070698037077655E-4</v>
      </c>
      <c r="W48" s="148">
        <f>'2.2'!W48/'3.1.a'!$E$183</f>
        <v>0</v>
      </c>
      <c r="X48" s="148">
        <f>'2.2'!X48/'3.1.a'!$E$183</f>
        <v>0</v>
      </c>
      <c r="Y48" s="148">
        <f>'2.2'!Y48/'3.1.a'!$E$183</f>
        <v>0</v>
      </c>
      <c r="Z48" s="229">
        <f>'2.2'!Z48/'3.1.a'!$E$183</f>
        <v>7.3070698037077655E-4</v>
      </c>
      <c r="AA48" s="228">
        <f>'2.2'!AA48/'3.1.a'!$F$183</f>
        <v>7.4797070993820071E-4</v>
      </c>
      <c r="AB48" s="148">
        <f>'2.2'!AB48/'3.1.a'!$F$183</f>
        <v>0</v>
      </c>
      <c r="AC48" s="148">
        <f>'2.2'!AC48/'3.1.a'!$F$183</f>
        <v>0</v>
      </c>
      <c r="AD48" s="148">
        <f>'2.2'!AD48/'3.1.a'!$F$183</f>
        <v>7.4797070993820071E-4</v>
      </c>
      <c r="AE48" s="148">
        <f>'2.2'!AE48/'3.1.a'!$F$183</f>
        <v>0</v>
      </c>
      <c r="AF48" s="148">
        <f>'2.2'!AF48/'3.1.a'!$F$183</f>
        <v>0</v>
      </c>
      <c r="AG48" s="148">
        <f>'2.2'!AG48/'3.1.a'!$F$183</f>
        <v>0</v>
      </c>
      <c r="AH48" s="229">
        <f>'2.2'!AH48/'3.1.a'!$F$183</f>
        <v>7.4797070993820071E-4</v>
      </c>
      <c r="AI48" s="228">
        <f>'2.2'!AI48/'3.1.a'!$G$183</f>
        <v>7.1728448379317143E-4</v>
      </c>
      <c r="AJ48" s="148">
        <f>'2.2'!AJ48/'3.1.a'!$G$183</f>
        <v>0</v>
      </c>
      <c r="AK48" s="148">
        <f>'2.2'!AK48/'3.1.a'!$G$183</f>
        <v>0</v>
      </c>
      <c r="AL48" s="148">
        <f>'2.2'!AL48/'3.1.a'!$G$183</f>
        <v>7.1728448379317143E-4</v>
      </c>
      <c r="AM48" s="148">
        <f>'2.2'!AM48/'3.1.a'!$G$183</f>
        <v>0</v>
      </c>
      <c r="AN48" s="148">
        <f>'2.2'!AN48/'3.1.a'!$G$183</f>
        <v>0</v>
      </c>
      <c r="AO48" s="148">
        <f>'2.2'!AO48/'3.1.a'!$G$183</f>
        <v>0</v>
      </c>
      <c r="AP48" s="229">
        <f>'2.2'!AP48/'3.1.a'!$G$183</f>
        <v>7.1728448379317143E-4</v>
      </c>
      <c r="AQ48" s="228">
        <f>'2.2'!AQ48/'3.1.a'!$H$183</f>
        <v>7.0744696908679381E-4</v>
      </c>
      <c r="AR48" s="148">
        <f>'2.2'!AR48/'3.1.a'!$H$183</f>
        <v>0</v>
      </c>
      <c r="AS48" s="148">
        <f>'2.2'!AS48/'3.1.a'!$H$183</f>
        <v>0</v>
      </c>
      <c r="AT48" s="148">
        <f>'2.2'!AT48/'3.1.a'!$H$183</f>
        <v>7.0744696908679381E-4</v>
      </c>
      <c r="AU48" s="148">
        <f>'2.2'!AU48/'3.1.a'!$H$183</f>
        <v>0</v>
      </c>
      <c r="AV48" s="148">
        <f>'2.2'!AV48/'3.1.a'!$H$183</f>
        <v>0</v>
      </c>
      <c r="AW48" s="148">
        <f>'2.2'!AW48/'3.1.a'!$H$183</f>
        <v>0</v>
      </c>
      <c r="AX48" s="229">
        <f>'2.2'!AX48/'3.1.a'!$H$183</f>
        <v>7.0744696908679381E-4</v>
      </c>
      <c r="AY48" s="228">
        <f>'2.2'!AY48/'3.1.a'!$I$183</f>
        <v>6.7675915507052747E-4</v>
      </c>
      <c r="AZ48" s="148">
        <f>'2.2'!AZ48/'3.1.a'!$I$183</f>
        <v>0</v>
      </c>
      <c r="BA48" s="148">
        <f>'2.2'!BA48/'3.1.a'!$I$183</f>
        <v>0</v>
      </c>
      <c r="BB48" s="148">
        <f>'2.2'!BB48/'3.1.a'!$I$183</f>
        <v>6.7675915507052747E-4</v>
      </c>
      <c r="BC48" s="148">
        <f>'2.2'!BC48/'3.1.a'!$I$183</f>
        <v>0</v>
      </c>
      <c r="BD48" s="148">
        <f>'2.2'!BD48/'3.1.a'!$I$183</f>
        <v>0</v>
      </c>
      <c r="BE48" s="148">
        <f>'2.2'!BE48/'3.1.a'!$I$183</f>
        <v>0</v>
      </c>
      <c r="BF48" s="229">
        <f>'2.2'!BF48/'3.1.a'!$I$183</f>
        <v>6.7675915507052747E-4</v>
      </c>
      <c r="BG48" s="228">
        <f>'2.2'!BG48/'3.1.a'!$J$183</f>
        <v>5.0133297628919711E-4</v>
      </c>
      <c r="BH48" s="148">
        <f>'2.2'!BH48/'3.1.a'!$J$183</f>
        <v>0</v>
      </c>
      <c r="BI48" s="148">
        <f>'2.2'!BI48/'3.1.a'!$J$183</f>
        <v>0</v>
      </c>
      <c r="BJ48" s="148">
        <f>'2.2'!BJ48/'3.1.a'!$J$183</f>
        <v>5.0133297628919711E-4</v>
      </c>
      <c r="BK48" s="148">
        <f>'2.2'!BK48/'3.1.a'!$J$183</f>
        <v>0</v>
      </c>
      <c r="BL48" s="148">
        <f>'2.2'!BL48/'3.1.a'!$J$183</f>
        <v>0</v>
      </c>
      <c r="BM48" s="148">
        <f>'2.2'!BM48/'3.1.a'!$J$183</f>
        <v>0</v>
      </c>
      <c r="BN48" s="229">
        <f>'2.2'!BN48/'3.1.a'!$J$183</f>
        <v>5.0133297628919711E-4</v>
      </c>
      <c r="BO48" s="228">
        <f>'2.2'!BO48/'3.1.a'!$K$183</f>
        <v>3.3012329633569631E-4</v>
      </c>
      <c r="BP48" s="148">
        <f>'2.2'!BP48/'3.1.a'!$K$183</f>
        <v>0</v>
      </c>
      <c r="BQ48" s="148">
        <f>'2.2'!BQ48/'3.1.a'!$K$183</f>
        <v>0</v>
      </c>
      <c r="BR48" s="148">
        <f>'2.2'!BR48/'3.1.a'!$K$183</f>
        <v>3.3012329633569631E-4</v>
      </c>
      <c r="BS48" s="148">
        <f>'2.2'!BS48/'3.1.a'!$K$183</f>
        <v>0</v>
      </c>
      <c r="BT48" s="148">
        <f>'2.2'!BT48/'3.1.a'!$K$183</f>
        <v>0</v>
      </c>
      <c r="BU48" s="148">
        <f>'2.2'!BU48/'3.1.a'!$K$183</f>
        <v>0</v>
      </c>
      <c r="BV48" s="229">
        <f>'2.2'!BV48/'3.1.a'!$K$183</f>
        <v>3.3012329633569631E-4</v>
      </c>
      <c r="BW48" s="228">
        <f>'2.2'!BW48/'3.1.a'!$L$183</f>
        <v>1.3868337799883762E-4</v>
      </c>
      <c r="BX48" s="148">
        <f>'2.2'!BX48/'3.1.a'!$L$183</f>
        <v>0</v>
      </c>
      <c r="BY48" s="148">
        <f>'2.2'!BY48/'3.1.a'!$L$183</f>
        <v>0</v>
      </c>
      <c r="BZ48" s="148">
        <f>'2.2'!BZ48/'3.1.a'!$L$183</f>
        <v>1.3868337799883762E-4</v>
      </c>
      <c r="CA48" s="148">
        <f>'2.2'!CA48/'3.1.a'!$L$183</f>
        <v>0</v>
      </c>
      <c r="CB48" s="148">
        <f>'2.2'!CB48/'3.1.a'!$L$183</f>
        <v>0</v>
      </c>
      <c r="CC48" s="148">
        <f>'2.2'!CC48/'3.1.a'!$L$183</f>
        <v>0</v>
      </c>
      <c r="CD48" s="229">
        <f>'2.2'!CD48/'3.1.a'!$L$183</f>
        <v>1.3868337799883762E-4</v>
      </c>
      <c r="CE48" s="228">
        <f>'2.2'!CE48/'3.1.a'!$M$183</f>
        <v>2.3291057547216478E-5</v>
      </c>
      <c r="CF48" s="148">
        <f>'2.2'!CF48/'3.1.a'!$M$183</f>
        <v>0</v>
      </c>
      <c r="CG48" s="148">
        <f>'2.2'!CG48/'3.1.a'!$M$183</f>
        <v>0</v>
      </c>
      <c r="CH48" s="148">
        <f>'2.2'!CH48/'3.1.a'!$M$183</f>
        <v>2.3291057547216478E-5</v>
      </c>
      <c r="CI48" s="148">
        <f>'2.2'!CI48/'3.1.a'!$M$183</f>
        <v>0</v>
      </c>
      <c r="CJ48" s="148">
        <f>'2.2'!CJ48/'3.1.a'!$M$183</f>
        <v>0</v>
      </c>
      <c r="CK48" s="148">
        <f>'2.2'!CK48/'3.1.a'!$M$183</f>
        <v>0</v>
      </c>
      <c r="CL48" s="286">
        <f>'2.2'!CL48/'3.1.a'!$M$183</f>
        <v>2.3291057547216478E-5</v>
      </c>
      <c r="CM48" s="81"/>
    </row>
    <row r="49" spans="1:91" s="48" customFormat="1" ht="20.100000000000001" customHeight="1" x14ac:dyDescent="0.25">
      <c r="A49" s="45" t="s">
        <v>456</v>
      </c>
      <c r="B49" s="56" t="s">
        <v>457</v>
      </c>
      <c r="C49" s="228">
        <f>'2.2'!C49/'3.1.a'!$C$183</f>
        <v>3.117710547352997E-4</v>
      </c>
      <c r="D49" s="148">
        <f>'2.2'!D49/'3.1.a'!$C$183</f>
        <v>0</v>
      </c>
      <c r="E49" s="148">
        <f>'2.2'!E49/'3.1.a'!$C$183</f>
        <v>0</v>
      </c>
      <c r="F49" s="148">
        <f>'2.2'!F49/'3.1.a'!$C$183</f>
        <v>3.117710547352997E-4</v>
      </c>
      <c r="G49" s="148">
        <f>'2.2'!G49/'3.1.a'!$C$183</f>
        <v>0</v>
      </c>
      <c r="H49" s="148">
        <f>'2.2'!H49/'3.1.a'!$C$183</f>
        <v>0</v>
      </c>
      <c r="I49" s="148">
        <f>'2.2'!I49/'3.1.a'!$C$183</f>
        <v>0</v>
      </c>
      <c r="J49" s="229">
        <f>'2.2'!J49/'3.1.a'!$C$183</f>
        <v>3.117710547352997E-4</v>
      </c>
      <c r="K49" s="228">
        <f>'2.2'!K49/'3.1.a'!$D$183</f>
        <v>3.443760363857634E-4</v>
      </c>
      <c r="L49" s="148">
        <f>'2.2'!L49/'3.1.a'!$D$183</f>
        <v>0</v>
      </c>
      <c r="M49" s="148">
        <f>'2.2'!M49/'3.1.a'!$D$183</f>
        <v>0</v>
      </c>
      <c r="N49" s="148">
        <f>'2.2'!N49/'3.1.a'!$D$183</f>
        <v>3.443760363857634E-4</v>
      </c>
      <c r="O49" s="148">
        <f>'2.2'!O49/'3.1.a'!$D$183</f>
        <v>0</v>
      </c>
      <c r="P49" s="148">
        <f>'2.2'!P49/'3.1.a'!$D$183</f>
        <v>0</v>
      </c>
      <c r="Q49" s="148">
        <f>'2.2'!Q49/'3.1.a'!$D$183</f>
        <v>0</v>
      </c>
      <c r="R49" s="229">
        <f>'2.2'!R49/'3.1.a'!$D$183</f>
        <v>3.443760363857634E-4</v>
      </c>
      <c r="S49" s="228">
        <f>'2.2'!S49/'3.1.a'!$E$183</f>
        <v>4.0758901974968635E-4</v>
      </c>
      <c r="T49" s="148">
        <f>'2.2'!T49/'3.1.a'!$E$183</f>
        <v>0</v>
      </c>
      <c r="U49" s="148">
        <f>'2.2'!U49/'3.1.a'!$E$183</f>
        <v>0</v>
      </c>
      <c r="V49" s="148">
        <f>'2.2'!V49/'3.1.a'!$E$183</f>
        <v>4.0758901974968635E-4</v>
      </c>
      <c r="W49" s="148">
        <f>'2.2'!W49/'3.1.a'!$E$183</f>
        <v>0</v>
      </c>
      <c r="X49" s="148">
        <f>'2.2'!X49/'3.1.a'!$E$183</f>
        <v>0</v>
      </c>
      <c r="Y49" s="148">
        <f>'2.2'!Y49/'3.1.a'!$E$183</f>
        <v>0</v>
      </c>
      <c r="Z49" s="229">
        <f>'2.2'!Z49/'3.1.a'!$E$183</f>
        <v>4.0758901974968635E-4</v>
      </c>
      <c r="AA49" s="228">
        <f>'2.2'!AA49/'3.1.a'!$F$183</f>
        <v>4.1721028759556905E-4</v>
      </c>
      <c r="AB49" s="148">
        <f>'2.2'!AB49/'3.1.a'!$F$183</f>
        <v>0</v>
      </c>
      <c r="AC49" s="148">
        <f>'2.2'!AC49/'3.1.a'!$F$183</f>
        <v>0</v>
      </c>
      <c r="AD49" s="148">
        <f>'2.2'!AD49/'3.1.a'!$F$183</f>
        <v>4.1721028759556905E-4</v>
      </c>
      <c r="AE49" s="148">
        <f>'2.2'!AE49/'3.1.a'!$F$183</f>
        <v>0</v>
      </c>
      <c r="AF49" s="148">
        <f>'2.2'!AF49/'3.1.a'!$F$183</f>
        <v>0</v>
      </c>
      <c r="AG49" s="148">
        <f>'2.2'!AG49/'3.1.a'!$F$183</f>
        <v>0</v>
      </c>
      <c r="AH49" s="229">
        <f>'2.2'!AH49/'3.1.a'!$F$183</f>
        <v>4.1721028759556905E-4</v>
      </c>
      <c r="AI49" s="228">
        <f>'2.2'!AI49/'3.1.a'!$G$183</f>
        <v>4.3238652057388244E-4</v>
      </c>
      <c r="AJ49" s="148">
        <f>'2.2'!AJ49/'3.1.a'!$G$183</f>
        <v>0</v>
      </c>
      <c r="AK49" s="148">
        <f>'2.2'!AK49/'3.1.a'!$G$183</f>
        <v>0</v>
      </c>
      <c r="AL49" s="148">
        <f>'2.2'!AL49/'3.1.a'!$G$183</f>
        <v>4.3238652057388244E-4</v>
      </c>
      <c r="AM49" s="148">
        <f>'2.2'!AM49/'3.1.a'!$G$183</f>
        <v>0</v>
      </c>
      <c r="AN49" s="148">
        <f>'2.2'!AN49/'3.1.a'!$G$183</f>
        <v>0</v>
      </c>
      <c r="AO49" s="148">
        <f>'2.2'!AO49/'3.1.a'!$G$183</f>
        <v>0</v>
      </c>
      <c r="AP49" s="229">
        <f>'2.2'!AP49/'3.1.a'!$G$183</f>
        <v>4.3238652057388244E-4</v>
      </c>
      <c r="AQ49" s="228">
        <f>'2.2'!AQ49/'3.1.a'!$H$183</f>
        <v>4.9758713521344251E-4</v>
      </c>
      <c r="AR49" s="148">
        <f>'2.2'!AR49/'3.1.a'!$H$183</f>
        <v>0</v>
      </c>
      <c r="AS49" s="148">
        <f>'2.2'!AS49/'3.1.a'!$H$183</f>
        <v>0</v>
      </c>
      <c r="AT49" s="148">
        <f>'2.2'!AT49/'3.1.a'!$H$183</f>
        <v>4.9758713521344251E-4</v>
      </c>
      <c r="AU49" s="148">
        <f>'2.2'!AU49/'3.1.a'!$H$183</f>
        <v>0</v>
      </c>
      <c r="AV49" s="148">
        <f>'2.2'!AV49/'3.1.a'!$H$183</f>
        <v>0</v>
      </c>
      <c r="AW49" s="148">
        <f>'2.2'!AW49/'3.1.a'!$H$183</f>
        <v>0</v>
      </c>
      <c r="AX49" s="229">
        <f>'2.2'!AX49/'3.1.a'!$H$183</f>
        <v>4.9758713521344251E-4</v>
      </c>
      <c r="AY49" s="228">
        <f>'2.2'!AY49/'3.1.a'!$I$183</f>
        <v>4.6894161045649547E-4</v>
      </c>
      <c r="AZ49" s="148">
        <f>'2.2'!AZ49/'3.1.a'!$I$183</f>
        <v>0</v>
      </c>
      <c r="BA49" s="148">
        <f>'2.2'!BA49/'3.1.a'!$I$183</f>
        <v>0</v>
      </c>
      <c r="BB49" s="148">
        <f>'2.2'!BB49/'3.1.a'!$I$183</f>
        <v>4.6894161045649547E-4</v>
      </c>
      <c r="BC49" s="148">
        <f>'2.2'!BC49/'3.1.a'!$I$183</f>
        <v>0</v>
      </c>
      <c r="BD49" s="148">
        <f>'2.2'!BD49/'3.1.a'!$I$183</f>
        <v>0</v>
      </c>
      <c r="BE49" s="148">
        <f>'2.2'!BE49/'3.1.a'!$I$183</f>
        <v>0</v>
      </c>
      <c r="BF49" s="229">
        <f>'2.2'!BF49/'3.1.a'!$I$183</f>
        <v>4.6894161045649547E-4</v>
      </c>
      <c r="BG49" s="228">
        <f>'2.2'!BG49/'3.1.a'!$J$183</f>
        <v>4.5724536288552507E-4</v>
      </c>
      <c r="BH49" s="148">
        <f>'2.2'!BH49/'3.1.a'!$J$183</f>
        <v>0</v>
      </c>
      <c r="BI49" s="148">
        <f>'2.2'!BI49/'3.1.a'!$J$183</f>
        <v>0</v>
      </c>
      <c r="BJ49" s="148">
        <f>'2.2'!BJ49/'3.1.a'!$J$183</f>
        <v>4.5724536288552507E-4</v>
      </c>
      <c r="BK49" s="148">
        <f>'2.2'!BK49/'3.1.a'!$J$183</f>
        <v>0</v>
      </c>
      <c r="BL49" s="148">
        <f>'2.2'!BL49/'3.1.a'!$J$183</f>
        <v>0</v>
      </c>
      <c r="BM49" s="148">
        <f>'2.2'!BM49/'3.1.a'!$J$183</f>
        <v>0</v>
      </c>
      <c r="BN49" s="229">
        <f>'2.2'!BN49/'3.1.a'!$J$183</f>
        <v>4.5724536288552507E-4</v>
      </c>
      <c r="BO49" s="228">
        <f>'2.2'!BO49/'3.1.a'!$K$183</f>
        <v>5.8493758822959156E-4</v>
      </c>
      <c r="BP49" s="148">
        <f>'2.2'!BP49/'3.1.a'!$K$183</f>
        <v>0</v>
      </c>
      <c r="BQ49" s="148">
        <f>'2.2'!BQ49/'3.1.a'!$K$183</f>
        <v>0</v>
      </c>
      <c r="BR49" s="148">
        <f>'2.2'!BR49/'3.1.a'!$K$183</f>
        <v>5.8493758822959156E-4</v>
      </c>
      <c r="BS49" s="148">
        <f>'2.2'!BS49/'3.1.a'!$K$183</f>
        <v>0</v>
      </c>
      <c r="BT49" s="148">
        <f>'2.2'!BT49/'3.1.a'!$K$183</f>
        <v>0</v>
      </c>
      <c r="BU49" s="148">
        <f>'2.2'!BU49/'3.1.a'!$K$183</f>
        <v>0</v>
      </c>
      <c r="BV49" s="229">
        <f>'2.2'!BV49/'3.1.a'!$K$183</f>
        <v>5.8493758822959156E-4</v>
      </c>
      <c r="BW49" s="228">
        <f>'2.2'!BW49/'3.1.a'!$L$183</f>
        <v>6.9220146765474689E-4</v>
      </c>
      <c r="BX49" s="148">
        <f>'2.2'!BX49/'3.1.a'!$L$183</f>
        <v>0</v>
      </c>
      <c r="BY49" s="148">
        <f>'2.2'!BY49/'3.1.a'!$L$183</f>
        <v>0</v>
      </c>
      <c r="BZ49" s="148">
        <f>'2.2'!BZ49/'3.1.a'!$L$183</f>
        <v>6.9220146765474689E-4</v>
      </c>
      <c r="CA49" s="148">
        <f>'2.2'!CA49/'3.1.a'!$L$183</f>
        <v>0</v>
      </c>
      <c r="CB49" s="148">
        <f>'2.2'!CB49/'3.1.a'!$L$183</f>
        <v>0</v>
      </c>
      <c r="CC49" s="148">
        <f>'2.2'!CC49/'3.1.a'!$L$183</f>
        <v>0</v>
      </c>
      <c r="CD49" s="229">
        <f>'2.2'!CD49/'3.1.a'!$L$183</f>
        <v>6.9220146765474689E-4</v>
      </c>
      <c r="CE49" s="228">
        <f>'2.2'!CE49/'3.1.a'!$M$183</f>
        <v>7.9213193945451587E-4</v>
      </c>
      <c r="CF49" s="148">
        <f>'2.2'!CF49/'3.1.a'!$M$183</f>
        <v>0</v>
      </c>
      <c r="CG49" s="148">
        <f>'2.2'!CG49/'3.1.a'!$M$183</f>
        <v>0</v>
      </c>
      <c r="CH49" s="148">
        <f>'2.2'!CH49/'3.1.a'!$M$183</f>
        <v>7.9213193945451587E-4</v>
      </c>
      <c r="CI49" s="148">
        <f>'2.2'!CI49/'3.1.a'!$M$183</f>
        <v>0</v>
      </c>
      <c r="CJ49" s="148">
        <f>'2.2'!CJ49/'3.1.a'!$M$183</f>
        <v>0</v>
      </c>
      <c r="CK49" s="148">
        <f>'2.2'!CK49/'3.1.a'!$M$183</f>
        <v>0</v>
      </c>
      <c r="CL49" s="286">
        <f>'2.2'!CL49/'3.1.a'!$M$183</f>
        <v>7.9213193945451587E-4</v>
      </c>
      <c r="CM49" s="81"/>
    </row>
    <row r="50" spans="1:91" s="48" customFormat="1" ht="20.100000000000001" customHeight="1" x14ac:dyDescent="0.25">
      <c r="A50" s="45" t="s">
        <v>458</v>
      </c>
      <c r="B50" s="56" t="s">
        <v>488</v>
      </c>
      <c r="C50" s="228">
        <f>'2.2'!C50/'3.1.a'!$C$183</f>
        <v>0</v>
      </c>
      <c r="D50" s="148">
        <f>'2.2'!D50/'3.1.a'!$C$183</f>
        <v>0</v>
      </c>
      <c r="E50" s="148">
        <f>'2.2'!E50/'3.1.a'!$C$183</f>
        <v>0</v>
      </c>
      <c r="F50" s="148">
        <f>'2.2'!F50/'3.1.a'!$C$183</f>
        <v>0</v>
      </c>
      <c r="G50" s="148">
        <f>'2.2'!G50/'3.1.a'!$C$183</f>
        <v>2.150487948444702E-5</v>
      </c>
      <c r="H50" s="148">
        <f>'2.2'!H50/'3.1.a'!$C$183</f>
        <v>8.0211840361800403E-4</v>
      </c>
      <c r="I50" s="148">
        <f>'2.2'!I50/'3.1.a'!$C$183</f>
        <v>0</v>
      </c>
      <c r="J50" s="229">
        <f>'2.2'!J50/'3.1.a'!$C$183</f>
        <v>8.2362328310245099E-4</v>
      </c>
      <c r="K50" s="228">
        <f>'2.2'!K50/'3.1.a'!$D$183</f>
        <v>0</v>
      </c>
      <c r="L50" s="148">
        <f>'2.2'!L50/'3.1.a'!$D$183</f>
        <v>0</v>
      </c>
      <c r="M50" s="148">
        <f>'2.2'!M50/'3.1.a'!$D$183</f>
        <v>0</v>
      </c>
      <c r="N50" s="148">
        <f>'2.2'!N50/'3.1.a'!$D$183</f>
        <v>0</v>
      </c>
      <c r="O50" s="148">
        <f>'2.2'!O50/'3.1.a'!$D$183</f>
        <v>2.6084552548200777E-5</v>
      </c>
      <c r="P50" s="148">
        <f>'2.2'!P50/'3.1.a'!$D$183</f>
        <v>7.7370751560097359E-4</v>
      </c>
      <c r="Q50" s="148">
        <f>'2.2'!Q50/'3.1.a'!$D$183</f>
        <v>0</v>
      </c>
      <c r="R50" s="229">
        <f>'2.2'!R50/'3.1.a'!$D$183</f>
        <v>7.9979206814917436E-4</v>
      </c>
      <c r="S50" s="228">
        <f>'2.2'!S50/'3.1.a'!$E$183</f>
        <v>0</v>
      </c>
      <c r="T50" s="148">
        <f>'2.2'!T50/'3.1.a'!$E$183</f>
        <v>0</v>
      </c>
      <c r="U50" s="148">
        <f>'2.2'!U50/'3.1.a'!$E$183</f>
        <v>0</v>
      </c>
      <c r="V50" s="148">
        <f>'2.2'!V50/'3.1.a'!$E$183</f>
        <v>0</v>
      </c>
      <c r="W50" s="148">
        <f>'2.2'!W50/'3.1.a'!$E$183</f>
        <v>3.0878309327983121E-5</v>
      </c>
      <c r="X50" s="148">
        <f>'2.2'!X50/'3.1.a'!$E$183</f>
        <v>7.2024960122104111E-4</v>
      </c>
      <c r="Y50" s="148">
        <f>'2.2'!Y50/'3.1.a'!$E$183</f>
        <v>0</v>
      </c>
      <c r="Z50" s="229">
        <f>'2.2'!Z50/'3.1.a'!$E$183</f>
        <v>7.5112791054902418E-4</v>
      </c>
      <c r="AA50" s="228">
        <f>'2.2'!AA50/'3.1.a'!$F$183</f>
        <v>0</v>
      </c>
      <c r="AB50" s="148">
        <f>'2.2'!AB50/'3.1.a'!$F$183</f>
        <v>0</v>
      </c>
      <c r="AC50" s="148">
        <f>'2.2'!AC50/'3.1.a'!$F$183</f>
        <v>0</v>
      </c>
      <c r="AD50" s="148">
        <f>'2.2'!AD50/'3.1.a'!$F$183</f>
        <v>0</v>
      </c>
      <c r="AE50" s="148">
        <f>'2.2'!AE50/'3.1.a'!$F$183</f>
        <v>1.6173196046079062E-5</v>
      </c>
      <c r="AF50" s="148">
        <f>'2.2'!AF50/'3.1.a'!$F$183</f>
        <v>7.7786180999758607E-4</v>
      </c>
      <c r="AG50" s="148">
        <f>'2.2'!AG50/'3.1.a'!$F$183</f>
        <v>0</v>
      </c>
      <c r="AH50" s="229">
        <f>'2.2'!AH50/'3.1.a'!$F$183</f>
        <v>7.9403500604366514E-4</v>
      </c>
      <c r="AI50" s="228">
        <f>'2.2'!AI50/'3.1.a'!$G$183</f>
        <v>0</v>
      </c>
      <c r="AJ50" s="148">
        <f>'2.2'!AJ50/'3.1.a'!$G$183</f>
        <v>0</v>
      </c>
      <c r="AK50" s="148">
        <f>'2.2'!AK50/'3.1.a'!$G$183</f>
        <v>0</v>
      </c>
      <c r="AL50" s="148">
        <f>'2.2'!AL50/'3.1.a'!$G$183</f>
        <v>0</v>
      </c>
      <c r="AM50" s="148">
        <f>'2.2'!AM50/'3.1.a'!$G$183</f>
        <v>1.5310582231764128E-5</v>
      </c>
      <c r="AN50" s="148">
        <f>'2.2'!AN50/'3.1.a'!$G$183</f>
        <v>8.2532349912682623E-4</v>
      </c>
      <c r="AO50" s="148">
        <f>'2.2'!AO50/'3.1.a'!$G$183</f>
        <v>0</v>
      </c>
      <c r="AP50" s="229">
        <f>'2.2'!AP50/'3.1.a'!$G$183</f>
        <v>8.4063408135859037E-4</v>
      </c>
      <c r="AQ50" s="228">
        <f>'2.2'!AQ50/'3.1.a'!$H$183</f>
        <v>0</v>
      </c>
      <c r="AR50" s="148">
        <f>'2.2'!AR50/'3.1.a'!$H$183</f>
        <v>0</v>
      </c>
      <c r="AS50" s="148">
        <f>'2.2'!AS50/'3.1.a'!$H$183</f>
        <v>0</v>
      </c>
      <c r="AT50" s="148">
        <f>'2.2'!AT50/'3.1.a'!$H$183</f>
        <v>0</v>
      </c>
      <c r="AU50" s="148">
        <f>'2.2'!AU50/'3.1.a'!$H$183</f>
        <v>3.885401332135381E-5</v>
      </c>
      <c r="AV50" s="148">
        <f>'2.2'!AV50/'3.1.a'!$H$183</f>
        <v>1.0203013976556154E-3</v>
      </c>
      <c r="AW50" s="148">
        <f>'2.2'!AW50/'3.1.a'!$H$183</f>
        <v>0</v>
      </c>
      <c r="AX50" s="229">
        <f>'2.2'!AX50/'3.1.a'!$H$183</f>
        <v>1.0591554109769692E-3</v>
      </c>
      <c r="AY50" s="228">
        <f>'2.2'!AY50/'3.1.a'!$I$183</f>
        <v>0</v>
      </c>
      <c r="AZ50" s="148">
        <f>'2.2'!AZ50/'3.1.a'!$I$183</f>
        <v>0</v>
      </c>
      <c r="BA50" s="148">
        <f>'2.2'!BA50/'3.1.a'!$I$183</f>
        <v>0</v>
      </c>
      <c r="BB50" s="148">
        <f>'2.2'!BB50/'3.1.a'!$I$183</f>
        <v>0</v>
      </c>
      <c r="BC50" s="148">
        <f>'2.2'!BC50/'3.1.a'!$I$183</f>
        <v>3.2712846180643283E-5</v>
      </c>
      <c r="BD50" s="148">
        <f>'2.2'!BD50/'3.1.a'!$I$183</f>
        <v>1.1846177992556872E-3</v>
      </c>
      <c r="BE50" s="148">
        <f>'2.2'!BE50/'3.1.a'!$I$183</f>
        <v>0</v>
      </c>
      <c r="BF50" s="229">
        <f>'2.2'!BF50/'3.1.a'!$I$183</f>
        <v>1.2173306454363307E-3</v>
      </c>
      <c r="BG50" s="228">
        <f>'2.2'!BG50/'3.1.a'!$J$183</f>
        <v>0</v>
      </c>
      <c r="BH50" s="148">
        <f>'2.2'!BH50/'3.1.a'!$J$183</f>
        <v>0</v>
      </c>
      <c r="BI50" s="148">
        <f>'2.2'!BI50/'3.1.a'!$J$183</f>
        <v>0</v>
      </c>
      <c r="BJ50" s="148">
        <f>'2.2'!BJ50/'3.1.a'!$J$183</f>
        <v>0</v>
      </c>
      <c r="BK50" s="148">
        <f>'2.2'!BK50/'3.1.a'!$J$183</f>
        <v>4.4862107052501485E-5</v>
      </c>
      <c r="BL50" s="148">
        <f>'2.2'!BL50/'3.1.a'!$J$183</f>
        <v>1.1703843493070926E-3</v>
      </c>
      <c r="BM50" s="148">
        <f>'2.2'!BM50/'3.1.a'!$J$183</f>
        <v>0</v>
      </c>
      <c r="BN50" s="229">
        <f>'2.2'!BN50/'3.1.a'!$J$183</f>
        <v>1.2152464563595941E-3</v>
      </c>
      <c r="BO50" s="228">
        <f>'2.2'!BO50/'3.1.a'!$K$183</f>
        <v>0</v>
      </c>
      <c r="BP50" s="148">
        <f>'2.2'!BP50/'3.1.a'!$K$183</f>
        <v>0</v>
      </c>
      <c r="BQ50" s="148">
        <f>'2.2'!BQ50/'3.1.a'!$K$183</f>
        <v>0</v>
      </c>
      <c r="BR50" s="148">
        <f>'2.2'!BR50/'3.1.a'!$K$183</f>
        <v>0</v>
      </c>
      <c r="BS50" s="148">
        <f>'2.2'!BS50/'3.1.a'!$K$183</f>
        <v>3.6468314211550012E-5</v>
      </c>
      <c r="BT50" s="148">
        <f>'2.2'!BT50/'3.1.a'!$K$183</f>
        <v>1.2787996401559679E-3</v>
      </c>
      <c r="BU50" s="148">
        <f>'2.2'!BU50/'3.1.a'!$K$183</f>
        <v>0</v>
      </c>
      <c r="BV50" s="229">
        <f>'2.2'!BV50/'3.1.a'!$K$183</f>
        <v>1.3152679543675177E-3</v>
      </c>
      <c r="BW50" s="228">
        <f>'2.2'!BW50/'3.1.a'!$L$183</f>
        <v>0</v>
      </c>
      <c r="BX50" s="148">
        <f>'2.2'!BX50/'3.1.a'!$L$183</f>
        <v>0</v>
      </c>
      <c r="BY50" s="148">
        <f>'2.2'!BY50/'3.1.a'!$L$183</f>
        <v>0</v>
      </c>
      <c r="BZ50" s="148">
        <f>'2.2'!BZ50/'3.1.a'!$L$183</f>
        <v>0</v>
      </c>
      <c r="CA50" s="148">
        <f>'2.2'!CA50/'3.1.a'!$L$183</f>
        <v>3.396849270200319E-5</v>
      </c>
      <c r="CB50" s="148">
        <f>'2.2'!CB50/'3.1.a'!$L$183</f>
        <v>1.3583704949288581E-3</v>
      </c>
      <c r="CC50" s="148">
        <f>'2.2'!CC50/'3.1.a'!$L$183</f>
        <v>0</v>
      </c>
      <c r="CD50" s="229">
        <f>'2.2'!CD50/'3.1.a'!$L$183</f>
        <v>1.3923389876308613E-3</v>
      </c>
      <c r="CE50" s="228">
        <f>'2.2'!CE50/'3.1.a'!$M$183</f>
        <v>0</v>
      </c>
      <c r="CF50" s="148">
        <f>'2.2'!CF50/'3.1.a'!$M$183</f>
        <v>0</v>
      </c>
      <c r="CG50" s="148">
        <f>'2.2'!CG50/'3.1.a'!$M$183</f>
        <v>0</v>
      </c>
      <c r="CH50" s="148">
        <f>'2.2'!CH50/'3.1.a'!$M$183</f>
        <v>0</v>
      </c>
      <c r="CI50" s="148">
        <f>'2.2'!CI50/'3.1.a'!$M$183</f>
        <v>3.0848244465769588E-5</v>
      </c>
      <c r="CJ50" s="148">
        <f>'2.2'!CJ50/'3.1.a'!$M$183</f>
        <v>1.2805274438036564E-3</v>
      </c>
      <c r="CK50" s="148">
        <f>'2.2'!CK50/'3.1.a'!$M$183</f>
        <v>0</v>
      </c>
      <c r="CL50" s="286">
        <f>'2.2'!CL50/'3.1.a'!$M$183</f>
        <v>1.3113756882694261E-3</v>
      </c>
      <c r="CM50" s="81"/>
    </row>
    <row r="51" spans="1:91" s="48" customFormat="1" ht="20.100000000000001" customHeight="1" x14ac:dyDescent="0.25">
      <c r="A51" s="45" t="s">
        <v>489</v>
      </c>
      <c r="B51" s="56" t="s">
        <v>459</v>
      </c>
      <c r="C51" s="228">
        <f>'2.2'!C51/'3.1.a'!$C$183</f>
        <v>6.4807412974314234E-4</v>
      </c>
      <c r="D51" s="148">
        <f>'2.2'!D51/'3.1.a'!$C$183</f>
        <v>0</v>
      </c>
      <c r="E51" s="148">
        <f>'2.2'!E51/'3.1.a'!$C$183</f>
        <v>0</v>
      </c>
      <c r="F51" s="148">
        <f>'2.2'!F51/'3.1.a'!$C$183</f>
        <v>6.4807412974314234E-4</v>
      </c>
      <c r="G51" s="148">
        <f>'2.2'!G51/'3.1.a'!$C$183</f>
        <v>-8.4923561407174496E-14</v>
      </c>
      <c r="H51" s="148">
        <f>'2.2'!H51/'3.1.a'!$C$183</f>
        <v>0</v>
      </c>
      <c r="I51" s="148">
        <f>'2.2'!I51/'3.1.a'!$C$183</f>
        <v>0</v>
      </c>
      <c r="J51" s="229">
        <f>'2.2'!J51/'3.1.a'!$C$183</f>
        <v>6.4807412965821873E-4</v>
      </c>
      <c r="K51" s="228">
        <f>'2.2'!K51/'3.1.a'!$D$183</f>
        <v>6.0322611499635998E-4</v>
      </c>
      <c r="L51" s="148">
        <f>'2.2'!L51/'3.1.a'!$D$183</f>
        <v>0</v>
      </c>
      <c r="M51" s="148">
        <f>'2.2'!M51/'3.1.a'!$D$183</f>
        <v>0</v>
      </c>
      <c r="N51" s="148">
        <f>'2.2'!N51/'3.1.a'!$D$183</f>
        <v>6.0322611499635998E-4</v>
      </c>
      <c r="O51" s="148">
        <f>'2.2'!O51/'3.1.a'!$D$183</f>
        <v>-5.7124828608322806E-14</v>
      </c>
      <c r="P51" s="148">
        <f>'2.2'!P51/'3.1.a'!$D$183</f>
        <v>0</v>
      </c>
      <c r="Q51" s="148">
        <f>'2.2'!Q51/'3.1.a'!$D$183</f>
        <v>0</v>
      </c>
      <c r="R51" s="229">
        <f>'2.2'!R51/'3.1.a'!$D$183</f>
        <v>6.0322611493923511E-4</v>
      </c>
      <c r="S51" s="228">
        <f>'2.2'!S51/'3.1.a'!$E$183</f>
        <v>6.3993690087148691E-4</v>
      </c>
      <c r="T51" s="148">
        <f>'2.2'!T51/'3.1.a'!$E$183</f>
        <v>0</v>
      </c>
      <c r="U51" s="148">
        <f>'2.2'!U51/'3.1.a'!$E$183</f>
        <v>0</v>
      </c>
      <c r="V51" s="148">
        <f>'2.2'!V51/'3.1.a'!$E$183</f>
        <v>6.3993690087148691E-4</v>
      </c>
      <c r="W51" s="148">
        <f>'2.2'!W51/'3.1.a'!$E$183</f>
        <v>9.3462608435644356E-14</v>
      </c>
      <c r="X51" s="148">
        <f>'2.2'!X51/'3.1.a'!$E$183</f>
        <v>0</v>
      </c>
      <c r="Y51" s="148">
        <f>'2.2'!Y51/'3.1.a'!$E$183</f>
        <v>0</v>
      </c>
      <c r="Z51" s="229">
        <f>'2.2'!Z51/'3.1.a'!$E$183</f>
        <v>6.3993690096494958E-4</v>
      </c>
      <c r="AA51" s="228">
        <f>'2.2'!AA51/'3.1.a'!$F$183</f>
        <v>6.8227641250809561E-4</v>
      </c>
      <c r="AB51" s="148">
        <f>'2.2'!AB51/'3.1.a'!$F$183</f>
        <v>0</v>
      </c>
      <c r="AC51" s="148">
        <f>'2.2'!AC51/'3.1.a'!$F$183</f>
        <v>0</v>
      </c>
      <c r="AD51" s="148">
        <f>'2.2'!AD51/'3.1.a'!$F$183</f>
        <v>6.8227641250809561E-4</v>
      </c>
      <c r="AE51" s="148">
        <f>'2.2'!AE51/'3.1.a'!$F$183</f>
        <v>0</v>
      </c>
      <c r="AF51" s="148">
        <f>'2.2'!AF51/'3.1.a'!$F$183</f>
        <v>0</v>
      </c>
      <c r="AG51" s="148">
        <f>'2.2'!AG51/'3.1.a'!$F$183</f>
        <v>0</v>
      </c>
      <c r="AH51" s="229">
        <f>'2.2'!AH51/'3.1.a'!$F$183</f>
        <v>6.8227641250809561E-4</v>
      </c>
      <c r="AI51" s="228">
        <f>'2.2'!AI51/'3.1.a'!$G$183</f>
        <v>6.01914142951154E-4</v>
      </c>
      <c r="AJ51" s="148">
        <f>'2.2'!AJ51/'3.1.a'!$G$183</f>
        <v>0</v>
      </c>
      <c r="AK51" s="148">
        <f>'2.2'!AK51/'3.1.a'!$G$183</f>
        <v>0</v>
      </c>
      <c r="AL51" s="148">
        <f>'2.2'!AL51/'3.1.a'!$G$183</f>
        <v>6.01914142951154E-4</v>
      </c>
      <c r="AM51" s="148">
        <f>'2.2'!AM51/'3.1.a'!$G$183</f>
        <v>0</v>
      </c>
      <c r="AN51" s="148">
        <f>'2.2'!AN51/'3.1.a'!$G$183</f>
        <v>0</v>
      </c>
      <c r="AO51" s="148">
        <f>'2.2'!AO51/'3.1.a'!$G$183</f>
        <v>0</v>
      </c>
      <c r="AP51" s="229">
        <f>'2.2'!AP51/'3.1.a'!$G$183</f>
        <v>6.01914142951154E-4</v>
      </c>
      <c r="AQ51" s="228">
        <f>'2.2'!AQ51/'3.1.a'!$H$183</f>
        <v>5.573395879823616E-4</v>
      </c>
      <c r="AR51" s="148">
        <f>'2.2'!AR51/'3.1.a'!$H$183</f>
        <v>0</v>
      </c>
      <c r="AS51" s="148">
        <f>'2.2'!AS51/'3.1.a'!$H$183</f>
        <v>0</v>
      </c>
      <c r="AT51" s="148">
        <f>'2.2'!AT51/'3.1.a'!$H$183</f>
        <v>5.573395879823616E-4</v>
      </c>
      <c r="AU51" s="148">
        <f>'2.2'!AU51/'3.1.a'!$H$183</f>
        <v>-3.3356723523556913E-15</v>
      </c>
      <c r="AV51" s="148">
        <f>'2.2'!AV51/'3.1.a'!$H$183</f>
        <v>0</v>
      </c>
      <c r="AW51" s="148">
        <f>'2.2'!AW51/'3.1.a'!$H$183</f>
        <v>0</v>
      </c>
      <c r="AX51" s="229">
        <f>'2.2'!AX51/'3.1.a'!$H$183</f>
        <v>5.5733958797902594E-4</v>
      </c>
      <c r="AY51" s="228">
        <f>'2.2'!AY51/'3.1.a'!$I$183</f>
        <v>4.9230086069352252E-4</v>
      </c>
      <c r="AZ51" s="148">
        <f>'2.2'!AZ51/'3.1.a'!$I$183</f>
        <v>0</v>
      </c>
      <c r="BA51" s="148">
        <f>'2.2'!BA51/'3.1.a'!$I$183</f>
        <v>0</v>
      </c>
      <c r="BB51" s="148">
        <f>'2.2'!BB51/'3.1.a'!$I$183</f>
        <v>4.9230086069352252E-4</v>
      </c>
      <c r="BC51" s="148">
        <f>'2.2'!BC51/'3.1.a'!$I$183</f>
        <v>0</v>
      </c>
      <c r="BD51" s="148">
        <f>'2.2'!BD51/'3.1.a'!$I$183</f>
        <v>0</v>
      </c>
      <c r="BE51" s="148">
        <f>'2.2'!BE51/'3.1.a'!$I$183</f>
        <v>0</v>
      </c>
      <c r="BF51" s="229">
        <f>'2.2'!BF51/'3.1.a'!$I$183</f>
        <v>4.9230086069352252E-4</v>
      </c>
      <c r="BG51" s="228">
        <f>'2.2'!BG51/'3.1.a'!$J$183</f>
        <v>4.8503388440081664E-4</v>
      </c>
      <c r="BH51" s="148">
        <f>'2.2'!BH51/'3.1.a'!$J$183</f>
        <v>0</v>
      </c>
      <c r="BI51" s="148">
        <f>'2.2'!BI51/'3.1.a'!$J$183</f>
        <v>0</v>
      </c>
      <c r="BJ51" s="148">
        <f>'2.2'!BJ51/'3.1.a'!$J$183</f>
        <v>4.8503388440081664E-4</v>
      </c>
      <c r="BK51" s="148">
        <f>'2.2'!BK51/'3.1.a'!$J$183</f>
        <v>0</v>
      </c>
      <c r="BL51" s="148">
        <f>'2.2'!BL51/'3.1.a'!$J$183</f>
        <v>0</v>
      </c>
      <c r="BM51" s="148">
        <f>'2.2'!BM51/'3.1.a'!$J$183</f>
        <v>0</v>
      </c>
      <c r="BN51" s="229">
        <f>'2.2'!BN51/'3.1.a'!$J$183</f>
        <v>4.8503388440081664E-4</v>
      </c>
      <c r="BO51" s="228">
        <f>'2.2'!BO51/'3.1.a'!$K$183</f>
        <v>5.8096635104718766E-4</v>
      </c>
      <c r="BP51" s="148">
        <f>'2.2'!BP51/'3.1.a'!$K$183</f>
        <v>0</v>
      </c>
      <c r="BQ51" s="148">
        <f>'2.2'!BQ51/'3.1.a'!$K$183</f>
        <v>0</v>
      </c>
      <c r="BR51" s="148">
        <f>'2.2'!BR51/'3.1.a'!$K$183</f>
        <v>5.8096635104718766E-4</v>
      </c>
      <c r="BS51" s="148">
        <f>'2.2'!BS51/'3.1.a'!$K$183</f>
        <v>0</v>
      </c>
      <c r="BT51" s="148">
        <f>'2.2'!BT51/'3.1.a'!$K$183</f>
        <v>0</v>
      </c>
      <c r="BU51" s="148">
        <f>'2.2'!BU51/'3.1.a'!$K$183</f>
        <v>0</v>
      </c>
      <c r="BV51" s="229">
        <f>'2.2'!BV51/'3.1.a'!$K$183</f>
        <v>5.8096635104718766E-4</v>
      </c>
      <c r="BW51" s="228">
        <f>'2.2'!BW51/'3.1.a'!$L$183</f>
        <v>8.2972190922783599E-4</v>
      </c>
      <c r="BX51" s="148">
        <f>'2.2'!BX51/'3.1.a'!$L$183</f>
        <v>0</v>
      </c>
      <c r="BY51" s="148">
        <f>'2.2'!BY51/'3.1.a'!$L$183</f>
        <v>0</v>
      </c>
      <c r="BZ51" s="148">
        <f>'2.2'!BZ51/'3.1.a'!$L$183</f>
        <v>8.2972190922783599E-4</v>
      </c>
      <c r="CA51" s="148">
        <f>'2.2'!CA51/'3.1.a'!$L$183</f>
        <v>0</v>
      </c>
      <c r="CB51" s="148">
        <f>'2.2'!CB51/'3.1.a'!$L$183</f>
        <v>0</v>
      </c>
      <c r="CC51" s="148">
        <f>'2.2'!CC51/'3.1.a'!$L$183</f>
        <v>0</v>
      </c>
      <c r="CD51" s="229">
        <f>'2.2'!CD51/'3.1.a'!$L$183</f>
        <v>8.2972190922783599E-4</v>
      </c>
      <c r="CE51" s="228">
        <f>'2.2'!CE51/'3.1.a'!$M$183</f>
        <v>1.0964135204734652E-3</v>
      </c>
      <c r="CF51" s="148">
        <f>'2.2'!CF51/'3.1.a'!$M$183</f>
        <v>0</v>
      </c>
      <c r="CG51" s="148">
        <f>'2.2'!CG51/'3.1.a'!$M$183</f>
        <v>0</v>
      </c>
      <c r="CH51" s="148">
        <f>'2.2'!CH51/'3.1.a'!$M$183</f>
        <v>1.0964135204734652E-3</v>
      </c>
      <c r="CI51" s="148">
        <f>'2.2'!CI51/'3.1.a'!$M$183</f>
        <v>0</v>
      </c>
      <c r="CJ51" s="148">
        <f>'2.2'!CJ51/'3.1.a'!$M$183</f>
        <v>0</v>
      </c>
      <c r="CK51" s="148">
        <f>'2.2'!CK51/'3.1.a'!$M$183</f>
        <v>0</v>
      </c>
      <c r="CL51" s="286">
        <f>'2.2'!CL51/'3.1.a'!$M$183</f>
        <v>1.0964135204734652E-3</v>
      </c>
      <c r="CM51" s="81"/>
    </row>
    <row r="52" spans="1:91" ht="20.100000000000001" customHeight="1" x14ac:dyDescent="0.25">
      <c r="A52" s="38">
        <v>1145</v>
      </c>
      <c r="B52" s="39" t="s">
        <v>270</v>
      </c>
      <c r="C52" s="238">
        <f>'2.2'!C52/'3.1.a'!$C$183</f>
        <v>1.4598588898276231E-3</v>
      </c>
      <c r="D52" s="214">
        <f>'2.2'!D52/'3.1.a'!$C$183</f>
        <v>0</v>
      </c>
      <c r="E52" s="214">
        <f>'2.2'!E52/'3.1.a'!$C$183</f>
        <v>0</v>
      </c>
      <c r="F52" s="214">
        <f>'2.2'!F52/'3.1.a'!$C$183</f>
        <v>1.4598588898276231E-3</v>
      </c>
      <c r="G52" s="214">
        <f>'2.2'!G52/'3.1.a'!$C$183</f>
        <v>2.0079994648128196E-3</v>
      </c>
      <c r="H52" s="214">
        <f>'2.2'!H52/'3.1.a'!$C$183</f>
        <v>4.3511544173155815E-4</v>
      </c>
      <c r="I52" s="214">
        <f>'2.2'!I52/'3.1.a'!$C$183</f>
        <v>0</v>
      </c>
      <c r="J52" s="239">
        <f>'2.2'!J52/'3.1.a'!$C$183</f>
        <v>3.9029737963720006E-3</v>
      </c>
      <c r="K52" s="238">
        <f>'2.2'!K52/'3.1.a'!$D$183</f>
        <v>1.557086827438738E-3</v>
      </c>
      <c r="L52" s="214">
        <f>'2.2'!L52/'3.1.a'!$D$183</f>
        <v>0</v>
      </c>
      <c r="M52" s="214">
        <f>'2.2'!M52/'3.1.a'!$D$183</f>
        <v>0</v>
      </c>
      <c r="N52" s="214">
        <f>'2.2'!N52/'3.1.a'!$D$183</f>
        <v>1.557086827438738E-3</v>
      </c>
      <c r="O52" s="214">
        <f>'2.2'!O52/'3.1.a'!$D$183</f>
        <v>2.0262814367181048E-3</v>
      </c>
      <c r="P52" s="214">
        <f>'2.2'!P52/'3.1.a'!$D$183</f>
        <v>4.4056081239145223E-4</v>
      </c>
      <c r="Q52" s="214">
        <f>'2.2'!Q52/'3.1.a'!$D$183</f>
        <v>0</v>
      </c>
      <c r="R52" s="239">
        <f>'2.2'!R52/'3.1.a'!$D$183</f>
        <v>4.0239290765482945E-3</v>
      </c>
      <c r="S52" s="238">
        <f>'2.2'!S52/'3.1.a'!$E$183</f>
        <v>1.317715085908747E-3</v>
      </c>
      <c r="T52" s="214">
        <f>'2.2'!T52/'3.1.a'!$E$183</f>
        <v>0</v>
      </c>
      <c r="U52" s="214">
        <f>'2.2'!U52/'3.1.a'!$E$183</f>
        <v>0</v>
      </c>
      <c r="V52" s="214">
        <f>'2.2'!V52/'3.1.a'!$E$183</f>
        <v>1.317715085908747E-3</v>
      </c>
      <c r="W52" s="214">
        <f>'2.2'!W52/'3.1.a'!$E$183</f>
        <v>2.1997187599460824E-3</v>
      </c>
      <c r="X52" s="214">
        <f>'2.2'!X52/'3.1.a'!$E$183</f>
        <v>4.4879039834947842E-4</v>
      </c>
      <c r="Y52" s="214">
        <f>'2.2'!Y52/'3.1.a'!$E$183</f>
        <v>0</v>
      </c>
      <c r="Z52" s="239">
        <f>'2.2'!Z52/'3.1.a'!$E$183</f>
        <v>3.9662242442043069E-3</v>
      </c>
      <c r="AA52" s="238">
        <f>'2.2'!AA52/'3.1.a'!$F$183</f>
        <v>1.1340739570663246E-3</v>
      </c>
      <c r="AB52" s="214">
        <f>'2.2'!AB52/'3.1.a'!$F$183</f>
        <v>0</v>
      </c>
      <c r="AC52" s="214">
        <f>'2.2'!AC52/'3.1.a'!$F$183</f>
        <v>0</v>
      </c>
      <c r="AD52" s="214">
        <f>'2.2'!AD52/'3.1.a'!$F$183</f>
        <v>1.1340739570663246E-3</v>
      </c>
      <c r="AE52" s="214">
        <f>'2.2'!AE52/'3.1.a'!$F$183</f>
        <v>2.2489284479044742E-3</v>
      </c>
      <c r="AF52" s="214">
        <f>'2.2'!AF52/'3.1.a'!$F$183</f>
        <v>4.5291157141866728E-4</v>
      </c>
      <c r="AG52" s="214">
        <f>'2.2'!AG52/'3.1.a'!$F$183</f>
        <v>0</v>
      </c>
      <c r="AH52" s="239">
        <f>'2.2'!AH52/'3.1.a'!$F$183</f>
        <v>3.8359139763894665E-3</v>
      </c>
      <c r="AI52" s="238">
        <f>'2.2'!AI52/'3.1.a'!$G$183</f>
        <v>1.1394116429931165E-3</v>
      </c>
      <c r="AJ52" s="214">
        <f>'2.2'!AJ52/'3.1.a'!$G$183</f>
        <v>0</v>
      </c>
      <c r="AK52" s="214">
        <f>'2.2'!AK52/'3.1.a'!$G$183</f>
        <v>0</v>
      </c>
      <c r="AL52" s="214">
        <f>'2.2'!AL52/'3.1.a'!$G$183</f>
        <v>1.1394116429931165E-3</v>
      </c>
      <c r="AM52" s="214">
        <f>'2.2'!AM52/'3.1.a'!$G$183</f>
        <v>2.2654855508428173E-3</v>
      </c>
      <c r="AN52" s="214">
        <f>'2.2'!AN52/'3.1.a'!$G$183</f>
        <v>4.5926244183379557E-4</v>
      </c>
      <c r="AO52" s="214">
        <f>'2.2'!AO52/'3.1.a'!$G$183</f>
        <v>0</v>
      </c>
      <c r="AP52" s="239">
        <f>'2.2'!AP52/'3.1.a'!$G$183</f>
        <v>3.8641596356697298E-3</v>
      </c>
      <c r="AQ52" s="238">
        <f>'2.2'!AQ52/'3.1.a'!$H$183</f>
        <v>1.1093810926121957E-3</v>
      </c>
      <c r="AR52" s="214">
        <f>'2.2'!AR52/'3.1.a'!$H$183</f>
        <v>0</v>
      </c>
      <c r="AS52" s="214">
        <f>'2.2'!AS52/'3.1.a'!$H$183</f>
        <v>0</v>
      </c>
      <c r="AT52" s="214">
        <f>'2.2'!AT52/'3.1.a'!$H$183</f>
        <v>1.1093810926121957E-3</v>
      </c>
      <c r="AU52" s="214">
        <f>'2.2'!AU52/'3.1.a'!$H$183</f>
        <v>2.3048962867794924E-3</v>
      </c>
      <c r="AV52" s="214">
        <f>'2.2'!AV52/'3.1.a'!$H$183</f>
        <v>4.6585192165552581E-4</v>
      </c>
      <c r="AW52" s="214">
        <f>'2.2'!AW52/'3.1.a'!$H$183</f>
        <v>0</v>
      </c>
      <c r="AX52" s="239">
        <f>'2.2'!AX52/'3.1.a'!$H$183</f>
        <v>3.880129301047214E-3</v>
      </c>
      <c r="AY52" s="238">
        <f>'2.2'!AY52/'3.1.a'!$I$183</f>
        <v>1.2816781721900657E-3</v>
      </c>
      <c r="AZ52" s="214">
        <f>'2.2'!AZ52/'3.1.a'!$I$183</f>
        <v>0</v>
      </c>
      <c r="BA52" s="214">
        <f>'2.2'!BA52/'3.1.a'!$I$183</f>
        <v>0</v>
      </c>
      <c r="BB52" s="214">
        <f>'2.2'!BB52/'3.1.a'!$I$183</f>
        <v>1.2816781721900657E-3</v>
      </c>
      <c r="BC52" s="214">
        <f>'2.2'!BC52/'3.1.a'!$I$183</f>
        <v>2.4611166622706608E-3</v>
      </c>
      <c r="BD52" s="214">
        <f>'2.2'!BD52/'3.1.a'!$I$183</f>
        <v>4.5971806915735467E-4</v>
      </c>
      <c r="BE52" s="214">
        <f>'2.2'!BE52/'3.1.a'!$I$183</f>
        <v>0</v>
      </c>
      <c r="BF52" s="239">
        <f>'2.2'!BF52/'3.1.a'!$I$183</f>
        <v>4.2025129036180817E-3</v>
      </c>
      <c r="BG52" s="238">
        <f>'2.2'!BG52/'3.1.a'!$J$183</f>
        <v>1.1547336524556546E-3</v>
      </c>
      <c r="BH52" s="214">
        <f>'2.2'!BH52/'3.1.a'!$J$183</f>
        <v>0</v>
      </c>
      <c r="BI52" s="214">
        <f>'2.2'!BI52/'3.1.a'!$J$183</f>
        <v>0</v>
      </c>
      <c r="BJ52" s="214">
        <f>'2.2'!BJ52/'3.1.a'!$J$183</f>
        <v>1.1547336524556546E-3</v>
      </c>
      <c r="BK52" s="214">
        <f>'2.2'!BK52/'3.1.a'!$J$183</f>
        <v>2.5807395213043776E-3</v>
      </c>
      <c r="BL52" s="214">
        <f>'2.2'!BL52/'3.1.a'!$J$183</f>
        <v>4.8357189659338896E-4</v>
      </c>
      <c r="BM52" s="214">
        <f>'2.2'!BM52/'3.1.a'!$J$183</f>
        <v>0</v>
      </c>
      <c r="BN52" s="239">
        <f>'2.2'!BN52/'3.1.a'!$J$183</f>
        <v>4.2190450703534213E-3</v>
      </c>
      <c r="BO52" s="238">
        <f>'2.2'!BO52/'3.1.a'!$K$183</f>
        <v>1.5478147070183198E-3</v>
      </c>
      <c r="BP52" s="214">
        <f>'2.2'!BP52/'3.1.a'!$K$183</f>
        <v>0</v>
      </c>
      <c r="BQ52" s="214">
        <f>'2.2'!BQ52/'3.1.a'!$K$183</f>
        <v>0</v>
      </c>
      <c r="BR52" s="214">
        <f>'2.2'!BR52/'3.1.a'!$K$183</f>
        <v>1.5478147070183198E-3</v>
      </c>
      <c r="BS52" s="214">
        <f>'2.2'!BS52/'3.1.a'!$K$183</f>
        <v>2.6375886271292948E-3</v>
      </c>
      <c r="BT52" s="214">
        <f>'2.2'!BT52/'3.1.a'!$K$183</f>
        <v>6.1100591751823811E-4</v>
      </c>
      <c r="BU52" s="214">
        <f>'2.2'!BU52/'3.1.a'!$K$183</f>
        <v>0</v>
      </c>
      <c r="BV52" s="239">
        <f>'2.2'!BV52/'3.1.a'!$K$183</f>
        <v>4.7964092516658528E-3</v>
      </c>
      <c r="BW52" s="238">
        <f>'2.2'!BW52/'3.1.a'!$L$183</f>
        <v>1.0908364199996845E-3</v>
      </c>
      <c r="BX52" s="214">
        <f>'2.2'!BX52/'3.1.a'!$L$183</f>
        <v>0</v>
      </c>
      <c r="BY52" s="214">
        <f>'2.2'!BY52/'3.1.a'!$L$183</f>
        <v>0</v>
      </c>
      <c r="BZ52" s="214">
        <f>'2.2'!BZ52/'3.1.a'!$L$183</f>
        <v>1.0908364199996845E-3</v>
      </c>
      <c r="CA52" s="214">
        <f>'2.2'!CA52/'3.1.a'!$L$183</f>
        <v>3.0159044518410206E-3</v>
      </c>
      <c r="CB52" s="214">
        <f>'2.2'!CB52/'3.1.a'!$L$183</f>
        <v>6.5891304442480011E-4</v>
      </c>
      <c r="CC52" s="214">
        <f>'2.2'!CC52/'3.1.a'!$L$183</f>
        <v>0</v>
      </c>
      <c r="CD52" s="239">
        <f>'2.2'!CD52/'3.1.a'!$L$183</f>
        <v>4.7656539162655061E-3</v>
      </c>
      <c r="CE52" s="238">
        <f>'2.2'!CE52/'3.1.a'!$M$183</f>
        <v>7.9229022966498827E-4</v>
      </c>
      <c r="CF52" s="214">
        <f>'2.2'!CF52/'3.1.a'!$M$183</f>
        <v>0</v>
      </c>
      <c r="CG52" s="214">
        <f>'2.2'!CG52/'3.1.a'!$M$183</f>
        <v>0</v>
      </c>
      <c r="CH52" s="214">
        <f>'2.2'!CH52/'3.1.a'!$M$183</f>
        <v>7.9229022966498827E-4</v>
      </c>
      <c r="CI52" s="214">
        <f>'2.2'!CI52/'3.1.a'!$M$183</f>
        <v>2.5741955342417685E-3</v>
      </c>
      <c r="CJ52" s="214">
        <f>'2.2'!CJ52/'3.1.a'!$M$183</f>
        <v>5.9026394451781579E-4</v>
      </c>
      <c r="CK52" s="214">
        <f>'2.2'!CK52/'3.1.a'!$M$183</f>
        <v>0</v>
      </c>
      <c r="CL52" s="285">
        <f>'2.2'!CL52/'3.1.a'!$M$183</f>
        <v>3.9567497084245723E-3</v>
      </c>
    </row>
    <row r="53" spans="1:91" ht="20.100000000000001" customHeight="1" x14ac:dyDescent="0.25">
      <c r="A53" s="21">
        <v>11451</v>
      </c>
      <c r="B53" s="22" t="s">
        <v>271</v>
      </c>
      <c r="C53" s="226">
        <f>'2.2'!C53/'3.1.a'!$C$183</f>
        <v>0</v>
      </c>
      <c r="D53" s="147">
        <f>'2.2'!D53/'3.1.a'!$C$183</f>
        <v>0</v>
      </c>
      <c r="E53" s="147">
        <f>'2.2'!E53/'3.1.a'!$C$183</f>
        <v>0</v>
      </c>
      <c r="F53" s="147">
        <f>'2.2'!F53/'3.1.a'!$C$183</f>
        <v>0</v>
      </c>
      <c r="G53" s="147">
        <f>'2.2'!G53/'3.1.a'!$C$183</f>
        <v>0</v>
      </c>
      <c r="H53" s="147">
        <f>'2.2'!H53/'3.1.a'!$C$183</f>
        <v>0</v>
      </c>
      <c r="I53" s="147">
        <f>'2.2'!I53/'3.1.a'!$C$183</f>
        <v>0</v>
      </c>
      <c r="J53" s="227">
        <f>'2.2'!J53/'3.1.a'!$C$183</f>
        <v>0</v>
      </c>
      <c r="K53" s="226">
        <f>'2.2'!K53/'3.1.a'!$D$183</f>
        <v>0</v>
      </c>
      <c r="L53" s="147">
        <f>'2.2'!L53/'3.1.a'!$D$183</f>
        <v>0</v>
      </c>
      <c r="M53" s="147">
        <f>'2.2'!M53/'3.1.a'!$D$183</f>
        <v>0</v>
      </c>
      <c r="N53" s="147">
        <f>'2.2'!N53/'3.1.a'!$D$183</f>
        <v>0</v>
      </c>
      <c r="O53" s="147">
        <f>'2.2'!O53/'3.1.a'!$D$183</f>
        <v>0</v>
      </c>
      <c r="P53" s="147">
        <f>'2.2'!P53/'3.1.a'!$D$183</f>
        <v>0</v>
      </c>
      <c r="Q53" s="147">
        <f>'2.2'!Q53/'3.1.a'!$D$183</f>
        <v>0</v>
      </c>
      <c r="R53" s="227">
        <f>'2.2'!R53/'3.1.a'!$D$183</f>
        <v>0</v>
      </c>
      <c r="S53" s="226">
        <f>'2.2'!S53/'3.1.a'!$E$183</f>
        <v>0</v>
      </c>
      <c r="T53" s="147">
        <f>'2.2'!T53/'3.1.a'!$E$183</f>
        <v>0</v>
      </c>
      <c r="U53" s="147">
        <f>'2.2'!U53/'3.1.a'!$E$183</f>
        <v>0</v>
      </c>
      <c r="V53" s="147">
        <f>'2.2'!V53/'3.1.a'!$E$183</f>
        <v>0</v>
      </c>
      <c r="W53" s="147">
        <f>'2.2'!W53/'3.1.a'!$E$183</f>
        <v>0</v>
      </c>
      <c r="X53" s="147">
        <f>'2.2'!X53/'3.1.a'!$E$183</f>
        <v>0</v>
      </c>
      <c r="Y53" s="147">
        <f>'2.2'!Y53/'3.1.a'!$E$183</f>
        <v>0</v>
      </c>
      <c r="Z53" s="227">
        <f>'2.2'!Z53/'3.1.a'!$E$183</f>
        <v>0</v>
      </c>
      <c r="AA53" s="226">
        <f>'2.2'!AA53/'3.1.a'!$F$183</f>
        <v>0</v>
      </c>
      <c r="AB53" s="147">
        <f>'2.2'!AB53/'3.1.a'!$F$183</f>
        <v>0</v>
      </c>
      <c r="AC53" s="147">
        <f>'2.2'!AC53/'3.1.a'!$F$183</f>
        <v>0</v>
      </c>
      <c r="AD53" s="147">
        <f>'2.2'!AD53/'3.1.a'!$F$183</f>
        <v>0</v>
      </c>
      <c r="AE53" s="147">
        <f>'2.2'!AE53/'3.1.a'!$F$183</f>
        <v>0</v>
      </c>
      <c r="AF53" s="147">
        <f>'2.2'!AF53/'3.1.a'!$F$183</f>
        <v>0</v>
      </c>
      <c r="AG53" s="147">
        <f>'2.2'!AG53/'3.1.a'!$F$183</f>
        <v>0</v>
      </c>
      <c r="AH53" s="227">
        <f>'2.2'!AH53/'3.1.a'!$F$183</f>
        <v>0</v>
      </c>
      <c r="AI53" s="226">
        <f>'2.2'!AI53/'3.1.a'!$G$183</f>
        <v>0</v>
      </c>
      <c r="AJ53" s="147">
        <f>'2.2'!AJ53/'3.1.a'!$G$183</f>
        <v>0</v>
      </c>
      <c r="AK53" s="147">
        <f>'2.2'!AK53/'3.1.a'!$G$183</f>
        <v>0</v>
      </c>
      <c r="AL53" s="147">
        <f>'2.2'!AL53/'3.1.a'!$G$183</f>
        <v>0</v>
      </c>
      <c r="AM53" s="147">
        <f>'2.2'!AM53/'3.1.a'!$G$183</f>
        <v>0</v>
      </c>
      <c r="AN53" s="147">
        <f>'2.2'!AN53/'3.1.a'!$G$183</f>
        <v>0</v>
      </c>
      <c r="AO53" s="147">
        <f>'2.2'!AO53/'3.1.a'!$G$183</f>
        <v>0</v>
      </c>
      <c r="AP53" s="227">
        <f>'2.2'!AP53/'3.1.a'!$G$183</f>
        <v>0</v>
      </c>
      <c r="AQ53" s="226">
        <f>'2.2'!AQ53/'3.1.a'!$H$183</f>
        <v>0</v>
      </c>
      <c r="AR53" s="147">
        <f>'2.2'!AR53/'3.1.a'!$H$183</f>
        <v>0</v>
      </c>
      <c r="AS53" s="147">
        <f>'2.2'!AS53/'3.1.a'!$H$183</f>
        <v>0</v>
      </c>
      <c r="AT53" s="147">
        <f>'2.2'!AT53/'3.1.a'!$H$183</f>
        <v>0</v>
      </c>
      <c r="AU53" s="147">
        <f>'2.2'!AU53/'3.1.a'!$H$183</f>
        <v>0</v>
      </c>
      <c r="AV53" s="147">
        <f>'2.2'!AV53/'3.1.a'!$H$183</f>
        <v>0</v>
      </c>
      <c r="AW53" s="147">
        <f>'2.2'!AW53/'3.1.a'!$H$183</f>
        <v>0</v>
      </c>
      <c r="AX53" s="227">
        <f>'2.2'!AX53/'3.1.a'!$H$183</f>
        <v>0</v>
      </c>
      <c r="AY53" s="226">
        <f>'2.2'!AY53/'3.1.a'!$I$183</f>
        <v>0</v>
      </c>
      <c r="AZ53" s="147">
        <f>'2.2'!AZ53/'3.1.a'!$I$183</f>
        <v>0</v>
      </c>
      <c r="BA53" s="147">
        <f>'2.2'!BA53/'3.1.a'!$I$183</f>
        <v>0</v>
      </c>
      <c r="BB53" s="147">
        <f>'2.2'!BB53/'3.1.a'!$I$183</f>
        <v>0</v>
      </c>
      <c r="BC53" s="147">
        <f>'2.2'!BC53/'3.1.a'!$I$183</f>
        <v>0</v>
      </c>
      <c r="BD53" s="147">
        <f>'2.2'!BD53/'3.1.a'!$I$183</f>
        <v>0</v>
      </c>
      <c r="BE53" s="147">
        <f>'2.2'!BE53/'3.1.a'!$I$183</f>
        <v>0</v>
      </c>
      <c r="BF53" s="227">
        <f>'2.2'!BF53/'3.1.a'!$I$183</f>
        <v>0</v>
      </c>
      <c r="BG53" s="226">
        <f>'2.2'!BG53/'3.1.a'!$J$183</f>
        <v>0</v>
      </c>
      <c r="BH53" s="147">
        <f>'2.2'!BH53/'3.1.a'!$J$183</f>
        <v>0</v>
      </c>
      <c r="BI53" s="147">
        <f>'2.2'!BI53/'3.1.a'!$J$183</f>
        <v>0</v>
      </c>
      <c r="BJ53" s="147">
        <f>'2.2'!BJ53/'3.1.a'!$J$183</f>
        <v>0</v>
      </c>
      <c r="BK53" s="147">
        <f>'2.2'!BK53/'3.1.a'!$J$183</f>
        <v>0</v>
      </c>
      <c r="BL53" s="147">
        <f>'2.2'!BL53/'3.1.a'!$J$183</f>
        <v>0</v>
      </c>
      <c r="BM53" s="147">
        <f>'2.2'!BM53/'3.1.a'!$J$183</f>
        <v>0</v>
      </c>
      <c r="BN53" s="227">
        <f>'2.2'!BN53/'3.1.a'!$J$183</f>
        <v>0</v>
      </c>
      <c r="BO53" s="226">
        <f>'2.2'!BO53/'3.1.a'!$K$183</f>
        <v>0</v>
      </c>
      <c r="BP53" s="147">
        <f>'2.2'!BP53/'3.1.a'!$K$183</f>
        <v>0</v>
      </c>
      <c r="BQ53" s="147">
        <f>'2.2'!BQ53/'3.1.a'!$K$183</f>
        <v>0</v>
      </c>
      <c r="BR53" s="147">
        <f>'2.2'!BR53/'3.1.a'!$K$183</f>
        <v>0</v>
      </c>
      <c r="BS53" s="147">
        <f>'2.2'!BS53/'3.1.a'!$K$183</f>
        <v>0</v>
      </c>
      <c r="BT53" s="147">
        <f>'2.2'!BT53/'3.1.a'!$K$183</f>
        <v>0</v>
      </c>
      <c r="BU53" s="147">
        <f>'2.2'!BU53/'3.1.a'!$K$183</f>
        <v>0</v>
      </c>
      <c r="BV53" s="227">
        <f>'2.2'!BV53/'3.1.a'!$K$183</f>
        <v>0</v>
      </c>
      <c r="BW53" s="226">
        <f>'2.2'!BW53/'3.1.a'!$L$183</f>
        <v>0</v>
      </c>
      <c r="BX53" s="147">
        <f>'2.2'!BX53/'3.1.a'!$L$183</f>
        <v>0</v>
      </c>
      <c r="BY53" s="147">
        <f>'2.2'!BY53/'3.1.a'!$L$183</f>
        <v>0</v>
      </c>
      <c r="BZ53" s="147">
        <f>'2.2'!BZ53/'3.1.a'!$L$183</f>
        <v>0</v>
      </c>
      <c r="CA53" s="147">
        <f>'2.2'!CA53/'3.1.a'!$L$183</f>
        <v>0</v>
      </c>
      <c r="CB53" s="147">
        <f>'2.2'!CB53/'3.1.a'!$L$183</f>
        <v>0</v>
      </c>
      <c r="CC53" s="147">
        <f>'2.2'!CC53/'3.1.a'!$L$183</f>
        <v>0</v>
      </c>
      <c r="CD53" s="227">
        <f>'2.2'!CD53/'3.1.a'!$L$183</f>
        <v>0</v>
      </c>
      <c r="CE53" s="226">
        <f>'2.2'!CE53/'3.1.a'!$M$183</f>
        <v>0</v>
      </c>
      <c r="CF53" s="147">
        <f>'2.2'!CF53/'3.1.a'!$M$183</f>
        <v>0</v>
      </c>
      <c r="CG53" s="147">
        <f>'2.2'!CG53/'3.1.a'!$M$183</f>
        <v>0</v>
      </c>
      <c r="CH53" s="147">
        <f>'2.2'!CH53/'3.1.a'!$M$183</f>
        <v>0</v>
      </c>
      <c r="CI53" s="147">
        <f>'2.2'!CI53/'3.1.a'!$M$183</f>
        <v>0</v>
      </c>
      <c r="CJ53" s="147">
        <f>'2.2'!CJ53/'3.1.a'!$M$183</f>
        <v>0</v>
      </c>
      <c r="CK53" s="147">
        <f>'2.2'!CK53/'3.1.a'!$M$183</f>
        <v>0</v>
      </c>
      <c r="CL53" s="288">
        <f>'2.2'!CL53/'3.1.a'!$M$183</f>
        <v>0</v>
      </c>
    </row>
    <row r="54" spans="1:91" ht="20.100000000000001" customHeight="1" x14ac:dyDescent="0.25">
      <c r="A54" s="21">
        <v>11452</v>
      </c>
      <c r="B54" s="22" t="s">
        <v>460</v>
      </c>
      <c r="C54" s="226">
        <f>'2.2'!C54/'3.1.a'!$C$183</f>
        <v>1.4598588898276231E-3</v>
      </c>
      <c r="D54" s="147">
        <f>'2.2'!D54/'3.1.a'!$C$183</f>
        <v>0</v>
      </c>
      <c r="E54" s="147">
        <f>'2.2'!E54/'3.1.a'!$C$183</f>
        <v>0</v>
      </c>
      <c r="F54" s="147">
        <f>'2.2'!F54/'3.1.a'!$C$183</f>
        <v>1.4598588898276231E-3</v>
      </c>
      <c r="G54" s="147">
        <f>'2.2'!G54/'3.1.a'!$C$183</f>
        <v>2.0079994648128196E-3</v>
      </c>
      <c r="H54" s="147">
        <f>'2.2'!H54/'3.1.a'!$C$183</f>
        <v>4.3511544173155815E-4</v>
      </c>
      <c r="I54" s="147">
        <f>'2.2'!I54/'3.1.a'!$C$183</f>
        <v>0</v>
      </c>
      <c r="J54" s="227">
        <f>'2.2'!J54/'3.1.a'!$C$183</f>
        <v>3.9029737963720006E-3</v>
      </c>
      <c r="K54" s="226">
        <f>'2.2'!K54/'3.1.a'!$D$183</f>
        <v>1.557086827438738E-3</v>
      </c>
      <c r="L54" s="147">
        <f>'2.2'!L54/'3.1.a'!$D$183</f>
        <v>0</v>
      </c>
      <c r="M54" s="147">
        <f>'2.2'!M54/'3.1.a'!$D$183</f>
        <v>0</v>
      </c>
      <c r="N54" s="147">
        <f>'2.2'!N54/'3.1.a'!$D$183</f>
        <v>1.557086827438738E-3</v>
      </c>
      <c r="O54" s="147">
        <f>'2.2'!O54/'3.1.a'!$D$183</f>
        <v>2.0262814367181048E-3</v>
      </c>
      <c r="P54" s="147">
        <f>'2.2'!P54/'3.1.a'!$D$183</f>
        <v>4.4056081239145223E-4</v>
      </c>
      <c r="Q54" s="147">
        <f>'2.2'!Q54/'3.1.a'!$D$183</f>
        <v>0</v>
      </c>
      <c r="R54" s="227">
        <f>'2.2'!R54/'3.1.a'!$D$183</f>
        <v>4.0239290765482945E-3</v>
      </c>
      <c r="S54" s="226">
        <f>'2.2'!S54/'3.1.a'!$E$183</f>
        <v>1.317715085908747E-3</v>
      </c>
      <c r="T54" s="147">
        <f>'2.2'!T54/'3.1.a'!$E$183</f>
        <v>0</v>
      </c>
      <c r="U54" s="147">
        <f>'2.2'!U54/'3.1.a'!$E$183</f>
        <v>0</v>
      </c>
      <c r="V54" s="147">
        <f>'2.2'!V54/'3.1.a'!$E$183</f>
        <v>1.317715085908747E-3</v>
      </c>
      <c r="W54" s="147">
        <f>'2.2'!W54/'3.1.a'!$E$183</f>
        <v>2.1997187599460824E-3</v>
      </c>
      <c r="X54" s="147">
        <f>'2.2'!X54/'3.1.a'!$E$183</f>
        <v>4.4879039834947842E-4</v>
      </c>
      <c r="Y54" s="147">
        <f>'2.2'!Y54/'3.1.a'!$E$183</f>
        <v>0</v>
      </c>
      <c r="Z54" s="227">
        <f>'2.2'!Z54/'3.1.a'!$E$183</f>
        <v>3.9662242442043069E-3</v>
      </c>
      <c r="AA54" s="226">
        <f>'2.2'!AA54/'3.1.a'!$F$183</f>
        <v>1.1340739570663246E-3</v>
      </c>
      <c r="AB54" s="147">
        <f>'2.2'!AB54/'3.1.a'!$F$183</f>
        <v>0</v>
      </c>
      <c r="AC54" s="147">
        <f>'2.2'!AC54/'3.1.a'!$F$183</f>
        <v>0</v>
      </c>
      <c r="AD54" s="147">
        <f>'2.2'!AD54/'3.1.a'!$F$183</f>
        <v>1.1340739570663246E-3</v>
      </c>
      <c r="AE54" s="147">
        <f>'2.2'!AE54/'3.1.a'!$F$183</f>
        <v>2.2489284479044742E-3</v>
      </c>
      <c r="AF54" s="147">
        <f>'2.2'!AF54/'3.1.a'!$F$183</f>
        <v>4.5291157141866728E-4</v>
      </c>
      <c r="AG54" s="147">
        <f>'2.2'!AG54/'3.1.a'!$F$183</f>
        <v>0</v>
      </c>
      <c r="AH54" s="227">
        <f>'2.2'!AH54/'3.1.a'!$F$183</f>
        <v>3.8359139763894665E-3</v>
      </c>
      <c r="AI54" s="226">
        <f>'2.2'!AI54/'3.1.a'!$G$183</f>
        <v>1.1394116429931165E-3</v>
      </c>
      <c r="AJ54" s="147">
        <f>'2.2'!AJ54/'3.1.a'!$G$183</f>
        <v>0</v>
      </c>
      <c r="AK54" s="147">
        <f>'2.2'!AK54/'3.1.a'!$G$183</f>
        <v>0</v>
      </c>
      <c r="AL54" s="147">
        <f>'2.2'!AL54/'3.1.a'!$G$183</f>
        <v>1.1394116429931165E-3</v>
      </c>
      <c r="AM54" s="147">
        <f>'2.2'!AM54/'3.1.a'!$G$183</f>
        <v>2.2654855508428173E-3</v>
      </c>
      <c r="AN54" s="147">
        <f>'2.2'!AN54/'3.1.a'!$G$183</f>
        <v>4.5926244183379557E-4</v>
      </c>
      <c r="AO54" s="147">
        <f>'2.2'!AO54/'3.1.a'!$G$183</f>
        <v>0</v>
      </c>
      <c r="AP54" s="227">
        <f>'2.2'!AP54/'3.1.a'!$G$183</f>
        <v>3.8641596356697298E-3</v>
      </c>
      <c r="AQ54" s="226">
        <f>'2.2'!AQ54/'3.1.a'!$H$183</f>
        <v>1.1093810926121957E-3</v>
      </c>
      <c r="AR54" s="147">
        <f>'2.2'!AR54/'3.1.a'!$H$183</f>
        <v>0</v>
      </c>
      <c r="AS54" s="147">
        <f>'2.2'!AS54/'3.1.a'!$H$183</f>
        <v>0</v>
      </c>
      <c r="AT54" s="147">
        <f>'2.2'!AT54/'3.1.a'!$H$183</f>
        <v>1.1093810926121957E-3</v>
      </c>
      <c r="AU54" s="147">
        <f>'2.2'!AU54/'3.1.a'!$H$183</f>
        <v>2.3048962867794924E-3</v>
      </c>
      <c r="AV54" s="147">
        <f>'2.2'!AV54/'3.1.a'!$H$183</f>
        <v>4.6585192165552581E-4</v>
      </c>
      <c r="AW54" s="147">
        <f>'2.2'!AW54/'3.1.a'!$H$183</f>
        <v>0</v>
      </c>
      <c r="AX54" s="227">
        <f>'2.2'!AX54/'3.1.a'!$H$183</f>
        <v>3.880129301047214E-3</v>
      </c>
      <c r="AY54" s="226">
        <f>'2.2'!AY54/'3.1.a'!$I$183</f>
        <v>1.2816781721900657E-3</v>
      </c>
      <c r="AZ54" s="147">
        <f>'2.2'!AZ54/'3.1.a'!$I$183</f>
        <v>0</v>
      </c>
      <c r="BA54" s="147">
        <f>'2.2'!BA54/'3.1.a'!$I$183</f>
        <v>0</v>
      </c>
      <c r="BB54" s="147">
        <f>'2.2'!BB54/'3.1.a'!$I$183</f>
        <v>1.2816781721900657E-3</v>
      </c>
      <c r="BC54" s="147">
        <f>'2.2'!BC54/'3.1.a'!$I$183</f>
        <v>2.4611166622706608E-3</v>
      </c>
      <c r="BD54" s="147">
        <f>'2.2'!BD54/'3.1.a'!$I$183</f>
        <v>4.5971806915735467E-4</v>
      </c>
      <c r="BE54" s="147">
        <f>'2.2'!BE54/'3.1.a'!$I$183</f>
        <v>0</v>
      </c>
      <c r="BF54" s="227">
        <f>'2.2'!BF54/'3.1.a'!$I$183</f>
        <v>4.2025129036180817E-3</v>
      </c>
      <c r="BG54" s="226">
        <f>'2.2'!BG54/'3.1.a'!$J$183</f>
        <v>1.1547336524556546E-3</v>
      </c>
      <c r="BH54" s="147">
        <f>'2.2'!BH54/'3.1.a'!$J$183</f>
        <v>0</v>
      </c>
      <c r="BI54" s="147">
        <f>'2.2'!BI54/'3.1.a'!$J$183</f>
        <v>0</v>
      </c>
      <c r="BJ54" s="147">
        <f>'2.2'!BJ54/'3.1.a'!$J$183</f>
        <v>1.1547336524556546E-3</v>
      </c>
      <c r="BK54" s="147">
        <f>'2.2'!BK54/'3.1.a'!$J$183</f>
        <v>2.5807395213043776E-3</v>
      </c>
      <c r="BL54" s="147">
        <f>'2.2'!BL54/'3.1.a'!$J$183</f>
        <v>4.8357189659338896E-4</v>
      </c>
      <c r="BM54" s="147">
        <f>'2.2'!BM54/'3.1.a'!$J$183</f>
        <v>0</v>
      </c>
      <c r="BN54" s="227">
        <f>'2.2'!BN54/'3.1.a'!$J$183</f>
        <v>4.2190450703534213E-3</v>
      </c>
      <c r="BO54" s="226">
        <f>'2.2'!BO54/'3.1.a'!$K$183</f>
        <v>1.5478147070183198E-3</v>
      </c>
      <c r="BP54" s="147">
        <f>'2.2'!BP54/'3.1.a'!$K$183</f>
        <v>0</v>
      </c>
      <c r="BQ54" s="147">
        <f>'2.2'!BQ54/'3.1.a'!$K$183</f>
        <v>0</v>
      </c>
      <c r="BR54" s="147">
        <f>'2.2'!BR54/'3.1.a'!$K$183</f>
        <v>1.5478147070183198E-3</v>
      </c>
      <c r="BS54" s="147">
        <f>'2.2'!BS54/'3.1.a'!$K$183</f>
        <v>2.6375886271292948E-3</v>
      </c>
      <c r="BT54" s="147">
        <f>'2.2'!BT54/'3.1.a'!$K$183</f>
        <v>6.1100591751823811E-4</v>
      </c>
      <c r="BU54" s="147">
        <f>'2.2'!BU54/'3.1.a'!$K$183</f>
        <v>0</v>
      </c>
      <c r="BV54" s="227">
        <f>'2.2'!BV54/'3.1.a'!$K$183</f>
        <v>4.7964092516658528E-3</v>
      </c>
      <c r="BW54" s="226">
        <f>'2.2'!BW54/'3.1.a'!$L$183</f>
        <v>1.0908364199996845E-3</v>
      </c>
      <c r="BX54" s="147">
        <f>'2.2'!BX54/'3.1.a'!$L$183</f>
        <v>0</v>
      </c>
      <c r="BY54" s="147">
        <f>'2.2'!BY54/'3.1.a'!$L$183</f>
        <v>0</v>
      </c>
      <c r="BZ54" s="147">
        <f>'2.2'!BZ54/'3.1.a'!$L$183</f>
        <v>1.0908364199996845E-3</v>
      </c>
      <c r="CA54" s="147">
        <f>'2.2'!CA54/'3.1.a'!$L$183</f>
        <v>3.0159044518410206E-3</v>
      </c>
      <c r="CB54" s="147">
        <f>'2.2'!CB54/'3.1.a'!$L$183</f>
        <v>6.5891304442480011E-4</v>
      </c>
      <c r="CC54" s="147">
        <f>'2.2'!CC54/'3.1.a'!$L$183</f>
        <v>0</v>
      </c>
      <c r="CD54" s="227">
        <f>'2.2'!CD54/'3.1.a'!$L$183</f>
        <v>4.7656539162655061E-3</v>
      </c>
      <c r="CE54" s="226">
        <f>'2.2'!CE54/'3.1.a'!$M$183</f>
        <v>7.9229022966498827E-4</v>
      </c>
      <c r="CF54" s="147">
        <f>'2.2'!CF54/'3.1.a'!$M$183</f>
        <v>0</v>
      </c>
      <c r="CG54" s="147">
        <f>'2.2'!CG54/'3.1.a'!$M$183</f>
        <v>0</v>
      </c>
      <c r="CH54" s="147">
        <f>'2.2'!CH54/'3.1.a'!$M$183</f>
        <v>7.9229022966498827E-4</v>
      </c>
      <c r="CI54" s="147">
        <f>'2.2'!CI54/'3.1.a'!$M$183</f>
        <v>2.5741955342417685E-3</v>
      </c>
      <c r="CJ54" s="147">
        <f>'2.2'!CJ54/'3.1.a'!$M$183</f>
        <v>5.9026394451781579E-4</v>
      </c>
      <c r="CK54" s="147">
        <f>'2.2'!CK54/'3.1.a'!$M$183</f>
        <v>0</v>
      </c>
      <c r="CL54" s="288">
        <f>'2.2'!CL54/'3.1.a'!$M$183</f>
        <v>3.9567497084245723E-3</v>
      </c>
    </row>
    <row r="55" spans="1:91" s="41" customFormat="1" ht="20.100000000000001" customHeight="1" x14ac:dyDescent="0.25">
      <c r="A55" s="38">
        <v>1146</v>
      </c>
      <c r="B55" s="39" t="s">
        <v>272</v>
      </c>
      <c r="C55" s="238">
        <f>'2.2'!C55/'3.1.a'!$C$183</f>
        <v>1.3418233340118641E-5</v>
      </c>
      <c r="D55" s="214">
        <f>'2.2'!D55/'3.1.a'!$C$183</f>
        <v>0</v>
      </c>
      <c r="E55" s="214">
        <f>'2.2'!E55/'3.1.a'!$C$183</f>
        <v>0</v>
      </c>
      <c r="F55" s="214">
        <f>'2.2'!F55/'3.1.a'!$C$183</f>
        <v>1.3418233340118641E-5</v>
      </c>
      <c r="G55" s="214">
        <f>'2.2'!G55/'3.1.a'!$C$183</f>
        <v>0</v>
      </c>
      <c r="H55" s="214">
        <f>'2.2'!H55/'3.1.a'!$C$183</f>
        <v>0</v>
      </c>
      <c r="I55" s="214">
        <f>'2.2'!I55/'3.1.a'!$C$183</f>
        <v>0</v>
      </c>
      <c r="J55" s="239">
        <f>'2.2'!J55/'3.1.a'!$C$183</f>
        <v>1.3418233340118641E-5</v>
      </c>
      <c r="K55" s="238">
        <f>'2.2'!K55/'3.1.a'!$D$183</f>
        <v>1.2680377048895639E-5</v>
      </c>
      <c r="L55" s="214">
        <f>'2.2'!L55/'3.1.a'!$D$183</f>
        <v>0</v>
      </c>
      <c r="M55" s="214">
        <f>'2.2'!M55/'3.1.a'!$D$183</f>
        <v>0</v>
      </c>
      <c r="N55" s="214">
        <f>'2.2'!N55/'3.1.a'!$D$183</f>
        <v>1.2680377048895639E-5</v>
      </c>
      <c r="O55" s="214">
        <f>'2.2'!O55/'3.1.a'!$D$183</f>
        <v>0</v>
      </c>
      <c r="P55" s="214">
        <f>'2.2'!P55/'3.1.a'!$D$183</f>
        <v>0</v>
      </c>
      <c r="Q55" s="214">
        <f>'2.2'!Q55/'3.1.a'!$D$183</f>
        <v>0</v>
      </c>
      <c r="R55" s="239">
        <f>'2.2'!R55/'3.1.a'!$D$183</f>
        <v>1.2680377048895639E-5</v>
      </c>
      <c r="S55" s="238">
        <f>'2.2'!S55/'3.1.a'!$E$183</f>
        <v>1.8871765450406664E-4</v>
      </c>
      <c r="T55" s="214">
        <f>'2.2'!T55/'3.1.a'!$E$183</f>
        <v>0</v>
      </c>
      <c r="U55" s="214">
        <f>'2.2'!U55/'3.1.a'!$E$183</f>
        <v>0</v>
      </c>
      <c r="V55" s="214">
        <f>'2.2'!V55/'3.1.a'!$E$183</f>
        <v>1.8871765450406664E-4</v>
      </c>
      <c r="W55" s="214">
        <f>'2.2'!W55/'3.1.a'!$E$183</f>
        <v>0</v>
      </c>
      <c r="X55" s="214">
        <f>'2.2'!X55/'3.1.a'!$E$183</f>
        <v>0</v>
      </c>
      <c r="Y55" s="214">
        <f>'2.2'!Y55/'3.1.a'!$E$183</f>
        <v>0</v>
      </c>
      <c r="Z55" s="239">
        <f>'2.2'!Z55/'3.1.a'!$E$183</f>
        <v>1.8871765450406664E-4</v>
      </c>
      <c r="AA55" s="238">
        <f>'2.2'!AA55/'3.1.a'!$F$183</f>
        <v>1.9447565773735896E-4</v>
      </c>
      <c r="AB55" s="214">
        <f>'2.2'!AB55/'3.1.a'!$F$183</f>
        <v>0</v>
      </c>
      <c r="AC55" s="214">
        <f>'2.2'!AC55/'3.1.a'!$F$183</f>
        <v>0</v>
      </c>
      <c r="AD55" s="214">
        <f>'2.2'!AD55/'3.1.a'!$F$183</f>
        <v>1.9447565773735896E-4</v>
      </c>
      <c r="AE55" s="214">
        <f>'2.2'!AE55/'3.1.a'!$F$183</f>
        <v>0</v>
      </c>
      <c r="AF55" s="214">
        <f>'2.2'!AF55/'3.1.a'!$F$183</f>
        <v>0</v>
      </c>
      <c r="AG55" s="214">
        <f>'2.2'!AG55/'3.1.a'!$F$183</f>
        <v>0</v>
      </c>
      <c r="AH55" s="239">
        <f>'2.2'!AH55/'3.1.a'!$F$183</f>
        <v>1.9447565773735896E-4</v>
      </c>
      <c r="AI55" s="238">
        <f>'2.2'!AI55/'3.1.a'!$G$183</f>
        <v>1.7274413885352588E-4</v>
      </c>
      <c r="AJ55" s="214">
        <f>'2.2'!AJ55/'3.1.a'!$G$183</f>
        <v>0</v>
      </c>
      <c r="AK55" s="214">
        <f>'2.2'!AK55/'3.1.a'!$G$183</f>
        <v>0</v>
      </c>
      <c r="AL55" s="214">
        <f>'2.2'!AL55/'3.1.a'!$G$183</f>
        <v>1.7274413885352588E-4</v>
      </c>
      <c r="AM55" s="214">
        <f>'2.2'!AM55/'3.1.a'!$G$183</f>
        <v>0</v>
      </c>
      <c r="AN55" s="214">
        <f>'2.2'!AN55/'3.1.a'!$G$183</f>
        <v>0</v>
      </c>
      <c r="AO55" s="214">
        <f>'2.2'!AO55/'3.1.a'!$G$183</f>
        <v>0</v>
      </c>
      <c r="AP55" s="239">
        <f>'2.2'!AP55/'3.1.a'!$G$183</f>
        <v>1.7274413885352588E-4</v>
      </c>
      <c r="AQ55" s="238">
        <f>'2.2'!AQ55/'3.1.a'!$H$183</f>
        <v>1.7711994022969797E-4</v>
      </c>
      <c r="AR55" s="214">
        <f>'2.2'!AR55/'3.1.a'!$H$183</f>
        <v>0</v>
      </c>
      <c r="AS55" s="214">
        <f>'2.2'!AS55/'3.1.a'!$H$183</f>
        <v>0</v>
      </c>
      <c r="AT55" s="214">
        <f>'2.2'!AT55/'3.1.a'!$H$183</f>
        <v>1.7711994022969797E-4</v>
      </c>
      <c r="AU55" s="214">
        <f>'2.2'!AU55/'3.1.a'!$H$183</f>
        <v>0</v>
      </c>
      <c r="AV55" s="214">
        <f>'2.2'!AV55/'3.1.a'!$H$183</f>
        <v>0</v>
      </c>
      <c r="AW55" s="214">
        <f>'2.2'!AW55/'3.1.a'!$H$183</f>
        <v>0</v>
      </c>
      <c r="AX55" s="239">
        <f>'2.2'!AX55/'3.1.a'!$H$183</f>
        <v>1.7711994022969797E-4</v>
      </c>
      <c r="AY55" s="238">
        <f>'2.2'!AY55/'3.1.a'!$I$183</f>
        <v>1.9539121836503051E-4</v>
      </c>
      <c r="AZ55" s="214">
        <f>'2.2'!AZ55/'3.1.a'!$I$183</f>
        <v>0</v>
      </c>
      <c r="BA55" s="214">
        <f>'2.2'!BA55/'3.1.a'!$I$183</f>
        <v>0</v>
      </c>
      <c r="BB55" s="214">
        <f>'2.2'!BB55/'3.1.a'!$I$183</f>
        <v>1.9539121836503051E-4</v>
      </c>
      <c r="BC55" s="214">
        <f>'2.2'!BC55/'3.1.a'!$I$183</f>
        <v>0</v>
      </c>
      <c r="BD55" s="214">
        <f>'2.2'!BD55/'3.1.a'!$I$183</f>
        <v>0</v>
      </c>
      <c r="BE55" s="214">
        <f>'2.2'!BE55/'3.1.a'!$I$183</f>
        <v>0</v>
      </c>
      <c r="BF55" s="239">
        <f>'2.2'!BF55/'3.1.a'!$I$183</f>
        <v>1.9539121836503051E-4</v>
      </c>
      <c r="BG55" s="238">
        <f>'2.2'!BG55/'3.1.a'!$J$183</f>
        <v>1.720980594395642E-4</v>
      </c>
      <c r="BH55" s="214">
        <f>'2.2'!BH55/'3.1.a'!$J$183</f>
        <v>0</v>
      </c>
      <c r="BI55" s="214">
        <f>'2.2'!BI55/'3.1.a'!$J$183</f>
        <v>0</v>
      </c>
      <c r="BJ55" s="214">
        <f>'2.2'!BJ55/'3.1.a'!$J$183</f>
        <v>1.720980594395642E-4</v>
      </c>
      <c r="BK55" s="214">
        <f>'2.2'!BK55/'3.1.a'!$J$183</f>
        <v>0</v>
      </c>
      <c r="BL55" s="214">
        <f>'2.2'!BL55/'3.1.a'!$J$183</f>
        <v>0</v>
      </c>
      <c r="BM55" s="214">
        <f>'2.2'!BM55/'3.1.a'!$J$183</f>
        <v>0</v>
      </c>
      <c r="BN55" s="239">
        <f>'2.2'!BN55/'3.1.a'!$J$183</f>
        <v>1.720980594395642E-4</v>
      </c>
      <c r="BO55" s="238">
        <f>'2.2'!BO55/'3.1.a'!$K$183</f>
        <v>1.5478458709926028E-4</v>
      </c>
      <c r="BP55" s="214">
        <f>'2.2'!BP55/'3.1.a'!$K$183</f>
        <v>0</v>
      </c>
      <c r="BQ55" s="214">
        <f>'2.2'!BQ55/'3.1.a'!$K$183</f>
        <v>0</v>
      </c>
      <c r="BR55" s="214">
        <f>'2.2'!BR55/'3.1.a'!$K$183</f>
        <v>1.5478458709926028E-4</v>
      </c>
      <c r="BS55" s="214">
        <f>'2.2'!BS55/'3.1.a'!$K$183</f>
        <v>0</v>
      </c>
      <c r="BT55" s="214">
        <f>'2.2'!BT55/'3.1.a'!$K$183</f>
        <v>0</v>
      </c>
      <c r="BU55" s="214">
        <f>'2.2'!BU55/'3.1.a'!$K$183</f>
        <v>0</v>
      </c>
      <c r="BV55" s="239">
        <f>'2.2'!BV55/'3.1.a'!$K$183</f>
        <v>1.5478458709926028E-4</v>
      </c>
      <c r="BW55" s="238">
        <f>'2.2'!BW55/'3.1.a'!$L$183</f>
        <v>1.4328769267957038E-4</v>
      </c>
      <c r="BX55" s="214">
        <f>'2.2'!BX55/'3.1.a'!$L$183</f>
        <v>0</v>
      </c>
      <c r="BY55" s="214">
        <f>'2.2'!BY55/'3.1.a'!$L$183</f>
        <v>0</v>
      </c>
      <c r="BZ55" s="214">
        <f>'2.2'!BZ55/'3.1.a'!$L$183</f>
        <v>1.4328769267957038E-4</v>
      </c>
      <c r="CA55" s="214">
        <f>'2.2'!CA55/'3.1.a'!$L$183</f>
        <v>0</v>
      </c>
      <c r="CB55" s="214">
        <f>'2.2'!CB55/'3.1.a'!$L$183</f>
        <v>0</v>
      </c>
      <c r="CC55" s="214">
        <f>'2.2'!CC55/'3.1.a'!$L$183</f>
        <v>0</v>
      </c>
      <c r="CD55" s="239">
        <f>'2.2'!CD55/'3.1.a'!$L$183</f>
        <v>1.4328769267957038E-4</v>
      </c>
      <c r="CE55" s="238">
        <f>'2.2'!CE55/'3.1.a'!$M$183</f>
        <v>1.1884533970295636E-4</v>
      </c>
      <c r="CF55" s="214">
        <f>'2.2'!CF55/'3.1.a'!$M$183</f>
        <v>0</v>
      </c>
      <c r="CG55" s="214">
        <f>'2.2'!CG55/'3.1.a'!$M$183</f>
        <v>0</v>
      </c>
      <c r="CH55" s="214">
        <f>'2.2'!CH55/'3.1.a'!$M$183</f>
        <v>1.1884533970295636E-4</v>
      </c>
      <c r="CI55" s="214">
        <f>'2.2'!CI55/'3.1.a'!$M$183</f>
        <v>0</v>
      </c>
      <c r="CJ55" s="214">
        <f>'2.2'!CJ55/'3.1.a'!$M$183</f>
        <v>0</v>
      </c>
      <c r="CK55" s="214">
        <f>'2.2'!CK55/'3.1.a'!$M$183</f>
        <v>0</v>
      </c>
      <c r="CL55" s="285">
        <f>'2.2'!CL55/'3.1.a'!$M$183</f>
        <v>1.1884533970295636E-4</v>
      </c>
      <c r="CM55" s="293"/>
    </row>
    <row r="56" spans="1:91" ht="20.100000000000001" customHeight="1" x14ac:dyDescent="0.25">
      <c r="A56" s="35">
        <v>115</v>
      </c>
      <c r="B56" s="36" t="s">
        <v>273</v>
      </c>
      <c r="C56" s="224">
        <f>'2.2'!C56/'3.1.a'!$C$183</f>
        <v>5.4255847193366074E-3</v>
      </c>
      <c r="D56" s="146">
        <f>'2.2'!D56/'3.1.a'!$C$183</f>
        <v>0</v>
      </c>
      <c r="E56" s="146">
        <f>'2.2'!E56/'3.1.a'!$C$183</f>
        <v>0</v>
      </c>
      <c r="F56" s="146">
        <f>'2.2'!F56/'3.1.a'!$C$183</f>
        <v>5.4255847193366074E-3</v>
      </c>
      <c r="G56" s="146">
        <f>'2.2'!G56/'3.1.a'!$C$183</f>
        <v>0</v>
      </c>
      <c r="H56" s="146">
        <f>'2.2'!H56/'3.1.a'!$C$183</f>
        <v>0</v>
      </c>
      <c r="I56" s="146">
        <f>'2.2'!I56/'3.1.a'!$C$183</f>
        <v>0</v>
      </c>
      <c r="J56" s="225">
        <f>'2.2'!J56/'3.1.a'!$C$183</f>
        <v>5.4255847193366074E-3</v>
      </c>
      <c r="K56" s="224">
        <f>'2.2'!K56/'3.1.a'!$D$183</f>
        <v>6.0901965033536834E-3</v>
      </c>
      <c r="L56" s="146">
        <f>'2.2'!L56/'3.1.a'!$D$183</f>
        <v>0</v>
      </c>
      <c r="M56" s="146">
        <f>'2.2'!M56/'3.1.a'!$D$183</f>
        <v>0</v>
      </c>
      <c r="N56" s="146">
        <f>'2.2'!N56/'3.1.a'!$D$183</f>
        <v>6.0901965033536834E-3</v>
      </c>
      <c r="O56" s="146">
        <f>'2.2'!O56/'3.1.a'!$D$183</f>
        <v>0</v>
      </c>
      <c r="P56" s="146">
        <f>'2.2'!P56/'3.1.a'!$D$183</f>
        <v>0</v>
      </c>
      <c r="Q56" s="146">
        <f>'2.2'!Q56/'3.1.a'!$D$183</f>
        <v>0</v>
      </c>
      <c r="R56" s="225">
        <f>'2.2'!R56/'3.1.a'!$D$183</f>
        <v>6.0901965033536834E-3</v>
      </c>
      <c r="S56" s="224">
        <f>'2.2'!S56/'3.1.a'!$E$183</f>
        <v>6.4653141906865557E-3</v>
      </c>
      <c r="T56" s="146">
        <f>'2.2'!T56/'3.1.a'!$E$183</f>
        <v>0</v>
      </c>
      <c r="U56" s="146">
        <f>'2.2'!U56/'3.1.a'!$E$183</f>
        <v>0</v>
      </c>
      <c r="V56" s="146">
        <f>'2.2'!V56/'3.1.a'!$E$183</f>
        <v>6.4653141906865557E-3</v>
      </c>
      <c r="W56" s="146">
        <f>'2.2'!W56/'3.1.a'!$E$183</f>
        <v>0</v>
      </c>
      <c r="X56" s="146">
        <f>'2.2'!X56/'3.1.a'!$E$183</f>
        <v>0</v>
      </c>
      <c r="Y56" s="146">
        <f>'2.2'!Y56/'3.1.a'!$E$183</f>
        <v>0</v>
      </c>
      <c r="Z56" s="225">
        <f>'2.2'!Z56/'3.1.a'!$E$183</f>
        <v>6.4653141906865557E-3</v>
      </c>
      <c r="AA56" s="224">
        <f>'2.2'!AA56/'3.1.a'!$F$183</f>
        <v>6.9356782312220725E-3</v>
      </c>
      <c r="AB56" s="146">
        <f>'2.2'!AB56/'3.1.a'!$F$183</f>
        <v>0</v>
      </c>
      <c r="AC56" s="146">
        <f>'2.2'!AC56/'3.1.a'!$F$183</f>
        <v>0</v>
      </c>
      <c r="AD56" s="146">
        <f>'2.2'!AD56/'3.1.a'!$F$183</f>
        <v>6.9356782312220725E-3</v>
      </c>
      <c r="AE56" s="146">
        <f>'2.2'!AE56/'3.1.a'!$F$183</f>
        <v>0</v>
      </c>
      <c r="AF56" s="146">
        <f>'2.2'!AF56/'3.1.a'!$F$183</f>
        <v>0</v>
      </c>
      <c r="AG56" s="146">
        <f>'2.2'!AG56/'3.1.a'!$F$183</f>
        <v>0</v>
      </c>
      <c r="AH56" s="225">
        <f>'2.2'!AH56/'3.1.a'!$F$183</f>
        <v>6.9356782312220725E-3</v>
      </c>
      <c r="AI56" s="224">
        <f>'2.2'!AI56/'3.1.a'!$G$183</f>
        <v>6.363270587270738E-3</v>
      </c>
      <c r="AJ56" s="146">
        <f>'2.2'!AJ56/'3.1.a'!$G$183</f>
        <v>0</v>
      </c>
      <c r="AK56" s="146">
        <f>'2.2'!AK56/'3.1.a'!$G$183</f>
        <v>0</v>
      </c>
      <c r="AL56" s="146">
        <f>'2.2'!AL56/'3.1.a'!$G$183</f>
        <v>6.363270587270738E-3</v>
      </c>
      <c r="AM56" s="146">
        <f>'2.2'!AM56/'3.1.a'!$G$183</f>
        <v>0</v>
      </c>
      <c r="AN56" s="146">
        <f>'2.2'!AN56/'3.1.a'!$G$183</f>
        <v>0</v>
      </c>
      <c r="AO56" s="146">
        <f>'2.2'!AO56/'3.1.a'!$G$183</f>
        <v>0</v>
      </c>
      <c r="AP56" s="225">
        <f>'2.2'!AP56/'3.1.a'!$G$183</f>
        <v>6.363270587270738E-3</v>
      </c>
      <c r="AQ56" s="224">
        <f>'2.2'!AQ56/'3.1.a'!$H$183</f>
        <v>6.4994568908585317E-3</v>
      </c>
      <c r="AR56" s="146">
        <f>'2.2'!AR56/'3.1.a'!$H$183</f>
        <v>0</v>
      </c>
      <c r="AS56" s="146">
        <f>'2.2'!AS56/'3.1.a'!$H$183</f>
        <v>0</v>
      </c>
      <c r="AT56" s="146">
        <f>'2.2'!AT56/'3.1.a'!$H$183</f>
        <v>6.4994568908585317E-3</v>
      </c>
      <c r="AU56" s="146">
        <f>'2.2'!AU56/'3.1.a'!$H$183</f>
        <v>0</v>
      </c>
      <c r="AV56" s="146">
        <f>'2.2'!AV56/'3.1.a'!$H$183</f>
        <v>0</v>
      </c>
      <c r="AW56" s="146">
        <f>'2.2'!AW56/'3.1.a'!$H$183</f>
        <v>0</v>
      </c>
      <c r="AX56" s="225">
        <f>'2.2'!AX56/'3.1.a'!$H$183</f>
        <v>6.4994568908585317E-3</v>
      </c>
      <c r="AY56" s="224">
        <f>'2.2'!AY56/'3.1.a'!$I$183</f>
        <v>5.0161060774169099E-3</v>
      </c>
      <c r="AZ56" s="146">
        <f>'2.2'!AZ56/'3.1.a'!$I$183</f>
        <v>0</v>
      </c>
      <c r="BA56" s="146">
        <f>'2.2'!BA56/'3.1.a'!$I$183</f>
        <v>0</v>
      </c>
      <c r="BB56" s="146">
        <f>'2.2'!BB56/'3.1.a'!$I$183</f>
        <v>5.0161060774169099E-3</v>
      </c>
      <c r="BC56" s="146">
        <f>'2.2'!BC56/'3.1.a'!$I$183</f>
        <v>0</v>
      </c>
      <c r="BD56" s="146">
        <f>'2.2'!BD56/'3.1.a'!$I$183</f>
        <v>0</v>
      </c>
      <c r="BE56" s="146">
        <f>'2.2'!BE56/'3.1.a'!$I$183</f>
        <v>0</v>
      </c>
      <c r="BF56" s="225">
        <f>'2.2'!BF56/'3.1.a'!$I$183</f>
        <v>5.0161060774169099E-3</v>
      </c>
      <c r="BG56" s="224">
        <f>'2.2'!BG56/'3.1.a'!$J$183</f>
        <v>4.9123471285156409E-3</v>
      </c>
      <c r="BH56" s="146">
        <f>'2.2'!BH56/'3.1.a'!$J$183</f>
        <v>0</v>
      </c>
      <c r="BI56" s="146">
        <f>'2.2'!BI56/'3.1.a'!$J$183</f>
        <v>0</v>
      </c>
      <c r="BJ56" s="146">
        <f>'2.2'!BJ56/'3.1.a'!$J$183</f>
        <v>4.9123471285156409E-3</v>
      </c>
      <c r="BK56" s="146">
        <f>'2.2'!BK56/'3.1.a'!$J$183</f>
        <v>0</v>
      </c>
      <c r="BL56" s="146">
        <f>'2.2'!BL56/'3.1.a'!$J$183</f>
        <v>0</v>
      </c>
      <c r="BM56" s="146">
        <f>'2.2'!BM56/'3.1.a'!$J$183</f>
        <v>0</v>
      </c>
      <c r="BN56" s="225">
        <f>'2.2'!BN56/'3.1.a'!$J$183</f>
        <v>4.9123471285156409E-3</v>
      </c>
      <c r="BO56" s="224">
        <f>'2.2'!BO56/'3.1.a'!$K$183</f>
        <v>5.8114329854139146E-3</v>
      </c>
      <c r="BP56" s="146">
        <f>'2.2'!BP56/'3.1.a'!$K$183</f>
        <v>0</v>
      </c>
      <c r="BQ56" s="146">
        <f>'2.2'!BQ56/'3.1.a'!$K$183</f>
        <v>0</v>
      </c>
      <c r="BR56" s="146">
        <f>'2.2'!BR56/'3.1.a'!$K$183</f>
        <v>5.8114329854139146E-3</v>
      </c>
      <c r="BS56" s="146">
        <f>'2.2'!BS56/'3.1.a'!$K$183</f>
        <v>0</v>
      </c>
      <c r="BT56" s="146">
        <f>'2.2'!BT56/'3.1.a'!$K$183</f>
        <v>0</v>
      </c>
      <c r="BU56" s="146">
        <f>'2.2'!BU56/'3.1.a'!$K$183</f>
        <v>0</v>
      </c>
      <c r="BV56" s="225">
        <f>'2.2'!BV56/'3.1.a'!$K$183</f>
        <v>5.8114329854139146E-3</v>
      </c>
      <c r="BW56" s="224">
        <f>'2.2'!BW56/'3.1.a'!$L$183</f>
        <v>5.7962274041802823E-3</v>
      </c>
      <c r="BX56" s="146">
        <f>'2.2'!BX56/'3.1.a'!$L$183</f>
        <v>0</v>
      </c>
      <c r="BY56" s="146">
        <f>'2.2'!BY56/'3.1.a'!$L$183</f>
        <v>0</v>
      </c>
      <c r="BZ56" s="146">
        <f>'2.2'!BZ56/'3.1.a'!$L$183</f>
        <v>5.7962274041802823E-3</v>
      </c>
      <c r="CA56" s="146">
        <f>'2.2'!CA56/'3.1.a'!$L$183</f>
        <v>0</v>
      </c>
      <c r="CB56" s="146">
        <f>'2.2'!CB56/'3.1.a'!$L$183</f>
        <v>0</v>
      </c>
      <c r="CC56" s="146">
        <f>'2.2'!CC56/'3.1.a'!$L$183</f>
        <v>0</v>
      </c>
      <c r="CD56" s="225">
        <f>'2.2'!CD56/'3.1.a'!$L$183</f>
        <v>5.7962274041802823E-3</v>
      </c>
      <c r="CE56" s="224">
        <f>'2.2'!CE56/'3.1.a'!$M$183</f>
        <v>6.1389323772102341E-3</v>
      </c>
      <c r="CF56" s="146">
        <f>'2.2'!CF56/'3.1.a'!$M$183</f>
        <v>0</v>
      </c>
      <c r="CG56" s="146">
        <f>'2.2'!CG56/'3.1.a'!$M$183</f>
        <v>0</v>
      </c>
      <c r="CH56" s="146">
        <f>'2.2'!CH56/'3.1.a'!$M$183</f>
        <v>6.1389323772102341E-3</v>
      </c>
      <c r="CI56" s="146">
        <f>'2.2'!CI56/'3.1.a'!$M$183</f>
        <v>0</v>
      </c>
      <c r="CJ56" s="146">
        <f>'2.2'!CJ56/'3.1.a'!$M$183</f>
        <v>0</v>
      </c>
      <c r="CK56" s="146">
        <f>'2.2'!CK56/'3.1.a'!$M$183</f>
        <v>0</v>
      </c>
      <c r="CL56" s="284">
        <f>'2.2'!CL56/'3.1.a'!$M$183</f>
        <v>6.1389323772102341E-3</v>
      </c>
    </row>
    <row r="57" spans="1:91" ht="20.100000000000001" customHeight="1" x14ac:dyDescent="0.25">
      <c r="A57" s="21">
        <v>1151</v>
      </c>
      <c r="B57" s="22" t="s">
        <v>461</v>
      </c>
      <c r="C57" s="226">
        <f>'2.2'!C57/'3.1.a'!$C$183</f>
        <v>5.4142944062568598E-3</v>
      </c>
      <c r="D57" s="147">
        <f>'2.2'!D57/'3.1.a'!$C$183</f>
        <v>0</v>
      </c>
      <c r="E57" s="147">
        <f>'2.2'!E57/'3.1.a'!$C$183</f>
        <v>0</v>
      </c>
      <c r="F57" s="147">
        <f>'2.2'!F57/'3.1.a'!$C$183</f>
        <v>5.4142944062568598E-3</v>
      </c>
      <c r="G57" s="147">
        <f>'2.2'!G57/'3.1.a'!$C$183</f>
        <v>0</v>
      </c>
      <c r="H57" s="147">
        <f>'2.2'!H57/'3.1.a'!$C$183</f>
        <v>0</v>
      </c>
      <c r="I57" s="147">
        <f>'2.2'!I57/'3.1.a'!$C$183</f>
        <v>0</v>
      </c>
      <c r="J57" s="227">
        <f>'2.2'!J57/'3.1.a'!$C$183</f>
        <v>5.4142944062568598E-3</v>
      </c>
      <c r="K57" s="226">
        <f>'2.2'!K57/'3.1.a'!$D$183</f>
        <v>6.080650207397344E-3</v>
      </c>
      <c r="L57" s="147">
        <f>'2.2'!L57/'3.1.a'!$D$183</f>
        <v>0</v>
      </c>
      <c r="M57" s="147">
        <f>'2.2'!M57/'3.1.a'!$D$183</f>
        <v>0</v>
      </c>
      <c r="N57" s="147">
        <f>'2.2'!N57/'3.1.a'!$D$183</f>
        <v>6.080650207397344E-3</v>
      </c>
      <c r="O57" s="147">
        <f>'2.2'!O57/'3.1.a'!$D$183</f>
        <v>0</v>
      </c>
      <c r="P57" s="147">
        <f>'2.2'!P57/'3.1.a'!$D$183</f>
        <v>0</v>
      </c>
      <c r="Q57" s="147">
        <f>'2.2'!Q57/'3.1.a'!$D$183</f>
        <v>0</v>
      </c>
      <c r="R57" s="227">
        <f>'2.2'!R57/'3.1.a'!$D$183</f>
        <v>6.080650207397344E-3</v>
      </c>
      <c r="S57" s="226">
        <f>'2.2'!S57/'3.1.a'!$E$183</f>
        <v>6.4458776197193627E-3</v>
      </c>
      <c r="T57" s="147">
        <f>'2.2'!T57/'3.1.a'!$E$183</f>
        <v>0</v>
      </c>
      <c r="U57" s="147">
        <f>'2.2'!U57/'3.1.a'!$E$183</f>
        <v>0</v>
      </c>
      <c r="V57" s="147">
        <f>'2.2'!V57/'3.1.a'!$E$183</f>
        <v>6.4458776197193627E-3</v>
      </c>
      <c r="W57" s="147">
        <f>'2.2'!W57/'3.1.a'!$E$183</f>
        <v>0</v>
      </c>
      <c r="X57" s="147">
        <f>'2.2'!X57/'3.1.a'!$E$183</f>
        <v>0</v>
      </c>
      <c r="Y57" s="147">
        <f>'2.2'!Y57/'3.1.a'!$E$183</f>
        <v>0</v>
      </c>
      <c r="Z57" s="227">
        <f>'2.2'!Z57/'3.1.a'!$E$183</f>
        <v>6.4458776197193627E-3</v>
      </c>
      <c r="AA57" s="226">
        <f>'2.2'!AA57/'3.1.a'!$F$183</f>
        <v>6.9082758743694928E-3</v>
      </c>
      <c r="AB57" s="147">
        <f>'2.2'!AB57/'3.1.a'!$F$183</f>
        <v>0</v>
      </c>
      <c r="AC57" s="147">
        <f>'2.2'!AC57/'3.1.a'!$F$183</f>
        <v>0</v>
      </c>
      <c r="AD57" s="147">
        <f>'2.2'!AD57/'3.1.a'!$F$183</f>
        <v>6.9082758743694928E-3</v>
      </c>
      <c r="AE57" s="147">
        <f>'2.2'!AE57/'3.1.a'!$F$183</f>
        <v>0</v>
      </c>
      <c r="AF57" s="147">
        <f>'2.2'!AF57/'3.1.a'!$F$183</f>
        <v>0</v>
      </c>
      <c r="AG57" s="147">
        <f>'2.2'!AG57/'3.1.a'!$F$183</f>
        <v>0</v>
      </c>
      <c r="AH57" s="227">
        <f>'2.2'!AH57/'3.1.a'!$F$183</f>
        <v>6.9082758743694928E-3</v>
      </c>
      <c r="AI57" s="226">
        <f>'2.2'!AI57/'3.1.a'!$G$183</f>
        <v>6.3352163417231466E-3</v>
      </c>
      <c r="AJ57" s="147">
        <f>'2.2'!AJ57/'3.1.a'!$G$183</f>
        <v>0</v>
      </c>
      <c r="AK57" s="147">
        <f>'2.2'!AK57/'3.1.a'!$G$183</f>
        <v>0</v>
      </c>
      <c r="AL57" s="147">
        <f>'2.2'!AL57/'3.1.a'!$G$183</f>
        <v>6.3352163417231466E-3</v>
      </c>
      <c r="AM57" s="147">
        <f>'2.2'!AM57/'3.1.a'!$G$183</f>
        <v>0</v>
      </c>
      <c r="AN57" s="147">
        <f>'2.2'!AN57/'3.1.a'!$G$183</f>
        <v>0</v>
      </c>
      <c r="AO57" s="147">
        <f>'2.2'!AO57/'3.1.a'!$G$183</f>
        <v>0</v>
      </c>
      <c r="AP57" s="227">
        <f>'2.2'!AP57/'3.1.a'!$G$183</f>
        <v>6.3352163417231466E-3</v>
      </c>
      <c r="AQ57" s="226">
        <f>'2.2'!AQ57/'3.1.a'!$H$183</f>
        <v>6.4828885746208136E-3</v>
      </c>
      <c r="AR57" s="147">
        <f>'2.2'!AR57/'3.1.a'!$H$183</f>
        <v>0</v>
      </c>
      <c r="AS57" s="147">
        <f>'2.2'!AS57/'3.1.a'!$H$183</f>
        <v>0</v>
      </c>
      <c r="AT57" s="147">
        <f>'2.2'!AT57/'3.1.a'!$H$183</f>
        <v>6.4828885746208136E-3</v>
      </c>
      <c r="AU57" s="147">
        <f>'2.2'!AU57/'3.1.a'!$H$183</f>
        <v>0</v>
      </c>
      <c r="AV57" s="147">
        <f>'2.2'!AV57/'3.1.a'!$H$183</f>
        <v>0</v>
      </c>
      <c r="AW57" s="147">
        <f>'2.2'!AW57/'3.1.a'!$H$183</f>
        <v>0</v>
      </c>
      <c r="AX57" s="227">
        <f>'2.2'!AX57/'3.1.a'!$H$183</f>
        <v>6.4828885746208136E-3</v>
      </c>
      <c r="AY57" s="226">
        <f>'2.2'!AY57/'3.1.a'!$I$183</f>
        <v>4.9938917373377181E-3</v>
      </c>
      <c r="AZ57" s="147">
        <f>'2.2'!AZ57/'3.1.a'!$I$183</f>
        <v>0</v>
      </c>
      <c r="BA57" s="147">
        <f>'2.2'!BA57/'3.1.a'!$I$183</f>
        <v>0</v>
      </c>
      <c r="BB57" s="147">
        <f>'2.2'!BB57/'3.1.a'!$I$183</f>
        <v>4.9938917373377181E-3</v>
      </c>
      <c r="BC57" s="147">
        <f>'2.2'!BC57/'3.1.a'!$I$183</f>
        <v>0</v>
      </c>
      <c r="BD57" s="147">
        <f>'2.2'!BD57/'3.1.a'!$I$183</f>
        <v>0</v>
      </c>
      <c r="BE57" s="147">
        <f>'2.2'!BE57/'3.1.a'!$I$183</f>
        <v>0</v>
      </c>
      <c r="BF57" s="227">
        <f>'2.2'!BF57/'3.1.a'!$I$183</f>
        <v>4.9938917373377181E-3</v>
      </c>
      <c r="BG57" s="226">
        <f>'2.2'!BG57/'3.1.a'!$J$183</f>
        <v>4.902354060280209E-3</v>
      </c>
      <c r="BH57" s="147">
        <f>'2.2'!BH57/'3.1.a'!$J$183</f>
        <v>0</v>
      </c>
      <c r="BI57" s="147">
        <f>'2.2'!BI57/'3.1.a'!$J$183</f>
        <v>0</v>
      </c>
      <c r="BJ57" s="147">
        <f>'2.2'!BJ57/'3.1.a'!$J$183</f>
        <v>4.902354060280209E-3</v>
      </c>
      <c r="BK57" s="147">
        <f>'2.2'!BK57/'3.1.a'!$J$183</f>
        <v>0</v>
      </c>
      <c r="BL57" s="147">
        <f>'2.2'!BL57/'3.1.a'!$J$183</f>
        <v>0</v>
      </c>
      <c r="BM57" s="147">
        <f>'2.2'!BM57/'3.1.a'!$J$183</f>
        <v>0</v>
      </c>
      <c r="BN57" s="227">
        <f>'2.2'!BN57/'3.1.a'!$J$183</f>
        <v>4.902354060280209E-3</v>
      </c>
      <c r="BO57" s="226">
        <f>'2.2'!BO57/'3.1.a'!$K$183</f>
        <v>5.7930442563734795E-3</v>
      </c>
      <c r="BP57" s="147">
        <f>'2.2'!BP57/'3.1.a'!$K$183</f>
        <v>0</v>
      </c>
      <c r="BQ57" s="147">
        <f>'2.2'!BQ57/'3.1.a'!$K$183</f>
        <v>0</v>
      </c>
      <c r="BR57" s="147">
        <f>'2.2'!BR57/'3.1.a'!$K$183</f>
        <v>5.7930442563734795E-3</v>
      </c>
      <c r="BS57" s="147">
        <f>'2.2'!BS57/'3.1.a'!$K$183</f>
        <v>0</v>
      </c>
      <c r="BT57" s="147">
        <f>'2.2'!BT57/'3.1.a'!$K$183</f>
        <v>0</v>
      </c>
      <c r="BU57" s="147">
        <f>'2.2'!BU57/'3.1.a'!$K$183</f>
        <v>0</v>
      </c>
      <c r="BV57" s="227">
        <f>'2.2'!BV57/'3.1.a'!$K$183</f>
        <v>5.7930442563734795E-3</v>
      </c>
      <c r="BW57" s="226">
        <f>'2.2'!BW57/'3.1.a'!$L$183</f>
        <v>5.7839523123343088E-3</v>
      </c>
      <c r="BX57" s="147">
        <f>'2.2'!BX57/'3.1.a'!$L$183</f>
        <v>0</v>
      </c>
      <c r="BY57" s="147">
        <f>'2.2'!BY57/'3.1.a'!$L$183</f>
        <v>0</v>
      </c>
      <c r="BZ57" s="147">
        <f>'2.2'!BZ57/'3.1.a'!$L$183</f>
        <v>5.7839523123343088E-3</v>
      </c>
      <c r="CA57" s="147">
        <f>'2.2'!CA57/'3.1.a'!$L$183</f>
        <v>0</v>
      </c>
      <c r="CB57" s="147">
        <f>'2.2'!CB57/'3.1.a'!$L$183</f>
        <v>0</v>
      </c>
      <c r="CC57" s="147">
        <f>'2.2'!CC57/'3.1.a'!$L$183</f>
        <v>0</v>
      </c>
      <c r="CD57" s="227">
        <f>'2.2'!CD57/'3.1.a'!$L$183</f>
        <v>5.7839523123343088E-3</v>
      </c>
      <c r="CE57" s="226">
        <f>'2.2'!CE57/'3.1.a'!$M$183</f>
        <v>6.1321433370968119E-3</v>
      </c>
      <c r="CF57" s="147">
        <f>'2.2'!CF57/'3.1.a'!$M$183</f>
        <v>0</v>
      </c>
      <c r="CG57" s="147">
        <f>'2.2'!CG57/'3.1.a'!$M$183</f>
        <v>0</v>
      </c>
      <c r="CH57" s="147">
        <f>'2.2'!CH57/'3.1.a'!$M$183</f>
        <v>6.1321433370968119E-3</v>
      </c>
      <c r="CI57" s="147">
        <f>'2.2'!CI57/'3.1.a'!$M$183</f>
        <v>0</v>
      </c>
      <c r="CJ57" s="147">
        <f>'2.2'!CJ57/'3.1.a'!$M$183</f>
        <v>0</v>
      </c>
      <c r="CK57" s="147">
        <f>'2.2'!CK57/'3.1.a'!$M$183</f>
        <v>0</v>
      </c>
      <c r="CL57" s="288">
        <f>'2.2'!CL57/'3.1.a'!$M$183</f>
        <v>6.1321433370968119E-3</v>
      </c>
    </row>
    <row r="58" spans="1:91" ht="20.100000000000001" customHeight="1" x14ac:dyDescent="0.25">
      <c r="A58" s="21">
        <v>1152</v>
      </c>
      <c r="B58" s="22" t="s">
        <v>462</v>
      </c>
      <c r="C58" s="226">
        <f>'2.2'!C58/'3.1.a'!$C$183</f>
        <v>1.1290313079748123E-5</v>
      </c>
      <c r="D58" s="147">
        <f>'2.2'!D58/'3.1.a'!$C$183</f>
        <v>0</v>
      </c>
      <c r="E58" s="147">
        <f>'2.2'!E58/'3.1.a'!$C$183</f>
        <v>0</v>
      </c>
      <c r="F58" s="147">
        <f>'2.2'!F58/'3.1.a'!$C$183</f>
        <v>1.1290313079748123E-5</v>
      </c>
      <c r="G58" s="147">
        <f>'2.2'!G58/'3.1.a'!$C$183</f>
        <v>0</v>
      </c>
      <c r="H58" s="147">
        <f>'2.2'!H58/'3.1.a'!$C$183</f>
        <v>0</v>
      </c>
      <c r="I58" s="147">
        <f>'2.2'!I58/'3.1.a'!$C$183</f>
        <v>0</v>
      </c>
      <c r="J58" s="227">
        <f>'2.2'!J58/'3.1.a'!$C$183</f>
        <v>1.1290313079748123E-5</v>
      </c>
      <c r="K58" s="226">
        <f>'2.2'!K58/'3.1.a'!$D$183</f>
        <v>9.546295956340191E-6</v>
      </c>
      <c r="L58" s="147">
        <f>'2.2'!L58/'3.1.a'!$D$183</f>
        <v>0</v>
      </c>
      <c r="M58" s="147">
        <f>'2.2'!M58/'3.1.a'!$D$183</f>
        <v>0</v>
      </c>
      <c r="N58" s="147">
        <f>'2.2'!N58/'3.1.a'!$D$183</f>
        <v>9.546295956340191E-6</v>
      </c>
      <c r="O58" s="147">
        <f>'2.2'!O58/'3.1.a'!$D$183</f>
        <v>0</v>
      </c>
      <c r="P58" s="147">
        <f>'2.2'!P58/'3.1.a'!$D$183</f>
        <v>0</v>
      </c>
      <c r="Q58" s="147">
        <f>'2.2'!Q58/'3.1.a'!$D$183</f>
        <v>0</v>
      </c>
      <c r="R58" s="227">
        <f>'2.2'!R58/'3.1.a'!$D$183</f>
        <v>9.546295956340191E-6</v>
      </c>
      <c r="S58" s="226">
        <f>'2.2'!S58/'3.1.a'!$E$183</f>
        <v>1.9436570967192551E-5</v>
      </c>
      <c r="T58" s="147">
        <f>'2.2'!T58/'3.1.a'!$E$183</f>
        <v>0</v>
      </c>
      <c r="U58" s="147">
        <f>'2.2'!U58/'3.1.a'!$E$183</f>
        <v>0</v>
      </c>
      <c r="V58" s="147">
        <f>'2.2'!V58/'3.1.a'!$E$183</f>
        <v>1.9436570967192551E-5</v>
      </c>
      <c r="W58" s="147">
        <f>'2.2'!W58/'3.1.a'!$E$183</f>
        <v>0</v>
      </c>
      <c r="X58" s="147">
        <f>'2.2'!X58/'3.1.a'!$E$183</f>
        <v>0</v>
      </c>
      <c r="Y58" s="147">
        <f>'2.2'!Y58/'3.1.a'!$E$183</f>
        <v>0</v>
      </c>
      <c r="Z58" s="227">
        <f>'2.2'!Z58/'3.1.a'!$E$183</f>
        <v>1.9436570967192551E-5</v>
      </c>
      <c r="AA58" s="226">
        <f>'2.2'!AA58/'3.1.a'!$F$183</f>
        <v>2.7402356852580803E-5</v>
      </c>
      <c r="AB58" s="147">
        <f>'2.2'!AB58/'3.1.a'!$F$183</f>
        <v>0</v>
      </c>
      <c r="AC58" s="147">
        <f>'2.2'!AC58/'3.1.a'!$F$183</f>
        <v>0</v>
      </c>
      <c r="AD58" s="147">
        <f>'2.2'!AD58/'3.1.a'!$F$183</f>
        <v>2.7402356852580803E-5</v>
      </c>
      <c r="AE58" s="147">
        <f>'2.2'!AE58/'3.1.a'!$F$183</f>
        <v>0</v>
      </c>
      <c r="AF58" s="147">
        <f>'2.2'!AF58/'3.1.a'!$F$183</f>
        <v>0</v>
      </c>
      <c r="AG58" s="147">
        <f>'2.2'!AG58/'3.1.a'!$F$183</f>
        <v>0</v>
      </c>
      <c r="AH58" s="227">
        <f>'2.2'!AH58/'3.1.a'!$F$183</f>
        <v>2.7402356852580803E-5</v>
      </c>
      <c r="AI58" s="226">
        <f>'2.2'!AI58/'3.1.a'!$G$183</f>
        <v>2.8054245547593139E-5</v>
      </c>
      <c r="AJ58" s="147">
        <f>'2.2'!AJ58/'3.1.a'!$G$183</f>
        <v>0</v>
      </c>
      <c r="AK58" s="147">
        <f>'2.2'!AK58/'3.1.a'!$G$183</f>
        <v>0</v>
      </c>
      <c r="AL58" s="147">
        <f>'2.2'!AL58/'3.1.a'!$G$183</f>
        <v>2.8054245547593139E-5</v>
      </c>
      <c r="AM58" s="147">
        <f>'2.2'!AM58/'3.1.a'!$G$183</f>
        <v>0</v>
      </c>
      <c r="AN58" s="147">
        <f>'2.2'!AN58/'3.1.a'!$G$183</f>
        <v>0</v>
      </c>
      <c r="AO58" s="147">
        <f>'2.2'!AO58/'3.1.a'!$G$183</f>
        <v>0</v>
      </c>
      <c r="AP58" s="227">
        <f>'2.2'!AP58/'3.1.a'!$G$183</f>
        <v>2.8054245547593139E-5</v>
      </c>
      <c r="AQ58" s="226">
        <f>'2.2'!AQ58/'3.1.a'!$H$183</f>
        <v>1.6568316237718251E-5</v>
      </c>
      <c r="AR58" s="147">
        <f>'2.2'!AR58/'3.1.a'!$H$183</f>
        <v>0</v>
      </c>
      <c r="AS58" s="147">
        <f>'2.2'!AS58/'3.1.a'!$H$183</f>
        <v>0</v>
      </c>
      <c r="AT58" s="147">
        <f>'2.2'!AT58/'3.1.a'!$H$183</f>
        <v>1.6568316237718251E-5</v>
      </c>
      <c r="AU58" s="147">
        <f>'2.2'!AU58/'3.1.a'!$H$183</f>
        <v>0</v>
      </c>
      <c r="AV58" s="147">
        <f>'2.2'!AV58/'3.1.a'!$H$183</f>
        <v>0</v>
      </c>
      <c r="AW58" s="147">
        <f>'2.2'!AW58/'3.1.a'!$H$183</f>
        <v>0</v>
      </c>
      <c r="AX58" s="227">
        <f>'2.2'!AX58/'3.1.a'!$H$183</f>
        <v>1.6568316237718251E-5</v>
      </c>
      <c r="AY58" s="226">
        <f>'2.2'!AY58/'3.1.a'!$I$183</f>
        <v>2.22143400791919E-5</v>
      </c>
      <c r="AZ58" s="147">
        <f>'2.2'!AZ58/'3.1.a'!$I$183</f>
        <v>0</v>
      </c>
      <c r="BA58" s="147">
        <f>'2.2'!BA58/'3.1.a'!$I$183</f>
        <v>0</v>
      </c>
      <c r="BB58" s="147">
        <f>'2.2'!BB58/'3.1.a'!$I$183</f>
        <v>2.22143400791919E-5</v>
      </c>
      <c r="BC58" s="147">
        <f>'2.2'!BC58/'3.1.a'!$I$183</f>
        <v>0</v>
      </c>
      <c r="BD58" s="147">
        <f>'2.2'!BD58/'3.1.a'!$I$183</f>
        <v>0</v>
      </c>
      <c r="BE58" s="147">
        <f>'2.2'!BE58/'3.1.a'!$I$183</f>
        <v>0</v>
      </c>
      <c r="BF58" s="227">
        <f>'2.2'!BF58/'3.1.a'!$I$183</f>
        <v>2.22143400791919E-5</v>
      </c>
      <c r="BG58" s="226">
        <f>'2.2'!BG58/'3.1.a'!$J$183</f>
        <v>9.9930682354313322E-6</v>
      </c>
      <c r="BH58" s="147">
        <f>'2.2'!BH58/'3.1.a'!$J$183</f>
        <v>0</v>
      </c>
      <c r="BI58" s="147">
        <f>'2.2'!BI58/'3.1.a'!$J$183</f>
        <v>0</v>
      </c>
      <c r="BJ58" s="147">
        <f>'2.2'!BJ58/'3.1.a'!$J$183</f>
        <v>9.9930682354313322E-6</v>
      </c>
      <c r="BK58" s="147">
        <f>'2.2'!BK58/'3.1.a'!$J$183</f>
        <v>0</v>
      </c>
      <c r="BL58" s="147">
        <f>'2.2'!BL58/'3.1.a'!$J$183</f>
        <v>0</v>
      </c>
      <c r="BM58" s="147">
        <f>'2.2'!BM58/'3.1.a'!$J$183</f>
        <v>0</v>
      </c>
      <c r="BN58" s="227">
        <f>'2.2'!BN58/'3.1.a'!$J$183</f>
        <v>9.9930682354313322E-6</v>
      </c>
      <c r="BO58" s="226">
        <f>'2.2'!BO58/'3.1.a'!$K$183</f>
        <v>1.8388729040434793E-5</v>
      </c>
      <c r="BP58" s="147">
        <f>'2.2'!BP58/'3.1.a'!$K$183</f>
        <v>0</v>
      </c>
      <c r="BQ58" s="147">
        <f>'2.2'!BQ58/'3.1.a'!$K$183</f>
        <v>0</v>
      </c>
      <c r="BR58" s="147">
        <f>'2.2'!BR58/'3.1.a'!$K$183</f>
        <v>1.8388729040434793E-5</v>
      </c>
      <c r="BS58" s="147">
        <f>'2.2'!BS58/'3.1.a'!$K$183</f>
        <v>0</v>
      </c>
      <c r="BT58" s="147">
        <f>'2.2'!BT58/'3.1.a'!$K$183</f>
        <v>0</v>
      </c>
      <c r="BU58" s="147">
        <f>'2.2'!BU58/'3.1.a'!$K$183</f>
        <v>0</v>
      </c>
      <c r="BV58" s="227">
        <f>'2.2'!BV58/'3.1.a'!$K$183</f>
        <v>1.8388729040434793E-5</v>
      </c>
      <c r="BW58" s="226">
        <f>'2.2'!BW58/'3.1.a'!$L$183</f>
        <v>1.2275091845973066E-5</v>
      </c>
      <c r="BX58" s="147">
        <f>'2.2'!BX58/'3.1.a'!$L$183</f>
        <v>0</v>
      </c>
      <c r="BY58" s="147">
        <f>'2.2'!BY58/'3.1.a'!$L$183</f>
        <v>0</v>
      </c>
      <c r="BZ58" s="147">
        <f>'2.2'!BZ58/'3.1.a'!$L$183</f>
        <v>1.2275091845973066E-5</v>
      </c>
      <c r="CA58" s="147">
        <f>'2.2'!CA58/'3.1.a'!$L$183</f>
        <v>0</v>
      </c>
      <c r="CB58" s="147">
        <f>'2.2'!CB58/'3.1.a'!$L$183</f>
        <v>0</v>
      </c>
      <c r="CC58" s="147">
        <f>'2.2'!CC58/'3.1.a'!$L$183</f>
        <v>0</v>
      </c>
      <c r="CD58" s="227">
        <f>'2.2'!CD58/'3.1.a'!$L$183</f>
        <v>1.2275091845973066E-5</v>
      </c>
      <c r="CE58" s="226">
        <f>'2.2'!CE58/'3.1.a'!$M$183</f>
        <v>6.7890401134214877E-6</v>
      </c>
      <c r="CF58" s="147">
        <f>'2.2'!CF58/'3.1.a'!$M$183</f>
        <v>0</v>
      </c>
      <c r="CG58" s="147">
        <f>'2.2'!CG58/'3.1.a'!$M$183</f>
        <v>0</v>
      </c>
      <c r="CH58" s="147">
        <f>'2.2'!CH58/'3.1.a'!$M$183</f>
        <v>6.7890401134214877E-6</v>
      </c>
      <c r="CI58" s="147">
        <f>'2.2'!CI58/'3.1.a'!$M$183</f>
        <v>0</v>
      </c>
      <c r="CJ58" s="147">
        <f>'2.2'!CJ58/'3.1.a'!$M$183</f>
        <v>0</v>
      </c>
      <c r="CK58" s="147">
        <f>'2.2'!CK58/'3.1.a'!$M$183</f>
        <v>0</v>
      </c>
      <c r="CL58" s="288">
        <f>'2.2'!CL58/'3.1.a'!$M$183</f>
        <v>6.7890401134214877E-6</v>
      </c>
    </row>
    <row r="59" spans="1:91" ht="20.100000000000001" customHeight="1" x14ac:dyDescent="0.25">
      <c r="A59" s="21">
        <v>1153</v>
      </c>
      <c r="B59" s="22" t="s">
        <v>274</v>
      </c>
      <c r="C59" s="226">
        <f>'2.2'!C59/'3.1.a'!$C$183</f>
        <v>0</v>
      </c>
      <c r="D59" s="147">
        <f>'2.2'!D59/'3.1.a'!$C$183</f>
        <v>0</v>
      </c>
      <c r="E59" s="147">
        <f>'2.2'!E59/'3.1.a'!$C$183</f>
        <v>0</v>
      </c>
      <c r="F59" s="147">
        <f>'2.2'!F59/'3.1.a'!$C$183</f>
        <v>0</v>
      </c>
      <c r="G59" s="147">
        <f>'2.2'!G59/'3.1.a'!$C$183</f>
        <v>0</v>
      </c>
      <c r="H59" s="147">
        <f>'2.2'!H59/'3.1.a'!$C$183</f>
        <v>0</v>
      </c>
      <c r="I59" s="147">
        <f>'2.2'!I59/'3.1.a'!$C$183</f>
        <v>0</v>
      </c>
      <c r="J59" s="227">
        <f>'2.2'!J59/'3.1.a'!$C$183</f>
        <v>0</v>
      </c>
      <c r="K59" s="226">
        <f>'2.2'!K59/'3.1.a'!$D$183</f>
        <v>0</v>
      </c>
      <c r="L59" s="147">
        <f>'2.2'!L59/'3.1.a'!$D$183</f>
        <v>0</v>
      </c>
      <c r="M59" s="147">
        <f>'2.2'!M59/'3.1.a'!$D$183</f>
        <v>0</v>
      </c>
      <c r="N59" s="147">
        <f>'2.2'!N59/'3.1.a'!$D$183</f>
        <v>0</v>
      </c>
      <c r="O59" s="147">
        <f>'2.2'!O59/'3.1.a'!$D$183</f>
        <v>0</v>
      </c>
      <c r="P59" s="147">
        <f>'2.2'!P59/'3.1.a'!$D$183</f>
        <v>0</v>
      </c>
      <c r="Q59" s="147">
        <f>'2.2'!Q59/'3.1.a'!$D$183</f>
        <v>0</v>
      </c>
      <c r="R59" s="227">
        <f>'2.2'!R59/'3.1.a'!$D$183</f>
        <v>0</v>
      </c>
      <c r="S59" s="226">
        <f>'2.2'!S59/'3.1.a'!$E$183</f>
        <v>0</v>
      </c>
      <c r="T59" s="147">
        <f>'2.2'!T59/'3.1.a'!$E$183</f>
        <v>0</v>
      </c>
      <c r="U59" s="147">
        <f>'2.2'!U59/'3.1.a'!$E$183</f>
        <v>0</v>
      </c>
      <c r="V59" s="147">
        <f>'2.2'!V59/'3.1.a'!$E$183</f>
        <v>0</v>
      </c>
      <c r="W59" s="147">
        <f>'2.2'!W59/'3.1.a'!$E$183</f>
        <v>0</v>
      </c>
      <c r="X59" s="147">
        <f>'2.2'!X59/'3.1.a'!$E$183</f>
        <v>0</v>
      </c>
      <c r="Y59" s="147">
        <f>'2.2'!Y59/'3.1.a'!$E$183</f>
        <v>0</v>
      </c>
      <c r="Z59" s="227">
        <f>'2.2'!Z59/'3.1.a'!$E$183</f>
        <v>0</v>
      </c>
      <c r="AA59" s="226">
        <f>'2.2'!AA59/'3.1.a'!$F$183</f>
        <v>0</v>
      </c>
      <c r="AB59" s="147">
        <f>'2.2'!AB59/'3.1.a'!$F$183</f>
        <v>0</v>
      </c>
      <c r="AC59" s="147">
        <f>'2.2'!AC59/'3.1.a'!$F$183</f>
        <v>0</v>
      </c>
      <c r="AD59" s="147">
        <f>'2.2'!AD59/'3.1.a'!$F$183</f>
        <v>0</v>
      </c>
      <c r="AE59" s="147">
        <f>'2.2'!AE59/'3.1.a'!$F$183</f>
        <v>0</v>
      </c>
      <c r="AF59" s="147">
        <f>'2.2'!AF59/'3.1.a'!$F$183</f>
        <v>0</v>
      </c>
      <c r="AG59" s="147">
        <f>'2.2'!AG59/'3.1.a'!$F$183</f>
        <v>0</v>
      </c>
      <c r="AH59" s="227">
        <f>'2.2'!AH59/'3.1.a'!$F$183</f>
        <v>0</v>
      </c>
      <c r="AI59" s="226">
        <f>'2.2'!AI59/'3.1.a'!$G$183</f>
        <v>0</v>
      </c>
      <c r="AJ59" s="147">
        <f>'2.2'!AJ59/'3.1.a'!$G$183</f>
        <v>0</v>
      </c>
      <c r="AK59" s="147">
        <f>'2.2'!AK59/'3.1.a'!$G$183</f>
        <v>0</v>
      </c>
      <c r="AL59" s="147">
        <f>'2.2'!AL59/'3.1.a'!$G$183</f>
        <v>0</v>
      </c>
      <c r="AM59" s="147">
        <f>'2.2'!AM59/'3.1.a'!$G$183</f>
        <v>0</v>
      </c>
      <c r="AN59" s="147">
        <f>'2.2'!AN59/'3.1.a'!$G$183</f>
        <v>0</v>
      </c>
      <c r="AO59" s="147">
        <f>'2.2'!AO59/'3.1.a'!$G$183</f>
        <v>0</v>
      </c>
      <c r="AP59" s="227">
        <f>'2.2'!AP59/'3.1.a'!$G$183</f>
        <v>0</v>
      </c>
      <c r="AQ59" s="226">
        <f>'2.2'!AQ59/'3.1.a'!$H$183</f>
        <v>0</v>
      </c>
      <c r="AR59" s="147">
        <f>'2.2'!AR59/'3.1.a'!$H$183</f>
        <v>0</v>
      </c>
      <c r="AS59" s="147">
        <f>'2.2'!AS59/'3.1.a'!$H$183</f>
        <v>0</v>
      </c>
      <c r="AT59" s="147">
        <f>'2.2'!AT59/'3.1.a'!$H$183</f>
        <v>0</v>
      </c>
      <c r="AU59" s="147">
        <f>'2.2'!AU59/'3.1.a'!$H$183</f>
        <v>0</v>
      </c>
      <c r="AV59" s="147">
        <f>'2.2'!AV59/'3.1.a'!$H$183</f>
        <v>0</v>
      </c>
      <c r="AW59" s="147">
        <f>'2.2'!AW59/'3.1.a'!$H$183</f>
        <v>0</v>
      </c>
      <c r="AX59" s="227">
        <f>'2.2'!AX59/'3.1.a'!$H$183</f>
        <v>0</v>
      </c>
      <c r="AY59" s="226">
        <f>'2.2'!AY59/'3.1.a'!$I$183</f>
        <v>0</v>
      </c>
      <c r="AZ59" s="147">
        <f>'2.2'!AZ59/'3.1.a'!$I$183</f>
        <v>0</v>
      </c>
      <c r="BA59" s="147">
        <f>'2.2'!BA59/'3.1.a'!$I$183</f>
        <v>0</v>
      </c>
      <c r="BB59" s="147">
        <f>'2.2'!BB59/'3.1.a'!$I$183</f>
        <v>0</v>
      </c>
      <c r="BC59" s="147">
        <f>'2.2'!BC59/'3.1.a'!$I$183</f>
        <v>0</v>
      </c>
      <c r="BD59" s="147">
        <f>'2.2'!BD59/'3.1.a'!$I$183</f>
        <v>0</v>
      </c>
      <c r="BE59" s="147">
        <f>'2.2'!BE59/'3.1.a'!$I$183</f>
        <v>0</v>
      </c>
      <c r="BF59" s="227">
        <f>'2.2'!BF59/'3.1.a'!$I$183</f>
        <v>0</v>
      </c>
      <c r="BG59" s="226">
        <f>'2.2'!BG59/'3.1.a'!$J$183</f>
        <v>0</v>
      </c>
      <c r="BH59" s="147">
        <f>'2.2'!BH59/'3.1.a'!$J$183</f>
        <v>0</v>
      </c>
      <c r="BI59" s="147">
        <f>'2.2'!BI59/'3.1.a'!$J$183</f>
        <v>0</v>
      </c>
      <c r="BJ59" s="147">
        <f>'2.2'!BJ59/'3.1.a'!$J$183</f>
        <v>0</v>
      </c>
      <c r="BK59" s="147">
        <f>'2.2'!BK59/'3.1.a'!$J$183</f>
        <v>0</v>
      </c>
      <c r="BL59" s="147">
        <f>'2.2'!BL59/'3.1.a'!$J$183</f>
        <v>0</v>
      </c>
      <c r="BM59" s="147">
        <f>'2.2'!BM59/'3.1.a'!$J$183</f>
        <v>0</v>
      </c>
      <c r="BN59" s="227">
        <f>'2.2'!BN59/'3.1.a'!$J$183</f>
        <v>0</v>
      </c>
      <c r="BO59" s="226">
        <f>'2.2'!BO59/'3.1.a'!$K$183</f>
        <v>0</v>
      </c>
      <c r="BP59" s="147">
        <f>'2.2'!BP59/'3.1.a'!$K$183</f>
        <v>0</v>
      </c>
      <c r="BQ59" s="147">
        <f>'2.2'!BQ59/'3.1.a'!$K$183</f>
        <v>0</v>
      </c>
      <c r="BR59" s="147">
        <f>'2.2'!BR59/'3.1.a'!$K$183</f>
        <v>0</v>
      </c>
      <c r="BS59" s="147">
        <f>'2.2'!BS59/'3.1.a'!$K$183</f>
        <v>0</v>
      </c>
      <c r="BT59" s="147">
        <f>'2.2'!BT59/'3.1.a'!$K$183</f>
        <v>0</v>
      </c>
      <c r="BU59" s="147">
        <f>'2.2'!BU59/'3.1.a'!$K$183</f>
        <v>0</v>
      </c>
      <c r="BV59" s="227">
        <f>'2.2'!BV59/'3.1.a'!$K$183</f>
        <v>0</v>
      </c>
      <c r="BW59" s="226">
        <f>'2.2'!BW59/'3.1.a'!$L$183</f>
        <v>0</v>
      </c>
      <c r="BX59" s="147">
        <f>'2.2'!BX59/'3.1.a'!$L$183</f>
        <v>0</v>
      </c>
      <c r="BY59" s="147">
        <f>'2.2'!BY59/'3.1.a'!$L$183</f>
        <v>0</v>
      </c>
      <c r="BZ59" s="147">
        <f>'2.2'!BZ59/'3.1.a'!$L$183</f>
        <v>0</v>
      </c>
      <c r="CA59" s="147">
        <f>'2.2'!CA59/'3.1.a'!$L$183</f>
        <v>0</v>
      </c>
      <c r="CB59" s="147">
        <f>'2.2'!CB59/'3.1.a'!$L$183</f>
        <v>0</v>
      </c>
      <c r="CC59" s="147">
        <f>'2.2'!CC59/'3.1.a'!$L$183</f>
        <v>0</v>
      </c>
      <c r="CD59" s="227">
        <f>'2.2'!CD59/'3.1.a'!$L$183</f>
        <v>0</v>
      </c>
      <c r="CE59" s="226">
        <f>'2.2'!CE59/'3.1.a'!$M$183</f>
        <v>0</v>
      </c>
      <c r="CF59" s="147">
        <f>'2.2'!CF59/'3.1.a'!$M$183</f>
        <v>0</v>
      </c>
      <c r="CG59" s="147">
        <f>'2.2'!CG59/'3.1.a'!$M$183</f>
        <v>0</v>
      </c>
      <c r="CH59" s="147">
        <f>'2.2'!CH59/'3.1.a'!$M$183</f>
        <v>0</v>
      </c>
      <c r="CI59" s="147">
        <f>'2.2'!CI59/'3.1.a'!$M$183</f>
        <v>0</v>
      </c>
      <c r="CJ59" s="147">
        <f>'2.2'!CJ59/'3.1.a'!$M$183</f>
        <v>0</v>
      </c>
      <c r="CK59" s="147">
        <f>'2.2'!CK59/'3.1.a'!$M$183</f>
        <v>0</v>
      </c>
      <c r="CL59" s="288">
        <f>'2.2'!CL59/'3.1.a'!$M$183</f>
        <v>0</v>
      </c>
    </row>
    <row r="60" spans="1:91" ht="20.100000000000001" customHeight="1" x14ac:dyDescent="0.25">
      <c r="A60" s="21">
        <v>1154</v>
      </c>
      <c r="B60" s="22" t="s">
        <v>275</v>
      </c>
      <c r="C60" s="226">
        <f>'2.2'!C60/'3.1.a'!$C$183</f>
        <v>0</v>
      </c>
      <c r="D60" s="147">
        <f>'2.2'!D60/'3.1.a'!$C$183</f>
        <v>0</v>
      </c>
      <c r="E60" s="147">
        <f>'2.2'!E60/'3.1.a'!$C$183</f>
        <v>0</v>
      </c>
      <c r="F60" s="147">
        <f>'2.2'!F60/'3.1.a'!$C$183</f>
        <v>0</v>
      </c>
      <c r="G60" s="147">
        <f>'2.2'!G60/'3.1.a'!$C$183</f>
        <v>0</v>
      </c>
      <c r="H60" s="147">
        <f>'2.2'!H60/'3.1.a'!$C$183</f>
        <v>0</v>
      </c>
      <c r="I60" s="147">
        <f>'2.2'!I60/'3.1.a'!$C$183</f>
        <v>0</v>
      </c>
      <c r="J60" s="227">
        <f>'2.2'!J60/'3.1.a'!$C$183</f>
        <v>0</v>
      </c>
      <c r="K60" s="226">
        <f>'2.2'!K60/'3.1.a'!$D$183</f>
        <v>0</v>
      </c>
      <c r="L60" s="147">
        <f>'2.2'!L60/'3.1.a'!$D$183</f>
        <v>0</v>
      </c>
      <c r="M60" s="147">
        <f>'2.2'!M60/'3.1.a'!$D$183</f>
        <v>0</v>
      </c>
      <c r="N60" s="147">
        <f>'2.2'!N60/'3.1.a'!$D$183</f>
        <v>0</v>
      </c>
      <c r="O60" s="147">
        <f>'2.2'!O60/'3.1.a'!$D$183</f>
        <v>0</v>
      </c>
      <c r="P60" s="147">
        <f>'2.2'!P60/'3.1.a'!$D$183</f>
        <v>0</v>
      </c>
      <c r="Q60" s="147">
        <f>'2.2'!Q60/'3.1.a'!$D$183</f>
        <v>0</v>
      </c>
      <c r="R60" s="227">
        <f>'2.2'!R60/'3.1.a'!$D$183</f>
        <v>0</v>
      </c>
      <c r="S60" s="226">
        <f>'2.2'!S60/'3.1.a'!$E$183</f>
        <v>0</v>
      </c>
      <c r="T60" s="147">
        <f>'2.2'!T60/'3.1.a'!$E$183</f>
        <v>0</v>
      </c>
      <c r="U60" s="147">
        <f>'2.2'!U60/'3.1.a'!$E$183</f>
        <v>0</v>
      </c>
      <c r="V60" s="147">
        <f>'2.2'!V60/'3.1.a'!$E$183</f>
        <v>0</v>
      </c>
      <c r="W60" s="147">
        <f>'2.2'!W60/'3.1.a'!$E$183</f>
        <v>0</v>
      </c>
      <c r="X60" s="147">
        <f>'2.2'!X60/'3.1.a'!$E$183</f>
        <v>0</v>
      </c>
      <c r="Y60" s="147">
        <f>'2.2'!Y60/'3.1.a'!$E$183</f>
        <v>0</v>
      </c>
      <c r="Z60" s="227">
        <f>'2.2'!Z60/'3.1.a'!$E$183</f>
        <v>0</v>
      </c>
      <c r="AA60" s="226">
        <f>'2.2'!AA60/'3.1.a'!$F$183</f>
        <v>0</v>
      </c>
      <c r="AB60" s="147">
        <f>'2.2'!AB60/'3.1.a'!$F$183</f>
        <v>0</v>
      </c>
      <c r="AC60" s="147">
        <f>'2.2'!AC60/'3.1.a'!$F$183</f>
        <v>0</v>
      </c>
      <c r="AD60" s="147">
        <f>'2.2'!AD60/'3.1.a'!$F$183</f>
        <v>0</v>
      </c>
      <c r="AE60" s="147">
        <f>'2.2'!AE60/'3.1.a'!$F$183</f>
        <v>0</v>
      </c>
      <c r="AF60" s="147">
        <f>'2.2'!AF60/'3.1.a'!$F$183</f>
        <v>0</v>
      </c>
      <c r="AG60" s="147">
        <f>'2.2'!AG60/'3.1.a'!$F$183</f>
        <v>0</v>
      </c>
      <c r="AH60" s="227">
        <f>'2.2'!AH60/'3.1.a'!$F$183</f>
        <v>0</v>
      </c>
      <c r="AI60" s="226">
        <f>'2.2'!AI60/'3.1.a'!$G$183</f>
        <v>0</v>
      </c>
      <c r="AJ60" s="147">
        <f>'2.2'!AJ60/'3.1.a'!$G$183</f>
        <v>0</v>
      </c>
      <c r="AK60" s="147">
        <f>'2.2'!AK60/'3.1.a'!$G$183</f>
        <v>0</v>
      </c>
      <c r="AL60" s="147">
        <f>'2.2'!AL60/'3.1.a'!$G$183</f>
        <v>0</v>
      </c>
      <c r="AM60" s="147">
        <f>'2.2'!AM60/'3.1.a'!$G$183</f>
        <v>0</v>
      </c>
      <c r="AN60" s="147">
        <f>'2.2'!AN60/'3.1.a'!$G$183</f>
        <v>0</v>
      </c>
      <c r="AO60" s="147">
        <f>'2.2'!AO60/'3.1.a'!$G$183</f>
        <v>0</v>
      </c>
      <c r="AP60" s="227">
        <f>'2.2'!AP60/'3.1.a'!$G$183</f>
        <v>0</v>
      </c>
      <c r="AQ60" s="226">
        <f>'2.2'!AQ60/'3.1.a'!$H$183</f>
        <v>0</v>
      </c>
      <c r="AR60" s="147">
        <f>'2.2'!AR60/'3.1.a'!$H$183</f>
        <v>0</v>
      </c>
      <c r="AS60" s="147">
        <f>'2.2'!AS60/'3.1.a'!$H$183</f>
        <v>0</v>
      </c>
      <c r="AT60" s="147">
        <f>'2.2'!AT60/'3.1.a'!$H$183</f>
        <v>0</v>
      </c>
      <c r="AU60" s="147">
        <f>'2.2'!AU60/'3.1.a'!$H$183</f>
        <v>0</v>
      </c>
      <c r="AV60" s="147">
        <f>'2.2'!AV60/'3.1.a'!$H$183</f>
        <v>0</v>
      </c>
      <c r="AW60" s="147">
        <f>'2.2'!AW60/'3.1.a'!$H$183</f>
        <v>0</v>
      </c>
      <c r="AX60" s="227">
        <f>'2.2'!AX60/'3.1.a'!$H$183</f>
        <v>0</v>
      </c>
      <c r="AY60" s="226">
        <f>'2.2'!AY60/'3.1.a'!$I$183</f>
        <v>0</v>
      </c>
      <c r="AZ60" s="147">
        <f>'2.2'!AZ60/'3.1.a'!$I$183</f>
        <v>0</v>
      </c>
      <c r="BA60" s="147">
        <f>'2.2'!BA60/'3.1.a'!$I$183</f>
        <v>0</v>
      </c>
      <c r="BB60" s="147">
        <f>'2.2'!BB60/'3.1.a'!$I$183</f>
        <v>0</v>
      </c>
      <c r="BC60" s="147">
        <f>'2.2'!BC60/'3.1.a'!$I$183</f>
        <v>0</v>
      </c>
      <c r="BD60" s="147">
        <f>'2.2'!BD60/'3.1.a'!$I$183</f>
        <v>0</v>
      </c>
      <c r="BE60" s="147">
        <f>'2.2'!BE60/'3.1.a'!$I$183</f>
        <v>0</v>
      </c>
      <c r="BF60" s="227">
        <f>'2.2'!BF60/'3.1.a'!$I$183</f>
        <v>0</v>
      </c>
      <c r="BG60" s="226">
        <f>'2.2'!BG60/'3.1.a'!$J$183</f>
        <v>0</v>
      </c>
      <c r="BH60" s="147">
        <f>'2.2'!BH60/'3.1.a'!$J$183</f>
        <v>0</v>
      </c>
      <c r="BI60" s="147">
        <f>'2.2'!BI60/'3.1.a'!$J$183</f>
        <v>0</v>
      </c>
      <c r="BJ60" s="147">
        <f>'2.2'!BJ60/'3.1.a'!$J$183</f>
        <v>0</v>
      </c>
      <c r="BK60" s="147">
        <f>'2.2'!BK60/'3.1.a'!$J$183</f>
        <v>0</v>
      </c>
      <c r="BL60" s="147">
        <f>'2.2'!BL60/'3.1.a'!$J$183</f>
        <v>0</v>
      </c>
      <c r="BM60" s="147">
        <f>'2.2'!BM60/'3.1.a'!$J$183</f>
        <v>0</v>
      </c>
      <c r="BN60" s="227">
        <f>'2.2'!BN60/'3.1.a'!$J$183</f>
        <v>0</v>
      </c>
      <c r="BO60" s="226">
        <f>'2.2'!BO60/'3.1.a'!$K$183</f>
        <v>0</v>
      </c>
      <c r="BP60" s="147">
        <f>'2.2'!BP60/'3.1.a'!$K$183</f>
        <v>0</v>
      </c>
      <c r="BQ60" s="147">
        <f>'2.2'!BQ60/'3.1.a'!$K$183</f>
        <v>0</v>
      </c>
      <c r="BR60" s="147">
        <f>'2.2'!BR60/'3.1.a'!$K$183</f>
        <v>0</v>
      </c>
      <c r="BS60" s="147">
        <f>'2.2'!BS60/'3.1.a'!$K$183</f>
        <v>0</v>
      </c>
      <c r="BT60" s="147">
        <f>'2.2'!BT60/'3.1.a'!$K$183</f>
        <v>0</v>
      </c>
      <c r="BU60" s="147">
        <f>'2.2'!BU60/'3.1.a'!$K$183</f>
        <v>0</v>
      </c>
      <c r="BV60" s="227">
        <f>'2.2'!BV60/'3.1.a'!$K$183</f>
        <v>0</v>
      </c>
      <c r="BW60" s="226">
        <f>'2.2'!BW60/'3.1.a'!$L$183</f>
        <v>0</v>
      </c>
      <c r="BX60" s="147">
        <f>'2.2'!BX60/'3.1.a'!$L$183</f>
        <v>0</v>
      </c>
      <c r="BY60" s="147">
        <f>'2.2'!BY60/'3.1.a'!$L$183</f>
        <v>0</v>
      </c>
      <c r="BZ60" s="147">
        <f>'2.2'!BZ60/'3.1.a'!$L$183</f>
        <v>0</v>
      </c>
      <c r="CA60" s="147">
        <f>'2.2'!CA60/'3.1.a'!$L$183</f>
        <v>0</v>
      </c>
      <c r="CB60" s="147">
        <f>'2.2'!CB60/'3.1.a'!$L$183</f>
        <v>0</v>
      </c>
      <c r="CC60" s="147">
        <f>'2.2'!CC60/'3.1.a'!$L$183</f>
        <v>0</v>
      </c>
      <c r="CD60" s="227">
        <f>'2.2'!CD60/'3.1.a'!$L$183</f>
        <v>0</v>
      </c>
      <c r="CE60" s="226">
        <f>'2.2'!CE60/'3.1.a'!$M$183</f>
        <v>0</v>
      </c>
      <c r="CF60" s="147">
        <f>'2.2'!CF60/'3.1.a'!$M$183</f>
        <v>0</v>
      </c>
      <c r="CG60" s="147">
        <f>'2.2'!CG60/'3.1.a'!$M$183</f>
        <v>0</v>
      </c>
      <c r="CH60" s="147">
        <f>'2.2'!CH60/'3.1.a'!$M$183</f>
        <v>0</v>
      </c>
      <c r="CI60" s="147">
        <f>'2.2'!CI60/'3.1.a'!$M$183</f>
        <v>0</v>
      </c>
      <c r="CJ60" s="147">
        <f>'2.2'!CJ60/'3.1.a'!$M$183</f>
        <v>0</v>
      </c>
      <c r="CK60" s="147">
        <f>'2.2'!CK60/'3.1.a'!$M$183</f>
        <v>0</v>
      </c>
      <c r="CL60" s="288">
        <f>'2.2'!CL60/'3.1.a'!$M$183</f>
        <v>0</v>
      </c>
    </row>
    <row r="61" spans="1:91" ht="20.100000000000001" customHeight="1" x14ac:dyDescent="0.25">
      <c r="A61" s="21">
        <v>1155</v>
      </c>
      <c r="B61" s="22" t="s">
        <v>276</v>
      </c>
      <c r="C61" s="226">
        <f>'2.2'!C61/'3.1.a'!$C$183</f>
        <v>0</v>
      </c>
      <c r="D61" s="147">
        <f>'2.2'!D61/'3.1.a'!$C$183</f>
        <v>0</v>
      </c>
      <c r="E61" s="147">
        <f>'2.2'!E61/'3.1.a'!$C$183</f>
        <v>0</v>
      </c>
      <c r="F61" s="147">
        <f>'2.2'!F61/'3.1.a'!$C$183</f>
        <v>0</v>
      </c>
      <c r="G61" s="147">
        <f>'2.2'!G61/'3.1.a'!$C$183</f>
        <v>0</v>
      </c>
      <c r="H61" s="147">
        <f>'2.2'!H61/'3.1.a'!$C$183</f>
        <v>0</v>
      </c>
      <c r="I61" s="147">
        <f>'2.2'!I61/'3.1.a'!$C$183</f>
        <v>0</v>
      </c>
      <c r="J61" s="227">
        <f>'2.2'!J61/'3.1.a'!$C$183</f>
        <v>0</v>
      </c>
      <c r="K61" s="226">
        <f>'2.2'!K61/'3.1.a'!$D$183</f>
        <v>0</v>
      </c>
      <c r="L61" s="147">
        <f>'2.2'!L61/'3.1.a'!$D$183</f>
        <v>0</v>
      </c>
      <c r="M61" s="147">
        <f>'2.2'!M61/'3.1.a'!$D$183</f>
        <v>0</v>
      </c>
      <c r="N61" s="147">
        <f>'2.2'!N61/'3.1.a'!$D$183</f>
        <v>0</v>
      </c>
      <c r="O61" s="147">
        <f>'2.2'!O61/'3.1.a'!$D$183</f>
        <v>0</v>
      </c>
      <c r="P61" s="147">
        <f>'2.2'!P61/'3.1.a'!$D$183</f>
        <v>0</v>
      </c>
      <c r="Q61" s="147">
        <f>'2.2'!Q61/'3.1.a'!$D$183</f>
        <v>0</v>
      </c>
      <c r="R61" s="227">
        <f>'2.2'!R61/'3.1.a'!$D$183</f>
        <v>0</v>
      </c>
      <c r="S61" s="226">
        <f>'2.2'!S61/'3.1.a'!$E$183</f>
        <v>0</v>
      </c>
      <c r="T61" s="147">
        <f>'2.2'!T61/'3.1.a'!$E$183</f>
        <v>0</v>
      </c>
      <c r="U61" s="147">
        <f>'2.2'!U61/'3.1.a'!$E$183</f>
        <v>0</v>
      </c>
      <c r="V61" s="147">
        <f>'2.2'!V61/'3.1.a'!$E$183</f>
        <v>0</v>
      </c>
      <c r="W61" s="147">
        <f>'2.2'!W61/'3.1.a'!$E$183</f>
        <v>0</v>
      </c>
      <c r="X61" s="147">
        <f>'2.2'!X61/'3.1.a'!$E$183</f>
        <v>0</v>
      </c>
      <c r="Y61" s="147">
        <f>'2.2'!Y61/'3.1.a'!$E$183</f>
        <v>0</v>
      </c>
      <c r="Z61" s="227">
        <f>'2.2'!Z61/'3.1.a'!$E$183</f>
        <v>0</v>
      </c>
      <c r="AA61" s="226">
        <f>'2.2'!AA61/'3.1.a'!$F$183</f>
        <v>0</v>
      </c>
      <c r="AB61" s="147">
        <f>'2.2'!AB61/'3.1.a'!$F$183</f>
        <v>0</v>
      </c>
      <c r="AC61" s="147">
        <f>'2.2'!AC61/'3.1.a'!$F$183</f>
        <v>0</v>
      </c>
      <c r="AD61" s="147">
        <f>'2.2'!AD61/'3.1.a'!$F$183</f>
        <v>0</v>
      </c>
      <c r="AE61" s="147">
        <f>'2.2'!AE61/'3.1.a'!$F$183</f>
        <v>0</v>
      </c>
      <c r="AF61" s="147">
        <f>'2.2'!AF61/'3.1.a'!$F$183</f>
        <v>0</v>
      </c>
      <c r="AG61" s="147">
        <f>'2.2'!AG61/'3.1.a'!$F$183</f>
        <v>0</v>
      </c>
      <c r="AH61" s="227">
        <f>'2.2'!AH61/'3.1.a'!$F$183</f>
        <v>0</v>
      </c>
      <c r="AI61" s="226">
        <f>'2.2'!AI61/'3.1.a'!$G$183</f>
        <v>0</v>
      </c>
      <c r="AJ61" s="147">
        <f>'2.2'!AJ61/'3.1.a'!$G$183</f>
        <v>0</v>
      </c>
      <c r="AK61" s="147">
        <f>'2.2'!AK61/'3.1.a'!$G$183</f>
        <v>0</v>
      </c>
      <c r="AL61" s="147">
        <f>'2.2'!AL61/'3.1.a'!$G$183</f>
        <v>0</v>
      </c>
      <c r="AM61" s="147">
        <f>'2.2'!AM61/'3.1.a'!$G$183</f>
        <v>0</v>
      </c>
      <c r="AN61" s="147">
        <f>'2.2'!AN61/'3.1.a'!$G$183</f>
        <v>0</v>
      </c>
      <c r="AO61" s="147">
        <f>'2.2'!AO61/'3.1.a'!$G$183</f>
        <v>0</v>
      </c>
      <c r="AP61" s="227">
        <f>'2.2'!AP61/'3.1.a'!$G$183</f>
        <v>0</v>
      </c>
      <c r="AQ61" s="226">
        <f>'2.2'!AQ61/'3.1.a'!$H$183</f>
        <v>0</v>
      </c>
      <c r="AR61" s="147">
        <f>'2.2'!AR61/'3.1.a'!$H$183</f>
        <v>0</v>
      </c>
      <c r="AS61" s="147">
        <f>'2.2'!AS61/'3.1.a'!$H$183</f>
        <v>0</v>
      </c>
      <c r="AT61" s="147">
        <f>'2.2'!AT61/'3.1.a'!$H$183</f>
        <v>0</v>
      </c>
      <c r="AU61" s="147">
        <f>'2.2'!AU61/'3.1.a'!$H$183</f>
        <v>0</v>
      </c>
      <c r="AV61" s="147">
        <f>'2.2'!AV61/'3.1.a'!$H$183</f>
        <v>0</v>
      </c>
      <c r="AW61" s="147">
        <f>'2.2'!AW61/'3.1.a'!$H$183</f>
        <v>0</v>
      </c>
      <c r="AX61" s="227">
        <f>'2.2'!AX61/'3.1.a'!$H$183</f>
        <v>0</v>
      </c>
      <c r="AY61" s="226">
        <f>'2.2'!AY61/'3.1.a'!$I$183</f>
        <v>0</v>
      </c>
      <c r="AZ61" s="147">
        <f>'2.2'!AZ61/'3.1.a'!$I$183</f>
        <v>0</v>
      </c>
      <c r="BA61" s="147">
        <f>'2.2'!BA61/'3.1.a'!$I$183</f>
        <v>0</v>
      </c>
      <c r="BB61" s="147">
        <f>'2.2'!BB61/'3.1.a'!$I$183</f>
        <v>0</v>
      </c>
      <c r="BC61" s="147">
        <f>'2.2'!BC61/'3.1.a'!$I$183</f>
        <v>0</v>
      </c>
      <c r="BD61" s="147">
        <f>'2.2'!BD61/'3.1.a'!$I$183</f>
        <v>0</v>
      </c>
      <c r="BE61" s="147">
        <f>'2.2'!BE61/'3.1.a'!$I$183</f>
        <v>0</v>
      </c>
      <c r="BF61" s="227">
        <f>'2.2'!BF61/'3.1.a'!$I$183</f>
        <v>0</v>
      </c>
      <c r="BG61" s="226">
        <f>'2.2'!BG61/'3.1.a'!$J$183</f>
        <v>0</v>
      </c>
      <c r="BH61" s="147">
        <f>'2.2'!BH61/'3.1.a'!$J$183</f>
        <v>0</v>
      </c>
      <c r="BI61" s="147">
        <f>'2.2'!BI61/'3.1.a'!$J$183</f>
        <v>0</v>
      </c>
      <c r="BJ61" s="147">
        <f>'2.2'!BJ61/'3.1.a'!$J$183</f>
        <v>0</v>
      </c>
      <c r="BK61" s="147">
        <f>'2.2'!BK61/'3.1.a'!$J$183</f>
        <v>0</v>
      </c>
      <c r="BL61" s="147">
        <f>'2.2'!BL61/'3.1.a'!$J$183</f>
        <v>0</v>
      </c>
      <c r="BM61" s="147">
        <f>'2.2'!BM61/'3.1.a'!$J$183</f>
        <v>0</v>
      </c>
      <c r="BN61" s="227">
        <f>'2.2'!BN61/'3.1.a'!$J$183</f>
        <v>0</v>
      </c>
      <c r="BO61" s="226">
        <f>'2.2'!BO61/'3.1.a'!$K$183</f>
        <v>0</v>
      </c>
      <c r="BP61" s="147">
        <f>'2.2'!BP61/'3.1.a'!$K$183</f>
        <v>0</v>
      </c>
      <c r="BQ61" s="147">
        <f>'2.2'!BQ61/'3.1.a'!$K$183</f>
        <v>0</v>
      </c>
      <c r="BR61" s="147">
        <f>'2.2'!BR61/'3.1.a'!$K$183</f>
        <v>0</v>
      </c>
      <c r="BS61" s="147">
        <f>'2.2'!BS61/'3.1.a'!$K$183</f>
        <v>0</v>
      </c>
      <c r="BT61" s="147">
        <f>'2.2'!BT61/'3.1.a'!$K$183</f>
        <v>0</v>
      </c>
      <c r="BU61" s="147">
        <f>'2.2'!BU61/'3.1.a'!$K$183</f>
        <v>0</v>
      </c>
      <c r="BV61" s="227">
        <f>'2.2'!BV61/'3.1.a'!$K$183</f>
        <v>0</v>
      </c>
      <c r="BW61" s="226">
        <f>'2.2'!BW61/'3.1.a'!$L$183</f>
        <v>0</v>
      </c>
      <c r="BX61" s="147">
        <f>'2.2'!BX61/'3.1.a'!$L$183</f>
        <v>0</v>
      </c>
      <c r="BY61" s="147">
        <f>'2.2'!BY61/'3.1.a'!$L$183</f>
        <v>0</v>
      </c>
      <c r="BZ61" s="147">
        <f>'2.2'!BZ61/'3.1.a'!$L$183</f>
        <v>0</v>
      </c>
      <c r="CA61" s="147">
        <f>'2.2'!CA61/'3.1.a'!$L$183</f>
        <v>0</v>
      </c>
      <c r="CB61" s="147">
        <f>'2.2'!CB61/'3.1.a'!$L$183</f>
        <v>0</v>
      </c>
      <c r="CC61" s="147">
        <f>'2.2'!CC61/'3.1.a'!$L$183</f>
        <v>0</v>
      </c>
      <c r="CD61" s="227">
        <f>'2.2'!CD61/'3.1.a'!$L$183</f>
        <v>0</v>
      </c>
      <c r="CE61" s="226">
        <f>'2.2'!CE61/'3.1.a'!$M$183</f>
        <v>0</v>
      </c>
      <c r="CF61" s="147">
        <f>'2.2'!CF61/'3.1.a'!$M$183</f>
        <v>0</v>
      </c>
      <c r="CG61" s="147">
        <f>'2.2'!CG61/'3.1.a'!$M$183</f>
        <v>0</v>
      </c>
      <c r="CH61" s="147">
        <f>'2.2'!CH61/'3.1.a'!$M$183</f>
        <v>0</v>
      </c>
      <c r="CI61" s="147">
        <f>'2.2'!CI61/'3.1.a'!$M$183</f>
        <v>0</v>
      </c>
      <c r="CJ61" s="147">
        <f>'2.2'!CJ61/'3.1.a'!$M$183</f>
        <v>0</v>
      </c>
      <c r="CK61" s="147">
        <f>'2.2'!CK61/'3.1.a'!$M$183</f>
        <v>0</v>
      </c>
      <c r="CL61" s="288">
        <f>'2.2'!CL61/'3.1.a'!$M$183</f>
        <v>0</v>
      </c>
    </row>
    <row r="62" spans="1:91" ht="20.100000000000001" customHeight="1" x14ac:dyDescent="0.25">
      <c r="A62" s="21">
        <v>1156</v>
      </c>
      <c r="B62" s="22" t="s">
        <v>277</v>
      </c>
      <c r="C62" s="226">
        <f>'2.2'!C62/'3.1.a'!$C$183</f>
        <v>0</v>
      </c>
      <c r="D62" s="147">
        <f>'2.2'!D62/'3.1.a'!$C$183</f>
        <v>0</v>
      </c>
      <c r="E62" s="147">
        <f>'2.2'!E62/'3.1.a'!$C$183</f>
        <v>0</v>
      </c>
      <c r="F62" s="147">
        <f>'2.2'!F62/'3.1.a'!$C$183</f>
        <v>0</v>
      </c>
      <c r="G62" s="147">
        <f>'2.2'!G62/'3.1.a'!$C$183</f>
        <v>0</v>
      </c>
      <c r="H62" s="147">
        <f>'2.2'!H62/'3.1.a'!$C$183</f>
        <v>0</v>
      </c>
      <c r="I62" s="147">
        <f>'2.2'!I62/'3.1.a'!$C$183</f>
        <v>0</v>
      </c>
      <c r="J62" s="227">
        <f>'2.2'!J62/'3.1.a'!$C$183</f>
        <v>0</v>
      </c>
      <c r="K62" s="226">
        <f>'2.2'!K62/'3.1.a'!$D$183</f>
        <v>0</v>
      </c>
      <c r="L62" s="147">
        <f>'2.2'!L62/'3.1.a'!$D$183</f>
        <v>0</v>
      </c>
      <c r="M62" s="147">
        <f>'2.2'!M62/'3.1.a'!$D$183</f>
        <v>0</v>
      </c>
      <c r="N62" s="147">
        <f>'2.2'!N62/'3.1.a'!$D$183</f>
        <v>0</v>
      </c>
      <c r="O62" s="147">
        <f>'2.2'!O62/'3.1.a'!$D$183</f>
        <v>0</v>
      </c>
      <c r="P62" s="147">
        <f>'2.2'!P62/'3.1.a'!$D$183</f>
        <v>0</v>
      </c>
      <c r="Q62" s="147">
        <f>'2.2'!Q62/'3.1.a'!$D$183</f>
        <v>0</v>
      </c>
      <c r="R62" s="227">
        <f>'2.2'!R62/'3.1.a'!$D$183</f>
        <v>0</v>
      </c>
      <c r="S62" s="226">
        <f>'2.2'!S62/'3.1.a'!$E$183</f>
        <v>0</v>
      </c>
      <c r="T62" s="147">
        <f>'2.2'!T62/'3.1.a'!$E$183</f>
        <v>0</v>
      </c>
      <c r="U62" s="147">
        <f>'2.2'!U62/'3.1.a'!$E$183</f>
        <v>0</v>
      </c>
      <c r="V62" s="147">
        <f>'2.2'!V62/'3.1.a'!$E$183</f>
        <v>0</v>
      </c>
      <c r="W62" s="147">
        <f>'2.2'!W62/'3.1.a'!$E$183</f>
        <v>0</v>
      </c>
      <c r="X62" s="147">
        <f>'2.2'!X62/'3.1.a'!$E$183</f>
        <v>0</v>
      </c>
      <c r="Y62" s="147">
        <f>'2.2'!Y62/'3.1.a'!$E$183</f>
        <v>0</v>
      </c>
      <c r="Z62" s="227">
        <f>'2.2'!Z62/'3.1.a'!$E$183</f>
        <v>0</v>
      </c>
      <c r="AA62" s="226">
        <f>'2.2'!AA62/'3.1.a'!$F$183</f>
        <v>0</v>
      </c>
      <c r="AB62" s="147">
        <f>'2.2'!AB62/'3.1.a'!$F$183</f>
        <v>0</v>
      </c>
      <c r="AC62" s="147">
        <f>'2.2'!AC62/'3.1.a'!$F$183</f>
        <v>0</v>
      </c>
      <c r="AD62" s="147">
        <f>'2.2'!AD62/'3.1.a'!$F$183</f>
        <v>0</v>
      </c>
      <c r="AE62" s="147">
        <f>'2.2'!AE62/'3.1.a'!$F$183</f>
        <v>0</v>
      </c>
      <c r="AF62" s="147">
        <f>'2.2'!AF62/'3.1.a'!$F$183</f>
        <v>0</v>
      </c>
      <c r="AG62" s="147">
        <f>'2.2'!AG62/'3.1.a'!$F$183</f>
        <v>0</v>
      </c>
      <c r="AH62" s="227">
        <f>'2.2'!AH62/'3.1.a'!$F$183</f>
        <v>0</v>
      </c>
      <c r="AI62" s="226">
        <f>'2.2'!AI62/'3.1.a'!$G$183</f>
        <v>0</v>
      </c>
      <c r="AJ62" s="147">
        <f>'2.2'!AJ62/'3.1.a'!$G$183</f>
        <v>0</v>
      </c>
      <c r="AK62" s="147">
        <f>'2.2'!AK62/'3.1.a'!$G$183</f>
        <v>0</v>
      </c>
      <c r="AL62" s="147">
        <f>'2.2'!AL62/'3.1.a'!$G$183</f>
        <v>0</v>
      </c>
      <c r="AM62" s="147">
        <f>'2.2'!AM62/'3.1.a'!$G$183</f>
        <v>0</v>
      </c>
      <c r="AN62" s="147">
        <f>'2.2'!AN62/'3.1.a'!$G$183</f>
        <v>0</v>
      </c>
      <c r="AO62" s="147">
        <f>'2.2'!AO62/'3.1.a'!$G$183</f>
        <v>0</v>
      </c>
      <c r="AP62" s="227">
        <f>'2.2'!AP62/'3.1.a'!$G$183</f>
        <v>0</v>
      </c>
      <c r="AQ62" s="226">
        <f>'2.2'!AQ62/'3.1.a'!$H$183</f>
        <v>0</v>
      </c>
      <c r="AR62" s="147">
        <f>'2.2'!AR62/'3.1.a'!$H$183</f>
        <v>0</v>
      </c>
      <c r="AS62" s="147">
        <f>'2.2'!AS62/'3.1.a'!$H$183</f>
        <v>0</v>
      </c>
      <c r="AT62" s="147">
        <f>'2.2'!AT62/'3.1.a'!$H$183</f>
        <v>0</v>
      </c>
      <c r="AU62" s="147">
        <f>'2.2'!AU62/'3.1.a'!$H$183</f>
        <v>0</v>
      </c>
      <c r="AV62" s="147">
        <f>'2.2'!AV62/'3.1.a'!$H$183</f>
        <v>0</v>
      </c>
      <c r="AW62" s="147">
        <f>'2.2'!AW62/'3.1.a'!$H$183</f>
        <v>0</v>
      </c>
      <c r="AX62" s="227">
        <f>'2.2'!AX62/'3.1.a'!$H$183</f>
        <v>0</v>
      </c>
      <c r="AY62" s="226">
        <f>'2.2'!AY62/'3.1.a'!$I$183</f>
        <v>0</v>
      </c>
      <c r="AZ62" s="147">
        <f>'2.2'!AZ62/'3.1.a'!$I$183</f>
        <v>0</v>
      </c>
      <c r="BA62" s="147">
        <f>'2.2'!BA62/'3.1.a'!$I$183</f>
        <v>0</v>
      </c>
      <c r="BB62" s="147">
        <f>'2.2'!BB62/'3.1.a'!$I$183</f>
        <v>0</v>
      </c>
      <c r="BC62" s="147">
        <f>'2.2'!BC62/'3.1.a'!$I$183</f>
        <v>0</v>
      </c>
      <c r="BD62" s="147">
        <f>'2.2'!BD62/'3.1.a'!$I$183</f>
        <v>0</v>
      </c>
      <c r="BE62" s="147">
        <f>'2.2'!BE62/'3.1.a'!$I$183</f>
        <v>0</v>
      </c>
      <c r="BF62" s="227">
        <f>'2.2'!BF62/'3.1.a'!$I$183</f>
        <v>0</v>
      </c>
      <c r="BG62" s="226">
        <f>'2.2'!BG62/'3.1.a'!$J$183</f>
        <v>0</v>
      </c>
      <c r="BH62" s="147">
        <f>'2.2'!BH62/'3.1.a'!$J$183</f>
        <v>0</v>
      </c>
      <c r="BI62" s="147">
        <f>'2.2'!BI62/'3.1.a'!$J$183</f>
        <v>0</v>
      </c>
      <c r="BJ62" s="147">
        <f>'2.2'!BJ62/'3.1.a'!$J$183</f>
        <v>0</v>
      </c>
      <c r="BK62" s="147">
        <f>'2.2'!BK62/'3.1.a'!$J$183</f>
        <v>0</v>
      </c>
      <c r="BL62" s="147">
        <f>'2.2'!BL62/'3.1.a'!$J$183</f>
        <v>0</v>
      </c>
      <c r="BM62" s="147">
        <f>'2.2'!BM62/'3.1.a'!$J$183</f>
        <v>0</v>
      </c>
      <c r="BN62" s="227">
        <f>'2.2'!BN62/'3.1.a'!$J$183</f>
        <v>0</v>
      </c>
      <c r="BO62" s="226">
        <f>'2.2'!BO62/'3.1.a'!$K$183</f>
        <v>0</v>
      </c>
      <c r="BP62" s="147">
        <f>'2.2'!BP62/'3.1.a'!$K$183</f>
        <v>0</v>
      </c>
      <c r="BQ62" s="147">
        <f>'2.2'!BQ62/'3.1.a'!$K$183</f>
        <v>0</v>
      </c>
      <c r="BR62" s="147">
        <f>'2.2'!BR62/'3.1.a'!$K$183</f>
        <v>0</v>
      </c>
      <c r="BS62" s="147">
        <f>'2.2'!BS62/'3.1.a'!$K$183</f>
        <v>0</v>
      </c>
      <c r="BT62" s="147">
        <f>'2.2'!BT62/'3.1.a'!$K$183</f>
        <v>0</v>
      </c>
      <c r="BU62" s="147">
        <f>'2.2'!BU62/'3.1.a'!$K$183</f>
        <v>0</v>
      </c>
      <c r="BV62" s="227">
        <f>'2.2'!BV62/'3.1.a'!$K$183</f>
        <v>0</v>
      </c>
      <c r="BW62" s="226">
        <f>'2.2'!BW62/'3.1.a'!$L$183</f>
        <v>0</v>
      </c>
      <c r="BX62" s="147">
        <f>'2.2'!BX62/'3.1.a'!$L$183</f>
        <v>0</v>
      </c>
      <c r="BY62" s="147">
        <f>'2.2'!BY62/'3.1.a'!$L$183</f>
        <v>0</v>
      </c>
      <c r="BZ62" s="147">
        <f>'2.2'!BZ62/'3.1.a'!$L$183</f>
        <v>0</v>
      </c>
      <c r="CA62" s="147">
        <f>'2.2'!CA62/'3.1.a'!$L$183</f>
        <v>0</v>
      </c>
      <c r="CB62" s="147">
        <f>'2.2'!CB62/'3.1.a'!$L$183</f>
        <v>0</v>
      </c>
      <c r="CC62" s="147">
        <f>'2.2'!CC62/'3.1.a'!$L$183</f>
        <v>0</v>
      </c>
      <c r="CD62" s="227">
        <f>'2.2'!CD62/'3.1.a'!$L$183</f>
        <v>0</v>
      </c>
      <c r="CE62" s="226">
        <f>'2.2'!CE62/'3.1.a'!$M$183</f>
        <v>0</v>
      </c>
      <c r="CF62" s="147">
        <f>'2.2'!CF62/'3.1.a'!$M$183</f>
        <v>0</v>
      </c>
      <c r="CG62" s="147">
        <f>'2.2'!CG62/'3.1.a'!$M$183</f>
        <v>0</v>
      </c>
      <c r="CH62" s="147">
        <f>'2.2'!CH62/'3.1.a'!$M$183</f>
        <v>0</v>
      </c>
      <c r="CI62" s="147">
        <f>'2.2'!CI62/'3.1.a'!$M$183</f>
        <v>0</v>
      </c>
      <c r="CJ62" s="147">
        <f>'2.2'!CJ62/'3.1.a'!$M$183</f>
        <v>0</v>
      </c>
      <c r="CK62" s="147">
        <f>'2.2'!CK62/'3.1.a'!$M$183</f>
        <v>0</v>
      </c>
      <c r="CL62" s="288">
        <f>'2.2'!CL62/'3.1.a'!$M$183</f>
        <v>0</v>
      </c>
    </row>
    <row r="63" spans="1:91" ht="20.100000000000001" customHeight="1" x14ac:dyDescent="0.25">
      <c r="A63" s="35">
        <v>116</v>
      </c>
      <c r="B63" s="36" t="s">
        <v>278</v>
      </c>
      <c r="C63" s="224">
        <f>'2.2'!C63/'3.1.a'!$C$183</f>
        <v>4.7450410134521513E-5</v>
      </c>
      <c r="D63" s="146">
        <f>'2.2'!D63/'3.1.a'!$C$183</f>
        <v>0</v>
      </c>
      <c r="E63" s="146">
        <f>'2.2'!E63/'3.1.a'!$C$183</f>
        <v>0</v>
      </c>
      <c r="F63" s="146">
        <f>'2.2'!F63/'3.1.a'!$C$183</f>
        <v>4.7450410134521513E-5</v>
      </c>
      <c r="G63" s="146">
        <f>'2.2'!G63/'3.1.a'!$C$183</f>
        <v>0</v>
      </c>
      <c r="H63" s="146">
        <f>'2.2'!H63/'3.1.a'!$C$183</f>
        <v>0</v>
      </c>
      <c r="I63" s="146">
        <f>'2.2'!I63/'3.1.a'!$C$183</f>
        <v>0</v>
      </c>
      <c r="J63" s="225">
        <f>'2.2'!J63/'3.1.a'!$C$183</f>
        <v>4.7450410134521513E-5</v>
      </c>
      <c r="K63" s="224">
        <f>'2.2'!K63/'3.1.a'!$D$183</f>
        <v>7.4209773417859752E-5</v>
      </c>
      <c r="L63" s="146">
        <f>'2.2'!L63/'3.1.a'!$D$183</f>
        <v>0</v>
      </c>
      <c r="M63" s="146">
        <f>'2.2'!M63/'3.1.a'!$D$183</f>
        <v>0</v>
      </c>
      <c r="N63" s="146">
        <f>'2.2'!N63/'3.1.a'!$D$183</f>
        <v>7.4209773417859752E-5</v>
      </c>
      <c r="O63" s="146">
        <f>'2.2'!O63/'3.1.a'!$D$183</f>
        <v>0</v>
      </c>
      <c r="P63" s="146">
        <f>'2.2'!P63/'3.1.a'!$D$183</f>
        <v>0</v>
      </c>
      <c r="Q63" s="146">
        <f>'2.2'!Q63/'3.1.a'!$D$183</f>
        <v>0</v>
      </c>
      <c r="R63" s="225">
        <f>'2.2'!R63/'3.1.a'!$D$183</f>
        <v>7.4209773417859752E-5</v>
      </c>
      <c r="S63" s="224">
        <f>'2.2'!S63/'3.1.a'!$E$183</f>
        <v>-9.9759763084764354E-5</v>
      </c>
      <c r="T63" s="146">
        <f>'2.2'!T63/'3.1.a'!$E$183</f>
        <v>0</v>
      </c>
      <c r="U63" s="146">
        <f>'2.2'!U63/'3.1.a'!$E$183</f>
        <v>0</v>
      </c>
      <c r="V63" s="146">
        <f>'2.2'!V63/'3.1.a'!$E$183</f>
        <v>-9.9759763084764354E-5</v>
      </c>
      <c r="W63" s="146">
        <f>'2.2'!W63/'3.1.a'!$E$183</f>
        <v>0</v>
      </c>
      <c r="X63" s="146">
        <f>'2.2'!X63/'3.1.a'!$E$183</f>
        <v>0</v>
      </c>
      <c r="Y63" s="146">
        <f>'2.2'!Y63/'3.1.a'!$E$183</f>
        <v>0</v>
      </c>
      <c r="Z63" s="225">
        <f>'2.2'!Z63/'3.1.a'!$E$183</f>
        <v>-9.9759763084764354E-5</v>
      </c>
      <c r="AA63" s="224">
        <f>'2.2'!AA63/'3.1.a'!$F$183</f>
        <v>1.086332029539245E-4</v>
      </c>
      <c r="AB63" s="146">
        <f>'2.2'!AB63/'3.1.a'!$F$183</f>
        <v>0</v>
      </c>
      <c r="AC63" s="146">
        <f>'2.2'!AC63/'3.1.a'!$F$183</f>
        <v>0</v>
      </c>
      <c r="AD63" s="146">
        <f>'2.2'!AD63/'3.1.a'!$F$183</f>
        <v>1.086332029539245E-4</v>
      </c>
      <c r="AE63" s="146">
        <f>'2.2'!AE63/'3.1.a'!$F$183</f>
        <v>0</v>
      </c>
      <c r="AF63" s="146">
        <f>'2.2'!AF63/'3.1.a'!$F$183</f>
        <v>0</v>
      </c>
      <c r="AG63" s="146">
        <f>'2.2'!AG63/'3.1.a'!$F$183</f>
        <v>0</v>
      </c>
      <c r="AH63" s="225">
        <f>'2.2'!AH63/'3.1.a'!$F$183</f>
        <v>1.086332029539245E-4</v>
      </c>
      <c r="AI63" s="224">
        <f>'2.2'!AI63/'3.1.a'!$G$183</f>
        <v>-7.0924011356382356E-6</v>
      </c>
      <c r="AJ63" s="146">
        <f>'2.2'!AJ63/'3.1.a'!$G$183</f>
        <v>0</v>
      </c>
      <c r="AK63" s="146">
        <f>'2.2'!AK63/'3.1.a'!$G$183</f>
        <v>0</v>
      </c>
      <c r="AL63" s="146">
        <f>'2.2'!AL63/'3.1.a'!$G$183</f>
        <v>-7.0924011356382356E-6</v>
      </c>
      <c r="AM63" s="146">
        <f>'2.2'!AM63/'3.1.a'!$G$183</f>
        <v>0</v>
      </c>
      <c r="AN63" s="146">
        <f>'2.2'!AN63/'3.1.a'!$G$183</f>
        <v>0</v>
      </c>
      <c r="AO63" s="146">
        <f>'2.2'!AO63/'3.1.a'!$G$183</f>
        <v>0</v>
      </c>
      <c r="AP63" s="225">
        <f>'2.2'!AP63/'3.1.a'!$G$183</f>
        <v>-7.0924011356382356E-6</v>
      </c>
      <c r="AQ63" s="224">
        <f>'2.2'!AQ63/'3.1.a'!$H$183</f>
        <v>-8.1790974786129E-5</v>
      </c>
      <c r="AR63" s="146">
        <f>'2.2'!AR63/'3.1.a'!$H$183</f>
        <v>0</v>
      </c>
      <c r="AS63" s="146">
        <f>'2.2'!AS63/'3.1.a'!$H$183</f>
        <v>0</v>
      </c>
      <c r="AT63" s="146">
        <f>'2.2'!AT63/'3.1.a'!$H$183</f>
        <v>-8.1790974786129E-5</v>
      </c>
      <c r="AU63" s="146">
        <f>'2.2'!AU63/'3.1.a'!$H$183</f>
        <v>0</v>
      </c>
      <c r="AV63" s="146">
        <f>'2.2'!AV63/'3.1.a'!$H$183</f>
        <v>0</v>
      </c>
      <c r="AW63" s="146">
        <f>'2.2'!AW63/'3.1.a'!$H$183</f>
        <v>0</v>
      </c>
      <c r="AX63" s="225">
        <f>'2.2'!AX63/'3.1.a'!$H$183</f>
        <v>-8.1790974786129E-5</v>
      </c>
      <c r="AY63" s="224">
        <f>'2.2'!AY63/'3.1.a'!$I$183</f>
        <v>1.4844830259319659E-7</v>
      </c>
      <c r="AZ63" s="146">
        <f>'2.2'!AZ63/'3.1.a'!$I$183</f>
        <v>0</v>
      </c>
      <c r="BA63" s="146">
        <f>'2.2'!BA63/'3.1.a'!$I$183</f>
        <v>0</v>
      </c>
      <c r="BB63" s="146">
        <f>'2.2'!BB63/'3.1.a'!$I$183</f>
        <v>1.4844830259319659E-7</v>
      </c>
      <c r="BC63" s="146">
        <f>'2.2'!BC63/'3.1.a'!$I$183</f>
        <v>0</v>
      </c>
      <c r="BD63" s="146">
        <f>'2.2'!BD63/'3.1.a'!$I$183</f>
        <v>0</v>
      </c>
      <c r="BE63" s="146">
        <f>'2.2'!BE63/'3.1.a'!$I$183</f>
        <v>0</v>
      </c>
      <c r="BF63" s="225">
        <f>'2.2'!BF63/'3.1.a'!$I$183</f>
        <v>1.4844830259319659E-7</v>
      </c>
      <c r="BG63" s="224">
        <f>'2.2'!BG63/'3.1.a'!$J$183</f>
        <v>1.1103216637696821E-11</v>
      </c>
      <c r="BH63" s="146">
        <f>'2.2'!BH63/'3.1.a'!$J$183</f>
        <v>0</v>
      </c>
      <c r="BI63" s="146">
        <f>'2.2'!BI63/'3.1.a'!$J$183</f>
        <v>0</v>
      </c>
      <c r="BJ63" s="146">
        <f>'2.2'!BJ63/'3.1.a'!$J$183</f>
        <v>1.1103216637696821E-11</v>
      </c>
      <c r="BK63" s="146">
        <f>'2.2'!BK63/'3.1.a'!$J$183</f>
        <v>0</v>
      </c>
      <c r="BL63" s="146">
        <f>'2.2'!BL63/'3.1.a'!$J$183</f>
        <v>0</v>
      </c>
      <c r="BM63" s="146">
        <f>'2.2'!BM63/'3.1.a'!$J$183</f>
        <v>0</v>
      </c>
      <c r="BN63" s="225">
        <f>'2.2'!BN63/'3.1.a'!$J$183</f>
        <v>1.1103216637696821E-11</v>
      </c>
      <c r="BO63" s="224">
        <f>'2.2'!BO63/'3.1.a'!$K$183</f>
        <v>5.3757717041961327E-8</v>
      </c>
      <c r="BP63" s="146">
        <f>'2.2'!BP63/'3.1.a'!$K$183</f>
        <v>0</v>
      </c>
      <c r="BQ63" s="146">
        <f>'2.2'!BQ63/'3.1.a'!$K$183</f>
        <v>0</v>
      </c>
      <c r="BR63" s="146">
        <f>'2.2'!BR63/'3.1.a'!$K$183</f>
        <v>5.3757717041961327E-8</v>
      </c>
      <c r="BS63" s="146">
        <f>'2.2'!BS63/'3.1.a'!$K$183</f>
        <v>0</v>
      </c>
      <c r="BT63" s="146">
        <f>'2.2'!BT63/'3.1.a'!$K$183</f>
        <v>0</v>
      </c>
      <c r="BU63" s="146">
        <f>'2.2'!BU63/'3.1.a'!$K$183</f>
        <v>0</v>
      </c>
      <c r="BV63" s="225">
        <f>'2.2'!BV63/'3.1.a'!$K$183</f>
        <v>5.3757717041961327E-8</v>
      </c>
      <c r="BW63" s="224">
        <f>'2.2'!BW63/'3.1.a'!$L$183</f>
        <v>6.8113229962572444E-9</v>
      </c>
      <c r="BX63" s="146">
        <f>'2.2'!BX63/'3.1.a'!$L$183</f>
        <v>0</v>
      </c>
      <c r="BY63" s="146">
        <f>'2.2'!BY63/'3.1.a'!$L$183</f>
        <v>0</v>
      </c>
      <c r="BZ63" s="146">
        <f>'2.2'!BZ63/'3.1.a'!$L$183</f>
        <v>6.8113229962572444E-9</v>
      </c>
      <c r="CA63" s="146">
        <f>'2.2'!CA63/'3.1.a'!$L$183</f>
        <v>0</v>
      </c>
      <c r="CB63" s="146">
        <f>'2.2'!CB63/'3.1.a'!$L$183</f>
        <v>0</v>
      </c>
      <c r="CC63" s="146">
        <f>'2.2'!CC63/'3.1.a'!$L$183</f>
        <v>0</v>
      </c>
      <c r="CD63" s="225">
        <f>'2.2'!CD63/'3.1.a'!$L$183</f>
        <v>6.8113229962572444E-9</v>
      </c>
      <c r="CE63" s="224">
        <f>'2.2'!CE63/'3.1.a'!$M$183</f>
        <v>-1.0721639754268705E-6</v>
      </c>
      <c r="CF63" s="146">
        <f>'2.2'!CF63/'3.1.a'!$M$183</f>
        <v>0</v>
      </c>
      <c r="CG63" s="146">
        <f>'2.2'!CG63/'3.1.a'!$M$183</f>
        <v>0</v>
      </c>
      <c r="CH63" s="146">
        <f>'2.2'!CH63/'3.1.a'!$M$183</f>
        <v>-1.0721639754268705E-6</v>
      </c>
      <c r="CI63" s="146">
        <f>'2.2'!CI63/'3.1.a'!$M$183</f>
        <v>0</v>
      </c>
      <c r="CJ63" s="146">
        <f>'2.2'!CJ63/'3.1.a'!$M$183</f>
        <v>0</v>
      </c>
      <c r="CK63" s="146">
        <f>'2.2'!CK63/'3.1.a'!$M$183</f>
        <v>0</v>
      </c>
      <c r="CL63" s="284">
        <f>'2.2'!CL63/'3.1.a'!$M$183</f>
        <v>-1.0721639754268705E-6</v>
      </c>
    </row>
    <row r="64" spans="1:91" ht="20.100000000000001" customHeight="1" x14ac:dyDescent="0.25">
      <c r="A64" s="32">
        <v>12</v>
      </c>
      <c r="B64" s="33" t="s">
        <v>246</v>
      </c>
      <c r="C64" s="236">
        <f>'2.2'!C64/'3.1.a'!$C$183</f>
        <v>7.503492940490529E-2</v>
      </c>
      <c r="D64" s="213">
        <f>'2.2'!D64/'3.1.a'!$C$183</f>
        <v>1.6516092814711954E-2</v>
      </c>
      <c r="E64" s="213">
        <f>'2.2'!E64/'3.1.a'!$C$183</f>
        <v>0</v>
      </c>
      <c r="F64" s="213">
        <f>'2.2'!F64/'3.1.a'!$C$183</f>
        <v>9.1551022219617251E-2</v>
      </c>
      <c r="G64" s="213">
        <f>'2.2'!G64/'3.1.a'!$C$183</f>
        <v>8.9222742783298409E-3</v>
      </c>
      <c r="H64" s="213">
        <f>'2.2'!H64/'3.1.a'!$C$183</f>
        <v>3.1129248114709612E-3</v>
      </c>
      <c r="I64" s="213">
        <f>'2.2'!I64/'3.1.a'!$C$183</f>
        <v>0</v>
      </c>
      <c r="J64" s="237">
        <f>'2.2'!J64/'3.1.a'!$C$183</f>
        <v>0.10358622130941805</v>
      </c>
      <c r="K64" s="236">
        <f>'2.2'!K64/'3.1.a'!$D$183</f>
        <v>7.5680673253482447E-2</v>
      </c>
      <c r="L64" s="213">
        <f>'2.2'!L64/'3.1.a'!$D$183</f>
        <v>1.7148721826449335E-2</v>
      </c>
      <c r="M64" s="213">
        <f>'2.2'!M64/'3.1.a'!$D$183</f>
        <v>0</v>
      </c>
      <c r="N64" s="213">
        <f>'2.2'!N64/'3.1.a'!$D$183</f>
        <v>9.2829395079931779E-2</v>
      </c>
      <c r="O64" s="213">
        <f>'2.2'!O64/'3.1.a'!$D$183</f>
        <v>9.0807133128780835E-3</v>
      </c>
      <c r="P64" s="213">
        <f>'2.2'!P64/'3.1.a'!$D$183</f>
        <v>3.5649761954565534E-3</v>
      </c>
      <c r="Q64" s="213">
        <f>'2.2'!Q64/'3.1.a'!$D$183</f>
        <v>0</v>
      </c>
      <c r="R64" s="237">
        <f>'2.2'!R64/'3.1.a'!$D$183</f>
        <v>0.10547508458826642</v>
      </c>
      <c r="S64" s="236">
        <f>'2.2'!S64/'3.1.a'!$E$183</f>
        <v>7.5415465075146931E-2</v>
      </c>
      <c r="T64" s="213">
        <f>'2.2'!T64/'3.1.a'!$E$183</f>
        <v>1.790102490925612E-2</v>
      </c>
      <c r="U64" s="213">
        <f>'2.2'!U64/'3.1.a'!$E$183</f>
        <v>0</v>
      </c>
      <c r="V64" s="213">
        <f>'2.2'!V64/'3.1.a'!$E$183</f>
        <v>9.3316489984403048E-2</v>
      </c>
      <c r="W64" s="213">
        <f>'2.2'!W64/'3.1.a'!$E$183</f>
        <v>9.3371504452475305E-3</v>
      </c>
      <c r="X64" s="213">
        <f>'2.2'!X64/'3.1.a'!$E$183</f>
        <v>3.6833156075266041E-3</v>
      </c>
      <c r="Y64" s="213">
        <f>'2.2'!Y64/'3.1.a'!$E$183</f>
        <v>0</v>
      </c>
      <c r="Z64" s="237">
        <f>'2.2'!Z64/'3.1.a'!$E$183</f>
        <v>0.10633695603717719</v>
      </c>
      <c r="AA64" s="236">
        <f>'2.2'!AA64/'3.1.a'!$F$183</f>
        <v>7.4036262445222739E-2</v>
      </c>
      <c r="AB64" s="213">
        <f>'2.2'!AB64/'3.1.a'!$F$183</f>
        <v>1.8408629842848859E-2</v>
      </c>
      <c r="AC64" s="213">
        <f>'2.2'!AC64/'3.1.a'!$F$183</f>
        <v>0</v>
      </c>
      <c r="AD64" s="213">
        <f>'2.2'!AD64/'3.1.a'!$F$183</f>
        <v>9.2444892288071595E-2</v>
      </c>
      <c r="AE64" s="213">
        <f>'2.2'!AE64/'3.1.a'!$F$183</f>
        <v>1.0121202038033851E-2</v>
      </c>
      <c r="AF64" s="213">
        <f>'2.2'!AF64/'3.1.a'!$F$183</f>
        <v>3.9164333400708157E-3</v>
      </c>
      <c r="AG64" s="213">
        <f>'2.2'!AG64/'3.1.a'!$F$183</f>
        <v>0</v>
      </c>
      <c r="AH64" s="237">
        <f>'2.2'!AH64/'3.1.a'!$F$183</f>
        <v>0.10648252766617625</v>
      </c>
      <c r="AI64" s="236">
        <f>'2.2'!AI64/'3.1.a'!$G$183</f>
        <v>7.3661794147671655E-2</v>
      </c>
      <c r="AJ64" s="213">
        <f>'2.2'!AJ64/'3.1.a'!$G$183</f>
        <v>1.8837099333308297E-2</v>
      </c>
      <c r="AK64" s="213">
        <f>'2.2'!AK64/'3.1.a'!$G$183</f>
        <v>0</v>
      </c>
      <c r="AL64" s="213">
        <f>'2.2'!AL64/'3.1.a'!$G$183</f>
        <v>9.2498893480979963E-2</v>
      </c>
      <c r="AM64" s="213">
        <f>'2.2'!AM64/'3.1.a'!$G$183</f>
        <v>1.0033188661299026E-2</v>
      </c>
      <c r="AN64" s="213">
        <f>'2.2'!AN64/'3.1.a'!$G$183</f>
        <v>4.0225682850770729E-3</v>
      </c>
      <c r="AO64" s="213">
        <f>'2.2'!AO64/'3.1.a'!$G$183</f>
        <v>0</v>
      </c>
      <c r="AP64" s="237">
        <f>'2.2'!AP64/'3.1.a'!$G$183</f>
        <v>0.10655465042735607</v>
      </c>
      <c r="AQ64" s="236">
        <f>'2.2'!AQ64/'3.1.a'!$H$183</f>
        <v>7.2748102335978324E-2</v>
      </c>
      <c r="AR64" s="213">
        <f>'2.2'!AR64/'3.1.a'!$H$183</f>
        <v>1.9769912864883291E-2</v>
      </c>
      <c r="AS64" s="213">
        <f>'2.2'!AS64/'3.1.a'!$H$183</f>
        <v>0</v>
      </c>
      <c r="AT64" s="213">
        <f>'2.2'!AT64/'3.1.a'!$H$183</f>
        <v>9.2518015200861614E-2</v>
      </c>
      <c r="AU64" s="213">
        <f>'2.2'!AU64/'3.1.a'!$H$183</f>
        <v>1.0863542880507598E-2</v>
      </c>
      <c r="AV64" s="213">
        <f>'2.2'!AV64/'3.1.a'!$H$183</f>
        <v>4.4055308732416105E-3</v>
      </c>
      <c r="AW64" s="213">
        <f>'2.2'!AW64/'3.1.a'!$H$183</f>
        <v>0</v>
      </c>
      <c r="AX64" s="237">
        <f>'2.2'!AX64/'3.1.a'!$H$183</f>
        <v>0.10778708895461081</v>
      </c>
      <c r="AY64" s="236">
        <f>'2.2'!AY64/'3.1.a'!$I$183</f>
        <v>7.3025873366015001E-2</v>
      </c>
      <c r="AZ64" s="213">
        <f>'2.2'!AZ64/'3.1.a'!$I$183</f>
        <v>1.9817480456438077E-2</v>
      </c>
      <c r="BA64" s="213">
        <f>'2.2'!BA64/'3.1.a'!$I$183</f>
        <v>0</v>
      </c>
      <c r="BB64" s="213">
        <f>'2.2'!BB64/'3.1.a'!$I$183</f>
        <v>9.2843353822453081E-2</v>
      </c>
      <c r="BC64" s="213">
        <f>'2.2'!BC64/'3.1.a'!$I$183</f>
        <v>1.0831077209424996E-2</v>
      </c>
      <c r="BD64" s="213">
        <f>'2.2'!BD64/'3.1.a'!$I$183</f>
        <v>4.7307434983941341E-3</v>
      </c>
      <c r="BE64" s="213">
        <f>'2.2'!BE64/'3.1.a'!$I$183</f>
        <v>0</v>
      </c>
      <c r="BF64" s="237">
        <f>'2.2'!BF64/'3.1.a'!$I$183</f>
        <v>0.10840517453027222</v>
      </c>
      <c r="BG64" s="236">
        <f>'2.2'!BG64/'3.1.a'!$J$183</f>
        <v>7.4768342044311792E-2</v>
      </c>
      <c r="BH64" s="213">
        <f>'2.2'!BH64/'3.1.a'!$J$183</f>
        <v>1.9547925015773373E-2</v>
      </c>
      <c r="BI64" s="213">
        <f>'2.2'!BI64/'3.1.a'!$J$183</f>
        <v>0</v>
      </c>
      <c r="BJ64" s="213">
        <f>'2.2'!BJ64/'3.1.a'!$J$183</f>
        <v>9.4316267060085168E-2</v>
      </c>
      <c r="BK64" s="213">
        <f>'2.2'!BK64/'3.1.a'!$J$183</f>
        <v>1.0643217063786872E-2</v>
      </c>
      <c r="BL64" s="213">
        <f>'2.2'!BL64/'3.1.a'!$J$183</f>
        <v>4.8529283393002626E-3</v>
      </c>
      <c r="BM64" s="213">
        <f>'2.2'!BM64/'3.1.a'!$J$183</f>
        <v>0</v>
      </c>
      <c r="BN64" s="237">
        <f>'2.2'!BN64/'3.1.a'!$J$183</f>
        <v>0.1098124124631723</v>
      </c>
      <c r="BO64" s="236">
        <f>'2.2'!BO64/'3.1.a'!$K$183</f>
        <v>7.4409807710572595E-2</v>
      </c>
      <c r="BP64" s="213">
        <f>'2.2'!BP64/'3.1.a'!$K$183</f>
        <v>1.7946555988514506E-2</v>
      </c>
      <c r="BQ64" s="213">
        <f>'2.2'!BQ64/'3.1.a'!$K$183</f>
        <v>0</v>
      </c>
      <c r="BR64" s="213">
        <f>'2.2'!BR64/'3.1.a'!$K$183</f>
        <v>9.2356363699087105E-2</v>
      </c>
      <c r="BS64" s="213">
        <f>'2.2'!BS64/'3.1.a'!$K$183</f>
        <v>1.1015014834488626E-2</v>
      </c>
      <c r="BT64" s="213">
        <f>'2.2'!BT64/'3.1.a'!$K$183</f>
        <v>4.8701316465903245E-3</v>
      </c>
      <c r="BU64" s="213">
        <f>'2.2'!BU64/'3.1.a'!$K$183</f>
        <v>0</v>
      </c>
      <c r="BV64" s="237">
        <f>'2.2'!BV64/'3.1.a'!$K$183</f>
        <v>0.10824151018016606</v>
      </c>
      <c r="BW64" s="236">
        <f>'2.2'!BW64/'3.1.a'!$L$183</f>
        <v>7.4508316694535004E-2</v>
      </c>
      <c r="BX64" s="213">
        <f>'2.2'!BX64/'3.1.a'!$L$183</f>
        <v>1.8134432735484016E-2</v>
      </c>
      <c r="BY64" s="213">
        <f>'2.2'!BY64/'3.1.a'!$L$183</f>
        <v>0</v>
      </c>
      <c r="BZ64" s="213">
        <f>'2.2'!BZ64/'3.1.a'!$L$183</f>
        <v>9.2642749430019017E-2</v>
      </c>
      <c r="CA64" s="213">
        <f>'2.2'!CA64/'3.1.a'!$L$183</f>
        <v>1.1641290792695987E-2</v>
      </c>
      <c r="CB64" s="213">
        <f>'2.2'!CB64/'3.1.a'!$L$183</f>
        <v>5.1207653990922534E-3</v>
      </c>
      <c r="CC64" s="213">
        <f>'2.2'!CC64/'3.1.a'!$L$183</f>
        <v>0</v>
      </c>
      <c r="CD64" s="237">
        <f>'2.2'!CD64/'3.1.a'!$L$183</f>
        <v>0.10940480562180725</v>
      </c>
      <c r="CE64" s="236">
        <f>'2.2'!CE64/'3.1.a'!$M$183</f>
        <v>7.3560676128798158E-2</v>
      </c>
      <c r="CF64" s="213">
        <f>'2.2'!CF64/'3.1.a'!$M$183</f>
        <v>1.7119431746867864E-2</v>
      </c>
      <c r="CG64" s="213">
        <f>'2.2'!CG64/'3.1.a'!$M$183</f>
        <v>0</v>
      </c>
      <c r="CH64" s="213">
        <f>'2.2'!CH64/'3.1.a'!$M$183</f>
        <v>9.0680107875666022E-2</v>
      </c>
      <c r="CI64" s="213">
        <f>'2.2'!CI64/'3.1.a'!$M$183</f>
        <v>1.0985104483723657E-2</v>
      </c>
      <c r="CJ64" s="213">
        <f>'2.2'!CJ64/'3.1.a'!$M$183</f>
        <v>5.3576649556508213E-3</v>
      </c>
      <c r="CK64" s="213">
        <f>'2.2'!CK64/'3.1.a'!$M$183</f>
        <v>0</v>
      </c>
      <c r="CL64" s="283">
        <f>'2.2'!CL64/'3.1.a'!$M$183</f>
        <v>0.1070228773150405</v>
      </c>
    </row>
    <row r="65" spans="1:91" ht="20.100000000000001" customHeight="1" x14ac:dyDescent="0.25">
      <c r="A65" s="35">
        <v>121</v>
      </c>
      <c r="B65" s="36" t="s">
        <v>279</v>
      </c>
      <c r="C65" s="224">
        <f>'2.2'!C65/'3.1.a'!$C$183</f>
        <v>5.4228584963422387E-2</v>
      </c>
      <c r="D65" s="146">
        <f>'2.2'!D65/'3.1.a'!$C$183</f>
        <v>1.6516092814711954E-2</v>
      </c>
      <c r="E65" s="146">
        <f>'2.2'!E65/'3.1.a'!$C$183</f>
        <v>0</v>
      </c>
      <c r="F65" s="146">
        <f>'2.2'!F65/'3.1.a'!$C$183</f>
        <v>7.0744677778134341E-2</v>
      </c>
      <c r="G65" s="146">
        <f>'2.2'!G65/'3.1.a'!$C$183</f>
        <v>0</v>
      </c>
      <c r="H65" s="146">
        <f>'2.2'!H65/'3.1.a'!$C$183</f>
        <v>0</v>
      </c>
      <c r="I65" s="146">
        <f>'2.2'!I65/'3.1.a'!$C$183</f>
        <v>0</v>
      </c>
      <c r="J65" s="225">
        <f>'2.2'!J65/'3.1.a'!$C$183</f>
        <v>7.0744677778134341E-2</v>
      </c>
      <c r="K65" s="224">
        <f>'2.2'!K65/'3.1.a'!$D$183</f>
        <v>5.5679184923288237E-2</v>
      </c>
      <c r="L65" s="146">
        <f>'2.2'!L65/'3.1.a'!$D$183</f>
        <v>1.7148721826449335E-2</v>
      </c>
      <c r="M65" s="146">
        <f>'2.2'!M65/'3.1.a'!$D$183</f>
        <v>0</v>
      </c>
      <c r="N65" s="146">
        <f>'2.2'!N65/'3.1.a'!$D$183</f>
        <v>7.2827906749737575E-2</v>
      </c>
      <c r="O65" s="146">
        <f>'2.2'!O65/'3.1.a'!$D$183</f>
        <v>0</v>
      </c>
      <c r="P65" s="146">
        <f>'2.2'!P65/'3.1.a'!$D$183</f>
        <v>0</v>
      </c>
      <c r="Q65" s="146">
        <f>'2.2'!Q65/'3.1.a'!$D$183</f>
        <v>0</v>
      </c>
      <c r="R65" s="225">
        <f>'2.2'!R65/'3.1.a'!$D$183</f>
        <v>7.2827906749737575E-2</v>
      </c>
      <c r="S65" s="224">
        <f>'2.2'!S65/'3.1.a'!$E$183</f>
        <v>5.6435503868766036E-2</v>
      </c>
      <c r="T65" s="146">
        <f>'2.2'!T65/'3.1.a'!$E$183</f>
        <v>1.790102490925612E-2</v>
      </c>
      <c r="U65" s="146">
        <f>'2.2'!U65/'3.1.a'!$E$183</f>
        <v>0</v>
      </c>
      <c r="V65" s="146">
        <f>'2.2'!V65/'3.1.a'!$E$183</f>
        <v>7.433652877802216E-2</v>
      </c>
      <c r="W65" s="146">
        <f>'2.2'!W65/'3.1.a'!$E$183</f>
        <v>0</v>
      </c>
      <c r="X65" s="146">
        <f>'2.2'!X65/'3.1.a'!$E$183</f>
        <v>0</v>
      </c>
      <c r="Y65" s="146">
        <f>'2.2'!Y65/'3.1.a'!$E$183</f>
        <v>0</v>
      </c>
      <c r="Z65" s="225">
        <f>'2.2'!Z65/'3.1.a'!$E$183</f>
        <v>7.433652877802216E-2</v>
      </c>
      <c r="AA65" s="224">
        <f>'2.2'!AA65/'3.1.a'!$F$183</f>
        <v>5.5363916981943005E-2</v>
      </c>
      <c r="AB65" s="146">
        <f>'2.2'!AB65/'3.1.a'!$F$183</f>
        <v>1.8408629842848859E-2</v>
      </c>
      <c r="AC65" s="146">
        <f>'2.2'!AC65/'3.1.a'!$F$183</f>
        <v>0</v>
      </c>
      <c r="AD65" s="146">
        <f>'2.2'!AD65/'3.1.a'!$F$183</f>
        <v>7.3772546824791868E-2</v>
      </c>
      <c r="AE65" s="146">
        <f>'2.2'!AE65/'3.1.a'!$F$183</f>
        <v>0</v>
      </c>
      <c r="AF65" s="146">
        <f>'2.2'!AF65/'3.1.a'!$F$183</f>
        <v>0</v>
      </c>
      <c r="AG65" s="146">
        <f>'2.2'!AG65/'3.1.a'!$F$183</f>
        <v>0</v>
      </c>
      <c r="AH65" s="225">
        <f>'2.2'!AH65/'3.1.a'!$F$183</f>
        <v>7.3772546824791868E-2</v>
      </c>
      <c r="AI65" s="224">
        <f>'2.2'!AI65/'3.1.a'!$G$183</f>
        <v>5.4585395276974917E-2</v>
      </c>
      <c r="AJ65" s="146">
        <f>'2.2'!AJ65/'3.1.a'!$G$183</f>
        <v>1.8837099333308297E-2</v>
      </c>
      <c r="AK65" s="146">
        <f>'2.2'!AK65/'3.1.a'!$G$183</f>
        <v>0</v>
      </c>
      <c r="AL65" s="146">
        <f>'2.2'!AL65/'3.1.a'!$G$183</f>
        <v>7.3422494610283204E-2</v>
      </c>
      <c r="AM65" s="146">
        <f>'2.2'!AM65/'3.1.a'!$G$183</f>
        <v>0</v>
      </c>
      <c r="AN65" s="146">
        <f>'2.2'!AN65/'3.1.a'!$G$183</f>
        <v>0</v>
      </c>
      <c r="AO65" s="146">
        <f>'2.2'!AO65/'3.1.a'!$G$183</f>
        <v>0</v>
      </c>
      <c r="AP65" s="225">
        <f>'2.2'!AP65/'3.1.a'!$G$183</f>
        <v>7.3422494610283204E-2</v>
      </c>
      <c r="AQ65" s="224">
        <f>'2.2'!AQ65/'3.1.a'!$H$183</f>
        <v>5.3445387304840879E-2</v>
      </c>
      <c r="AR65" s="146">
        <f>'2.2'!AR65/'3.1.a'!$H$183</f>
        <v>1.9769912864883291E-2</v>
      </c>
      <c r="AS65" s="146">
        <f>'2.2'!AS65/'3.1.a'!$H$183</f>
        <v>0</v>
      </c>
      <c r="AT65" s="146">
        <f>'2.2'!AT65/'3.1.a'!$H$183</f>
        <v>7.3215300169724176E-2</v>
      </c>
      <c r="AU65" s="146">
        <f>'2.2'!AU65/'3.1.a'!$H$183</f>
        <v>0</v>
      </c>
      <c r="AV65" s="146">
        <f>'2.2'!AV65/'3.1.a'!$H$183</f>
        <v>0</v>
      </c>
      <c r="AW65" s="146">
        <f>'2.2'!AW65/'3.1.a'!$H$183</f>
        <v>0</v>
      </c>
      <c r="AX65" s="225">
        <f>'2.2'!AX65/'3.1.a'!$H$183</f>
        <v>7.3215300169724176E-2</v>
      </c>
      <c r="AY65" s="224">
        <f>'2.2'!AY65/'3.1.a'!$I$183</f>
        <v>5.3439921513876776E-2</v>
      </c>
      <c r="AZ65" s="146">
        <f>'2.2'!AZ65/'3.1.a'!$I$183</f>
        <v>1.9817480456438077E-2</v>
      </c>
      <c r="BA65" s="146">
        <f>'2.2'!BA65/'3.1.a'!$I$183</f>
        <v>0</v>
      </c>
      <c r="BB65" s="146">
        <f>'2.2'!BB65/'3.1.a'!$I$183</f>
        <v>7.3257401970314842E-2</v>
      </c>
      <c r="BC65" s="146">
        <f>'2.2'!BC65/'3.1.a'!$I$183</f>
        <v>0</v>
      </c>
      <c r="BD65" s="146">
        <f>'2.2'!BD65/'3.1.a'!$I$183</f>
        <v>0</v>
      </c>
      <c r="BE65" s="146">
        <f>'2.2'!BE65/'3.1.a'!$I$183</f>
        <v>0</v>
      </c>
      <c r="BF65" s="225">
        <f>'2.2'!BF65/'3.1.a'!$I$183</f>
        <v>7.3257401970314842E-2</v>
      </c>
      <c r="BG65" s="224">
        <f>'2.2'!BG65/'3.1.a'!$J$183</f>
        <v>5.3628096585447441E-2</v>
      </c>
      <c r="BH65" s="146">
        <f>'2.2'!BH65/'3.1.a'!$J$183</f>
        <v>1.9547925015773373E-2</v>
      </c>
      <c r="BI65" s="146">
        <f>'2.2'!BI65/'3.1.a'!$J$183</f>
        <v>0</v>
      </c>
      <c r="BJ65" s="146">
        <f>'2.2'!BJ65/'3.1.a'!$J$183</f>
        <v>7.3176021601220803E-2</v>
      </c>
      <c r="BK65" s="146">
        <f>'2.2'!BK65/'3.1.a'!$J$183</f>
        <v>0</v>
      </c>
      <c r="BL65" s="146">
        <f>'2.2'!BL65/'3.1.a'!$J$183</f>
        <v>0</v>
      </c>
      <c r="BM65" s="146">
        <f>'2.2'!BM65/'3.1.a'!$J$183</f>
        <v>0</v>
      </c>
      <c r="BN65" s="225">
        <f>'2.2'!BN65/'3.1.a'!$J$183</f>
        <v>7.3176021601220803E-2</v>
      </c>
      <c r="BO65" s="224">
        <f>'2.2'!BO65/'3.1.a'!$K$183</f>
        <v>5.3297002762464622E-2</v>
      </c>
      <c r="BP65" s="146">
        <f>'2.2'!BP65/'3.1.a'!$K$183</f>
        <v>1.7946555988514506E-2</v>
      </c>
      <c r="BQ65" s="146">
        <f>'2.2'!BQ65/'3.1.a'!$K$183</f>
        <v>0</v>
      </c>
      <c r="BR65" s="146">
        <f>'2.2'!BR65/'3.1.a'!$K$183</f>
        <v>7.1243558750979125E-2</v>
      </c>
      <c r="BS65" s="146">
        <f>'2.2'!BS65/'3.1.a'!$K$183</f>
        <v>0</v>
      </c>
      <c r="BT65" s="146">
        <f>'2.2'!BT65/'3.1.a'!$K$183</f>
        <v>0</v>
      </c>
      <c r="BU65" s="146">
        <f>'2.2'!BU65/'3.1.a'!$K$183</f>
        <v>0</v>
      </c>
      <c r="BV65" s="225">
        <f>'2.2'!BV65/'3.1.a'!$K$183</f>
        <v>7.1243558750979125E-2</v>
      </c>
      <c r="BW65" s="224">
        <f>'2.2'!BW65/'3.1.a'!$L$183</f>
        <v>5.3416426513398368E-2</v>
      </c>
      <c r="BX65" s="146">
        <f>'2.2'!BX65/'3.1.a'!$L$183</f>
        <v>1.8134432735484016E-2</v>
      </c>
      <c r="BY65" s="146">
        <f>'2.2'!BY65/'3.1.a'!$L$183</f>
        <v>0</v>
      </c>
      <c r="BZ65" s="146">
        <f>'2.2'!BZ65/'3.1.a'!$L$183</f>
        <v>7.1550859248882381E-2</v>
      </c>
      <c r="CA65" s="146">
        <f>'2.2'!CA65/'3.1.a'!$L$183</f>
        <v>0</v>
      </c>
      <c r="CB65" s="146">
        <f>'2.2'!CB65/'3.1.a'!$L$183</f>
        <v>0</v>
      </c>
      <c r="CC65" s="146">
        <f>'2.2'!CC65/'3.1.a'!$L$183</f>
        <v>0</v>
      </c>
      <c r="CD65" s="225">
        <f>'2.2'!CD65/'3.1.a'!$L$183</f>
        <v>7.1550859248882381E-2</v>
      </c>
      <c r="CE65" s="224">
        <f>'2.2'!CE65/'3.1.a'!$M$183</f>
        <v>5.2015691655674726E-2</v>
      </c>
      <c r="CF65" s="146">
        <f>'2.2'!CF65/'3.1.a'!$M$183</f>
        <v>1.7119431746867864E-2</v>
      </c>
      <c r="CG65" s="146">
        <f>'2.2'!CG65/'3.1.a'!$M$183</f>
        <v>0</v>
      </c>
      <c r="CH65" s="146">
        <f>'2.2'!CH65/'3.1.a'!$M$183</f>
        <v>6.9135123402542589E-2</v>
      </c>
      <c r="CI65" s="146">
        <f>'2.2'!CI65/'3.1.a'!$M$183</f>
        <v>0</v>
      </c>
      <c r="CJ65" s="146">
        <f>'2.2'!CJ65/'3.1.a'!$M$183</f>
        <v>0</v>
      </c>
      <c r="CK65" s="146">
        <f>'2.2'!CK65/'3.1.a'!$M$183</f>
        <v>0</v>
      </c>
      <c r="CL65" s="284">
        <f>'2.2'!CL65/'3.1.a'!$M$183</f>
        <v>6.9135123402542589E-2</v>
      </c>
    </row>
    <row r="66" spans="1:91" ht="20.100000000000001" customHeight="1" x14ac:dyDescent="0.25">
      <c r="A66" s="21">
        <v>1211</v>
      </c>
      <c r="B66" s="22" t="s">
        <v>280</v>
      </c>
      <c r="C66" s="226">
        <f>'2.2'!C66/'3.1.a'!$C$183</f>
        <v>1.0912781891608188E-2</v>
      </c>
      <c r="D66" s="147">
        <f>'2.2'!D66/'3.1.a'!$C$183</f>
        <v>0</v>
      </c>
      <c r="E66" s="147">
        <f>'2.2'!E66/'3.1.a'!$C$183</f>
        <v>0</v>
      </c>
      <c r="F66" s="147">
        <f>'2.2'!F66/'3.1.a'!$C$183</f>
        <v>1.0912781891608188E-2</v>
      </c>
      <c r="G66" s="147">
        <f>'2.2'!G66/'3.1.a'!$C$183</f>
        <v>0</v>
      </c>
      <c r="H66" s="147">
        <f>'2.2'!H66/'3.1.a'!$C$183</f>
        <v>0</v>
      </c>
      <c r="I66" s="147">
        <f>'2.2'!I66/'3.1.a'!$C$183</f>
        <v>0</v>
      </c>
      <c r="J66" s="227">
        <f>'2.2'!J66/'3.1.a'!$C$183</f>
        <v>1.0912781891608188E-2</v>
      </c>
      <c r="K66" s="226">
        <f>'2.2'!K66/'3.1.a'!$D$183</f>
        <v>1.0981993134886306E-2</v>
      </c>
      <c r="L66" s="147">
        <f>'2.2'!L66/'3.1.a'!$D$183</f>
        <v>0</v>
      </c>
      <c r="M66" s="147">
        <f>'2.2'!M66/'3.1.a'!$D$183</f>
        <v>0</v>
      </c>
      <c r="N66" s="147">
        <f>'2.2'!N66/'3.1.a'!$D$183</f>
        <v>1.0981993134886306E-2</v>
      </c>
      <c r="O66" s="147">
        <f>'2.2'!O66/'3.1.a'!$D$183</f>
        <v>0</v>
      </c>
      <c r="P66" s="147">
        <f>'2.2'!P66/'3.1.a'!$D$183</f>
        <v>0</v>
      </c>
      <c r="Q66" s="147">
        <f>'2.2'!Q66/'3.1.a'!$D$183</f>
        <v>0</v>
      </c>
      <c r="R66" s="227">
        <f>'2.2'!R66/'3.1.a'!$D$183</f>
        <v>1.0981993134886306E-2</v>
      </c>
      <c r="S66" s="226">
        <f>'2.2'!S66/'3.1.a'!$E$183</f>
        <v>1.1098138783507381E-2</v>
      </c>
      <c r="T66" s="147">
        <f>'2.2'!T66/'3.1.a'!$E$183</f>
        <v>0</v>
      </c>
      <c r="U66" s="147">
        <f>'2.2'!U66/'3.1.a'!$E$183</f>
        <v>0</v>
      </c>
      <c r="V66" s="147">
        <f>'2.2'!V66/'3.1.a'!$E$183</f>
        <v>1.1098138783507381E-2</v>
      </c>
      <c r="W66" s="147">
        <f>'2.2'!W66/'3.1.a'!$E$183</f>
        <v>0</v>
      </c>
      <c r="X66" s="147">
        <f>'2.2'!X66/'3.1.a'!$E$183</f>
        <v>0</v>
      </c>
      <c r="Y66" s="147">
        <f>'2.2'!Y66/'3.1.a'!$E$183</f>
        <v>0</v>
      </c>
      <c r="Z66" s="227">
        <f>'2.2'!Z66/'3.1.a'!$E$183</f>
        <v>1.1098138783507381E-2</v>
      </c>
      <c r="AA66" s="226">
        <f>'2.2'!AA66/'3.1.a'!$F$183</f>
        <v>1.049613524968682E-2</v>
      </c>
      <c r="AB66" s="147">
        <f>'2.2'!AB66/'3.1.a'!$F$183</f>
        <v>0</v>
      </c>
      <c r="AC66" s="147">
        <f>'2.2'!AC66/'3.1.a'!$F$183</f>
        <v>0</v>
      </c>
      <c r="AD66" s="147">
        <f>'2.2'!AD66/'3.1.a'!$F$183</f>
        <v>1.049613524968682E-2</v>
      </c>
      <c r="AE66" s="147">
        <f>'2.2'!AE66/'3.1.a'!$F$183</f>
        <v>0</v>
      </c>
      <c r="AF66" s="147">
        <f>'2.2'!AF66/'3.1.a'!$F$183</f>
        <v>0</v>
      </c>
      <c r="AG66" s="147">
        <f>'2.2'!AG66/'3.1.a'!$F$183</f>
        <v>0</v>
      </c>
      <c r="AH66" s="227">
        <f>'2.2'!AH66/'3.1.a'!$F$183</f>
        <v>1.049613524968682E-2</v>
      </c>
      <c r="AI66" s="226">
        <f>'2.2'!AI66/'3.1.a'!$G$183</f>
        <v>1.0538867349540654E-2</v>
      </c>
      <c r="AJ66" s="147">
        <f>'2.2'!AJ66/'3.1.a'!$G$183</f>
        <v>0</v>
      </c>
      <c r="AK66" s="147">
        <f>'2.2'!AK66/'3.1.a'!$G$183</f>
        <v>0</v>
      </c>
      <c r="AL66" s="147">
        <f>'2.2'!AL66/'3.1.a'!$G$183</f>
        <v>1.0538867349540654E-2</v>
      </c>
      <c r="AM66" s="147">
        <f>'2.2'!AM66/'3.1.a'!$G$183</f>
        <v>0</v>
      </c>
      <c r="AN66" s="147">
        <f>'2.2'!AN66/'3.1.a'!$G$183</f>
        <v>0</v>
      </c>
      <c r="AO66" s="147">
        <f>'2.2'!AO66/'3.1.a'!$G$183</f>
        <v>0</v>
      </c>
      <c r="AP66" s="227">
        <f>'2.2'!AP66/'3.1.a'!$G$183</f>
        <v>1.0538867349540654E-2</v>
      </c>
      <c r="AQ66" s="226">
        <f>'2.2'!AQ66/'3.1.a'!$H$183</f>
        <v>1.0059232458454578E-2</v>
      </c>
      <c r="AR66" s="147">
        <f>'2.2'!AR66/'3.1.a'!$H$183</f>
        <v>0</v>
      </c>
      <c r="AS66" s="147">
        <f>'2.2'!AS66/'3.1.a'!$H$183</f>
        <v>0</v>
      </c>
      <c r="AT66" s="147">
        <f>'2.2'!AT66/'3.1.a'!$H$183</f>
        <v>1.0059232458454578E-2</v>
      </c>
      <c r="AU66" s="147">
        <f>'2.2'!AU66/'3.1.a'!$H$183</f>
        <v>0</v>
      </c>
      <c r="AV66" s="147">
        <f>'2.2'!AV66/'3.1.a'!$H$183</f>
        <v>0</v>
      </c>
      <c r="AW66" s="147">
        <f>'2.2'!AW66/'3.1.a'!$H$183</f>
        <v>0</v>
      </c>
      <c r="AX66" s="227">
        <f>'2.2'!AX66/'3.1.a'!$H$183</f>
        <v>1.0059232458454578E-2</v>
      </c>
      <c r="AY66" s="226">
        <f>'2.2'!AY66/'3.1.a'!$I$183</f>
        <v>1.0125249112824392E-2</v>
      </c>
      <c r="AZ66" s="147">
        <f>'2.2'!AZ66/'3.1.a'!$I$183</f>
        <v>0</v>
      </c>
      <c r="BA66" s="147">
        <f>'2.2'!BA66/'3.1.a'!$I$183</f>
        <v>0</v>
      </c>
      <c r="BB66" s="147">
        <f>'2.2'!BB66/'3.1.a'!$I$183</f>
        <v>1.0125249112824392E-2</v>
      </c>
      <c r="BC66" s="147">
        <f>'2.2'!BC66/'3.1.a'!$I$183</f>
        <v>0</v>
      </c>
      <c r="BD66" s="147">
        <f>'2.2'!BD66/'3.1.a'!$I$183</f>
        <v>0</v>
      </c>
      <c r="BE66" s="147">
        <f>'2.2'!BE66/'3.1.a'!$I$183</f>
        <v>0</v>
      </c>
      <c r="BF66" s="227">
        <f>'2.2'!BF66/'3.1.a'!$I$183</f>
        <v>1.0125249112824392E-2</v>
      </c>
      <c r="BG66" s="226">
        <f>'2.2'!BG66/'3.1.a'!$J$183</f>
        <v>1.0137526590087171E-2</v>
      </c>
      <c r="BH66" s="147">
        <f>'2.2'!BH66/'3.1.a'!$J$183</f>
        <v>0</v>
      </c>
      <c r="BI66" s="147">
        <f>'2.2'!BI66/'3.1.a'!$J$183</f>
        <v>0</v>
      </c>
      <c r="BJ66" s="147">
        <f>'2.2'!BJ66/'3.1.a'!$J$183</f>
        <v>1.0137526590087171E-2</v>
      </c>
      <c r="BK66" s="147">
        <f>'2.2'!BK66/'3.1.a'!$J$183</f>
        <v>0</v>
      </c>
      <c r="BL66" s="147">
        <f>'2.2'!BL66/'3.1.a'!$J$183</f>
        <v>0</v>
      </c>
      <c r="BM66" s="147">
        <f>'2.2'!BM66/'3.1.a'!$J$183</f>
        <v>0</v>
      </c>
      <c r="BN66" s="227">
        <f>'2.2'!BN66/'3.1.a'!$J$183</f>
        <v>1.0137526590087171E-2</v>
      </c>
      <c r="BO66" s="226">
        <f>'2.2'!BO66/'3.1.a'!$K$183</f>
        <v>1.0040260473607343E-2</v>
      </c>
      <c r="BP66" s="147">
        <f>'2.2'!BP66/'3.1.a'!$K$183</f>
        <v>0</v>
      </c>
      <c r="BQ66" s="147">
        <f>'2.2'!BQ66/'3.1.a'!$K$183</f>
        <v>0</v>
      </c>
      <c r="BR66" s="147">
        <f>'2.2'!BR66/'3.1.a'!$K$183</f>
        <v>1.0040260473607343E-2</v>
      </c>
      <c r="BS66" s="147">
        <f>'2.2'!BS66/'3.1.a'!$K$183</f>
        <v>0</v>
      </c>
      <c r="BT66" s="147">
        <f>'2.2'!BT66/'3.1.a'!$K$183</f>
        <v>0</v>
      </c>
      <c r="BU66" s="147">
        <f>'2.2'!BU66/'3.1.a'!$K$183</f>
        <v>0</v>
      </c>
      <c r="BV66" s="227">
        <f>'2.2'!BV66/'3.1.a'!$K$183</f>
        <v>1.0040260473607343E-2</v>
      </c>
      <c r="BW66" s="226">
        <f>'2.2'!BW66/'3.1.a'!$L$183</f>
        <v>1.0063503780846981E-2</v>
      </c>
      <c r="BX66" s="147">
        <f>'2.2'!BX66/'3.1.a'!$L$183</f>
        <v>0</v>
      </c>
      <c r="BY66" s="147">
        <f>'2.2'!BY66/'3.1.a'!$L$183</f>
        <v>0</v>
      </c>
      <c r="BZ66" s="147">
        <f>'2.2'!BZ66/'3.1.a'!$L$183</f>
        <v>1.0063503780846981E-2</v>
      </c>
      <c r="CA66" s="147">
        <f>'2.2'!CA66/'3.1.a'!$L$183</f>
        <v>0</v>
      </c>
      <c r="CB66" s="147">
        <f>'2.2'!CB66/'3.1.a'!$L$183</f>
        <v>0</v>
      </c>
      <c r="CC66" s="147">
        <f>'2.2'!CC66/'3.1.a'!$L$183</f>
        <v>0</v>
      </c>
      <c r="CD66" s="227">
        <f>'2.2'!CD66/'3.1.a'!$L$183</f>
        <v>1.0063503780846981E-2</v>
      </c>
      <c r="CE66" s="226">
        <f>'2.2'!CE66/'3.1.a'!$M$183</f>
        <v>9.7988860491958103E-3</v>
      </c>
      <c r="CF66" s="147">
        <f>'2.2'!CF66/'3.1.a'!$M$183</f>
        <v>0</v>
      </c>
      <c r="CG66" s="147">
        <f>'2.2'!CG66/'3.1.a'!$M$183</f>
        <v>0</v>
      </c>
      <c r="CH66" s="147">
        <f>'2.2'!CH66/'3.1.a'!$M$183</f>
        <v>9.7988860491958103E-3</v>
      </c>
      <c r="CI66" s="147">
        <f>'2.2'!CI66/'3.1.a'!$M$183</f>
        <v>0</v>
      </c>
      <c r="CJ66" s="147">
        <f>'2.2'!CJ66/'3.1.a'!$M$183</f>
        <v>0</v>
      </c>
      <c r="CK66" s="147">
        <f>'2.2'!CK66/'3.1.a'!$M$183</f>
        <v>0</v>
      </c>
      <c r="CL66" s="288">
        <f>'2.2'!CL66/'3.1.a'!$M$183</f>
        <v>9.7988860491958103E-3</v>
      </c>
    </row>
    <row r="67" spans="1:91" ht="20.100000000000001" customHeight="1" x14ac:dyDescent="0.25">
      <c r="A67" s="21">
        <v>1212</v>
      </c>
      <c r="B67" s="22" t="s">
        <v>281</v>
      </c>
      <c r="C67" s="226">
        <f>'2.2'!C67/'3.1.a'!$C$183</f>
        <v>4.1868397402797901E-2</v>
      </c>
      <c r="D67" s="147">
        <f>'2.2'!D67/'3.1.a'!$C$183</f>
        <v>1.6516092814711954E-2</v>
      </c>
      <c r="E67" s="147">
        <f>'2.2'!E67/'3.1.a'!$C$183</f>
        <v>0</v>
      </c>
      <c r="F67" s="147">
        <f>'2.2'!F67/'3.1.a'!$C$183</f>
        <v>5.8384490217509848E-2</v>
      </c>
      <c r="G67" s="147">
        <f>'2.2'!G67/'3.1.a'!$C$183</f>
        <v>0</v>
      </c>
      <c r="H67" s="147">
        <f>'2.2'!H67/'3.1.a'!$C$183</f>
        <v>0</v>
      </c>
      <c r="I67" s="147">
        <f>'2.2'!I67/'3.1.a'!$C$183</f>
        <v>0</v>
      </c>
      <c r="J67" s="227">
        <f>'2.2'!J67/'3.1.a'!$C$183</f>
        <v>5.8384490217509848E-2</v>
      </c>
      <c r="K67" s="226">
        <f>'2.2'!K67/'3.1.a'!$D$183</f>
        <v>4.2968752778831922E-2</v>
      </c>
      <c r="L67" s="147">
        <f>'2.2'!L67/'3.1.a'!$D$183</f>
        <v>1.7148721826449335E-2</v>
      </c>
      <c r="M67" s="147">
        <f>'2.2'!M67/'3.1.a'!$D$183</f>
        <v>0</v>
      </c>
      <c r="N67" s="147">
        <f>'2.2'!N67/'3.1.a'!$D$183</f>
        <v>6.011747460528126E-2</v>
      </c>
      <c r="O67" s="147">
        <f>'2.2'!O67/'3.1.a'!$D$183</f>
        <v>0</v>
      </c>
      <c r="P67" s="147">
        <f>'2.2'!P67/'3.1.a'!$D$183</f>
        <v>0</v>
      </c>
      <c r="Q67" s="147">
        <f>'2.2'!Q67/'3.1.a'!$D$183</f>
        <v>0</v>
      </c>
      <c r="R67" s="227">
        <f>'2.2'!R67/'3.1.a'!$D$183</f>
        <v>6.011747460528126E-2</v>
      </c>
      <c r="S67" s="226">
        <f>'2.2'!S67/'3.1.a'!$E$183</f>
        <v>4.3493902043931575E-2</v>
      </c>
      <c r="T67" s="147">
        <f>'2.2'!T67/'3.1.a'!$E$183</f>
        <v>1.790102490925612E-2</v>
      </c>
      <c r="U67" s="147">
        <f>'2.2'!U67/'3.1.a'!$E$183</f>
        <v>0</v>
      </c>
      <c r="V67" s="147">
        <f>'2.2'!V67/'3.1.a'!$E$183</f>
        <v>6.1394926953187691E-2</v>
      </c>
      <c r="W67" s="147">
        <f>'2.2'!W67/'3.1.a'!$E$183</f>
        <v>0</v>
      </c>
      <c r="X67" s="147">
        <f>'2.2'!X67/'3.1.a'!$E$183</f>
        <v>0</v>
      </c>
      <c r="Y67" s="147">
        <f>'2.2'!Y67/'3.1.a'!$E$183</f>
        <v>0</v>
      </c>
      <c r="Z67" s="227">
        <f>'2.2'!Z67/'3.1.a'!$E$183</f>
        <v>6.1394926953187691E-2</v>
      </c>
      <c r="AA67" s="226">
        <f>'2.2'!AA67/'3.1.a'!$F$183</f>
        <v>4.2908599655067249E-2</v>
      </c>
      <c r="AB67" s="147">
        <f>'2.2'!AB67/'3.1.a'!$F$183</f>
        <v>1.8408629842848859E-2</v>
      </c>
      <c r="AC67" s="147">
        <f>'2.2'!AC67/'3.1.a'!$F$183</f>
        <v>0</v>
      </c>
      <c r="AD67" s="147">
        <f>'2.2'!AD67/'3.1.a'!$F$183</f>
        <v>6.1317229497916112E-2</v>
      </c>
      <c r="AE67" s="147">
        <f>'2.2'!AE67/'3.1.a'!$F$183</f>
        <v>0</v>
      </c>
      <c r="AF67" s="147">
        <f>'2.2'!AF67/'3.1.a'!$F$183</f>
        <v>0</v>
      </c>
      <c r="AG67" s="147">
        <f>'2.2'!AG67/'3.1.a'!$F$183</f>
        <v>0</v>
      </c>
      <c r="AH67" s="227">
        <f>'2.2'!AH67/'3.1.a'!$F$183</f>
        <v>6.1317229497916112E-2</v>
      </c>
      <c r="AI67" s="226">
        <f>'2.2'!AI67/'3.1.a'!$G$183</f>
        <v>4.2141687220728391E-2</v>
      </c>
      <c r="AJ67" s="147">
        <f>'2.2'!AJ67/'3.1.a'!$G$183</f>
        <v>1.8837099333308297E-2</v>
      </c>
      <c r="AK67" s="147">
        <f>'2.2'!AK67/'3.1.a'!$G$183</f>
        <v>0</v>
      </c>
      <c r="AL67" s="147">
        <f>'2.2'!AL67/'3.1.a'!$G$183</f>
        <v>6.0978786554036692E-2</v>
      </c>
      <c r="AM67" s="147">
        <f>'2.2'!AM67/'3.1.a'!$G$183</f>
        <v>0</v>
      </c>
      <c r="AN67" s="147">
        <f>'2.2'!AN67/'3.1.a'!$G$183</f>
        <v>0</v>
      </c>
      <c r="AO67" s="147">
        <f>'2.2'!AO67/'3.1.a'!$G$183</f>
        <v>0</v>
      </c>
      <c r="AP67" s="227">
        <f>'2.2'!AP67/'3.1.a'!$G$183</f>
        <v>6.0978786554036692E-2</v>
      </c>
      <c r="AQ67" s="226">
        <f>'2.2'!AQ67/'3.1.a'!$H$183</f>
        <v>4.14377433057245E-2</v>
      </c>
      <c r="AR67" s="147">
        <f>'2.2'!AR67/'3.1.a'!$H$183</f>
        <v>1.9769912864883291E-2</v>
      </c>
      <c r="AS67" s="147">
        <f>'2.2'!AS67/'3.1.a'!$H$183</f>
        <v>0</v>
      </c>
      <c r="AT67" s="147">
        <f>'2.2'!AT67/'3.1.a'!$H$183</f>
        <v>6.1207656170607798E-2</v>
      </c>
      <c r="AU67" s="147">
        <f>'2.2'!AU67/'3.1.a'!$H$183</f>
        <v>0</v>
      </c>
      <c r="AV67" s="147">
        <f>'2.2'!AV67/'3.1.a'!$H$183</f>
        <v>0</v>
      </c>
      <c r="AW67" s="147">
        <f>'2.2'!AW67/'3.1.a'!$H$183</f>
        <v>0</v>
      </c>
      <c r="AX67" s="227">
        <f>'2.2'!AX67/'3.1.a'!$H$183</f>
        <v>6.1207656170607798E-2</v>
      </c>
      <c r="AY67" s="226">
        <f>'2.2'!AY67/'3.1.a'!$I$183</f>
        <v>4.1688384787521029E-2</v>
      </c>
      <c r="AZ67" s="147">
        <f>'2.2'!AZ67/'3.1.a'!$I$183</f>
        <v>1.9817480456438077E-2</v>
      </c>
      <c r="BA67" s="147">
        <f>'2.2'!BA67/'3.1.a'!$I$183</f>
        <v>0</v>
      </c>
      <c r="BB67" s="147">
        <f>'2.2'!BB67/'3.1.a'!$I$183</f>
        <v>6.150586524395911E-2</v>
      </c>
      <c r="BC67" s="147">
        <f>'2.2'!BC67/'3.1.a'!$I$183</f>
        <v>0</v>
      </c>
      <c r="BD67" s="147">
        <f>'2.2'!BD67/'3.1.a'!$I$183</f>
        <v>0</v>
      </c>
      <c r="BE67" s="147">
        <f>'2.2'!BE67/'3.1.a'!$I$183</f>
        <v>0</v>
      </c>
      <c r="BF67" s="227">
        <f>'2.2'!BF67/'3.1.a'!$I$183</f>
        <v>6.150586524395911E-2</v>
      </c>
      <c r="BG67" s="226">
        <f>'2.2'!BG67/'3.1.a'!$J$183</f>
        <v>4.1933876318030777E-2</v>
      </c>
      <c r="BH67" s="147">
        <f>'2.2'!BH67/'3.1.a'!$J$183</f>
        <v>1.9547925015773373E-2</v>
      </c>
      <c r="BI67" s="147">
        <f>'2.2'!BI67/'3.1.a'!$J$183</f>
        <v>0</v>
      </c>
      <c r="BJ67" s="147">
        <f>'2.2'!BJ67/'3.1.a'!$J$183</f>
        <v>6.1481801333804147E-2</v>
      </c>
      <c r="BK67" s="147">
        <f>'2.2'!BK67/'3.1.a'!$J$183</f>
        <v>0</v>
      </c>
      <c r="BL67" s="147">
        <f>'2.2'!BL67/'3.1.a'!$J$183</f>
        <v>0</v>
      </c>
      <c r="BM67" s="147">
        <f>'2.2'!BM67/'3.1.a'!$J$183</f>
        <v>0</v>
      </c>
      <c r="BN67" s="227">
        <f>'2.2'!BN67/'3.1.a'!$J$183</f>
        <v>6.1481801333804147E-2</v>
      </c>
      <c r="BO67" s="226">
        <f>'2.2'!BO67/'3.1.a'!$K$183</f>
        <v>4.181107814199525E-2</v>
      </c>
      <c r="BP67" s="147">
        <f>'2.2'!BP67/'3.1.a'!$K$183</f>
        <v>1.7946555988514506E-2</v>
      </c>
      <c r="BQ67" s="147">
        <f>'2.2'!BQ67/'3.1.a'!$K$183</f>
        <v>0</v>
      </c>
      <c r="BR67" s="147">
        <f>'2.2'!BR67/'3.1.a'!$K$183</f>
        <v>5.9757634130509753E-2</v>
      </c>
      <c r="BS67" s="147">
        <f>'2.2'!BS67/'3.1.a'!$K$183</f>
        <v>0</v>
      </c>
      <c r="BT67" s="147">
        <f>'2.2'!BT67/'3.1.a'!$K$183</f>
        <v>0</v>
      </c>
      <c r="BU67" s="147">
        <f>'2.2'!BU67/'3.1.a'!$K$183</f>
        <v>0</v>
      </c>
      <c r="BV67" s="227">
        <f>'2.2'!BV67/'3.1.a'!$K$183</f>
        <v>5.9757634130509753E-2</v>
      </c>
      <c r="BW67" s="226">
        <f>'2.2'!BW67/'3.1.a'!$L$183</f>
        <v>4.1900879456614137E-2</v>
      </c>
      <c r="BX67" s="147">
        <f>'2.2'!BX67/'3.1.a'!$L$183</f>
        <v>1.8134432735484016E-2</v>
      </c>
      <c r="BY67" s="147">
        <f>'2.2'!BY67/'3.1.a'!$L$183</f>
        <v>0</v>
      </c>
      <c r="BZ67" s="147">
        <f>'2.2'!BZ67/'3.1.a'!$L$183</f>
        <v>6.0035312192098157E-2</v>
      </c>
      <c r="CA67" s="147">
        <f>'2.2'!CA67/'3.1.a'!$L$183</f>
        <v>0</v>
      </c>
      <c r="CB67" s="147">
        <f>'2.2'!CB67/'3.1.a'!$L$183</f>
        <v>0</v>
      </c>
      <c r="CC67" s="147">
        <f>'2.2'!CC67/'3.1.a'!$L$183</f>
        <v>0</v>
      </c>
      <c r="CD67" s="227">
        <f>'2.2'!CD67/'3.1.a'!$L$183</f>
        <v>6.0035312192098157E-2</v>
      </c>
      <c r="CE67" s="226">
        <f>'2.2'!CE67/'3.1.a'!$M$183</f>
        <v>4.0817372846887405E-2</v>
      </c>
      <c r="CF67" s="147">
        <f>'2.2'!CF67/'3.1.a'!$M$183</f>
        <v>1.7119431746867864E-2</v>
      </c>
      <c r="CG67" s="147">
        <f>'2.2'!CG67/'3.1.a'!$M$183</f>
        <v>0</v>
      </c>
      <c r="CH67" s="147">
        <f>'2.2'!CH67/'3.1.a'!$M$183</f>
        <v>5.7936804593755269E-2</v>
      </c>
      <c r="CI67" s="147">
        <f>'2.2'!CI67/'3.1.a'!$M$183</f>
        <v>0</v>
      </c>
      <c r="CJ67" s="147">
        <f>'2.2'!CJ67/'3.1.a'!$M$183</f>
        <v>0</v>
      </c>
      <c r="CK67" s="147">
        <f>'2.2'!CK67/'3.1.a'!$M$183</f>
        <v>0</v>
      </c>
      <c r="CL67" s="288">
        <f>'2.2'!CL67/'3.1.a'!$M$183</f>
        <v>5.7936804593755269E-2</v>
      </c>
    </row>
    <row r="68" spans="1:91" ht="20.100000000000001" customHeight="1" x14ac:dyDescent="0.25">
      <c r="A68" s="21">
        <v>1213</v>
      </c>
      <c r="B68" s="22" t="s">
        <v>282</v>
      </c>
      <c r="C68" s="226">
        <f>'2.2'!C68/'3.1.a'!$C$183</f>
        <v>1.0002906170443664E-3</v>
      </c>
      <c r="D68" s="147">
        <f>'2.2'!D68/'3.1.a'!$C$183</f>
        <v>0</v>
      </c>
      <c r="E68" s="147">
        <f>'2.2'!E68/'3.1.a'!$C$183</f>
        <v>0</v>
      </c>
      <c r="F68" s="147">
        <f>'2.2'!F68/'3.1.a'!$C$183</f>
        <v>1.0002906170443664E-3</v>
      </c>
      <c r="G68" s="147">
        <f>'2.2'!G68/'3.1.a'!$C$183</f>
        <v>0</v>
      </c>
      <c r="H68" s="147">
        <f>'2.2'!H68/'3.1.a'!$C$183</f>
        <v>0</v>
      </c>
      <c r="I68" s="147">
        <f>'2.2'!I68/'3.1.a'!$C$183</f>
        <v>0</v>
      </c>
      <c r="J68" s="227">
        <f>'2.2'!J68/'3.1.a'!$C$183</f>
        <v>1.0002906170443664E-3</v>
      </c>
      <c r="K68" s="226">
        <f>'2.2'!K68/'3.1.a'!$D$183</f>
        <v>1.2714103801062155E-3</v>
      </c>
      <c r="L68" s="147">
        <f>'2.2'!L68/'3.1.a'!$D$183</f>
        <v>0</v>
      </c>
      <c r="M68" s="147">
        <f>'2.2'!M68/'3.1.a'!$D$183</f>
        <v>0</v>
      </c>
      <c r="N68" s="147">
        <f>'2.2'!N68/'3.1.a'!$D$183</f>
        <v>1.2714103801062155E-3</v>
      </c>
      <c r="O68" s="147">
        <f>'2.2'!O68/'3.1.a'!$D$183</f>
        <v>0</v>
      </c>
      <c r="P68" s="147">
        <f>'2.2'!P68/'3.1.a'!$D$183</f>
        <v>0</v>
      </c>
      <c r="Q68" s="147">
        <f>'2.2'!Q68/'3.1.a'!$D$183</f>
        <v>0</v>
      </c>
      <c r="R68" s="227">
        <f>'2.2'!R68/'3.1.a'!$D$183</f>
        <v>1.2714103801062155E-3</v>
      </c>
      <c r="S68" s="226">
        <f>'2.2'!S68/'3.1.a'!$E$183</f>
        <v>1.3354399505562063E-3</v>
      </c>
      <c r="T68" s="147">
        <f>'2.2'!T68/'3.1.a'!$E$183</f>
        <v>0</v>
      </c>
      <c r="U68" s="147">
        <f>'2.2'!U68/'3.1.a'!$E$183</f>
        <v>0</v>
      </c>
      <c r="V68" s="147">
        <f>'2.2'!V68/'3.1.a'!$E$183</f>
        <v>1.3354399505562063E-3</v>
      </c>
      <c r="W68" s="147">
        <f>'2.2'!W68/'3.1.a'!$E$183</f>
        <v>0</v>
      </c>
      <c r="X68" s="147">
        <f>'2.2'!X68/'3.1.a'!$E$183</f>
        <v>0</v>
      </c>
      <c r="Y68" s="147">
        <f>'2.2'!Y68/'3.1.a'!$E$183</f>
        <v>0</v>
      </c>
      <c r="Z68" s="227">
        <f>'2.2'!Z68/'3.1.a'!$E$183</f>
        <v>1.3354399505562063E-3</v>
      </c>
      <c r="AA68" s="226">
        <f>'2.2'!AA68/'3.1.a'!$F$183</f>
        <v>1.4281963463987208E-3</v>
      </c>
      <c r="AB68" s="147">
        <f>'2.2'!AB68/'3.1.a'!$F$183</f>
        <v>0</v>
      </c>
      <c r="AC68" s="147">
        <f>'2.2'!AC68/'3.1.a'!$F$183</f>
        <v>0</v>
      </c>
      <c r="AD68" s="147">
        <f>'2.2'!AD68/'3.1.a'!$F$183</f>
        <v>1.4281963463987208E-3</v>
      </c>
      <c r="AE68" s="147">
        <f>'2.2'!AE68/'3.1.a'!$F$183</f>
        <v>0</v>
      </c>
      <c r="AF68" s="147">
        <f>'2.2'!AF68/'3.1.a'!$F$183</f>
        <v>0</v>
      </c>
      <c r="AG68" s="147">
        <f>'2.2'!AG68/'3.1.a'!$F$183</f>
        <v>0</v>
      </c>
      <c r="AH68" s="227">
        <f>'2.2'!AH68/'3.1.a'!$F$183</f>
        <v>1.4281963463987208E-3</v>
      </c>
      <c r="AI68" s="226">
        <f>'2.2'!AI68/'3.1.a'!$G$183</f>
        <v>1.4764859489945672E-3</v>
      </c>
      <c r="AJ68" s="147">
        <f>'2.2'!AJ68/'3.1.a'!$G$183</f>
        <v>0</v>
      </c>
      <c r="AK68" s="147">
        <f>'2.2'!AK68/'3.1.a'!$G$183</f>
        <v>0</v>
      </c>
      <c r="AL68" s="147">
        <f>'2.2'!AL68/'3.1.a'!$G$183</f>
        <v>1.4764859489945672E-3</v>
      </c>
      <c r="AM68" s="147">
        <f>'2.2'!AM68/'3.1.a'!$G$183</f>
        <v>0</v>
      </c>
      <c r="AN68" s="147">
        <f>'2.2'!AN68/'3.1.a'!$G$183</f>
        <v>0</v>
      </c>
      <c r="AO68" s="147">
        <f>'2.2'!AO68/'3.1.a'!$G$183</f>
        <v>0</v>
      </c>
      <c r="AP68" s="227">
        <f>'2.2'!AP68/'3.1.a'!$G$183</f>
        <v>1.4764859489945672E-3</v>
      </c>
      <c r="AQ68" s="226">
        <f>'2.2'!AQ68/'3.1.a'!$H$183</f>
        <v>1.5237063904805156E-3</v>
      </c>
      <c r="AR68" s="147">
        <f>'2.2'!AR68/'3.1.a'!$H$183</f>
        <v>0</v>
      </c>
      <c r="AS68" s="147">
        <f>'2.2'!AS68/'3.1.a'!$H$183</f>
        <v>0</v>
      </c>
      <c r="AT68" s="147">
        <f>'2.2'!AT68/'3.1.a'!$H$183</f>
        <v>1.5237063904805156E-3</v>
      </c>
      <c r="AU68" s="147">
        <f>'2.2'!AU68/'3.1.a'!$H$183</f>
        <v>0</v>
      </c>
      <c r="AV68" s="147">
        <f>'2.2'!AV68/'3.1.a'!$H$183</f>
        <v>0</v>
      </c>
      <c r="AW68" s="147">
        <f>'2.2'!AW68/'3.1.a'!$H$183</f>
        <v>0</v>
      </c>
      <c r="AX68" s="227">
        <f>'2.2'!AX68/'3.1.a'!$H$183</f>
        <v>1.5237063904805156E-3</v>
      </c>
      <c r="AY68" s="226">
        <f>'2.2'!AY68/'3.1.a'!$I$183</f>
        <v>1.1886685961607316E-3</v>
      </c>
      <c r="AZ68" s="147">
        <f>'2.2'!AZ68/'3.1.a'!$I$183</f>
        <v>0</v>
      </c>
      <c r="BA68" s="147">
        <f>'2.2'!BA68/'3.1.a'!$I$183</f>
        <v>0</v>
      </c>
      <c r="BB68" s="147">
        <f>'2.2'!BB68/'3.1.a'!$I$183</f>
        <v>1.1886685961607316E-3</v>
      </c>
      <c r="BC68" s="147">
        <f>'2.2'!BC68/'3.1.a'!$I$183</f>
        <v>0</v>
      </c>
      <c r="BD68" s="147">
        <f>'2.2'!BD68/'3.1.a'!$I$183</f>
        <v>0</v>
      </c>
      <c r="BE68" s="147">
        <f>'2.2'!BE68/'3.1.a'!$I$183</f>
        <v>0</v>
      </c>
      <c r="BF68" s="227">
        <f>'2.2'!BF68/'3.1.a'!$I$183</f>
        <v>1.1886685961607316E-3</v>
      </c>
      <c r="BG68" s="226">
        <f>'2.2'!BG68/'3.1.a'!$J$183</f>
        <v>1.1163232016842845E-3</v>
      </c>
      <c r="BH68" s="147">
        <f>'2.2'!BH68/'3.1.a'!$J$183</f>
        <v>0</v>
      </c>
      <c r="BI68" s="147">
        <f>'2.2'!BI68/'3.1.a'!$J$183</f>
        <v>0</v>
      </c>
      <c r="BJ68" s="147">
        <f>'2.2'!BJ68/'3.1.a'!$J$183</f>
        <v>1.1163232016842845E-3</v>
      </c>
      <c r="BK68" s="147">
        <f>'2.2'!BK68/'3.1.a'!$J$183</f>
        <v>0</v>
      </c>
      <c r="BL68" s="147">
        <f>'2.2'!BL68/'3.1.a'!$J$183</f>
        <v>0</v>
      </c>
      <c r="BM68" s="147">
        <f>'2.2'!BM68/'3.1.a'!$J$183</f>
        <v>0</v>
      </c>
      <c r="BN68" s="227">
        <f>'2.2'!BN68/'3.1.a'!$J$183</f>
        <v>1.1163232016842845E-3</v>
      </c>
      <c r="BO68" s="226">
        <f>'2.2'!BO68/'3.1.a'!$K$183</f>
        <v>1.0095188760138405E-3</v>
      </c>
      <c r="BP68" s="147">
        <f>'2.2'!BP68/'3.1.a'!$K$183</f>
        <v>0</v>
      </c>
      <c r="BQ68" s="147">
        <f>'2.2'!BQ68/'3.1.a'!$K$183</f>
        <v>0</v>
      </c>
      <c r="BR68" s="147">
        <f>'2.2'!BR68/'3.1.a'!$K$183</f>
        <v>1.0095188760138405E-3</v>
      </c>
      <c r="BS68" s="147">
        <f>'2.2'!BS68/'3.1.a'!$K$183</f>
        <v>0</v>
      </c>
      <c r="BT68" s="147">
        <f>'2.2'!BT68/'3.1.a'!$K$183</f>
        <v>0</v>
      </c>
      <c r="BU68" s="147">
        <f>'2.2'!BU68/'3.1.a'!$K$183</f>
        <v>0</v>
      </c>
      <c r="BV68" s="227">
        <f>'2.2'!BV68/'3.1.a'!$K$183</f>
        <v>1.0095188760138405E-3</v>
      </c>
      <c r="BW68" s="226">
        <f>'2.2'!BW68/'3.1.a'!$L$183</f>
        <v>1.0148883242587618E-3</v>
      </c>
      <c r="BX68" s="147">
        <f>'2.2'!BX68/'3.1.a'!$L$183</f>
        <v>0</v>
      </c>
      <c r="BY68" s="147">
        <f>'2.2'!BY68/'3.1.a'!$L$183</f>
        <v>0</v>
      </c>
      <c r="BZ68" s="147">
        <f>'2.2'!BZ68/'3.1.a'!$L$183</f>
        <v>1.0148883242587618E-3</v>
      </c>
      <c r="CA68" s="147">
        <f>'2.2'!CA68/'3.1.a'!$L$183</f>
        <v>0</v>
      </c>
      <c r="CB68" s="147">
        <f>'2.2'!CB68/'3.1.a'!$L$183</f>
        <v>0</v>
      </c>
      <c r="CC68" s="147">
        <f>'2.2'!CC68/'3.1.a'!$L$183</f>
        <v>0</v>
      </c>
      <c r="CD68" s="227">
        <f>'2.2'!CD68/'3.1.a'!$L$183</f>
        <v>1.0148883242587618E-3</v>
      </c>
      <c r="CE68" s="226">
        <f>'2.2'!CE68/'3.1.a'!$M$183</f>
        <v>9.7377270613259632E-4</v>
      </c>
      <c r="CF68" s="147">
        <f>'2.2'!CF68/'3.1.a'!$M$183</f>
        <v>0</v>
      </c>
      <c r="CG68" s="147">
        <f>'2.2'!CG68/'3.1.a'!$M$183</f>
        <v>0</v>
      </c>
      <c r="CH68" s="147">
        <f>'2.2'!CH68/'3.1.a'!$M$183</f>
        <v>9.7377270613259632E-4</v>
      </c>
      <c r="CI68" s="147">
        <f>'2.2'!CI68/'3.1.a'!$M$183</f>
        <v>0</v>
      </c>
      <c r="CJ68" s="147">
        <f>'2.2'!CJ68/'3.1.a'!$M$183</f>
        <v>0</v>
      </c>
      <c r="CK68" s="147">
        <f>'2.2'!CK68/'3.1.a'!$M$183</f>
        <v>0</v>
      </c>
      <c r="CL68" s="288">
        <f>'2.2'!CL68/'3.1.a'!$M$183</f>
        <v>9.7377270613259632E-4</v>
      </c>
    </row>
    <row r="69" spans="1:91" ht="20.100000000000001" customHeight="1" x14ac:dyDescent="0.25">
      <c r="A69" s="21">
        <v>1214</v>
      </c>
      <c r="B69" s="22" t="s">
        <v>283</v>
      </c>
      <c r="C69" s="226">
        <f>'2.2'!C69/'3.1.a'!$C$183</f>
        <v>4.4711505197193814E-4</v>
      </c>
      <c r="D69" s="147">
        <f>'2.2'!D69/'3.1.a'!$C$183</f>
        <v>0</v>
      </c>
      <c r="E69" s="147">
        <f>'2.2'!E69/'3.1.a'!$C$183</f>
        <v>0</v>
      </c>
      <c r="F69" s="147">
        <f>'2.2'!F69/'3.1.a'!$C$183</f>
        <v>4.4711505197193814E-4</v>
      </c>
      <c r="G69" s="147">
        <f>'2.2'!G69/'3.1.a'!$C$183</f>
        <v>0</v>
      </c>
      <c r="H69" s="147">
        <f>'2.2'!H69/'3.1.a'!$C$183</f>
        <v>0</v>
      </c>
      <c r="I69" s="147">
        <f>'2.2'!I69/'3.1.a'!$C$183</f>
        <v>0</v>
      </c>
      <c r="J69" s="227">
        <f>'2.2'!J69/'3.1.a'!$C$183</f>
        <v>4.4711505197193814E-4</v>
      </c>
      <c r="K69" s="226">
        <f>'2.2'!K69/'3.1.a'!$D$183</f>
        <v>4.5702862946378996E-4</v>
      </c>
      <c r="L69" s="147">
        <f>'2.2'!L69/'3.1.a'!$D$183</f>
        <v>0</v>
      </c>
      <c r="M69" s="147">
        <f>'2.2'!M69/'3.1.a'!$D$183</f>
        <v>0</v>
      </c>
      <c r="N69" s="147">
        <f>'2.2'!N69/'3.1.a'!$D$183</f>
        <v>4.5702862946378996E-4</v>
      </c>
      <c r="O69" s="147">
        <f>'2.2'!O69/'3.1.a'!$D$183</f>
        <v>0</v>
      </c>
      <c r="P69" s="147">
        <f>'2.2'!P69/'3.1.a'!$D$183</f>
        <v>0</v>
      </c>
      <c r="Q69" s="147">
        <f>'2.2'!Q69/'3.1.a'!$D$183</f>
        <v>0</v>
      </c>
      <c r="R69" s="227">
        <f>'2.2'!R69/'3.1.a'!$D$183</f>
        <v>4.5702862946378996E-4</v>
      </c>
      <c r="S69" s="226">
        <f>'2.2'!S69/'3.1.a'!$E$183</f>
        <v>5.0802309077087955E-4</v>
      </c>
      <c r="T69" s="147">
        <f>'2.2'!T69/'3.1.a'!$E$183</f>
        <v>0</v>
      </c>
      <c r="U69" s="147">
        <f>'2.2'!U69/'3.1.a'!$E$183</f>
        <v>0</v>
      </c>
      <c r="V69" s="147">
        <f>'2.2'!V69/'3.1.a'!$E$183</f>
        <v>5.0802309077087955E-4</v>
      </c>
      <c r="W69" s="147">
        <f>'2.2'!W69/'3.1.a'!$E$183</f>
        <v>0</v>
      </c>
      <c r="X69" s="147">
        <f>'2.2'!X69/'3.1.a'!$E$183</f>
        <v>0</v>
      </c>
      <c r="Y69" s="147">
        <f>'2.2'!Y69/'3.1.a'!$E$183</f>
        <v>0</v>
      </c>
      <c r="Z69" s="227">
        <f>'2.2'!Z69/'3.1.a'!$E$183</f>
        <v>5.0802309077087955E-4</v>
      </c>
      <c r="AA69" s="226">
        <f>'2.2'!AA69/'3.1.a'!$F$183</f>
        <v>5.3098573079021587E-4</v>
      </c>
      <c r="AB69" s="147">
        <f>'2.2'!AB69/'3.1.a'!$F$183</f>
        <v>0</v>
      </c>
      <c r="AC69" s="147">
        <f>'2.2'!AC69/'3.1.a'!$F$183</f>
        <v>0</v>
      </c>
      <c r="AD69" s="147">
        <f>'2.2'!AD69/'3.1.a'!$F$183</f>
        <v>5.3098573079021587E-4</v>
      </c>
      <c r="AE69" s="147">
        <f>'2.2'!AE69/'3.1.a'!$F$183</f>
        <v>0</v>
      </c>
      <c r="AF69" s="147">
        <f>'2.2'!AF69/'3.1.a'!$F$183</f>
        <v>0</v>
      </c>
      <c r="AG69" s="147">
        <f>'2.2'!AG69/'3.1.a'!$F$183</f>
        <v>0</v>
      </c>
      <c r="AH69" s="227">
        <f>'2.2'!AH69/'3.1.a'!$F$183</f>
        <v>5.3098573079021587E-4</v>
      </c>
      <c r="AI69" s="226">
        <f>'2.2'!AI69/'3.1.a'!$G$183</f>
        <v>4.2835475771130173E-4</v>
      </c>
      <c r="AJ69" s="147">
        <f>'2.2'!AJ69/'3.1.a'!$G$183</f>
        <v>0</v>
      </c>
      <c r="AK69" s="147">
        <f>'2.2'!AK69/'3.1.a'!$G$183</f>
        <v>0</v>
      </c>
      <c r="AL69" s="147">
        <f>'2.2'!AL69/'3.1.a'!$G$183</f>
        <v>4.2835475771130173E-4</v>
      </c>
      <c r="AM69" s="147">
        <f>'2.2'!AM69/'3.1.a'!$G$183</f>
        <v>0</v>
      </c>
      <c r="AN69" s="147">
        <f>'2.2'!AN69/'3.1.a'!$G$183</f>
        <v>0</v>
      </c>
      <c r="AO69" s="147">
        <f>'2.2'!AO69/'3.1.a'!$G$183</f>
        <v>0</v>
      </c>
      <c r="AP69" s="227">
        <f>'2.2'!AP69/'3.1.a'!$G$183</f>
        <v>4.2835475771130173E-4</v>
      </c>
      <c r="AQ69" s="226">
        <f>'2.2'!AQ69/'3.1.a'!$H$183</f>
        <v>4.2470515018128564E-4</v>
      </c>
      <c r="AR69" s="147">
        <f>'2.2'!AR69/'3.1.a'!$H$183</f>
        <v>0</v>
      </c>
      <c r="AS69" s="147">
        <f>'2.2'!AS69/'3.1.a'!$H$183</f>
        <v>0</v>
      </c>
      <c r="AT69" s="147">
        <f>'2.2'!AT69/'3.1.a'!$H$183</f>
        <v>4.2470515018128564E-4</v>
      </c>
      <c r="AU69" s="147">
        <f>'2.2'!AU69/'3.1.a'!$H$183</f>
        <v>0</v>
      </c>
      <c r="AV69" s="147">
        <f>'2.2'!AV69/'3.1.a'!$H$183</f>
        <v>0</v>
      </c>
      <c r="AW69" s="147">
        <f>'2.2'!AW69/'3.1.a'!$H$183</f>
        <v>0</v>
      </c>
      <c r="AX69" s="227">
        <f>'2.2'!AX69/'3.1.a'!$H$183</f>
        <v>4.2470515018128564E-4</v>
      </c>
      <c r="AY69" s="226">
        <f>'2.2'!AY69/'3.1.a'!$I$183</f>
        <v>4.3761901737061871E-4</v>
      </c>
      <c r="AZ69" s="147">
        <f>'2.2'!AZ69/'3.1.a'!$I$183</f>
        <v>0</v>
      </c>
      <c r="BA69" s="147">
        <f>'2.2'!BA69/'3.1.a'!$I$183</f>
        <v>0</v>
      </c>
      <c r="BB69" s="147">
        <f>'2.2'!BB69/'3.1.a'!$I$183</f>
        <v>4.3761901737061871E-4</v>
      </c>
      <c r="BC69" s="147">
        <f>'2.2'!BC69/'3.1.a'!$I$183</f>
        <v>0</v>
      </c>
      <c r="BD69" s="147">
        <f>'2.2'!BD69/'3.1.a'!$I$183</f>
        <v>0</v>
      </c>
      <c r="BE69" s="147">
        <f>'2.2'!BE69/'3.1.a'!$I$183</f>
        <v>0</v>
      </c>
      <c r="BF69" s="227">
        <f>'2.2'!BF69/'3.1.a'!$I$183</f>
        <v>4.3761901737061871E-4</v>
      </c>
      <c r="BG69" s="226">
        <f>'2.2'!BG69/'3.1.a'!$J$183</f>
        <v>4.403704756452132E-4</v>
      </c>
      <c r="BH69" s="147">
        <f>'2.2'!BH69/'3.1.a'!$J$183</f>
        <v>0</v>
      </c>
      <c r="BI69" s="147">
        <f>'2.2'!BI69/'3.1.a'!$J$183</f>
        <v>0</v>
      </c>
      <c r="BJ69" s="147">
        <f>'2.2'!BJ69/'3.1.a'!$J$183</f>
        <v>4.403704756452132E-4</v>
      </c>
      <c r="BK69" s="147">
        <f>'2.2'!BK69/'3.1.a'!$J$183</f>
        <v>0</v>
      </c>
      <c r="BL69" s="147">
        <f>'2.2'!BL69/'3.1.a'!$J$183</f>
        <v>0</v>
      </c>
      <c r="BM69" s="147">
        <f>'2.2'!BM69/'3.1.a'!$J$183</f>
        <v>0</v>
      </c>
      <c r="BN69" s="227">
        <f>'2.2'!BN69/'3.1.a'!$J$183</f>
        <v>4.403704756452132E-4</v>
      </c>
      <c r="BO69" s="226">
        <f>'2.2'!BO69/'3.1.a'!$K$183</f>
        <v>4.3614527084819021E-4</v>
      </c>
      <c r="BP69" s="147">
        <f>'2.2'!BP69/'3.1.a'!$K$183</f>
        <v>0</v>
      </c>
      <c r="BQ69" s="147">
        <f>'2.2'!BQ69/'3.1.a'!$K$183</f>
        <v>0</v>
      </c>
      <c r="BR69" s="147">
        <f>'2.2'!BR69/'3.1.a'!$K$183</f>
        <v>4.3614527084819021E-4</v>
      </c>
      <c r="BS69" s="147">
        <f>'2.2'!BS69/'3.1.a'!$K$183</f>
        <v>0</v>
      </c>
      <c r="BT69" s="147">
        <f>'2.2'!BT69/'3.1.a'!$K$183</f>
        <v>0</v>
      </c>
      <c r="BU69" s="147">
        <f>'2.2'!BU69/'3.1.a'!$K$183</f>
        <v>0</v>
      </c>
      <c r="BV69" s="227">
        <f>'2.2'!BV69/'3.1.a'!$K$183</f>
        <v>4.3614527084819021E-4</v>
      </c>
      <c r="BW69" s="226">
        <f>'2.2'!BW69/'3.1.a'!$L$183</f>
        <v>4.3715495167849223E-4</v>
      </c>
      <c r="BX69" s="147">
        <f>'2.2'!BX69/'3.1.a'!$L$183</f>
        <v>0</v>
      </c>
      <c r="BY69" s="147">
        <f>'2.2'!BY69/'3.1.a'!$L$183</f>
        <v>0</v>
      </c>
      <c r="BZ69" s="147">
        <f>'2.2'!BZ69/'3.1.a'!$L$183</f>
        <v>4.3715495167849223E-4</v>
      </c>
      <c r="CA69" s="147">
        <f>'2.2'!CA69/'3.1.a'!$L$183</f>
        <v>0</v>
      </c>
      <c r="CB69" s="147">
        <f>'2.2'!CB69/'3.1.a'!$L$183</f>
        <v>0</v>
      </c>
      <c r="CC69" s="147">
        <f>'2.2'!CC69/'3.1.a'!$L$183</f>
        <v>0</v>
      </c>
      <c r="CD69" s="227">
        <f>'2.2'!CD69/'3.1.a'!$L$183</f>
        <v>4.3715495167849223E-4</v>
      </c>
      <c r="CE69" s="226">
        <f>'2.2'!CE69/'3.1.a'!$M$183</f>
        <v>4.2566005345890783E-4</v>
      </c>
      <c r="CF69" s="147">
        <f>'2.2'!CF69/'3.1.a'!$M$183</f>
        <v>0</v>
      </c>
      <c r="CG69" s="147">
        <f>'2.2'!CG69/'3.1.a'!$M$183</f>
        <v>0</v>
      </c>
      <c r="CH69" s="147">
        <f>'2.2'!CH69/'3.1.a'!$M$183</f>
        <v>4.2566005345890783E-4</v>
      </c>
      <c r="CI69" s="147">
        <f>'2.2'!CI69/'3.1.a'!$M$183</f>
        <v>0</v>
      </c>
      <c r="CJ69" s="147">
        <f>'2.2'!CJ69/'3.1.a'!$M$183</f>
        <v>0</v>
      </c>
      <c r="CK69" s="147">
        <f>'2.2'!CK69/'3.1.a'!$M$183</f>
        <v>0</v>
      </c>
      <c r="CL69" s="288">
        <f>'2.2'!CL69/'3.1.a'!$M$183</f>
        <v>4.2566005345890783E-4</v>
      </c>
    </row>
    <row r="70" spans="1:91" ht="20.100000000000001" customHeight="1" x14ac:dyDescent="0.25">
      <c r="A70" s="35">
        <v>122</v>
      </c>
      <c r="B70" s="36" t="s">
        <v>284</v>
      </c>
      <c r="C70" s="224">
        <f>'2.2'!C70/'3.1.a'!$C$183</f>
        <v>2.08063444414829E-2</v>
      </c>
      <c r="D70" s="146">
        <f>'2.2'!D70/'3.1.a'!$C$183</f>
        <v>0</v>
      </c>
      <c r="E70" s="146">
        <f>'2.2'!E70/'3.1.a'!$C$183</f>
        <v>0</v>
      </c>
      <c r="F70" s="146">
        <f>'2.2'!F70/'3.1.a'!$C$183</f>
        <v>2.08063444414829E-2</v>
      </c>
      <c r="G70" s="146">
        <f>'2.2'!G70/'3.1.a'!$C$183</f>
        <v>8.9222742783298409E-3</v>
      </c>
      <c r="H70" s="146">
        <f>'2.2'!H70/'3.1.a'!$C$183</f>
        <v>3.1129248114709612E-3</v>
      </c>
      <c r="I70" s="146">
        <f>'2.2'!I70/'3.1.a'!$C$183</f>
        <v>0</v>
      </c>
      <c r="J70" s="225">
        <f>'2.2'!J70/'3.1.a'!$C$183</f>
        <v>3.2841543531283698E-2</v>
      </c>
      <c r="K70" s="224">
        <f>'2.2'!K70/'3.1.a'!$D$183</f>
        <v>2.000148833019421E-2</v>
      </c>
      <c r="L70" s="146">
        <f>'2.2'!L70/'3.1.a'!$D$183</f>
        <v>0</v>
      </c>
      <c r="M70" s="146">
        <f>'2.2'!M70/'3.1.a'!$D$183</f>
        <v>0</v>
      </c>
      <c r="N70" s="146">
        <f>'2.2'!N70/'3.1.a'!$D$183</f>
        <v>2.000148833019421E-2</v>
      </c>
      <c r="O70" s="146">
        <f>'2.2'!O70/'3.1.a'!$D$183</f>
        <v>9.0807133128780835E-3</v>
      </c>
      <c r="P70" s="146">
        <f>'2.2'!P70/'3.1.a'!$D$183</f>
        <v>3.5649761954565534E-3</v>
      </c>
      <c r="Q70" s="146">
        <f>'2.2'!Q70/'3.1.a'!$D$183</f>
        <v>0</v>
      </c>
      <c r="R70" s="225">
        <f>'2.2'!R70/'3.1.a'!$D$183</f>
        <v>3.264717783852885E-2</v>
      </c>
      <c r="S70" s="224">
        <f>'2.2'!S70/'3.1.a'!$E$183</f>
        <v>1.8979961206380895E-2</v>
      </c>
      <c r="T70" s="146">
        <f>'2.2'!T70/'3.1.a'!$E$183</f>
        <v>0</v>
      </c>
      <c r="U70" s="146">
        <f>'2.2'!U70/'3.1.a'!$E$183</f>
        <v>0</v>
      </c>
      <c r="V70" s="146">
        <f>'2.2'!V70/'3.1.a'!$E$183</f>
        <v>1.8979961206380895E-2</v>
      </c>
      <c r="W70" s="146">
        <f>'2.2'!W70/'3.1.a'!$E$183</f>
        <v>9.3371504452475305E-3</v>
      </c>
      <c r="X70" s="146">
        <f>'2.2'!X70/'3.1.a'!$E$183</f>
        <v>3.6833156075266041E-3</v>
      </c>
      <c r="Y70" s="146">
        <f>'2.2'!Y70/'3.1.a'!$E$183</f>
        <v>0</v>
      </c>
      <c r="Z70" s="225">
        <f>'2.2'!Z70/'3.1.a'!$E$183</f>
        <v>3.2000427259155029E-2</v>
      </c>
      <c r="AA70" s="224">
        <f>'2.2'!AA70/'3.1.a'!$F$183</f>
        <v>1.8672345463279727E-2</v>
      </c>
      <c r="AB70" s="146">
        <f>'2.2'!AB70/'3.1.a'!$F$183</f>
        <v>0</v>
      </c>
      <c r="AC70" s="146">
        <f>'2.2'!AC70/'3.1.a'!$F$183</f>
        <v>0</v>
      </c>
      <c r="AD70" s="146">
        <f>'2.2'!AD70/'3.1.a'!$F$183</f>
        <v>1.8672345463279727E-2</v>
      </c>
      <c r="AE70" s="146">
        <f>'2.2'!AE70/'3.1.a'!$F$183</f>
        <v>1.0121202038033851E-2</v>
      </c>
      <c r="AF70" s="146">
        <f>'2.2'!AF70/'3.1.a'!$F$183</f>
        <v>3.9164333400708157E-3</v>
      </c>
      <c r="AG70" s="146">
        <f>'2.2'!AG70/'3.1.a'!$F$183</f>
        <v>0</v>
      </c>
      <c r="AH70" s="225">
        <f>'2.2'!AH70/'3.1.a'!$F$183</f>
        <v>3.2709980841384392E-2</v>
      </c>
      <c r="AI70" s="224">
        <f>'2.2'!AI70/'3.1.a'!$G$183</f>
        <v>1.9076398870696749E-2</v>
      </c>
      <c r="AJ70" s="146">
        <f>'2.2'!AJ70/'3.1.a'!$G$183</f>
        <v>0</v>
      </c>
      <c r="AK70" s="146">
        <f>'2.2'!AK70/'3.1.a'!$G$183</f>
        <v>0</v>
      </c>
      <c r="AL70" s="146">
        <f>'2.2'!AL70/'3.1.a'!$G$183</f>
        <v>1.9076398870696749E-2</v>
      </c>
      <c r="AM70" s="146">
        <f>'2.2'!AM70/'3.1.a'!$G$183</f>
        <v>1.0033188661299026E-2</v>
      </c>
      <c r="AN70" s="146">
        <f>'2.2'!AN70/'3.1.a'!$G$183</f>
        <v>4.0225682850770729E-3</v>
      </c>
      <c r="AO70" s="146">
        <f>'2.2'!AO70/'3.1.a'!$G$183</f>
        <v>0</v>
      </c>
      <c r="AP70" s="225">
        <f>'2.2'!AP70/'3.1.a'!$G$183</f>
        <v>3.313215581707285E-2</v>
      </c>
      <c r="AQ70" s="224">
        <f>'2.2'!AQ70/'3.1.a'!$H$183</f>
        <v>1.9302715031137441E-2</v>
      </c>
      <c r="AR70" s="146">
        <f>'2.2'!AR70/'3.1.a'!$H$183</f>
        <v>0</v>
      </c>
      <c r="AS70" s="146">
        <f>'2.2'!AS70/'3.1.a'!$H$183</f>
        <v>0</v>
      </c>
      <c r="AT70" s="146">
        <f>'2.2'!AT70/'3.1.a'!$H$183</f>
        <v>1.9302715031137441E-2</v>
      </c>
      <c r="AU70" s="146">
        <f>'2.2'!AU70/'3.1.a'!$H$183</f>
        <v>1.0863542880507598E-2</v>
      </c>
      <c r="AV70" s="146">
        <f>'2.2'!AV70/'3.1.a'!$H$183</f>
        <v>4.4055308732416105E-3</v>
      </c>
      <c r="AW70" s="146">
        <f>'2.2'!AW70/'3.1.a'!$H$183</f>
        <v>0</v>
      </c>
      <c r="AX70" s="225">
        <f>'2.2'!AX70/'3.1.a'!$H$183</f>
        <v>3.4571788784886648E-2</v>
      </c>
      <c r="AY70" s="224">
        <f>'2.2'!AY70/'3.1.a'!$I$183</f>
        <v>1.9585951852138218E-2</v>
      </c>
      <c r="AZ70" s="146">
        <f>'2.2'!AZ70/'3.1.a'!$I$183</f>
        <v>0</v>
      </c>
      <c r="BA70" s="146">
        <f>'2.2'!BA70/'3.1.a'!$I$183</f>
        <v>0</v>
      </c>
      <c r="BB70" s="146">
        <f>'2.2'!BB70/'3.1.a'!$I$183</f>
        <v>1.9585951852138218E-2</v>
      </c>
      <c r="BC70" s="146">
        <f>'2.2'!BC70/'3.1.a'!$I$183</f>
        <v>1.0831077209424996E-2</v>
      </c>
      <c r="BD70" s="146">
        <f>'2.2'!BD70/'3.1.a'!$I$183</f>
        <v>4.7307434983941341E-3</v>
      </c>
      <c r="BE70" s="146">
        <f>'2.2'!BE70/'3.1.a'!$I$183</f>
        <v>0</v>
      </c>
      <c r="BF70" s="225">
        <f>'2.2'!BF70/'3.1.a'!$I$183</f>
        <v>3.5147772559957352E-2</v>
      </c>
      <c r="BG70" s="224">
        <f>'2.2'!BG70/'3.1.a'!$J$183</f>
        <v>2.1140245458864341E-2</v>
      </c>
      <c r="BH70" s="146">
        <f>'2.2'!BH70/'3.1.a'!$J$183</f>
        <v>0</v>
      </c>
      <c r="BI70" s="146">
        <f>'2.2'!BI70/'3.1.a'!$J$183</f>
        <v>0</v>
      </c>
      <c r="BJ70" s="146">
        <f>'2.2'!BJ70/'3.1.a'!$J$183</f>
        <v>2.1140245458864341E-2</v>
      </c>
      <c r="BK70" s="146">
        <f>'2.2'!BK70/'3.1.a'!$J$183</f>
        <v>1.0643217063786872E-2</v>
      </c>
      <c r="BL70" s="146">
        <f>'2.2'!BL70/'3.1.a'!$J$183</f>
        <v>4.8529283393002626E-3</v>
      </c>
      <c r="BM70" s="146">
        <f>'2.2'!BM70/'3.1.a'!$J$183</f>
        <v>0</v>
      </c>
      <c r="BN70" s="225">
        <f>'2.2'!BN70/'3.1.a'!$J$183</f>
        <v>3.663639086195148E-2</v>
      </c>
      <c r="BO70" s="224">
        <f>'2.2'!BO70/'3.1.a'!$K$183</f>
        <v>2.1112804948107983E-2</v>
      </c>
      <c r="BP70" s="146">
        <f>'2.2'!BP70/'3.1.a'!$K$183</f>
        <v>0</v>
      </c>
      <c r="BQ70" s="146">
        <f>'2.2'!BQ70/'3.1.a'!$K$183</f>
        <v>0</v>
      </c>
      <c r="BR70" s="146">
        <f>'2.2'!BR70/'3.1.a'!$K$183</f>
        <v>2.1112804948107983E-2</v>
      </c>
      <c r="BS70" s="146">
        <f>'2.2'!BS70/'3.1.a'!$K$183</f>
        <v>1.1015014834488626E-2</v>
      </c>
      <c r="BT70" s="146">
        <f>'2.2'!BT70/'3.1.a'!$K$183</f>
        <v>4.8701316465903245E-3</v>
      </c>
      <c r="BU70" s="146">
        <f>'2.2'!BU70/'3.1.a'!$K$183</f>
        <v>0</v>
      </c>
      <c r="BV70" s="225">
        <f>'2.2'!BV70/'3.1.a'!$K$183</f>
        <v>3.6997951429186937E-2</v>
      </c>
      <c r="BW70" s="224">
        <f>'2.2'!BW70/'3.1.a'!$L$183</f>
        <v>2.1091890181136632E-2</v>
      </c>
      <c r="BX70" s="146">
        <f>'2.2'!BX70/'3.1.a'!$L$183</f>
        <v>0</v>
      </c>
      <c r="BY70" s="146">
        <f>'2.2'!BY70/'3.1.a'!$L$183</f>
        <v>0</v>
      </c>
      <c r="BZ70" s="146">
        <f>'2.2'!BZ70/'3.1.a'!$L$183</f>
        <v>2.1091890181136632E-2</v>
      </c>
      <c r="CA70" s="146">
        <f>'2.2'!CA70/'3.1.a'!$L$183</f>
        <v>1.1641290792695987E-2</v>
      </c>
      <c r="CB70" s="146">
        <f>'2.2'!CB70/'3.1.a'!$L$183</f>
        <v>5.1207653990922534E-3</v>
      </c>
      <c r="CC70" s="146">
        <f>'2.2'!CC70/'3.1.a'!$L$183</f>
        <v>0</v>
      </c>
      <c r="CD70" s="225">
        <f>'2.2'!CD70/'3.1.a'!$L$183</f>
        <v>3.7853946372924871E-2</v>
      </c>
      <c r="CE70" s="224">
        <f>'2.2'!CE70/'3.1.a'!$M$183</f>
        <v>2.1544984473123432E-2</v>
      </c>
      <c r="CF70" s="146">
        <f>'2.2'!CF70/'3.1.a'!$M$183</f>
        <v>0</v>
      </c>
      <c r="CG70" s="146">
        <f>'2.2'!CG70/'3.1.a'!$M$183</f>
        <v>0</v>
      </c>
      <c r="CH70" s="146">
        <f>'2.2'!CH70/'3.1.a'!$M$183</f>
        <v>2.1544984473123432E-2</v>
      </c>
      <c r="CI70" s="146">
        <f>'2.2'!CI70/'3.1.a'!$M$183</f>
        <v>1.0985104483723657E-2</v>
      </c>
      <c r="CJ70" s="146">
        <f>'2.2'!CJ70/'3.1.a'!$M$183</f>
        <v>5.3576649556508213E-3</v>
      </c>
      <c r="CK70" s="146">
        <f>'2.2'!CK70/'3.1.a'!$M$183</f>
        <v>0</v>
      </c>
      <c r="CL70" s="284">
        <f>'2.2'!CL70/'3.1.a'!$M$183</f>
        <v>3.7887753912497907E-2</v>
      </c>
    </row>
    <row r="71" spans="1:91" ht="20.100000000000001" customHeight="1" x14ac:dyDescent="0.25">
      <c r="A71" s="21">
        <v>1221</v>
      </c>
      <c r="B71" s="22" t="s">
        <v>280</v>
      </c>
      <c r="C71" s="226">
        <f>'2.2'!C71/'3.1.a'!$C$183</f>
        <v>2.9113036354081875E-3</v>
      </c>
      <c r="D71" s="147">
        <f>'2.2'!D71/'3.1.a'!$C$183</f>
        <v>0</v>
      </c>
      <c r="E71" s="147">
        <f>'2.2'!E71/'3.1.a'!$C$183</f>
        <v>0</v>
      </c>
      <c r="F71" s="147">
        <f>'2.2'!F71/'3.1.a'!$C$183</f>
        <v>2.9113036354081875E-3</v>
      </c>
      <c r="G71" s="147">
        <f>'2.2'!G71/'3.1.a'!$C$183</f>
        <v>4.3504074972380543E-3</v>
      </c>
      <c r="H71" s="147">
        <f>'2.2'!H71/'3.1.a'!$C$183</f>
        <v>1.2822409286829873E-3</v>
      </c>
      <c r="I71" s="147">
        <f>'2.2'!I71/'3.1.a'!$C$183</f>
        <v>0</v>
      </c>
      <c r="J71" s="227">
        <f>'2.2'!J71/'3.1.a'!$C$183</f>
        <v>8.5439520613292286E-3</v>
      </c>
      <c r="K71" s="226">
        <f>'2.2'!K71/'3.1.a'!$D$183</f>
        <v>2.7990465538131728E-3</v>
      </c>
      <c r="L71" s="147">
        <f>'2.2'!L71/'3.1.a'!$D$183</f>
        <v>0</v>
      </c>
      <c r="M71" s="147">
        <f>'2.2'!M71/'3.1.a'!$D$183</f>
        <v>0</v>
      </c>
      <c r="N71" s="147">
        <f>'2.2'!N71/'3.1.a'!$D$183</f>
        <v>2.7990465538131728E-3</v>
      </c>
      <c r="O71" s="147">
        <f>'2.2'!O71/'3.1.a'!$D$183</f>
        <v>4.3770196181686155E-3</v>
      </c>
      <c r="P71" s="147">
        <f>'2.2'!P71/'3.1.a'!$D$183</f>
        <v>1.3324363614795373E-3</v>
      </c>
      <c r="Q71" s="147">
        <f>'2.2'!Q71/'3.1.a'!$D$183</f>
        <v>0</v>
      </c>
      <c r="R71" s="227">
        <f>'2.2'!R71/'3.1.a'!$D$183</f>
        <v>8.5085025334613266E-3</v>
      </c>
      <c r="S71" s="226">
        <f>'2.2'!S71/'3.1.a'!$E$183</f>
        <v>2.6000688520320852E-3</v>
      </c>
      <c r="T71" s="147">
        <f>'2.2'!T71/'3.1.a'!$E$183</f>
        <v>0</v>
      </c>
      <c r="U71" s="147">
        <f>'2.2'!U71/'3.1.a'!$E$183</f>
        <v>0</v>
      </c>
      <c r="V71" s="147">
        <f>'2.2'!V71/'3.1.a'!$E$183</f>
        <v>2.6000688520320852E-3</v>
      </c>
      <c r="W71" s="147">
        <f>'2.2'!W71/'3.1.a'!$E$183</f>
        <v>4.5064314686609512E-3</v>
      </c>
      <c r="X71" s="147">
        <f>'2.2'!X71/'3.1.a'!$E$183</f>
        <v>1.4066097685059879E-3</v>
      </c>
      <c r="Y71" s="147">
        <f>'2.2'!Y71/'3.1.a'!$E$183</f>
        <v>0</v>
      </c>
      <c r="Z71" s="227">
        <f>'2.2'!Z71/'3.1.a'!$E$183</f>
        <v>8.513110089199024E-3</v>
      </c>
      <c r="AA71" s="226">
        <f>'2.2'!AA71/'3.1.a'!$F$183</f>
        <v>2.5136516967078858E-3</v>
      </c>
      <c r="AB71" s="147">
        <f>'2.2'!AB71/'3.1.a'!$F$183</f>
        <v>0</v>
      </c>
      <c r="AC71" s="147">
        <f>'2.2'!AC71/'3.1.a'!$F$183</f>
        <v>0</v>
      </c>
      <c r="AD71" s="147">
        <f>'2.2'!AD71/'3.1.a'!$F$183</f>
        <v>2.5136516967078858E-3</v>
      </c>
      <c r="AE71" s="147">
        <f>'2.2'!AE71/'3.1.a'!$F$183</f>
        <v>4.4455360022668542E-3</v>
      </c>
      <c r="AF71" s="147">
        <f>'2.2'!AF71/'3.1.a'!$F$183</f>
        <v>1.3767276780946689E-3</v>
      </c>
      <c r="AG71" s="147">
        <f>'2.2'!AG71/'3.1.a'!$F$183</f>
        <v>0</v>
      </c>
      <c r="AH71" s="227">
        <f>'2.2'!AH71/'3.1.a'!$F$183</f>
        <v>8.335915377069408E-3</v>
      </c>
      <c r="AI71" s="226">
        <f>'2.2'!AI71/'3.1.a'!$G$183</f>
        <v>2.4907956865612164E-3</v>
      </c>
      <c r="AJ71" s="147">
        <f>'2.2'!AJ71/'3.1.a'!$G$183</f>
        <v>0</v>
      </c>
      <c r="AK71" s="147">
        <f>'2.2'!AK71/'3.1.a'!$G$183</f>
        <v>0</v>
      </c>
      <c r="AL71" s="147">
        <f>'2.2'!AL71/'3.1.a'!$G$183</f>
        <v>2.4907956865612164E-3</v>
      </c>
      <c r="AM71" s="147">
        <f>'2.2'!AM71/'3.1.a'!$G$183</f>
        <v>4.6657542188628292E-3</v>
      </c>
      <c r="AN71" s="147">
        <f>'2.2'!AN71/'3.1.a'!$G$183</f>
        <v>1.4861057566687443E-3</v>
      </c>
      <c r="AO71" s="147">
        <f>'2.2'!AO71/'3.1.a'!$G$183</f>
        <v>0</v>
      </c>
      <c r="AP71" s="227">
        <f>'2.2'!AP71/'3.1.a'!$G$183</f>
        <v>8.6426556620927894E-3</v>
      </c>
      <c r="AQ71" s="226">
        <f>'2.2'!AQ71/'3.1.a'!$H$183</f>
        <v>2.6491463081827291E-3</v>
      </c>
      <c r="AR71" s="147">
        <f>'2.2'!AR71/'3.1.a'!$H$183</f>
        <v>0</v>
      </c>
      <c r="AS71" s="147">
        <f>'2.2'!AS71/'3.1.a'!$H$183</f>
        <v>0</v>
      </c>
      <c r="AT71" s="147">
        <f>'2.2'!AT71/'3.1.a'!$H$183</f>
        <v>2.6491463081827291E-3</v>
      </c>
      <c r="AU71" s="147">
        <f>'2.2'!AU71/'3.1.a'!$H$183</f>
        <v>4.8507581463651068E-3</v>
      </c>
      <c r="AV71" s="147">
        <f>'2.2'!AV71/'3.1.a'!$H$183</f>
        <v>1.612835661743204E-3</v>
      </c>
      <c r="AW71" s="147">
        <f>'2.2'!AW71/'3.1.a'!$H$183</f>
        <v>0</v>
      </c>
      <c r="AX71" s="227">
        <f>'2.2'!AX71/'3.1.a'!$H$183</f>
        <v>9.1127401162910387E-3</v>
      </c>
      <c r="AY71" s="226">
        <f>'2.2'!AY71/'3.1.a'!$I$183</f>
        <v>2.6731246006079122E-3</v>
      </c>
      <c r="AZ71" s="147">
        <f>'2.2'!AZ71/'3.1.a'!$I$183</f>
        <v>0</v>
      </c>
      <c r="BA71" s="147">
        <f>'2.2'!BA71/'3.1.a'!$I$183</f>
        <v>0</v>
      </c>
      <c r="BB71" s="147">
        <f>'2.2'!BB71/'3.1.a'!$I$183</f>
        <v>2.6731246006079122E-3</v>
      </c>
      <c r="BC71" s="147">
        <f>'2.2'!BC71/'3.1.a'!$I$183</f>
        <v>4.975117649606146E-3</v>
      </c>
      <c r="BD71" s="147">
        <f>'2.2'!BD71/'3.1.a'!$I$183</f>
        <v>1.7805117568307639E-3</v>
      </c>
      <c r="BE71" s="147">
        <f>'2.2'!BE71/'3.1.a'!$I$183</f>
        <v>0</v>
      </c>
      <c r="BF71" s="227">
        <f>'2.2'!BF71/'3.1.a'!$I$183</f>
        <v>9.4287540070448223E-3</v>
      </c>
      <c r="BG71" s="226">
        <f>'2.2'!BG71/'3.1.a'!$J$183</f>
        <v>2.8668974443438406E-3</v>
      </c>
      <c r="BH71" s="147">
        <f>'2.2'!BH71/'3.1.a'!$J$183</f>
        <v>0</v>
      </c>
      <c r="BI71" s="147">
        <f>'2.2'!BI71/'3.1.a'!$J$183</f>
        <v>0</v>
      </c>
      <c r="BJ71" s="147">
        <f>'2.2'!BJ71/'3.1.a'!$J$183</f>
        <v>2.8668974443438406E-3</v>
      </c>
      <c r="BK71" s="147">
        <f>'2.2'!BK71/'3.1.a'!$J$183</f>
        <v>4.9609054370471839E-3</v>
      </c>
      <c r="BL71" s="147">
        <f>'2.2'!BL71/'3.1.a'!$J$183</f>
        <v>1.8086746067729801E-3</v>
      </c>
      <c r="BM71" s="147">
        <f>'2.2'!BM71/'3.1.a'!$J$183</f>
        <v>0</v>
      </c>
      <c r="BN71" s="227">
        <f>'2.2'!BN71/'3.1.a'!$J$183</f>
        <v>9.6364774881640032E-3</v>
      </c>
      <c r="BO71" s="226">
        <f>'2.2'!BO71/'3.1.a'!$K$183</f>
        <v>2.7636297551876811E-3</v>
      </c>
      <c r="BP71" s="147">
        <f>'2.2'!BP71/'3.1.a'!$K$183</f>
        <v>0</v>
      </c>
      <c r="BQ71" s="147">
        <f>'2.2'!BQ71/'3.1.a'!$K$183</f>
        <v>0</v>
      </c>
      <c r="BR71" s="147">
        <f>'2.2'!BR71/'3.1.a'!$K$183</f>
        <v>2.7636297551876811E-3</v>
      </c>
      <c r="BS71" s="147">
        <f>'2.2'!BS71/'3.1.a'!$K$183</f>
        <v>4.9376419509658646E-3</v>
      </c>
      <c r="BT71" s="147">
        <f>'2.2'!BT71/'3.1.a'!$K$183</f>
        <v>1.7812099554236273E-3</v>
      </c>
      <c r="BU71" s="147">
        <f>'2.2'!BU71/'3.1.a'!$K$183</f>
        <v>0</v>
      </c>
      <c r="BV71" s="227">
        <f>'2.2'!BV71/'3.1.a'!$K$183</f>
        <v>9.4824816615771725E-3</v>
      </c>
      <c r="BW71" s="226">
        <f>'2.2'!BW71/'3.1.a'!$L$183</f>
        <v>2.6372767413077852E-3</v>
      </c>
      <c r="BX71" s="147">
        <f>'2.2'!BX71/'3.1.a'!$L$183</f>
        <v>0</v>
      </c>
      <c r="BY71" s="147">
        <f>'2.2'!BY71/'3.1.a'!$L$183</f>
        <v>0</v>
      </c>
      <c r="BZ71" s="147">
        <f>'2.2'!BZ71/'3.1.a'!$L$183</f>
        <v>2.6372767413077852E-3</v>
      </c>
      <c r="CA71" s="147">
        <f>'2.2'!CA71/'3.1.a'!$L$183</f>
        <v>4.7756910359761E-3</v>
      </c>
      <c r="CB71" s="147">
        <f>'2.2'!CB71/'3.1.a'!$L$183</f>
        <v>1.9061131185726498E-3</v>
      </c>
      <c r="CC71" s="147">
        <f>'2.2'!CC71/'3.1.a'!$L$183</f>
        <v>0</v>
      </c>
      <c r="CD71" s="227">
        <f>'2.2'!CD71/'3.1.a'!$L$183</f>
        <v>9.3190808958565352E-3</v>
      </c>
      <c r="CE71" s="226">
        <f>'2.2'!CE71/'3.1.a'!$M$183</f>
        <v>3.528018615680647E-3</v>
      </c>
      <c r="CF71" s="147">
        <f>'2.2'!CF71/'3.1.a'!$M$183</f>
        <v>0</v>
      </c>
      <c r="CG71" s="147">
        <f>'2.2'!CG71/'3.1.a'!$M$183</f>
        <v>0</v>
      </c>
      <c r="CH71" s="147">
        <f>'2.2'!CH71/'3.1.a'!$M$183</f>
        <v>3.528018615680647E-3</v>
      </c>
      <c r="CI71" s="147">
        <f>'2.2'!CI71/'3.1.a'!$M$183</f>
        <v>4.5049816409905435E-3</v>
      </c>
      <c r="CJ71" s="97" t="s">
        <v>833</v>
      </c>
      <c r="CK71" s="147">
        <f>'2.2'!CK71/'3.1.a'!$M$183</f>
        <v>0</v>
      </c>
      <c r="CL71" s="289" t="s">
        <v>833</v>
      </c>
    </row>
    <row r="72" spans="1:91" ht="20.100000000000001" customHeight="1" x14ac:dyDescent="0.25">
      <c r="A72" s="21">
        <v>1222</v>
      </c>
      <c r="B72" s="22" t="s">
        <v>281</v>
      </c>
      <c r="C72" s="226">
        <f>'2.2'!C72/'3.1.a'!$C$183</f>
        <v>4.8446041831196641E-3</v>
      </c>
      <c r="D72" s="147">
        <f>'2.2'!D72/'3.1.a'!$C$183</f>
        <v>0</v>
      </c>
      <c r="E72" s="147">
        <f>'2.2'!E72/'3.1.a'!$C$183</f>
        <v>0</v>
      </c>
      <c r="F72" s="147">
        <f>'2.2'!F72/'3.1.a'!$C$183</f>
        <v>4.8446041831196641E-3</v>
      </c>
      <c r="G72" s="147">
        <f>'2.2'!G72/'3.1.a'!$C$183</f>
        <v>4.5718667810917867E-3</v>
      </c>
      <c r="H72" s="147">
        <f>'2.2'!H72/'3.1.a'!$C$183</f>
        <v>1.8306838827879741E-3</v>
      </c>
      <c r="I72" s="147">
        <f>'2.2'!I72/'3.1.a'!$C$183</f>
        <v>0</v>
      </c>
      <c r="J72" s="227">
        <f>'2.2'!J72/'3.1.a'!$C$183</f>
        <v>1.1247154846999424E-2</v>
      </c>
      <c r="K72" s="226">
        <f>'2.2'!K72/'3.1.a'!$D$183</f>
        <v>4.7174713144789463E-3</v>
      </c>
      <c r="L72" s="147">
        <f>'2.2'!L72/'3.1.a'!$D$183</f>
        <v>0</v>
      </c>
      <c r="M72" s="147">
        <f>'2.2'!M72/'3.1.a'!$D$183</f>
        <v>0</v>
      </c>
      <c r="N72" s="147">
        <f>'2.2'!N72/'3.1.a'!$D$183</f>
        <v>4.7174713144789463E-3</v>
      </c>
      <c r="O72" s="147">
        <f>'2.2'!O72/'3.1.a'!$D$183</f>
        <v>4.7036936947094663E-3</v>
      </c>
      <c r="P72" s="147">
        <f>'2.2'!P72/'3.1.a'!$D$183</f>
        <v>2.2325398339770159E-3</v>
      </c>
      <c r="Q72" s="147">
        <f>'2.2'!Q72/'3.1.a'!$D$183</f>
        <v>0</v>
      </c>
      <c r="R72" s="227">
        <f>'2.2'!R72/'3.1.a'!$D$183</f>
        <v>1.1653704843165429E-2</v>
      </c>
      <c r="S72" s="226">
        <f>'2.2'!S72/'3.1.a'!$E$183</f>
        <v>4.4947724314450717E-3</v>
      </c>
      <c r="T72" s="147">
        <f>'2.2'!T72/'3.1.a'!$E$183</f>
        <v>0</v>
      </c>
      <c r="U72" s="147">
        <f>'2.2'!U72/'3.1.a'!$E$183</f>
        <v>0</v>
      </c>
      <c r="V72" s="147">
        <f>'2.2'!V72/'3.1.a'!$E$183</f>
        <v>4.4947724314450717E-3</v>
      </c>
      <c r="W72" s="147">
        <f>'2.2'!W72/'3.1.a'!$E$183</f>
        <v>4.8307189765865802E-3</v>
      </c>
      <c r="X72" s="147">
        <f>'2.2'!X72/'3.1.a'!$E$183</f>
        <v>2.276705839020616E-3</v>
      </c>
      <c r="Y72" s="147">
        <f>'2.2'!Y72/'3.1.a'!$E$183</f>
        <v>0</v>
      </c>
      <c r="Z72" s="227">
        <f>'2.2'!Z72/'3.1.a'!$E$183</f>
        <v>1.1602197247052267E-2</v>
      </c>
      <c r="AA72" s="226">
        <f>'2.2'!AA72/'3.1.a'!$F$183</f>
        <v>4.4558695400095166E-3</v>
      </c>
      <c r="AB72" s="147">
        <f>'2.2'!AB72/'3.1.a'!$F$183</f>
        <v>0</v>
      </c>
      <c r="AC72" s="147">
        <f>'2.2'!AC72/'3.1.a'!$F$183</f>
        <v>0</v>
      </c>
      <c r="AD72" s="147">
        <f>'2.2'!AD72/'3.1.a'!$F$183</f>
        <v>4.4558695400095166E-3</v>
      </c>
      <c r="AE72" s="147">
        <f>'2.2'!AE72/'3.1.a'!$F$183</f>
        <v>5.6756660357669972E-3</v>
      </c>
      <c r="AF72" s="147">
        <f>'2.2'!AF72/'3.1.a'!$F$183</f>
        <v>2.5397056619761464E-3</v>
      </c>
      <c r="AG72" s="147">
        <f>'2.2'!AG72/'3.1.a'!$F$183</f>
        <v>0</v>
      </c>
      <c r="AH72" s="227">
        <f>'2.2'!AH72/'3.1.a'!$F$183</f>
        <v>1.2671241237752661E-2</v>
      </c>
      <c r="AI72" s="226">
        <f>'2.2'!AI72/'3.1.a'!$G$183</f>
        <v>4.5228644838900059E-3</v>
      </c>
      <c r="AJ72" s="147">
        <f>'2.2'!AJ72/'3.1.a'!$G$183</f>
        <v>0</v>
      </c>
      <c r="AK72" s="147">
        <f>'2.2'!AK72/'3.1.a'!$G$183</f>
        <v>0</v>
      </c>
      <c r="AL72" s="147">
        <f>'2.2'!AL72/'3.1.a'!$G$183</f>
        <v>4.5228644838900059E-3</v>
      </c>
      <c r="AM72" s="147">
        <f>'2.2'!AM72/'3.1.a'!$G$183</f>
        <v>5.3674344424361978E-3</v>
      </c>
      <c r="AN72" s="147">
        <f>'2.2'!AN72/'3.1.a'!$G$183</f>
        <v>2.5364625284083294E-3</v>
      </c>
      <c r="AO72" s="147">
        <f>'2.2'!AO72/'3.1.a'!$G$183</f>
        <v>0</v>
      </c>
      <c r="AP72" s="227">
        <f>'2.2'!AP72/'3.1.a'!$G$183</f>
        <v>1.2426761454734533E-2</v>
      </c>
      <c r="AQ72" s="226">
        <f>'2.2'!AQ72/'3.1.a'!$H$183</f>
        <v>4.3447548894387832E-3</v>
      </c>
      <c r="AR72" s="147">
        <f>'2.2'!AR72/'3.1.a'!$H$183</f>
        <v>0</v>
      </c>
      <c r="AS72" s="147">
        <f>'2.2'!AS72/'3.1.a'!$H$183</f>
        <v>0</v>
      </c>
      <c r="AT72" s="147">
        <f>'2.2'!AT72/'3.1.a'!$H$183</f>
        <v>4.3447548894387832E-3</v>
      </c>
      <c r="AU72" s="147">
        <f>'2.2'!AU72/'3.1.a'!$H$183</f>
        <v>6.0127847341424909E-3</v>
      </c>
      <c r="AV72" s="147">
        <f>'2.2'!AV72/'3.1.a'!$H$183</f>
        <v>2.7926952114984069E-3</v>
      </c>
      <c r="AW72" s="147">
        <f>'2.2'!AW72/'3.1.a'!$H$183</f>
        <v>0</v>
      </c>
      <c r="AX72" s="227">
        <f>'2.2'!AX72/'3.1.a'!$H$183</f>
        <v>1.3150234835079681E-2</v>
      </c>
      <c r="AY72" s="226">
        <f>'2.2'!AY72/'3.1.a'!$I$183</f>
        <v>4.4163986071843742E-3</v>
      </c>
      <c r="AZ72" s="147">
        <f>'2.2'!AZ72/'3.1.a'!$I$183</f>
        <v>0</v>
      </c>
      <c r="BA72" s="147">
        <f>'2.2'!BA72/'3.1.a'!$I$183</f>
        <v>0</v>
      </c>
      <c r="BB72" s="147">
        <f>'2.2'!BB72/'3.1.a'!$I$183</f>
        <v>4.4163986071843742E-3</v>
      </c>
      <c r="BC72" s="147">
        <f>'2.2'!BC72/'3.1.a'!$I$183</f>
        <v>5.8559595598188519E-3</v>
      </c>
      <c r="BD72" s="147">
        <f>'2.2'!BD72/'3.1.a'!$I$183</f>
        <v>2.9502317415633708E-3</v>
      </c>
      <c r="BE72" s="147">
        <f>'2.2'!BE72/'3.1.a'!$I$183</f>
        <v>0</v>
      </c>
      <c r="BF72" s="227">
        <f>'2.2'!BF72/'3.1.a'!$I$183</f>
        <v>1.3222589908566595E-2</v>
      </c>
      <c r="BG72" s="226">
        <f>'2.2'!BG72/'3.1.a'!$J$183</f>
        <v>4.708308170246419E-3</v>
      </c>
      <c r="BH72" s="147">
        <f>'2.2'!BH72/'3.1.a'!$J$183</f>
        <v>0</v>
      </c>
      <c r="BI72" s="147">
        <f>'2.2'!BI72/'3.1.a'!$J$183</f>
        <v>0</v>
      </c>
      <c r="BJ72" s="147">
        <f>'2.2'!BJ72/'3.1.a'!$J$183</f>
        <v>4.708308170246419E-3</v>
      </c>
      <c r="BK72" s="147">
        <f>'2.2'!BK72/'3.1.a'!$J$183</f>
        <v>5.6823116267396886E-3</v>
      </c>
      <c r="BL72" s="147">
        <f>'2.2'!BL72/'3.1.a'!$J$183</f>
        <v>3.0442537325272817E-3</v>
      </c>
      <c r="BM72" s="147">
        <f>'2.2'!BM72/'3.1.a'!$J$183</f>
        <v>0</v>
      </c>
      <c r="BN72" s="227">
        <f>'2.2'!BN72/'3.1.a'!$J$183</f>
        <v>1.343487352951339E-2</v>
      </c>
      <c r="BO72" s="226">
        <f>'2.2'!BO72/'3.1.a'!$K$183</f>
        <v>4.5271121520591888E-3</v>
      </c>
      <c r="BP72" s="147">
        <f>'2.2'!BP72/'3.1.a'!$K$183</f>
        <v>0</v>
      </c>
      <c r="BQ72" s="147">
        <f>'2.2'!BQ72/'3.1.a'!$K$183</f>
        <v>0</v>
      </c>
      <c r="BR72" s="147">
        <f>'2.2'!BR72/'3.1.a'!$K$183</f>
        <v>4.5271121520591888E-3</v>
      </c>
      <c r="BS72" s="147">
        <f>'2.2'!BS72/'3.1.a'!$K$183</f>
        <v>6.0773728835227621E-3</v>
      </c>
      <c r="BT72" s="147">
        <f>'2.2'!BT72/'3.1.a'!$K$183</f>
        <v>3.0889216911666969E-3</v>
      </c>
      <c r="BU72" s="147">
        <f>'2.2'!BU72/'3.1.a'!$K$183</f>
        <v>0</v>
      </c>
      <c r="BV72" s="227">
        <f>'2.2'!BV72/'3.1.a'!$K$183</f>
        <v>1.3693406726748647E-2</v>
      </c>
      <c r="BW72" s="226">
        <f>'2.2'!BW72/'3.1.a'!$L$183</f>
        <v>4.2663345702057586E-3</v>
      </c>
      <c r="BX72" s="147">
        <f>'2.2'!BX72/'3.1.a'!$L$183</f>
        <v>0</v>
      </c>
      <c r="BY72" s="147">
        <f>'2.2'!BY72/'3.1.a'!$L$183</f>
        <v>0</v>
      </c>
      <c r="BZ72" s="147">
        <f>'2.2'!BZ72/'3.1.a'!$L$183</f>
        <v>4.2663345702057586E-3</v>
      </c>
      <c r="CA72" s="147">
        <f>'2.2'!CA72/'3.1.a'!$L$183</f>
        <v>6.8655997567198873E-3</v>
      </c>
      <c r="CB72" s="147">
        <f>'2.2'!CB72/'3.1.a'!$L$183</f>
        <v>3.2146522805196025E-3</v>
      </c>
      <c r="CC72" s="147">
        <f>'2.2'!CC72/'3.1.a'!$L$183</f>
        <v>0</v>
      </c>
      <c r="CD72" s="227">
        <f>'2.2'!CD72/'3.1.a'!$L$183</f>
        <v>1.4346586607445248E-2</v>
      </c>
      <c r="CE72" s="226">
        <f>'2.2'!CE72/'3.1.a'!$M$183</f>
        <v>4.8903237228646252E-3</v>
      </c>
      <c r="CF72" s="147">
        <f>'2.2'!CF72/'3.1.a'!$M$183</f>
        <v>0</v>
      </c>
      <c r="CG72" s="147">
        <f>'2.2'!CG72/'3.1.a'!$M$183</f>
        <v>0</v>
      </c>
      <c r="CH72" s="147">
        <f>'2.2'!CH72/'3.1.a'!$M$183</f>
        <v>4.8903237228646252E-3</v>
      </c>
      <c r="CI72" s="147">
        <f>'2.2'!CI72/'3.1.a'!$M$183</f>
        <v>6.4801228427331155E-3</v>
      </c>
      <c r="CJ72" s="97" t="s">
        <v>833</v>
      </c>
      <c r="CK72" s="147">
        <f>'2.2'!CK72/'3.1.a'!$M$183</f>
        <v>0</v>
      </c>
      <c r="CL72" s="289" t="s">
        <v>833</v>
      </c>
    </row>
    <row r="73" spans="1:91" s="48" customFormat="1" ht="20.100000000000001" customHeight="1" x14ac:dyDescent="0.25">
      <c r="A73" s="45" t="s">
        <v>463</v>
      </c>
      <c r="B73" s="56" t="s">
        <v>464</v>
      </c>
      <c r="C73" s="228">
        <f>'2.2'!C73/'3.1.a'!$C$183</f>
        <v>3.2171597675263596E-3</v>
      </c>
      <c r="D73" s="148">
        <f>'2.2'!D73/'3.1.a'!$C$183</f>
        <v>0</v>
      </c>
      <c r="E73" s="148">
        <f>'2.2'!E73/'3.1.a'!$C$183</f>
        <v>0</v>
      </c>
      <c r="F73" s="148">
        <f>'2.2'!F73/'3.1.a'!$C$183</f>
        <v>3.2171597675263596E-3</v>
      </c>
      <c r="G73" s="148">
        <f>'2.2'!G73/'3.1.a'!$C$183</f>
        <v>4.5718667810917867E-3</v>
      </c>
      <c r="H73" s="148">
        <f>'2.2'!H73/'3.1.a'!$C$183</f>
        <v>1.8306838827879741E-3</v>
      </c>
      <c r="I73" s="148">
        <f>'2.2'!I73/'3.1.a'!$C$183</f>
        <v>0</v>
      </c>
      <c r="J73" s="229">
        <f>'2.2'!J73/'3.1.a'!$C$183</f>
        <v>9.619710431406121E-3</v>
      </c>
      <c r="K73" s="228">
        <f>'2.2'!K73/'3.1.a'!$D$183</f>
        <v>3.0005279580717584E-3</v>
      </c>
      <c r="L73" s="148">
        <f>'2.2'!L73/'3.1.a'!$D$183</f>
        <v>0</v>
      </c>
      <c r="M73" s="148">
        <f>'2.2'!M73/'3.1.a'!$D$183</f>
        <v>0</v>
      </c>
      <c r="N73" s="148">
        <f>'2.2'!N73/'3.1.a'!$D$183</f>
        <v>3.0005279580717584E-3</v>
      </c>
      <c r="O73" s="148">
        <f>'2.2'!O73/'3.1.a'!$D$183</f>
        <v>4.7036936947094663E-3</v>
      </c>
      <c r="P73" s="148">
        <f>'2.2'!P73/'3.1.a'!$D$183</f>
        <v>2.2325398339770159E-3</v>
      </c>
      <c r="Q73" s="148">
        <f>'2.2'!Q73/'3.1.a'!$D$183</f>
        <v>0</v>
      </c>
      <c r="R73" s="229">
        <f>'2.2'!R73/'3.1.a'!$D$183</f>
        <v>9.9367614867582402E-3</v>
      </c>
      <c r="S73" s="228">
        <f>'2.2'!S73/'3.1.a'!$E$183</f>
        <v>2.7621834758169614E-3</v>
      </c>
      <c r="T73" s="148">
        <f>'2.2'!T73/'3.1.a'!$E$183</f>
        <v>0</v>
      </c>
      <c r="U73" s="148">
        <f>'2.2'!U73/'3.1.a'!$E$183</f>
        <v>0</v>
      </c>
      <c r="V73" s="148">
        <f>'2.2'!V73/'3.1.a'!$E$183</f>
        <v>2.7621834758169614E-3</v>
      </c>
      <c r="W73" s="148">
        <f>'2.2'!W73/'3.1.a'!$E$183</f>
        <v>4.8307189765865802E-3</v>
      </c>
      <c r="X73" s="148">
        <f>'2.2'!X73/'3.1.a'!$E$183</f>
        <v>2.276705839020616E-3</v>
      </c>
      <c r="Y73" s="148">
        <f>'2.2'!Y73/'3.1.a'!$E$183</f>
        <v>0</v>
      </c>
      <c r="Z73" s="229">
        <f>'2.2'!Z73/'3.1.a'!$E$183</f>
        <v>9.8696082914241593E-3</v>
      </c>
      <c r="AA73" s="228">
        <f>'2.2'!AA73/'3.1.a'!$F$183</f>
        <v>2.721124427877536E-3</v>
      </c>
      <c r="AB73" s="148">
        <f>'2.2'!AB73/'3.1.a'!$F$183</f>
        <v>0</v>
      </c>
      <c r="AC73" s="148">
        <f>'2.2'!AC73/'3.1.a'!$F$183</f>
        <v>0</v>
      </c>
      <c r="AD73" s="148">
        <f>'2.2'!AD73/'3.1.a'!$F$183</f>
        <v>2.721124427877536E-3</v>
      </c>
      <c r="AE73" s="148">
        <f>'2.2'!AE73/'3.1.a'!$F$183</f>
        <v>5.6756660357669972E-3</v>
      </c>
      <c r="AF73" s="148">
        <f>'2.2'!AF73/'3.1.a'!$F$183</f>
        <v>2.5397056619761464E-3</v>
      </c>
      <c r="AG73" s="148">
        <f>'2.2'!AG73/'3.1.a'!$F$183</f>
        <v>0</v>
      </c>
      <c r="AH73" s="229">
        <f>'2.2'!AH73/'3.1.a'!$F$183</f>
        <v>1.0936496125620679E-2</v>
      </c>
      <c r="AI73" s="228">
        <f>'2.2'!AI73/'3.1.a'!$G$183</f>
        <v>2.7389176923231597E-3</v>
      </c>
      <c r="AJ73" s="148">
        <f>'2.2'!AJ73/'3.1.a'!$G$183</f>
        <v>0</v>
      </c>
      <c r="AK73" s="148">
        <f>'2.2'!AK73/'3.1.a'!$G$183</f>
        <v>0</v>
      </c>
      <c r="AL73" s="148">
        <f>'2.2'!AL73/'3.1.a'!$G$183</f>
        <v>2.7389176923231597E-3</v>
      </c>
      <c r="AM73" s="148">
        <f>'2.2'!AM73/'3.1.a'!$G$183</f>
        <v>5.3674344424361978E-3</v>
      </c>
      <c r="AN73" s="148">
        <f>'2.2'!AN73/'3.1.a'!$G$183</f>
        <v>2.5364625284083294E-3</v>
      </c>
      <c r="AO73" s="148">
        <f>'2.2'!AO73/'3.1.a'!$G$183</f>
        <v>0</v>
      </c>
      <c r="AP73" s="229">
        <f>'2.2'!AP73/'3.1.a'!$G$183</f>
        <v>1.0642814663167686E-2</v>
      </c>
      <c r="AQ73" s="228">
        <f>'2.2'!AQ73/'3.1.a'!$H$183</f>
        <v>2.8744229387254747E-3</v>
      </c>
      <c r="AR73" s="148">
        <f>'2.2'!AR73/'3.1.a'!$H$183</f>
        <v>0</v>
      </c>
      <c r="AS73" s="148">
        <f>'2.2'!AS73/'3.1.a'!$H$183</f>
        <v>0</v>
      </c>
      <c r="AT73" s="148">
        <f>'2.2'!AT73/'3.1.a'!$H$183</f>
        <v>2.8744229387254747E-3</v>
      </c>
      <c r="AU73" s="148">
        <f>'2.2'!AU73/'3.1.a'!$H$183</f>
        <v>6.0127847341424909E-3</v>
      </c>
      <c r="AV73" s="148">
        <f>'2.2'!AV73/'3.1.a'!$H$183</f>
        <v>2.7926952114984069E-3</v>
      </c>
      <c r="AW73" s="148">
        <f>'2.2'!AW73/'3.1.a'!$H$183</f>
        <v>0</v>
      </c>
      <c r="AX73" s="229">
        <f>'2.2'!AX73/'3.1.a'!$H$183</f>
        <v>1.1679902884366372E-2</v>
      </c>
      <c r="AY73" s="228">
        <f>'2.2'!AY73/'3.1.a'!$I$183</f>
        <v>2.8398183410075217E-3</v>
      </c>
      <c r="AZ73" s="148">
        <f>'2.2'!AZ73/'3.1.a'!$I$183</f>
        <v>0</v>
      </c>
      <c r="BA73" s="148">
        <f>'2.2'!BA73/'3.1.a'!$I$183</f>
        <v>0</v>
      </c>
      <c r="BB73" s="148">
        <f>'2.2'!BB73/'3.1.a'!$I$183</f>
        <v>2.8398183410075217E-3</v>
      </c>
      <c r="BC73" s="148">
        <f>'2.2'!BC73/'3.1.a'!$I$183</f>
        <v>5.8559595598188519E-3</v>
      </c>
      <c r="BD73" s="148">
        <f>'2.2'!BD73/'3.1.a'!$I$183</f>
        <v>2.9502317415633708E-3</v>
      </c>
      <c r="BE73" s="148">
        <f>'2.2'!BE73/'3.1.a'!$I$183</f>
        <v>0</v>
      </c>
      <c r="BF73" s="229">
        <f>'2.2'!BF73/'3.1.a'!$I$183</f>
        <v>1.1646009642389743E-2</v>
      </c>
      <c r="BG73" s="228">
        <f>'2.2'!BG73/'3.1.a'!$J$183</f>
        <v>2.9508364929834567E-3</v>
      </c>
      <c r="BH73" s="148">
        <f>'2.2'!BH73/'3.1.a'!$J$183</f>
        <v>0</v>
      </c>
      <c r="BI73" s="148">
        <f>'2.2'!BI73/'3.1.a'!$J$183</f>
        <v>0</v>
      </c>
      <c r="BJ73" s="148">
        <f>'2.2'!BJ73/'3.1.a'!$J$183</f>
        <v>2.9508364929834567E-3</v>
      </c>
      <c r="BK73" s="148">
        <f>'2.2'!BK73/'3.1.a'!$J$183</f>
        <v>5.6823116267396886E-3</v>
      </c>
      <c r="BL73" s="148">
        <f>'2.2'!BL73/'3.1.a'!$J$183</f>
        <v>3.0442537325272817E-3</v>
      </c>
      <c r="BM73" s="148">
        <f>'2.2'!BM73/'3.1.a'!$J$183</f>
        <v>0</v>
      </c>
      <c r="BN73" s="229">
        <f>'2.2'!BN73/'3.1.a'!$J$183</f>
        <v>1.1677401852250429E-2</v>
      </c>
      <c r="BO73" s="228">
        <f>'2.2'!BO73/'3.1.a'!$K$183</f>
        <v>2.7750203309507906E-3</v>
      </c>
      <c r="BP73" s="148">
        <f>'2.2'!BP73/'3.1.a'!$K$183</f>
        <v>0</v>
      </c>
      <c r="BQ73" s="148">
        <f>'2.2'!BQ73/'3.1.a'!$K$183</f>
        <v>0</v>
      </c>
      <c r="BR73" s="148">
        <f>'2.2'!BR73/'3.1.a'!$K$183</f>
        <v>2.7750203309507906E-3</v>
      </c>
      <c r="BS73" s="148">
        <f>'2.2'!BS73/'3.1.a'!$K$183</f>
        <v>6.0773728835227621E-3</v>
      </c>
      <c r="BT73" s="148">
        <f>'2.2'!BT73/'3.1.a'!$K$183</f>
        <v>3.0889216911666969E-3</v>
      </c>
      <c r="BU73" s="148">
        <f>'2.2'!BU73/'3.1.a'!$K$183</f>
        <v>0</v>
      </c>
      <c r="BV73" s="229">
        <f>'2.2'!BV73/'3.1.a'!$K$183</f>
        <v>1.1941314905640248E-2</v>
      </c>
      <c r="BW73" s="228">
        <f>'2.2'!BW73/'3.1.a'!$L$183</f>
        <v>2.5617229723417763E-3</v>
      </c>
      <c r="BX73" s="148">
        <f>'2.2'!BX73/'3.1.a'!$L$183</f>
        <v>0</v>
      </c>
      <c r="BY73" s="148">
        <f>'2.2'!BY73/'3.1.a'!$L$183</f>
        <v>0</v>
      </c>
      <c r="BZ73" s="148">
        <f>'2.2'!BZ73/'3.1.a'!$L$183</f>
        <v>2.5617229723417763E-3</v>
      </c>
      <c r="CA73" s="148">
        <f>'2.2'!CA73/'3.1.a'!$L$183</f>
        <v>6.8655997567198873E-3</v>
      </c>
      <c r="CB73" s="148">
        <f>'2.2'!CB73/'3.1.a'!$L$183</f>
        <v>3.2146522805196025E-3</v>
      </c>
      <c r="CC73" s="148">
        <f>'2.2'!CC73/'3.1.a'!$L$183</f>
        <v>0</v>
      </c>
      <c r="CD73" s="229">
        <f>'2.2'!CD73/'3.1.a'!$L$183</f>
        <v>1.2641975009581266E-2</v>
      </c>
      <c r="CE73" s="228">
        <f>'2.2'!CE73/'3.1.a'!$M$183</f>
        <v>2.9184486234474032E-3</v>
      </c>
      <c r="CF73" s="148">
        <f>'2.2'!CF73/'3.1.a'!$M$183</f>
        <v>0</v>
      </c>
      <c r="CG73" s="148">
        <f>'2.2'!CG73/'3.1.a'!$M$183</f>
        <v>0</v>
      </c>
      <c r="CH73" s="148">
        <f>'2.2'!CH73/'3.1.a'!$M$183</f>
        <v>2.9184486234474032E-3</v>
      </c>
      <c r="CI73" s="148">
        <f>'2.2'!CI73/'3.1.a'!$M$183</f>
        <v>6.4801228427331155E-3</v>
      </c>
      <c r="CJ73" s="97" t="s">
        <v>833</v>
      </c>
      <c r="CK73" s="148">
        <f>'2.2'!CK73/'3.1.a'!$M$183</f>
        <v>0</v>
      </c>
      <c r="CL73" s="290" t="s">
        <v>833</v>
      </c>
      <c r="CM73" s="81"/>
    </row>
    <row r="74" spans="1:91" s="48" customFormat="1" ht="20.100000000000001" customHeight="1" x14ac:dyDescent="0.25">
      <c r="A74" s="45" t="s">
        <v>465</v>
      </c>
      <c r="B74" s="56" t="s">
        <v>608</v>
      </c>
      <c r="C74" s="228">
        <f>'2.2'!C74/'3.1.a'!$C$183</f>
        <v>1.6274444155933057E-3</v>
      </c>
      <c r="D74" s="148">
        <f>'2.2'!D74/'3.1.a'!$C$183</f>
        <v>0</v>
      </c>
      <c r="E74" s="148">
        <f>'2.2'!E74/'3.1.a'!$C$183</f>
        <v>0</v>
      </c>
      <c r="F74" s="148">
        <f>'2.2'!F74/'3.1.a'!$C$183</f>
        <v>1.6274444155933057E-3</v>
      </c>
      <c r="G74" s="148">
        <f>'2.2'!G74/'3.1.a'!$C$183</f>
        <v>0</v>
      </c>
      <c r="H74" s="148">
        <f>'2.2'!H74/'3.1.a'!$C$183</f>
        <v>0</v>
      </c>
      <c r="I74" s="148">
        <f>'2.2'!I74/'3.1.a'!$C$183</f>
        <v>0</v>
      </c>
      <c r="J74" s="229">
        <f>'2.2'!J74/'3.1.a'!$C$183</f>
        <v>1.6274444155933057E-3</v>
      </c>
      <c r="K74" s="228">
        <f>'2.2'!K74/'3.1.a'!$D$183</f>
        <v>1.716943356407187E-3</v>
      </c>
      <c r="L74" s="148">
        <f>'2.2'!L74/'3.1.a'!$D$183</f>
        <v>0</v>
      </c>
      <c r="M74" s="148">
        <f>'2.2'!M74/'3.1.a'!$D$183</f>
        <v>0</v>
      </c>
      <c r="N74" s="148">
        <f>'2.2'!N74/'3.1.a'!$D$183</f>
        <v>1.716943356407187E-3</v>
      </c>
      <c r="O74" s="148">
        <f>'2.2'!O74/'3.1.a'!$D$183</f>
        <v>0</v>
      </c>
      <c r="P74" s="148">
        <f>'2.2'!P74/'3.1.a'!$D$183</f>
        <v>0</v>
      </c>
      <c r="Q74" s="148">
        <f>'2.2'!Q74/'3.1.a'!$D$183</f>
        <v>0</v>
      </c>
      <c r="R74" s="229">
        <f>'2.2'!R74/'3.1.a'!$D$183</f>
        <v>1.716943356407187E-3</v>
      </c>
      <c r="S74" s="228">
        <f>'2.2'!S74/'3.1.a'!$E$183</f>
        <v>1.7325889556281098E-3</v>
      </c>
      <c r="T74" s="148">
        <f>'2.2'!T74/'3.1.a'!$E$183</f>
        <v>0</v>
      </c>
      <c r="U74" s="148">
        <f>'2.2'!U74/'3.1.a'!$E$183</f>
        <v>0</v>
      </c>
      <c r="V74" s="148">
        <f>'2.2'!V74/'3.1.a'!$E$183</f>
        <v>1.7325889556281098E-3</v>
      </c>
      <c r="W74" s="148">
        <f>'2.2'!W74/'3.1.a'!$E$183</f>
        <v>0</v>
      </c>
      <c r="X74" s="148">
        <f>'2.2'!X74/'3.1.a'!$E$183</f>
        <v>0</v>
      </c>
      <c r="Y74" s="148">
        <f>'2.2'!Y74/'3.1.a'!$E$183</f>
        <v>0</v>
      </c>
      <c r="Z74" s="229">
        <f>'2.2'!Z74/'3.1.a'!$E$183</f>
        <v>1.7325889556281098E-3</v>
      </c>
      <c r="AA74" s="228">
        <f>'2.2'!AA74/'3.1.a'!$F$183</f>
        <v>1.734745112131981E-3</v>
      </c>
      <c r="AB74" s="148">
        <f>'2.2'!AB74/'3.1.a'!$F$183</f>
        <v>0</v>
      </c>
      <c r="AC74" s="148">
        <f>'2.2'!AC74/'3.1.a'!$F$183</f>
        <v>0</v>
      </c>
      <c r="AD74" s="148">
        <f>'2.2'!AD74/'3.1.a'!$F$183</f>
        <v>1.734745112131981E-3</v>
      </c>
      <c r="AE74" s="148">
        <f>'2.2'!AE74/'3.1.a'!$F$183</f>
        <v>0</v>
      </c>
      <c r="AF74" s="148">
        <f>'2.2'!AF74/'3.1.a'!$F$183</f>
        <v>0</v>
      </c>
      <c r="AG74" s="148">
        <f>'2.2'!AG74/'3.1.a'!$F$183</f>
        <v>0</v>
      </c>
      <c r="AH74" s="229">
        <f>'2.2'!AH74/'3.1.a'!$F$183</f>
        <v>1.734745112131981E-3</v>
      </c>
      <c r="AI74" s="228">
        <f>'2.2'!AI74/'3.1.a'!$G$183</f>
        <v>1.7839467915668468E-3</v>
      </c>
      <c r="AJ74" s="148">
        <f>'2.2'!AJ74/'3.1.a'!$G$183</f>
        <v>0</v>
      </c>
      <c r="AK74" s="148">
        <f>'2.2'!AK74/'3.1.a'!$G$183</f>
        <v>0</v>
      </c>
      <c r="AL74" s="148">
        <f>'2.2'!AL74/'3.1.a'!$G$183</f>
        <v>1.7839467915668468E-3</v>
      </c>
      <c r="AM74" s="148">
        <f>'2.2'!AM74/'3.1.a'!$G$183</f>
        <v>0</v>
      </c>
      <c r="AN74" s="148">
        <f>'2.2'!AN74/'3.1.a'!$G$183</f>
        <v>0</v>
      </c>
      <c r="AO74" s="148">
        <f>'2.2'!AO74/'3.1.a'!$G$183</f>
        <v>0</v>
      </c>
      <c r="AP74" s="229">
        <f>'2.2'!AP74/'3.1.a'!$G$183</f>
        <v>1.7839467915668468E-3</v>
      </c>
      <c r="AQ74" s="228">
        <f>'2.2'!AQ74/'3.1.a'!$H$183</f>
        <v>1.4703319507133083E-3</v>
      </c>
      <c r="AR74" s="148">
        <f>'2.2'!AR74/'3.1.a'!$H$183</f>
        <v>0</v>
      </c>
      <c r="AS74" s="148">
        <f>'2.2'!AS74/'3.1.a'!$H$183</f>
        <v>0</v>
      </c>
      <c r="AT74" s="148">
        <f>'2.2'!AT74/'3.1.a'!$H$183</f>
        <v>1.4703319507133083E-3</v>
      </c>
      <c r="AU74" s="148">
        <f>'2.2'!AU74/'3.1.a'!$H$183</f>
        <v>0</v>
      </c>
      <c r="AV74" s="148">
        <f>'2.2'!AV74/'3.1.a'!$H$183</f>
        <v>0</v>
      </c>
      <c r="AW74" s="148">
        <f>'2.2'!AW74/'3.1.a'!$H$183</f>
        <v>0</v>
      </c>
      <c r="AX74" s="229">
        <f>'2.2'!AX74/'3.1.a'!$H$183</f>
        <v>1.4703319507133083E-3</v>
      </c>
      <c r="AY74" s="228">
        <f>'2.2'!AY74/'3.1.a'!$I$183</f>
        <v>1.5765802661768533E-3</v>
      </c>
      <c r="AZ74" s="148">
        <f>'2.2'!AZ74/'3.1.a'!$I$183</f>
        <v>0</v>
      </c>
      <c r="BA74" s="148">
        <f>'2.2'!BA74/'3.1.a'!$I$183</f>
        <v>0</v>
      </c>
      <c r="BB74" s="148">
        <f>'2.2'!BB74/'3.1.a'!$I$183</f>
        <v>1.5765802661768533E-3</v>
      </c>
      <c r="BC74" s="148">
        <f>'2.2'!BC74/'3.1.a'!$I$183</f>
        <v>0</v>
      </c>
      <c r="BD74" s="148">
        <f>'2.2'!BD74/'3.1.a'!$I$183</f>
        <v>0</v>
      </c>
      <c r="BE74" s="148">
        <f>'2.2'!BE74/'3.1.a'!$I$183</f>
        <v>0</v>
      </c>
      <c r="BF74" s="229">
        <f>'2.2'!BF74/'3.1.a'!$I$183</f>
        <v>1.5765802661768533E-3</v>
      </c>
      <c r="BG74" s="228">
        <f>'2.2'!BG74/'3.1.a'!$J$183</f>
        <v>1.7574716772629628E-3</v>
      </c>
      <c r="BH74" s="148">
        <f>'2.2'!BH74/'3.1.a'!$J$183</f>
        <v>0</v>
      </c>
      <c r="BI74" s="148">
        <f>'2.2'!BI74/'3.1.a'!$J$183</f>
        <v>0</v>
      </c>
      <c r="BJ74" s="148">
        <f>'2.2'!BJ74/'3.1.a'!$J$183</f>
        <v>1.7574716772629628E-3</v>
      </c>
      <c r="BK74" s="148">
        <f>'2.2'!BK74/'3.1.a'!$J$183</f>
        <v>0</v>
      </c>
      <c r="BL74" s="148">
        <f>'2.2'!BL74/'3.1.a'!$J$183</f>
        <v>0</v>
      </c>
      <c r="BM74" s="148">
        <f>'2.2'!BM74/'3.1.a'!$J$183</f>
        <v>0</v>
      </c>
      <c r="BN74" s="229">
        <f>'2.2'!BN74/'3.1.a'!$J$183</f>
        <v>1.7574716772629628E-3</v>
      </c>
      <c r="BO74" s="228">
        <f>'2.2'!BO74/'3.1.a'!$K$183</f>
        <v>1.7520918211083984E-3</v>
      </c>
      <c r="BP74" s="148">
        <f>'2.2'!BP74/'3.1.a'!$K$183</f>
        <v>0</v>
      </c>
      <c r="BQ74" s="148">
        <f>'2.2'!BQ74/'3.1.a'!$K$183</f>
        <v>0</v>
      </c>
      <c r="BR74" s="148">
        <f>'2.2'!BR74/'3.1.a'!$K$183</f>
        <v>1.7520918211083984E-3</v>
      </c>
      <c r="BS74" s="148">
        <f>'2.2'!BS74/'3.1.a'!$K$183</f>
        <v>0</v>
      </c>
      <c r="BT74" s="148">
        <f>'2.2'!BT74/'3.1.a'!$K$183</f>
        <v>0</v>
      </c>
      <c r="BU74" s="148">
        <f>'2.2'!BU74/'3.1.a'!$K$183</f>
        <v>0</v>
      </c>
      <c r="BV74" s="229">
        <f>'2.2'!BV74/'3.1.a'!$K$183</f>
        <v>1.7520918211083984E-3</v>
      </c>
      <c r="BW74" s="228">
        <f>'2.2'!BW74/'3.1.a'!$L$183</f>
        <v>1.704611597863982E-3</v>
      </c>
      <c r="BX74" s="148">
        <f>'2.2'!BX74/'3.1.a'!$L$183</f>
        <v>0</v>
      </c>
      <c r="BY74" s="148">
        <f>'2.2'!BY74/'3.1.a'!$L$183</f>
        <v>0</v>
      </c>
      <c r="BZ74" s="148">
        <f>'2.2'!BZ74/'3.1.a'!$L$183</f>
        <v>1.704611597863982E-3</v>
      </c>
      <c r="CA74" s="148">
        <f>'2.2'!CA74/'3.1.a'!$L$183</f>
        <v>0</v>
      </c>
      <c r="CB74" s="148">
        <f>'2.2'!CB74/'3.1.a'!$L$183</f>
        <v>0</v>
      </c>
      <c r="CC74" s="148">
        <f>'2.2'!CC74/'3.1.a'!$L$183</f>
        <v>0</v>
      </c>
      <c r="CD74" s="229">
        <f>'2.2'!CD74/'3.1.a'!$L$183</f>
        <v>1.704611597863982E-3</v>
      </c>
      <c r="CE74" s="228">
        <f>'2.2'!CE74/'3.1.a'!$M$183</f>
        <v>1.9718750994172215E-3</v>
      </c>
      <c r="CF74" s="148">
        <f>'2.2'!CF74/'3.1.a'!$M$183</f>
        <v>0</v>
      </c>
      <c r="CG74" s="148">
        <f>'2.2'!CG74/'3.1.a'!$M$183</f>
        <v>0</v>
      </c>
      <c r="CH74" s="148">
        <f>'2.2'!CH74/'3.1.a'!$M$183</f>
        <v>1.9718750994172215E-3</v>
      </c>
      <c r="CI74" s="148">
        <f>'2.2'!CI74/'3.1.a'!$M$183</f>
        <v>0</v>
      </c>
      <c r="CJ74" s="97" t="s">
        <v>833</v>
      </c>
      <c r="CK74" s="148">
        <f>'2.2'!CK74/'3.1.a'!$M$183</f>
        <v>0</v>
      </c>
      <c r="CL74" s="290" t="s">
        <v>833</v>
      </c>
      <c r="CM74" s="81"/>
    </row>
    <row r="75" spans="1:91" ht="20.100000000000001" customHeight="1" x14ac:dyDescent="0.25">
      <c r="A75" s="21">
        <v>1223</v>
      </c>
      <c r="B75" s="22" t="s">
        <v>802</v>
      </c>
      <c r="C75" s="226">
        <f>'2.2'!C75/'3.1.a'!$C$183</f>
        <v>1.3050436622955047E-2</v>
      </c>
      <c r="D75" s="147">
        <f>'2.2'!D75/'3.1.a'!$C$183</f>
        <v>0</v>
      </c>
      <c r="E75" s="147">
        <f>'2.2'!E75/'3.1.a'!$C$183</f>
        <v>0</v>
      </c>
      <c r="F75" s="147">
        <f>'2.2'!F75/'3.1.a'!$C$183</f>
        <v>1.3050436622955047E-2</v>
      </c>
      <c r="G75" s="97" t="s">
        <v>833</v>
      </c>
      <c r="H75" s="97" t="s">
        <v>833</v>
      </c>
      <c r="I75" s="147">
        <f>'2.2'!I75/'3.1.a'!$C$183</f>
        <v>0</v>
      </c>
      <c r="J75" s="227">
        <f>'2.2'!J75/'3.1.a'!$C$183</f>
        <v>1.3050436622955047E-2</v>
      </c>
      <c r="K75" s="226">
        <f>'2.2'!K75/'3.1.a'!$D$183</f>
        <v>1.2484970461902091E-2</v>
      </c>
      <c r="L75" s="147">
        <f>'2.2'!L75/'3.1.a'!$D$183</f>
        <v>0</v>
      </c>
      <c r="M75" s="147">
        <f>'2.2'!M75/'3.1.a'!$D$183</f>
        <v>0</v>
      </c>
      <c r="N75" s="147">
        <f>'2.2'!N75/'3.1.a'!$D$183</f>
        <v>1.2484970461902091E-2</v>
      </c>
      <c r="O75" s="97" t="s">
        <v>833</v>
      </c>
      <c r="P75" s="97" t="s">
        <v>833</v>
      </c>
      <c r="Q75" s="147">
        <f>'2.2'!Q75/'3.1.a'!$D$183</f>
        <v>0</v>
      </c>
      <c r="R75" s="227">
        <f>'2.2'!R75/'3.1.a'!$D$183</f>
        <v>1.2484970461902091E-2</v>
      </c>
      <c r="S75" s="226">
        <f>'2.2'!S75/'3.1.a'!$E$183</f>
        <v>1.1885119922903737E-2</v>
      </c>
      <c r="T75" s="147">
        <f>'2.2'!T75/'3.1.a'!$E$183</f>
        <v>0</v>
      </c>
      <c r="U75" s="147">
        <f>'2.2'!U75/'3.1.a'!$E$183</f>
        <v>0</v>
      </c>
      <c r="V75" s="147">
        <f>'2.2'!V75/'3.1.a'!$E$183</f>
        <v>1.1885119922903737E-2</v>
      </c>
      <c r="W75" s="97" t="s">
        <v>833</v>
      </c>
      <c r="X75" s="97" t="s">
        <v>833</v>
      </c>
      <c r="Y75" s="147">
        <f>'2.2'!Y75/'3.1.a'!$E$183</f>
        <v>0</v>
      </c>
      <c r="Z75" s="227">
        <f>'2.2'!Z75/'3.1.a'!$E$183</f>
        <v>1.1885119922903737E-2</v>
      </c>
      <c r="AA75" s="226">
        <f>'2.2'!AA75/'3.1.a'!$F$183</f>
        <v>1.1702824226562325E-2</v>
      </c>
      <c r="AB75" s="147">
        <f>'2.2'!AB75/'3.1.a'!$F$183</f>
        <v>0</v>
      </c>
      <c r="AC75" s="147">
        <f>'2.2'!AC75/'3.1.a'!$F$183</f>
        <v>0</v>
      </c>
      <c r="AD75" s="147">
        <f>'2.2'!AD75/'3.1.a'!$F$183</f>
        <v>1.1702824226562325E-2</v>
      </c>
      <c r="AE75" s="97" t="s">
        <v>833</v>
      </c>
      <c r="AF75" s="97" t="s">
        <v>833</v>
      </c>
      <c r="AG75" s="147">
        <f>'2.2'!AG75/'3.1.a'!$F$183</f>
        <v>0</v>
      </c>
      <c r="AH75" s="227">
        <f>'2.2'!AH75/'3.1.a'!$F$183</f>
        <v>1.1702824226562325E-2</v>
      </c>
      <c r="AI75" s="226">
        <f>'2.2'!AI75/'3.1.a'!$G$183</f>
        <v>1.2062738700245526E-2</v>
      </c>
      <c r="AJ75" s="147">
        <f>'2.2'!AJ75/'3.1.a'!$G$183</f>
        <v>0</v>
      </c>
      <c r="AK75" s="147">
        <f>'2.2'!AK75/'3.1.a'!$G$183</f>
        <v>0</v>
      </c>
      <c r="AL75" s="147">
        <f>'2.2'!AL75/'3.1.a'!$G$183</f>
        <v>1.2062738700245526E-2</v>
      </c>
      <c r="AM75" s="97" t="s">
        <v>833</v>
      </c>
      <c r="AN75" s="97" t="s">
        <v>833</v>
      </c>
      <c r="AO75" s="147">
        <f>'2.2'!AO75/'3.1.a'!$G$183</f>
        <v>0</v>
      </c>
      <c r="AP75" s="227">
        <f>'2.2'!AP75/'3.1.a'!$G$183</f>
        <v>1.2062738700245526E-2</v>
      </c>
      <c r="AQ75" s="226">
        <f>'2.2'!AQ75/'3.1.a'!$H$183</f>
        <v>1.2308813833515928E-2</v>
      </c>
      <c r="AR75" s="147">
        <f>'2.2'!AR75/'3.1.a'!$H$183</f>
        <v>0</v>
      </c>
      <c r="AS75" s="147">
        <f>'2.2'!AS75/'3.1.a'!$H$183</f>
        <v>0</v>
      </c>
      <c r="AT75" s="147">
        <f>'2.2'!AT75/'3.1.a'!$H$183</f>
        <v>1.2308813833515928E-2</v>
      </c>
      <c r="AU75" s="97" t="s">
        <v>833</v>
      </c>
      <c r="AV75" s="97" t="s">
        <v>833</v>
      </c>
      <c r="AW75" s="147">
        <f>'2.2'!AW75/'3.1.a'!$H$183</f>
        <v>0</v>
      </c>
      <c r="AX75" s="227">
        <f>'2.2'!AX75/'3.1.a'!$H$183</f>
        <v>1.2308813833515928E-2</v>
      </c>
      <c r="AY75" s="226">
        <f>'2.2'!AY75/'3.1.a'!$I$183</f>
        <v>1.2496428644345935E-2</v>
      </c>
      <c r="AZ75" s="147">
        <f>'2.2'!AZ75/'3.1.a'!$I$183</f>
        <v>0</v>
      </c>
      <c r="BA75" s="147">
        <f>'2.2'!BA75/'3.1.a'!$I$183</f>
        <v>0</v>
      </c>
      <c r="BB75" s="147">
        <f>'2.2'!BB75/'3.1.a'!$I$183</f>
        <v>1.2496428644345935E-2</v>
      </c>
      <c r="BC75" s="97" t="s">
        <v>833</v>
      </c>
      <c r="BD75" s="97" t="s">
        <v>833</v>
      </c>
      <c r="BE75" s="147">
        <f>'2.2'!BE75/'3.1.a'!$I$183</f>
        <v>0</v>
      </c>
      <c r="BF75" s="227">
        <f>'2.2'!BF75/'3.1.a'!$I$183</f>
        <v>1.2496428644345935E-2</v>
      </c>
      <c r="BG75" s="226">
        <f>'2.2'!BG75/'3.1.a'!$J$183</f>
        <v>1.3565039844274082E-2</v>
      </c>
      <c r="BH75" s="147">
        <f>'2.2'!BH75/'3.1.a'!$J$183</f>
        <v>0</v>
      </c>
      <c r="BI75" s="147">
        <f>'2.2'!BI75/'3.1.a'!$J$183</f>
        <v>0</v>
      </c>
      <c r="BJ75" s="147">
        <f>'2.2'!BJ75/'3.1.a'!$J$183</f>
        <v>1.3565039844274082E-2</v>
      </c>
      <c r="BK75" s="97" t="s">
        <v>833</v>
      </c>
      <c r="BL75" s="97" t="s">
        <v>833</v>
      </c>
      <c r="BM75" s="147">
        <f>'2.2'!BM75/'3.1.a'!$J$183</f>
        <v>0</v>
      </c>
      <c r="BN75" s="227">
        <f>'2.2'!BN75/'3.1.a'!$J$183</f>
        <v>1.3565039844274082E-2</v>
      </c>
      <c r="BO75" s="226">
        <f>'2.2'!BO75/'3.1.a'!$K$183</f>
        <v>1.3822063040861114E-2</v>
      </c>
      <c r="BP75" s="147">
        <f>'2.2'!BP75/'3.1.a'!$K$183</f>
        <v>0</v>
      </c>
      <c r="BQ75" s="147">
        <f>'2.2'!BQ75/'3.1.a'!$K$183</f>
        <v>0</v>
      </c>
      <c r="BR75" s="147">
        <f>'2.2'!BR75/'3.1.a'!$K$183</f>
        <v>1.3822063040861114E-2</v>
      </c>
      <c r="BS75" s="97" t="s">
        <v>833</v>
      </c>
      <c r="BT75" s="97" t="s">
        <v>833</v>
      </c>
      <c r="BU75" s="147">
        <f>'2.2'!BU75/'3.1.a'!$K$183</f>
        <v>0</v>
      </c>
      <c r="BV75" s="227">
        <f>'2.2'!BV75/'3.1.a'!$K$183</f>
        <v>1.3822063040861114E-2</v>
      </c>
      <c r="BW75" s="226">
        <f>'2.2'!BW75/'3.1.a'!$L$183</f>
        <v>1.4188278869623087E-2</v>
      </c>
      <c r="BX75" s="147">
        <f>'2.2'!BX75/'3.1.a'!$L$183</f>
        <v>0</v>
      </c>
      <c r="BY75" s="147">
        <f>'2.2'!BY75/'3.1.a'!$L$183</f>
        <v>0</v>
      </c>
      <c r="BZ75" s="147">
        <f>'2.2'!BZ75/'3.1.a'!$L$183</f>
        <v>1.4188278869623087E-2</v>
      </c>
      <c r="CA75" s="97" t="s">
        <v>833</v>
      </c>
      <c r="CB75" s="97" t="s">
        <v>833</v>
      </c>
      <c r="CC75" s="147">
        <f>'2.2'!CC75/'3.1.a'!$L$183</f>
        <v>0</v>
      </c>
      <c r="CD75" s="227">
        <f>'2.2'!CD75/'3.1.a'!$L$183</f>
        <v>1.4188278869623087E-2</v>
      </c>
      <c r="CE75" s="226">
        <f>'2.2'!CE75/'3.1.a'!$M$183</f>
        <v>1.312664213457816E-2</v>
      </c>
      <c r="CF75" s="147">
        <f>'2.2'!CF75/'3.1.a'!$M$183</f>
        <v>0</v>
      </c>
      <c r="CG75" s="147">
        <f>'2.2'!CG75/'3.1.a'!$M$183</f>
        <v>0</v>
      </c>
      <c r="CH75" s="147">
        <f>'2.2'!CH75/'3.1.a'!$M$183</f>
        <v>1.312664213457816E-2</v>
      </c>
      <c r="CI75" s="97" t="s">
        <v>833</v>
      </c>
      <c r="CJ75" s="97" t="s">
        <v>833</v>
      </c>
      <c r="CK75" s="147">
        <f>'2.2'!CK75/'3.1.a'!$M$183</f>
        <v>0</v>
      </c>
      <c r="CL75" s="289" t="s">
        <v>833</v>
      </c>
    </row>
    <row r="76" spans="1:91" s="41" customFormat="1" ht="20.100000000000001" customHeight="1" x14ac:dyDescent="0.25">
      <c r="A76" s="32">
        <v>13</v>
      </c>
      <c r="B76" s="33" t="s">
        <v>243</v>
      </c>
      <c r="C76" s="236">
        <f>'2.2'!C76/'3.1.a'!$C$183</f>
        <v>7.5309318354531207E-5</v>
      </c>
      <c r="D76" s="213">
        <f>'2.2'!D76/'3.1.a'!$C$183</f>
        <v>0</v>
      </c>
      <c r="E76" s="213">
        <f>'2.2'!E76/'3.1.a'!$C$183</f>
        <v>0</v>
      </c>
      <c r="F76" s="213">
        <f>'2.2'!F76/'3.1.a'!$C$183</f>
        <v>7.5309318354531207E-5</v>
      </c>
      <c r="G76" s="213">
        <f>'2.2'!G76/'3.1.a'!$C$183</f>
        <v>2.8233685244838859E-2</v>
      </c>
      <c r="H76" s="213">
        <f>'2.2'!H76/'3.1.a'!$C$183</f>
        <v>5.6429222465787687E-2</v>
      </c>
      <c r="I76" s="213">
        <f>'2.2'!I76/'3.1.a'!$C$183</f>
        <v>-8.4720055557389429E-2</v>
      </c>
      <c r="J76" s="237">
        <f>'2.2'!J76/'3.1.a'!$C$183</f>
        <v>1.8161471591655064E-5</v>
      </c>
      <c r="K76" s="236">
        <f>'2.2'!K76/'3.1.a'!$D$183</f>
        <v>1.0820259864198327E-4</v>
      </c>
      <c r="L76" s="213">
        <f>'2.2'!L76/'3.1.a'!$D$183</f>
        <v>0</v>
      </c>
      <c r="M76" s="213">
        <f>'2.2'!M76/'3.1.a'!$D$183</f>
        <v>0</v>
      </c>
      <c r="N76" s="213">
        <f>'2.2'!N76/'3.1.a'!$D$183</f>
        <v>1.0820259864198327E-4</v>
      </c>
      <c r="O76" s="213">
        <f>'2.2'!O76/'3.1.a'!$D$183</f>
        <v>2.7637253301721201E-2</v>
      </c>
      <c r="P76" s="213">
        <f>'2.2'!P76/'3.1.a'!$D$183</f>
        <v>5.7123654428481552E-2</v>
      </c>
      <c r="Q76" s="213">
        <f>'2.2'!Q76/'3.1.a'!$D$183</f>
        <v>-8.4861648265971784E-2</v>
      </c>
      <c r="R76" s="237">
        <f>'2.2'!R76/'3.1.a'!$D$183</f>
        <v>7.462062872948284E-6</v>
      </c>
      <c r="S76" s="236">
        <f>'2.2'!S76/'3.1.a'!$E$183</f>
        <v>1.343508188487069E-4</v>
      </c>
      <c r="T76" s="213">
        <f>'2.2'!T76/'3.1.a'!$E$183</f>
        <v>0</v>
      </c>
      <c r="U76" s="213">
        <f>'2.2'!U76/'3.1.a'!$E$183</f>
        <v>0</v>
      </c>
      <c r="V76" s="213">
        <f>'2.2'!V76/'3.1.a'!$E$183</f>
        <v>1.343508188487069E-4</v>
      </c>
      <c r="W76" s="213">
        <f>'2.2'!W76/'3.1.a'!$E$183</f>
        <v>2.7089813672177998E-2</v>
      </c>
      <c r="X76" s="213">
        <f>'2.2'!X76/'3.1.a'!$E$183</f>
        <v>5.8803541988569213E-2</v>
      </c>
      <c r="Y76" s="213">
        <f>'2.2'!Y76/'3.1.a'!$E$183</f>
        <v>-8.6019856310264528E-2</v>
      </c>
      <c r="Z76" s="237">
        <f>'2.2'!Z76/'3.1.a'!$E$183</f>
        <v>7.8501693313827789E-6</v>
      </c>
      <c r="AA76" s="236">
        <f>'2.2'!AA76/'3.1.a'!$F$183</f>
        <v>7.8315038210719865E-5</v>
      </c>
      <c r="AB76" s="213">
        <f>'2.2'!AB76/'3.1.a'!$F$183</f>
        <v>0</v>
      </c>
      <c r="AC76" s="213">
        <f>'2.2'!AC76/'3.1.a'!$F$183</f>
        <v>0</v>
      </c>
      <c r="AD76" s="213">
        <f>'2.2'!AD76/'3.1.a'!$F$183</f>
        <v>7.8315038210719865E-5</v>
      </c>
      <c r="AE76" s="213">
        <f>'2.2'!AE76/'3.1.a'!$F$183</f>
        <v>2.5442016739208748E-2</v>
      </c>
      <c r="AF76" s="213">
        <f>'2.2'!AF76/'3.1.a'!$F$183</f>
        <v>5.6098831190990232E-2</v>
      </c>
      <c r="AG76" s="213">
        <f>'2.2'!AG76/'3.1.a'!$F$183</f>
        <v>-8.1604220254736792E-2</v>
      </c>
      <c r="AH76" s="237">
        <f>'2.2'!AH76/'3.1.a'!$F$183</f>
        <v>1.4942713672908695E-5</v>
      </c>
      <c r="AI76" s="236">
        <f>'2.2'!AI76/'3.1.a'!$G$183</f>
        <v>8.871958032709385E-5</v>
      </c>
      <c r="AJ76" s="213">
        <f>'2.2'!AJ76/'3.1.a'!$G$183</f>
        <v>0</v>
      </c>
      <c r="AK76" s="213">
        <f>'2.2'!AK76/'3.1.a'!$G$183</f>
        <v>0</v>
      </c>
      <c r="AL76" s="213">
        <f>'2.2'!AL76/'3.1.a'!$G$183</f>
        <v>8.871958032709385E-5</v>
      </c>
      <c r="AM76" s="213">
        <f>'2.2'!AM76/'3.1.a'!$G$183</f>
        <v>2.6038440926290728E-2</v>
      </c>
      <c r="AN76" s="213">
        <f>'2.2'!AN76/'3.1.a'!$G$183</f>
        <v>5.7135708496433284E-2</v>
      </c>
      <c r="AO76" s="213">
        <f>'2.2'!AO76/'3.1.a'!$G$183</f>
        <v>-8.3253426634379818E-2</v>
      </c>
      <c r="AP76" s="237">
        <f>'2.2'!AP76/'3.1.a'!$G$183</f>
        <v>9.4423686712850579E-6</v>
      </c>
      <c r="AQ76" s="236">
        <f>'2.2'!AQ76/'3.1.a'!$H$183</f>
        <v>9.3171545940507909E-5</v>
      </c>
      <c r="AR76" s="213">
        <f>'2.2'!AR76/'3.1.a'!$H$183</f>
        <v>0</v>
      </c>
      <c r="AS76" s="213">
        <f>'2.2'!AS76/'3.1.a'!$H$183</f>
        <v>0</v>
      </c>
      <c r="AT76" s="213">
        <f>'2.2'!AT76/'3.1.a'!$H$183</f>
        <v>9.3171545940507909E-5</v>
      </c>
      <c r="AU76" s="213">
        <f>'2.2'!AU76/'3.1.a'!$H$183</f>
        <v>2.4714395099229625E-2</v>
      </c>
      <c r="AV76" s="213">
        <f>'2.2'!AV76/'3.1.a'!$H$183</f>
        <v>5.7324904309396268E-2</v>
      </c>
      <c r="AW76" s="213">
        <f>'2.2'!AW76/'3.1.a'!$H$183</f>
        <v>-8.2125749297329423E-2</v>
      </c>
      <c r="AX76" s="237">
        <f>'2.2'!AX76/'3.1.a'!$H$183</f>
        <v>6.7216572369800669E-6</v>
      </c>
      <c r="AY76" s="236">
        <f>'2.2'!AY76/'3.1.a'!$I$183</f>
        <v>1.0234351807881165E-4</v>
      </c>
      <c r="AZ76" s="213">
        <f>'2.2'!AZ76/'3.1.a'!$I$183</f>
        <v>0</v>
      </c>
      <c r="BA76" s="213">
        <f>'2.2'!BA76/'3.1.a'!$I$183</f>
        <v>0</v>
      </c>
      <c r="BB76" s="213">
        <f>'2.2'!BB76/'3.1.a'!$I$183</f>
        <v>1.0234351807881165E-4</v>
      </c>
      <c r="BC76" s="213">
        <f>'2.2'!BC76/'3.1.a'!$I$183</f>
        <v>2.6232367755880046E-2</v>
      </c>
      <c r="BD76" s="213">
        <f>'2.2'!BD76/'3.1.a'!$I$183</f>
        <v>6.0124179263938662E-2</v>
      </c>
      <c r="BE76" s="213">
        <f>'2.2'!BE76/'3.1.a'!$I$183</f>
        <v>-8.6454784272645496E-2</v>
      </c>
      <c r="BF76" s="237">
        <f>'2.2'!BF76/'3.1.a'!$I$183</f>
        <v>4.1062652520259545E-6</v>
      </c>
      <c r="BG76" s="236">
        <f>'2.2'!BG76/'3.1.a'!$J$183</f>
        <v>1.8503165055571536E-4</v>
      </c>
      <c r="BH76" s="213">
        <f>'2.2'!BH76/'3.1.a'!$J$183</f>
        <v>0</v>
      </c>
      <c r="BI76" s="213">
        <f>'2.2'!BI76/'3.1.a'!$J$183</f>
        <v>0</v>
      </c>
      <c r="BJ76" s="213">
        <f>'2.2'!BJ76/'3.1.a'!$J$183</f>
        <v>1.8503165055571536E-4</v>
      </c>
      <c r="BK76" s="213">
        <f>'2.2'!BK76/'3.1.a'!$J$183</f>
        <v>2.4218111626906312E-2</v>
      </c>
      <c r="BL76" s="213">
        <f>'2.2'!BL76/'3.1.a'!$J$183</f>
        <v>5.853847917980446E-2</v>
      </c>
      <c r="BM76" s="213">
        <f>'2.2'!BM76/'3.1.a'!$J$183</f>
        <v>-8.2935278707856622E-2</v>
      </c>
      <c r="BN76" s="237">
        <f>'2.2'!BN76/'3.1.a'!$J$183</f>
        <v>6.3437494098744445E-6</v>
      </c>
      <c r="BO76" s="236">
        <f>'2.2'!BO76/'3.1.a'!$K$183</f>
        <v>1.3085365001646882E-4</v>
      </c>
      <c r="BP76" s="213">
        <f>'2.2'!BP76/'3.1.a'!$K$183</f>
        <v>0</v>
      </c>
      <c r="BQ76" s="213">
        <f>'2.2'!BQ76/'3.1.a'!$K$183</f>
        <v>0</v>
      </c>
      <c r="BR76" s="213">
        <f>'2.2'!BR76/'3.1.a'!$K$183</f>
        <v>1.3085365001646882E-4</v>
      </c>
      <c r="BS76" s="213">
        <f>'2.2'!BS76/'3.1.a'!$K$183</f>
        <v>2.5534437058328346E-2</v>
      </c>
      <c r="BT76" s="213">
        <f>'2.2'!BT76/'3.1.a'!$K$183</f>
        <v>6.0214931142277786E-2</v>
      </c>
      <c r="BU76" s="213">
        <f>'2.2'!BU76/'3.1.a'!$K$183</f>
        <v>-8.5868045879951824E-2</v>
      </c>
      <c r="BV76" s="237">
        <f>'2.2'!BV76/'3.1.a'!$K$183</f>
        <v>1.2175970670779636E-5</v>
      </c>
      <c r="BW76" s="236">
        <f>'2.2'!BW76/'3.1.a'!$L$183</f>
        <v>1.4241761599275424E-4</v>
      </c>
      <c r="BX76" s="213">
        <f>'2.2'!BX76/'3.1.a'!$L$183</f>
        <v>0</v>
      </c>
      <c r="BY76" s="213">
        <f>'2.2'!BY76/'3.1.a'!$L$183</f>
        <v>0</v>
      </c>
      <c r="BZ76" s="213">
        <f>'2.2'!BZ76/'3.1.a'!$L$183</f>
        <v>1.4241761599275424E-4</v>
      </c>
      <c r="CA76" s="213">
        <f>'2.2'!CA76/'3.1.a'!$L$183</f>
        <v>2.502287649654681E-2</v>
      </c>
      <c r="CB76" s="213">
        <f>'2.2'!CB76/'3.1.a'!$L$183</f>
        <v>6.2233885331233349E-2</v>
      </c>
      <c r="CC76" s="213">
        <f>'2.2'!CC76/'3.1.a'!$L$183</f>
        <v>-8.7397134372159513E-2</v>
      </c>
      <c r="CD76" s="237">
        <f>'2.2'!CD76/'3.1.a'!$L$183</f>
        <v>2.0450716133899731E-6</v>
      </c>
      <c r="CE76" s="236">
        <f>'2.2'!CE76/'3.1.a'!$M$183</f>
        <v>9.1286315056748939E-5</v>
      </c>
      <c r="CF76" s="213">
        <f>'2.2'!CF76/'3.1.a'!$M$183</f>
        <v>0</v>
      </c>
      <c r="CG76" s="213">
        <f>'2.2'!CG76/'3.1.a'!$M$183</f>
        <v>0</v>
      </c>
      <c r="CH76" s="213">
        <f>'2.2'!CH76/'3.1.a'!$M$183</f>
        <v>9.1286315056748939E-5</v>
      </c>
      <c r="CI76" s="213">
        <f>'2.2'!CI76/'3.1.a'!$M$183</f>
        <v>3.4949153730701732E-2</v>
      </c>
      <c r="CJ76" s="213">
        <f>'2.2'!CJ76/'3.1.a'!$M$183</f>
        <v>6.6522744673560133E-2</v>
      </c>
      <c r="CK76" s="213">
        <f>'2.2'!CK76/'3.1.a'!$M$183</f>
        <v>-0.1015607020178696</v>
      </c>
      <c r="CL76" s="283">
        <f>'2.2'!CL76/'3.1.a'!$M$183</f>
        <v>2.4827014490301976E-6</v>
      </c>
      <c r="CM76" s="293"/>
    </row>
    <row r="77" spans="1:91" ht="20.100000000000001" customHeight="1" x14ac:dyDescent="0.25">
      <c r="A77" s="35">
        <v>131</v>
      </c>
      <c r="B77" s="36" t="s">
        <v>285</v>
      </c>
      <c r="C77" s="224">
        <f>'2.2'!C77/'3.1.a'!$C$183</f>
        <v>0</v>
      </c>
      <c r="D77" s="146">
        <f>'2.2'!D77/'3.1.a'!$C$183</f>
        <v>0</v>
      </c>
      <c r="E77" s="146">
        <f>'2.2'!E77/'3.1.a'!$C$183</f>
        <v>0</v>
      </c>
      <c r="F77" s="146">
        <f>'2.2'!F77/'3.1.a'!$C$183</f>
        <v>0</v>
      </c>
      <c r="G77" s="146">
        <f>'2.2'!G77/'3.1.a'!$C$183</f>
        <v>0</v>
      </c>
      <c r="H77" s="146">
        <f>'2.2'!H77/'3.1.a'!$C$183</f>
        <v>0</v>
      </c>
      <c r="I77" s="146">
        <f>'2.2'!I77/'3.1.a'!$C$183</f>
        <v>0</v>
      </c>
      <c r="J77" s="225">
        <f>'2.2'!J77/'3.1.a'!$C$183</f>
        <v>0</v>
      </c>
      <c r="K77" s="224">
        <f>'2.2'!K77/'3.1.a'!$D$183</f>
        <v>0</v>
      </c>
      <c r="L77" s="146">
        <f>'2.2'!L77/'3.1.a'!$D$183</f>
        <v>0</v>
      </c>
      <c r="M77" s="146">
        <f>'2.2'!M77/'3.1.a'!$D$183</f>
        <v>0</v>
      </c>
      <c r="N77" s="146">
        <f>'2.2'!N77/'3.1.a'!$D$183</f>
        <v>0</v>
      </c>
      <c r="O77" s="146">
        <f>'2.2'!O77/'3.1.a'!$D$183</f>
        <v>0</v>
      </c>
      <c r="P77" s="146">
        <f>'2.2'!P77/'3.1.a'!$D$183</f>
        <v>0</v>
      </c>
      <c r="Q77" s="146">
        <f>'2.2'!Q77/'3.1.a'!$D$183</f>
        <v>0</v>
      </c>
      <c r="R77" s="225">
        <f>'2.2'!R77/'3.1.a'!$D$183</f>
        <v>0</v>
      </c>
      <c r="S77" s="224">
        <f>'2.2'!S77/'3.1.a'!$E$183</f>
        <v>0</v>
      </c>
      <c r="T77" s="146">
        <f>'2.2'!T77/'3.1.a'!$E$183</f>
        <v>0</v>
      </c>
      <c r="U77" s="146">
        <f>'2.2'!U77/'3.1.a'!$E$183</f>
        <v>0</v>
      </c>
      <c r="V77" s="146">
        <f>'2.2'!V77/'3.1.a'!$E$183</f>
        <v>0</v>
      </c>
      <c r="W77" s="146">
        <f>'2.2'!W77/'3.1.a'!$E$183</f>
        <v>0</v>
      </c>
      <c r="X77" s="146">
        <f>'2.2'!X77/'3.1.a'!$E$183</f>
        <v>0</v>
      </c>
      <c r="Y77" s="146">
        <f>'2.2'!Y77/'3.1.a'!$E$183</f>
        <v>0</v>
      </c>
      <c r="Z77" s="225">
        <f>'2.2'!Z77/'3.1.a'!$E$183</f>
        <v>0</v>
      </c>
      <c r="AA77" s="224">
        <f>'2.2'!AA77/'3.1.a'!$F$183</f>
        <v>0</v>
      </c>
      <c r="AB77" s="146">
        <f>'2.2'!AB77/'3.1.a'!$F$183</f>
        <v>0</v>
      </c>
      <c r="AC77" s="146">
        <f>'2.2'!AC77/'3.1.a'!$F$183</f>
        <v>0</v>
      </c>
      <c r="AD77" s="146">
        <f>'2.2'!AD77/'3.1.a'!$F$183</f>
        <v>0</v>
      </c>
      <c r="AE77" s="146">
        <f>'2.2'!AE77/'3.1.a'!$F$183</f>
        <v>0</v>
      </c>
      <c r="AF77" s="146">
        <f>'2.2'!AF77/'3.1.a'!$F$183</f>
        <v>0</v>
      </c>
      <c r="AG77" s="146">
        <f>'2.2'!AG77/'3.1.a'!$F$183</f>
        <v>0</v>
      </c>
      <c r="AH77" s="225">
        <f>'2.2'!AH77/'3.1.a'!$F$183</f>
        <v>0</v>
      </c>
      <c r="AI77" s="224">
        <f>'2.2'!AI77/'3.1.a'!$G$183</f>
        <v>0</v>
      </c>
      <c r="AJ77" s="146">
        <f>'2.2'!AJ77/'3.1.a'!$G$183</f>
        <v>0</v>
      </c>
      <c r="AK77" s="146">
        <f>'2.2'!AK77/'3.1.a'!$G$183</f>
        <v>0</v>
      </c>
      <c r="AL77" s="146">
        <f>'2.2'!AL77/'3.1.a'!$G$183</f>
        <v>0</v>
      </c>
      <c r="AM77" s="146">
        <f>'2.2'!AM77/'3.1.a'!$G$183</f>
        <v>0</v>
      </c>
      <c r="AN77" s="146">
        <f>'2.2'!AN77/'3.1.a'!$G$183</f>
        <v>0</v>
      </c>
      <c r="AO77" s="146">
        <f>'2.2'!AO77/'3.1.a'!$G$183</f>
        <v>0</v>
      </c>
      <c r="AP77" s="225">
        <f>'2.2'!AP77/'3.1.a'!$G$183</f>
        <v>0</v>
      </c>
      <c r="AQ77" s="224">
        <f>'2.2'!AQ77/'3.1.a'!$H$183</f>
        <v>0</v>
      </c>
      <c r="AR77" s="146">
        <f>'2.2'!AR77/'3.1.a'!$H$183</f>
        <v>0</v>
      </c>
      <c r="AS77" s="146">
        <f>'2.2'!AS77/'3.1.a'!$H$183</f>
        <v>0</v>
      </c>
      <c r="AT77" s="146">
        <f>'2.2'!AT77/'3.1.a'!$H$183</f>
        <v>0</v>
      </c>
      <c r="AU77" s="146">
        <f>'2.2'!AU77/'3.1.a'!$H$183</f>
        <v>0</v>
      </c>
      <c r="AV77" s="146">
        <f>'2.2'!AV77/'3.1.a'!$H$183</f>
        <v>0</v>
      </c>
      <c r="AW77" s="146">
        <f>'2.2'!AW77/'3.1.a'!$H$183</f>
        <v>0</v>
      </c>
      <c r="AX77" s="225">
        <f>'2.2'!AX77/'3.1.a'!$H$183</f>
        <v>0</v>
      </c>
      <c r="AY77" s="224">
        <f>'2.2'!AY77/'3.1.a'!$I$183</f>
        <v>0</v>
      </c>
      <c r="AZ77" s="146">
        <f>'2.2'!AZ77/'3.1.a'!$I$183</f>
        <v>0</v>
      </c>
      <c r="BA77" s="146">
        <f>'2.2'!BA77/'3.1.a'!$I$183</f>
        <v>0</v>
      </c>
      <c r="BB77" s="146">
        <f>'2.2'!BB77/'3.1.a'!$I$183</f>
        <v>0</v>
      </c>
      <c r="BC77" s="146">
        <f>'2.2'!BC77/'3.1.a'!$I$183</f>
        <v>0</v>
      </c>
      <c r="BD77" s="146">
        <f>'2.2'!BD77/'3.1.a'!$I$183</f>
        <v>0</v>
      </c>
      <c r="BE77" s="146">
        <f>'2.2'!BE77/'3.1.a'!$I$183</f>
        <v>0</v>
      </c>
      <c r="BF77" s="225">
        <f>'2.2'!BF77/'3.1.a'!$I$183</f>
        <v>0</v>
      </c>
      <c r="BG77" s="224">
        <f>'2.2'!BG77/'3.1.a'!$J$183</f>
        <v>0</v>
      </c>
      <c r="BH77" s="146">
        <f>'2.2'!BH77/'3.1.a'!$J$183</f>
        <v>0</v>
      </c>
      <c r="BI77" s="146">
        <f>'2.2'!BI77/'3.1.a'!$J$183</f>
        <v>0</v>
      </c>
      <c r="BJ77" s="146">
        <f>'2.2'!BJ77/'3.1.a'!$J$183</f>
        <v>0</v>
      </c>
      <c r="BK77" s="146">
        <f>'2.2'!BK77/'3.1.a'!$J$183</f>
        <v>0</v>
      </c>
      <c r="BL77" s="146">
        <f>'2.2'!BL77/'3.1.a'!$J$183</f>
        <v>0</v>
      </c>
      <c r="BM77" s="146">
        <f>'2.2'!BM77/'3.1.a'!$J$183</f>
        <v>0</v>
      </c>
      <c r="BN77" s="225">
        <f>'2.2'!BN77/'3.1.a'!$J$183</f>
        <v>0</v>
      </c>
      <c r="BO77" s="224">
        <f>'2.2'!BO77/'3.1.a'!$K$183</f>
        <v>0</v>
      </c>
      <c r="BP77" s="146">
        <f>'2.2'!BP77/'3.1.a'!$K$183</f>
        <v>0</v>
      </c>
      <c r="BQ77" s="146">
        <f>'2.2'!BQ77/'3.1.a'!$K$183</f>
        <v>0</v>
      </c>
      <c r="BR77" s="146">
        <f>'2.2'!BR77/'3.1.a'!$K$183</f>
        <v>0</v>
      </c>
      <c r="BS77" s="146">
        <f>'2.2'!BS77/'3.1.a'!$K$183</f>
        <v>0</v>
      </c>
      <c r="BT77" s="146">
        <f>'2.2'!BT77/'3.1.a'!$K$183</f>
        <v>0</v>
      </c>
      <c r="BU77" s="146">
        <f>'2.2'!BU77/'3.1.a'!$K$183</f>
        <v>0</v>
      </c>
      <c r="BV77" s="225">
        <f>'2.2'!BV77/'3.1.a'!$K$183</f>
        <v>0</v>
      </c>
      <c r="BW77" s="224">
        <f>'2.2'!BW77/'3.1.a'!$L$183</f>
        <v>0</v>
      </c>
      <c r="BX77" s="146">
        <f>'2.2'!BX77/'3.1.a'!$L$183</f>
        <v>0</v>
      </c>
      <c r="BY77" s="146">
        <f>'2.2'!BY77/'3.1.a'!$L$183</f>
        <v>0</v>
      </c>
      <c r="BZ77" s="146">
        <f>'2.2'!BZ77/'3.1.a'!$L$183</f>
        <v>0</v>
      </c>
      <c r="CA77" s="146">
        <f>'2.2'!CA77/'3.1.a'!$L$183</f>
        <v>0</v>
      </c>
      <c r="CB77" s="146">
        <f>'2.2'!CB77/'3.1.a'!$L$183</f>
        <v>0</v>
      </c>
      <c r="CC77" s="146">
        <f>'2.2'!CC77/'3.1.a'!$L$183</f>
        <v>0</v>
      </c>
      <c r="CD77" s="225">
        <f>'2.2'!CD77/'3.1.a'!$L$183</f>
        <v>0</v>
      </c>
      <c r="CE77" s="224">
        <f>'2.2'!CE77/'3.1.a'!$M$183</f>
        <v>0</v>
      </c>
      <c r="CF77" s="146">
        <f>'2.2'!CF77/'3.1.a'!$M$183</f>
        <v>0</v>
      </c>
      <c r="CG77" s="146">
        <f>'2.2'!CG77/'3.1.a'!$M$183</f>
        <v>0</v>
      </c>
      <c r="CH77" s="146">
        <f>'2.2'!CH77/'3.1.a'!$M$183</f>
        <v>0</v>
      </c>
      <c r="CI77" s="146">
        <f>'2.2'!CI77/'3.1.a'!$M$183</f>
        <v>0</v>
      </c>
      <c r="CJ77" s="273" t="s">
        <v>833</v>
      </c>
      <c r="CK77" s="146">
        <f>'2.2'!CK77/'3.1.a'!$M$183</f>
        <v>0</v>
      </c>
      <c r="CL77" s="291" t="s">
        <v>833</v>
      </c>
    </row>
    <row r="78" spans="1:91" ht="20.100000000000001" customHeight="1" x14ac:dyDescent="0.25">
      <c r="A78" s="21">
        <v>1311</v>
      </c>
      <c r="B78" s="22" t="s">
        <v>286</v>
      </c>
      <c r="C78" s="226">
        <f>'2.2'!C78/'3.1.a'!$C$183</f>
        <v>0</v>
      </c>
      <c r="D78" s="147">
        <f>'2.2'!D78/'3.1.a'!$C$183</f>
        <v>0</v>
      </c>
      <c r="E78" s="147">
        <f>'2.2'!E78/'3.1.a'!$C$183</f>
        <v>0</v>
      </c>
      <c r="F78" s="147">
        <f>'2.2'!F78/'3.1.a'!$C$183</f>
        <v>0</v>
      </c>
      <c r="G78" s="147">
        <f>'2.2'!G78/'3.1.a'!$C$183</f>
        <v>0</v>
      </c>
      <c r="H78" s="147">
        <f>'2.2'!H78/'3.1.a'!$C$183</f>
        <v>0</v>
      </c>
      <c r="I78" s="147">
        <f>'2.2'!I78/'3.1.a'!$C$183</f>
        <v>0</v>
      </c>
      <c r="J78" s="227">
        <f>'2.2'!J78/'3.1.a'!$C$183</f>
        <v>0</v>
      </c>
      <c r="K78" s="226">
        <f>'2.2'!K78/'3.1.a'!$D$183</f>
        <v>0</v>
      </c>
      <c r="L78" s="147">
        <f>'2.2'!L78/'3.1.a'!$D$183</f>
        <v>0</v>
      </c>
      <c r="M78" s="147">
        <f>'2.2'!M78/'3.1.a'!$D$183</f>
        <v>0</v>
      </c>
      <c r="N78" s="147">
        <f>'2.2'!N78/'3.1.a'!$D$183</f>
        <v>0</v>
      </c>
      <c r="O78" s="147">
        <f>'2.2'!O78/'3.1.a'!$D$183</f>
        <v>0</v>
      </c>
      <c r="P78" s="147">
        <f>'2.2'!P78/'3.1.a'!$D$183</f>
        <v>0</v>
      </c>
      <c r="Q78" s="147">
        <f>'2.2'!Q78/'3.1.a'!$D$183</f>
        <v>0</v>
      </c>
      <c r="R78" s="227">
        <f>'2.2'!R78/'3.1.a'!$D$183</f>
        <v>0</v>
      </c>
      <c r="S78" s="226">
        <f>'2.2'!S78/'3.1.a'!$E$183</f>
        <v>0</v>
      </c>
      <c r="T78" s="147">
        <f>'2.2'!T78/'3.1.a'!$E$183</f>
        <v>0</v>
      </c>
      <c r="U78" s="147">
        <f>'2.2'!U78/'3.1.a'!$E$183</f>
        <v>0</v>
      </c>
      <c r="V78" s="147">
        <f>'2.2'!V78/'3.1.a'!$E$183</f>
        <v>0</v>
      </c>
      <c r="W78" s="147">
        <f>'2.2'!W78/'3.1.a'!$E$183</f>
        <v>0</v>
      </c>
      <c r="X78" s="147">
        <f>'2.2'!X78/'3.1.a'!$E$183</f>
        <v>0</v>
      </c>
      <c r="Y78" s="147">
        <f>'2.2'!Y78/'3.1.a'!$E$183</f>
        <v>0</v>
      </c>
      <c r="Z78" s="227">
        <f>'2.2'!Z78/'3.1.a'!$E$183</f>
        <v>0</v>
      </c>
      <c r="AA78" s="226">
        <f>'2.2'!AA78/'3.1.a'!$F$183</f>
        <v>0</v>
      </c>
      <c r="AB78" s="147">
        <f>'2.2'!AB78/'3.1.a'!$F$183</f>
        <v>0</v>
      </c>
      <c r="AC78" s="147">
        <f>'2.2'!AC78/'3.1.a'!$F$183</f>
        <v>0</v>
      </c>
      <c r="AD78" s="147">
        <f>'2.2'!AD78/'3.1.a'!$F$183</f>
        <v>0</v>
      </c>
      <c r="AE78" s="147">
        <f>'2.2'!AE78/'3.1.a'!$F$183</f>
        <v>0</v>
      </c>
      <c r="AF78" s="147">
        <f>'2.2'!AF78/'3.1.a'!$F$183</f>
        <v>0</v>
      </c>
      <c r="AG78" s="147">
        <f>'2.2'!AG78/'3.1.a'!$F$183</f>
        <v>0</v>
      </c>
      <c r="AH78" s="227">
        <f>'2.2'!AH78/'3.1.a'!$F$183</f>
        <v>0</v>
      </c>
      <c r="AI78" s="226">
        <f>'2.2'!AI78/'3.1.a'!$G$183</f>
        <v>0</v>
      </c>
      <c r="AJ78" s="147">
        <f>'2.2'!AJ78/'3.1.a'!$G$183</f>
        <v>0</v>
      </c>
      <c r="AK78" s="147">
        <f>'2.2'!AK78/'3.1.a'!$G$183</f>
        <v>0</v>
      </c>
      <c r="AL78" s="147">
        <f>'2.2'!AL78/'3.1.a'!$G$183</f>
        <v>0</v>
      </c>
      <c r="AM78" s="147">
        <f>'2.2'!AM78/'3.1.a'!$G$183</f>
        <v>0</v>
      </c>
      <c r="AN78" s="147">
        <f>'2.2'!AN78/'3.1.a'!$G$183</f>
        <v>0</v>
      </c>
      <c r="AO78" s="147">
        <f>'2.2'!AO78/'3.1.a'!$G$183</f>
        <v>0</v>
      </c>
      <c r="AP78" s="227">
        <f>'2.2'!AP78/'3.1.a'!$G$183</f>
        <v>0</v>
      </c>
      <c r="AQ78" s="226">
        <f>'2.2'!AQ78/'3.1.a'!$H$183</f>
        <v>0</v>
      </c>
      <c r="AR78" s="147">
        <f>'2.2'!AR78/'3.1.a'!$H$183</f>
        <v>0</v>
      </c>
      <c r="AS78" s="147">
        <f>'2.2'!AS78/'3.1.a'!$H$183</f>
        <v>0</v>
      </c>
      <c r="AT78" s="147">
        <f>'2.2'!AT78/'3.1.a'!$H$183</f>
        <v>0</v>
      </c>
      <c r="AU78" s="147">
        <f>'2.2'!AU78/'3.1.a'!$H$183</f>
        <v>0</v>
      </c>
      <c r="AV78" s="147">
        <f>'2.2'!AV78/'3.1.a'!$H$183</f>
        <v>0</v>
      </c>
      <c r="AW78" s="147">
        <f>'2.2'!AW78/'3.1.a'!$H$183</f>
        <v>0</v>
      </c>
      <c r="AX78" s="227">
        <f>'2.2'!AX78/'3.1.a'!$H$183</f>
        <v>0</v>
      </c>
      <c r="AY78" s="226">
        <f>'2.2'!AY78/'3.1.a'!$I$183</f>
        <v>0</v>
      </c>
      <c r="AZ78" s="147">
        <f>'2.2'!AZ78/'3.1.a'!$I$183</f>
        <v>0</v>
      </c>
      <c r="BA78" s="147">
        <f>'2.2'!BA78/'3.1.a'!$I$183</f>
        <v>0</v>
      </c>
      <c r="BB78" s="147">
        <f>'2.2'!BB78/'3.1.a'!$I$183</f>
        <v>0</v>
      </c>
      <c r="BC78" s="147">
        <f>'2.2'!BC78/'3.1.a'!$I$183</f>
        <v>0</v>
      </c>
      <c r="BD78" s="147">
        <f>'2.2'!BD78/'3.1.a'!$I$183</f>
        <v>0</v>
      </c>
      <c r="BE78" s="147">
        <f>'2.2'!BE78/'3.1.a'!$I$183</f>
        <v>0</v>
      </c>
      <c r="BF78" s="227">
        <f>'2.2'!BF78/'3.1.a'!$I$183</f>
        <v>0</v>
      </c>
      <c r="BG78" s="226">
        <f>'2.2'!BG78/'3.1.a'!$J$183</f>
        <v>0</v>
      </c>
      <c r="BH78" s="147">
        <f>'2.2'!BH78/'3.1.a'!$J$183</f>
        <v>0</v>
      </c>
      <c r="BI78" s="147">
        <f>'2.2'!BI78/'3.1.a'!$J$183</f>
        <v>0</v>
      </c>
      <c r="BJ78" s="147">
        <f>'2.2'!BJ78/'3.1.a'!$J$183</f>
        <v>0</v>
      </c>
      <c r="BK78" s="147">
        <f>'2.2'!BK78/'3.1.a'!$J$183</f>
        <v>0</v>
      </c>
      <c r="BL78" s="147">
        <f>'2.2'!BL78/'3.1.a'!$J$183</f>
        <v>0</v>
      </c>
      <c r="BM78" s="147">
        <f>'2.2'!BM78/'3.1.a'!$J$183</f>
        <v>0</v>
      </c>
      <c r="BN78" s="227">
        <f>'2.2'!BN78/'3.1.a'!$J$183</f>
        <v>0</v>
      </c>
      <c r="BO78" s="226">
        <f>'2.2'!BO78/'3.1.a'!$K$183</f>
        <v>0</v>
      </c>
      <c r="BP78" s="147">
        <f>'2.2'!BP78/'3.1.a'!$K$183</f>
        <v>0</v>
      </c>
      <c r="BQ78" s="147">
        <f>'2.2'!BQ78/'3.1.a'!$K$183</f>
        <v>0</v>
      </c>
      <c r="BR78" s="147">
        <f>'2.2'!BR78/'3.1.a'!$K$183</f>
        <v>0</v>
      </c>
      <c r="BS78" s="147">
        <f>'2.2'!BS78/'3.1.a'!$K$183</f>
        <v>0</v>
      </c>
      <c r="BT78" s="147">
        <f>'2.2'!BT78/'3.1.a'!$K$183</f>
        <v>0</v>
      </c>
      <c r="BU78" s="147">
        <f>'2.2'!BU78/'3.1.a'!$K$183</f>
        <v>0</v>
      </c>
      <c r="BV78" s="227">
        <f>'2.2'!BV78/'3.1.a'!$K$183</f>
        <v>0</v>
      </c>
      <c r="BW78" s="226">
        <f>'2.2'!BW78/'3.1.a'!$L$183</f>
        <v>0</v>
      </c>
      <c r="BX78" s="147">
        <f>'2.2'!BX78/'3.1.a'!$L$183</f>
        <v>0</v>
      </c>
      <c r="BY78" s="147">
        <f>'2.2'!BY78/'3.1.a'!$L$183</f>
        <v>0</v>
      </c>
      <c r="BZ78" s="147">
        <f>'2.2'!BZ78/'3.1.a'!$L$183</f>
        <v>0</v>
      </c>
      <c r="CA78" s="147">
        <f>'2.2'!CA78/'3.1.a'!$L$183</f>
        <v>0</v>
      </c>
      <c r="CB78" s="147">
        <f>'2.2'!CB78/'3.1.a'!$L$183</f>
        <v>0</v>
      </c>
      <c r="CC78" s="147">
        <f>'2.2'!CC78/'3.1.a'!$L$183</f>
        <v>0</v>
      </c>
      <c r="CD78" s="227">
        <f>'2.2'!CD78/'3.1.a'!$L$183</f>
        <v>0</v>
      </c>
      <c r="CE78" s="226">
        <f>'2.2'!CE78/'3.1.a'!$M$183</f>
        <v>0</v>
      </c>
      <c r="CF78" s="147">
        <f>'2.2'!CF78/'3.1.a'!$M$183</f>
        <v>0</v>
      </c>
      <c r="CG78" s="147">
        <f>'2.2'!CG78/'3.1.a'!$M$183</f>
        <v>0</v>
      </c>
      <c r="CH78" s="147">
        <f>'2.2'!CH78/'3.1.a'!$M$183</f>
        <v>0</v>
      </c>
      <c r="CI78" s="147">
        <f>'2.2'!CI78/'3.1.a'!$M$183</f>
        <v>0</v>
      </c>
      <c r="CJ78" s="97" t="s">
        <v>833</v>
      </c>
      <c r="CK78" s="147">
        <f>'2.2'!CK78/'3.1.a'!$M$183</f>
        <v>0</v>
      </c>
      <c r="CL78" s="289" t="s">
        <v>833</v>
      </c>
    </row>
    <row r="79" spans="1:91" ht="20.100000000000001" customHeight="1" x14ac:dyDescent="0.25">
      <c r="A79" s="21">
        <v>1312</v>
      </c>
      <c r="B79" s="22" t="s">
        <v>287</v>
      </c>
      <c r="C79" s="226">
        <f>'2.2'!C79/'3.1.a'!$C$183</f>
        <v>0</v>
      </c>
      <c r="D79" s="147">
        <f>'2.2'!D79/'3.1.a'!$C$183</f>
        <v>0</v>
      </c>
      <c r="E79" s="147">
        <f>'2.2'!E79/'3.1.a'!$C$183</f>
        <v>0</v>
      </c>
      <c r="F79" s="147">
        <f>'2.2'!F79/'3.1.a'!$C$183</f>
        <v>0</v>
      </c>
      <c r="G79" s="147">
        <f>'2.2'!G79/'3.1.a'!$C$183</f>
        <v>0</v>
      </c>
      <c r="H79" s="147">
        <f>'2.2'!H79/'3.1.a'!$C$183</f>
        <v>0</v>
      </c>
      <c r="I79" s="147">
        <f>'2.2'!I79/'3.1.a'!$C$183</f>
        <v>0</v>
      </c>
      <c r="J79" s="227">
        <f>'2.2'!J79/'3.1.a'!$C$183</f>
        <v>0</v>
      </c>
      <c r="K79" s="226">
        <f>'2.2'!K79/'3.1.a'!$D$183</f>
        <v>0</v>
      </c>
      <c r="L79" s="147">
        <f>'2.2'!L79/'3.1.a'!$D$183</f>
        <v>0</v>
      </c>
      <c r="M79" s="147">
        <f>'2.2'!M79/'3.1.a'!$D$183</f>
        <v>0</v>
      </c>
      <c r="N79" s="147">
        <f>'2.2'!N79/'3.1.a'!$D$183</f>
        <v>0</v>
      </c>
      <c r="O79" s="147">
        <f>'2.2'!O79/'3.1.a'!$D$183</f>
        <v>0</v>
      </c>
      <c r="P79" s="147">
        <f>'2.2'!P79/'3.1.a'!$D$183</f>
        <v>0</v>
      </c>
      <c r="Q79" s="147">
        <f>'2.2'!Q79/'3.1.a'!$D$183</f>
        <v>0</v>
      </c>
      <c r="R79" s="227">
        <f>'2.2'!R79/'3.1.a'!$D$183</f>
        <v>0</v>
      </c>
      <c r="S79" s="226">
        <f>'2.2'!S79/'3.1.a'!$E$183</f>
        <v>0</v>
      </c>
      <c r="T79" s="147">
        <f>'2.2'!T79/'3.1.a'!$E$183</f>
        <v>0</v>
      </c>
      <c r="U79" s="147">
        <f>'2.2'!U79/'3.1.a'!$E$183</f>
        <v>0</v>
      </c>
      <c r="V79" s="147">
        <f>'2.2'!V79/'3.1.a'!$E$183</f>
        <v>0</v>
      </c>
      <c r="W79" s="147">
        <f>'2.2'!W79/'3.1.a'!$E$183</f>
        <v>0</v>
      </c>
      <c r="X79" s="147">
        <f>'2.2'!X79/'3.1.a'!$E$183</f>
        <v>0</v>
      </c>
      <c r="Y79" s="147">
        <f>'2.2'!Y79/'3.1.a'!$E$183</f>
        <v>0</v>
      </c>
      <c r="Z79" s="227">
        <f>'2.2'!Z79/'3.1.a'!$E$183</f>
        <v>0</v>
      </c>
      <c r="AA79" s="226">
        <f>'2.2'!AA79/'3.1.a'!$F$183</f>
        <v>0</v>
      </c>
      <c r="AB79" s="147">
        <f>'2.2'!AB79/'3.1.a'!$F$183</f>
        <v>0</v>
      </c>
      <c r="AC79" s="147">
        <f>'2.2'!AC79/'3.1.a'!$F$183</f>
        <v>0</v>
      </c>
      <c r="AD79" s="147">
        <f>'2.2'!AD79/'3.1.a'!$F$183</f>
        <v>0</v>
      </c>
      <c r="AE79" s="147">
        <f>'2.2'!AE79/'3.1.a'!$F$183</f>
        <v>0</v>
      </c>
      <c r="AF79" s="147">
        <f>'2.2'!AF79/'3.1.a'!$F$183</f>
        <v>0</v>
      </c>
      <c r="AG79" s="147">
        <f>'2.2'!AG79/'3.1.a'!$F$183</f>
        <v>0</v>
      </c>
      <c r="AH79" s="227">
        <f>'2.2'!AH79/'3.1.a'!$F$183</f>
        <v>0</v>
      </c>
      <c r="AI79" s="226">
        <f>'2.2'!AI79/'3.1.a'!$G$183</f>
        <v>0</v>
      </c>
      <c r="AJ79" s="147">
        <f>'2.2'!AJ79/'3.1.a'!$G$183</f>
        <v>0</v>
      </c>
      <c r="AK79" s="147">
        <f>'2.2'!AK79/'3.1.a'!$G$183</f>
        <v>0</v>
      </c>
      <c r="AL79" s="147">
        <f>'2.2'!AL79/'3.1.a'!$G$183</f>
        <v>0</v>
      </c>
      <c r="AM79" s="147">
        <f>'2.2'!AM79/'3.1.a'!$G$183</f>
        <v>0</v>
      </c>
      <c r="AN79" s="147">
        <f>'2.2'!AN79/'3.1.a'!$G$183</f>
        <v>0</v>
      </c>
      <c r="AO79" s="147">
        <f>'2.2'!AO79/'3.1.a'!$G$183</f>
        <v>0</v>
      </c>
      <c r="AP79" s="227">
        <f>'2.2'!AP79/'3.1.a'!$G$183</f>
        <v>0</v>
      </c>
      <c r="AQ79" s="226">
        <f>'2.2'!AQ79/'3.1.a'!$H$183</f>
        <v>0</v>
      </c>
      <c r="AR79" s="147">
        <f>'2.2'!AR79/'3.1.a'!$H$183</f>
        <v>0</v>
      </c>
      <c r="AS79" s="147">
        <f>'2.2'!AS79/'3.1.a'!$H$183</f>
        <v>0</v>
      </c>
      <c r="AT79" s="147">
        <f>'2.2'!AT79/'3.1.a'!$H$183</f>
        <v>0</v>
      </c>
      <c r="AU79" s="147">
        <f>'2.2'!AU79/'3.1.a'!$H$183</f>
        <v>0</v>
      </c>
      <c r="AV79" s="147">
        <f>'2.2'!AV79/'3.1.a'!$H$183</f>
        <v>0</v>
      </c>
      <c r="AW79" s="147">
        <f>'2.2'!AW79/'3.1.a'!$H$183</f>
        <v>0</v>
      </c>
      <c r="AX79" s="227">
        <f>'2.2'!AX79/'3.1.a'!$H$183</f>
        <v>0</v>
      </c>
      <c r="AY79" s="226">
        <f>'2.2'!AY79/'3.1.a'!$I$183</f>
        <v>0</v>
      </c>
      <c r="AZ79" s="147">
        <f>'2.2'!AZ79/'3.1.a'!$I$183</f>
        <v>0</v>
      </c>
      <c r="BA79" s="147">
        <f>'2.2'!BA79/'3.1.a'!$I$183</f>
        <v>0</v>
      </c>
      <c r="BB79" s="147">
        <f>'2.2'!BB79/'3.1.a'!$I$183</f>
        <v>0</v>
      </c>
      <c r="BC79" s="147">
        <f>'2.2'!BC79/'3.1.a'!$I$183</f>
        <v>0</v>
      </c>
      <c r="BD79" s="147">
        <f>'2.2'!BD79/'3.1.a'!$I$183</f>
        <v>0</v>
      </c>
      <c r="BE79" s="147">
        <f>'2.2'!BE79/'3.1.a'!$I$183</f>
        <v>0</v>
      </c>
      <c r="BF79" s="227">
        <f>'2.2'!BF79/'3.1.a'!$I$183</f>
        <v>0</v>
      </c>
      <c r="BG79" s="226">
        <f>'2.2'!BG79/'3.1.a'!$J$183</f>
        <v>0</v>
      </c>
      <c r="BH79" s="147">
        <f>'2.2'!BH79/'3.1.a'!$J$183</f>
        <v>0</v>
      </c>
      <c r="BI79" s="147">
        <f>'2.2'!BI79/'3.1.a'!$J$183</f>
        <v>0</v>
      </c>
      <c r="BJ79" s="147">
        <f>'2.2'!BJ79/'3.1.a'!$J$183</f>
        <v>0</v>
      </c>
      <c r="BK79" s="147">
        <f>'2.2'!BK79/'3.1.a'!$J$183</f>
        <v>0</v>
      </c>
      <c r="BL79" s="147">
        <f>'2.2'!BL79/'3.1.a'!$J$183</f>
        <v>0</v>
      </c>
      <c r="BM79" s="147">
        <f>'2.2'!BM79/'3.1.a'!$J$183</f>
        <v>0</v>
      </c>
      <c r="BN79" s="227">
        <f>'2.2'!BN79/'3.1.a'!$J$183</f>
        <v>0</v>
      </c>
      <c r="BO79" s="226">
        <f>'2.2'!BO79/'3.1.a'!$K$183</f>
        <v>0</v>
      </c>
      <c r="BP79" s="147">
        <f>'2.2'!BP79/'3.1.a'!$K$183</f>
        <v>0</v>
      </c>
      <c r="BQ79" s="147">
        <f>'2.2'!BQ79/'3.1.a'!$K$183</f>
        <v>0</v>
      </c>
      <c r="BR79" s="147">
        <f>'2.2'!BR79/'3.1.a'!$K$183</f>
        <v>0</v>
      </c>
      <c r="BS79" s="147">
        <f>'2.2'!BS79/'3.1.a'!$K$183</f>
        <v>0</v>
      </c>
      <c r="BT79" s="147">
        <f>'2.2'!BT79/'3.1.a'!$K$183</f>
        <v>0</v>
      </c>
      <c r="BU79" s="147">
        <f>'2.2'!BU79/'3.1.a'!$K$183</f>
        <v>0</v>
      </c>
      <c r="BV79" s="227">
        <f>'2.2'!BV79/'3.1.a'!$K$183</f>
        <v>0</v>
      </c>
      <c r="BW79" s="226">
        <f>'2.2'!BW79/'3.1.a'!$L$183</f>
        <v>0</v>
      </c>
      <c r="BX79" s="147">
        <f>'2.2'!BX79/'3.1.a'!$L$183</f>
        <v>0</v>
      </c>
      <c r="BY79" s="147">
        <f>'2.2'!BY79/'3.1.a'!$L$183</f>
        <v>0</v>
      </c>
      <c r="BZ79" s="147">
        <f>'2.2'!BZ79/'3.1.a'!$L$183</f>
        <v>0</v>
      </c>
      <c r="CA79" s="147">
        <f>'2.2'!CA79/'3.1.a'!$L$183</f>
        <v>0</v>
      </c>
      <c r="CB79" s="147">
        <f>'2.2'!CB79/'3.1.a'!$L$183</f>
        <v>0</v>
      </c>
      <c r="CC79" s="147">
        <f>'2.2'!CC79/'3.1.a'!$L$183</f>
        <v>0</v>
      </c>
      <c r="CD79" s="227">
        <f>'2.2'!CD79/'3.1.a'!$L$183</f>
        <v>0</v>
      </c>
      <c r="CE79" s="226">
        <f>'2.2'!CE79/'3.1.a'!$M$183</f>
        <v>0</v>
      </c>
      <c r="CF79" s="147">
        <f>'2.2'!CF79/'3.1.a'!$M$183</f>
        <v>0</v>
      </c>
      <c r="CG79" s="147">
        <f>'2.2'!CG79/'3.1.a'!$M$183</f>
        <v>0</v>
      </c>
      <c r="CH79" s="147">
        <f>'2.2'!CH79/'3.1.a'!$M$183</f>
        <v>0</v>
      </c>
      <c r="CI79" s="147">
        <f>'2.2'!CI79/'3.1.a'!$M$183</f>
        <v>0</v>
      </c>
      <c r="CJ79" s="97" t="s">
        <v>833</v>
      </c>
      <c r="CK79" s="147">
        <f>'2.2'!CK79/'3.1.a'!$M$183</f>
        <v>0</v>
      </c>
      <c r="CL79" s="289" t="s">
        <v>833</v>
      </c>
    </row>
    <row r="80" spans="1:91" ht="20.100000000000001" customHeight="1" x14ac:dyDescent="0.25">
      <c r="A80" s="35">
        <v>132</v>
      </c>
      <c r="B80" s="36" t="s">
        <v>288</v>
      </c>
      <c r="C80" s="224">
        <f>'2.2'!C80/'3.1.a'!$C$183</f>
        <v>5.1392410869496409E-6</v>
      </c>
      <c r="D80" s="146">
        <f>'2.2'!D80/'3.1.a'!$C$183</f>
        <v>0</v>
      </c>
      <c r="E80" s="146">
        <f>'2.2'!E80/'3.1.a'!$C$183</f>
        <v>0</v>
      </c>
      <c r="F80" s="146">
        <f>'2.2'!F80/'3.1.a'!$C$183</f>
        <v>5.1392410869496409E-6</v>
      </c>
      <c r="G80" s="146">
        <f>'2.2'!G80/'3.1.a'!$C$183</f>
        <v>1.0518410238488545E-5</v>
      </c>
      <c r="H80" s="146">
        <f>'2.2'!H80/'3.1.a'!$C$183</f>
        <v>2.503820266212231E-6</v>
      </c>
      <c r="I80" s="146">
        <f>'2.2'!I80/'3.1.a'!$C$183</f>
        <v>0</v>
      </c>
      <c r="J80" s="225">
        <f>'2.2'!J80/'3.1.a'!$C$183</f>
        <v>1.8161471591650419E-5</v>
      </c>
      <c r="K80" s="224">
        <f>'2.2'!K80/'3.1.a'!$D$183</f>
        <v>3.1316781259039999E-6</v>
      </c>
      <c r="L80" s="146">
        <f>'2.2'!L80/'3.1.a'!$D$183</f>
        <v>0</v>
      </c>
      <c r="M80" s="146">
        <f>'2.2'!M80/'3.1.a'!$D$183</f>
        <v>0</v>
      </c>
      <c r="N80" s="146">
        <f>'2.2'!N80/'3.1.a'!$D$183</f>
        <v>3.1316781259039999E-6</v>
      </c>
      <c r="O80" s="146">
        <f>'2.2'!O80/'3.1.a'!$D$183</f>
        <v>2.7720284221075764E-6</v>
      </c>
      <c r="P80" s="146">
        <f>'2.2'!P80/'3.1.a'!$D$183</f>
        <v>1.5583563249277598E-6</v>
      </c>
      <c r="Q80" s="146">
        <f>'2.2'!Q80/'3.1.a'!$D$183</f>
        <v>0</v>
      </c>
      <c r="R80" s="225">
        <f>'2.2'!R80/'3.1.a'!$D$183</f>
        <v>7.4620628729393368E-6</v>
      </c>
      <c r="S80" s="224">
        <f>'2.2'!S80/'3.1.a'!$E$183</f>
        <v>2.0105378938929457E-6</v>
      </c>
      <c r="T80" s="146">
        <f>'2.2'!T80/'3.1.a'!$E$183</f>
        <v>0</v>
      </c>
      <c r="U80" s="146">
        <f>'2.2'!U80/'3.1.a'!$E$183</f>
        <v>0</v>
      </c>
      <c r="V80" s="146">
        <f>'2.2'!V80/'3.1.a'!$E$183</f>
        <v>2.0105378938929457E-6</v>
      </c>
      <c r="W80" s="146">
        <f>'2.2'!W80/'3.1.a'!$E$183</f>
        <v>2.4964480597163716E-6</v>
      </c>
      <c r="X80" s="146">
        <f>'2.2'!X80/'3.1.a'!$E$183</f>
        <v>3.343183377779993E-6</v>
      </c>
      <c r="Y80" s="146">
        <f>'2.2'!Y80/'3.1.a'!$E$183</f>
        <v>0</v>
      </c>
      <c r="Z80" s="225">
        <f>'2.2'!Z80/'3.1.a'!$E$183</f>
        <v>7.8501693313893095E-6</v>
      </c>
      <c r="AA80" s="224">
        <f>'2.2'!AA80/'3.1.a'!$F$183</f>
        <v>5.3349562862612631E-7</v>
      </c>
      <c r="AB80" s="146">
        <f>'2.2'!AB80/'3.1.a'!$F$183</f>
        <v>0</v>
      </c>
      <c r="AC80" s="146">
        <f>'2.2'!AC80/'3.1.a'!$F$183</f>
        <v>0</v>
      </c>
      <c r="AD80" s="146">
        <f>'2.2'!AD80/'3.1.a'!$F$183</f>
        <v>5.3349562862612631E-7</v>
      </c>
      <c r="AE80" s="146">
        <f>'2.2'!AE80/'3.1.a'!$F$183</f>
        <v>2.9340835907441997E-6</v>
      </c>
      <c r="AF80" s="146">
        <f>'2.2'!AF80/'3.1.a'!$F$183</f>
        <v>1.1475134453530906E-5</v>
      </c>
      <c r="AG80" s="146">
        <f>'2.2'!AG80/'3.1.a'!$F$183</f>
        <v>0</v>
      </c>
      <c r="AH80" s="225">
        <f>'2.2'!AH80/'3.1.a'!$F$183</f>
        <v>1.4942713672901233E-5</v>
      </c>
      <c r="AI80" s="224">
        <f>'2.2'!AI80/'3.1.a'!$G$183</f>
        <v>4.7436322721434145E-6</v>
      </c>
      <c r="AJ80" s="146">
        <f>'2.2'!AJ80/'3.1.a'!$G$183</f>
        <v>0</v>
      </c>
      <c r="AK80" s="146">
        <f>'2.2'!AK80/'3.1.a'!$G$183</f>
        <v>0</v>
      </c>
      <c r="AL80" s="146">
        <f>'2.2'!AL80/'3.1.a'!$G$183</f>
        <v>4.7436322721434145E-6</v>
      </c>
      <c r="AM80" s="146">
        <f>'2.2'!AM80/'3.1.a'!$G$183</f>
        <v>2.0332580607594489E-6</v>
      </c>
      <c r="AN80" s="146">
        <f>'2.2'!AN80/'3.1.a'!$G$183</f>
        <v>2.665478338377211E-6</v>
      </c>
      <c r="AO80" s="146">
        <f>'2.2'!AO80/'3.1.a'!$G$183</f>
        <v>0</v>
      </c>
      <c r="AP80" s="225">
        <f>'2.2'!AP80/'3.1.a'!$G$183</f>
        <v>9.442368671280074E-6</v>
      </c>
      <c r="AQ80" s="224">
        <f>'2.2'!AQ80/'3.1.a'!$H$183</f>
        <v>3.2215317605512003E-6</v>
      </c>
      <c r="AR80" s="146">
        <f>'2.2'!AR80/'3.1.a'!$H$183</f>
        <v>0</v>
      </c>
      <c r="AS80" s="146">
        <f>'2.2'!AS80/'3.1.a'!$H$183</f>
        <v>0</v>
      </c>
      <c r="AT80" s="146">
        <f>'2.2'!AT80/'3.1.a'!$H$183</f>
        <v>3.2215317605512003E-6</v>
      </c>
      <c r="AU80" s="146">
        <f>'2.2'!AU80/'3.1.a'!$H$183</f>
        <v>2.4774240412476297E-6</v>
      </c>
      <c r="AV80" s="146">
        <f>'2.2'!AV80/'3.1.a'!$H$183</f>
        <v>1.0227014351910766E-6</v>
      </c>
      <c r="AW80" s="146">
        <f>'2.2'!AW80/'3.1.a'!$H$183</f>
        <v>0</v>
      </c>
      <c r="AX80" s="225">
        <f>'2.2'!AX80/'3.1.a'!$H$183</f>
        <v>6.7216572369899069E-6</v>
      </c>
      <c r="AY80" s="224">
        <f>'2.2'!AY80/'3.1.a'!$I$183</f>
        <v>2.0736952604808681E-6</v>
      </c>
      <c r="AZ80" s="146">
        <f>'2.2'!AZ80/'3.1.a'!$I$183</f>
        <v>0</v>
      </c>
      <c r="BA80" s="146">
        <f>'2.2'!BA80/'3.1.a'!$I$183</f>
        <v>0</v>
      </c>
      <c r="BB80" s="146">
        <f>'2.2'!BB80/'3.1.a'!$I$183</f>
        <v>2.0736952604808681E-6</v>
      </c>
      <c r="BC80" s="146">
        <f>'2.2'!BC80/'3.1.a'!$I$183</f>
        <v>1.3891137885910581E-6</v>
      </c>
      <c r="BD80" s="146">
        <f>'2.2'!BD80/'3.1.a'!$I$183</f>
        <v>6.4345620296146573E-7</v>
      </c>
      <c r="BE80" s="146">
        <f>'2.2'!BE80/'3.1.a'!$I$183</f>
        <v>0</v>
      </c>
      <c r="BF80" s="225">
        <f>'2.2'!BF80/'3.1.a'!$I$183</f>
        <v>4.1062652520333914E-6</v>
      </c>
      <c r="BG80" s="224">
        <f>'2.2'!BG80/'3.1.a'!$J$183</f>
        <v>4.4613318924864909E-6</v>
      </c>
      <c r="BH80" s="146">
        <f>'2.2'!BH80/'3.1.a'!$J$183</f>
        <v>0</v>
      </c>
      <c r="BI80" s="146">
        <f>'2.2'!BI80/'3.1.a'!$J$183</f>
        <v>0</v>
      </c>
      <c r="BJ80" s="146">
        <f>'2.2'!BJ80/'3.1.a'!$J$183</f>
        <v>4.4613318924864909E-6</v>
      </c>
      <c r="BK80" s="146">
        <f>'2.2'!BK80/'3.1.a'!$J$183</f>
        <v>1.226028682196088E-6</v>
      </c>
      <c r="BL80" s="146">
        <f>'2.2'!BL80/'3.1.a'!$J$183</f>
        <v>6.5638883519331041E-7</v>
      </c>
      <c r="BM80" s="146">
        <f>'2.2'!BM80/'3.1.a'!$J$183</f>
        <v>0</v>
      </c>
      <c r="BN80" s="225">
        <f>'2.2'!BN80/'3.1.a'!$J$183</f>
        <v>6.3437494098758904E-6</v>
      </c>
      <c r="BO80" s="224">
        <f>'2.2'!BO80/'3.1.a'!$K$183</f>
        <v>2.8613394133556134E-6</v>
      </c>
      <c r="BP80" s="146">
        <f>'2.2'!BP80/'3.1.a'!$K$183</f>
        <v>0</v>
      </c>
      <c r="BQ80" s="146">
        <f>'2.2'!BQ80/'3.1.a'!$K$183</f>
        <v>0</v>
      </c>
      <c r="BR80" s="146">
        <f>'2.2'!BR80/'3.1.a'!$K$183</f>
        <v>2.8613394133556134E-6</v>
      </c>
      <c r="BS80" s="146">
        <f>'2.2'!BS80/'3.1.a'!$K$183</f>
        <v>2.5648065622893657E-7</v>
      </c>
      <c r="BT80" s="146">
        <f>'2.2'!BT80/'3.1.a'!$K$183</f>
        <v>9.058150601194349E-6</v>
      </c>
      <c r="BU80" s="146">
        <f>'2.2'!BU80/'3.1.a'!$K$183</f>
        <v>0</v>
      </c>
      <c r="BV80" s="225">
        <f>'2.2'!BV80/'3.1.a'!$K$183</f>
        <v>1.2175970670778899E-5</v>
      </c>
      <c r="BW80" s="224">
        <f>'2.2'!BW80/'3.1.a'!$L$183</f>
        <v>3.9605657939249759E-7</v>
      </c>
      <c r="BX80" s="146">
        <f>'2.2'!BX80/'3.1.a'!$L$183</f>
        <v>0</v>
      </c>
      <c r="BY80" s="146">
        <f>'2.2'!BY80/'3.1.a'!$L$183</f>
        <v>0</v>
      </c>
      <c r="BZ80" s="146">
        <f>'2.2'!BZ80/'3.1.a'!$L$183</f>
        <v>3.9605657939249759E-7</v>
      </c>
      <c r="CA80" s="146">
        <f>'2.2'!CA80/'3.1.a'!$L$183</f>
        <v>1.2528015589418744E-6</v>
      </c>
      <c r="CB80" s="146">
        <f>'2.2'!CB80/'3.1.a'!$L$183</f>
        <v>3.9621347507245163E-7</v>
      </c>
      <c r="CC80" s="146">
        <f>'2.2'!CC80/'3.1.a'!$L$183</f>
        <v>0</v>
      </c>
      <c r="CD80" s="225">
        <f>'2.2'!CD80/'3.1.a'!$L$183</f>
        <v>2.0450716134068235E-6</v>
      </c>
      <c r="CE80" s="224">
        <f>'2.2'!CE80/'3.1.a'!$M$183</f>
        <v>1.5283212310899469E-6</v>
      </c>
      <c r="CF80" s="146">
        <f>'2.2'!CF80/'3.1.a'!$M$183</f>
        <v>0</v>
      </c>
      <c r="CG80" s="146">
        <f>'2.2'!CG80/'3.1.a'!$M$183</f>
        <v>0</v>
      </c>
      <c r="CH80" s="146">
        <f>'2.2'!CH80/'3.1.a'!$M$183</f>
        <v>1.5283212310899469E-6</v>
      </c>
      <c r="CI80" s="146">
        <f>'2.2'!CI80/'3.1.a'!$M$183</f>
        <v>9.5438021793242895E-7</v>
      </c>
      <c r="CJ80" s="273" t="s">
        <v>833</v>
      </c>
      <c r="CK80" s="146">
        <f>'2.2'!CK80/'3.1.a'!$M$183</f>
        <v>0</v>
      </c>
      <c r="CL80" s="291" t="s">
        <v>833</v>
      </c>
    </row>
    <row r="81" spans="1:91" ht="20.100000000000001" customHeight="1" x14ac:dyDescent="0.25">
      <c r="A81" s="21">
        <v>1321</v>
      </c>
      <c r="B81" s="22" t="s">
        <v>286</v>
      </c>
      <c r="C81" s="226">
        <f>'2.2'!C81/'3.1.a'!$C$183</f>
        <v>5.1392410869496409E-6</v>
      </c>
      <c r="D81" s="147">
        <f>'2.2'!D81/'3.1.a'!$C$183</f>
        <v>0</v>
      </c>
      <c r="E81" s="147">
        <f>'2.2'!E81/'3.1.a'!$C$183</f>
        <v>0</v>
      </c>
      <c r="F81" s="147">
        <f>'2.2'!F81/'3.1.a'!$C$183</f>
        <v>5.1392410869496409E-6</v>
      </c>
      <c r="G81" s="147">
        <f>'2.2'!G81/'3.1.a'!$C$183</f>
        <v>4.7130112379617623E-6</v>
      </c>
      <c r="H81" s="147">
        <f>'2.2'!H81/'3.1.a'!$C$183</f>
        <v>1.4350913996356521E-6</v>
      </c>
      <c r="I81" s="147">
        <f>'2.2'!I81/'3.1.a'!$C$183</f>
        <v>0</v>
      </c>
      <c r="J81" s="227">
        <f>'2.2'!J81/'3.1.a'!$C$183</f>
        <v>1.1287343724547054E-5</v>
      </c>
      <c r="K81" s="226">
        <f>'2.2'!K81/'3.1.a'!$D$183</f>
        <v>3.1316781259039999E-6</v>
      </c>
      <c r="L81" s="147">
        <f>'2.2'!L81/'3.1.a'!$D$183</f>
        <v>0</v>
      </c>
      <c r="M81" s="147">
        <f>'2.2'!M81/'3.1.a'!$D$183</f>
        <v>0</v>
      </c>
      <c r="N81" s="147">
        <f>'2.2'!N81/'3.1.a'!$D$183</f>
        <v>3.1316781259039999E-6</v>
      </c>
      <c r="O81" s="147">
        <f>'2.2'!O81/'3.1.a'!$D$183</f>
        <v>1.1036486920017495E-6</v>
      </c>
      <c r="P81" s="147">
        <f>'2.2'!P81/'3.1.a'!$D$183</f>
        <v>5.5601380546762143E-7</v>
      </c>
      <c r="Q81" s="147">
        <f>'2.2'!Q81/'3.1.a'!$D$183</f>
        <v>0</v>
      </c>
      <c r="R81" s="227">
        <f>'2.2'!R81/'3.1.a'!$D$183</f>
        <v>4.7913406233733711E-6</v>
      </c>
      <c r="S81" s="226">
        <f>'2.2'!S81/'3.1.a'!$E$183</f>
        <v>2.0105378938929457E-6</v>
      </c>
      <c r="T81" s="147">
        <f>'2.2'!T81/'3.1.a'!$E$183</f>
        <v>0</v>
      </c>
      <c r="U81" s="147">
        <f>'2.2'!U81/'3.1.a'!$E$183</f>
        <v>0</v>
      </c>
      <c r="V81" s="147">
        <f>'2.2'!V81/'3.1.a'!$E$183</f>
        <v>2.0105378938929457E-6</v>
      </c>
      <c r="W81" s="147">
        <f>'2.2'!W81/'3.1.a'!$E$183</f>
        <v>1.5290873667638675E-6</v>
      </c>
      <c r="X81" s="147">
        <f>'2.2'!X81/'3.1.a'!$E$183</f>
        <v>8.6974747027889253E-7</v>
      </c>
      <c r="Y81" s="147">
        <f>'2.2'!Y81/'3.1.a'!$E$183</f>
        <v>0</v>
      </c>
      <c r="Z81" s="227">
        <f>'2.2'!Z81/'3.1.a'!$E$183</f>
        <v>4.4093727309357051E-6</v>
      </c>
      <c r="AA81" s="226">
        <f>'2.2'!AA81/'3.1.a'!$F$183</f>
        <v>5.3349562862612631E-7</v>
      </c>
      <c r="AB81" s="147">
        <f>'2.2'!AB81/'3.1.a'!$F$183</f>
        <v>0</v>
      </c>
      <c r="AC81" s="147">
        <f>'2.2'!AC81/'3.1.a'!$F$183</f>
        <v>0</v>
      </c>
      <c r="AD81" s="147">
        <f>'2.2'!AD81/'3.1.a'!$F$183</f>
        <v>5.3349562862612631E-7</v>
      </c>
      <c r="AE81" s="147">
        <f>'2.2'!AE81/'3.1.a'!$F$183</f>
        <v>2.665355825313099E-6</v>
      </c>
      <c r="AF81" s="147">
        <f>'2.2'!AF81/'3.1.a'!$F$183</f>
        <v>1.3441295448905857E-6</v>
      </c>
      <c r="AG81" s="147">
        <f>'2.2'!AG81/'3.1.a'!$F$183</f>
        <v>0</v>
      </c>
      <c r="AH81" s="227">
        <f>'2.2'!AH81/'3.1.a'!$F$183</f>
        <v>4.5429809988298113E-6</v>
      </c>
      <c r="AI81" s="226">
        <f>'2.2'!AI81/'3.1.a'!$G$183</f>
        <v>4.7436322721434145E-6</v>
      </c>
      <c r="AJ81" s="147">
        <f>'2.2'!AJ81/'3.1.a'!$G$183</f>
        <v>0</v>
      </c>
      <c r="AK81" s="147">
        <f>'2.2'!AK81/'3.1.a'!$G$183</f>
        <v>0</v>
      </c>
      <c r="AL81" s="147">
        <f>'2.2'!AL81/'3.1.a'!$G$183</f>
        <v>4.7436322721434145E-6</v>
      </c>
      <c r="AM81" s="147">
        <f>'2.2'!AM81/'3.1.a'!$G$183</f>
        <v>1.5620584593783684E-6</v>
      </c>
      <c r="AN81" s="147">
        <f>'2.2'!AN81/'3.1.a'!$G$183</f>
        <v>4.2661888753897117E-7</v>
      </c>
      <c r="AO81" s="147">
        <f>'2.2'!AO81/'3.1.a'!$G$183</f>
        <v>0</v>
      </c>
      <c r="AP81" s="227">
        <f>'2.2'!AP81/'3.1.a'!$G$183</f>
        <v>6.7323096190607536E-6</v>
      </c>
      <c r="AQ81" s="226">
        <f>'2.2'!AQ81/'3.1.a'!$H$183</f>
        <v>3.8898341285305834E-7</v>
      </c>
      <c r="AR81" s="147">
        <f>'2.2'!AR81/'3.1.a'!$H$183</f>
        <v>0</v>
      </c>
      <c r="AS81" s="147">
        <f>'2.2'!AS81/'3.1.a'!$H$183</f>
        <v>0</v>
      </c>
      <c r="AT81" s="147">
        <f>'2.2'!AT81/'3.1.a'!$H$183</f>
        <v>3.8898341285305834E-7</v>
      </c>
      <c r="AU81" s="147">
        <f>'2.2'!AU81/'3.1.a'!$H$183</f>
        <v>1.2240723978353468E-6</v>
      </c>
      <c r="AV81" s="147">
        <f>'2.2'!AV81/'3.1.a'!$H$183</f>
        <v>8.7746416942429744E-7</v>
      </c>
      <c r="AW81" s="147">
        <f>'2.2'!AW81/'3.1.a'!$H$183</f>
        <v>0</v>
      </c>
      <c r="AX81" s="227">
        <f>'2.2'!AX81/'3.1.a'!$H$183</f>
        <v>2.4905199801127026E-6</v>
      </c>
      <c r="AY81" s="226">
        <f>'2.2'!AY81/'3.1.a'!$I$183</f>
        <v>1.8051438686889568E-8</v>
      </c>
      <c r="AZ81" s="147">
        <f>'2.2'!AZ81/'3.1.a'!$I$183</f>
        <v>0</v>
      </c>
      <c r="BA81" s="147">
        <f>'2.2'!BA81/'3.1.a'!$I$183</f>
        <v>0</v>
      </c>
      <c r="BB81" s="147">
        <f>'2.2'!BB81/'3.1.a'!$I$183</f>
        <v>1.8051438686889568E-8</v>
      </c>
      <c r="BC81" s="147">
        <f>'2.2'!BC81/'3.1.a'!$I$183</f>
        <v>1.3027871200868739E-6</v>
      </c>
      <c r="BD81" s="147">
        <f>'2.2'!BD81/'3.1.a'!$I$183</f>
        <v>6.3625782061490488E-7</v>
      </c>
      <c r="BE81" s="147">
        <f>'2.2'!BE81/'3.1.a'!$I$183</f>
        <v>0</v>
      </c>
      <c r="BF81" s="227">
        <f>'2.2'!BF81/'3.1.a'!$I$183</f>
        <v>1.9570963793886682E-6</v>
      </c>
      <c r="BG81" s="226">
        <f>'2.2'!BG81/'3.1.a'!$J$183</f>
        <v>8.5217660856560448E-7</v>
      </c>
      <c r="BH81" s="147">
        <f>'2.2'!BH81/'3.1.a'!$J$183</f>
        <v>0</v>
      </c>
      <c r="BI81" s="147">
        <f>'2.2'!BI81/'3.1.a'!$J$183</f>
        <v>0</v>
      </c>
      <c r="BJ81" s="147">
        <f>'2.2'!BJ81/'3.1.a'!$J$183</f>
        <v>8.5217660856560448E-7</v>
      </c>
      <c r="BK81" s="147">
        <f>'2.2'!BK81/'3.1.a'!$J$183</f>
        <v>5.5702425594250714E-7</v>
      </c>
      <c r="BL81" s="147">
        <f>'2.2'!BL81/'3.1.a'!$J$183</f>
        <v>6.1821095777543379E-7</v>
      </c>
      <c r="BM81" s="147">
        <f>'2.2'!BM81/'3.1.a'!$J$183</f>
        <v>0</v>
      </c>
      <c r="BN81" s="227">
        <f>'2.2'!BN81/'3.1.a'!$J$183</f>
        <v>2.0274118222835453E-6</v>
      </c>
      <c r="BO81" s="226">
        <f>'2.2'!BO81/'3.1.a'!$K$183</f>
        <v>8.5157681719999652E-8</v>
      </c>
      <c r="BP81" s="147">
        <f>'2.2'!BP81/'3.1.a'!$K$183</f>
        <v>0</v>
      </c>
      <c r="BQ81" s="147">
        <f>'2.2'!BQ81/'3.1.a'!$K$183</f>
        <v>0</v>
      </c>
      <c r="BR81" s="147">
        <f>'2.2'!BR81/'3.1.a'!$K$183</f>
        <v>8.5157681719999652E-8</v>
      </c>
      <c r="BS81" s="147">
        <f>'2.2'!BS81/'3.1.a'!$K$183</f>
        <v>1.6052859872466873E-7</v>
      </c>
      <c r="BT81" s="147">
        <f>'2.2'!BT81/'3.1.a'!$K$183</f>
        <v>9.0367346988017502E-6</v>
      </c>
      <c r="BU81" s="147">
        <f>'2.2'!BU81/'3.1.a'!$K$183</f>
        <v>0</v>
      </c>
      <c r="BV81" s="227">
        <f>'2.2'!BV81/'3.1.a'!$K$183</f>
        <v>9.2824209792464191E-6</v>
      </c>
      <c r="BW81" s="226">
        <f>'2.2'!BW81/'3.1.a'!$L$183</f>
        <v>2.4725431906984093E-7</v>
      </c>
      <c r="BX81" s="147">
        <f>'2.2'!BX81/'3.1.a'!$L$183</f>
        <v>0</v>
      </c>
      <c r="BY81" s="147">
        <f>'2.2'!BY81/'3.1.a'!$L$183</f>
        <v>0</v>
      </c>
      <c r="BZ81" s="147">
        <f>'2.2'!BZ81/'3.1.a'!$L$183</f>
        <v>2.4725431906984093E-7</v>
      </c>
      <c r="CA81" s="147">
        <f>'2.2'!CA81/'3.1.a'!$L$183</f>
        <v>4.9206425682776385E-7</v>
      </c>
      <c r="CB81" s="147">
        <f>'2.2'!CB81/'3.1.a'!$L$183</f>
        <v>3.7596242571213193E-7</v>
      </c>
      <c r="CC81" s="147">
        <f>'2.2'!CC81/'3.1.a'!$L$183</f>
        <v>0</v>
      </c>
      <c r="CD81" s="227">
        <f>'2.2'!CD81/'3.1.a'!$L$183</f>
        <v>1.1152810016097366E-6</v>
      </c>
      <c r="CE81" s="226">
        <f>'2.2'!CE81/'3.1.a'!$M$183</f>
        <v>-1.103903608762693E-7</v>
      </c>
      <c r="CF81" s="147">
        <f>'2.2'!CF81/'3.1.a'!$M$183</f>
        <v>0</v>
      </c>
      <c r="CG81" s="147">
        <f>'2.2'!CG81/'3.1.a'!$M$183</f>
        <v>0</v>
      </c>
      <c r="CH81" s="147">
        <f>'2.2'!CH81/'3.1.a'!$M$183</f>
        <v>-1.103903608762693E-7</v>
      </c>
      <c r="CI81" s="147">
        <f>'2.2'!CI81/'3.1.a'!$M$183</f>
        <v>7.5254787506389108E-7</v>
      </c>
      <c r="CJ81" s="97" t="s">
        <v>833</v>
      </c>
      <c r="CK81" s="147">
        <f>'2.2'!CK81/'3.1.a'!$M$183</f>
        <v>0</v>
      </c>
      <c r="CL81" s="289" t="s">
        <v>833</v>
      </c>
    </row>
    <row r="82" spans="1:91" ht="20.100000000000001" customHeight="1" x14ac:dyDescent="0.25">
      <c r="A82" s="21">
        <v>1322</v>
      </c>
      <c r="B82" s="22" t="s">
        <v>287</v>
      </c>
      <c r="C82" s="226">
        <f>'2.2'!C82/'3.1.a'!$C$183</f>
        <v>0</v>
      </c>
      <c r="D82" s="147">
        <f>'2.2'!D82/'3.1.a'!$C$183</f>
        <v>0</v>
      </c>
      <c r="E82" s="147">
        <f>'2.2'!E82/'3.1.a'!$C$183</f>
        <v>0</v>
      </c>
      <c r="F82" s="147">
        <f>'2.2'!F82/'3.1.a'!$C$183</f>
        <v>0</v>
      </c>
      <c r="G82" s="147">
        <f>'2.2'!G82/'3.1.a'!$C$183</f>
        <v>5.8053990005267843E-6</v>
      </c>
      <c r="H82" s="147">
        <f>'2.2'!H82/'3.1.a'!$C$183</f>
        <v>1.0687288665765789E-6</v>
      </c>
      <c r="I82" s="147">
        <f>'2.2'!I82/'3.1.a'!$C$183</f>
        <v>0</v>
      </c>
      <c r="J82" s="227">
        <f>'2.2'!J82/'3.1.a'!$C$183</f>
        <v>6.8741278671033629E-6</v>
      </c>
      <c r="K82" s="226">
        <f>'2.2'!K82/'3.1.a'!$D$183</f>
        <v>0</v>
      </c>
      <c r="L82" s="147">
        <f>'2.2'!L82/'3.1.a'!$D$183</f>
        <v>0</v>
      </c>
      <c r="M82" s="147">
        <f>'2.2'!M82/'3.1.a'!$D$183</f>
        <v>0</v>
      </c>
      <c r="N82" s="147">
        <f>'2.2'!N82/'3.1.a'!$D$183</f>
        <v>0</v>
      </c>
      <c r="O82" s="147">
        <f>'2.2'!O82/'3.1.a'!$D$183</f>
        <v>1.668379730105827E-6</v>
      </c>
      <c r="P82" s="147">
        <f>'2.2'!P82/'3.1.a'!$D$183</f>
        <v>1.0023425194601385E-6</v>
      </c>
      <c r="Q82" s="147">
        <f>'2.2'!Q82/'3.1.a'!$D$183</f>
        <v>0</v>
      </c>
      <c r="R82" s="227">
        <f>'2.2'!R82/'3.1.a'!$D$183</f>
        <v>2.6707222495659656E-6</v>
      </c>
      <c r="S82" s="226">
        <f>'2.2'!S82/'3.1.a'!$E$183</f>
        <v>0</v>
      </c>
      <c r="T82" s="147">
        <f>'2.2'!T82/'3.1.a'!$E$183</f>
        <v>0</v>
      </c>
      <c r="U82" s="147">
        <f>'2.2'!U82/'3.1.a'!$E$183</f>
        <v>0</v>
      </c>
      <c r="V82" s="147">
        <f>'2.2'!V82/'3.1.a'!$E$183</f>
        <v>0</v>
      </c>
      <c r="W82" s="147">
        <f>'2.2'!W82/'3.1.a'!$E$183</f>
        <v>9.673606929525044E-7</v>
      </c>
      <c r="X82" s="147">
        <f>'2.2'!X82/'3.1.a'!$E$183</f>
        <v>2.4734359075011007E-6</v>
      </c>
      <c r="Y82" s="147">
        <f>'2.2'!Y82/'3.1.a'!$E$183</f>
        <v>0</v>
      </c>
      <c r="Z82" s="227">
        <f>'2.2'!Z82/'3.1.a'!$E$183</f>
        <v>3.4407966004536049E-6</v>
      </c>
      <c r="AA82" s="226">
        <f>'2.2'!AA82/'3.1.a'!$F$183</f>
        <v>0</v>
      </c>
      <c r="AB82" s="147">
        <f>'2.2'!AB82/'3.1.a'!$F$183</f>
        <v>0</v>
      </c>
      <c r="AC82" s="147">
        <f>'2.2'!AC82/'3.1.a'!$F$183</f>
        <v>0</v>
      </c>
      <c r="AD82" s="147">
        <f>'2.2'!AD82/'3.1.a'!$F$183</f>
        <v>0</v>
      </c>
      <c r="AE82" s="147">
        <f>'2.2'!AE82/'3.1.a'!$F$183</f>
        <v>2.687277654311008E-7</v>
      </c>
      <c r="AF82" s="147">
        <f>'2.2'!AF82/'3.1.a'!$F$183</f>
        <v>1.0131004908640321E-5</v>
      </c>
      <c r="AG82" s="147">
        <f>'2.2'!AG82/'3.1.a'!$F$183</f>
        <v>0</v>
      </c>
      <c r="AH82" s="227">
        <f>'2.2'!AH82/'3.1.a'!$F$183</f>
        <v>1.0399732674071422E-5</v>
      </c>
      <c r="AI82" s="226">
        <f>'2.2'!AI82/'3.1.a'!$G$183</f>
        <v>0</v>
      </c>
      <c r="AJ82" s="147">
        <f>'2.2'!AJ82/'3.1.a'!$G$183</f>
        <v>0</v>
      </c>
      <c r="AK82" s="147">
        <f>'2.2'!AK82/'3.1.a'!$G$183</f>
        <v>0</v>
      </c>
      <c r="AL82" s="147">
        <f>'2.2'!AL82/'3.1.a'!$G$183</f>
        <v>0</v>
      </c>
      <c r="AM82" s="147">
        <f>'2.2'!AM82/'3.1.a'!$G$183</f>
        <v>4.7119960138108067E-7</v>
      </c>
      <c r="AN82" s="147">
        <f>'2.2'!AN82/'3.1.a'!$G$183</f>
        <v>2.2388594508382398E-6</v>
      </c>
      <c r="AO82" s="147">
        <f>'2.2'!AO82/'3.1.a'!$G$183</f>
        <v>0</v>
      </c>
      <c r="AP82" s="227">
        <f>'2.2'!AP82/'3.1.a'!$G$183</f>
        <v>2.7100590522193208E-6</v>
      </c>
      <c r="AQ82" s="226">
        <f>'2.2'!AQ82/'3.1.a'!$H$183</f>
        <v>2.8325483476981421E-6</v>
      </c>
      <c r="AR82" s="147">
        <f>'2.2'!AR82/'3.1.a'!$H$183</f>
        <v>0</v>
      </c>
      <c r="AS82" s="147">
        <f>'2.2'!AS82/'3.1.a'!$H$183</f>
        <v>0</v>
      </c>
      <c r="AT82" s="147">
        <f>'2.2'!AT82/'3.1.a'!$H$183</f>
        <v>2.8325483476981421E-6</v>
      </c>
      <c r="AU82" s="147">
        <f>'2.2'!AU82/'3.1.a'!$H$183</f>
        <v>1.2533516434122827E-6</v>
      </c>
      <c r="AV82" s="147">
        <f>'2.2'!AV82/'3.1.a'!$H$183</f>
        <v>1.4523726576677925E-7</v>
      </c>
      <c r="AW82" s="147">
        <f>'2.2'!AW82/'3.1.a'!$H$183</f>
        <v>0</v>
      </c>
      <c r="AX82" s="227">
        <f>'2.2'!AX82/'3.1.a'!$H$183</f>
        <v>4.2311372568772048E-6</v>
      </c>
      <c r="AY82" s="226">
        <f>'2.2'!AY82/'3.1.a'!$I$183</f>
        <v>2.0556438217939785E-6</v>
      </c>
      <c r="AZ82" s="147">
        <f>'2.2'!AZ82/'3.1.a'!$I$183</f>
        <v>0</v>
      </c>
      <c r="BA82" s="147">
        <f>'2.2'!BA82/'3.1.a'!$I$183</f>
        <v>0</v>
      </c>
      <c r="BB82" s="147">
        <f>'2.2'!BB82/'3.1.a'!$I$183</f>
        <v>2.0556438217939785E-6</v>
      </c>
      <c r="BC82" s="147">
        <f>'2.2'!BC82/'3.1.a'!$I$183</f>
        <v>8.6326668504184175E-8</v>
      </c>
      <c r="BD82" s="147">
        <f>'2.2'!BD82/'3.1.a'!$I$183</f>
        <v>7.1983823465609069E-9</v>
      </c>
      <c r="BE82" s="147">
        <f>'2.2'!BE82/'3.1.a'!$I$183</f>
        <v>0</v>
      </c>
      <c r="BF82" s="227">
        <f>'2.2'!BF82/'3.1.a'!$I$183</f>
        <v>2.1491688726447236E-6</v>
      </c>
      <c r="BG82" s="226">
        <f>'2.2'!BG82/'3.1.a'!$J$183</f>
        <v>3.6091552839208868E-6</v>
      </c>
      <c r="BH82" s="147">
        <f>'2.2'!BH82/'3.1.a'!$J$183</f>
        <v>0</v>
      </c>
      <c r="BI82" s="147">
        <f>'2.2'!BI82/'3.1.a'!$J$183</f>
        <v>0</v>
      </c>
      <c r="BJ82" s="147">
        <f>'2.2'!BJ82/'3.1.a'!$J$183</f>
        <v>3.6091552839208868E-6</v>
      </c>
      <c r="BK82" s="147">
        <f>'2.2'!BK82/'3.1.a'!$J$183</f>
        <v>6.6900442625358105E-7</v>
      </c>
      <c r="BL82" s="147">
        <f>'2.2'!BL82/'3.1.a'!$J$183</f>
        <v>3.8177877417876568E-8</v>
      </c>
      <c r="BM82" s="147">
        <f>'2.2'!BM82/'3.1.a'!$J$183</f>
        <v>0</v>
      </c>
      <c r="BN82" s="227">
        <f>'2.2'!BN82/'3.1.a'!$J$183</f>
        <v>4.3163375875923443E-6</v>
      </c>
      <c r="BO82" s="226">
        <f>'2.2'!BO82/'3.1.a'!$K$183</f>
        <v>2.7761817316356136E-6</v>
      </c>
      <c r="BP82" s="147">
        <f>'2.2'!BP82/'3.1.a'!$K$183</f>
        <v>0</v>
      </c>
      <c r="BQ82" s="147">
        <f>'2.2'!BQ82/'3.1.a'!$K$183</f>
        <v>0</v>
      </c>
      <c r="BR82" s="147">
        <f>'2.2'!BR82/'3.1.a'!$K$183</f>
        <v>2.7761817316356136E-6</v>
      </c>
      <c r="BS82" s="147">
        <f>'2.2'!BS82/'3.1.a'!$K$183</f>
        <v>9.5952057504267823E-8</v>
      </c>
      <c r="BT82" s="147">
        <f>'2.2'!BT82/'3.1.a'!$K$183</f>
        <v>2.1415902392598891E-8</v>
      </c>
      <c r="BU82" s="147">
        <f>'2.2'!BU82/'3.1.a'!$K$183</f>
        <v>0</v>
      </c>
      <c r="BV82" s="227">
        <f>'2.2'!BV82/'3.1.a'!$K$183</f>
        <v>2.8935496915324803E-6</v>
      </c>
      <c r="BW82" s="226">
        <f>'2.2'!BW82/'3.1.a'!$L$183</f>
        <v>1.4880226032265666E-7</v>
      </c>
      <c r="BX82" s="147">
        <f>'2.2'!BX82/'3.1.a'!$L$183</f>
        <v>0</v>
      </c>
      <c r="BY82" s="147">
        <f>'2.2'!BY82/'3.1.a'!$L$183</f>
        <v>0</v>
      </c>
      <c r="BZ82" s="147">
        <f>'2.2'!BZ82/'3.1.a'!$L$183</f>
        <v>1.4880226032265666E-7</v>
      </c>
      <c r="CA82" s="147">
        <f>'2.2'!CA82/'3.1.a'!$L$183</f>
        <v>7.6073730211411056E-7</v>
      </c>
      <c r="CB82" s="147">
        <f>'2.2'!CB82/'3.1.a'!$L$183</f>
        <v>2.0251049360319712E-8</v>
      </c>
      <c r="CC82" s="147">
        <f>'2.2'!CC82/'3.1.a'!$L$183</f>
        <v>0</v>
      </c>
      <c r="CD82" s="227">
        <f>'2.2'!CD82/'3.1.a'!$L$183</f>
        <v>9.2979061179708692E-7</v>
      </c>
      <c r="CE82" s="226">
        <f>'2.2'!CE82/'3.1.a'!$M$183</f>
        <v>1.6387115919662163E-6</v>
      </c>
      <c r="CF82" s="147">
        <f>'2.2'!CF82/'3.1.a'!$M$183</f>
        <v>0</v>
      </c>
      <c r="CG82" s="147">
        <f>'2.2'!CG82/'3.1.a'!$M$183</f>
        <v>0</v>
      </c>
      <c r="CH82" s="147">
        <f>'2.2'!CH82/'3.1.a'!$M$183</f>
        <v>1.6387115919662163E-6</v>
      </c>
      <c r="CI82" s="147">
        <f>'2.2'!CI82/'3.1.a'!$M$183</f>
        <v>2.0183234286853782E-7</v>
      </c>
      <c r="CJ82" s="97" t="s">
        <v>833</v>
      </c>
      <c r="CK82" s="147">
        <f>'2.2'!CK82/'3.1.a'!$M$183</f>
        <v>0</v>
      </c>
      <c r="CL82" s="289" t="s">
        <v>833</v>
      </c>
    </row>
    <row r="83" spans="1:91" ht="20.100000000000001" customHeight="1" x14ac:dyDescent="0.25">
      <c r="A83" s="35">
        <v>133</v>
      </c>
      <c r="B83" s="36" t="s">
        <v>289</v>
      </c>
      <c r="C83" s="224">
        <f>'2.2'!C83/'3.1.a'!$C$183</f>
        <v>7.0170077267581562E-5</v>
      </c>
      <c r="D83" s="146">
        <f>'2.2'!D83/'3.1.a'!$C$183</f>
        <v>0</v>
      </c>
      <c r="E83" s="146">
        <f>'2.2'!E83/'3.1.a'!$C$183</f>
        <v>0</v>
      </c>
      <c r="F83" s="146">
        <f>'2.2'!F83/'3.1.a'!$C$183</f>
        <v>7.0170077267581562E-5</v>
      </c>
      <c r="G83" s="146">
        <f>'2.2'!G83/'3.1.a'!$C$183</f>
        <v>2.8223166834600372E-2</v>
      </c>
      <c r="H83" s="146">
        <f>'2.2'!H83/'3.1.a'!$C$183</f>
        <v>5.6426718645521477E-2</v>
      </c>
      <c r="I83" s="146">
        <f>'2.2'!I83/'3.1.a'!$C$183</f>
        <v>-8.4720055557389429E-2</v>
      </c>
      <c r="J83" s="225">
        <f>'2.2'!J83/'3.1.a'!$C$183</f>
        <v>0</v>
      </c>
      <c r="K83" s="224">
        <f>'2.2'!K83/'3.1.a'!$D$183</f>
        <v>1.0507092051607928E-4</v>
      </c>
      <c r="L83" s="146">
        <f>'2.2'!L83/'3.1.a'!$D$183</f>
        <v>0</v>
      </c>
      <c r="M83" s="146">
        <f>'2.2'!M83/'3.1.a'!$D$183</f>
        <v>0</v>
      </c>
      <c r="N83" s="146">
        <f>'2.2'!N83/'3.1.a'!$D$183</f>
        <v>1.0507092051607928E-4</v>
      </c>
      <c r="O83" s="146">
        <f>'2.2'!O83/'3.1.a'!$D$183</f>
        <v>2.7634481273299094E-2</v>
      </c>
      <c r="P83" s="146">
        <f>'2.2'!P83/'3.1.a'!$D$183</f>
        <v>5.7122096072156618E-2</v>
      </c>
      <c r="Q83" s="146">
        <f>'2.2'!Q83/'3.1.a'!$D$183</f>
        <v>-8.4861648265971784E-2</v>
      </c>
      <c r="R83" s="225">
        <f>'2.2'!R83/'3.1.a'!$D$183</f>
        <v>0</v>
      </c>
      <c r="S83" s="224">
        <f>'2.2'!S83/'3.1.a'!$E$183</f>
        <v>1.3234028095481391E-4</v>
      </c>
      <c r="T83" s="146">
        <f>'2.2'!T83/'3.1.a'!$E$183</f>
        <v>0</v>
      </c>
      <c r="U83" s="146">
        <f>'2.2'!U83/'3.1.a'!$E$183</f>
        <v>0</v>
      </c>
      <c r="V83" s="146">
        <f>'2.2'!V83/'3.1.a'!$E$183</f>
        <v>1.3234028095481391E-4</v>
      </c>
      <c r="W83" s="146">
        <f>'2.2'!W83/'3.1.a'!$E$183</f>
        <v>2.7087317224118283E-2</v>
      </c>
      <c r="X83" s="146">
        <f>'2.2'!X83/'3.1.a'!$E$183</f>
        <v>5.8800198805191432E-2</v>
      </c>
      <c r="Y83" s="146">
        <f>'2.2'!Y83/'3.1.a'!$E$183</f>
        <v>-8.6019856310264528E-2</v>
      </c>
      <c r="Z83" s="225">
        <f>'2.2'!Z83/'3.1.a'!$E$183</f>
        <v>0</v>
      </c>
      <c r="AA83" s="224">
        <f>'2.2'!AA83/'3.1.a'!$F$183</f>
        <v>7.7781542582093735E-5</v>
      </c>
      <c r="AB83" s="146">
        <f>'2.2'!AB83/'3.1.a'!$F$183</f>
        <v>0</v>
      </c>
      <c r="AC83" s="146">
        <f>'2.2'!AC83/'3.1.a'!$F$183</f>
        <v>0</v>
      </c>
      <c r="AD83" s="146">
        <f>'2.2'!AD83/'3.1.a'!$F$183</f>
        <v>7.7781542582093735E-5</v>
      </c>
      <c r="AE83" s="146">
        <f>'2.2'!AE83/'3.1.a'!$F$183</f>
        <v>2.5439082655618006E-2</v>
      </c>
      <c r="AF83" s="146">
        <f>'2.2'!AF83/'3.1.a'!$F$183</f>
        <v>5.6087356056536697E-2</v>
      </c>
      <c r="AG83" s="146">
        <f>'2.2'!AG83/'3.1.a'!$F$183</f>
        <v>-8.1604220254736792E-2</v>
      </c>
      <c r="AH83" s="225">
        <f>'2.2'!AH83/'3.1.a'!$F$183</f>
        <v>0</v>
      </c>
      <c r="AI83" s="224">
        <f>'2.2'!AI83/'3.1.a'!$G$183</f>
        <v>8.3975948054950444E-5</v>
      </c>
      <c r="AJ83" s="146">
        <f>'2.2'!AJ83/'3.1.a'!$G$183</f>
        <v>0</v>
      </c>
      <c r="AK83" s="146">
        <f>'2.2'!AK83/'3.1.a'!$G$183</f>
        <v>0</v>
      </c>
      <c r="AL83" s="146">
        <f>'2.2'!AL83/'3.1.a'!$G$183</f>
        <v>8.3975948054950444E-5</v>
      </c>
      <c r="AM83" s="146">
        <f>'2.2'!AM83/'3.1.a'!$G$183</f>
        <v>2.6036407668229969E-2</v>
      </c>
      <c r="AN83" s="146">
        <f>'2.2'!AN83/'3.1.a'!$G$183</f>
        <v>5.7133043018094909E-2</v>
      </c>
      <c r="AO83" s="146">
        <f>'2.2'!AO83/'3.1.a'!$G$183</f>
        <v>-8.3253426634379818E-2</v>
      </c>
      <c r="AP83" s="225">
        <f>'2.2'!AP83/'3.1.a'!$G$183</f>
        <v>0</v>
      </c>
      <c r="AQ83" s="224">
        <f>'2.2'!AQ83/'3.1.a'!$H$183</f>
        <v>8.9950014179956692E-5</v>
      </c>
      <c r="AR83" s="146">
        <f>'2.2'!AR83/'3.1.a'!$H$183</f>
        <v>0</v>
      </c>
      <c r="AS83" s="146">
        <f>'2.2'!AS83/'3.1.a'!$H$183</f>
        <v>0</v>
      </c>
      <c r="AT83" s="146">
        <f>'2.2'!AT83/'3.1.a'!$H$183</f>
        <v>8.9950014179956692E-5</v>
      </c>
      <c r="AU83" s="146">
        <f>'2.2'!AU83/'3.1.a'!$H$183</f>
        <v>2.4711917675188377E-2</v>
      </c>
      <c r="AV83" s="146">
        <f>'2.2'!AV83/'3.1.a'!$H$183</f>
        <v>5.7323881607961077E-2</v>
      </c>
      <c r="AW83" s="146">
        <f>'2.2'!AW83/'3.1.a'!$H$183</f>
        <v>-8.2125749297329423E-2</v>
      </c>
      <c r="AX83" s="225">
        <f>'2.2'!AX83/'3.1.a'!$H$183</f>
        <v>0</v>
      </c>
      <c r="AY83" s="224">
        <f>'2.2'!AY83/'3.1.a'!$I$183</f>
        <v>1.0026982281833078E-4</v>
      </c>
      <c r="AZ83" s="146">
        <f>'2.2'!AZ83/'3.1.a'!$I$183</f>
        <v>0</v>
      </c>
      <c r="BA83" s="146">
        <f>'2.2'!BA83/'3.1.a'!$I$183</f>
        <v>0</v>
      </c>
      <c r="BB83" s="146">
        <f>'2.2'!BB83/'3.1.a'!$I$183</f>
        <v>1.0026982281833078E-4</v>
      </c>
      <c r="BC83" s="146">
        <f>'2.2'!BC83/'3.1.a'!$I$183</f>
        <v>2.6230978642091455E-2</v>
      </c>
      <c r="BD83" s="146">
        <f>'2.2'!BD83/'3.1.a'!$I$183</f>
        <v>6.012353580773571E-2</v>
      </c>
      <c r="BE83" s="146">
        <f>'2.2'!BE83/'3.1.a'!$I$183</f>
        <v>-8.6454784272645496E-2</v>
      </c>
      <c r="BF83" s="225">
        <f>'2.2'!BF83/'3.1.a'!$I$183</f>
        <v>0</v>
      </c>
      <c r="BG83" s="224">
        <f>'2.2'!BG83/'3.1.a'!$J$183</f>
        <v>1.8057031866322885E-4</v>
      </c>
      <c r="BH83" s="146">
        <f>'2.2'!BH83/'3.1.a'!$J$183</f>
        <v>0</v>
      </c>
      <c r="BI83" s="146">
        <f>'2.2'!BI83/'3.1.a'!$J$183</f>
        <v>0</v>
      </c>
      <c r="BJ83" s="146">
        <f>'2.2'!BJ83/'3.1.a'!$J$183</f>
        <v>1.8057031866322885E-4</v>
      </c>
      <c r="BK83" s="146">
        <f>'2.2'!BK83/'3.1.a'!$J$183</f>
        <v>2.4216885598224117E-2</v>
      </c>
      <c r="BL83" s="146">
        <f>'2.2'!BL83/'3.1.a'!$J$183</f>
        <v>5.8537822790969266E-2</v>
      </c>
      <c r="BM83" s="146">
        <f>'2.2'!BM83/'3.1.a'!$J$183</f>
        <v>-8.2935278707856622E-2</v>
      </c>
      <c r="BN83" s="225">
        <f>'2.2'!BN83/'3.1.a'!$J$183</f>
        <v>0</v>
      </c>
      <c r="BO83" s="224">
        <f>'2.2'!BO83/'3.1.a'!$K$183</f>
        <v>1.2799231060311319E-4</v>
      </c>
      <c r="BP83" s="146">
        <f>'2.2'!BP83/'3.1.a'!$K$183</f>
        <v>0</v>
      </c>
      <c r="BQ83" s="146">
        <f>'2.2'!BQ83/'3.1.a'!$K$183</f>
        <v>0</v>
      </c>
      <c r="BR83" s="146">
        <f>'2.2'!BR83/'3.1.a'!$K$183</f>
        <v>1.2799231060311319E-4</v>
      </c>
      <c r="BS83" s="146">
        <f>'2.2'!BS83/'3.1.a'!$K$183</f>
        <v>2.5534180577672115E-2</v>
      </c>
      <c r="BT83" s="146">
        <f>'2.2'!BT83/'3.1.a'!$K$183</f>
        <v>6.0205872991676596E-2</v>
      </c>
      <c r="BU83" s="146">
        <f>'2.2'!BU83/'3.1.a'!$K$183</f>
        <v>-8.5868045879951824E-2</v>
      </c>
      <c r="BV83" s="225">
        <f>'2.2'!BV83/'3.1.a'!$K$183</f>
        <v>0</v>
      </c>
      <c r="BW83" s="224">
        <f>'2.2'!BW83/'3.1.a'!$L$183</f>
        <v>1.4202155941336176E-4</v>
      </c>
      <c r="BX83" s="146">
        <f>'2.2'!BX83/'3.1.a'!$L$183</f>
        <v>0</v>
      </c>
      <c r="BY83" s="146">
        <f>'2.2'!BY83/'3.1.a'!$L$183</f>
        <v>0</v>
      </c>
      <c r="BZ83" s="146">
        <f>'2.2'!BZ83/'3.1.a'!$L$183</f>
        <v>1.4202155941336176E-4</v>
      </c>
      <c r="CA83" s="146">
        <f>'2.2'!CA83/'3.1.a'!$L$183</f>
        <v>2.5021623694987866E-2</v>
      </c>
      <c r="CB83" s="146">
        <f>'2.2'!CB83/'3.1.a'!$L$183</f>
        <v>6.2233489117758278E-2</v>
      </c>
      <c r="CC83" s="146">
        <f>'2.2'!CC83/'3.1.a'!$L$183</f>
        <v>-8.7397134372159513E-2</v>
      </c>
      <c r="CD83" s="225">
        <f>'2.2'!CD83/'3.1.a'!$L$183</f>
        <v>0</v>
      </c>
      <c r="CE83" s="224">
        <f>'2.2'!CE83/'3.1.a'!$M$183</f>
        <v>8.975799382565899E-5</v>
      </c>
      <c r="CF83" s="146">
        <f>'2.2'!CF83/'3.1.a'!$M$183</f>
        <v>0</v>
      </c>
      <c r="CG83" s="146">
        <f>'2.2'!CG83/'3.1.a'!$M$183</f>
        <v>0</v>
      </c>
      <c r="CH83" s="146">
        <f>'2.2'!CH83/'3.1.a'!$M$183</f>
        <v>8.975799382565899E-5</v>
      </c>
      <c r="CI83" s="146">
        <f>'2.2'!CI83/'3.1.a'!$M$183</f>
        <v>3.4948199350483801E-2</v>
      </c>
      <c r="CJ83" s="146">
        <f>'2.2'!CJ83/'3.1.a'!$M$183</f>
        <v>6.6522744673560133E-2</v>
      </c>
      <c r="CK83" s="146">
        <f>'2.2'!CK83/'3.1.a'!$M$183</f>
        <v>-0.1015607020178696</v>
      </c>
      <c r="CL83" s="284">
        <f>'2.2'!CL83/'3.1.a'!$M$183</f>
        <v>0</v>
      </c>
    </row>
    <row r="84" spans="1:91" ht="20.100000000000001" customHeight="1" x14ac:dyDescent="0.25">
      <c r="A84" s="21">
        <v>1331</v>
      </c>
      <c r="B84" s="22" t="s">
        <v>286</v>
      </c>
      <c r="C84" s="226">
        <f>'2.2'!C84/'3.1.a'!$C$183</f>
        <v>4.845999715377368E-5</v>
      </c>
      <c r="D84" s="147">
        <f>'2.2'!D84/'3.1.a'!$C$183</f>
        <v>0</v>
      </c>
      <c r="E84" s="147">
        <f>'2.2'!E84/'3.1.a'!$C$183</f>
        <v>0</v>
      </c>
      <c r="F84" s="147">
        <f>'2.2'!F84/'3.1.a'!$C$183</f>
        <v>4.845999715377368E-5</v>
      </c>
      <c r="G84" s="147">
        <f>'2.2'!G84/'3.1.a'!$C$183</f>
        <v>2.6202105940261521E-2</v>
      </c>
      <c r="H84" s="147">
        <f>'2.2'!H84/'3.1.a'!$C$183</f>
        <v>5.3150736481660361E-2</v>
      </c>
      <c r="I84" s="147">
        <f>'2.2'!I84/'3.1.a'!$C$183</f>
        <v>-7.9401302419075656E-2</v>
      </c>
      <c r="J84" s="227">
        <f>'2.2'!J84/'3.1.a'!$C$183</f>
        <v>0</v>
      </c>
      <c r="K84" s="226">
        <f>'2.2'!K84/'3.1.a'!$D$183</f>
        <v>8.8275039297300837E-5</v>
      </c>
      <c r="L84" s="147">
        <f>'2.2'!L84/'3.1.a'!$D$183</f>
        <v>0</v>
      </c>
      <c r="M84" s="147">
        <f>'2.2'!M84/'3.1.a'!$D$183</f>
        <v>0</v>
      </c>
      <c r="N84" s="147">
        <f>'2.2'!N84/'3.1.a'!$D$183</f>
        <v>8.8275039297300837E-5</v>
      </c>
      <c r="O84" s="147">
        <f>'2.2'!O84/'3.1.a'!$D$183</f>
        <v>2.6220537319556262E-2</v>
      </c>
      <c r="P84" s="147">
        <f>'2.2'!P84/'3.1.a'!$D$183</f>
        <v>5.4790838109469393E-2</v>
      </c>
      <c r="Q84" s="147">
        <f>'2.2'!Q84/'3.1.a'!$D$183</f>
        <v>-8.1099650468322959E-2</v>
      </c>
      <c r="R84" s="227">
        <f>'2.2'!R84/'3.1.a'!$D$183</f>
        <v>0</v>
      </c>
      <c r="S84" s="226">
        <f>'2.2'!S84/'3.1.a'!$E$183</f>
        <v>1.1999133202277994E-4</v>
      </c>
      <c r="T84" s="147">
        <f>'2.2'!T84/'3.1.a'!$E$183</f>
        <v>0</v>
      </c>
      <c r="U84" s="147">
        <f>'2.2'!U84/'3.1.a'!$E$183</f>
        <v>0</v>
      </c>
      <c r="V84" s="147">
        <f>'2.2'!V84/'3.1.a'!$E$183</f>
        <v>1.1999133202277994E-4</v>
      </c>
      <c r="W84" s="147">
        <f>'2.2'!W84/'3.1.a'!$E$183</f>
        <v>2.5553286062649484E-2</v>
      </c>
      <c r="X84" s="147">
        <f>'2.2'!X84/'3.1.a'!$E$183</f>
        <v>5.5232153388544196E-2</v>
      </c>
      <c r="Y84" s="147">
        <f>'2.2'!Y84/'3.1.a'!$E$183</f>
        <v>-8.0905430783216464E-2</v>
      </c>
      <c r="Z84" s="227">
        <f>'2.2'!Z84/'3.1.a'!$E$183</f>
        <v>0</v>
      </c>
      <c r="AA84" s="226">
        <f>'2.2'!AA84/'3.1.a'!$F$183</f>
        <v>6.6009423604724958E-5</v>
      </c>
      <c r="AB84" s="147">
        <f>'2.2'!AB84/'3.1.a'!$F$183</f>
        <v>0</v>
      </c>
      <c r="AC84" s="147">
        <f>'2.2'!AC84/'3.1.a'!$F$183</f>
        <v>0</v>
      </c>
      <c r="AD84" s="147">
        <f>'2.2'!AD84/'3.1.a'!$F$183</f>
        <v>6.6009423604724958E-5</v>
      </c>
      <c r="AE84" s="147">
        <f>'2.2'!AE84/'3.1.a'!$F$183</f>
        <v>2.4078186409157522E-2</v>
      </c>
      <c r="AF84" s="147">
        <f>'2.2'!AF84/'3.1.a'!$F$183</f>
        <v>5.4176441307959837E-2</v>
      </c>
      <c r="AG84" s="147">
        <f>'2.2'!AG84/'3.1.a'!$F$183</f>
        <v>-7.8320637140722071E-2</v>
      </c>
      <c r="AH84" s="227">
        <f>'2.2'!AH84/'3.1.a'!$F$183</f>
        <v>0</v>
      </c>
      <c r="AI84" s="226">
        <f>'2.2'!AI84/'3.1.a'!$G$183</f>
        <v>7.2611234154352889E-5</v>
      </c>
      <c r="AJ84" s="147">
        <f>'2.2'!AJ84/'3.1.a'!$G$183</f>
        <v>0</v>
      </c>
      <c r="AK84" s="147">
        <f>'2.2'!AK84/'3.1.a'!$G$183</f>
        <v>0</v>
      </c>
      <c r="AL84" s="147">
        <f>'2.2'!AL84/'3.1.a'!$G$183</f>
        <v>7.2611234154352889E-5</v>
      </c>
      <c r="AM84" s="147">
        <f>'2.2'!AM84/'3.1.a'!$G$183</f>
        <v>2.4663902852819511E-2</v>
      </c>
      <c r="AN84" s="147">
        <f>'2.2'!AN84/'3.1.a'!$G$183</f>
        <v>5.4600985337683025E-2</v>
      </c>
      <c r="AO84" s="147">
        <f>'2.2'!AO84/'3.1.a'!$G$183</f>
        <v>-7.9337499424656885E-2</v>
      </c>
      <c r="AP84" s="227">
        <f>'2.2'!AP84/'3.1.a'!$G$183</f>
        <v>0</v>
      </c>
      <c r="AQ84" s="226">
        <f>'2.2'!AQ84/'3.1.a'!$H$183</f>
        <v>7.683772621509069E-5</v>
      </c>
      <c r="AR84" s="147">
        <f>'2.2'!AR84/'3.1.a'!$H$183</f>
        <v>0</v>
      </c>
      <c r="AS84" s="147">
        <f>'2.2'!AS84/'3.1.a'!$H$183</f>
        <v>0</v>
      </c>
      <c r="AT84" s="147">
        <f>'2.2'!AT84/'3.1.a'!$H$183</f>
        <v>7.683772621509069E-5</v>
      </c>
      <c r="AU84" s="147">
        <f>'2.2'!AU84/'3.1.a'!$H$183</f>
        <v>2.4111702003032403E-2</v>
      </c>
      <c r="AV84" s="147">
        <f>'2.2'!AV84/'3.1.a'!$H$183</f>
        <v>5.5210580036924459E-2</v>
      </c>
      <c r="AW84" s="147">
        <f>'2.2'!AW84/'3.1.a'!$H$183</f>
        <v>-7.9399119766171963E-2</v>
      </c>
      <c r="AX84" s="227">
        <f>'2.2'!AX84/'3.1.a'!$H$183</f>
        <v>0</v>
      </c>
      <c r="AY84" s="226">
        <f>'2.2'!AY84/'3.1.a'!$I$183</f>
        <v>9.6845534798944955E-5</v>
      </c>
      <c r="AZ84" s="147">
        <f>'2.2'!AZ84/'3.1.a'!$I$183</f>
        <v>0</v>
      </c>
      <c r="BA84" s="147">
        <f>'2.2'!BA84/'3.1.a'!$I$183</f>
        <v>0</v>
      </c>
      <c r="BB84" s="147">
        <f>'2.2'!BB84/'3.1.a'!$I$183</f>
        <v>9.6845534798944955E-5</v>
      </c>
      <c r="BC84" s="147">
        <f>'2.2'!BC84/'3.1.a'!$I$183</f>
        <v>2.5322091575402918E-2</v>
      </c>
      <c r="BD84" s="147">
        <f>'2.2'!BD84/'3.1.a'!$I$183</f>
        <v>5.7662559816791914E-2</v>
      </c>
      <c r="BE84" s="147">
        <f>'2.2'!BE84/'3.1.a'!$I$183</f>
        <v>-8.3081496926993778E-2</v>
      </c>
      <c r="BF84" s="227">
        <f>'2.2'!BF84/'3.1.a'!$I$183</f>
        <v>0</v>
      </c>
      <c r="BG84" s="226">
        <f>'2.2'!BG84/'3.1.a'!$J$183</f>
        <v>1.7731192409997846E-4</v>
      </c>
      <c r="BH84" s="147">
        <f>'2.2'!BH84/'3.1.a'!$J$183</f>
        <v>0</v>
      </c>
      <c r="BI84" s="147">
        <f>'2.2'!BI84/'3.1.a'!$J$183</f>
        <v>0</v>
      </c>
      <c r="BJ84" s="147">
        <f>'2.2'!BJ84/'3.1.a'!$J$183</f>
        <v>1.7731192409997846E-4</v>
      </c>
      <c r="BK84" s="147">
        <f>'2.2'!BK84/'3.1.a'!$J$183</f>
        <v>2.3515271719512704E-2</v>
      </c>
      <c r="BL84" s="147">
        <f>'2.2'!BL84/'3.1.a'!$J$183</f>
        <v>5.7046876519641472E-2</v>
      </c>
      <c r="BM84" s="147">
        <f>'2.2'!BM84/'3.1.a'!$J$183</f>
        <v>-8.0739460163254159E-2</v>
      </c>
      <c r="BN84" s="227">
        <f>'2.2'!BN84/'3.1.a'!$J$183</f>
        <v>0</v>
      </c>
      <c r="BO84" s="226">
        <f>'2.2'!BO84/'3.1.a'!$K$183</f>
        <v>1.2700212881636732E-4</v>
      </c>
      <c r="BP84" s="147">
        <f>'2.2'!BP84/'3.1.a'!$K$183</f>
        <v>0</v>
      </c>
      <c r="BQ84" s="147">
        <f>'2.2'!BQ84/'3.1.a'!$K$183</f>
        <v>0</v>
      </c>
      <c r="BR84" s="147">
        <f>'2.2'!BR84/'3.1.a'!$K$183</f>
        <v>1.2700212881636732E-4</v>
      </c>
      <c r="BS84" s="147">
        <f>'2.2'!BS84/'3.1.a'!$K$183</f>
        <v>2.494885344115404E-2</v>
      </c>
      <c r="BT84" s="147">
        <f>'2.2'!BT84/'3.1.a'!$K$183</f>
        <v>5.8085412657655454E-2</v>
      </c>
      <c r="BU84" s="147">
        <f>'2.2'!BU84/'3.1.a'!$K$183</f>
        <v>-8.3161268227625859E-2</v>
      </c>
      <c r="BV84" s="227">
        <f>'2.2'!BV84/'3.1.a'!$K$183</f>
        <v>0</v>
      </c>
      <c r="BW84" s="226">
        <f>'2.2'!BW84/'3.1.a'!$L$183</f>
        <v>1.3918336032281043E-4</v>
      </c>
      <c r="BX84" s="147">
        <f>'2.2'!BX84/'3.1.a'!$L$183</f>
        <v>0</v>
      </c>
      <c r="BY84" s="147">
        <f>'2.2'!BY84/'3.1.a'!$L$183</f>
        <v>0</v>
      </c>
      <c r="BZ84" s="147">
        <f>'2.2'!BZ84/'3.1.a'!$L$183</f>
        <v>1.3918336032281043E-4</v>
      </c>
      <c r="CA84" s="147">
        <f>'2.2'!CA84/'3.1.a'!$L$183</f>
        <v>2.447631329120321E-2</v>
      </c>
      <c r="CB84" s="147">
        <f>'2.2'!CB84/'3.1.a'!$L$183</f>
        <v>6.0787141487623333E-2</v>
      </c>
      <c r="CC84" s="147">
        <f>'2.2'!CC84/'3.1.a'!$L$183</f>
        <v>-8.5402638139149362E-2</v>
      </c>
      <c r="CD84" s="227">
        <f>'2.2'!CD84/'3.1.a'!$L$183</f>
        <v>0</v>
      </c>
      <c r="CE84" s="226">
        <f>'2.2'!CE84/'3.1.a'!$M$183</f>
        <v>8.9690369551259931E-5</v>
      </c>
      <c r="CF84" s="147">
        <f>'2.2'!CF84/'3.1.a'!$M$183</f>
        <v>0</v>
      </c>
      <c r="CG84" s="147">
        <f>'2.2'!CG84/'3.1.a'!$M$183</f>
        <v>0</v>
      </c>
      <c r="CH84" s="147">
        <f>'2.2'!CH84/'3.1.a'!$M$183</f>
        <v>8.9690369551259931E-5</v>
      </c>
      <c r="CI84" s="97" t="s">
        <v>833</v>
      </c>
      <c r="CJ84" s="97" t="s">
        <v>833</v>
      </c>
      <c r="CK84" s="97" t="s">
        <v>833</v>
      </c>
      <c r="CL84" s="289" t="s">
        <v>833</v>
      </c>
    </row>
    <row r="85" spans="1:91" ht="20.100000000000001" customHeight="1" x14ac:dyDescent="0.25">
      <c r="A85" s="21">
        <v>1332</v>
      </c>
      <c r="B85" s="22" t="s">
        <v>287</v>
      </c>
      <c r="C85" s="226">
        <f>'2.2'!C85/'3.1.a'!$C$183</f>
        <v>2.1710080113807878E-5</v>
      </c>
      <c r="D85" s="147">
        <f>'2.2'!D85/'3.1.a'!$C$183</f>
        <v>0</v>
      </c>
      <c r="E85" s="147">
        <f>'2.2'!E85/'3.1.a'!$C$183</f>
        <v>0</v>
      </c>
      <c r="F85" s="147">
        <f>'2.2'!F85/'3.1.a'!$C$183</f>
        <v>2.1710080113807878E-5</v>
      </c>
      <c r="G85" s="147">
        <f>'2.2'!G85/'3.1.a'!$C$183</f>
        <v>2.0210608943388472E-3</v>
      </c>
      <c r="H85" s="147">
        <f>'2.2'!H85/'3.1.a'!$C$183</f>
        <v>3.2759821638611132E-3</v>
      </c>
      <c r="I85" s="147">
        <f>'2.2'!I85/'3.1.a'!$C$183</f>
        <v>-5.3187531383137683E-3</v>
      </c>
      <c r="J85" s="227">
        <f>'2.2'!J85/'3.1.a'!$C$183</f>
        <v>0</v>
      </c>
      <c r="K85" s="226">
        <f>'2.2'!K85/'3.1.a'!$D$183</f>
        <v>1.679588121877843E-5</v>
      </c>
      <c r="L85" s="147">
        <f>'2.2'!L85/'3.1.a'!$D$183</f>
        <v>0</v>
      </c>
      <c r="M85" s="147">
        <f>'2.2'!M85/'3.1.a'!$D$183</f>
        <v>0</v>
      </c>
      <c r="N85" s="147">
        <f>'2.2'!N85/'3.1.a'!$D$183</f>
        <v>1.679588121877843E-5</v>
      </c>
      <c r="O85" s="147">
        <f>'2.2'!O85/'3.1.a'!$D$183</f>
        <v>1.4139439537428295E-3</v>
      </c>
      <c r="P85" s="147">
        <f>'2.2'!P85/'3.1.a'!$D$183</f>
        <v>2.3312579626872253E-3</v>
      </c>
      <c r="Q85" s="147">
        <f>'2.2'!Q85/'3.1.a'!$D$183</f>
        <v>-3.7619977976488333E-3</v>
      </c>
      <c r="R85" s="227">
        <f>'2.2'!R85/'3.1.a'!$D$183</f>
        <v>0</v>
      </c>
      <c r="S85" s="226">
        <f>'2.2'!S85/'3.1.a'!$E$183</f>
        <v>1.2348948932033995E-5</v>
      </c>
      <c r="T85" s="147">
        <f>'2.2'!T85/'3.1.a'!$E$183</f>
        <v>0</v>
      </c>
      <c r="U85" s="147">
        <f>'2.2'!U85/'3.1.a'!$E$183</f>
        <v>0</v>
      </c>
      <c r="V85" s="147">
        <f>'2.2'!V85/'3.1.a'!$E$183</f>
        <v>1.2348948932033995E-5</v>
      </c>
      <c r="W85" s="147">
        <f>'2.2'!W85/'3.1.a'!$E$183</f>
        <v>1.5340311614687994E-3</v>
      </c>
      <c r="X85" s="147">
        <f>'2.2'!X85/'3.1.a'!$E$183</f>
        <v>3.5680454166472438E-3</v>
      </c>
      <c r="Y85" s="147">
        <f>'2.2'!Y85/'3.1.a'!$E$183</f>
        <v>-5.1144255270480776E-3</v>
      </c>
      <c r="Z85" s="227">
        <f>'2.2'!Z85/'3.1.a'!$E$183</f>
        <v>0</v>
      </c>
      <c r="AA85" s="226">
        <f>'2.2'!AA85/'3.1.a'!$F$183</f>
        <v>1.1772118977368788E-5</v>
      </c>
      <c r="AB85" s="147">
        <f>'2.2'!AB85/'3.1.a'!$F$183</f>
        <v>0</v>
      </c>
      <c r="AC85" s="147">
        <f>'2.2'!AC85/'3.1.a'!$F$183</f>
        <v>0</v>
      </c>
      <c r="AD85" s="147">
        <f>'2.2'!AD85/'3.1.a'!$F$183</f>
        <v>1.1772118977368788E-5</v>
      </c>
      <c r="AE85" s="147">
        <f>'2.2'!AE85/'3.1.a'!$F$183</f>
        <v>1.3608962464604834E-3</v>
      </c>
      <c r="AF85" s="147">
        <f>'2.2'!AF85/'3.1.a'!$F$183</f>
        <v>1.9109147485768595E-3</v>
      </c>
      <c r="AG85" s="147">
        <f>'2.2'!AG85/'3.1.a'!$F$183</f>
        <v>-3.2835831140147122E-3</v>
      </c>
      <c r="AH85" s="227">
        <f>'2.2'!AH85/'3.1.a'!$F$183</f>
        <v>0</v>
      </c>
      <c r="AI85" s="226">
        <f>'2.2'!AI85/'3.1.a'!$G$183</f>
        <v>1.1364713900597566E-5</v>
      </c>
      <c r="AJ85" s="147">
        <f>'2.2'!AJ85/'3.1.a'!$G$183</f>
        <v>0</v>
      </c>
      <c r="AK85" s="147">
        <f>'2.2'!AK85/'3.1.a'!$G$183</f>
        <v>0</v>
      </c>
      <c r="AL85" s="147">
        <f>'2.2'!AL85/'3.1.a'!$G$183</f>
        <v>1.1364713900597566E-5</v>
      </c>
      <c r="AM85" s="147">
        <f>'2.2'!AM85/'3.1.a'!$G$183</f>
        <v>1.3725048154104571E-3</v>
      </c>
      <c r="AN85" s="147">
        <f>'2.2'!AN85/'3.1.a'!$G$183</f>
        <v>2.5320576804118834E-3</v>
      </c>
      <c r="AO85" s="147">
        <f>'2.2'!AO85/'3.1.a'!$G$183</f>
        <v>-3.9159272097229383E-3</v>
      </c>
      <c r="AP85" s="227">
        <f>'2.2'!AP85/'3.1.a'!$G$183</f>
        <v>0</v>
      </c>
      <c r="AQ85" s="226">
        <f>'2.2'!AQ85/'3.1.a'!$H$183</f>
        <v>1.3112287964865995E-5</v>
      </c>
      <c r="AR85" s="147">
        <f>'2.2'!AR85/'3.1.a'!$H$183</f>
        <v>0</v>
      </c>
      <c r="AS85" s="147">
        <f>'2.2'!AS85/'3.1.a'!$H$183</f>
        <v>0</v>
      </c>
      <c r="AT85" s="147">
        <f>'2.2'!AT85/'3.1.a'!$H$183</f>
        <v>1.3112287964865995E-5</v>
      </c>
      <c r="AU85" s="147">
        <f>'2.2'!AU85/'3.1.a'!$H$183</f>
        <v>6.0021567215597647E-4</v>
      </c>
      <c r="AV85" s="147">
        <f>'2.2'!AV85/'3.1.a'!$H$183</f>
        <v>2.1133015710366183E-3</v>
      </c>
      <c r="AW85" s="147">
        <f>'2.2'!AW85/'3.1.a'!$H$183</f>
        <v>-2.7266295311574608E-3</v>
      </c>
      <c r="AX85" s="227">
        <f>'2.2'!AX85/'3.1.a'!$H$183</f>
        <v>0</v>
      </c>
      <c r="AY85" s="226">
        <f>'2.2'!AY85/'3.1.a'!$I$183</f>
        <v>3.4242880193858098E-6</v>
      </c>
      <c r="AZ85" s="147">
        <f>'2.2'!AZ85/'3.1.a'!$I$183</f>
        <v>0</v>
      </c>
      <c r="BA85" s="147">
        <f>'2.2'!BA85/'3.1.a'!$I$183</f>
        <v>0</v>
      </c>
      <c r="BB85" s="147">
        <f>'2.2'!BB85/'3.1.a'!$I$183</f>
        <v>3.4242880193858098E-6</v>
      </c>
      <c r="BC85" s="147">
        <f>'2.2'!BC85/'3.1.a'!$I$183</f>
        <v>9.0888706668853581E-4</v>
      </c>
      <c r="BD85" s="147">
        <f>'2.2'!BD85/'3.1.a'!$I$183</f>
        <v>2.4609759909437969E-3</v>
      </c>
      <c r="BE85" s="147">
        <f>'2.2'!BE85/'3.1.a'!$I$183</f>
        <v>-3.3732873456517182E-3</v>
      </c>
      <c r="BF85" s="227">
        <f>'2.2'!BF85/'3.1.a'!$I$183</f>
        <v>0</v>
      </c>
      <c r="BG85" s="226">
        <f>'2.2'!BG85/'3.1.a'!$J$183</f>
        <v>3.2583945632504531E-6</v>
      </c>
      <c r="BH85" s="147">
        <f>'2.2'!BH85/'3.1.a'!$J$183</f>
        <v>0</v>
      </c>
      <c r="BI85" s="147">
        <f>'2.2'!BI85/'3.1.a'!$J$183</f>
        <v>0</v>
      </c>
      <c r="BJ85" s="147">
        <f>'2.2'!BJ85/'3.1.a'!$J$183</f>
        <v>3.2583945632504531E-6</v>
      </c>
      <c r="BK85" s="147">
        <f>'2.2'!BK85/'3.1.a'!$J$183</f>
        <v>7.0161387871141138E-4</v>
      </c>
      <c r="BL85" s="147">
        <f>'2.2'!BL85/'3.1.a'!$J$183</f>
        <v>1.4909462713277931E-3</v>
      </c>
      <c r="BM85" s="147">
        <f>'2.2'!BM85/'3.1.a'!$J$183</f>
        <v>-2.1958185446024551E-3</v>
      </c>
      <c r="BN85" s="227">
        <f>'2.2'!BN85/'3.1.a'!$J$183</f>
        <v>0</v>
      </c>
      <c r="BO85" s="226">
        <f>'2.2'!BO85/'3.1.a'!$K$183</f>
        <v>9.9018178674586932E-7</v>
      </c>
      <c r="BP85" s="147">
        <f>'2.2'!BP85/'3.1.a'!$K$183</f>
        <v>0</v>
      </c>
      <c r="BQ85" s="147">
        <f>'2.2'!BQ85/'3.1.a'!$K$183</f>
        <v>0</v>
      </c>
      <c r="BR85" s="147">
        <f>'2.2'!BR85/'3.1.a'!$K$183</f>
        <v>9.9018178674586932E-7</v>
      </c>
      <c r="BS85" s="147">
        <f>'2.2'!BS85/'3.1.a'!$K$183</f>
        <v>5.8532713651807491E-4</v>
      </c>
      <c r="BT85" s="147">
        <f>'2.2'!BT85/'3.1.a'!$K$183</f>
        <v>2.12046033402114E-3</v>
      </c>
      <c r="BU85" s="147">
        <f>'2.2'!BU85/'3.1.a'!$K$183</f>
        <v>-2.7067776523259602E-3</v>
      </c>
      <c r="BV85" s="227">
        <f>'2.2'!BV85/'3.1.a'!$K$183</f>
        <v>0</v>
      </c>
      <c r="BW85" s="226">
        <f>'2.2'!BW85/'3.1.a'!$L$183</f>
        <v>2.8381990905513389E-6</v>
      </c>
      <c r="BX85" s="147">
        <f>'2.2'!BX85/'3.1.a'!$L$183</f>
        <v>0</v>
      </c>
      <c r="BY85" s="147">
        <f>'2.2'!BY85/'3.1.a'!$L$183</f>
        <v>0</v>
      </c>
      <c r="BZ85" s="147">
        <f>'2.2'!BZ85/'3.1.a'!$L$183</f>
        <v>2.8381990905513389E-6</v>
      </c>
      <c r="CA85" s="147">
        <f>'2.2'!CA85/'3.1.a'!$L$183</f>
        <v>5.4531040378465862E-4</v>
      </c>
      <c r="CB85" s="147">
        <f>'2.2'!CB85/'3.1.a'!$L$183</f>
        <v>1.4463476301349481E-3</v>
      </c>
      <c r="CC85" s="147">
        <f>'2.2'!CC85/'3.1.a'!$L$183</f>
        <v>-1.9944962330101582E-3</v>
      </c>
      <c r="CD85" s="227">
        <f>'2.2'!CD85/'3.1.a'!$L$183</f>
        <v>0</v>
      </c>
      <c r="CE85" s="226">
        <f>'2.2'!CE85/'3.1.a'!$M$183</f>
        <v>6.7624274399064616E-8</v>
      </c>
      <c r="CF85" s="147">
        <f>'2.2'!CF85/'3.1.a'!$M$183</f>
        <v>0</v>
      </c>
      <c r="CG85" s="147">
        <f>'2.2'!CG85/'3.1.a'!$M$183</f>
        <v>0</v>
      </c>
      <c r="CH85" s="147">
        <f>'2.2'!CH85/'3.1.a'!$M$183</f>
        <v>6.7624274399064616E-8</v>
      </c>
      <c r="CI85" s="97" t="s">
        <v>833</v>
      </c>
      <c r="CJ85" s="97" t="s">
        <v>833</v>
      </c>
      <c r="CK85" s="97" t="s">
        <v>833</v>
      </c>
      <c r="CL85" s="289" t="s">
        <v>833</v>
      </c>
    </row>
    <row r="86" spans="1:91" s="41" customFormat="1" ht="20.100000000000001" customHeight="1" x14ac:dyDescent="0.25">
      <c r="A86" s="32">
        <v>14</v>
      </c>
      <c r="B86" s="33" t="s">
        <v>247</v>
      </c>
      <c r="C86" s="236">
        <f>'2.2'!C86/'3.1.a'!$C$183</f>
        <v>5.4568512934880811E-2</v>
      </c>
      <c r="D86" s="213">
        <f>'2.2'!D86/'3.1.a'!$C$183</f>
        <v>5.9673050980288203E-3</v>
      </c>
      <c r="E86" s="213">
        <f>'2.2'!E86/'3.1.a'!$C$183</f>
        <v>-4.5833047401248684E-3</v>
      </c>
      <c r="F86" s="213">
        <f>'2.2'!F86/'3.1.a'!$C$183</f>
        <v>5.5952513292784771E-2</v>
      </c>
      <c r="G86" s="213">
        <f>'2.2'!G86/'3.1.a'!$C$183</f>
        <v>8.1247329748556779E-3</v>
      </c>
      <c r="H86" s="213">
        <f>'2.2'!H86/'3.1.a'!$C$183</f>
        <v>5.7889890537285152E-3</v>
      </c>
      <c r="I86" s="213">
        <f>'2.2'!I86/'3.1.a'!$C$183</f>
        <v>-1.8263982205844125E-2</v>
      </c>
      <c r="J86" s="237">
        <f>'2.2'!J86/'3.1.a'!$C$183</f>
        <v>5.160225311552484E-2</v>
      </c>
      <c r="K86" s="236">
        <f>'2.2'!K86/'3.1.a'!$D$183</f>
        <v>4.826685959364798E-2</v>
      </c>
      <c r="L86" s="213">
        <f>'2.2'!L86/'3.1.a'!$D$183</f>
        <v>6.1068334517850589E-3</v>
      </c>
      <c r="M86" s="213">
        <f>'2.2'!M86/'3.1.a'!$D$183</f>
        <v>-4.7069205464353881E-3</v>
      </c>
      <c r="N86" s="213">
        <f>'2.2'!N86/'3.1.a'!$D$183</f>
        <v>4.9666772498997647E-2</v>
      </c>
      <c r="O86" s="213">
        <f>'2.2'!O86/'3.1.a'!$D$183</f>
        <v>7.9878260704346095E-3</v>
      </c>
      <c r="P86" s="213">
        <f>'2.2'!P86/'3.1.a'!$D$183</f>
        <v>5.8884541415791872E-3</v>
      </c>
      <c r="Q86" s="213">
        <f>'2.2'!Q86/'3.1.a'!$D$183</f>
        <v>-1.2683658664882412E-2</v>
      </c>
      <c r="R86" s="237">
        <f>'2.2'!R86/'3.1.a'!$D$183</f>
        <v>5.0859394046129033E-2</v>
      </c>
      <c r="S86" s="236">
        <f>'2.2'!S86/'3.1.a'!$E$183</f>
        <v>5.6859868188909944E-2</v>
      </c>
      <c r="T86" s="213">
        <f>'2.2'!T86/'3.1.a'!$E$183</f>
        <v>6.8246459063608577E-3</v>
      </c>
      <c r="U86" s="213">
        <f>'2.2'!U86/'3.1.a'!$E$183</f>
        <v>-3.6641544527681543E-3</v>
      </c>
      <c r="V86" s="213">
        <f>'2.2'!V86/'3.1.a'!$E$183</f>
        <v>6.0020359642502637E-2</v>
      </c>
      <c r="W86" s="213">
        <f>'2.2'!W86/'3.1.a'!$E$183</f>
        <v>7.2690708353059415E-3</v>
      </c>
      <c r="X86" s="213">
        <f>'2.2'!X86/'3.1.a'!$E$183</f>
        <v>5.7805888674475727E-3</v>
      </c>
      <c r="Y86" s="213">
        <f>'2.2'!Y86/'3.1.a'!$E$183</f>
        <v>-1.35030107867377E-2</v>
      </c>
      <c r="Z86" s="237">
        <f>'2.2'!Z86/'3.1.a'!$E$183</f>
        <v>5.9567008558518451E-2</v>
      </c>
      <c r="AA86" s="236">
        <f>'2.2'!AA86/'3.1.a'!$F$183</f>
        <v>5.0822742109652361E-2</v>
      </c>
      <c r="AB86" s="213">
        <f>'2.2'!AB86/'3.1.a'!$F$183</f>
        <v>5.2473412656530785E-3</v>
      </c>
      <c r="AC86" s="213">
        <f>'2.2'!AC86/'3.1.a'!$F$183</f>
        <v>-3.2546915512848911E-3</v>
      </c>
      <c r="AD86" s="213">
        <f>'2.2'!AD86/'3.1.a'!$F$183</f>
        <v>5.2815391824020549E-2</v>
      </c>
      <c r="AE86" s="213">
        <f>'2.2'!AE86/'3.1.a'!$F$183</f>
        <v>8.4062158549738277E-3</v>
      </c>
      <c r="AF86" s="213">
        <f>'2.2'!AF86/'3.1.a'!$F$183</f>
        <v>4.9102624037995896E-3</v>
      </c>
      <c r="AG86" s="213">
        <f>'2.2'!AG86/'3.1.a'!$F$183</f>
        <v>-1.1256225503717163E-2</v>
      </c>
      <c r="AH86" s="237">
        <f>'2.2'!AH86/'3.1.a'!$F$183</f>
        <v>5.4875644579076802E-2</v>
      </c>
      <c r="AI86" s="236">
        <f>'2.2'!AI86/'3.1.a'!$G$183</f>
        <v>4.3912338855133702E-2</v>
      </c>
      <c r="AJ86" s="213">
        <f>'2.2'!AJ86/'3.1.a'!$G$183</f>
        <v>6.0652923315122993E-3</v>
      </c>
      <c r="AK86" s="213">
        <f>'2.2'!AK86/'3.1.a'!$G$183</f>
        <v>-3.6605911881200629E-3</v>
      </c>
      <c r="AL86" s="213">
        <f>'2.2'!AL86/'3.1.a'!$G$183</f>
        <v>4.631703999852594E-2</v>
      </c>
      <c r="AM86" s="213">
        <f>'2.2'!AM86/'3.1.a'!$G$183</f>
        <v>7.8532908088889044E-3</v>
      </c>
      <c r="AN86" s="213">
        <f>'2.2'!AN86/'3.1.a'!$G$183</f>
        <v>5.7565220188289757E-3</v>
      </c>
      <c r="AO86" s="213">
        <f>'2.2'!AO86/'3.1.a'!$G$183</f>
        <v>-9.6399234957405978E-3</v>
      </c>
      <c r="AP86" s="237">
        <f>'2.2'!AP86/'3.1.a'!$G$183</f>
        <v>5.0286929330503223E-2</v>
      </c>
      <c r="AQ86" s="236">
        <f>'2.2'!AQ86/'3.1.a'!$H$183</f>
        <v>6.1388884696883458E-2</v>
      </c>
      <c r="AR86" s="213">
        <f>'2.2'!AR86/'3.1.a'!$H$183</f>
        <v>7.0642835227518932E-3</v>
      </c>
      <c r="AS86" s="213">
        <f>'2.2'!AS86/'3.1.a'!$H$183</f>
        <v>-4.7519463471000552E-3</v>
      </c>
      <c r="AT86" s="213">
        <f>'2.2'!AT86/'3.1.a'!$H$183</f>
        <v>6.3701221872535296E-2</v>
      </c>
      <c r="AU86" s="213">
        <f>'2.2'!AU86/'3.1.a'!$H$183</f>
        <v>1.0472255868693924E-2</v>
      </c>
      <c r="AV86" s="213">
        <f>'2.2'!AV86/'3.1.a'!$H$183</f>
        <v>6.8377983015164342E-3</v>
      </c>
      <c r="AW86" s="213">
        <f>'2.2'!AW86/'3.1.a'!$H$183</f>
        <v>-1.5384548654384423E-2</v>
      </c>
      <c r="AX86" s="237">
        <f>'2.2'!AX86/'3.1.a'!$H$183</f>
        <v>6.5626727388361228E-2</v>
      </c>
      <c r="AY86" s="236">
        <f>'2.2'!AY86/'3.1.a'!$I$183</f>
        <v>6.4099709025688401E-2</v>
      </c>
      <c r="AZ86" s="213">
        <f>'2.2'!AZ86/'3.1.a'!$I$183</f>
        <v>7.7318536655188556E-3</v>
      </c>
      <c r="BA86" s="213">
        <f>'2.2'!BA86/'3.1.a'!$I$183</f>
        <v>-5.0769640354117688E-3</v>
      </c>
      <c r="BB86" s="213">
        <f>'2.2'!BB86/'3.1.a'!$I$183</f>
        <v>6.6754598655795486E-2</v>
      </c>
      <c r="BC86" s="213">
        <f>'2.2'!BC86/'3.1.a'!$I$183</f>
        <v>8.6919296877866828E-3</v>
      </c>
      <c r="BD86" s="213">
        <f>'2.2'!BD86/'3.1.a'!$I$183</f>
        <v>7.0860790292505676E-3</v>
      </c>
      <c r="BE86" s="213">
        <f>'2.2'!BE86/'3.1.a'!$I$183</f>
        <v>-1.1604393623569272E-2</v>
      </c>
      <c r="BF86" s="237">
        <f>'2.2'!BF86/'3.1.a'!$I$183</f>
        <v>7.0928213749263461E-2</v>
      </c>
      <c r="BG86" s="236">
        <f>'2.2'!BG86/'3.1.a'!$J$183</f>
        <v>4.6359739264201665E-2</v>
      </c>
      <c r="BH86" s="213">
        <f>'2.2'!BH86/'3.1.a'!$J$183</f>
        <v>5.7127723214499748E-3</v>
      </c>
      <c r="BI86" s="213">
        <f>'2.2'!BI86/'3.1.a'!$J$183</f>
        <v>-4.1883594600893937E-3</v>
      </c>
      <c r="BJ86" s="213">
        <f>'2.2'!BJ86/'3.1.a'!$J$183</f>
        <v>4.7884152125562247E-2</v>
      </c>
      <c r="BK86" s="213">
        <f>'2.2'!BK86/'3.1.a'!$J$183</f>
        <v>8.6881329122100431E-3</v>
      </c>
      <c r="BL86" s="213">
        <f>'2.2'!BL86/'3.1.a'!$J$183</f>
        <v>6.5134342405682808E-3</v>
      </c>
      <c r="BM86" s="213">
        <f>'2.2'!BM86/'3.1.a'!$J$183</f>
        <v>-6.6700158094053722E-3</v>
      </c>
      <c r="BN86" s="237">
        <f>'2.2'!BN86/'3.1.a'!$J$183</f>
        <v>5.6415703468935201E-2</v>
      </c>
      <c r="BO86" s="236">
        <f>'2.2'!BO86/'3.1.a'!$K$183</f>
        <v>5.2743311187439711E-2</v>
      </c>
      <c r="BP86" s="213">
        <f>'2.2'!BP86/'3.1.a'!$K$183</f>
        <v>5.2420189827617689E-3</v>
      </c>
      <c r="BQ86" s="213">
        <f>'2.2'!BQ86/'3.1.a'!$K$183</f>
        <v>-3.9061709514357297E-3</v>
      </c>
      <c r="BR86" s="213">
        <f>'2.2'!BR86/'3.1.a'!$K$183</f>
        <v>5.407915921876575E-2</v>
      </c>
      <c r="BS86" s="213">
        <f>'2.2'!BS86/'3.1.a'!$K$183</f>
        <v>7.1375305122054226E-3</v>
      </c>
      <c r="BT86" s="213">
        <f>'2.2'!BT86/'3.1.a'!$K$183</f>
        <v>6.0520115072976981E-3</v>
      </c>
      <c r="BU86" s="213">
        <f>'2.2'!BU86/'3.1.a'!$K$183</f>
        <v>-7.2541672337479253E-3</v>
      </c>
      <c r="BV86" s="237">
        <f>'2.2'!BV86/'3.1.a'!$K$183</f>
        <v>6.0014534004520947E-2</v>
      </c>
      <c r="BW86" s="236">
        <f>'2.2'!BW86/'3.1.a'!$L$183</f>
        <v>5.761862511095555E-2</v>
      </c>
      <c r="BX86" s="213">
        <f>'2.2'!BX86/'3.1.a'!$L$183</f>
        <v>7.1841064176680755E-3</v>
      </c>
      <c r="BY86" s="213">
        <f>'2.2'!BY86/'3.1.a'!$L$183</f>
        <v>-3.6752234861778307E-3</v>
      </c>
      <c r="BZ86" s="213">
        <f>'2.2'!BZ86/'3.1.a'!$L$183</f>
        <v>6.1127508042445794E-2</v>
      </c>
      <c r="CA86" s="213">
        <f>'2.2'!CA86/'3.1.a'!$L$183</f>
        <v>7.4632923567556197E-3</v>
      </c>
      <c r="CB86" s="213">
        <f>'2.2'!CB86/'3.1.a'!$L$183</f>
        <v>5.8545793023438292E-3</v>
      </c>
      <c r="CC86" s="213">
        <f>'2.2'!CC86/'3.1.a'!$L$183</f>
        <v>-5.3128602989722671E-3</v>
      </c>
      <c r="CD86" s="237">
        <f>'2.2'!CD86/'3.1.a'!$L$183</f>
        <v>6.9132519402572978E-2</v>
      </c>
      <c r="CE86" s="236">
        <f>'2.2'!CE86/'3.1.a'!$M$183</f>
        <v>3.6381212461196008E-2</v>
      </c>
      <c r="CF86" s="213">
        <f>'2.2'!CF86/'3.1.a'!$M$183</f>
        <v>4.3137617768956703E-3</v>
      </c>
      <c r="CG86" s="213">
        <f>'2.2'!CG86/'3.1.a'!$M$183</f>
        <v>-3.7641709389665805E-3</v>
      </c>
      <c r="CH86" s="213">
        <f>'2.2'!CH86/'3.1.a'!$M$183</f>
        <v>3.6930803299125098E-2</v>
      </c>
      <c r="CI86" s="213">
        <f>'2.2'!CI86/'3.1.a'!$M$183</f>
        <v>7.8326386838615657E-3</v>
      </c>
      <c r="CJ86" s="213">
        <f>'2.2'!CJ86/'3.1.a'!$M$183</f>
        <v>4.8822965179160264E-3</v>
      </c>
      <c r="CK86" s="213">
        <f>'2.2'!CK86/'3.1.a'!$M$183</f>
        <v>-4.1900568482220769E-3</v>
      </c>
      <c r="CL86" s="283">
        <f>'2.2'!CL86/'3.1.a'!$M$183</f>
        <v>4.5455681652680609E-2</v>
      </c>
      <c r="CM86" s="293"/>
    </row>
    <row r="87" spans="1:91" ht="20.100000000000001" customHeight="1" x14ac:dyDescent="0.25">
      <c r="A87" s="35">
        <v>141</v>
      </c>
      <c r="B87" s="36" t="s">
        <v>290</v>
      </c>
      <c r="C87" s="224">
        <f>'2.2'!C87/'3.1.a'!$C$183</f>
        <v>4.79161584103074E-2</v>
      </c>
      <c r="D87" s="146">
        <f>'2.2'!D87/'3.1.a'!$C$183</f>
        <v>5.7376053814393617E-3</v>
      </c>
      <c r="E87" s="146">
        <f>'2.2'!E87/'3.1.a'!$C$183</f>
        <v>-4.5833047401248684E-3</v>
      </c>
      <c r="F87" s="146">
        <f>'2.2'!F87/'3.1.a'!$C$183</f>
        <v>4.9070459051621898E-2</v>
      </c>
      <c r="G87" s="146">
        <f>'2.2'!G87/'3.1.a'!$C$183</f>
        <v>2.2322393816817465E-3</v>
      </c>
      <c r="H87" s="146">
        <f>'2.2'!H87/'3.1.a'!$C$183</f>
        <v>1.89083476148958E-3</v>
      </c>
      <c r="I87" s="146">
        <f>'2.2'!I87/'3.1.a'!$C$183</f>
        <v>-1.8263982205844125E-2</v>
      </c>
      <c r="J87" s="225">
        <f>'2.2'!J87/'3.1.a'!$C$183</f>
        <v>3.4929550988949093E-2</v>
      </c>
      <c r="K87" s="224">
        <f>'2.2'!K87/'3.1.a'!$D$183</f>
        <v>4.1533172411301916E-2</v>
      </c>
      <c r="L87" s="146">
        <f>'2.2'!L87/'3.1.a'!$D$183</f>
        <v>5.8770677709189924E-3</v>
      </c>
      <c r="M87" s="146">
        <f>'2.2'!M87/'3.1.a'!$D$183</f>
        <v>-4.7069205464353881E-3</v>
      </c>
      <c r="N87" s="146">
        <f>'2.2'!N87/'3.1.a'!$D$183</f>
        <v>4.2703319635785518E-2</v>
      </c>
      <c r="O87" s="146">
        <f>'2.2'!O87/'3.1.a'!$D$183</f>
        <v>1.858694506071738E-3</v>
      </c>
      <c r="P87" s="146">
        <f>'2.2'!P87/'3.1.a'!$D$183</f>
        <v>2.2973757146314009E-3</v>
      </c>
      <c r="Q87" s="146">
        <f>'2.2'!Q87/'3.1.a'!$D$183</f>
        <v>-1.2683658664882412E-2</v>
      </c>
      <c r="R87" s="225">
        <f>'2.2'!R87/'3.1.a'!$D$183</f>
        <v>3.4175731191606239E-2</v>
      </c>
      <c r="S87" s="224">
        <f>'2.2'!S87/'3.1.a'!$E$183</f>
        <v>4.5910397680107851E-2</v>
      </c>
      <c r="T87" s="146">
        <f>'2.2'!T87/'3.1.a'!$E$183</f>
        <v>5.0670918980593007E-3</v>
      </c>
      <c r="U87" s="146">
        <f>'2.2'!U87/'3.1.a'!$E$183</f>
        <v>-3.6641544527681543E-3</v>
      </c>
      <c r="V87" s="146">
        <f>'2.2'!V87/'3.1.a'!$E$183</f>
        <v>4.7313335125398995E-2</v>
      </c>
      <c r="W87" s="146">
        <f>'2.2'!W87/'3.1.a'!$E$183</f>
        <v>1.511261777160519E-3</v>
      </c>
      <c r="X87" s="146">
        <f>'2.2'!X87/'3.1.a'!$E$183</f>
        <v>2.9400425443698126E-3</v>
      </c>
      <c r="Y87" s="146">
        <f>'2.2'!Y87/'3.1.a'!$E$183</f>
        <v>-1.35030107867377E-2</v>
      </c>
      <c r="Z87" s="225">
        <f>'2.2'!Z87/'3.1.a'!$E$183</f>
        <v>3.8261628660191623E-2</v>
      </c>
      <c r="AA87" s="224">
        <f>'2.2'!AA87/'3.1.a'!$F$183</f>
        <v>4.1497684900112436E-2</v>
      </c>
      <c r="AB87" s="146">
        <f>'2.2'!AB87/'3.1.a'!$F$183</f>
        <v>4.767778198177702E-3</v>
      </c>
      <c r="AC87" s="146">
        <f>'2.2'!AC87/'3.1.a'!$F$183</f>
        <v>-3.2546915512848911E-3</v>
      </c>
      <c r="AD87" s="146">
        <f>'2.2'!AD87/'3.1.a'!$F$183</f>
        <v>4.301077154700525E-2</v>
      </c>
      <c r="AE87" s="146">
        <f>'2.2'!AE87/'3.1.a'!$F$183</f>
        <v>1.4961099588841848E-3</v>
      </c>
      <c r="AF87" s="146">
        <f>'2.2'!AF87/'3.1.a'!$F$183</f>
        <v>1.4930281502279139E-3</v>
      </c>
      <c r="AG87" s="146">
        <f>'2.2'!AG87/'3.1.a'!$F$183</f>
        <v>-1.1256225503717163E-2</v>
      </c>
      <c r="AH87" s="225">
        <f>'2.2'!AH87/'3.1.a'!$F$183</f>
        <v>3.4743684152400187E-2</v>
      </c>
      <c r="AI87" s="224">
        <f>'2.2'!AI87/'3.1.a'!$G$183</f>
        <v>3.6787373006321643E-2</v>
      </c>
      <c r="AJ87" s="146">
        <f>'2.2'!AJ87/'3.1.a'!$G$183</f>
        <v>5.1862197978768815E-3</v>
      </c>
      <c r="AK87" s="146">
        <f>'2.2'!AK87/'3.1.a'!$G$183</f>
        <v>-3.6605911881200629E-3</v>
      </c>
      <c r="AL87" s="146">
        <f>'2.2'!AL87/'3.1.a'!$G$183</f>
        <v>3.8313001616078458E-2</v>
      </c>
      <c r="AM87" s="146">
        <f>'2.2'!AM87/'3.1.a'!$G$183</f>
        <v>1.7865673584261377E-3</v>
      </c>
      <c r="AN87" s="146">
        <f>'2.2'!AN87/'3.1.a'!$G$183</f>
        <v>2.2976104319830937E-3</v>
      </c>
      <c r="AO87" s="146">
        <f>'2.2'!AO87/'3.1.a'!$G$183</f>
        <v>-9.6399234957405978E-3</v>
      </c>
      <c r="AP87" s="225">
        <f>'2.2'!AP87/'3.1.a'!$G$183</f>
        <v>3.2757255910747095E-2</v>
      </c>
      <c r="AQ87" s="224">
        <f>'2.2'!AQ87/'3.1.a'!$H$183</f>
        <v>5.264067814934266E-2</v>
      </c>
      <c r="AR87" s="146">
        <f>'2.2'!AR87/'3.1.a'!$H$183</f>
        <v>6.1525039210549E-3</v>
      </c>
      <c r="AS87" s="146">
        <f>'2.2'!AS87/'3.1.a'!$H$183</f>
        <v>-4.7519463471000552E-3</v>
      </c>
      <c r="AT87" s="146">
        <f>'2.2'!AT87/'3.1.a'!$H$183</f>
        <v>5.4041235723297498E-2</v>
      </c>
      <c r="AU87" s="146">
        <f>'2.2'!AU87/'3.1.a'!$H$183</f>
        <v>1.4466773967210913E-3</v>
      </c>
      <c r="AV87" s="146">
        <f>'2.2'!AV87/'3.1.a'!$H$183</f>
        <v>2.7481444916438876E-3</v>
      </c>
      <c r="AW87" s="146">
        <f>'2.2'!AW87/'3.1.a'!$H$183</f>
        <v>-1.5384548654384423E-2</v>
      </c>
      <c r="AX87" s="225">
        <f>'2.2'!AX87/'3.1.a'!$H$183</f>
        <v>4.2851508957278059E-2</v>
      </c>
      <c r="AY87" s="224">
        <f>'2.2'!AY87/'3.1.a'!$I$183</f>
        <v>5.2714104687194709E-2</v>
      </c>
      <c r="AZ87" s="146">
        <f>'2.2'!AZ87/'3.1.a'!$I$183</f>
        <v>7.3319919904015216E-3</v>
      </c>
      <c r="BA87" s="146">
        <f>'2.2'!BA87/'3.1.a'!$I$183</f>
        <v>-5.0769640354117688E-3</v>
      </c>
      <c r="BB87" s="146">
        <f>'2.2'!BB87/'3.1.a'!$I$183</f>
        <v>5.4969132642184455E-2</v>
      </c>
      <c r="BC87" s="146">
        <f>'2.2'!BC87/'3.1.a'!$I$183</f>
        <v>1.3598796203274511E-3</v>
      </c>
      <c r="BD87" s="146">
        <f>'2.2'!BD87/'3.1.a'!$I$183</f>
        <v>3.1080045287788399E-3</v>
      </c>
      <c r="BE87" s="146">
        <f>'2.2'!BE87/'3.1.a'!$I$183</f>
        <v>-1.1604393623569272E-2</v>
      </c>
      <c r="BF87" s="225">
        <f>'2.2'!BF87/'3.1.a'!$I$183</f>
        <v>4.7832623167721466E-2</v>
      </c>
      <c r="BG87" s="224">
        <f>'2.2'!BG87/'3.1.a'!$J$183</f>
        <v>3.9185621744848846E-2</v>
      </c>
      <c r="BH87" s="146">
        <f>'2.2'!BH87/'3.1.a'!$J$183</f>
        <v>5.368022911422245E-3</v>
      </c>
      <c r="BI87" s="146">
        <f>'2.2'!BI87/'3.1.a'!$J$183</f>
        <v>-4.1883594600893937E-3</v>
      </c>
      <c r="BJ87" s="146">
        <f>'2.2'!BJ87/'3.1.a'!$J$183</f>
        <v>4.0365285196181704E-2</v>
      </c>
      <c r="BK87" s="146">
        <f>'2.2'!BK87/'3.1.a'!$J$183</f>
        <v>1.4895829740288677E-3</v>
      </c>
      <c r="BL87" s="146">
        <f>'2.2'!BL87/'3.1.a'!$J$183</f>
        <v>2.6847575348551002E-3</v>
      </c>
      <c r="BM87" s="146">
        <f>'2.2'!BM87/'3.1.a'!$J$183</f>
        <v>-6.6700158094053722E-3</v>
      </c>
      <c r="BN87" s="225">
        <f>'2.2'!BN87/'3.1.a'!$J$183</f>
        <v>3.7869609895660294E-2</v>
      </c>
      <c r="BO87" s="224">
        <f>'2.2'!BO87/'3.1.a'!$K$183</f>
        <v>4.3783966768799365E-2</v>
      </c>
      <c r="BP87" s="146">
        <f>'2.2'!BP87/'3.1.a'!$K$183</f>
        <v>4.8494489286395005E-3</v>
      </c>
      <c r="BQ87" s="146">
        <f>'2.2'!BQ87/'3.1.a'!$K$183</f>
        <v>-3.9061709514357297E-3</v>
      </c>
      <c r="BR87" s="146">
        <f>'2.2'!BR87/'3.1.a'!$K$183</f>
        <v>4.4727244746003134E-2</v>
      </c>
      <c r="BS87" s="146">
        <f>'2.2'!BS87/'3.1.a'!$K$183</f>
        <v>1.0563045532444271E-3</v>
      </c>
      <c r="BT87" s="146">
        <f>'2.2'!BT87/'3.1.a'!$K$183</f>
        <v>2.1119677920690082E-3</v>
      </c>
      <c r="BU87" s="146">
        <f>'2.2'!BU87/'3.1.a'!$K$183</f>
        <v>-7.2541672337479253E-3</v>
      </c>
      <c r="BV87" s="225">
        <f>'2.2'!BV87/'3.1.a'!$K$183</f>
        <v>4.0641349857568648E-2</v>
      </c>
      <c r="BW87" s="224">
        <f>'2.2'!BW87/'3.1.a'!$L$183</f>
        <v>4.9632918223246787E-2</v>
      </c>
      <c r="BX87" s="146">
        <f>'2.2'!BX87/'3.1.a'!$L$183</f>
        <v>4.6299707635458695E-3</v>
      </c>
      <c r="BY87" s="146">
        <f>'2.2'!BY87/'3.1.a'!$L$183</f>
        <v>-3.6752234861778307E-3</v>
      </c>
      <c r="BZ87" s="146">
        <f>'2.2'!BZ87/'3.1.a'!$L$183</f>
        <v>5.0587665500614824E-2</v>
      </c>
      <c r="CA87" s="146">
        <f>'2.2'!CA87/'3.1.a'!$L$183</f>
        <v>9.7253177710441945E-4</v>
      </c>
      <c r="CB87" s="146">
        <f>'2.2'!CB87/'3.1.a'!$L$183</f>
        <v>2.5934467099289864E-3</v>
      </c>
      <c r="CC87" s="146">
        <f>'2.2'!CC87/'3.1.a'!$L$183</f>
        <v>-5.3128602989722671E-3</v>
      </c>
      <c r="CD87" s="225">
        <f>'2.2'!CD87/'3.1.a'!$L$183</f>
        <v>4.8840783688675962E-2</v>
      </c>
      <c r="CE87" s="224">
        <f>'2.2'!CE87/'3.1.a'!$M$183</f>
        <v>2.8690527841586738E-2</v>
      </c>
      <c r="CF87" s="146">
        <f>'2.2'!CF87/'3.1.a'!$M$183</f>
        <v>3.9745894276627305E-3</v>
      </c>
      <c r="CG87" s="146">
        <f>'2.2'!CG87/'3.1.a'!$M$183</f>
        <v>-3.7641709389665805E-3</v>
      </c>
      <c r="CH87" s="146">
        <f>'2.2'!CH87/'3.1.a'!$M$183</f>
        <v>2.8900946330282888E-2</v>
      </c>
      <c r="CI87" s="273" t="s">
        <v>833</v>
      </c>
      <c r="CJ87" s="273" t="s">
        <v>833</v>
      </c>
      <c r="CK87" s="146">
        <f>'2.2'!CK87/'3.1.a'!$M$183</f>
        <v>-4.1900568482220769E-3</v>
      </c>
      <c r="CL87" s="291" t="s">
        <v>833</v>
      </c>
    </row>
    <row r="88" spans="1:91" ht="20.100000000000001" customHeight="1" x14ac:dyDescent="0.25">
      <c r="A88" s="21">
        <v>1411</v>
      </c>
      <c r="B88" s="22" t="s">
        <v>803</v>
      </c>
      <c r="C88" s="226">
        <f>'2.2'!C88/'3.1.a'!$C$183</f>
        <v>3.3867546301307741E-2</v>
      </c>
      <c r="D88" s="147">
        <f>'2.2'!D88/'3.1.a'!$C$183</f>
        <v>5.7376053814393617E-3</v>
      </c>
      <c r="E88" s="147">
        <f>'2.2'!E88/'3.1.a'!$C$183</f>
        <v>-4.5833047401248684E-3</v>
      </c>
      <c r="F88" s="147">
        <f>'2.2'!F88/'3.1.a'!$C$183</f>
        <v>3.5021846942622233E-2</v>
      </c>
      <c r="G88" s="147">
        <f>'2.2'!G88/'3.1.a'!$C$183</f>
        <v>1.0289795003096797E-3</v>
      </c>
      <c r="H88" s="147">
        <f>'2.2'!H88/'3.1.a'!$C$183</f>
        <v>1.7061917260252398E-3</v>
      </c>
      <c r="I88" s="147">
        <f>'2.2'!I88/'3.1.a'!$C$183</f>
        <v>-1.8263982205844125E-2</v>
      </c>
      <c r="J88" s="227">
        <f>'2.2'!J88/'3.1.a'!$C$183</f>
        <v>1.9493035963113022E-2</v>
      </c>
      <c r="K88" s="226">
        <f>'2.2'!K88/'3.1.a'!$D$183</f>
        <v>2.9973584346848225E-2</v>
      </c>
      <c r="L88" s="147">
        <f>'2.2'!L88/'3.1.a'!$D$183</f>
        <v>5.8770677709189924E-3</v>
      </c>
      <c r="M88" s="147">
        <f>'2.2'!M88/'3.1.a'!$D$183</f>
        <v>-4.7069205464353881E-3</v>
      </c>
      <c r="N88" s="147">
        <f>'2.2'!N88/'3.1.a'!$D$183</f>
        <v>3.1143731571331826E-2</v>
      </c>
      <c r="O88" s="147">
        <f>'2.2'!O88/'3.1.a'!$D$183</f>
        <v>1.1304387920184401E-3</v>
      </c>
      <c r="P88" s="147">
        <f>'2.2'!P88/'3.1.a'!$D$183</f>
        <v>2.0809426599414766E-3</v>
      </c>
      <c r="Q88" s="147">
        <f>'2.2'!Q88/'3.1.a'!$D$183</f>
        <v>-1.2683658664882412E-2</v>
      </c>
      <c r="R88" s="227">
        <f>'2.2'!R88/'3.1.a'!$D$183</f>
        <v>2.167145435840933E-2</v>
      </c>
      <c r="S88" s="226">
        <f>'2.2'!S88/'3.1.a'!$E$183</f>
        <v>3.2370087666011613E-2</v>
      </c>
      <c r="T88" s="147">
        <f>'2.2'!T88/'3.1.a'!$E$183</f>
        <v>5.0670918980593007E-3</v>
      </c>
      <c r="U88" s="147">
        <f>'2.2'!U88/'3.1.a'!$E$183</f>
        <v>-3.6641544527681543E-3</v>
      </c>
      <c r="V88" s="147">
        <f>'2.2'!V88/'3.1.a'!$E$183</f>
        <v>3.3773025111302757E-2</v>
      </c>
      <c r="W88" s="147">
        <f>'2.2'!W88/'3.1.a'!$E$183</f>
        <v>8.1784578225111554E-4</v>
      </c>
      <c r="X88" s="147">
        <f>'2.2'!X88/'3.1.a'!$E$183</f>
        <v>2.6366838637855261E-3</v>
      </c>
      <c r="Y88" s="147">
        <f>'2.2'!Y88/'3.1.a'!$E$183</f>
        <v>-1.35030107867377E-2</v>
      </c>
      <c r="Z88" s="227">
        <f>'2.2'!Z88/'3.1.a'!$E$183</f>
        <v>2.37245439706017E-2</v>
      </c>
      <c r="AA88" s="226">
        <f>'2.2'!AA88/'3.1.a'!$F$183</f>
        <v>2.7831971052013012E-2</v>
      </c>
      <c r="AB88" s="147">
        <f>'2.2'!AB88/'3.1.a'!$F$183</f>
        <v>4.767778198177702E-3</v>
      </c>
      <c r="AC88" s="147">
        <f>'2.2'!AC88/'3.1.a'!$F$183</f>
        <v>-3.2546915512848911E-3</v>
      </c>
      <c r="AD88" s="147">
        <f>'2.2'!AD88/'3.1.a'!$F$183</f>
        <v>2.9345057698905826E-2</v>
      </c>
      <c r="AE88" s="147">
        <f>'2.2'!AE88/'3.1.a'!$F$183</f>
        <v>8.6151080985459355E-4</v>
      </c>
      <c r="AF88" s="147">
        <f>'2.2'!AF88/'3.1.a'!$F$183</f>
        <v>1.2435247154757307E-3</v>
      </c>
      <c r="AG88" s="147">
        <f>'2.2'!AG88/'3.1.a'!$F$183</f>
        <v>-1.1256225503717163E-2</v>
      </c>
      <c r="AH88" s="227">
        <f>'2.2'!AH88/'3.1.a'!$F$183</f>
        <v>2.0193867720518989E-2</v>
      </c>
      <c r="AI88" s="226">
        <f>'2.2'!AI88/'3.1.a'!$G$183</f>
        <v>2.63529898145324E-2</v>
      </c>
      <c r="AJ88" s="147">
        <f>'2.2'!AJ88/'3.1.a'!$G$183</f>
        <v>5.1862197978768815E-3</v>
      </c>
      <c r="AK88" s="147">
        <f>'2.2'!AK88/'3.1.a'!$G$183</f>
        <v>-3.6605911881200629E-3</v>
      </c>
      <c r="AL88" s="147">
        <f>'2.2'!AL88/'3.1.a'!$G$183</f>
        <v>2.7878618424289216E-2</v>
      </c>
      <c r="AM88" s="147">
        <f>'2.2'!AM88/'3.1.a'!$G$183</f>
        <v>1.1308250590355731E-3</v>
      </c>
      <c r="AN88" s="147">
        <f>'2.2'!AN88/'3.1.a'!$G$183</f>
        <v>2.0183145939411508E-3</v>
      </c>
      <c r="AO88" s="147">
        <f>'2.2'!AO88/'3.1.a'!$G$183</f>
        <v>-9.6399234957405978E-3</v>
      </c>
      <c r="AP88" s="227">
        <f>'2.2'!AP88/'3.1.a'!$G$183</f>
        <v>2.138783458152534E-2</v>
      </c>
      <c r="AQ88" s="226">
        <f>'2.2'!AQ88/'3.1.a'!$H$183</f>
        <v>4.5405064551679836E-2</v>
      </c>
      <c r="AR88" s="147">
        <f>'2.2'!AR88/'3.1.a'!$H$183</f>
        <v>6.1525039210549E-3</v>
      </c>
      <c r="AS88" s="147">
        <f>'2.2'!AS88/'3.1.a'!$H$183</f>
        <v>-4.7519463471000552E-3</v>
      </c>
      <c r="AT88" s="147">
        <f>'2.2'!AT88/'3.1.a'!$H$183</f>
        <v>4.6805622125634681E-2</v>
      </c>
      <c r="AU88" s="147">
        <f>'2.2'!AU88/'3.1.a'!$H$183</f>
        <v>1.2169702905497079E-3</v>
      </c>
      <c r="AV88" s="147">
        <f>'2.2'!AV88/'3.1.a'!$H$183</f>
        <v>2.3187012714444379E-3</v>
      </c>
      <c r="AW88" s="147">
        <f>'2.2'!AW88/'3.1.a'!$H$183</f>
        <v>-1.5384548654384423E-2</v>
      </c>
      <c r="AX88" s="227">
        <f>'2.2'!AX88/'3.1.a'!$H$183</f>
        <v>3.4956745033244398E-2</v>
      </c>
      <c r="AY88" s="226">
        <f>'2.2'!AY88/'3.1.a'!$I$183</f>
        <v>4.5256842110918592E-2</v>
      </c>
      <c r="AZ88" s="147">
        <f>'2.2'!AZ88/'3.1.a'!$I$183</f>
        <v>7.3319919904015216E-3</v>
      </c>
      <c r="BA88" s="147">
        <f>'2.2'!BA88/'3.1.a'!$I$183</f>
        <v>-5.0769640354117688E-3</v>
      </c>
      <c r="BB88" s="147">
        <f>'2.2'!BB88/'3.1.a'!$I$183</f>
        <v>4.7511870065908339E-2</v>
      </c>
      <c r="BC88" s="147">
        <f>'2.2'!BC88/'3.1.a'!$I$183</f>
        <v>9.8115228936949202E-4</v>
      </c>
      <c r="BD88" s="147">
        <f>'2.2'!BD88/'3.1.a'!$I$183</f>
        <v>2.8110491684164535E-3</v>
      </c>
      <c r="BE88" s="147">
        <f>'2.2'!BE88/'3.1.a'!$I$183</f>
        <v>-1.1604393623569272E-2</v>
      </c>
      <c r="BF88" s="227">
        <f>'2.2'!BF88/'3.1.a'!$I$183</f>
        <v>3.9699677900125012E-2</v>
      </c>
      <c r="BG88" s="226">
        <f>'2.2'!BG88/'3.1.a'!$J$183</f>
        <v>2.8949636566607425E-2</v>
      </c>
      <c r="BH88" s="147">
        <f>'2.2'!BH88/'3.1.a'!$J$183</f>
        <v>5.368022911422245E-3</v>
      </c>
      <c r="BI88" s="147">
        <f>'2.2'!BI88/'3.1.a'!$J$183</f>
        <v>-4.1883594600893937E-3</v>
      </c>
      <c r="BJ88" s="147">
        <f>'2.2'!BJ88/'3.1.a'!$J$183</f>
        <v>3.0129300017940279E-2</v>
      </c>
      <c r="BK88" s="147">
        <f>'2.2'!BK88/'3.1.a'!$J$183</f>
        <v>7.296183654438267E-4</v>
      </c>
      <c r="BL88" s="147">
        <f>'2.2'!BL88/'3.1.a'!$J$183</f>
        <v>2.3135750641676972E-3</v>
      </c>
      <c r="BM88" s="147">
        <f>'2.2'!BM88/'3.1.a'!$J$183</f>
        <v>-6.6700158094053722E-3</v>
      </c>
      <c r="BN88" s="227">
        <f>'2.2'!BN88/'3.1.a'!$J$183</f>
        <v>2.6502477638146428E-2</v>
      </c>
      <c r="BO88" s="226">
        <f>'2.2'!BO88/'3.1.a'!$K$183</f>
        <v>3.1079249206343095E-2</v>
      </c>
      <c r="BP88" s="147">
        <f>'2.2'!BP88/'3.1.a'!$K$183</f>
        <v>4.8494489286395005E-3</v>
      </c>
      <c r="BQ88" s="147">
        <f>'2.2'!BQ88/'3.1.a'!$K$183</f>
        <v>-3.9061709514357297E-3</v>
      </c>
      <c r="BR88" s="147">
        <f>'2.2'!BR88/'3.1.a'!$K$183</f>
        <v>3.2022527183546867E-2</v>
      </c>
      <c r="BS88" s="147">
        <f>'2.2'!BS88/'3.1.a'!$K$183</f>
        <v>4.403404210760428E-4</v>
      </c>
      <c r="BT88" s="147">
        <f>'2.2'!BT88/'3.1.a'!$K$183</f>
        <v>1.8482519311561567E-3</v>
      </c>
      <c r="BU88" s="147">
        <f>'2.2'!BU88/'3.1.a'!$K$183</f>
        <v>-7.2541672337479253E-3</v>
      </c>
      <c r="BV88" s="227">
        <f>'2.2'!BV88/'3.1.a'!$K$183</f>
        <v>2.7056952302031145E-2</v>
      </c>
      <c r="BW88" s="226">
        <f>'2.2'!BW88/'3.1.a'!$L$183</f>
        <v>2.6033354416817353E-2</v>
      </c>
      <c r="BX88" s="147">
        <f>'2.2'!BX88/'3.1.a'!$L$183</f>
        <v>4.6299707635458695E-3</v>
      </c>
      <c r="BY88" s="147">
        <f>'2.2'!BY88/'3.1.a'!$L$183</f>
        <v>-3.6752234861778307E-3</v>
      </c>
      <c r="BZ88" s="147">
        <f>'2.2'!BZ88/'3.1.a'!$L$183</f>
        <v>2.698810169418539E-2</v>
      </c>
      <c r="CA88" s="147">
        <f>'2.2'!CA88/'3.1.a'!$L$183</f>
        <v>3.3977573524328071E-4</v>
      </c>
      <c r="CB88" s="147">
        <f>'2.2'!CB88/'3.1.a'!$L$183</f>
        <v>2.1880438248425694E-3</v>
      </c>
      <c r="CC88" s="147">
        <f>'2.2'!CC88/'3.1.a'!$L$183</f>
        <v>-5.3128602989722671E-3</v>
      </c>
      <c r="CD88" s="227">
        <f>'2.2'!CD88/'3.1.a'!$L$183</f>
        <v>2.4203060955298974E-2</v>
      </c>
      <c r="CE88" s="226">
        <f>'2.2'!CE88/'3.1.a'!$M$183</f>
        <v>1.9531704507331788E-2</v>
      </c>
      <c r="CF88" s="147">
        <f>'2.2'!CF88/'3.1.a'!$M$183</f>
        <v>3.9745894276627305E-3</v>
      </c>
      <c r="CG88" s="147">
        <f>'2.2'!CG88/'3.1.a'!$M$183</f>
        <v>-3.7641709389665805E-3</v>
      </c>
      <c r="CH88" s="147">
        <f>'2.2'!CH88/'3.1.a'!$M$183</f>
        <v>1.9742122996027938E-2</v>
      </c>
      <c r="CI88" s="147">
        <f>'2.2'!CI88/'3.1.a'!$M$183</f>
        <v>1.7565552057298547E-4</v>
      </c>
      <c r="CJ88" s="147">
        <f>'2.2'!CJ88/'3.1.a'!$M$183</f>
        <v>1.2110737021373355E-3</v>
      </c>
      <c r="CK88" s="147">
        <f>'2.2'!CK88/'3.1.a'!$M$183</f>
        <v>-4.1900568482220769E-3</v>
      </c>
      <c r="CL88" s="288">
        <f>'2.2'!CL88/'3.1.a'!$M$183</f>
        <v>1.693879537051618E-2</v>
      </c>
    </row>
    <row r="89" spans="1:91" ht="20.100000000000001" customHeight="1" x14ac:dyDescent="0.25">
      <c r="A89" s="21">
        <v>14111</v>
      </c>
      <c r="B89" s="22" t="s">
        <v>291</v>
      </c>
      <c r="C89" s="226">
        <f>'2.2'!C89/'3.1.a'!$C$183</f>
        <v>8.2528538778292088E-5</v>
      </c>
      <c r="D89" s="147">
        <f>'2.2'!D89/'3.1.a'!$C$183</f>
        <v>0</v>
      </c>
      <c r="E89" s="147">
        <f>'2.2'!E89/'3.1.a'!$C$183</f>
        <v>0</v>
      </c>
      <c r="F89" s="147">
        <f>'2.2'!F89/'3.1.a'!$C$183</f>
        <v>8.2528538778292088E-5</v>
      </c>
      <c r="G89" s="147">
        <f>'2.2'!G89/'3.1.a'!$C$183</f>
        <v>0</v>
      </c>
      <c r="H89" s="147">
        <f>'2.2'!H89/'3.1.a'!$C$183</f>
        <v>0</v>
      </c>
      <c r="I89" s="147">
        <f>'2.2'!I89/'3.1.a'!$C$183</f>
        <v>0</v>
      </c>
      <c r="J89" s="227">
        <f>'2.2'!J89/'3.1.a'!$C$183</f>
        <v>8.2528538778292088E-5</v>
      </c>
      <c r="K89" s="226">
        <f>'2.2'!K89/'3.1.a'!$D$183</f>
        <v>1.6635756950085094E-7</v>
      </c>
      <c r="L89" s="147">
        <f>'2.2'!L89/'3.1.a'!$D$183</f>
        <v>0</v>
      </c>
      <c r="M89" s="147">
        <f>'2.2'!M89/'3.1.a'!$D$183</f>
        <v>0</v>
      </c>
      <c r="N89" s="147">
        <f>'2.2'!N89/'3.1.a'!$D$183</f>
        <v>1.6635756950085094E-7</v>
      </c>
      <c r="O89" s="147">
        <f>'2.2'!O89/'3.1.a'!$D$183</f>
        <v>0</v>
      </c>
      <c r="P89" s="147">
        <f>'2.2'!P89/'3.1.a'!$D$183</f>
        <v>0</v>
      </c>
      <c r="Q89" s="147">
        <f>'2.2'!Q89/'3.1.a'!$D$183</f>
        <v>0</v>
      </c>
      <c r="R89" s="227">
        <f>'2.2'!R89/'3.1.a'!$D$183</f>
        <v>1.6635756950085094E-7</v>
      </c>
      <c r="S89" s="226">
        <f>'2.2'!S89/'3.1.a'!$E$183</f>
        <v>7.0857242561975231E-7</v>
      </c>
      <c r="T89" s="147">
        <f>'2.2'!T89/'3.1.a'!$E$183</f>
        <v>0</v>
      </c>
      <c r="U89" s="147">
        <f>'2.2'!U89/'3.1.a'!$E$183</f>
        <v>0</v>
      </c>
      <c r="V89" s="147">
        <f>'2.2'!V89/'3.1.a'!$E$183</f>
        <v>7.0857242561975231E-7</v>
      </c>
      <c r="W89" s="147">
        <f>'2.2'!W89/'3.1.a'!$E$183</f>
        <v>0</v>
      </c>
      <c r="X89" s="147">
        <f>'2.2'!X89/'3.1.a'!$E$183</f>
        <v>0</v>
      </c>
      <c r="Y89" s="147">
        <f>'2.2'!Y89/'3.1.a'!$E$183</f>
        <v>0</v>
      </c>
      <c r="Z89" s="227">
        <f>'2.2'!Z89/'3.1.a'!$E$183</f>
        <v>7.0857242561975231E-7</v>
      </c>
      <c r="AA89" s="226">
        <f>'2.2'!AA89/'3.1.a'!$F$183</f>
        <v>2.9827262249348653E-6</v>
      </c>
      <c r="AB89" s="147">
        <f>'2.2'!AB89/'3.1.a'!$F$183</f>
        <v>0</v>
      </c>
      <c r="AC89" s="147">
        <f>'2.2'!AC89/'3.1.a'!$F$183</f>
        <v>0</v>
      </c>
      <c r="AD89" s="147">
        <f>'2.2'!AD89/'3.1.a'!$F$183</f>
        <v>2.9827262249348653E-6</v>
      </c>
      <c r="AE89" s="147">
        <f>'2.2'!AE89/'3.1.a'!$F$183</f>
        <v>0</v>
      </c>
      <c r="AF89" s="147">
        <f>'2.2'!AF89/'3.1.a'!$F$183</f>
        <v>0</v>
      </c>
      <c r="AG89" s="147">
        <f>'2.2'!AG89/'3.1.a'!$F$183</f>
        <v>0</v>
      </c>
      <c r="AH89" s="227">
        <f>'2.2'!AH89/'3.1.a'!$F$183</f>
        <v>2.9827262249348653E-6</v>
      </c>
      <c r="AI89" s="226">
        <f>'2.2'!AI89/'3.1.a'!$G$183</f>
        <v>6.6363465346613602E-9</v>
      </c>
      <c r="AJ89" s="147">
        <f>'2.2'!AJ89/'3.1.a'!$G$183</f>
        <v>0</v>
      </c>
      <c r="AK89" s="147">
        <f>'2.2'!AK89/'3.1.a'!$G$183</f>
        <v>0</v>
      </c>
      <c r="AL89" s="147">
        <f>'2.2'!AL89/'3.1.a'!$G$183</f>
        <v>6.6363465346613602E-9</v>
      </c>
      <c r="AM89" s="147">
        <f>'2.2'!AM89/'3.1.a'!$G$183</f>
        <v>0</v>
      </c>
      <c r="AN89" s="147">
        <f>'2.2'!AN89/'3.1.a'!$G$183</f>
        <v>0</v>
      </c>
      <c r="AO89" s="147">
        <f>'2.2'!AO89/'3.1.a'!$G$183</f>
        <v>0</v>
      </c>
      <c r="AP89" s="227">
        <f>'2.2'!AP89/'3.1.a'!$G$183</f>
        <v>6.6363465346613602E-9</v>
      </c>
      <c r="AQ89" s="226">
        <f>'2.2'!AQ89/'3.1.a'!$H$183</f>
        <v>7.1925685450099065E-9</v>
      </c>
      <c r="AR89" s="147">
        <f>'2.2'!AR89/'3.1.a'!$H$183</f>
        <v>0</v>
      </c>
      <c r="AS89" s="147">
        <f>'2.2'!AS89/'3.1.a'!$H$183</f>
        <v>0</v>
      </c>
      <c r="AT89" s="147">
        <f>'2.2'!AT89/'3.1.a'!$H$183</f>
        <v>7.1925685450099065E-9</v>
      </c>
      <c r="AU89" s="147">
        <f>'2.2'!AU89/'3.1.a'!$H$183</f>
        <v>0</v>
      </c>
      <c r="AV89" s="147">
        <f>'2.2'!AV89/'3.1.a'!$H$183</f>
        <v>0</v>
      </c>
      <c r="AW89" s="147">
        <f>'2.2'!AW89/'3.1.a'!$H$183</f>
        <v>0</v>
      </c>
      <c r="AX89" s="227">
        <f>'2.2'!AX89/'3.1.a'!$H$183</f>
        <v>7.1925685450099065E-9</v>
      </c>
      <c r="AY89" s="226">
        <f>'2.2'!AY89/'3.1.a'!$I$183</f>
        <v>3.2313790249927905E-9</v>
      </c>
      <c r="AZ89" s="147">
        <f>'2.2'!AZ89/'3.1.a'!$I$183</f>
        <v>0</v>
      </c>
      <c r="BA89" s="147">
        <f>'2.2'!BA89/'3.1.a'!$I$183</f>
        <v>0</v>
      </c>
      <c r="BB89" s="147">
        <f>'2.2'!BB89/'3.1.a'!$I$183</f>
        <v>3.2313790249927905E-9</v>
      </c>
      <c r="BC89" s="147">
        <f>'2.2'!BC89/'3.1.a'!$I$183</f>
        <v>0</v>
      </c>
      <c r="BD89" s="147">
        <f>'2.2'!BD89/'3.1.a'!$I$183</f>
        <v>0</v>
      </c>
      <c r="BE89" s="147">
        <f>'2.2'!BE89/'3.1.a'!$I$183</f>
        <v>0</v>
      </c>
      <c r="BF89" s="227">
        <f>'2.2'!BF89/'3.1.a'!$I$183</f>
        <v>3.2313790249927905E-9</v>
      </c>
      <c r="BG89" s="226">
        <f>'2.2'!BG89/'3.1.a'!$J$183</f>
        <v>1.9817614460378767E-8</v>
      </c>
      <c r="BH89" s="147">
        <f>'2.2'!BH89/'3.1.a'!$J$183</f>
        <v>0</v>
      </c>
      <c r="BI89" s="147">
        <f>'2.2'!BI89/'3.1.a'!$J$183</f>
        <v>0</v>
      </c>
      <c r="BJ89" s="147">
        <f>'2.2'!BJ89/'3.1.a'!$J$183</f>
        <v>1.9817614460378767E-8</v>
      </c>
      <c r="BK89" s="147">
        <f>'2.2'!BK89/'3.1.a'!$J$183</f>
        <v>0</v>
      </c>
      <c r="BL89" s="147">
        <f>'2.2'!BL89/'3.1.a'!$J$183</f>
        <v>0</v>
      </c>
      <c r="BM89" s="147">
        <f>'2.2'!BM89/'3.1.a'!$J$183</f>
        <v>0</v>
      </c>
      <c r="BN89" s="227">
        <f>'2.2'!BN89/'3.1.a'!$J$183</f>
        <v>1.9817614460378767E-8</v>
      </c>
      <c r="BO89" s="226">
        <f>'2.2'!BO89/'3.1.a'!$K$183</f>
        <v>4.030610192209209E-9</v>
      </c>
      <c r="BP89" s="147">
        <f>'2.2'!BP89/'3.1.a'!$K$183</f>
        <v>0</v>
      </c>
      <c r="BQ89" s="147">
        <f>'2.2'!BQ89/'3.1.a'!$K$183</f>
        <v>0</v>
      </c>
      <c r="BR89" s="147">
        <f>'2.2'!BR89/'3.1.a'!$K$183</f>
        <v>4.030610192209209E-9</v>
      </c>
      <c r="BS89" s="147">
        <f>'2.2'!BS89/'3.1.a'!$K$183</f>
        <v>0</v>
      </c>
      <c r="BT89" s="147">
        <f>'2.2'!BT89/'3.1.a'!$K$183</f>
        <v>0</v>
      </c>
      <c r="BU89" s="147">
        <f>'2.2'!BU89/'3.1.a'!$K$183</f>
        <v>0</v>
      </c>
      <c r="BV89" s="227">
        <f>'2.2'!BV89/'3.1.a'!$K$183</f>
        <v>4.030610192209209E-9</v>
      </c>
      <c r="BW89" s="226">
        <f>'2.2'!BW89/'3.1.a'!$L$183</f>
        <v>0</v>
      </c>
      <c r="BX89" s="147">
        <f>'2.2'!BX89/'3.1.a'!$L$183</f>
        <v>0</v>
      </c>
      <c r="BY89" s="147">
        <f>'2.2'!BY89/'3.1.a'!$L$183</f>
        <v>0</v>
      </c>
      <c r="BZ89" s="147">
        <f>'2.2'!BZ89/'3.1.a'!$L$183</f>
        <v>0</v>
      </c>
      <c r="CA89" s="147">
        <f>'2.2'!CA89/'3.1.a'!$L$183</f>
        <v>0</v>
      </c>
      <c r="CB89" s="147">
        <f>'2.2'!CB89/'3.1.a'!$L$183</f>
        <v>0</v>
      </c>
      <c r="CC89" s="147">
        <f>'2.2'!CC89/'3.1.a'!$L$183</f>
        <v>0</v>
      </c>
      <c r="CD89" s="227">
        <f>'2.2'!CD89/'3.1.a'!$L$183</f>
        <v>0</v>
      </c>
      <c r="CE89" s="226">
        <f>'2.2'!CE89/'3.1.a'!$M$183</f>
        <v>0</v>
      </c>
      <c r="CF89" s="147">
        <f>'2.2'!CF89/'3.1.a'!$M$183</f>
        <v>0</v>
      </c>
      <c r="CG89" s="147">
        <f>'2.2'!CG89/'3.1.a'!$M$183</f>
        <v>0</v>
      </c>
      <c r="CH89" s="147">
        <f>'2.2'!CH89/'3.1.a'!$M$183</f>
        <v>0</v>
      </c>
      <c r="CI89" s="147">
        <f>'2.2'!CI89/'3.1.a'!$M$183</f>
        <v>0</v>
      </c>
      <c r="CJ89" s="147">
        <f>'2.2'!CJ89/'3.1.a'!$M$183</f>
        <v>0</v>
      </c>
      <c r="CK89" s="147">
        <f>'2.2'!CK89/'3.1.a'!$M$183</f>
        <v>0</v>
      </c>
      <c r="CL89" s="288">
        <f>'2.2'!CL89/'3.1.a'!$M$183</f>
        <v>0</v>
      </c>
    </row>
    <row r="90" spans="1:91" ht="20.100000000000001" customHeight="1" x14ac:dyDescent="0.25">
      <c r="A90" s="21">
        <v>14112</v>
      </c>
      <c r="B90" s="22" t="s">
        <v>292</v>
      </c>
      <c r="C90" s="226">
        <f>'2.2'!C90/'3.1.a'!$C$183</f>
        <v>1.5699483989218631E-2</v>
      </c>
      <c r="D90" s="147">
        <f>'2.2'!D90/'3.1.a'!$C$183</f>
        <v>1.1543006413144935E-3</v>
      </c>
      <c r="E90" s="147">
        <f>'2.2'!E90/'3.1.a'!$C$183</f>
        <v>0</v>
      </c>
      <c r="F90" s="147">
        <f>'2.2'!F90/'3.1.a'!$C$183</f>
        <v>1.6853784630533122E-2</v>
      </c>
      <c r="G90" s="147">
        <f>'2.2'!G90/'3.1.a'!$C$183</f>
        <v>8.5053106777637129E-4</v>
      </c>
      <c r="H90" s="147">
        <f>'2.2'!H90/'3.1.a'!$C$183</f>
        <v>1.7061917260252398E-3</v>
      </c>
      <c r="I90" s="147">
        <f>'2.2'!I90/'3.1.a'!$C$183</f>
        <v>0</v>
      </c>
      <c r="J90" s="227">
        <f>'2.2'!J90/'3.1.a'!$C$183</f>
        <v>1.9410507424334734E-2</v>
      </c>
      <c r="K90" s="226">
        <f>'2.2'!K90/'3.1.a'!$D$183</f>
        <v>1.7374988162622576E-2</v>
      </c>
      <c r="L90" s="147">
        <f>'2.2'!L90/'3.1.a'!$D$183</f>
        <v>1.170147224483603E-3</v>
      </c>
      <c r="M90" s="147">
        <f>'2.2'!M90/'3.1.a'!$D$183</f>
        <v>0</v>
      </c>
      <c r="N90" s="147">
        <f>'2.2'!N90/'3.1.a'!$D$183</f>
        <v>1.8545135387106181E-2</v>
      </c>
      <c r="O90" s="147">
        <f>'2.2'!O90/'3.1.a'!$D$183</f>
        <v>1.0452099537921768E-3</v>
      </c>
      <c r="P90" s="147">
        <f>'2.2'!P90/'3.1.a'!$D$183</f>
        <v>2.0809426599414766E-3</v>
      </c>
      <c r="Q90" s="147">
        <f>'2.2'!Q90/'3.1.a'!$D$183</f>
        <v>0</v>
      </c>
      <c r="R90" s="227">
        <f>'2.2'!R90/'3.1.a'!$D$183</f>
        <v>2.1671288000839832E-2</v>
      </c>
      <c r="S90" s="226">
        <f>'2.2'!S90/'3.1.a'!$E$183</f>
        <v>1.8904641629842338E-2</v>
      </c>
      <c r="T90" s="147">
        <f>'2.2'!T90/'3.1.a'!$E$183</f>
        <v>1.4029374452911463E-3</v>
      </c>
      <c r="U90" s="147">
        <f>'2.2'!U90/'3.1.a'!$E$183</f>
        <v>0</v>
      </c>
      <c r="V90" s="147">
        <f>'2.2'!V90/'3.1.a'!$E$183</f>
        <v>2.0307579075133485E-2</v>
      </c>
      <c r="W90" s="147">
        <f>'2.2'!W90/'3.1.a'!$E$183</f>
        <v>7.795724592570732E-4</v>
      </c>
      <c r="X90" s="147">
        <f>'2.2'!X90/'3.1.a'!$E$183</f>
        <v>2.6366838637855261E-3</v>
      </c>
      <c r="Y90" s="147">
        <f>'2.2'!Y90/'3.1.a'!$E$183</f>
        <v>0</v>
      </c>
      <c r="Z90" s="227">
        <f>'2.2'!Z90/'3.1.a'!$E$183</f>
        <v>2.3723835398176085E-2</v>
      </c>
      <c r="AA90" s="226">
        <f>'2.2'!AA90/'3.1.a'!$F$183</f>
        <v>1.6593946692219325E-2</v>
      </c>
      <c r="AB90" s="147">
        <f>'2.2'!AB90/'3.1.a'!$F$183</f>
        <v>1.5130866468928107E-3</v>
      </c>
      <c r="AC90" s="147">
        <f>'2.2'!AC90/'3.1.a'!$F$183</f>
        <v>0</v>
      </c>
      <c r="AD90" s="147">
        <f>'2.2'!AD90/'3.1.a'!$F$183</f>
        <v>1.8107033339112136E-2</v>
      </c>
      <c r="AE90" s="147">
        <f>'2.2'!AE90/'3.1.a'!$F$183</f>
        <v>8.4032693970618533E-4</v>
      </c>
      <c r="AF90" s="147">
        <f>'2.2'!AF90/'3.1.a'!$F$183</f>
        <v>1.2435247154757307E-3</v>
      </c>
      <c r="AG90" s="147">
        <f>'2.2'!AG90/'3.1.a'!$F$183</f>
        <v>0</v>
      </c>
      <c r="AH90" s="227">
        <f>'2.2'!AH90/'3.1.a'!$F$183</f>
        <v>2.0190884994294053E-2</v>
      </c>
      <c r="AI90" s="226">
        <f>'2.2'!AI90/'3.1.a'!$G$183</f>
        <v>1.6722920461825084E-2</v>
      </c>
      <c r="AJ90" s="147">
        <f>'2.2'!AJ90/'3.1.a'!$G$183</f>
        <v>1.5256286097568195E-3</v>
      </c>
      <c r="AK90" s="147">
        <f>'2.2'!AK90/'3.1.a'!$G$183</f>
        <v>0</v>
      </c>
      <c r="AL90" s="147">
        <f>'2.2'!AL90/'3.1.a'!$G$183</f>
        <v>1.8248549071581906E-2</v>
      </c>
      <c r="AM90" s="147">
        <f>'2.2'!AM90/'3.1.a'!$G$183</f>
        <v>1.1209642796557557E-3</v>
      </c>
      <c r="AN90" s="147">
        <f>'2.2'!AN90/'3.1.a'!$G$183</f>
        <v>2.0183145939411508E-3</v>
      </c>
      <c r="AO90" s="147">
        <f>'2.2'!AO90/'3.1.a'!$G$183</f>
        <v>0</v>
      </c>
      <c r="AP90" s="227">
        <f>'2.2'!AP90/'3.1.a'!$G$183</f>
        <v>2.1387827945178812E-2</v>
      </c>
      <c r="AQ90" s="226">
        <f>'2.2'!AQ90/'3.1.a'!$H$183</f>
        <v>3.003272162383204E-2</v>
      </c>
      <c r="AR90" s="147">
        <f>'2.2'!AR90/'3.1.a'!$H$183</f>
        <v>1.4005575739548454E-3</v>
      </c>
      <c r="AS90" s="147">
        <f>'2.2'!AS90/'3.1.a'!$H$183</f>
        <v>0</v>
      </c>
      <c r="AT90" s="147">
        <f>'2.2'!AT90/'3.1.a'!$H$183</f>
        <v>3.1433279197786886E-2</v>
      </c>
      <c r="AU90" s="147">
        <f>'2.2'!AU90/'3.1.a'!$H$183</f>
        <v>1.204757371444538E-3</v>
      </c>
      <c r="AV90" s="147">
        <f>'2.2'!AV90/'3.1.a'!$H$183</f>
        <v>2.3187012714444379E-3</v>
      </c>
      <c r="AW90" s="147">
        <f>'2.2'!AW90/'3.1.a'!$H$183</f>
        <v>0</v>
      </c>
      <c r="AX90" s="227">
        <f>'2.2'!AX90/'3.1.a'!$H$183</f>
        <v>3.4956737840675864E-2</v>
      </c>
      <c r="AY90" s="226">
        <f>'2.2'!AY90/'3.1.a'!$I$183</f>
        <v>3.3652536494926472E-2</v>
      </c>
      <c r="AZ90" s="147">
        <f>'2.2'!AZ90/'3.1.a'!$I$183</f>
        <v>2.2550279549897532E-3</v>
      </c>
      <c r="BA90" s="147">
        <f>'2.2'!BA90/'3.1.a'!$I$183</f>
        <v>0</v>
      </c>
      <c r="BB90" s="147">
        <f>'2.2'!BB90/'3.1.a'!$I$183</f>
        <v>3.5907564449916225E-2</v>
      </c>
      <c r="BC90" s="147">
        <f>'2.2'!BC90/'3.1.a'!$I$183</f>
        <v>9.8106105041331142E-4</v>
      </c>
      <c r="BD90" s="147">
        <f>'2.2'!BD90/'3.1.a'!$I$183</f>
        <v>2.8110491684164535E-3</v>
      </c>
      <c r="BE90" s="147">
        <f>'2.2'!BE90/'3.1.a'!$I$183</f>
        <v>0</v>
      </c>
      <c r="BF90" s="227">
        <f>'2.2'!BF90/'3.1.a'!$I$183</f>
        <v>3.9699674668745986E-2</v>
      </c>
      <c r="BG90" s="226">
        <f>'2.2'!BG90/'3.1.a'!$J$183</f>
        <v>2.2279600939587595E-2</v>
      </c>
      <c r="BH90" s="147">
        <f>'2.2'!BH90/'3.1.a'!$J$183</f>
        <v>1.1796634513328509E-3</v>
      </c>
      <c r="BI90" s="147">
        <f>'2.2'!BI90/'3.1.a'!$J$183</f>
        <v>0</v>
      </c>
      <c r="BJ90" s="147">
        <f>'2.2'!BJ90/'3.1.a'!$J$183</f>
        <v>2.3459264390920449E-2</v>
      </c>
      <c r="BK90" s="147">
        <f>'2.2'!BK90/'3.1.a'!$J$183</f>
        <v>7.296183654438267E-4</v>
      </c>
      <c r="BL90" s="147">
        <f>'2.2'!BL90/'3.1.a'!$J$183</f>
        <v>2.3135750641676972E-3</v>
      </c>
      <c r="BM90" s="147">
        <f>'2.2'!BM90/'3.1.a'!$J$183</f>
        <v>0</v>
      </c>
      <c r="BN90" s="227">
        <f>'2.2'!BN90/'3.1.a'!$J$183</f>
        <v>2.6502457820531972E-2</v>
      </c>
      <c r="BO90" s="226">
        <f>'2.2'!BO90/'3.1.a'!$K$183</f>
        <v>2.382507794198498E-2</v>
      </c>
      <c r="BP90" s="147">
        <f>'2.2'!BP90/'3.1.a'!$K$183</f>
        <v>9.4327797720377142E-4</v>
      </c>
      <c r="BQ90" s="147">
        <f>'2.2'!BQ90/'3.1.a'!$K$183</f>
        <v>0</v>
      </c>
      <c r="BR90" s="147">
        <f>'2.2'!BR90/'3.1.a'!$K$183</f>
        <v>2.4768355919188748E-2</v>
      </c>
      <c r="BS90" s="147">
        <f>'2.2'!BS90/'3.1.a'!$K$183</f>
        <v>4.403404210760428E-4</v>
      </c>
      <c r="BT90" s="147">
        <f>'2.2'!BT90/'3.1.a'!$K$183</f>
        <v>1.8482519311561567E-3</v>
      </c>
      <c r="BU90" s="147">
        <f>'2.2'!BU90/'3.1.a'!$K$183</f>
        <v>0</v>
      </c>
      <c r="BV90" s="227">
        <f>'2.2'!BV90/'3.1.a'!$K$183</f>
        <v>2.7056948271420952E-2</v>
      </c>
      <c r="BW90" s="226">
        <f>'2.2'!BW90/'3.1.a'!$L$183</f>
        <v>2.072049411784508E-2</v>
      </c>
      <c r="BX90" s="147">
        <f>'2.2'!BX90/'3.1.a'!$L$183</f>
        <v>9.5474727736803938E-4</v>
      </c>
      <c r="BY90" s="147">
        <f>'2.2'!BY90/'3.1.a'!$L$183</f>
        <v>0</v>
      </c>
      <c r="BZ90" s="147">
        <f>'2.2'!BZ90/'3.1.a'!$L$183</f>
        <v>2.1675241395213121E-2</v>
      </c>
      <c r="CA90" s="147">
        <f>'2.2'!CA90/'3.1.a'!$L$183</f>
        <v>3.3977573524328071E-4</v>
      </c>
      <c r="CB90" s="147">
        <f>'2.2'!CB90/'3.1.a'!$L$183</f>
        <v>2.1880438248425694E-3</v>
      </c>
      <c r="CC90" s="147">
        <f>'2.2'!CC90/'3.1.a'!$L$183</f>
        <v>0</v>
      </c>
      <c r="CD90" s="227">
        <f>'2.2'!CD90/'3.1.a'!$L$183</f>
        <v>2.420306095529897E-2</v>
      </c>
      <c r="CE90" s="226">
        <f>'2.2'!CE90/'3.1.a'!$M$183</f>
        <v>1.5341647659109711E-2</v>
      </c>
      <c r="CF90" s="147">
        <f>'2.2'!CF90/'3.1.a'!$M$183</f>
        <v>2.1041848869614993E-4</v>
      </c>
      <c r="CG90" s="147">
        <f>'2.2'!CG90/'3.1.a'!$M$183</f>
        <v>0</v>
      </c>
      <c r="CH90" s="147">
        <f>'2.2'!CH90/'3.1.a'!$M$183</f>
        <v>1.5552066147805861E-2</v>
      </c>
      <c r="CI90" s="147">
        <f>'2.2'!CI90/'3.1.a'!$M$183</f>
        <v>1.7565552057298547E-4</v>
      </c>
      <c r="CJ90" s="147">
        <f>'2.2'!CJ90/'3.1.a'!$M$183</f>
        <v>1.2110737021373355E-3</v>
      </c>
      <c r="CK90" s="147">
        <f>'2.2'!CK90/'3.1.a'!$M$183</f>
        <v>0</v>
      </c>
      <c r="CL90" s="288">
        <f>'2.2'!CL90/'3.1.a'!$M$183</f>
        <v>1.6938795370516183E-2</v>
      </c>
    </row>
    <row r="91" spans="1:91" ht="20.100000000000001" customHeight="1" x14ac:dyDescent="0.25">
      <c r="A91" s="21">
        <v>14113</v>
      </c>
      <c r="B91" s="22" t="s">
        <v>293</v>
      </c>
      <c r="C91" s="226">
        <f>'2.2'!C91/'3.1.a'!$C$183</f>
        <v>1.8085533773310819E-2</v>
      </c>
      <c r="D91" s="147">
        <f>'2.2'!D91/'3.1.a'!$C$183</f>
        <v>4.5833047401248684E-3</v>
      </c>
      <c r="E91" s="147">
        <f>'2.2'!E91/'3.1.a'!$C$183</f>
        <v>-4.5833047401248684E-3</v>
      </c>
      <c r="F91" s="147">
        <f>'2.2'!F91/'3.1.a'!$C$183</f>
        <v>1.8085533773310819E-2</v>
      </c>
      <c r="G91" s="147">
        <f>'2.2'!G91/'3.1.a'!$C$183</f>
        <v>1.7844843253330854E-4</v>
      </c>
      <c r="H91" s="147">
        <f>'2.2'!H91/'3.1.a'!$C$183</f>
        <v>0</v>
      </c>
      <c r="I91" s="147">
        <f>'2.2'!I91/'3.1.a'!$C$183</f>
        <v>-1.8263982205844125E-2</v>
      </c>
      <c r="J91" s="227">
        <f>'2.2'!J91/'3.1.a'!$C$183</f>
        <v>0</v>
      </c>
      <c r="K91" s="226">
        <f>'2.2'!K91/'3.1.a'!$D$183</f>
        <v>1.2598429826656146E-2</v>
      </c>
      <c r="L91" s="147">
        <f>'2.2'!L91/'3.1.a'!$D$183</f>
        <v>4.7069205464353881E-3</v>
      </c>
      <c r="M91" s="147">
        <f>'2.2'!M91/'3.1.a'!$D$183</f>
        <v>-4.7069205464353881E-3</v>
      </c>
      <c r="N91" s="147">
        <f>'2.2'!N91/'3.1.a'!$D$183</f>
        <v>1.2598429826656146E-2</v>
      </c>
      <c r="O91" s="147">
        <f>'2.2'!O91/'3.1.a'!$D$183</f>
        <v>8.5228838226263307E-5</v>
      </c>
      <c r="P91" s="147">
        <f>'2.2'!P91/'3.1.a'!$D$183</f>
        <v>0</v>
      </c>
      <c r="Q91" s="147">
        <f>'2.2'!Q91/'3.1.a'!$D$183</f>
        <v>-1.2683658664882412E-2</v>
      </c>
      <c r="R91" s="227">
        <f>'2.2'!R91/'3.1.a'!$D$183</f>
        <v>0</v>
      </c>
      <c r="S91" s="226">
        <f>'2.2'!S91/'3.1.a'!$E$183</f>
        <v>1.3464737463743654E-2</v>
      </c>
      <c r="T91" s="147">
        <f>'2.2'!T91/'3.1.a'!$E$183</f>
        <v>3.6641544527681543E-3</v>
      </c>
      <c r="U91" s="147">
        <f>'2.2'!U91/'3.1.a'!$E$183</f>
        <v>-3.6641544527681543E-3</v>
      </c>
      <c r="V91" s="147">
        <f>'2.2'!V91/'3.1.a'!$E$183</f>
        <v>1.3464737463743654E-2</v>
      </c>
      <c r="W91" s="147">
        <f>'2.2'!W91/'3.1.a'!$E$183</f>
        <v>3.8273322994042371E-5</v>
      </c>
      <c r="X91" s="147">
        <f>'2.2'!X91/'3.1.a'!$E$183</f>
        <v>0</v>
      </c>
      <c r="Y91" s="147">
        <f>'2.2'!Y91/'3.1.a'!$E$183</f>
        <v>-1.35030107867377E-2</v>
      </c>
      <c r="Z91" s="227">
        <f>'2.2'!Z91/'3.1.a'!$E$183</f>
        <v>0</v>
      </c>
      <c r="AA91" s="226">
        <f>'2.2'!AA91/'3.1.a'!$F$183</f>
        <v>1.1235041633568756E-2</v>
      </c>
      <c r="AB91" s="147">
        <f>'2.2'!AB91/'3.1.a'!$F$183</f>
        <v>3.2546915512848911E-3</v>
      </c>
      <c r="AC91" s="147">
        <f>'2.2'!AC91/'3.1.a'!$F$183</f>
        <v>-3.2546915512848911E-3</v>
      </c>
      <c r="AD91" s="147">
        <f>'2.2'!AD91/'3.1.a'!$F$183</f>
        <v>1.1235041633568758E-2</v>
      </c>
      <c r="AE91" s="147">
        <f>'2.2'!AE91/'3.1.a'!$F$183</f>
        <v>2.118387014840824E-5</v>
      </c>
      <c r="AF91" s="147">
        <f>'2.2'!AF91/'3.1.a'!$F$183</f>
        <v>0</v>
      </c>
      <c r="AG91" s="147">
        <f>'2.2'!AG91/'3.1.a'!$F$183</f>
        <v>-1.1256225503717163E-2</v>
      </c>
      <c r="AH91" s="227">
        <f>'2.2'!AH91/'3.1.a'!$F$183</f>
        <v>0</v>
      </c>
      <c r="AI91" s="226">
        <f>'2.2'!AI91/'3.1.a'!$G$183</f>
        <v>9.6300627163607832E-3</v>
      </c>
      <c r="AJ91" s="147">
        <f>'2.2'!AJ91/'3.1.a'!$G$183</f>
        <v>3.6605911881200629E-3</v>
      </c>
      <c r="AK91" s="147">
        <f>'2.2'!AK91/'3.1.a'!$G$183</f>
        <v>-3.6605911881200629E-3</v>
      </c>
      <c r="AL91" s="147">
        <f>'2.2'!AL91/'3.1.a'!$G$183</f>
        <v>9.6300627163607832E-3</v>
      </c>
      <c r="AM91" s="147">
        <f>'2.2'!AM91/'3.1.a'!$G$183</f>
        <v>9.8607793798173541E-6</v>
      </c>
      <c r="AN91" s="147">
        <f>'2.2'!AN91/'3.1.a'!$G$183</f>
        <v>0</v>
      </c>
      <c r="AO91" s="147">
        <f>'2.2'!AO91/'3.1.a'!$G$183</f>
        <v>-9.6399234957405978E-3</v>
      </c>
      <c r="AP91" s="227">
        <f>'2.2'!AP91/'3.1.a'!$G$183</f>
        <v>0</v>
      </c>
      <c r="AQ91" s="226">
        <f>'2.2'!AQ91/'3.1.a'!$H$183</f>
        <v>1.5372335735279253E-2</v>
      </c>
      <c r="AR91" s="147">
        <f>'2.2'!AR91/'3.1.a'!$H$183</f>
        <v>4.7519463471000552E-3</v>
      </c>
      <c r="AS91" s="147">
        <f>'2.2'!AS91/'3.1.a'!$H$183</f>
        <v>-4.7519463471000552E-3</v>
      </c>
      <c r="AT91" s="147">
        <f>'2.2'!AT91/'3.1.a'!$H$183</f>
        <v>1.5372335735279253E-2</v>
      </c>
      <c r="AU91" s="147">
        <f>'2.2'!AU91/'3.1.a'!$H$183</f>
        <v>1.2212919105169952E-5</v>
      </c>
      <c r="AV91" s="147">
        <f>'2.2'!AV91/'3.1.a'!$H$183</f>
        <v>0</v>
      </c>
      <c r="AW91" s="147">
        <f>'2.2'!AW91/'3.1.a'!$H$183</f>
        <v>-1.5384548654384423E-2</v>
      </c>
      <c r="AX91" s="227">
        <f>'2.2'!AX91/'3.1.a'!$H$183</f>
        <v>0</v>
      </c>
      <c r="AY91" s="226">
        <f>'2.2'!AY91/'3.1.a'!$I$183</f>
        <v>1.1604302384613092E-2</v>
      </c>
      <c r="AZ91" s="147">
        <f>'2.2'!AZ91/'3.1.a'!$I$183</f>
        <v>5.0769640354117688E-3</v>
      </c>
      <c r="BA91" s="147">
        <f>'2.2'!BA91/'3.1.a'!$I$183</f>
        <v>-5.0769640354117688E-3</v>
      </c>
      <c r="BB91" s="147">
        <f>'2.2'!BB91/'3.1.a'!$I$183</f>
        <v>1.1604302384613092E-2</v>
      </c>
      <c r="BC91" s="147">
        <f>'2.2'!BC91/'3.1.a'!$I$183</f>
        <v>9.1238956180646002E-8</v>
      </c>
      <c r="BD91" s="147">
        <f>'2.2'!BD91/'3.1.a'!$I$183</f>
        <v>0</v>
      </c>
      <c r="BE91" s="147">
        <f>'2.2'!BE91/'3.1.a'!$I$183</f>
        <v>-1.1604393623569272E-2</v>
      </c>
      <c r="BF91" s="227">
        <f>'2.2'!BF91/'3.1.a'!$I$183</f>
        <v>0</v>
      </c>
      <c r="BG91" s="226">
        <f>'2.2'!BG91/'3.1.a'!$J$183</f>
        <v>6.6700158094053713E-3</v>
      </c>
      <c r="BH91" s="147">
        <f>'2.2'!BH91/'3.1.a'!$J$183</f>
        <v>4.1883594600893937E-3</v>
      </c>
      <c r="BI91" s="147">
        <f>'2.2'!BI91/'3.1.a'!$J$183</f>
        <v>-4.1883594600893937E-3</v>
      </c>
      <c r="BJ91" s="147">
        <f>'2.2'!BJ91/'3.1.a'!$J$183</f>
        <v>6.6700158094053713E-3</v>
      </c>
      <c r="BK91" s="147">
        <f>'2.2'!BK91/'3.1.a'!$J$183</f>
        <v>0</v>
      </c>
      <c r="BL91" s="147">
        <f>'2.2'!BL91/'3.1.a'!$J$183</f>
        <v>0</v>
      </c>
      <c r="BM91" s="147">
        <f>'2.2'!BM91/'3.1.a'!$J$183</f>
        <v>-6.6700158094053722E-3</v>
      </c>
      <c r="BN91" s="227">
        <f>'2.2'!BN91/'3.1.a'!$J$183</f>
        <v>0</v>
      </c>
      <c r="BO91" s="226">
        <f>'2.2'!BO91/'3.1.a'!$K$183</f>
        <v>7.2541672337479253E-3</v>
      </c>
      <c r="BP91" s="147">
        <f>'2.2'!BP91/'3.1.a'!$K$183</f>
        <v>3.9061709514357297E-3</v>
      </c>
      <c r="BQ91" s="147">
        <f>'2.2'!BQ91/'3.1.a'!$K$183</f>
        <v>-3.9061709514357297E-3</v>
      </c>
      <c r="BR91" s="147">
        <f>'2.2'!BR91/'3.1.a'!$K$183</f>
        <v>7.2541672337479235E-3</v>
      </c>
      <c r="BS91" s="147">
        <f>'2.2'!BS91/'3.1.a'!$K$183</f>
        <v>0</v>
      </c>
      <c r="BT91" s="147">
        <f>'2.2'!BT91/'3.1.a'!$K$183</f>
        <v>0</v>
      </c>
      <c r="BU91" s="147">
        <f>'2.2'!BU91/'3.1.a'!$K$183</f>
        <v>-7.2541672337479253E-3</v>
      </c>
      <c r="BV91" s="227">
        <f>'2.2'!BV91/'3.1.a'!$K$183</f>
        <v>0</v>
      </c>
      <c r="BW91" s="226">
        <f>'2.2'!BW91/'3.1.a'!$L$183</f>
        <v>5.3128602989722679E-3</v>
      </c>
      <c r="BX91" s="147">
        <f>'2.2'!BX91/'3.1.a'!$L$183</f>
        <v>3.6752234861778307E-3</v>
      </c>
      <c r="BY91" s="147">
        <f>'2.2'!BY91/'3.1.a'!$L$183</f>
        <v>-3.6752234861778307E-3</v>
      </c>
      <c r="BZ91" s="147">
        <f>'2.2'!BZ91/'3.1.a'!$L$183</f>
        <v>5.3128602989722679E-3</v>
      </c>
      <c r="CA91" s="147">
        <f>'2.2'!CA91/'3.1.a'!$L$183</f>
        <v>0</v>
      </c>
      <c r="CB91" s="147">
        <f>'2.2'!CB91/'3.1.a'!$L$183</f>
        <v>0</v>
      </c>
      <c r="CC91" s="147">
        <f>'2.2'!CC91/'3.1.a'!$L$183</f>
        <v>-5.3128602989722671E-3</v>
      </c>
      <c r="CD91" s="227">
        <f>'2.2'!CD91/'3.1.a'!$L$183</f>
        <v>0</v>
      </c>
      <c r="CE91" s="226">
        <f>'2.2'!CE91/'3.1.a'!$M$183</f>
        <v>4.1900568482220787E-3</v>
      </c>
      <c r="CF91" s="147">
        <f>'2.2'!CF91/'3.1.a'!$M$183</f>
        <v>3.7641709389665805E-3</v>
      </c>
      <c r="CG91" s="147">
        <f>'2.2'!CG91/'3.1.a'!$M$183</f>
        <v>-3.7641709389665805E-3</v>
      </c>
      <c r="CH91" s="147">
        <f>'2.2'!CH91/'3.1.a'!$M$183</f>
        <v>4.1900568482220787E-3</v>
      </c>
      <c r="CI91" s="147">
        <f>'2.2'!CI91/'3.1.a'!$M$183</f>
        <v>0</v>
      </c>
      <c r="CJ91" s="147">
        <f>'2.2'!CJ91/'3.1.a'!$M$183</f>
        <v>0</v>
      </c>
      <c r="CK91" s="147">
        <f>'2.2'!CK91/'3.1.a'!$M$183</f>
        <v>-4.1900568482220769E-3</v>
      </c>
      <c r="CL91" s="288">
        <f>'2.2'!CL91/'3.1.a'!$M$183</f>
        <v>0</v>
      </c>
    </row>
    <row r="92" spans="1:91" ht="20.100000000000001" customHeight="1" x14ac:dyDescent="0.25">
      <c r="A92" s="21">
        <v>1412</v>
      </c>
      <c r="B92" s="22" t="s">
        <v>294</v>
      </c>
      <c r="C92" s="226">
        <f>'2.2'!C92/'3.1.a'!$C$183</f>
        <v>5.767802068920881E-3</v>
      </c>
      <c r="D92" s="147">
        <f>'2.2'!D92/'3.1.a'!$C$183</f>
        <v>0</v>
      </c>
      <c r="E92" s="147">
        <f>'2.2'!E92/'3.1.a'!$C$183</f>
        <v>0</v>
      </c>
      <c r="F92" s="147">
        <f>'2.2'!F92/'3.1.a'!$C$183</f>
        <v>5.767802068920881E-3</v>
      </c>
      <c r="G92" s="147">
        <f>'2.2'!G92/'3.1.a'!$C$183</f>
        <v>4.782058335956098E-4</v>
      </c>
      <c r="H92" s="147">
        <f>'2.2'!H92/'3.1.a'!$C$183</f>
        <v>1.1011552629323799E-5</v>
      </c>
      <c r="I92" s="147">
        <f>'2.2'!I92/'3.1.a'!$C$183</f>
        <v>0</v>
      </c>
      <c r="J92" s="227">
        <f>'2.2'!J92/'3.1.a'!$C$183</f>
        <v>6.2570194551458151E-3</v>
      </c>
      <c r="K92" s="226">
        <f>'2.2'!K92/'3.1.a'!$D$183</f>
        <v>4.5618955935542186E-3</v>
      </c>
      <c r="L92" s="147">
        <f>'2.2'!L92/'3.1.a'!$D$183</f>
        <v>0</v>
      </c>
      <c r="M92" s="147">
        <f>'2.2'!M92/'3.1.a'!$D$183</f>
        <v>0</v>
      </c>
      <c r="N92" s="147">
        <f>'2.2'!N92/'3.1.a'!$D$183</f>
        <v>4.5618955935542186E-3</v>
      </c>
      <c r="O92" s="147">
        <f>'2.2'!O92/'3.1.a'!$D$183</f>
        <v>4.4231783686844527E-4</v>
      </c>
      <c r="P92" s="147">
        <f>'2.2'!P92/'3.1.a'!$D$183</f>
        <v>1.197668658037621E-5</v>
      </c>
      <c r="Q92" s="147">
        <f>'2.2'!Q92/'3.1.a'!$D$183</f>
        <v>0</v>
      </c>
      <c r="R92" s="227">
        <f>'2.2'!R92/'3.1.a'!$D$183</f>
        <v>5.0161901170030403E-3</v>
      </c>
      <c r="S92" s="226">
        <f>'2.2'!S92/'3.1.a'!$E$183</f>
        <v>5.8206006766443191E-3</v>
      </c>
      <c r="T92" s="147">
        <f>'2.2'!T92/'3.1.a'!$E$183</f>
        <v>0</v>
      </c>
      <c r="U92" s="147">
        <f>'2.2'!U92/'3.1.a'!$E$183</f>
        <v>0</v>
      </c>
      <c r="V92" s="147">
        <f>'2.2'!V92/'3.1.a'!$E$183</f>
        <v>5.8206006766443191E-3</v>
      </c>
      <c r="W92" s="147">
        <f>'2.2'!W92/'3.1.a'!$E$183</f>
        <v>4.528342704537713E-4</v>
      </c>
      <c r="X92" s="147">
        <f>'2.2'!X92/'3.1.a'!$E$183</f>
        <v>1.2030424405370155E-5</v>
      </c>
      <c r="Y92" s="147">
        <f>'2.2'!Y92/'3.1.a'!$E$183</f>
        <v>0</v>
      </c>
      <c r="Z92" s="227">
        <f>'2.2'!Z92/'3.1.a'!$E$183</f>
        <v>6.2854653715034613E-3</v>
      </c>
      <c r="AA92" s="226">
        <f>'2.2'!AA92/'3.1.a'!$F$183</f>
        <v>3.210713012839064E-3</v>
      </c>
      <c r="AB92" s="147">
        <f>'2.2'!AB92/'3.1.a'!$F$183</f>
        <v>0</v>
      </c>
      <c r="AC92" s="147">
        <f>'2.2'!AC92/'3.1.a'!$F$183</f>
        <v>0</v>
      </c>
      <c r="AD92" s="147">
        <f>'2.2'!AD92/'3.1.a'!$F$183</f>
        <v>3.210713012839064E-3</v>
      </c>
      <c r="AE92" s="147">
        <f>'2.2'!AE92/'3.1.a'!$F$183</f>
        <v>3.8892109888384743E-4</v>
      </c>
      <c r="AF92" s="147">
        <f>'2.2'!AF92/'3.1.a'!$F$183</f>
        <v>6.1289326094006346E-6</v>
      </c>
      <c r="AG92" s="147">
        <f>'2.2'!AG92/'3.1.a'!$F$183</f>
        <v>0</v>
      </c>
      <c r="AH92" s="227">
        <f>'2.2'!AH92/'3.1.a'!$F$183</f>
        <v>3.6057630443323127E-3</v>
      </c>
      <c r="AI92" s="226">
        <f>'2.2'!AI92/'3.1.a'!$G$183</f>
        <v>3.2773625475566249E-3</v>
      </c>
      <c r="AJ92" s="147">
        <f>'2.2'!AJ92/'3.1.a'!$G$183</f>
        <v>0</v>
      </c>
      <c r="AK92" s="147">
        <f>'2.2'!AK92/'3.1.a'!$G$183</f>
        <v>0</v>
      </c>
      <c r="AL92" s="147">
        <f>'2.2'!AL92/'3.1.a'!$G$183</f>
        <v>3.2773625475566249E-3</v>
      </c>
      <c r="AM92" s="147">
        <f>'2.2'!AM92/'3.1.a'!$G$183</f>
        <v>4.5710401541594132E-4</v>
      </c>
      <c r="AN92" s="147">
        <f>'2.2'!AN92/'3.1.a'!$G$183</f>
        <v>7.3117690349791745E-6</v>
      </c>
      <c r="AO92" s="147">
        <f>'2.2'!AO92/'3.1.a'!$G$183</f>
        <v>0</v>
      </c>
      <c r="AP92" s="227">
        <f>'2.2'!AP92/'3.1.a'!$G$183</f>
        <v>3.741778332007545E-3</v>
      </c>
      <c r="AQ92" s="226">
        <f>'2.2'!AQ92/'3.1.a'!$H$183</f>
        <v>2.0062360660226927E-3</v>
      </c>
      <c r="AR92" s="147">
        <f>'2.2'!AR92/'3.1.a'!$H$183</f>
        <v>0</v>
      </c>
      <c r="AS92" s="147">
        <f>'2.2'!AS92/'3.1.a'!$H$183</f>
        <v>0</v>
      </c>
      <c r="AT92" s="147">
        <f>'2.2'!AT92/'3.1.a'!$H$183</f>
        <v>2.0062360660226927E-3</v>
      </c>
      <c r="AU92" s="147">
        <f>'2.2'!AU92/'3.1.a'!$H$183</f>
        <v>3.3248415337302671E-4</v>
      </c>
      <c r="AV92" s="147">
        <f>'2.2'!AV92/'3.1.a'!$H$183</f>
        <v>1.5931120381694681E-5</v>
      </c>
      <c r="AW92" s="147">
        <f>'2.2'!AW92/'3.1.a'!$H$183</f>
        <v>0</v>
      </c>
      <c r="AX92" s="227">
        <f>'2.2'!AX92/'3.1.a'!$H$183</f>
        <v>2.3546513397774138E-3</v>
      </c>
      <c r="AY92" s="226">
        <f>'2.2'!AY92/'3.1.a'!$I$183</f>
        <v>4.616150845640872E-4</v>
      </c>
      <c r="AZ92" s="147">
        <f>'2.2'!AZ92/'3.1.a'!$I$183</f>
        <v>0</v>
      </c>
      <c r="BA92" s="147">
        <f>'2.2'!BA92/'3.1.a'!$I$183</f>
        <v>0</v>
      </c>
      <c r="BB92" s="147">
        <f>'2.2'!BB92/'3.1.a'!$I$183</f>
        <v>4.616150845640872E-4</v>
      </c>
      <c r="BC92" s="147">
        <f>'2.2'!BC92/'3.1.a'!$I$183</f>
        <v>2.1937709577007298E-4</v>
      </c>
      <c r="BD92" s="147">
        <f>'2.2'!BD92/'3.1.a'!$I$183</f>
        <v>1.5355737544757589E-5</v>
      </c>
      <c r="BE92" s="147">
        <f>'2.2'!BE92/'3.1.a'!$I$183</f>
        <v>0</v>
      </c>
      <c r="BF92" s="227">
        <f>'2.2'!BF92/'3.1.a'!$I$183</f>
        <v>6.9634791787891778E-4</v>
      </c>
      <c r="BG92" s="226">
        <f>'2.2'!BG92/'3.1.a'!$J$183</f>
        <v>8.4867560529158304E-4</v>
      </c>
      <c r="BH92" s="147">
        <f>'2.2'!BH92/'3.1.a'!$J$183</f>
        <v>0</v>
      </c>
      <c r="BI92" s="147">
        <f>'2.2'!BI92/'3.1.a'!$J$183</f>
        <v>0</v>
      </c>
      <c r="BJ92" s="147">
        <f>'2.2'!BJ92/'3.1.a'!$J$183</f>
        <v>8.4867560529158304E-4</v>
      </c>
      <c r="BK92" s="147">
        <f>'2.2'!BK92/'3.1.a'!$J$183</f>
        <v>3.4838973849130836E-4</v>
      </c>
      <c r="BL92" s="147">
        <f>'2.2'!BL92/'3.1.a'!$J$183</f>
        <v>1.1788150664515082E-5</v>
      </c>
      <c r="BM92" s="147">
        <f>'2.2'!BM92/'3.1.a'!$J$183</f>
        <v>0</v>
      </c>
      <c r="BN92" s="227">
        <f>'2.2'!BN92/'3.1.a'!$J$183</f>
        <v>1.2088534944474064E-3</v>
      </c>
      <c r="BO92" s="226">
        <f>'2.2'!BO92/'3.1.a'!$K$183</f>
        <v>1.097104555506521E-3</v>
      </c>
      <c r="BP92" s="147">
        <f>'2.2'!BP92/'3.1.a'!$K$183</f>
        <v>0</v>
      </c>
      <c r="BQ92" s="147">
        <f>'2.2'!BQ92/'3.1.a'!$K$183</f>
        <v>0</v>
      </c>
      <c r="BR92" s="147">
        <f>'2.2'!BR92/'3.1.a'!$K$183</f>
        <v>1.097104555506521E-3</v>
      </c>
      <c r="BS92" s="147">
        <f>'2.2'!BS92/'3.1.a'!$K$183</f>
        <v>3.8214630589389901E-4</v>
      </c>
      <c r="BT92" s="147">
        <f>'2.2'!BT92/'3.1.a'!$K$183</f>
        <v>2.0814061741475506E-5</v>
      </c>
      <c r="BU92" s="147">
        <f>'2.2'!BU92/'3.1.a'!$K$183</f>
        <v>0</v>
      </c>
      <c r="BV92" s="227">
        <f>'2.2'!BV92/'3.1.a'!$K$183</f>
        <v>1.5000649231418958E-3</v>
      </c>
      <c r="BW92" s="226">
        <f>'2.2'!BW92/'3.1.a'!$L$183</f>
        <v>2.8060610125989938E-3</v>
      </c>
      <c r="BX92" s="147">
        <f>'2.2'!BX92/'3.1.a'!$L$183</f>
        <v>0</v>
      </c>
      <c r="BY92" s="147">
        <f>'2.2'!BY92/'3.1.a'!$L$183</f>
        <v>0</v>
      </c>
      <c r="BZ92" s="147">
        <f>'2.2'!BZ92/'3.1.a'!$L$183</f>
        <v>2.8060610125989938E-3</v>
      </c>
      <c r="CA92" s="147">
        <f>'2.2'!CA92/'3.1.a'!$L$183</f>
        <v>4.0937406097483158E-4</v>
      </c>
      <c r="CB92" s="147">
        <f>'2.2'!CB92/'3.1.a'!$L$183</f>
        <v>2.0185669889713925E-5</v>
      </c>
      <c r="CC92" s="147">
        <f>'2.2'!CC92/'3.1.a'!$L$183</f>
        <v>0</v>
      </c>
      <c r="CD92" s="227">
        <f>'2.2'!CD92/'3.1.a'!$L$183</f>
        <v>3.2356207434635392E-3</v>
      </c>
      <c r="CE92" s="226">
        <f>'2.2'!CE92/'3.1.a'!$M$183</f>
        <v>8.9881077512565842E-4</v>
      </c>
      <c r="CF92" s="147">
        <f>'2.2'!CF92/'3.1.a'!$M$183</f>
        <v>0</v>
      </c>
      <c r="CG92" s="147">
        <f>'2.2'!CG92/'3.1.a'!$M$183</f>
        <v>0</v>
      </c>
      <c r="CH92" s="147">
        <f>'2.2'!CH92/'3.1.a'!$M$183</f>
        <v>8.9881077512565842E-4</v>
      </c>
      <c r="CI92" s="97" t="s">
        <v>833</v>
      </c>
      <c r="CJ92" s="97" t="s">
        <v>833</v>
      </c>
      <c r="CK92" s="147">
        <f>'2.2'!CK92/'3.1.a'!$M$183</f>
        <v>0</v>
      </c>
      <c r="CL92" s="289" t="s">
        <v>833</v>
      </c>
    </row>
    <row r="93" spans="1:91" ht="20.100000000000001" customHeight="1" x14ac:dyDescent="0.25">
      <c r="A93" s="21">
        <v>1413</v>
      </c>
      <c r="B93" s="22" t="s">
        <v>295</v>
      </c>
      <c r="C93" s="226">
        <f>'2.2'!C93/'3.1.a'!$C$183</f>
        <v>0</v>
      </c>
      <c r="D93" s="147">
        <f>'2.2'!D93/'3.1.a'!$C$183</f>
        <v>0</v>
      </c>
      <c r="E93" s="147">
        <f>'2.2'!E93/'3.1.a'!$C$183</f>
        <v>0</v>
      </c>
      <c r="F93" s="147">
        <f>'2.2'!F93/'3.1.a'!$C$183</f>
        <v>0</v>
      </c>
      <c r="G93" s="147">
        <f>'2.2'!G93/'3.1.a'!$C$183</f>
        <v>0</v>
      </c>
      <c r="H93" s="147">
        <f>'2.2'!H93/'3.1.a'!$C$183</f>
        <v>0</v>
      </c>
      <c r="I93" s="147">
        <f>'2.2'!I93/'3.1.a'!$C$183</f>
        <v>0</v>
      </c>
      <c r="J93" s="227">
        <f>'2.2'!J93/'3.1.a'!$C$183</f>
        <v>0</v>
      </c>
      <c r="K93" s="226">
        <f>'2.2'!K93/'3.1.a'!$D$183</f>
        <v>0</v>
      </c>
      <c r="L93" s="147">
        <f>'2.2'!L93/'3.1.a'!$D$183</f>
        <v>0</v>
      </c>
      <c r="M93" s="147">
        <f>'2.2'!M93/'3.1.a'!$D$183</f>
        <v>0</v>
      </c>
      <c r="N93" s="147">
        <f>'2.2'!N93/'3.1.a'!$D$183</f>
        <v>0</v>
      </c>
      <c r="O93" s="147">
        <f>'2.2'!O93/'3.1.a'!$D$183</f>
        <v>0</v>
      </c>
      <c r="P93" s="147">
        <f>'2.2'!P93/'3.1.a'!$D$183</f>
        <v>0</v>
      </c>
      <c r="Q93" s="147">
        <f>'2.2'!Q93/'3.1.a'!$D$183</f>
        <v>0</v>
      </c>
      <c r="R93" s="227">
        <f>'2.2'!R93/'3.1.a'!$D$183</f>
        <v>0</v>
      </c>
      <c r="S93" s="226">
        <f>'2.2'!S93/'3.1.a'!$E$183</f>
        <v>0</v>
      </c>
      <c r="T93" s="147">
        <f>'2.2'!T93/'3.1.a'!$E$183</f>
        <v>0</v>
      </c>
      <c r="U93" s="147">
        <f>'2.2'!U93/'3.1.a'!$E$183</f>
        <v>0</v>
      </c>
      <c r="V93" s="147">
        <f>'2.2'!V93/'3.1.a'!$E$183</f>
        <v>0</v>
      </c>
      <c r="W93" s="147">
        <f>'2.2'!W93/'3.1.a'!$E$183</f>
        <v>0</v>
      </c>
      <c r="X93" s="147">
        <f>'2.2'!X93/'3.1.a'!$E$183</f>
        <v>0</v>
      </c>
      <c r="Y93" s="147">
        <f>'2.2'!Y93/'3.1.a'!$E$183</f>
        <v>0</v>
      </c>
      <c r="Z93" s="227">
        <f>'2.2'!Z93/'3.1.a'!$E$183</f>
        <v>0</v>
      </c>
      <c r="AA93" s="226">
        <f>'2.2'!AA93/'3.1.a'!$F$183</f>
        <v>0</v>
      </c>
      <c r="AB93" s="147">
        <f>'2.2'!AB93/'3.1.a'!$F$183</f>
        <v>0</v>
      </c>
      <c r="AC93" s="147">
        <f>'2.2'!AC93/'3.1.a'!$F$183</f>
        <v>0</v>
      </c>
      <c r="AD93" s="147">
        <f>'2.2'!AD93/'3.1.a'!$F$183</f>
        <v>0</v>
      </c>
      <c r="AE93" s="147">
        <f>'2.2'!AE93/'3.1.a'!$F$183</f>
        <v>0</v>
      </c>
      <c r="AF93" s="147">
        <f>'2.2'!AF93/'3.1.a'!$F$183</f>
        <v>0</v>
      </c>
      <c r="AG93" s="147">
        <f>'2.2'!AG93/'3.1.a'!$F$183</f>
        <v>0</v>
      </c>
      <c r="AH93" s="227">
        <f>'2.2'!AH93/'3.1.a'!$F$183</f>
        <v>0</v>
      </c>
      <c r="AI93" s="226">
        <f>'2.2'!AI93/'3.1.a'!$G$183</f>
        <v>0</v>
      </c>
      <c r="AJ93" s="147">
        <f>'2.2'!AJ93/'3.1.a'!$G$183</f>
        <v>0</v>
      </c>
      <c r="AK93" s="147">
        <f>'2.2'!AK93/'3.1.a'!$G$183</f>
        <v>0</v>
      </c>
      <c r="AL93" s="147">
        <f>'2.2'!AL93/'3.1.a'!$G$183</f>
        <v>0</v>
      </c>
      <c r="AM93" s="147">
        <f>'2.2'!AM93/'3.1.a'!$G$183</f>
        <v>0</v>
      </c>
      <c r="AN93" s="147">
        <f>'2.2'!AN93/'3.1.a'!$G$183</f>
        <v>0</v>
      </c>
      <c r="AO93" s="147">
        <f>'2.2'!AO93/'3.1.a'!$G$183</f>
        <v>0</v>
      </c>
      <c r="AP93" s="227">
        <f>'2.2'!AP93/'3.1.a'!$G$183</f>
        <v>0</v>
      </c>
      <c r="AQ93" s="226">
        <f>'2.2'!AQ93/'3.1.a'!$H$183</f>
        <v>0</v>
      </c>
      <c r="AR93" s="147">
        <f>'2.2'!AR93/'3.1.a'!$H$183</f>
        <v>0</v>
      </c>
      <c r="AS93" s="147">
        <f>'2.2'!AS93/'3.1.a'!$H$183</f>
        <v>0</v>
      </c>
      <c r="AT93" s="147">
        <f>'2.2'!AT93/'3.1.a'!$H$183</f>
        <v>0</v>
      </c>
      <c r="AU93" s="147">
        <f>'2.2'!AU93/'3.1.a'!$H$183</f>
        <v>0</v>
      </c>
      <c r="AV93" s="147">
        <f>'2.2'!AV93/'3.1.a'!$H$183</f>
        <v>0</v>
      </c>
      <c r="AW93" s="147">
        <f>'2.2'!AW93/'3.1.a'!$H$183</f>
        <v>0</v>
      </c>
      <c r="AX93" s="227">
        <f>'2.2'!AX93/'3.1.a'!$H$183</f>
        <v>0</v>
      </c>
      <c r="AY93" s="226">
        <f>'2.2'!AY93/'3.1.a'!$I$183</f>
        <v>0</v>
      </c>
      <c r="AZ93" s="147">
        <f>'2.2'!AZ93/'3.1.a'!$I$183</f>
        <v>0</v>
      </c>
      <c r="BA93" s="147">
        <f>'2.2'!BA93/'3.1.a'!$I$183</f>
        <v>0</v>
      </c>
      <c r="BB93" s="147">
        <f>'2.2'!BB93/'3.1.a'!$I$183</f>
        <v>0</v>
      </c>
      <c r="BC93" s="147">
        <f>'2.2'!BC93/'3.1.a'!$I$183</f>
        <v>0</v>
      </c>
      <c r="BD93" s="147">
        <f>'2.2'!BD93/'3.1.a'!$I$183</f>
        <v>0</v>
      </c>
      <c r="BE93" s="147">
        <f>'2.2'!BE93/'3.1.a'!$I$183</f>
        <v>0</v>
      </c>
      <c r="BF93" s="227">
        <f>'2.2'!BF93/'3.1.a'!$I$183</f>
        <v>0</v>
      </c>
      <c r="BG93" s="226">
        <f>'2.2'!BG93/'3.1.a'!$J$183</f>
        <v>0</v>
      </c>
      <c r="BH93" s="147">
        <f>'2.2'!BH93/'3.1.a'!$J$183</f>
        <v>0</v>
      </c>
      <c r="BI93" s="147">
        <f>'2.2'!BI93/'3.1.a'!$J$183</f>
        <v>0</v>
      </c>
      <c r="BJ93" s="147">
        <f>'2.2'!BJ93/'3.1.a'!$J$183</f>
        <v>0</v>
      </c>
      <c r="BK93" s="147">
        <f>'2.2'!BK93/'3.1.a'!$J$183</f>
        <v>0</v>
      </c>
      <c r="BL93" s="147">
        <f>'2.2'!BL93/'3.1.a'!$J$183</f>
        <v>0</v>
      </c>
      <c r="BM93" s="147">
        <f>'2.2'!BM93/'3.1.a'!$J$183</f>
        <v>0</v>
      </c>
      <c r="BN93" s="227">
        <f>'2.2'!BN93/'3.1.a'!$J$183</f>
        <v>0</v>
      </c>
      <c r="BO93" s="226">
        <f>'2.2'!BO93/'3.1.a'!$K$183</f>
        <v>0</v>
      </c>
      <c r="BP93" s="147">
        <f>'2.2'!BP93/'3.1.a'!$K$183</f>
        <v>0</v>
      </c>
      <c r="BQ93" s="147">
        <f>'2.2'!BQ93/'3.1.a'!$K$183</f>
        <v>0</v>
      </c>
      <c r="BR93" s="147">
        <f>'2.2'!BR93/'3.1.a'!$K$183</f>
        <v>0</v>
      </c>
      <c r="BS93" s="147">
        <f>'2.2'!BS93/'3.1.a'!$K$183</f>
        <v>0</v>
      </c>
      <c r="BT93" s="147">
        <f>'2.2'!BT93/'3.1.a'!$K$183</f>
        <v>0</v>
      </c>
      <c r="BU93" s="147">
        <f>'2.2'!BU93/'3.1.a'!$K$183</f>
        <v>0</v>
      </c>
      <c r="BV93" s="227">
        <f>'2.2'!BV93/'3.1.a'!$K$183</f>
        <v>0</v>
      </c>
      <c r="BW93" s="226">
        <f>'2.2'!BW93/'3.1.a'!$L$183</f>
        <v>0</v>
      </c>
      <c r="BX93" s="147">
        <f>'2.2'!BX93/'3.1.a'!$L$183</f>
        <v>0</v>
      </c>
      <c r="BY93" s="147">
        <f>'2.2'!BY93/'3.1.a'!$L$183</f>
        <v>0</v>
      </c>
      <c r="BZ93" s="147">
        <f>'2.2'!BZ93/'3.1.a'!$L$183</f>
        <v>0</v>
      </c>
      <c r="CA93" s="147">
        <f>'2.2'!CA93/'3.1.a'!$L$183</f>
        <v>0</v>
      </c>
      <c r="CB93" s="147">
        <f>'2.2'!CB93/'3.1.a'!$L$183</f>
        <v>0</v>
      </c>
      <c r="CC93" s="147">
        <f>'2.2'!CC93/'3.1.a'!$L$183</f>
        <v>0</v>
      </c>
      <c r="CD93" s="227">
        <f>'2.2'!CD93/'3.1.a'!$L$183</f>
        <v>0</v>
      </c>
      <c r="CE93" s="226">
        <f>'2.2'!CE93/'3.1.a'!$M$183</f>
        <v>0</v>
      </c>
      <c r="CF93" s="147">
        <f>'2.2'!CF93/'3.1.a'!$M$183</f>
        <v>0</v>
      </c>
      <c r="CG93" s="147">
        <f>'2.2'!CG93/'3.1.a'!$M$183</f>
        <v>0</v>
      </c>
      <c r="CH93" s="147">
        <f>'2.2'!CH93/'3.1.a'!$M$183</f>
        <v>0</v>
      </c>
      <c r="CI93" s="97" t="s">
        <v>833</v>
      </c>
      <c r="CJ93" s="97" t="s">
        <v>833</v>
      </c>
      <c r="CK93" s="147">
        <f>'2.2'!CK93/'3.1.a'!$M$183</f>
        <v>0</v>
      </c>
      <c r="CL93" s="289" t="s">
        <v>833</v>
      </c>
    </row>
    <row r="94" spans="1:91" ht="20.100000000000001" customHeight="1" x14ac:dyDescent="0.25">
      <c r="A94" s="21">
        <v>1414</v>
      </c>
      <c r="B94" s="22" t="s">
        <v>296</v>
      </c>
      <c r="C94" s="226">
        <f>'2.2'!C94/'3.1.a'!$C$183</f>
        <v>0</v>
      </c>
      <c r="D94" s="147">
        <f>'2.2'!D94/'3.1.a'!$C$183</f>
        <v>0</v>
      </c>
      <c r="E94" s="147">
        <f>'2.2'!E94/'3.1.a'!$C$183</f>
        <v>0</v>
      </c>
      <c r="F94" s="147">
        <f>'2.2'!F94/'3.1.a'!$C$183</f>
        <v>0</v>
      </c>
      <c r="G94" s="147">
        <f>'2.2'!G94/'3.1.a'!$C$183</f>
        <v>0</v>
      </c>
      <c r="H94" s="147">
        <f>'2.2'!H94/'3.1.a'!$C$183</f>
        <v>0</v>
      </c>
      <c r="I94" s="147">
        <f>'2.2'!I94/'3.1.a'!$C$183</f>
        <v>0</v>
      </c>
      <c r="J94" s="227">
        <f>'2.2'!J94/'3.1.a'!$C$183</f>
        <v>0</v>
      </c>
      <c r="K94" s="226">
        <f>'2.2'!K94/'3.1.a'!$D$183</f>
        <v>0</v>
      </c>
      <c r="L94" s="147">
        <f>'2.2'!L94/'3.1.a'!$D$183</f>
        <v>0</v>
      </c>
      <c r="M94" s="147">
        <f>'2.2'!M94/'3.1.a'!$D$183</f>
        <v>0</v>
      </c>
      <c r="N94" s="147">
        <f>'2.2'!N94/'3.1.a'!$D$183</f>
        <v>0</v>
      </c>
      <c r="O94" s="147">
        <f>'2.2'!O94/'3.1.a'!$D$183</f>
        <v>0</v>
      </c>
      <c r="P94" s="147">
        <f>'2.2'!P94/'3.1.a'!$D$183</f>
        <v>0</v>
      </c>
      <c r="Q94" s="147">
        <f>'2.2'!Q94/'3.1.a'!$D$183</f>
        <v>0</v>
      </c>
      <c r="R94" s="227">
        <f>'2.2'!R94/'3.1.a'!$D$183</f>
        <v>0</v>
      </c>
      <c r="S94" s="226">
        <f>'2.2'!S94/'3.1.a'!$E$183</f>
        <v>0</v>
      </c>
      <c r="T94" s="147">
        <f>'2.2'!T94/'3.1.a'!$E$183</f>
        <v>0</v>
      </c>
      <c r="U94" s="147">
        <f>'2.2'!U94/'3.1.a'!$E$183</f>
        <v>0</v>
      </c>
      <c r="V94" s="147">
        <f>'2.2'!V94/'3.1.a'!$E$183</f>
        <v>0</v>
      </c>
      <c r="W94" s="147">
        <f>'2.2'!W94/'3.1.a'!$E$183</f>
        <v>0</v>
      </c>
      <c r="X94" s="147">
        <f>'2.2'!X94/'3.1.a'!$E$183</f>
        <v>0</v>
      </c>
      <c r="Y94" s="147">
        <f>'2.2'!Y94/'3.1.a'!$E$183</f>
        <v>0</v>
      </c>
      <c r="Z94" s="227">
        <f>'2.2'!Z94/'3.1.a'!$E$183</f>
        <v>0</v>
      </c>
      <c r="AA94" s="226">
        <f>'2.2'!AA94/'3.1.a'!$F$183</f>
        <v>0</v>
      </c>
      <c r="AB94" s="147">
        <f>'2.2'!AB94/'3.1.a'!$F$183</f>
        <v>0</v>
      </c>
      <c r="AC94" s="147">
        <f>'2.2'!AC94/'3.1.a'!$F$183</f>
        <v>0</v>
      </c>
      <c r="AD94" s="147">
        <f>'2.2'!AD94/'3.1.a'!$F$183</f>
        <v>0</v>
      </c>
      <c r="AE94" s="147">
        <f>'2.2'!AE94/'3.1.a'!$F$183</f>
        <v>0</v>
      </c>
      <c r="AF94" s="147">
        <f>'2.2'!AF94/'3.1.a'!$F$183</f>
        <v>0</v>
      </c>
      <c r="AG94" s="147">
        <f>'2.2'!AG94/'3.1.a'!$F$183</f>
        <v>0</v>
      </c>
      <c r="AH94" s="227">
        <f>'2.2'!AH94/'3.1.a'!$F$183</f>
        <v>0</v>
      </c>
      <c r="AI94" s="226">
        <f>'2.2'!AI94/'3.1.a'!$G$183</f>
        <v>0</v>
      </c>
      <c r="AJ94" s="147">
        <f>'2.2'!AJ94/'3.1.a'!$G$183</f>
        <v>0</v>
      </c>
      <c r="AK94" s="147">
        <f>'2.2'!AK94/'3.1.a'!$G$183</f>
        <v>0</v>
      </c>
      <c r="AL94" s="147">
        <f>'2.2'!AL94/'3.1.a'!$G$183</f>
        <v>0</v>
      </c>
      <c r="AM94" s="147">
        <f>'2.2'!AM94/'3.1.a'!$G$183</f>
        <v>0</v>
      </c>
      <c r="AN94" s="147">
        <f>'2.2'!AN94/'3.1.a'!$G$183</f>
        <v>0</v>
      </c>
      <c r="AO94" s="147">
        <f>'2.2'!AO94/'3.1.a'!$G$183</f>
        <v>0</v>
      </c>
      <c r="AP94" s="227">
        <f>'2.2'!AP94/'3.1.a'!$G$183</f>
        <v>0</v>
      </c>
      <c r="AQ94" s="226">
        <f>'2.2'!AQ94/'3.1.a'!$H$183</f>
        <v>0</v>
      </c>
      <c r="AR94" s="147">
        <f>'2.2'!AR94/'3.1.a'!$H$183</f>
        <v>0</v>
      </c>
      <c r="AS94" s="147">
        <f>'2.2'!AS94/'3.1.a'!$H$183</f>
        <v>0</v>
      </c>
      <c r="AT94" s="147">
        <f>'2.2'!AT94/'3.1.a'!$H$183</f>
        <v>0</v>
      </c>
      <c r="AU94" s="147">
        <f>'2.2'!AU94/'3.1.a'!$H$183</f>
        <v>0</v>
      </c>
      <c r="AV94" s="147">
        <f>'2.2'!AV94/'3.1.a'!$H$183</f>
        <v>0</v>
      </c>
      <c r="AW94" s="147">
        <f>'2.2'!AW94/'3.1.a'!$H$183</f>
        <v>0</v>
      </c>
      <c r="AX94" s="227">
        <f>'2.2'!AX94/'3.1.a'!$H$183</f>
        <v>0</v>
      </c>
      <c r="AY94" s="226">
        <f>'2.2'!AY94/'3.1.a'!$I$183</f>
        <v>0</v>
      </c>
      <c r="AZ94" s="147">
        <f>'2.2'!AZ94/'3.1.a'!$I$183</f>
        <v>0</v>
      </c>
      <c r="BA94" s="147">
        <f>'2.2'!BA94/'3.1.a'!$I$183</f>
        <v>0</v>
      </c>
      <c r="BB94" s="147">
        <f>'2.2'!BB94/'3.1.a'!$I$183</f>
        <v>0</v>
      </c>
      <c r="BC94" s="147">
        <f>'2.2'!BC94/'3.1.a'!$I$183</f>
        <v>0</v>
      </c>
      <c r="BD94" s="147">
        <f>'2.2'!BD94/'3.1.a'!$I$183</f>
        <v>0</v>
      </c>
      <c r="BE94" s="147">
        <f>'2.2'!BE94/'3.1.a'!$I$183</f>
        <v>0</v>
      </c>
      <c r="BF94" s="227">
        <f>'2.2'!BF94/'3.1.a'!$I$183</f>
        <v>0</v>
      </c>
      <c r="BG94" s="226">
        <f>'2.2'!BG94/'3.1.a'!$J$183</f>
        <v>0</v>
      </c>
      <c r="BH94" s="147">
        <f>'2.2'!BH94/'3.1.a'!$J$183</f>
        <v>0</v>
      </c>
      <c r="BI94" s="147">
        <f>'2.2'!BI94/'3.1.a'!$J$183</f>
        <v>0</v>
      </c>
      <c r="BJ94" s="147">
        <f>'2.2'!BJ94/'3.1.a'!$J$183</f>
        <v>0</v>
      </c>
      <c r="BK94" s="147">
        <f>'2.2'!BK94/'3.1.a'!$J$183</f>
        <v>0</v>
      </c>
      <c r="BL94" s="147">
        <f>'2.2'!BL94/'3.1.a'!$J$183</f>
        <v>0</v>
      </c>
      <c r="BM94" s="147">
        <f>'2.2'!BM94/'3.1.a'!$J$183</f>
        <v>0</v>
      </c>
      <c r="BN94" s="227">
        <f>'2.2'!BN94/'3.1.a'!$J$183</f>
        <v>0</v>
      </c>
      <c r="BO94" s="226">
        <f>'2.2'!BO94/'3.1.a'!$K$183</f>
        <v>0</v>
      </c>
      <c r="BP94" s="147">
        <f>'2.2'!BP94/'3.1.a'!$K$183</f>
        <v>0</v>
      </c>
      <c r="BQ94" s="147">
        <f>'2.2'!BQ94/'3.1.a'!$K$183</f>
        <v>0</v>
      </c>
      <c r="BR94" s="147">
        <f>'2.2'!BR94/'3.1.a'!$K$183</f>
        <v>0</v>
      </c>
      <c r="BS94" s="147">
        <f>'2.2'!BS94/'3.1.a'!$K$183</f>
        <v>0</v>
      </c>
      <c r="BT94" s="147">
        <f>'2.2'!BT94/'3.1.a'!$K$183</f>
        <v>0</v>
      </c>
      <c r="BU94" s="147">
        <f>'2.2'!BU94/'3.1.a'!$K$183</f>
        <v>0</v>
      </c>
      <c r="BV94" s="227">
        <f>'2.2'!BV94/'3.1.a'!$K$183</f>
        <v>0</v>
      </c>
      <c r="BW94" s="226">
        <f>'2.2'!BW94/'3.1.a'!$L$183</f>
        <v>0</v>
      </c>
      <c r="BX94" s="147">
        <f>'2.2'!BX94/'3.1.a'!$L$183</f>
        <v>0</v>
      </c>
      <c r="BY94" s="147">
        <f>'2.2'!BY94/'3.1.a'!$L$183</f>
        <v>0</v>
      </c>
      <c r="BZ94" s="147">
        <f>'2.2'!BZ94/'3.1.a'!$L$183</f>
        <v>0</v>
      </c>
      <c r="CA94" s="147">
        <f>'2.2'!CA94/'3.1.a'!$L$183</f>
        <v>0</v>
      </c>
      <c r="CB94" s="147">
        <f>'2.2'!CB94/'3.1.a'!$L$183</f>
        <v>0</v>
      </c>
      <c r="CC94" s="147">
        <f>'2.2'!CC94/'3.1.a'!$L$183</f>
        <v>0</v>
      </c>
      <c r="CD94" s="227">
        <f>'2.2'!CD94/'3.1.a'!$L$183</f>
        <v>0</v>
      </c>
      <c r="CE94" s="226">
        <f>'2.2'!CE94/'3.1.a'!$M$183</f>
        <v>0</v>
      </c>
      <c r="CF94" s="147">
        <f>'2.2'!CF94/'3.1.a'!$M$183</f>
        <v>0</v>
      </c>
      <c r="CG94" s="147">
        <f>'2.2'!CG94/'3.1.a'!$M$183</f>
        <v>0</v>
      </c>
      <c r="CH94" s="147">
        <f>'2.2'!CH94/'3.1.a'!$M$183</f>
        <v>0</v>
      </c>
      <c r="CI94" s="97" t="s">
        <v>833</v>
      </c>
      <c r="CJ94" s="97" t="s">
        <v>833</v>
      </c>
      <c r="CK94" s="147">
        <f>'2.2'!CK94/'3.1.a'!$M$183</f>
        <v>0</v>
      </c>
      <c r="CL94" s="289" t="s">
        <v>833</v>
      </c>
    </row>
    <row r="95" spans="1:91" ht="20.100000000000001" customHeight="1" x14ac:dyDescent="0.25">
      <c r="A95" s="21">
        <v>1415</v>
      </c>
      <c r="B95" s="22" t="s">
        <v>468</v>
      </c>
      <c r="C95" s="226">
        <f>'2.2'!C95/'3.1.a'!$C$183</f>
        <v>8.2808100400787784E-3</v>
      </c>
      <c r="D95" s="147">
        <f>'2.2'!D95/'3.1.a'!$C$183</f>
        <v>0</v>
      </c>
      <c r="E95" s="147">
        <f>'2.2'!E95/'3.1.a'!$C$183</f>
        <v>0</v>
      </c>
      <c r="F95" s="147">
        <f>'2.2'!F95/'3.1.a'!$C$183</f>
        <v>8.2808100400787784E-3</v>
      </c>
      <c r="G95" s="147">
        <f>'2.2'!G95/'3.1.a'!$C$183</f>
        <v>7.2505404777645688E-4</v>
      </c>
      <c r="H95" s="147">
        <f>'2.2'!H95/'3.1.a'!$C$183</f>
        <v>1.736314828350164E-4</v>
      </c>
      <c r="I95" s="147">
        <f>'2.2'!I95/'3.1.a'!$C$183</f>
        <v>0</v>
      </c>
      <c r="J95" s="227">
        <f>'2.2'!J95/'3.1.a'!$C$183</f>
        <v>9.1794955706902513E-3</v>
      </c>
      <c r="K95" s="226">
        <f>'2.2'!K95/'3.1.a'!$D$183</f>
        <v>6.9976924708994781E-3</v>
      </c>
      <c r="L95" s="147">
        <f>'2.2'!L95/'3.1.a'!$D$183</f>
        <v>0</v>
      </c>
      <c r="M95" s="147">
        <f>'2.2'!M95/'3.1.a'!$D$183</f>
        <v>0</v>
      </c>
      <c r="N95" s="147">
        <f>'2.2'!N95/'3.1.a'!$D$183</f>
        <v>6.9976924708994781E-3</v>
      </c>
      <c r="O95" s="147">
        <f>'2.2'!O95/'3.1.a'!$D$183</f>
        <v>2.8593787718485269E-4</v>
      </c>
      <c r="P95" s="147">
        <f>'2.2'!P95/'3.1.a'!$D$183</f>
        <v>2.0445636810954802E-4</v>
      </c>
      <c r="Q95" s="147">
        <f>'2.2'!Q95/'3.1.a'!$D$183</f>
        <v>0</v>
      </c>
      <c r="R95" s="227">
        <f>'2.2'!R95/'3.1.a'!$D$183</f>
        <v>7.4880867161938791E-3</v>
      </c>
      <c r="S95" s="226">
        <f>'2.2'!S95/'3.1.a'!$E$183</f>
        <v>7.7197093374519179E-3</v>
      </c>
      <c r="T95" s="147">
        <f>'2.2'!T95/'3.1.a'!$E$183</f>
        <v>0</v>
      </c>
      <c r="U95" s="147">
        <f>'2.2'!U95/'3.1.a'!$E$183</f>
        <v>0</v>
      </c>
      <c r="V95" s="147">
        <f>'2.2'!V95/'3.1.a'!$E$183</f>
        <v>7.7197093374519179E-3</v>
      </c>
      <c r="W95" s="147">
        <f>'2.2'!W95/'3.1.a'!$E$183</f>
        <v>2.4058172445563222E-4</v>
      </c>
      <c r="X95" s="147">
        <f>'2.2'!X95/'3.1.a'!$E$183</f>
        <v>2.913282561789165E-4</v>
      </c>
      <c r="Y95" s="147">
        <f>'2.2'!Y95/'3.1.a'!$E$183</f>
        <v>0</v>
      </c>
      <c r="Z95" s="227">
        <f>'2.2'!Z95/'3.1.a'!$E$183</f>
        <v>8.2516193180864669E-3</v>
      </c>
      <c r="AA95" s="226">
        <f>'2.2'!AA95/'3.1.a'!$F$183</f>
        <v>1.0455000835260356E-2</v>
      </c>
      <c r="AB95" s="147">
        <f>'2.2'!AB95/'3.1.a'!$F$183</f>
        <v>0</v>
      </c>
      <c r="AC95" s="147">
        <f>'2.2'!AC95/'3.1.a'!$F$183</f>
        <v>0</v>
      </c>
      <c r="AD95" s="147">
        <f>'2.2'!AD95/'3.1.a'!$F$183</f>
        <v>1.0455000835260356E-2</v>
      </c>
      <c r="AE95" s="147">
        <f>'2.2'!AE95/'3.1.a'!$F$183</f>
        <v>2.4567805014574372E-4</v>
      </c>
      <c r="AF95" s="147">
        <f>'2.2'!AF95/'3.1.a'!$F$183</f>
        <v>2.4337450214278255E-4</v>
      </c>
      <c r="AG95" s="147">
        <f>'2.2'!AG95/'3.1.a'!$F$183</f>
        <v>0</v>
      </c>
      <c r="AH95" s="227">
        <f>'2.2'!AH95/'3.1.a'!$F$183</f>
        <v>1.0944053387548882E-2</v>
      </c>
      <c r="AI95" s="226">
        <f>'2.2'!AI95/'3.1.a'!$G$183</f>
        <v>7.1570206442326144E-3</v>
      </c>
      <c r="AJ95" s="147">
        <f>'2.2'!AJ95/'3.1.a'!$G$183</f>
        <v>0</v>
      </c>
      <c r="AK95" s="147">
        <f>'2.2'!AK95/'3.1.a'!$G$183</f>
        <v>0</v>
      </c>
      <c r="AL95" s="147">
        <f>'2.2'!AL95/'3.1.a'!$G$183</f>
        <v>7.1570206442326144E-3</v>
      </c>
      <c r="AM95" s="147">
        <f>'2.2'!AM95/'3.1.a'!$G$183</f>
        <v>1.9863828397462301E-4</v>
      </c>
      <c r="AN95" s="147">
        <f>'2.2'!AN95/'3.1.a'!$G$183</f>
        <v>2.7198406900696373E-4</v>
      </c>
      <c r="AO95" s="147">
        <f>'2.2'!AO95/'3.1.a'!$G$183</f>
        <v>0</v>
      </c>
      <c r="AP95" s="227">
        <f>'2.2'!AP95/'3.1.a'!$G$183</f>
        <v>7.6276429972142014E-3</v>
      </c>
      <c r="AQ95" s="226">
        <f>'2.2'!AQ95/'3.1.a'!$H$183</f>
        <v>5.2293775316401342E-3</v>
      </c>
      <c r="AR95" s="147">
        <f>'2.2'!AR95/'3.1.a'!$H$183</f>
        <v>0</v>
      </c>
      <c r="AS95" s="147">
        <f>'2.2'!AS95/'3.1.a'!$H$183</f>
        <v>0</v>
      </c>
      <c r="AT95" s="147">
        <f>'2.2'!AT95/'3.1.a'!$H$183</f>
        <v>5.2293775316401342E-3</v>
      </c>
      <c r="AU95" s="147">
        <f>'2.2'!AU95/'3.1.a'!$H$183</f>
        <v>-1.0277704720164345E-4</v>
      </c>
      <c r="AV95" s="147">
        <f>'2.2'!AV95/'3.1.a'!$H$183</f>
        <v>4.1351209981775529E-4</v>
      </c>
      <c r="AW95" s="147">
        <f>'2.2'!AW95/'3.1.a'!$H$183</f>
        <v>0</v>
      </c>
      <c r="AX95" s="227">
        <f>'2.2'!AX95/'3.1.a'!$H$183</f>
        <v>5.5401125842562448E-3</v>
      </c>
      <c r="AY95" s="226">
        <f>'2.2'!AY95/'3.1.a'!$I$183</f>
        <v>6.9956474917120303E-3</v>
      </c>
      <c r="AZ95" s="147">
        <f>'2.2'!AZ95/'3.1.a'!$I$183</f>
        <v>0</v>
      </c>
      <c r="BA95" s="147">
        <f>'2.2'!BA95/'3.1.a'!$I$183</f>
        <v>0</v>
      </c>
      <c r="BB95" s="147">
        <f>'2.2'!BB95/'3.1.a'!$I$183</f>
        <v>6.9956474917120303E-3</v>
      </c>
      <c r="BC95" s="147">
        <f>'2.2'!BC95/'3.1.a'!$I$183</f>
        <v>1.593502351878862E-4</v>
      </c>
      <c r="BD95" s="147">
        <f>'2.2'!BD95/'3.1.a'!$I$183</f>
        <v>2.815996228176289E-4</v>
      </c>
      <c r="BE95" s="147">
        <f>'2.2'!BE95/'3.1.a'!$I$183</f>
        <v>0</v>
      </c>
      <c r="BF95" s="227">
        <f>'2.2'!BF95/'3.1.a'!$I$183</f>
        <v>7.4365973497175462E-3</v>
      </c>
      <c r="BG95" s="226">
        <f>'2.2'!BG95/'3.1.a'!$J$183</f>
        <v>9.3873095729498333E-3</v>
      </c>
      <c r="BH95" s="147">
        <f>'2.2'!BH95/'3.1.a'!$J$183</f>
        <v>0</v>
      </c>
      <c r="BI95" s="147">
        <f>'2.2'!BI95/'3.1.a'!$J$183</f>
        <v>0</v>
      </c>
      <c r="BJ95" s="147">
        <f>'2.2'!BJ95/'3.1.a'!$J$183</f>
        <v>9.3873095729498333E-3</v>
      </c>
      <c r="BK95" s="147">
        <f>'2.2'!BK95/'3.1.a'!$J$183</f>
        <v>4.1157487009373263E-4</v>
      </c>
      <c r="BL95" s="147">
        <f>'2.2'!BL95/'3.1.a'!$J$183</f>
        <v>3.5939432002288734E-4</v>
      </c>
      <c r="BM95" s="147">
        <f>'2.2'!BM95/'3.1.a'!$J$183</f>
        <v>0</v>
      </c>
      <c r="BN95" s="227">
        <f>'2.2'!BN95/'3.1.a'!$J$183</f>
        <v>1.0158278763066452E-2</v>
      </c>
      <c r="BO95" s="226">
        <f>'2.2'!BO95/'3.1.a'!$K$183</f>
        <v>1.1607613006949747E-2</v>
      </c>
      <c r="BP95" s="147">
        <f>'2.2'!BP95/'3.1.a'!$K$183</f>
        <v>0</v>
      </c>
      <c r="BQ95" s="147">
        <f>'2.2'!BQ95/'3.1.a'!$K$183</f>
        <v>0</v>
      </c>
      <c r="BR95" s="147">
        <f>'2.2'!BR95/'3.1.a'!$K$183</f>
        <v>1.1607613006949747E-2</v>
      </c>
      <c r="BS95" s="147">
        <f>'2.2'!BS95/'3.1.a'!$K$183</f>
        <v>2.3381782627448534E-4</v>
      </c>
      <c r="BT95" s="147">
        <f>'2.2'!BT95/'3.1.a'!$K$183</f>
        <v>2.429017991713759E-4</v>
      </c>
      <c r="BU95" s="147">
        <f>'2.2'!BU95/'3.1.a'!$K$183</f>
        <v>0</v>
      </c>
      <c r="BV95" s="227">
        <f>'2.2'!BV95/'3.1.a'!$K$183</f>
        <v>1.2084332632395608E-2</v>
      </c>
      <c r="BW95" s="226">
        <f>'2.2'!BW95/'3.1.a'!$L$183</f>
        <v>2.0793502793830444E-2</v>
      </c>
      <c r="BX95" s="147">
        <f>'2.2'!BX95/'3.1.a'!$L$183</f>
        <v>0</v>
      </c>
      <c r="BY95" s="147">
        <f>'2.2'!BY95/'3.1.a'!$L$183</f>
        <v>0</v>
      </c>
      <c r="BZ95" s="147">
        <f>'2.2'!BZ95/'3.1.a'!$L$183</f>
        <v>2.0793502793830444E-2</v>
      </c>
      <c r="CA95" s="147">
        <f>'2.2'!CA95/'3.1.a'!$L$183</f>
        <v>2.2338198088630697E-4</v>
      </c>
      <c r="CB95" s="147">
        <f>'2.2'!CB95/'3.1.a'!$L$183</f>
        <v>3.8521721519670337E-4</v>
      </c>
      <c r="CC95" s="147">
        <f>'2.2'!CC95/'3.1.a'!$L$183</f>
        <v>0</v>
      </c>
      <c r="CD95" s="227">
        <f>'2.2'!CD95/'3.1.a'!$L$183</f>
        <v>2.140210198991346E-2</v>
      </c>
      <c r="CE95" s="226">
        <f>'2.2'!CE95/'3.1.a'!$M$183</f>
        <v>8.2600125591292938E-3</v>
      </c>
      <c r="CF95" s="147">
        <f>'2.2'!CF95/'3.1.a'!$M$183</f>
        <v>0</v>
      </c>
      <c r="CG95" s="147">
        <f>'2.2'!CG95/'3.1.a'!$M$183</f>
        <v>0</v>
      </c>
      <c r="CH95" s="147">
        <f>'2.2'!CH95/'3.1.a'!$M$183</f>
        <v>8.2600125591292938E-3</v>
      </c>
      <c r="CI95" s="97" t="s">
        <v>833</v>
      </c>
      <c r="CJ95" s="97" t="s">
        <v>833</v>
      </c>
      <c r="CK95" s="147">
        <f>'2.2'!CK95/'3.1.a'!$M$183</f>
        <v>0</v>
      </c>
      <c r="CL95" s="289" t="s">
        <v>833</v>
      </c>
    </row>
    <row r="96" spans="1:91" ht="20.100000000000001" customHeight="1" x14ac:dyDescent="0.25">
      <c r="A96" s="21">
        <v>1416</v>
      </c>
      <c r="B96" s="22" t="s">
        <v>297</v>
      </c>
      <c r="C96" s="226">
        <f>'2.2'!C96/'3.1.a'!$C$183</f>
        <v>0</v>
      </c>
      <c r="D96" s="147">
        <f>'2.2'!D96/'3.1.a'!$C$183</f>
        <v>0</v>
      </c>
      <c r="E96" s="147">
        <f>'2.2'!E96/'3.1.a'!$C$183</f>
        <v>0</v>
      </c>
      <c r="F96" s="147">
        <f>'2.2'!F96/'3.1.a'!$C$183</f>
        <v>0</v>
      </c>
      <c r="G96" s="147">
        <f>'2.2'!G96/'3.1.a'!$C$183</f>
        <v>0</v>
      </c>
      <c r="H96" s="147">
        <f>'2.2'!H96/'3.1.a'!$C$183</f>
        <v>0</v>
      </c>
      <c r="I96" s="147">
        <f>'2.2'!I96/'3.1.a'!$C$183</f>
        <v>0</v>
      </c>
      <c r="J96" s="227">
        <f>'2.2'!J96/'3.1.a'!$C$183</f>
        <v>0</v>
      </c>
      <c r="K96" s="226">
        <f>'2.2'!K96/'3.1.a'!$D$183</f>
        <v>0</v>
      </c>
      <c r="L96" s="147">
        <f>'2.2'!L96/'3.1.a'!$D$183</f>
        <v>0</v>
      </c>
      <c r="M96" s="147">
        <f>'2.2'!M96/'3.1.a'!$D$183</f>
        <v>0</v>
      </c>
      <c r="N96" s="147">
        <f>'2.2'!N96/'3.1.a'!$D$183</f>
        <v>0</v>
      </c>
      <c r="O96" s="147">
        <f>'2.2'!O96/'3.1.a'!$D$183</f>
        <v>0</v>
      </c>
      <c r="P96" s="147">
        <f>'2.2'!P96/'3.1.a'!$D$183</f>
        <v>0</v>
      </c>
      <c r="Q96" s="147">
        <f>'2.2'!Q96/'3.1.a'!$D$183</f>
        <v>0</v>
      </c>
      <c r="R96" s="227">
        <f>'2.2'!R96/'3.1.a'!$D$183</f>
        <v>0</v>
      </c>
      <c r="S96" s="226">
        <f>'2.2'!S96/'3.1.a'!$E$183</f>
        <v>0</v>
      </c>
      <c r="T96" s="147">
        <f>'2.2'!T96/'3.1.a'!$E$183</f>
        <v>0</v>
      </c>
      <c r="U96" s="147">
        <f>'2.2'!U96/'3.1.a'!$E$183</f>
        <v>0</v>
      </c>
      <c r="V96" s="147">
        <f>'2.2'!V96/'3.1.a'!$E$183</f>
        <v>0</v>
      </c>
      <c r="W96" s="147">
        <f>'2.2'!W96/'3.1.a'!$E$183</f>
        <v>0</v>
      </c>
      <c r="X96" s="147">
        <f>'2.2'!X96/'3.1.a'!$E$183</f>
        <v>0</v>
      </c>
      <c r="Y96" s="147">
        <f>'2.2'!Y96/'3.1.a'!$E$183</f>
        <v>0</v>
      </c>
      <c r="Z96" s="227">
        <f>'2.2'!Z96/'3.1.a'!$E$183</f>
        <v>0</v>
      </c>
      <c r="AA96" s="226">
        <f>'2.2'!AA96/'3.1.a'!$F$183</f>
        <v>0</v>
      </c>
      <c r="AB96" s="147">
        <f>'2.2'!AB96/'3.1.a'!$F$183</f>
        <v>0</v>
      </c>
      <c r="AC96" s="147">
        <f>'2.2'!AC96/'3.1.a'!$F$183</f>
        <v>0</v>
      </c>
      <c r="AD96" s="147">
        <f>'2.2'!AD96/'3.1.a'!$F$183</f>
        <v>0</v>
      </c>
      <c r="AE96" s="147">
        <f>'2.2'!AE96/'3.1.a'!$F$183</f>
        <v>0</v>
      </c>
      <c r="AF96" s="147">
        <f>'2.2'!AF96/'3.1.a'!$F$183</f>
        <v>0</v>
      </c>
      <c r="AG96" s="147">
        <f>'2.2'!AG96/'3.1.a'!$F$183</f>
        <v>0</v>
      </c>
      <c r="AH96" s="227">
        <f>'2.2'!AH96/'3.1.a'!$F$183</f>
        <v>0</v>
      </c>
      <c r="AI96" s="226">
        <f>'2.2'!AI96/'3.1.a'!$G$183</f>
        <v>0</v>
      </c>
      <c r="AJ96" s="147">
        <f>'2.2'!AJ96/'3.1.a'!$G$183</f>
        <v>0</v>
      </c>
      <c r="AK96" s="147">
        <f>'2.2'!AK96/'3.1.a'!$G$183</f>
        <v>0</v>
      </c>
      <c r="AL96" s="147">
        <f>'2.2'!AL96/'3.1.a'!$G$183</f>
        <v>0</v>
      </c>
      <c r="AM96" s="147">
        <f>'2.2'!AM96/'3.1.a'!$G$183</f>
        <v>0</v>
      </c>
      <c r="AN96" s="147">
        <f>'2.2'!AN96/'3.1.a'!$G$183</f>
        <v>0</v>
      </c>
      <c r="AO96" s="147">
        <f>'2.2'!AO96/'3.1.a'!$G$183</f>
        <v>0</v>
      </c>
      <c r="AP96" s="227">
        <f>'2.2'!AP96/'3.1.a'!$G$183</f>
        <v>0</v>
      </c>
      <c r="AQ96" s="226">
        <f>'2.2'!AQ96/'3.1.a'!$H$183</f>
        <v>0</v>
      </c>
      <c r="AR96" s="147">
        <f>'2.2'!AR96/'3.1.a'!$H$183</f>
        <v>0</v>
      </c>
      <c r="AS96" s="147">
        <f>'2.2'!AS96/'3.1.a'!$H$183</f>
        <v>0</v>
      </c>
      <c r="AT96" s="147">
        <f>'2.2'!AT96/'3.1.a'!$H$183</f>
        <v>0</v>
      </c>
      <c r="AU96" s="147">
        <f>'2.2'!AU96/'3.1.a'!$H$183</f>
        <v>0</v>
      </c>
      <c r="AV96" s="147">
        <f>'2.2'!AV96/'3.1.a'!$H$183</f>
        <v>0</v>
      </c>
      <c r="AW96" s="147">
        <f>'2.2'!AW96/'3.1.a'!$H$183</f>
        <v>0</v>
      </c>
      <c r="AX96" s="227">
        <f>'2.2'!AX96/'3.1.a'!$H$183</f>
        <v>0</v>
      </c>
      <c r="AY96" s="226">
        <f>'2.2'!AY96/'3.1.a'!$I$183</f>
        <v>0</v>
      </c>
      <c r="AZ96" s="147">
        <f>'2.2'!AZ96/'3.1.a'!$I$183</f>
        <v>0</v>
      </c>
      <c r="BA96" s="147">
        <f>'2.2'!BA96/'3.1.a'!$I$183</f>
        <v>0</v>
      </c>
      <c r="BB96" s="147">
        <f>'2.2'!BB96/'3.1.a'!$I$183</f>
        <v>0</v>
      </c>
      <c r="BC96" s="147">
        <f>'2.2'!BC96/'3.1.a'!$I$183</f>
        <v>0</v>
      </c>
      <c r="BD96" s="147">
        <f>'2.2'!BD96/'3.1.a'!$I$183</f>
        <v>0</v>
      </c>
      <c r="BE96" s="147">
        <f>'2.2'!BE96/'3.1.a'!$I$183</f>
        <v>0</v>
      </c>
      <c r="BF96" s="227">
        <f>'2.2'!BF96/'3.1.a'!$I$183</f>
        <v>0</v>
      </c>
      <c r="BG96" s="226">
        <f>'2.2'!BG96/'3.1.a'!$J$183</f>
        <v>0</v>
      </c>
      <c r="BH96" s="147">
        <f>'2.2'!BH96/'3.1.a'!$J$183</f>
        <v>0</v>
      </c>
      <c r="BI96" s="147">
        <f>'2.2'!BI96/'3.1.a'!$J$183</f>
        <v>0</v>
      </c>
      <c r="BJ96" s="147">
        <f>'2.2'!BJ96/'3.1.a'!$J$183</f>
        <v>0</v>
      </c>
      <c r="BK96" s="147">
        <f>'2.2'!BK96/'3.1.a'!$J$183</f>
        <v>0</v>
      </c>
      <c r="BL96" s="147">
        <f>'2.2'!BL96/'3.1.a'!$J$183</f>
        <v>0</v>
      </c>
      <c r="BM96" s="147">
        <f>'2.2'!BM96/'3.1.a'!$J$183</f>
        <v>0</v>
      </c>
      <c r="BN96" s="227">
        <f>'2.2'!BN96/'3.1.a'!$J$183</f>
        <v>0</v>
      </c>
      <c r="BO96" s="226">
        <f>'2.2'!BO96/'3.1.a'!$K$183</f>
        <v>0</v>
      </c>
      <c r="BP96" s="147">
        <f>'2.2'!BP96/'3.1.a'!$K$183</f>
        <v>0</v>
      </c>
      <c r="BQ96" s="147">
        <f>'2.2'!BQ96/'3.1.a'!$K$183</f>
        <v>0</v>
      </c>
      <c r="BR96" s="147">
        <f>'2.2'!BR96/'3.1.a'!$K$183</f>
        <v>0</v>
      </c>
      <c r="BS96" s="147">
        <f>'2.2'!BS96/'3.1.a'!$K$183</f>
        <v>0</v>
      </c>
      <c r="BT96" s="147">
        <f>'2.2'!BT96/'3.1.a'!$K$183</f>
        <v>0</v>
      </c>
      <c r="BU96" s="147">
        <f>'2.2'!BU96/'3.1.a'!$K$183</f>
        <v>0</v>
      </c>
      <c r="BV96" s="227">
        <f>'2.2'!BV96/'3.1.a'!$K$183</f>
        <v>0</v>
      </c>
      <c r="BW96" s="226">
        <f>'2.2'!BW96/'3.1.a'!$L$183</f>
        <v>0</v>
      </c>
      <c r="BX96" s="147">
        <f>'2.2'!BX96/'3.1.a'!$L$183</f>
        <v>0</v>
      </c>
      <c r="BY96" s="147">
        <f>'2.2'!BY96/'3.1.a'!$L$183</f>
        <v>0</v>
      </c>
      <c r="BZ96" s="147">
        <f>'2.2'!BZ96/'3.1.a'!$L$183</f>
        <v>0</v>
      </c>
      <c r="CA96" s="147">
        <f>'2.2'!CA96/'3.1.a'!$L$183</f>
        <v>0</v>
      </c>
      <c r="CB96" s="147">
        <f>'2.2'!CB96/'3.1.a'!$L$183</f>
        <v>0</v>
      </c>
      <c r="CC96" s="147">
        <f>'2.2'!CC96/'3.1.a'!$L$183</f>
        <v>0</v>
      </c>
      <c r="CD96" s="227">
        <f>'2.2'!CD96/'3.1.a'!$L$183</f>
        <v>0</v>
      </c>
      <c r="CE96" s="226">
        <f>'2.2'!CE96/'3.1.a'!$M$183</f>
        <v>0</v>
      </c>
      <c r="CF96" s="147">
        <f>'2.2'!CF96/'3.1.a'!$M$183</f>
        <v>0</v>
      </c>
      <c r="CG96" s="147">
        <f>'2.2'!CG96/'3.1.a'!$M$183</f>
        <v>0</v>
      </c>
      <c r="CH96" s="147">
        <f>'2.2'!CH96/'3.1.a'!$M$183</f>
        <v>0</v>
      </c>
      <c r="CI96" s="97" t="s">
        <v>833</v>
      </c>
      <c r="CJ96" s="97" t="s">
        <v>833</v>
      </c>
      <c r="CK96" s="147">
        <f>'2.2'!CK96/'3.1.a'!$M$183</f>
        <v>0</v>
      </c>
      <c r="CL96" s="289" t="s">
        <v>833</v>
      </c>
    </row>
    <row r="97" spans="1:90" ht="20.100000000000001" customHeight="1" x14ac:dyDescent="0.25">
      <c r="A97" s="35">
        <v>142</v>
      </c>
      <c r="B97" s="36" t="s">
        <v>298</v>
      </c>
      <c r="C97" s="224">
        <f>'2.2'!C97/'3.1.a'!$C$183</f>
        <v>1.8844690311275768E-3</v>
      </c>
      <c r="D97" s="146">
        <f>'2.2'!D97/'3.1.a'!$C$183</f>
        <v>0</v>
      </c>
      <c r="E97" s="146">
        <f>'2.2'!E97/'3.1.a'!$C$183</f>
        <v>0</v>
      </c>
      <c r="F97" s="146">
        <f>'2.2'!F97/'3.1.a'!$C$183</f>
        <v>1.8844690311275768E-3</v>
      </c>
      <c r="G97" s="146">
        <f>'2.2'!G97/'3.1.a'!$C$183</f>
        <v>2.6095810392883457E-3</v>
      </c>
      <c r="H97" s="146">
        <f>'2.2'!H97/'3.1.a'!$C$183</f>
        <v>2.6549172682154547E-3</v>
      </c>
      <c r="I97" s="146">
        <f>'2.2'!I97/'3.1.a'!$C$183</f>
        <v>0</v>
      </c>
      <c r="J97" s="225">
        <f>'2.2'!J97/'3.1.a'!$C$183</f>
        <v>7.1489673386313773E-3</v>
      </c>
      <c r="K97" s="224">
        <f>'2.2'!K97/'3.1.a'!$D$183</f>
        <v>2.0178558967224526E-3</v>
      </c>
      <c r="L97" s="146">
        <f>'2.2'!L97/'3.1.a'!$D$183</f>
        <v>0</v>
      </c>
      <c r="M97" s="146">
        <f>'2.2'!M97/'3.1.a'!$D$183</f>
        <v>0</v>
      </c>
      <c r="N97" s="146">
        <f>'2.2'!N97/'3.1.a'!$D$183</f>
        <v>2.0178558967224526E-3</v>
      </c>
      <c r="O97" s="146">
        <f>'2.2'!O97/'3.1.a'!$D$183</f>
        <v>2.5467045953581633E-3</v>
      </c>
      <c r="P97" s="146">
        <f>'2.2'!P97/'3.1.a'!$D$183</f>
        <v>2.5569212425427166E-3</v>
      </c>
      <c r="Q97" s="146">
        <f>'2.2'!Q97/'3.1.a'!$D$183</f>
        <v>0</v>
      </c>
      <c r="R97" s="225">
        <f>'2.2'!R97/'3.1.a'!$D$183</f>
        <v>7.1214817346233333E-3</v>
      </c>
      <c r="S97" s="224">
        <f>'2.2'!S97/'3.1.a'!$E$183</f>
        <v>2.3368466655285E-3</v>
      </c>
      <c r="T97" s="146">
        <f>'2.2'!T97/'3.1.a'!$E$183</f>
        <v>0</v>
      </c>
      <c r="U97" s="146">
        <f>'2.2'!U97/'3.1.a'!$E$183</f>
        <v>0</v>
      </c>
      <c r="V97" s="146">
        <f>'2.2'!V97/'3.1.a'!$E$183</f>
        <v>2.3368466655285E-3</v>
      </c>
      <c r="W97" s="146">
        <f>'2.2'!W97/'3.1.a'!$E$183</f>
        <v>2.5454992306578111E-3</v>
      </c>
      <c r="X97" s="146">
        <f>'2.2'!X97/'3.1.a'!$E$183</f>
        <v>1.8174692771859276E-3</v>
      </c>
      <c r="Y97" s="146">
        <f>'2.2'!Y97/'3.1.a'!$E$183</f>
        <v>0</v>
      </c>
      <c r="Z97" s="225">
        <f>'2.2'!Z97/'3.1.a'!$E$183</f>
        <v>6.699815173372238E-3</v>
      </c>
      <c r="AA97" s="224">
        <f>'2.2'!AA97/'3.1.a'!$F$183</f>
        <v>2.221818450065543E-3</v>
      </c>
      <c r="AB97" s="146">
        <f>'2.2'!AB97/'3.1.a'!$F$183</f>
        <v>0</v>
      </c>
      <c r="AC97" s="146">
        <f>'2.2'!AC97/'3.1.a'!$F$183</f>
        <v>0</v>
      </c>
      <c r="AD97" s="146">
        <f>'2.2'!AD97/'3.1.a'!$F$183</f>
        <v>2.221818450065543E-3</v>
      </c>
      <c r="AE97" s="146">
        <f>'2.2'!AE97/'3.1.a'!$F$183</f>
        <v>2.5027884177849166E-3</v>
      </c>
      <c r="AF97" s="146">
        <f>'2.2'!AF97/'3.1.a'!$F$183</f>
        <v>2.3683229946189288E-3</v>
      </c>
      <c r="AG97" s="146">
        <f>'2.2'!AG97/'3.1.a'!$F$183</f>
        <v>0</v>
      </c>
      <c r="AH97" s="225">
        <f>'2.2'!AH97/'3.1.a'!$F$183</f>
        <v>7.092929862469388E-3</v>
      </c>
      <c r="AI97" s="224">
        <f>'2.2'!AI97/'3.1.a'!$G$183</f>
        <v>1.9888194608936949E-3</v>
      </c>
      <c r="AJ97" s="146">
        <f>'2.2'!AJ97/'3.1.a'!$G$183</f>
        <v>0</v>
      </c>
      <c r="AK97" s="146">
        <f>'2.2'!AK97/'3.1.a'!$G$183</f>
        <v>0</v>
      </c>
      <c r="AL97" s="146">
        <f>'2.2'!AL97/'3.1.a'!$G$183</f>
        <v>1.9888194608936949E-3</v>
      </c>
      <c r="AM97" s="146">
        <f>'2.2'!AM97/'3.1.a'!$G$183</f>
        <v>2.4972387551274859E-3</v>
      </c>
      <c r="AN97" s="146">
        <f>'2.2'!AN97/'3.1.a'!$G$183</f>
        <v>2.3179877380762764E-3</v>
      </c>
      <c r="AO97" s="146">
        <f>'2.2'!AO97/'3.1.a'!$G$183</f>
        <v>0</v>
      </c>
      <c r="AP97" s="225">
        <f>'2.2'!AP97/'3.1.a'!$G$183</f>
        <v>6.8040459540974563E-3</v>
      </c>
      <c r="AQ97" s="224">
        <f>'2.2'!AQ97/'3.1.a'!$H$183</f>
        <v>2.0438744515690766E-3</v>
      </c>
      <c r="AR97" s="146">
        <f>'2.2'!AR97/'3.1.a'!$H$183</f>
        <v>0</v>
      </c>
      <c r="AS97" s="146">
        <f>'2.2'!AS97/'3.1.a'!$H$183</f>
        <v>0</v>
      </c>
      <c r="AT97" s="146">
        <f>'2.2'!AT97/'3.1.a'!$H$183</f>
        <v>2.0438744515690766E-3</v>
      </c>
      <c r="AU97" s="146">
        <f>'2.2'!AU97/'3.1.a'!$H$183</f>
        <v>2.6182886266839112E-3</v>
      </c>
      <c r="AV97" s="146">
        <f>'2.2'!AV97/'3.1.a'!$H$183</f>
        <v>2.4081502150171429E-3</v>
      </c>
      <c r="AW97" s="146">
        <f>'2.2'!AW97/'3.1.a'!$H$183</f>
        <v>0</v>
      </c>
      <c r="AX97" s="225">
        <f>'2.2'!AX97/'3.1.a'!$H$183</f>
        <v>7.0703132932701312E-3</v>
      </c>
      <c r="AY97" s="224">
        <f>'2.2'!AY97/'3.1.a'!$I$183</f>
        <v>1.9163434830894153E-3</v>
      </c>
      <c r="AZ97" s="146">
        <f>'2.2'!AZ97/'3.1.a'!$I$183</f>
        <v>0</v>
      </c>
      <c r="BA97" s="146">
        <f>'2.2'!BA97/'3.1.a'!$I$183</f>
        <v>0</v>
      </c>
      <c r="BB97" s="146">
        <f>'2.2'!BB97/'3.1.a'!$I$183</f>
        <v>1.9163434830894153E-3</v>
      </c>
      <c r="BC97" s="146">
        <f>'2.2'!BC97/'3.1.a'!$I$183</f>
        <v>2.6157257960821318E-3</v>
      </c>
      <c r="BD97" s="146">
        <f>'2.2'!BD97/'3.1.a'!$I$183</f>
        <v>2.5563423929844012E-3</v>
      </c>
      <c r="BE97" s="146">
        <f>'2.2'!BE97/'3.1.a'!$I$183</f>
        <v>0</v>
      </c>
      <c r="BF97" s="225">
        <f>'2.2'!BF97/'3.1.a'!$I$183</f>
        <v>7.0884116721559483E-3</v>
      </c>
      <c r="BG97" s="224">
        <f>'2.2'!BG97/'3.1.a'!$J$183</f>
        <v>1.6727704856184366E-3</v>
      </c>
      <c r="BH97" s="146">
        <f>'2.2'!BH97/'3.1.a'!$J$183</f>
        <v>0</v>
      </c>
      <c r="BI97" s="146">
        <f>'2.2'!BI97/'3.1.a'!$J$183</f>
        <v>0</v>
      </c>
      <c r="BJ97" s="146">
        <f>'2.2'!BJ97/'3.1.a'!$J$183</f>
        <v>1.6727704856184366E-3</v>
      </c>
      <c r="BK97" s="146">
        <f>'2.2'!BK97/'3.1.a'!$J$183</f>
        <v>2.6969212089523061E-3</v>
      </c>
      <c r="BL97" s="146">
        <f>'2.2'!BL97/'3.1.a'!$J$183</f>
        <v>2.5502778589594306E-3</v>
      </c>
      <c r="BM97" s="146">
        <f>'2.2'!BM97/'3.1.a'!$J$183</f>
        <v>0</v>
      </c>
      <c r="BN97" s="225">
        <f>'2.2'!BN97/'3.1.a'!$J$183</f>
        <v>6.9199695535301737E-3</v>
      </c>
      <c r="BO97" s="224">
        <f>'2.2'!BO97/'3.1.a'!$K$183</f>
        <v>1.8339000993826367E-3</v>
      </c>
      <c r="BP97" s="146">
        <f>'2.2'!BP97/'3.1.a'!$K$183</f>
        <v>0</v>
      </c>
      <c r="BQ97" s="146">
        <f>'2.2'!BQ97/'3.1.a'!$K$183</f>
        <v>0</v>
      </c>
      <c r="BR97" s="146">
        <f>'2.2'!BR97/'3.1.a'!$K$183</f>
        <v>1.8339000993826367E-3</v>
      </c>
      <c r="BS97" s="146">
        <f>'2.2'!BS97/'3.1.a'!$K$183</f>
        <v>2.7932004088595591E-3</v>
      </c>
      <c r="BT97" s="146">
        <f>'2.2'!BT97/'3.1.a'!$K$183</f>
        <v>2.6819117262612789E-3</v>
      </c>
      <c r="BU97" s="146">
        <f>'2.2'!BU97/'3.1.a'!$K$183</f>
        <v>0</v>
      </c>
      <c r="BV97" s="225">
        <f>'2.2'!BV97/'3.1.a'!$K$183</f>
        <v>7.3090122345034758E-3</v>
      </c>
      <c r="BW97" s="224">
        <f>'2.2'!BW97/'3.1.a'!$L$183</f>
        <v>1.7428929885867628E-3</v>
      </c>
      <c r="BX97" s="146">
        <f>'2.2'!BX97/'3.1.a'!$L$183</f>
        <v>0</v>
      </c>
      <c r="BY97" s="146">
        <f>'2.2'!BY97/'3.1.a'!$L$183</f>
        <v>0</v>
      </c>
      <c r="BZ97" s="146">
        <f>'2.2'!BZ97/'3.1.a'!$L$183</f>
        <v>1.7428929885867628E-3</v>
      </c>
      <c r="CA97" s="146">
        <f>'2.2'!CA97/'3.1.a'!$L$183</f>
        <v>2.8236919818073569E-3</v>
      </c>
      <c r="CB97" s="146">
        <f>'2.2'!CB97/'3.1.a'!$L$183</f>
        <v>2.07339243731726E-3</v>
      </c>
      <c r="CC97" s="146">
        <f>'2.2'!CC97/'3.1.a'!$L$183</f>
        <v>0</v>
      </c>
      <c r="CD97" s="225">
        <f>'2.2'!CD97/'3.1.a'!$L$183</f>
        <v>6.6399774077113803E-3</v>
      </c>
      <c r="CE97" s="224">
        <f>'2.2'!CE97/'3.1.a'!$M$183</f>
        <v>1.3176296050083033E-3</v>
      </c>
      <c r="CF97" s="146">
        <f>'2.2'!CF97/'3.1.a'!$M$183</f>
        <v>0</v>
      </c>
      <c r="CG97" s="146">
        <f>'2.2'!CG97/'3.1.a'!$M$183</f>
        <v>0</v>
      </c>
      <c r="CH97" s="146">
        <f>'2.2'!CH97/'3.1.a'!$M$183</f>
        <v>1.3176296050083033E-3</v>
      </c>
      <c r="CI97" s="273" t="s">
        <v>833</v>
      </c>
      <c r="CJ97" s="273" t="s">
        <v>833</v>
      </c>
      <c r="CK97" s="146">
        <f>'2.2'!CK97/'3.1.a'!$M$183</f>
        <v>0</v>
      </c>
      <c r="CL97" s="291" t="s">
        <v>833</v>
      </c>
    </row>
    <row r="98" spans="1:90" ht="20.100000000000001" customHeight="1" x14ac:dyDescent="0.25">
      <c r="A98" s="21">
        <v>1421</v>
      </c>
      <c r="B98" s="22" t="s">
        <v>299</v>
      </c>
      <c r="C98" s="226">
        <f>'2.2'!C98/'3.1.a'!$C$183</f>
        <v>0</v>
      </c>
      <c r="D98" s="147">
        <f>'2.2'!D98/'3.1.a'!$C$183</f>
        <v>0</v>
      </c>
      <c r="E98" s="147">
        <f>'2.2'!E98/'3.1.a'!$C$183</f>
        <v>0</v>
      </c>
      <c r="F98" s="147">
        <f>'2.2'!F98/'3.1.a'!$C$183</f>
        <v>0</v>
      </c>
      <c r="G98" s="147">
        <f>'2.2'!G98/'3.1.a'!$C$183</f>
        <v>0</v>
      </c>
      <c r="H98" s="147">
        <f>'2.2'!H98/'3.1.a'!$C$183</f>
        <v>0</v>
      </c>
      <c r="I98" s="147">
        <f>'2.2'!I98/'3.1.a'!$C$183</f>
        <v>0</v>
      </c>
      <c r="J98" s="227">
        <f>'2.2'!J98/'3.1.a'!$C$183</f>
        <v>0</v>
      </c>
      <c r="K98" s="226">
        <f>'2.2'!K98/'3.1.a'!$D$183</f>
        <v>0</v>
      </c>
      <c r="L98" s="147">
        <f>'2.2'!L98/'3.1.a'!$D$183</f>
        <v>0</v>
      </c>
      <c r="M98" s="147">
        <f>'2.2'!M98/'3.1.a'!$D$183</f>
        <v>0</v>
      </c>
      <c r="N98" s="147">
        <f>'2.2'!N98/'3.1.a'!$D$183</f>
        <v>0</v>
      </c>
      <c r="O98" s="147">
        <f>'2.2'!O98/'3.1.a'!$D$183</f>
        <v>0</v>
      </c>
      <c r="P98" s="147">
        <f>'2.2'!P98/'3.1.a'!$D$183</f>
        <v>0</v>
      </c>
      <c r="Q98" s="147">
        <f>'2.2'!Q98/'3.1.a'!$D$183</f>
        <v>0</v>
      </c>
      <c r="R98" s="227">
        <f>'2.2'!R98/'3.1.a'!$D$183</f>
        <v>0</v>
      </c>
      <c r="S98" s="226">
        <f>'2.2'!S98/'3.1.a'!$E$183</f>
        <v>0</v>
      </c>
      <c r="T98" s="147">
        <f>'2.2'!T98/'3.1.a'!$E$183</f>
        <v>0</v>
      </c>
      <c r="U98" s="147">
        <f>'2.2'!U98/'3.1.a'!$E$183</f>
        <v>0</v>
      </c>
      <c r="V98" s="147">
        <f>'2.2'!V98/'3.1.a'!$E$183</f>
        <v>0</v>
      </c>
      <c r="W98" s="147">
        <f>'2.2'!W98/'3.1.a'!$E$183</f>
        <v>0</v>
      </c>
      <c r="X98" s="147">
        <f>'2.2'!X98/'3.1.a'!$E$183</f>
        <v>0</v>
      </c>
      <c r="Y98" s="147">
        <f>'2.2'!Y98/'3.1.a'!$E$183</f>
        <v>0</v>
      </c>
      <c r="Z98" s="227">
        <f>'2.2'!Z98/'3.1.a'!$E$183</f>
        <v>0</v>
      </c>
      <c r="AA98" s="226">
        <f>'2.2'!AA98/'3.1.a'!$F$183</f>
        <v>0</v>
      </c>
      <c r="AB98" s="147">
        <f>'2.2'!AB98/'3.1.a'!$F$183</f>
        <v>0</v>
      </c>
      <c r="AC98" s="147">
        <f>'2.2'!AC98/'3.1.a'!$F$183</f>
        <v>0</v>
      </c>
      <c r="AD98" s="147">
        <f>'2.2'!AD98/'3.1.a'!$F$183</f>
        <v>0</v>
      </c>
      <c r="AE98" s="147">
        <f>'2.2'!AE98/'3.1.a'!$F$183</f>
        <v>0</v>
      </c>
      <c r="AF98" s="147">
        <f>'2.2'!AF98/'3.1.a'!$F$183</f>
        <v>0</v>
      </c>
      <c r="AG98" s="147">
        <f>'2.2'!AG98/'3.1.a'!$F$183</f>
        <v>0</v>
      </c>
      <c r="AH98" s="227">
        <f>'2.2'!AH98/'3.1.a'!$F$183</f>
        <v>0</v>
      </c>
      <c r="AI98" s="226">
        <f>'2.2'!AI98/'3.1.a'!$G$183</f>
        <v>0</v>
      </c>
      <c r="AJ98" s="147">
        <f>'2.2'!AJ98/'3.1.a'!$G$183</f>
        <v>0</v>
      </c>
      <c r="AK98" s="147">
        <f>'2.2'!AK98/'3.1.a'!$G$183</f>
        <v>0</v>
      </c>
      <c r="AL98" s="147">
        <f>'2.2'!AL98/'3.1.a'!$G$183</f>
        <v>0</v>
      </c>
      <c r="AM98" s="147">
        <f>'2.2'!AM98/'3.1.a'!$G$183</f>
        <v>0</v>
      </c>
      <c r="AN98" s="147">
        <f>'2.2'!AN98/'3.1.a'!$G$183</f>
        <v>0</v>
      </c>
      <c r="AO98" s="147">
        <f>'2.2'!AO98/'3.1.a'!$G$183</f>
        <v>0</v>
      </c>
      <c r="AP98" s="227">
        <f>'2.2'!AP98/'3.1.a'!$G$183</f>
        <v>0</v>
      </c>
      <c r="AQ98" s="226">
        <f>'2.2'!AQ98/'3.1.a'!$H$183</f>
        <v>0</v>
      </c>
      <c r="AR98" s="147">
        <f>'2.2'!AR98/'3.1.a'!$H$183</f>
        <v>0</v>
      </c>
      <c r="AS98" s="147">
        <f>'2.2'!AS98/'3.1.a'!$H$183</f>
        <v>0</v>
      </c>
      <c r="AT98" s="147">
        <f>'2.2'!AT98/'3.1.a'!$H$183</f>
        <v>0</v>
      </c>
      <c r="AU98" s="147">
        <f>'2.2'!AU98/'3.1.a'!$H$183</f>
        <v>0</v>
      </c>
      <c r="AV98" s="147">
        <f>'2.2'!AV98/'3.1.a'!$H$183</f>
        <v>0</v>
      </c>
      <c r="AW98" s="147">
        <f>'2.2'!AW98/'3.1.a'!$H$183</f>
        <v>0</v>
      </c>
      <c r="AX98" s="227">
        <f>'2.2'!AX98/'3.1.a'!$H$183</f>
        <v>0</v>
      </c>
      <c r="AY98" s="226">
        <f>'2.2'!AY98/'3.1.a'!$I$183</f>
        <v>0</v>
      </c>
      <c r="AZ98" s="147">
        <f>'2.2'!AZ98/'3.1.a'!$I$183</f>
        <v>0</v>
      </c>
      <c r="BA98" s="147">
        <f>'2.2'!BA98/'3.1.a'!$I$183</f>
        <v>0</v>
      </c>
      <c r="BB98" s="147">
        <f>'2.2'!BB98/'3.1.a'!$I$183</f>
        <v>0</v>
      </c>
      <c r="BC98" s="147">
        <f>'2.2'!BC98/'3.1.a'!$I$183</f>
        <v>0</v>
      </c>
      <c r="BD98" s="147">
        <f>'2.2'!BD98/'3.1.a'!$I$183</f>
        <v>0</v>
      </c>
      <c r="BE98" s="147">
        <f>'2.2'!BE98/'3.1.a'!$I$183</f>
        <v>0</v>
      </c>
      <c r="BF98" s="227">
        <f>'2.2'!BF98/'3.1.a'!$I$183</f>
        <v>0</v>
      </c>
      <c r="BG98" s="226">
        <f>'2.2'!BG98/'3.1.a'!$J$183</f>
        <v>0</v>
      </c>
      <c r="BH98" s="147">
        <f>'2.2'!BH98/'3.1.a'!$J$183</f>
        <v>0</v>
      </c>
      <c r="BI98" s="147">
        <f>'2.2'!BI98/'3.1.a'!$J$183</f>
        <v>0</v>
      </c>
      <c r="BJ98" s="147">
        <f>'2.2'!BJ98/'3.1.a'!$J$183</f>
        <v>0</v>
      </c>
      <c r="BK98" s="147">
        <f>'2.2'!BK98/'3.1.a'!$J$183</f>
        <v>0</v>
      </c>
      <c r="BL98" s="147">
        <f>'2.2'!BL98/'3.1.a'!$J$183</f>
        <v>0</v>
      </c>
      <c r="BM98" s="147">
        <f>'2.2'!BM98/'3.1.a'!$J$183</f>
        <v>0</v>
      </c>
      <c r="BN98" s="227">
        <f>'2.2'!BN98/'3.1.a'!$J$183</f>
        <v>0</v>
      </c>
      <c r="BO98" s="226">
        <f>'2.2'!BO98/'3.1.a'!$K$183</f>
        <v>0</v>
      </c>
      <c r="BP98" s="147">
        <f>'2.2'!BP98/'3.1.a'!$K$183</f>
        <v>0</v>
      </c>
      <c r="BQ98" s="147">
        <f>'2.2'!BQ98/'3.1.a'!$K$183</f>
        <v>0</v>
      </c>
      <c r="BR98" s="147">
        <f>'2.2'!BR98/'3.1.a'!$K$183</f>
        <v>0</v>
      </c>
      <c r="BS98" s="147">
        <f>'2.2'!BS98/'3.1.a'!$K$183</f>
        <v>0</v>
      </c>
      <c r="BT98" s="147">
        <f>'2.2'!BT98/'3.1.a'!$K$183</f>
        <v>0</v>
      </c>
      <c r="BU98" s="147">
        <f>'2.2'!BU98/'3.1.a'!$K$183</f>
        <v>0</v>
      </c>
      <c r="BV98" s="227">
        <f>'2.2'!BV98/'3.1.a'!$K$183</f>
        <v>0</v>
      </c>
      <c r="BW98" s="226">
        <f>'2.2'!BW98/'3.1.a'!$L$183</f>
        <v>0</v>
      </c>
      <c r="BX98" s="147">
        <f>'2.2'!BX98/'3.1.a'!$L$183</f>
        <v>0</v>
      </c>
      <c r="BY98" s="147">
        <f>'2.2'!BY98/'3.1.a'!$L$183</f>
        <v>0</v>
      </c>
      <c r="BZ98" s="147">
        <f>'2.2'!BZ98/'3.1.a'!$L$183</f>
        <v>0</v>
      </c>
      <c r="CA98" s="147">
        <f>'2.2'!CA98/'3.1.a'!$L$183</f>
        <v>0</v>
      </c>
      <c r="CB98" s="147">
        <f>'2.2'!CB98/'3.1.a'!$L$183</f>
        <v>0</v>
      </c>
      <c r="CC98" s="147">
        <f>'2.2'!CC98/'3.1.a'!$L$183</f>
        <v>0</v>
      </c>
      <c r="CD98" s="227">
        <f>'2.2'!CD98/'3.1.a'!$L$183</f>
        <v>0</v>
      </c>
      <c r="CE98" s="226">
        <f>'2.2'!CE98/'3.1.a'!$M$183</f>
        <v>0</v>
      </c>
      <c r="CF98" s="147">
        <f>'2.2'!CF98/'3.1.a'!$M$183</f>
        <v>0</v>
      </c>
      <c r="CG98" s="147">
        <f>'2.2'!CG98/'3.1.a'!$M$183</f>
        <v>0</v>
      </c>
      <c r="CH98" s="147">
        <f>'2.2'!CH98/'3.1.a'!$M$183</f>
        <v>0</v>
      </c>
      <c r="CI98" s="97" t="s">
        <v>833</v>
      </c>
      <c r="CJ98" s="97" t="s">
        <v>833</v>
      </c>
      <c r="CK98" s="147">
        <f>'2.2'!CK98/'3.1.a'!$M$183</f>
        <v>0</v>
      </c>
      <c r="CL98" s="289" t="s">
        <v>833</v>
      </c>
    </row>
    <row r="99" spans="1:90" ht="20.100000000000001" customHeight="1" x14ac:dyDescent="0.25">
      <c r="A99" s="21">
        <v>1422</v>
      </c>
      <c r="B99" s="22" t="s">
        <v>300</v>
      </c>
      <c r="C99" s="226">
        <f>'2.2'!C99/'3.1.a'!$C$183</f>
        <v>3.1889375431662647E-4</v>
      </c>
      <c r="D99" s="147">
        <f>'2.2'!D99/'3.1.a'!$C$183</f>
        <v>0</v>
      </c>
      <c r="E99" s="147">
        <f>'2.2'!E99/'3.1.a'!$C$183</f>
        <v>0</v>
      </c>
      <c r="F99" s="147">
        <f>'2.2'!F99/'3.1.a'!$C$183</f>
        <v>3.1889375431662647E-4</v>
      </c>
      <c r="G99" s="147">
        <f>'2.2'!G99/'3.1.a'!$C$183</f>
        <v>6.821777511120486E-4</v>
      </c>
      <c r="H99" s="147">
        <f>'2.2'!H99/'3.1.a'!$C$183</f>
        <v>6.8846438704145841E-4</v>
      </c>
      <c r="I99" s="147">
        <f>'2.2'!I99/'3.1.a'!$C$183</f>
        <v>0</v>
      </c>
      <c r="J99" s="227">
        <f>'2.2'!J99/'3.1.a'!$C$183</f>
        <v>1.6895358924701336E-3</v>
      </c>
      <c r="K99" s="226">
        <f>'2.2'!K99/'3.1.a'!$D$183</f>
        <v>3.7799244490768861E-4</v>
      </c>
      <c r="L99" s="147">
        <f>'2.2'!L99/'3.1.a'!$D$183</f>
        <v>0</v>
      </c>
      <c r="M99" s="147">
        <f>'2.2'!M99/'3.1.a'!$D$183</f>
        <v>0</v>
      </c>
      <c r="N99" s="147">
        <f>'2.2'!N99/'3.1.a'!$D$183</f>
        <v>3.7799244490768861E-4</v>
      </c>
      <c r="O99" s="147">
        <f>'2.2'!O99/'3.1.a'!$D$183</f>
        <v>6.8649127958956733E-4</v>
      </c>
      <c r="P99" s="147">
        <f>'2.2'!P99/'3.1.a'!$D$183</f>
        <v>6.7531352784544626E-4</v>
      </c>
      <c r="Q99" s="147">
        <f>'2.2'!Q99/'3.1.a'!$D$183</f>
        <v>0</v>
      </c>
      <c r="R99" s="227">
        <f>'2.2'!R99/'3.1.a'!$D$183</f>
        <v>1.7397972523427022E-3</v>
      </c>
      <c r="S99" s="226">
        <f>'2.2'!S99/'3.1.a'!$E$183</f>
        <v>3.9160235075891633E-4</v>
      </c>
      <c r="T99" s="147">
        <f>'2.2'!T99/'3.1.a'!$E$183</f>
        <v>0</v>
      </c>
      <c r="U99" s="147">
        <f>'2.2'!U99/'3.1.a'!$E$183</f>
        <v>0</v>
      </c>
      <c r="V99" s="147">
        <f>'2.2'!V99/'3.1.a'!$E$183</f>
        <v>3.9160235075891633E-4</v>
      </c>
      <c r="W99" s="147">
        <f>'2.2'!W99/'3.1.a'!$E$183</f>
        <v>7.0068424322541521E-4</v>
      </c>
      <c r="X99" s="147">
        <f>'2.2'!X99/'3.1.a'!$E$183</f>
        <v>6.7592795974709017E-4</v>
      </c>
      <c r="Y99" s="147">
        <f>'2.2'!Y99/'3.1.a'!$E$183</f>
        <v>0</v>
      </c>
      <c r="Z99" s="227">
        <f>'2.2'!Z99/'3.1.a'!$E$183</f>
        <v>1.7682145537314218E-3</v>
      </c>
      <c r="AA99" s="226">
        <f>'2.2'!AA99/'3.1.a'!$F$183</f>
        <v>3.7822402973655835E-4</v>
      </c>
      <c r="AB99" s="147">
        <f>'2.2'!AB99/'3.1.a'!$F$183</f>
        <v>0</v>
      </c>
      <c r="AC99" s="147">
        <f>'2.2'!AC99/'3.1.a'!$F$183</f>
        <v>0</v>
      </c>
      <c r="AD99" s="147">
        <f>'2.2'!AD99/'3.1.a'!$F$183</f>
        <v>3.7822402973655835E-4</v>
      </c>
      <c r="AE99" s="147">
        <f>'2.2'!AE99/'3.1.a'!$F$183</f>
        <v>7.2245836541620851E-4</v>
      </c>
      <c r="AF99" s="147">
        <f>'2.2'!AF99/'3.1.a'!$F$183</f>
        <v>6.7323773203642272E-4</v>
      </c>
      <c r="AG99" s="147">
        <f>'2.2'!AG99/'3.1.a'!$F$183</f>
        <v>0</v>
      </c>
      <c r="AH99" s="227">
        <f>'2.2'!AH99/'3.1.a'!$F$183</f>
        <v>1.7739201271891895E-3</v>
      </c>
      <c r="AI99" s="226">
        <f>'2.2'!AI99/'3.1.a'!$G$183</f>
        <v>3.6936420660628314E-4</v>
      </c>
      <c r="AJ99" s="147">
        <f>'2.2'!AJ99/'3.1.a'!$G$183</f>
        <v>0</v>
      </c>
      <c r="AK99" s="147">
        <f>'2.2'!AK99/'3.1.a'!$G$183</f>
        <v>0</v>
      </c>
      <c r="AL99" s="147">
        <f>'2.2'!AL99/'3.1.a'!$G$183</f>
        <v>3.6936420660628314E-4</v>
      </c>
      <c r="AM99" s="147">
        <f>'2.2'!AM99/'3.1.a'!$G$183</f>
        <v>7.1618756962208362E-4</v>
      </c>
      <c r="AN99" s="147">
        <f>'2.2'!AN99/'3.1.a'!$G$183</f>
        <v>6.9300664117653149E-4</v>
      </c>
      <c r="AO99" s="147">
        <f>'2.2'!AO99/'3.1.a'!$G$183</f>
        <v>0</v>
      </c>
      <c r="AP99" s="227">
        <f>'2.2'!AP99/'3.1.a'!$G$183</f>
        <v>1.7785584174048984E-3</v>
      </c>
      <c r="AQ99" s="226">
        <f>'2.2'!AQ99/'3.1.a'!$H$183</f>
        <v>3.7822987055410743E-4</v>
      </c>
      <c r="AR99" s="147">
        <f>'2.2'!AR99/'3.1.a'!$H$183</f>
        <v>0</v>
      </c>
      <c r="AS99" s="147">
        <f>'2.2'!AS99/'3.1.a'!$H$183</f>
        <v>0</v>
      </c>
      <c r="AT99" s="147">
        <f>'2.2'!AT99/'3.1.a'!$H$183</f>
        <v>3.7822987055410743E-4</v>
      </c>
      <c r="AU99" s="147">
        <f>'2.2'!AU99/'3.1.a'!$H$183</f>
        <v>7.2268593982895829E-4</v>
      </c>
      <c r="AV99" s="147">
        <f>'2.2'!AV99/'3.1.a'!$H$183</f>
        <v>7.3277448924164411E-4</v>
      </c>
      <c r="AW99" s="147">
        <f>'2.2'!AW99/'3.1.a'!$H$183</f>
        <v>0</v>
      </c>
      <c r="AX99" s="227">
        <f>'2.2'!AX99/'3.1.a'!$H$183</f>
        <v>1.8336902996247098E-3</v>
      </c>
      <c r="AY99" s="226">
        <f>'2.2'!AY99/'3.1.a'!$I$183</f>
        <v>2.5102932301675711E-4</v>
      </c>
      <c r="AZ99" s="147">
        <f>'2.2'!AZ99/'3.1.a'!$I$183</f>
        <v>0</v>
      </c>
      <c r="BA99" s="147">
        <f>'2.2'!BA99/'3.1.a'!$I$183</f>
        <v>0</v>
      </c>
      <c r="BB99" s="147">
        <f>'2.2'!BB99/'3.1.a'!$I$183</f>
        <v>2.5102932301675711E-4</v>
      </c>
      <c r="BC99" s="147">
        <f>'2.2'!BC99/'3.1.a'!$I$183</f>
        <v>7.9749606109777633E-4</v>
      </c>
      <c r="BD99" s="147">
        <f>'2.2'!BD99/'3.1.a'!$I$183</f>
        <v>7.7453422894265694E-4</v>
      </c>
      <c r="BE99" s="147">
        <f>'2.2'!BE99/'3.1.a'!$I$183</f>
        <v>0</v>
      </c>
      <c r="BF99" s="227">
        <f>'2.2'!BF99/'3.1.a'!$I$183</f>
        <v>1.8230596130571904E-3</v>
      </c>
      <c r="BG99" s="226">
        <f>'2.2'!BG99/'3.1.a'!$J$183</f>
        <v>2.5810030222251149E-4</v>
      </c>
      <c r="BH99" s="147">
        <f>'2.2'!BH99/'3.1.a'!$J$183</f>
        <v>0</v>
      </c>
      <c r="BI99" s="147">
        <f>'2.2'!BI99/'3.1.a'!$J$183</f>
        <v>0</v>
      </c>
      <c r="BJ99" s="147">
        <f>'2.2'!BJ99/'3.1.a'!$J$183</f>
        <v>2.5810030222251149E-4</v>
      </c>
      <c r="BK99" s="147">
        <f>'2.2'!BK99/'3.1.a'!$J$183</f>
        <v>8.5229706924128199E-4</v>
      </c>
      <c r="BL99" s="147">
        <f>'2.2'!BL99/'3.1.a'!$J$183</f>
        <v>8.240696799540943E-4</v>
      </c>
      <c r="BM99" s="147">
        <f>'2.2'!BM99/'3.1.a'!$J$183</f>
        <v>0</v>
      </c>
      <c r="BN99" s="227">
        <f>'2.2'!BN99/'3.1.a'!$J$183</f>
        <v>1.934467051417888E-3</v>
      </c>
      <c r="BO99" s="226">
        <f>'2.2'!BO99/'3.1.a'!$K$183</f>
        <v>2.7919783150282099E-4</v>
      </c>
      <c r="BP99" s="147">
        <f>'2.2'!BP99/'3.1.a'!$K$183</f>
        <v>0</v>
      </c>
      <c r="BQ99" s="147">
        <f>'2.2'!BQ99/'3.1.a'!$K$183</f>
        <v>0</v>
      </c>
      <c r="BR99" s="147">
        <f>'2.2'!BR99/'3.1.a'!$K$183</f>
        <v>2.7919783150282099E-4</v>
      </c>
      <c r="BS99" s="147">
        <f>'2.2'!BS99/'3.1.a'!$K$183</f>
        <v>8.1559121030259083E-4</v>
      </c>
      <c r="BT99" s="147">
        <f>'2.2'!BT99/'3.1.a'!$K$183</f>
        <v>9.4606118106196175E-4</v>
      </c>
      <c r="BU99" s="147">
        <f>'2.2'!BU99/'3.1.a'!$K$183</f>
        <v>0</v>
      </c>
      <c r="BV99" s="227">
        <f>'2.2'!BV99/'3.1.a'!$K$183</f>
        <v>2.0408502228673733E-3</v>
      </c>
      <c r="BW99" s="226">
        <f>'2.2'!BW99/'3.1.a'!$L$183</f>
        <v>2.6612528952281493E-4</v>
      </c>
      <c r="BX99" s="147">
        <f>'2.2'!BX99/'3.1.a'!$L$183</f>
        <v>0</v>
      </c>
      <c r="BY99" s="147">
        <f>'2.2'!BY99/'3.1.a'!$L$183</f>
        <v>0</v>
      </c>
      <c r="BZ99" s="147">
        <f>'2.2'!BZ99/'3.1.a'!$L$183</f>
        <v>2.6612528952281493E-4</v>
      </c>
      <c r="CA99" s="147">
        <f>'2.2'!CA99/'3.1.a'!$L$183</f>
        <v>5.9483151954761433E-4</v>
      </c>
      <c r="CB99" s="147">
        <f>'2.2'!CB99/'3.1.a'!$L$183</f>
        <v>9.746315380840593E-4</v>
      </c>
      <c r="CC99" s="147">
        <f>'2.2'!CC99/'3.1.a'!$L$183</f>
        <v>0</v>
      </c>
      <c r="CD99" s="227">
        <f>'2.2'!CD99/'3.1.a'!$L$183</f>
        <v>1.8355883471544887E-3</v>
      </c>
      <c r="CE99" s="226">
        <f>'2.2'!CE99/'3.1.a'!$M$183</f>
        <v>2.1369316584903388E-4</v>
      </c>
      <c r="CF99" s="147">
        <f>'2.2'!CF99/'3.1.a'!$M$183</f>
        <v>0</v>
      </c>
      <c r="CG99" s="147">
        <f>'2.2'!CG99/'3.1.a'!$M$183</f>
        <v>0</v>
      </c>
      <c r="CH99" s="147">
        <f>'2.2'!CH99/'3.1.a'!$M$183</f>
        <v>2.1369316584903388E-4</v>
      </c>
      <c r="CI99" s="97" t="s">
        <v>833</v>
      </c>
      <c r="CJ99" s="97" t="s">
        <v>833</v>
      </c>
      <c r="CK99" s="147">
        <f>'2.2'!CK99/'3.1.a'!$M$183</f>
        <v>0</v>
      </c>
      <c r="CL99" s="289" t="s">
        <v>833</v>
      </c>
    </row>
    <row r="100" spans="1:90" ht="20.100000000000001" customHeight="1" x14ac:dyDescent="0.25">
      <c r="A100" s="21">
        <v>1423</v>
      </c>
      <c r="B100" s="22" t="s">
        <v>301</v>
      </c>
      <c r="C100" s="226">
        <f>'2.2'!C100/'3.1.a'!$C$183</f>
        <v>1.5655752768109501E-3</v>
      </c>
      <c r="D100" s="147">
        <f>'2.2'!D100/'3.1.a'!$C$183</f>
        <v>0</v>
      </c>
      <c r="E100" s="147">
        <f>'2.2'!E100/'3.1.a'!$C$183</f>
        <v>0</v>
      </c>
      <c r="F100" s="147">
        <f>'2.2'!F100/'3.1.a'!$C$183</f>
        <v>1.5655752768109501E-3</v>
      </c>
      <c r="G100" s="147">
        <f>'2.2'!G100/'3.1.a'!$C$183</f>
        <v>1.9274032881762973E-3</v>
      </c>
      <c r="H100" s="147">
        <f>'2.2'!H100/'3.1.a'!$C$183</f>
        <v>1.9664528811739962E-3</v>
      </c>
      <c r="I100" s="147">
        <f>'2.2'!I100/'3.1.a'!$C$183</f>
        <v>0</v>
      </c>
      <c r="J100" s="227">
        <f>'2.2'!J100/'3.1.a'!$C$183</f>
        <v>5.4594314461612432E-3</v>
      </c>
      <c r="K100" s="226">
        <f>'2.2'!K100/'3.1.a'!$D$183</f>
        <v>1.6398634518147641E-3</v>
      </c>
      <c r="L100" s="147">
        <f>'2.2'!L100/'3.1.a'!$D$183</f>
        <v>0</v>
      </c>
      <c r="M100" s="147">
        <f>'2.2'!M100/'3.1.a'!$D$183</f>
        <v>0</v>
      </c>
      <c r="N100" s="147">
        <f>'2.2'!N100/'3.1.a'!$D$183</f>
        <v>1.6398634518147641E-3</v>
      </c>
      <c r="O100" s="147">
        <f>'2.2'!O100/'3.1.a'!$D$183</f>
        <v>1.8602133157685961E-3</v>
      </c>
      <c r="P100" s="147">
        <f>'2.2'!P100/'3.1.a'!$D$183</f>
        <v>1.8816077146972705E-3</v>
      </c>
      <c r="Q100" s="147">
        <f>'2.2'!Q100/'3.1.a'!$D$183</f>
        <v>0</v>
      </c>
      <c r="R100" s="227">
        <f>'2.2'!R100/'3.1.a'!$D$183</f>
        <v>5.3816844822806315E-3</v>
      </c>
      <c r="S100" s="226">
        <f>'2.2'!S100/'3.1.a'!$E$183</f>
        <v>1.9452443147695833E-3</v>
      </c>
      <c r="T100" s="147">
        <f>'2.2'!T100/'3.1.a'!$E$183</f>
        <v>0</v>
      </c>
      <c r="U100" s="147">
        <f>'2.2'!U100/'3.1.a'!$E$183</f>
        <v>0</v>
      </c>
      <c r="V100" s="147">
        <f>'2.2'!V100/'3.1.a'!$E$183</f>
        <v>1.9452443147695833E-3</v>
      </c>
      <c r="W100" s="147">
        <f>'2.2'!W100/'3.1.a'!$E$183</f>
        <v>1.8448149874323956E-3</v>
      </c>
      <c r="X100" s="147">
        <f>'2.2'!X100/'3.1.a'!$E$183</f>
        <v>1.1415413174388372E-3</v>
      </c>
      <c r="Y100" s="147">
        <f>'2.2'!Y100/'3.1.a'!$E$183</f>
        <v>0</v>
      </c>
      <c r="Z100" s="227">
        <f>'2.2'!Z100/'3.1.a'!$E$183</f>
        <v>4.9316006196408156E-3</v>
      </c>
      <c r="AA100" s="226">
        <f>'2.2'!AA100/'3.1.a'!$F$183</f>
        <v>1.8435944203289846E-3</v>
      </c>
      <c r="AB100" s="147">
        <f>'2.2'!AB100/'3.1.a'!$F$183</f>
        <v>0</v>
      </c>
      <c r="AC100" s="147">
        <f>'2.2'!AC100/'3.1.a'!$F$183</f>
        <v>0</v>
      </c>
      <c r="AD100" s="147">
        <f>'2.2'!AD100/'3.1.a'!$F$183</f>
        <v>1.8435944203289846E-3</v>
      </c>
      <c r="AE100" s="147">
        <f>'2.2'!AE100/'3.1.a'!$F$183</f>
        <v>1.7803300523687082E-3</v>
      </c>
      <c r="AF100" s="147">
        <f>'2.2'!AF100/'3.1.a'!$F$183</f>
        <v>1.6950852625825061E-3</v>
      </c>
      <c r="AG100" s="147">
        <f>'2.2'!AG100/'3.1.a'!$F$183</f>
        <v>0</v>
      </c>
      <c r="AH100" s="227">
        <f>'2.2'!AH100/'3.1.a'!$F$183</f>
        <v>5.3190097352801991E-3</v>
      </c>
      <c r="AI100" s="226">
        <f>'2.2'!AI100/'3.1.a'!$G$183</f>
        <v>1.6194552542874113E-3</v>
      </c>
      <c r="AJ100" s="147">
        <f>'2.2'!AJ100/'3.1.a'!$G$183</f>
        <v>0</v>
      </c>
      <c r="AK100" s="147">
        <f>'2.2'!AK100/'3.1.a'!$G$183</f>
        <v>0</v>
      </c>
      <c r="AL100" s="147">
        <f>'2.2'!AL100/'3.1.a'!$G$183</f>
        <v>1.6194552542874113E-3</v>
      </c>
      <c r="AM100" s="147">
        <f>'2.2'!AM100/'3.1.a'!$G$183</f>
        <v>1.7810511855054021E-3</v>
      </c>
      <c r="AN100" s="147">
        <f>'2.2'!AN100/'3.1.a'!$G$183</f>
        <v>1.6249810968997447E-3</v>
      </c>
      <c r="AO100" s="147">
        <f>'2.2'!AO100/'3.1.a'!$G$183</f>
        <v>0</v>
      </c>
      <c r="AP100" s="227">
        <f>'2.2'!AP100/'3.1.a'!$G$183</f>
        <v>5.0254875366925588E-3</v>
      </c>
      <c r="AQ100" s="226">
        <f>'2.2'!AQ100/'3.1.a'!$H$183</f>
        <v>1.6656445810149692E-3</v>
      </c>
      <c r="AR100" s="147">
        <f>'2.2'!AR100/'3.1.a'!$H$183</f>
        <v>0</v>
      </c>
      <c r="AS100" s="147">
        <f>'2.2'!AS100/'3.1.a'!$H$183</f>
        <v>0</v>
      </c>
      <c r="AT100" s="147">
        <f>'2.2'!AT100/'3.1.a'!$H$183</f>
        <v>1.6656445810149692E-3</v>
      </c>
      <c r="AU100" s="147">
        <f>'2.2'!AU100/'3.1.a'!$H$183</f>
        <v>1.895602686854953E-3</v>
      </c>
      <c r="AV100" s="147">
        <f>'2.2'!AV100/'3.1.a'!$H$183</f>
        <v>1.6753757257754987E-3</v>
      </c>
      <c r="AW100" s="147">
        <f>'2.2'!AW100/'3.1.a'!$H$183</f>
        <v>0</v>
      </c>
      <c r="AX100" s="227">
        <f>'2.2'!AX100/'3.1.a'!$H$183</f>
        <v>5.236622993645421E-3</v>
      </c>
      <c r="AY100" s="226">
        <f>'2.2'!AY100/'3.1.a'!$I$183</f>
        <v>1.6653141600726582E-3</v>
      </c>
      <c r="AZ100" s="147">
        <f>'2.2'!AZ100/'3.1.a'!$I$183</f>
        <v>0</v>
      </c>
      <c r="BA100" s="147">
        <f>'2.2'!BA100/'3.1.a'!$I$183</f>
        <v>0</v>
      </c>
      <c r="BB100" s="147">
        <f>'2.2'!BB100/'3.1.a'!$I$183</f>
        <v>1.6653141600726582E-3</v>
      </c>
      <c r="BC100" s="147">
        <f>'2.2'!BC100/'3.1.a'!$I$183</f>
        <v>1.8182297349843559E-3</v>
      </c>
      <c r="BD100" s="147">
        <f>'2.2'!BD100/'3.1.a'!$I$183</f>
        <v>1.7818081640417443E-3</v>
      </c>
      <c r="BE100" s="147">
        <f>'2.2'!BE100/'3.1.a'!$I$183</f>
        <v>0</v>
      </c>
      <c r="BF100" s="227">
        <f>'2.2'!BF100/'3.1.a'!$I$183</f>
        <v>5.2653520590987581E-3</v>
      </c>
      <c r="BG100" s="226">
        <f>'2.2'!BG100/'3.1.a'!$J$183</f>
        <v>1.414670183395925E-3</v>
      </c>
      <c r="BH100" s="147">
        <f>'2.2'!BH100/'3.1.a'!$J$183</f>
        <v>0</v>
      </c>
      <c r="BI100" s="147">
        <f>'2.2'!BI100/'3.1.a'!$J$183</f>
        <v>0</v>
      </c>
      <c r="BJ100" s="147">
        <f>'2.2'!BJ100/'3.1.a'!$J$183</f>
        <v>1.414670183395925E-3</v>
      </c>
      <c r="BK100" s="147">
        <f>'2.2'!BK100/'3.1.a'!$J$183</f>
        <v>1.8446241397110247E-3</v>
      </c>
      <c r="BL100" s="147">
        <f>'2.2'!BL100/'3.1.a'!$J$183</f>
        <v>1.7262081790053365E-3</v>
      </c>
      <c r="BM100" s="147">
        <f>'2.2'!BM100/'3.1.a'!$J$183</f>
        <v>0</v>
      </c>
      <c r="BN100" s="227">
        <f>'2.2'!BN100/'3.1.a'!$J$183</f>
        <v>4.9855025021122859E-3</v>
      </c>
      <c r="BO100" s="226">
        <f>'2.2'!BO100/'3.1.a'!$K$183</f>
        <v>1.5547022678798156E-3</v>
      </c>
      <c r="BP100" s="147">
        <f>'2.2'!BP100/'3.1.a'!$K$183</f>
        <v>0</v>
      </c>
      <c r="BQ100" s="147">
        <f>'2.2'!BQ100/'3.1.a'!$K$183</f>
        <v>0</v>
      </c>
      <c r="BR100" s="147">
        <f>'2.2'!BR100/'3.1.a'!$K$183</f>
        <v>1.5547022678798156E-3</v>
      </c>
      <c r="BS100" s="147">
        <f>'2.2'!BS100/'3.1.a'!$K$183</f>
        <v>1.9776091985569681E-3</v>
      </c>
      <c r="BT100" s="147">
        <f>'2.2'!BT100/'3.1.a'!$K$183</f>
        <v>1.7358505451993175E-3</v>
      </c>
      <c r="BU100" s="147">
        <f>'2.2'!BU100/'3.1.a'!$K$183</f>
        <v>0</v>
      </c>
      <c r="BV100" s="227">
        <f>'2.2'!BV100/'3.1.a'!$K$183</f>
        <v>5.2681620116361016E-3</v>
      </c>
      <c r="BW100" s="226">
        <f>'2.2'!BW100/'3.1.a'!$L$183</f>
        <v>1.4767676990639477E-3</v>
      </c>
      <c r="BX100" s="147">
        <f>'2.2'!BX100/'3.1.a'!$L$183</f>
        <v>0</v>
      </c>
      <c r="BY100" s="147">
        <f>'2.2'!BY100/'3.1.a'!$L$183</f>
        <v>0</v>
      </c>
      <c r="BZ100" s="147">
        <f>'2.2'!BZ100/'3.1.a'!$L$183</f>
        <v>1.4767676990639477E-3</v>
      </c>
      <c r="CA100" s="147">
        <f>'2.2'!CA100/'3.1.a'!$L$183</f>
        <v>2.2288604622597427E-3</v>
      </c>
      <c r="CB100" s="147">
        <f>'2.2'!CB100/'3.1.a'!$L$183</f>
        <v>1.0987608992332005E-3</v>
      </c>
      <c r="CC100" s="147">
        <f>'2.2'!CC100/'3.1.a'!$L$183</f>
        <v>0</v>
      </c>
      <c r="CD100" s="227">
        <f>'2.2'!CD100/'3.1.a'!$L$183</f>
        <v>4.8043890605568912E-3</v>
      </c>
      <c r="CE100" s="226">
        <f>'2.2'!CE100/'3.1.a'!$M$183</f>
        <v>1.1039364391592695E-3</v>
      </c>
      <c r="CF100" s="147">
        <f>'2.2'!CF100/'3.1.a'!$M$183</f>
        <v>0</v>
      </c>
      <c r="CG100" s="147">
        <f>'2.2'!CG100/'3.1.a'!$M$183</f>
        <v>0</v>
      </c>
      <c r="CH100" s="147">
        <f>'2.2'!CH100/'3.1.a'!$M$183</f>
        <v>1.1039364391592695E-3</v>
      </c>
      <c r="CI100" s="97" t="s">
        <v>833</v>
      </c>
      <c r="CJ100" s="97" t="s">
        <v>833</v>
      </c>
      <c r="CK100" s="147">
        <f>'2.2'!CK100/'3.1.a'!$M$183</f>
        <v>0</v>
      </c>
      <c r="CL100" s="289" t="s">
        <v>833</v>
      </c>
    </row>
    <row r="101" spans="1:90" ht="20.100000000000001" customHeight="1" x14ac:dyDescent="0.25">
      <c r="A101" s="21">
        <v>1424</v>
      </c>
      <c r="B101" s="22" t="s">
        <v>302</v>
      </c>
      <c r="C101" s="226">
        <f>'2.2'!C101/'3.1.a'!$C$183</f>
        <v>0</v>
      </c>
      <c r="D101" s="147">
        <f>'2.2'!D101/'3.1.a'!$C$183</f>
        <v>0</v>
      </c>
      <c r="E101" s="147">
        <f>'2.2'!E101/'3.1.a'!$C$183</f>
        <v>0</v>
      </c>
      <c r="F101" s="147">
        <f>'2.2'!F101/'3.1.a'!$C$183</f>
        <v>0</v>
      </c>
      <c r="G101" s="147">
        <f>'2.2'!G101/'3.1.a'!$C$183</f>
        <v>0</v>
      </c>
      <c r="H101" s="147">
        <f>'2.2'!H101/'3.1.a'!$C$183</f>
        <v>0</v>
      </c>
      <c r="I101" s="147">
        <f>'2.2'!I101/'3.1.a'!$C$183</f>
        <v>0</v>
      </c>
      <c r="J101" s="227">
        <f>'2.2'!J101/'3.1.a'!$C$183</f>
        <v>0</v>
      </c>
      <c r="K101" s="226">
        <f>'2.2'!K101/'3.1.a'!$D$183</f>
        <v>0</v>
      </c>
      <c r="L101" s="147">
        <f>'2.2'!L101/'3.1.a'!$D$183</f>
        <v>0</v>
      </c>
      <c r="M101" s="147">
        <f>'2.2'!M101/'3.1.a'!$D$183</f>
        <v>0</v>
      </c>
      <c r="N101" s="147">
        <f>'2.2'!N101/'3.1.a'!$D$183</f>
        <v>0</v>
      </c>
      <c r="O101" s="147">
        <f>'2.2'!O101/'3.1.a'!$D$183</f>
        <v>0</v>
      </c>
      <c r="P101" s="147">
        <f>'2.2'!P101/'3.1.a'!$D$183</f>
        <v>0</v>
      </c>
      <c r="Q101" s="147">
        <f>'2.2'!Q101/'3.1.a'!$D$183</f>
        <v>0</v>
      </c>
      <c r="R101" s="227">
        <f>'2.2'!R101/'3.1.a'!$D$183</f>
        <v>0</v>
      </c>
      <c r="S101" s="226">
        <f>'2.2'!S101/'3.1.a'!$E$183</f>
        <v>0</v>
      </c>
      <c r="T101" s="147">
        <f>'2.2'!T101/'3.1.a'!$E$183</f>
        <v>0</v>
      </c>
      <c r="U101" s="147">
        <f>'2.2'!U101/'3.1.a'!$E$183</f>
        <v>0</v>
      </c>
      <c r="V101" s="147">
        <f>'2.2'!V101/'3.1.a'!$E$183</f>
        <v>0</v>
      </c>
      <c r="W101" s="147">
        <f>'2.2'!W101/'3.1.a'!$E$183</f>
        <v>0</v>
      </c>
      <c r="X101" s="147">
        <f>'2.2'!X101/'3.1.a'!$E$183</f>
        <v>0</v>
      </c>
      <c r="Y101" s="147">
        <f>'2.2'!Y101/'3.1.a'!$E$183</f>
        <v>0</v>
      </c>
      <c r="Z101" s="227">
        <f>'2.2'!Z101/'3.1.a'!$E$183</f>
        <v>0</v>
      </c>
      <c r="AA101" s="226">
        <f>'2.2'!AA101/'3.1.a'!$F$183</f>
        <v>0</v>
      </c>
      <c r="AB101" s="147">
        <f>'2.2'!AB101/'3.1.a'!$F$183</f>
        <v>0</v>
      </c>
      <c r="AC101" s="147">
        <f>'2.2'!AC101/'3.1.a'!$F$183</f>
        <v>0</v>
      </c>
      <c r="AD101" s="147">
        <f>'2.2'!AD101/'3.1.a'!$F$183</f>
        <v>0</v>
      </c>
      <c r="AE101" s="147">
        <f>'2.2'!AE101/'3.1.a'!$F$183</f>
        <v>0</v>
      </c>
      <c r="AF101" s="147">
        <f>'2.2'!AF101/'3.1.a'!$F$183</f>
        <v>0</v>
      </c>
      <c r="AG101" s="147">
        <f>'2.2'!AG101/'3.1.a'!$F$183</f>
        <v>0</v>
      </c>
      <c r="AH101" s="227">
        <f>'2.2'!AH101/'3.1.a'!$F$183</f>
        <v>0</v>
      </c>
      <c r="AI101" s="226">
        <f>'2.2'!AI101/'3.1.a'!$G$183</f>
        <v>0</v>
      </c>
      <c r="AJ101" s="147">
        <f>'2.2'!AJ101/'3.1.a'!$G$183</f>
        <v>0</v>
      </c>
      <c r="AK101" s="147">
        <f>'2.2'!AK101/'3.1.a'!$G$183</f>
        <v>0</v>
      </c>
      <c r="AL101" s="147">
        <f>'2.2'!AL101/'3.1.a'!$G$183</f>
        <v>0</v>
      </c>
      <c r="AM101" s="147">
        <f>'2.2'!AM101/'3.1.a'!$G$183</f>
        <v>0</v>
      </c>
      <c r="AN101" s="147">
        <f>'2.2'!AN101/'3.1.a'!$G$183</f>
        <v>0</v>
      </c>
      <c r="AO101" s="147">
        <f>'2.2'!AO101/'3.1.a'!$G$183</f>
        <v>0</v>
      </c>
      <c r="AP101" s="227">
        <f>'2.2'!AP101/'3.1.a'!$G$183</f>
        <v>0</v>
      </c>
      <c r="AQ101" s="226">
        <f>'2.2'!AQ101/'3.1.a'!$H$183</f>
        <v>0</v>
      </c>
      <c r="AR101" s="147">
        <f>'2.2'!AR101/'3.1.a'!$H$183</f>
        <v>0</v>
      </c>
      <c r="AS101" s="147">
        <f>'2.2'!AS101/'3.1.a'!$H$183</f>
        <v>0</v>
      </c>
      <c r="AT101" s="147">
        <f>'2.2'!AT101/'3.1.a'!$H$183</f>
        <v>0</v>
      </c>
      <c r="AU101" s="147">
        <f>'2.2'!AU101/'3.1.a'!$H$183</f>
        <v>0</v>
      </c>
      <c r="AV101" s="147">
        <f>'2.2'!AV101/'3.1.a'!$H$183</f>
        <v>0</v>
      </c>
      <c r="AW101" s="147">
        <f>'2.2'!AW101/'3.1.a'!$H$183</f>
        <v>0</v>
      </c>
      <c r="AX101" s="227">
        <f>'2.2'!AX101/'3.1.a'!$H$183</f>
        <v>0</v>
      </c>
      <c r="AY101" s="226">
        <f>'2.2'!AY101/'3.1.a'!$I$183</f>
        <v>0</v>
      </c>
      <c r="AZ101" s="147">
        <f>'2.2'!AZ101/'3.1.a'!$I$183</f>
        <v>0</v>
      </c>
      <c r="BA101" s="147">
        <f>'2.2'!BA101/'3.1.a'!$I$183</f>
        <v>0</v>
      </c>
      <c r="BB101" s="147">
        <f>'2.2'!BB101/'3.1.a'!$I$183</f>
        <v>0</v>
      </c>
      <c r="BC101" s="147">
        <f>'2.2'!BC101/'3.1.a'!$I$183</f>
        <v>0</v>
      </c>
      <c r="BD101" s="147">
        <f>'2.2'!BD101/'3.1.a'!$I$183</f>
        <v>0</v>
      </c>
      <c r="BE101" s="147">
        <f>'2.2'!BE101/'3.1.a'!$I$183</f>
        <v>0</v>
      </c>
      <c r="BF101" s="227">
        <f>'2.2'!BF101/'3.1.a'!$I$183</f>
        <v>0</v>
      </c>
      <c r="BG101" s="226">
        <f>'2.2'!BG101/'3.1.a'!$J$183</f>
        <v>0</v>
      </c>
      <c r="BH101" s="147">
        <f>'2.2'!BH101/'3.1.a'!$J$183</f>
        <v>0</v>
      </c>
      <c r="BI101" s="147">
        <f>'2.2'!BI101/'3.1.a'!$J$183</f>
        <v>0</v>
      </c>
      <c r="BJ101" s="147">
        <f>'2.2'!BJ101/'3.1.a'!$J$183</f>
        <v>0</v>
      </c>
      <c r="BK101" s="147">
        <f>'2.2'!BK101/'3.1.a'!$J$183</f>
        <v>0</v>
      </c>
      <c r="BL101" s="147">
        <f>'2.2'!BL101/'3.1.a'!$J$183</f>
        <v>0</v>
      </c>
      <c r="BM101" s="147">
        <f>'2.2'!BM101/'3.1.a'!$J$183</f>
        <v>0</v>
      </c>
      <c r="BN101" s="227">
        <f>'2.2'!BN101/'3.1.a'!$J$183</f>
        <v>0</v>
      </c>
      <c r="BO101" s="226">
        <f>'2.2'!BO101/'3.1.a'!$K$183</f>
        <v>0</v>
      </c>
      <c r="BP101" s="147">
        <f>'2.2'!BP101/'3.1.a'!$K$183</f>
        <v>0</v>
      </c>
      <c r="BQ101" s="147">
        <f>'2.2'!BQ101/'3.1.a'!$K$183</f>
        <v>0</v>
      </c>
      <c r="BR101" s="147">
        <f>'2.2'!BR101/'3.1.a'!$K$183</f>
        <v>0</v>
      </c>
      <c r="BS101" s="147">
        <f>'2.2'!BS101/'3.1.a'!$K$183</f>
        <v>0</v>
      </c>
      <c r="BT101" s="147">
        <f>'2.2'!BT101/'3.1.a'!$K$183</f>
        <v>0</v>
      </c>
      <c r="BU101" s="147">
        <f>'2.2'!BU101/'3.1.a'!$K$183</f>
        <v>0</v>
      </c>
      <c r="BV101" s="227">
        <f>'2.2'!BV101/'3.1.a'!$K$183</f>
        <v>0</v>
      </c>
      <c r="BW101" s="226">
        <f>'2.2'!BW101/'3.1.a'!$L$183</f>
        <v>0</v>
      </c>
      <c r="BX101" s="147">
        <f>'2.2'!BX101/'3.1.a'!$L$183</f>
        <v>0</v>
      </c>
      <c r="BY101" s="147">
        <f>'2.2'!BY101/'3.1.a'!$L$183</f>
        <v>0</v>
      </c>
      <c r="BZ101" s="147">
        <f>'2.2'!BZ101/'3.1.a'!$L$183</f>
        <v>0</v>
      </c>
      <c r="CA101" s="147">
        <f>'2.2'!CA101/'3.1.a'!$L$183</f>
        <v>0</v>
      </c>
      <c r="CB101" s="147">
        <f>'2.2'!CB101/'3.1.a'!$L$183</f>
        <v>0</v>
      </c>
      <c r="CC101" s="147">
        <f>'2.2'!CC101/'3.1.a'!$L$183</f>
        <v>0</v>
      </c>
      <c r="CD101" s="227">
        <f>'2.2'!CD101/'3.1.a'!$L$183</f>
        <v>0</v>
      </c>
      <c r="CE101" s="226">
        <f>'2.2'!CE101/'3.1.a'!$M$183</f>
        <v>0</v>
      </c>
      <c r="CF101" s="147">
        <f>'2.2'!CF101/'3.1.a'!$M$183</f>
        <v>0</v>
      </c>
      <c r="CG101" s="147">
        <f>'2.2'!CG101/'3.1.a'!$M$183</f>
        <v>0</v>
      </c>
      <c r="CH101" s="147">
        <f>'2.2'!CH101/'3.1.a'!$M$183</f>
        <v>0</v>
      </c>
      <c r="CI101" s="97" t="s">
        <v>833</v>
      </c>
      <c r="CJ101" s="97" t="s">
        <v>833</v>
      </c>
      <c r="CK101" s="147">
        <f>'2.2'!CK101/'3.1.a'!$M$183</f>
        <v>0</v>
      </c>
      <c r="CL101" s="289" t="s">
        <v>833</v>
      </c>
    </row>
    <row r="102" spans="1:90" ht="20.100000000000001" customHeight="1" x14ac:dyDescent="0.25">
      <c r="A102" s="35">
        <v>143</v>
      </c>
      <c r="B102" s="36" t="s">
        <v>303</v>
      </c>
      <c r="C102" s="224">
        <f>'2.2'!C102/'3.1.a'!$C$183</f>
        <v>2.9614615343373017E-3</v>
      </c>
      <c r="D102" s="146">
        <f>'2.2'!D102/'3.1.a'!$C$183</f>
        <v>0</v>
      </c>
      <c r="E102" s="146">
        <f>'2.2'!E102/'3.1.a'!$C$183</f>
        <v>0</v>
      </c>
      <c r="F102" s="146">
        <f>'2.2'!F102/'3.1.a'!$C$183</f>
        <v>2.9614615343373017E-3</v>
      </c>
      <c r="G102" s="146">
        <f>'2.2'!G102/'3.1.a'!$C$183</f>
        <v>1.4972757399686605E-3</v>
      </c>
      <c r="H102" s="146">
        <f>'2.2'!H102/'3.1.a'!$C$183</f>
        <v>9.3213114152744048E-4</v>
      </c>
      <c r="I102" s="146">
        <f>'2.2'!I102/'3.1.a'!$C$183</f>
        <v>0</v>
      </c>
      <c r="J102" s="225">
        <f>'2.2'!J102/'3.1.a'!$C$183</f>
        <v>5.3908684158334025E-3</v>
      </c>
      <c r="K102" s="224">
        <f>'2.2'!K102/'3.1.a'!$D$183</f>
        <v>3.2692098260389524E-3</v>
      </c>
      <c r="L102" s="146">
        <f>'2.2'!L102/'3.1.a'!$D$183</f>
        <v>0</v>
      </c>
      <c r="M102" s="146">
        <f>'2.2'!M102/'3.1.a'!$D$183</f>
        <v>0</v>
      </c>
      <c r="N102" s="146">
        <f>'2.2'!N102/'3.1.a'!$D$183</f>
        <v>3.2692098260389524E-3</v>
      </c>
      <c r="O102" s="146">
        <f>'2.2'!O102/'3.1.a'!$D$183</f>
        <v>1.4324701633312632E-3</v>
      </c>
      <c r="P102" s="146">
        <f>'2.2'!P102/'3.1.a'!$D$183</f>
        <v>9.8202688731340634E-4</v>
      </c>
      <c r="Q102" s="146">
        <f>'2.2'!Q102/'3.1.a'!$D$183</f>
        <v>0</v>
      </c>
      <c r="R102" s="225">
        <f>'2.2'!R102/'3.1.a'!$D$183</f>
        <v>5.6837068766836217E-3</v>
      </c>
      <c r="S102" s="224">
        <f>'2.2'!S102/'3.1.a'!$E$183</f>
        <v>5.9857902400348101E-3</v>
      </c>
      <c r="T102" s="146">
        <f>'2.2'!T102/'3.1.a'!$E$183</f>
        <v>0</v>
      </c>
      <c r="U102" s="146">
        <f>'2.2'!U102/'3.1.a'!$E$183</f>
        <v>0</v>
      </c>
      <c r="V102" s="146">
        <f>'2.2'!V102/'3.1.a'!$E$183</f>
        <v>5.9857902400348101E-3</v>
      </c>
      <c r="W102" s="146">
        <f>'2.2'!W102/'3.1.a'!$E$183</f>
        <v>1.4329679443232893E-3</v>
      </c>
      <c r="X102" s="146">
        <f>'2.2'!X102/'3.1.a'!$E$183</f>
        <v>1.0230770458918327E-3</v>
      </c>
      <c r="Y102" s="146">
        <f>'2.2'!Y102/'3.1.a'!$E$183</f>
        <v>0</v>
      </c>
      <c r="Z102" s="225">
        <f>'2.2'!Z102/'3.1.a'!$E$183</f>
        <v>8.4418352302499319E-3</v>
      </c>
      <c r="AA102" s="224">
        <f>'2.2'!AA102/'3.1.a'!$F$183</f>
        <v>4.9242948271622563E-3</v>
      </c>
      <c r="AB102" s="146">
        <f>'2.2'!AB102/'3.1.a'!$F$183</f>
        <v>0</v>
      </c>
      <c r="AC102" s="146">
        <f>'2.2'!AC102/'3.1.a'!$F$183</f>
        <v>0</v>
      </c>
      <c r="AD102" s="146">
        <f>'2.2'!AD102/'3.1.a'!$F$183</f>
        <v>4.9242948271622563E-3</v>
      </c>
      <c r="AE102" s="146">
        <f>'2.2'!AE102/'3.1.a'!$F$183</f>
        <v>1.9036817424219546E-3</v>
      </c>
      <c r="AF102" s="146">
        <f>'2.2'!AF102/'3.1.a'!$F$183</f>
        <v>1.0461519923350468E-3</v>
      </c>
      <c r="AG102" s="146">
        <f>'2.2'!AG102/'3.1.a'!$F$183</f>
        <v>0</v>
      </c>
      <c r="AH102" s="225">
        <f>'2.2'!AH102/'3.1.a'!$F$183</f>
        <v>7.874128561919257E-3</v>
      </c>
      <c r="AI102" s="224">
        <f>'2.2'!AI102/'3.1.a'!$G$183</f>
        <v>3.9847157852105743E-3</v>
      </c>
      <c r="AJ102" s="146">
        <f>'2.2'!AJ102/'3.1.a'!$G$183</f>
        <v>0</v>
      </c>
      <c r="AK102" s="146">
        <f>'2.2'!AK102/'3.1.a'!$G$183</f>
        <v>0</v>
      </c>
      <c r="AL102" s="146">
        <f>'2.2'!AL102/'3.1.a'!$G$183</f>
        <v>3.9847157852105743E-3</v>
      </c>
      <c r="AM102" s="146">
        <f>'2.2'!AM102/'3.1.a'!$G$183</f>
        <v>1.4374486963122906E-3</v>
      </c>
      <c r="AN102" s="146">
        <f>'2.2'!AN102/'3.1.a'!$G$183</f>
        <v>9.6460643937570348E-4</v>
      </c>
      <c r="AO102" s="146">
        <f>'2.2'!AO102/'3.1.a'!$G$183</f>
        <v>0</v>
      </c>
      <c r="AP102" s="225">
        <f>'2.2'!AP102/'3.1.a'!$G$183</f>
        <v>6.3867709208985683E-3</v>
      </c>
      <c r="AQ102" s="224">
        <f>'2.2'!AQ102/'3.1.a'!$H$183</f>
        <v>3.5565318334807427E-3</v>
      </c>
      <c r="AR102" s="146">
        <f>'2.2'!AR102/'3.1.a'!$H$183</f>
        <v>0</v>
      </c>
      <c r="AS102" s="146">
        <f>'2.2'!AS102/'3.1.a'!$H$183</f>
        <v>0</v>
      </c>
      <c r="AT102" s="146">
        <f>'2.2'!AT102/'3.1.a'!$H$183</f>
        <v>3.5565318334807427E-3</v>
      </c>
      <c r="AU102" s="146">
        <f>'2.2'!AU102/'3.1.a'!$H$183</f>
        <v>1.4526594627227414E-3</v>
      </c>
      <c r="AV102" s="146">
        <f>'2.2'!AV102/'3.1.a'!$H$183</f>
        <v>1.00043786107989E-3</v>
      </c>
      <c r="AW102" s="146">
        <f>'2.2'!AW102/'3.1.a'!$H$183</f>
        <v>0</v>
      </c>
      <c r="AX102" s="225">
        <f>'2.2'!AX102/'3.1.a'!$H$183</f>
        <v>6.0096291572833745E-3</v>
      </c>
      <c r="AY102" s="224">
        <f>'2.2'!AY102/'3.1.a'!$I$183</f>
        <v>7.4524382060852474E-3</v>
      </c>
      <c r="AZ102" s="146">
        <f>'2.2'!AZ102/'3.1.a'!$I$183</f>
        <v>0</v>
      </c>
      <c r="BA102" s="146">
        <f>'2.2'!BA102/'3.1.a'!$I$183</f>
        <v>0</v>
      </c>
      <c r="BB102" s="146">
        <f>'2.2'!BB102/'3.1.a'!$I$183</f>
        <v>7.4524382060852474E-3</v>
      </c>
      <c r="BC102" s="146">
        <f>'2.2'!BC102/'3.1.a'!$I$183</f>
        <v>1.3856390663305538E-3</v>
      </c>
      <c r="BD102" s="146">
        <f>'2.2'!BD102/'3.1.a'!$I$183</f>
        <v>1.0871779341071644E-3</v>
      </c>
      <c r="BE102" s="146">
        <f>'2.2'!BE102/'3.1.a'!$I$183</f>
        <v>0</v>
      </c>
      <c r="BF102" s="225">
        <f>'2.2'!BF102/'3.1.a'!$I$183</f>
        <v>9.9252552065229663E-3</v>
      </c>
      <c r="BG102" s="224">
        <f>'2.2'!BG102/'3.1.a'!$J$183</f>
        <v>7.0223799328780869E-3</v>
      </c>
      <c r="BH102" s="146">
        <f>'2.2'!BH102/'3.1.a'!$J$183</f>
        <v>0</v>
      </c>
      <c r="BI102" s="146">
        <f>'2.2'!BI102/'3.1.a'!$J$183</f>
        <v>0</v>
      </c>
      <c r="BJ102" s="146">
        <f>'2.2'!BJ102/'3.1.a'!$J$183</f>
        <v>7.0223799328780869E-3</v>
      </c>
      <c r="BK102" s="146">
        <f>'2.2'!BK102/'3.1.a'!$J$183</f>
        <v>1.5921393020158464E-3</v>
      </c>
      <c r="BL102" s="146">
        <f>'2.2'!BL102/'3.1.a'!$J$183</f>
        <v>1.2783988467537505E-3</v>
      </c>
      <c r="BM102" s="146">
        <f>'2.2'!BM102/'3.1.a'!$J$183</f>
        <v>0</v>
      </c>
      <c r="BN102" s="225">
        <f>'2.2'!BN102/'3.1.a'!$J$183</f>
        <v>9.892918081647684E-3</v>
      </c>
      <c r="BO102" s="224">
        <f>'2.2'!BO102/'3.1.a'!$K$183</f>
        <v>5.2173977388062301E-3</v>
      </c>
      <c r="BP102" s="146">
        <f>'2.2'!BP102/'3.1.a'!$K$183</f>
        <v>0</v>
      </c>
      <c r="BQ102" s="146">
        <f>'2.2'!BQ102/'3.1.a'!$K$183</f>
        <v>0</v>
      </c>
      <c r="BR102" s="146">
        <f>'2.2'!BR102/'3.1.a'!$K$183</f>
        <v>5.2173977388062301E-3</v>
      </c>
      <c r="BS102" s="146">
        <f>'2.2'!BS102/'3.1.a'!$K$183</f>
        <v>1.6044265088652559E-3</v>
      </c>
      <c r="BT102" s="146">
        <f>'2.2'!BT102/'3.1.a'!$K$183</f>
        <v>1.2581319889674108E-3</v>
      </c>
      <c r="BU102" s="146">
        <f>'2.2'!BU102/'3.1.a'!$K$183</f>
        <v>0</v>
      </c>
      <c r="BV102" s="225">
        <f>'2.2'!BV102/'3.1.a'!$K$183</f>
        <v>8.079956236638897E-3</v>
      </c>
      <c r="BW102" s="224">
        <f>'2.2'!BW102/'3.1.a'!$L$183</f>
        <v>4.0425808154976621E-3</v>
      </c>
      <c r="BX102" s="146">
        <f>'2.2'!BX102/'3.1.a'!$L$183</f>
        <v>0</v>
      </c>
      <c r="BY102" s="146">
        <f>'2.2'!BY102/'3.1.a'!$L$183</f>
        <v>0</v>
      </c>
      <c r="BZ102" s="146">
        <f>'2.2'!BZ102/'3.1.a'!$L$183</f>
        <v>4.0425808154976621E-3</v>
      </c>
      <c r="CA102" s="146">
        <f>'2.2'!CA102/'3.1.a'!$L$183</f>
        <v>1.8493653123908774E-3</v>
      </c>
      <c r="CB102" s="146">
        <f>'2.2'!CB102/'3.1.a'!$L$183</f>
        <v>1.1877401550975828E-3</v>
      </c>
      <c r="CC102" s="146">
        <f>'2.2'!CC102/'3.1.a'!$L$183</f>
        <v>0</v>
      </c>
      <c r="CD102" s="225">
        <f>'2.2'!CD102/'3.1.a'!$L$183</f>
        <v>7.0796862829861232E-3</v>
      </c>
      <c r="CE102" s="224">
        <f>'2.2'!CE102/'3.1.a'!$M$183</f>
        <v>3.8156960334213932E-3</v>
      </c>
      <c r="CF102" s="146">
        <f>'2.2'!CF102/'3.1.a'!$M$183</f>
        <v>0</v>
      </c>
      <c r="CG102" s="146">
        <f>'2.2'!CG102/'3.1.a'!$M$183</f>
        <v>0</v>
      </c>
      <c r="CH102" s="146">
        <f>'2.2'!CH102/'3.1.a'!$M$183</f>
        <v>3.8156960334213932E-3</v>
      </c>
      <c r="CI102" s="273" t="s">
        <v>833</v>
      </c>
      <c r="CJ102" s="273" t="s">
        <v>833</v>
      </c>
      <c r="CK102" s="146">
        <f>'2.2'!CK102/'3.1.a'!$M$183</f>
        <v>0</v>
      </c>
      <c r="CL102" s="291" t="s">
        <v>833</v>
      </c>
    </row>
    <row r="103" spans="1:90" ht="20.100000000000001" customHeight="1" x14ac:dyDescent="0.25">
      <c r="A103" s="35">
        <v>144</v>
      </c>
      <c r="B103" s="36" t="s">
        <v>304</v>
      </c>
      <c r="C103" s="224">
        <f>'2.2'!C103/'3.1.a'!$C$183</f>
        <v>1.8064239591085289E-3</v>
      </c>
      <c r="D103" s="146">
        <f>'2.2'!D103/'3.1.a'!$C$183</f>
        <v>2.2969971658945914E-4</v>
      </c>
      <c r="E103" s="146">
        <f>'2.2'!E103/'3.1.a'!$C$183</f>
        <v>0</v>
      </c>
      <c r="F103" s="146">
        <f>'2.2'!F103/'3.1.a'!$C$183</f>
        <v>2.0361236756979879E-3</v>
      </c>
      <c r="G103" s="146">
        <f>'2.2'!G103/'3.1.a'!$C$183</f>
        <v>1.7856368139169258E-3</v>
      </c>
      <c r="H103" s="146">
        <f>'2.2'!H103/'3.1.a'!$C$183</f>
        <v>3.1110588249603973E-4</v>
      </c>
      <c r="I103" s="146">
        <f>'2.2'!I103/'3.1.a'!$C$183</f>
        <v>0</v>
      </c>
      <c r="J103" s="225">
        <f>'2.2'!J103/'3.1.a'!$C$183</f>
        <v>4.1328663721109538E-3</v>
      </c>
      <c r="K103" s="224">
        <f>'2.2'!K103/'3.1.a'!$D$183</f>
        <v>1.4466214595846524E-3</v>
      </c>
      <c r="L103" s="146">
        <f>'2.2'!L103/'3.1.a'!$D$183</f>
        <v>2.2976568086606697E-4</v>
      </c>
      <c r="M103" s="146">
        <f>'2.2'!M103/'3.1.a'!$D$183</f>
        <v>0</v>
      </c>
      <c r="N103" s="146">
        <f>'2.2'!N103/'3.1.a'!$D$183</f>
        <v>1.6763871404507193E-3</v>
      </c>
      <c r="O103" s="146">
        <f>'2.2'!O103/'3.1.a'!$D$183</f>
        <v>2.1499568056734448E-3</v>
      </c>
      <c r="P103" s="146">
        <f>'2.2'!P103/'3.1.a'!$D$183</f>
        <v>5.2130297091663198E-5</v>
      </c>
      <c r="Q103" s="146">
        <f>'2.2'!Q103/'3.1.a'!$D$183</f>
        <v>0</v>
      </c>
      <c r="R103" s="225">
        <f>'2.2'!R103/'3.1.a'!$D$183</f>
        <v>3.8784742432158275E-3</v>
      </c>
      <c r="S103" s="224">
        <f>'2.2'!S103/'3.1.a'!$E$183</f>
        <v>2.6268336032387904E-3</v>
      </c>
      <c r="T103" s="146">
        <f>'2.2'!T103/'3.1.a'!$E$183</f>
        <v>1.757554008301556E-3</v>
      </c>
      <c r="U103" s="146">
        <f>'2.2'!U103/'3.1.a'!$E$183</f>
        <v>0</v>
      </c>
      <c r="V103" s="146">
        <f>'2.2'!V103/'3.1.a'!$E$183</f>
        <v>4.384387611540347E-3</v>
      </c>
      <c r="W103" s="146">
        <f>'2.2'!W103/'3.1.a'!$E$183</f>
        <v>1.779341883164323E-3</v>
      </c>
      <c r="X103" s="146">
        <f>'2.2'!X103/'3.1.a'!$E$183</f>
        <v>0</v>
      </c>
      <c r="Y103" s="146">
        <f>'2.2'!Y103/'3.1.a'!$E$183</f>
        <v>0</v>
      </c>
      <c r="Z103" s="225">
        <f>'2.2'!Z103/'3.1.a'!$E$183</f>
        <v>6.1637294947046702E-3</v>
      </c>
      <c r="AA103" s="224">
        <f>'2.2'!AA103/'3.1.a'!$F$183</f>
        <v>2.1789439323121177E-3</v>
      </c>
      <c r="AB103" s="146">
        <f>'2.2'!AB103/'3.1.a'!$F$183</f>
        <v>4.7956306747537659E-4</v>
      </c>
      <c r="AC103" s="146">
        <f>'2.2'!AC103/'3.1.a'!$F$183</f>
        <v>0</v>
      </c>
      <c r="AD103" s="146">
        <f>'2.2'!AD103/'3.1.a'!$F$183</f>
        <v>2.6585069997874938E-3</v>
      </c>
      <c r="AE103" s="146">
        <f>'2.2'!AE103/'3.1.a'!$F$183</f>
        <v>2.503635735882772E-3</v>
      </c>
      <c r="AF103" s="146">
        <f>'2.2'!AF103/'3.1.a'!$F$183</f>
        <v>2.7592666176996889E-6</v>
      </c>
      <c r="AG103" s="146">
        <f>'2.2'!AG103/'3.1.a'!$F$183</f>
        <v>0</v>
      </c>
      <c r="AH103" s="225">
        <f>'2.2'!AH103/'3.1.a'!$F$183</f>
        <v>5.1649020022879657E-3</v>
      </c>
      <c r="AI103" s="224">
        <f>'2.2'!AI103/'3.1.a'!$G$183</f>
        <v>1.1514306027077916E-3</v>
      </c>
      <c r="AJ103" s="146">
        <f>'2.2'!AJ103/'3.1.a'!$G$183</f>
        <v>8.7907253363541803E-4</v>
      </c>
      <c r="AK103" s="146">
        <f>'2.2'!AK103/'3.1.a'!$G$183</f>
        <v>0</v>
      </c>
      <c r="AL103" s="146">
        <f>'2.2'!AL103/'3.1.a'!$G$183</f>
        <v>2.0305031363432096E-3</v>
      </c>
      <c r="AM103" s="146">
        <f>'2.2'!AM103/'3.1.a'!$G$183</f>
        <v>2.1320359990229889E-3</v>
      </c>
      <c r="AN103" s="146">
        <f>'2.2'!AN103/'3.1.a'!$G$183</f>
        <v>1.7631740939390303E-4</v>
      </c>
      <c r="AO103" s="146">
        <f>'2.2'!AO103/'3.1.a'!$G$183</f>
        <v>0</v>
      </c>
      <c r="AP103" s="225">
        <f>'2.2'!AP103/'3.1.a'!$G$183</f>
        <v>4.3388565447601011E-3</v>
      </c>
      <c r="AQ103" s="224">
        <f>'2.2'!AQ103/'3.1.a'!$H$183</f>
        <v>3.1478002624909791E-3</v>
      </c>
      <c r="AR103" s="146">
        <f>'2.2'!AR103/'3.1.a'!$H$183</f>
        <v>9.1177960169699153E-4</v>
      </c>
      <c r="AS103" s="146">
        <f>'2.2'!AS103/'3.1.a'!$H$183</f>
        <v>0</v>
      </c>
      <c r="AT103" s="146">
        <f>'2.2'!AT103/'3.1.a'!$H$183</f>
        <v>4.059579864187971E-3</v>
      </c>
      <c r="AU103" s="146">
        <f>'2.2'!AU103/'3.1.a'!$H$183</f>
        <v>4.9546303825661791E-3</v>
      </c>
      <c r="AV103" s="146">
        <f>'2.2'!AV103/'3.1.a'!$H$183</f>
        <v>6.81065733775514E-4</v>
      </c>
      <c r="AW103" s="146">
        <f>'2.2'!AW103/'3.1.a'!$H$183</f>
        <v>0</v>
      </c>
      <c r="AX103" s="225">
        <f>'2.2'!AX103/'3.1.a'!$H$183</f>
        <v>9.6952759805296624E-3</v>
      </c>
      <c r="AY103" s="224">
        <f>'2.2'!AY103/'3.1.a'!$I$183</f>
        <v>2.0168226493190336E-3</v>
      </c>
      <c r="AZ103" s="146">
        <f>'2.2'!AZ103/'3.1.a'!$I$183</f>
        <v>3.9986167511733313E-4</v>
      </c>
      <c r="BA103" s="146">
        <f>'2.2'!BA103/'3.1.a'!$I$183</f>
        <v>0</v>
      </c>
      <c r="BB103" s="146">
        <f>'2.2'!BB103/'3.1.a'!$I$183</f>
        <v>2.4166843244363668E-3</v>
      </c>
      <c r="BC103" s="146">
        <f>'2.2'!BC103/'3.1.a'!$I$183</f>
        <v>3.3306852050465456E-3</v>
      </c>
      <c r="BD103" s="146">
        <f>'2.2'!BD103/'3.1.a'!$I$183</f>
        <v>3.3455417338016356E-4</v>
      </c>
      <c r="BE103" s="146">
        <f>'2.2'!BE103/'3.1.a'!$I$183</f>
        <v>0</v>
      </c>
      <c r="BF103" s="225">
        <f>'2.2'!BF103/'3.1.a'!$I$183</f>
        <v>6.0819237028630745E-3</v>
      </c>
      <c r="BG103" s="224">
        <f>'2.2'!BG103/'3.1.a'!$J$183</f>
        <v>-1.5210328991437086E-3</v>
      </c>
      <c r="BH103" s="146">
        <f>'2.2'!BH103/'3.1.a'!$J$183</f>
        <v>3.4474941002772975E-4</v>
      </c>
      <c r="BI103" s="146">
        <f>'2.2'!BI103/'3.1.a'!$J$183</f>
        <v>0</v>
      </c>
      <c r="BJ103" s="146">
        <f>'2.2'!BJ103/'3.1.a'!$J$183</f>
        <v>-1.1762834891159788E-3</v>
      </c>
      <c r="BK103" s="146">
        <f>'2.2'!BK103/'3.1.a'!$J$183</f>
        <v>2.9094894272130231E-3</v>
      </c>
      <c r="BL103" s="146">
        <f>'2.2'!BL103/'3.1.a'!$J$183</f>
        <v>0</v>
      </c>
      <c r="BM103" s="146">
        <f>'2.2'!BM103/'3.1.a'!$J$183</f>
        <v>0</v>
      </c>
      <c r="BN103" s="225">
        <f>'2.2'!BN103/'3.1.a'!$J$183</f>
        <v>1.7332059380970441E-3</v>
      </c>
      <c r="BO103" s="224">
        <f>'2.2'!BO103/'3.1.a'!$K$183</f>
        <v>1.9080465804514788E-3</v>
      </c>
      <c r="BP103" s="146">
        <f>'2.2'!BP103/'3.1.a'!$K$183</f>
        <v>3.9257005412226853E-4</v>
      </c>
      <c r="BQ103" s="146">
        <f>'2.2'!BQ103/'3.1.a'!$K$183</f>
        <v>0</v>
      </c>
      <c r="BR103" s="146">
        <f>'2.2'!BR103/'3.1.a'!$K$183</f>
        <v>2.3006166345737474E-3</v>
      </c>
      <c r="BS103" s="146">
        <f>'2.2'!BS103/'3.1.a'!$K$183</f>
        <v>1.6835990412361812E-3</v>
      </c>
      <c r="BT103" s="146">
        <f>'2.2'!BT103/'3.1.a'!$K$183</f>
        <v>0</v>
      </c>
      <c r="BU103" s="146">
        <f>'2.2'!BU103/'3.1.a'!$K$183</f>
        <v>0</v>
      </c>
      <c r="BV103" s="225">
        <f>'2.2'!BV103/'3.1.a'!$K$183</f>
        <v>3.9842156758099281E-3</v>
      </c>
      <c r="BW103" s="224">
        <f>'2.2'!BW103/'3.1.a'!$L$183</f>
        <v>2.2002330836243316E-3</v>
      </c>
      <c r="BX103" s="146">
        <f>'2.2'!BX103/'3.1.a'!$L$183</f>
        <v>2.5541356541222068E-3</v>
      </c>
      <c r="BY103" s="146">
        <f>'2.2'!BY103/'3.1.a'!$L$183</f>
        <v>0</v>
      </c>
      <c r="BZ103" s="146">
        <f>'2.2'!BZ103/'3.1.a'!$L$183</f>
        <v>4.7543687377465385E-3</v>
      </c>
      <c r="CA103" s="146">
        <f>'2.2'!CA103/'3.1.a'!$L$183</f>
        <v>1.817703285452965E-3</v>
      </c>
      <c r="CB103" s="146">
        <f>'2.2'!CB103/'3.1.a'!$L$183</f>
        <v>0</v>
      </c>
      <c r="CC103" s="146">
        <f>'2.2'!CC103/'3.1.a'!$L$183</f>
        <v>0</v>
      </c>
      <c r="CD103" s="225">
        <f>'2.2'!CD103/'3.1.a'!$L$183</f>
        <v>6.5720720231995031E-3</v>
      </c>
      <c r="CE103" s="224">
        <f>'2.2'!CE103/'3.1.a'!$M$183</f>
        <v>2.5573589811795703E-3</v>
      </c>
      <c r="CF103" s="146">
        <f>'2.2'!CF103/'3.1.a'!$M$183</f>
        <v>3.3917234923293911E-4</v>
      </c>
      <c r="CG103" s="146">
        <f>'2.2'!CG103/'3.1.a'!$M$183</f>
        <v>0</v>
      </c>
      <c r="CH103" s="146">
        <f>'2.2'!CH103/'3.1.a'!$M$183</f>
        <v>2.8965313304125094E-3</v>
      </c>
      <c r="CI103" s="273" t="s">
        <v>833</v>
      </c>
      <c r="CJ103" s="273" t="s">
        <v>833</v>
      </c>
      <c r="CK103" s="146">
        <f>'2.2'!CK103/'3.1.a'!$M$183</f>
        <v>0</v>
      </c>
      <c r="CL103" s="291" t="s">
        <v>833</v>
      </c>
    </row>
    <row r="104" spans="1:90" ht="20.100000000000001" customHeight="1" x14ac:dyDescent="0.25">
      <c r="A104" s="21">
        <v>1441</v>
      </c>
      <c r="B104" s="22" t="s">
        <v>286</v>
      </c>
      <c r="C104" s="226">
        <f>'2.2'!C104/'3.1.a'!$C$183</f>
        <v>1.8020363734367311E-3</v>
      </c>
      <c r="D104" s="147">
        <f>'2.2'!D104/'3.1.a'!$C$183</f>
        <v>0</v>
      </c>
      <c r="E104" s="147">
        <f>'2.2'!E104/'3.1.a'!$C$183</f>
        <v>0</v>
      </c>
      <c r="F104" s="147">
        <f>'2.2'!F104/'3.1.a'!$C$183</f>
        <v>1.8020363734367311E-3</v>
      </c>
      <c r="G104" s="147">
        <f>'2.2'!G104/'3.1.a'!$C$183</f>
        <v>1.7856368139169258E-3</v>
      </c>
      <c r="H104" s="147">
        <f>'2.2'!H104/'3.1.a'!$C$183</f>
        <v>3.1110588249603973E-4</v>
      </c>
      <c r="I104" s="147">
        <f>'2.2'!I104/'3.1.a'!$C$183</f>
        <v>0</v>
      </c>
      <c r="J104" s="227">
        <f>'2.2'!J104/'3.1.a'!$C$183</f>
        <v>3.8987790698496966E-3</v>
      </c>
      <c r="K104" s="226">
        <f>'2.2'!K104/'3.1.a'!$D$183</f>
        <v>1.4379199149411547E-3</v>
      </c>
      <c r="L104" s="147">
        <f>'2.2'!L104/'3.1.a'!$D$183</f>
        <v>0</v>
      </c>
      <c r="M104" s="147">
        <f>'2.2'!M104/'3.1.a'!$D$183</f>
        <v>0</v>
      </c>
      <c r="N104" s="147">
        <f>'2.2'!N104/'3.1.a'!$D$183</f>
        <v>1.4379199149411547E-3</v>
      </c>
      <c r="O104" s="147">
        <f>'2.2'!O104/'3.1.a'!$D$183</f>
        <v>2.1499568056734448E-3</v>
      </c>
      <c r="P104" s="147">
        <f>'2.2'!P104/'3.1.a'!$D$183</f>
        <v>5.2130297091663198E-5</v>
      </c>
      <c r="Q104" s="147">
        <f>'2.2'!Q104/'3.1.a'!$D$183</f>
        <v>0</v>
      </c>
      <c r="R104" s="227">
        <f>'2.2'!R104/'3.1.a'!$D$183</f>
        <v>3.6400070177062625E-3</v>
      </c>
      <c r="S104" s="226">
        <f>'2.2'!S104/'3.1.a'!$E$183</f>
        <v>2.5935180891633225E-3</v>
      </c>
      <c r="T104" s="147">
        <f>'2.2'!T104/'3.1.a'!$E$183</f>
        <v>0</v>
      </c>
      <c r="U104" s="147">
        <f>'2.2'!U104/'3.1.a'!$E$183</f>
        <v>0</v>
      </c>
      <c r="V104" s="147">
        <f>'2.2'!V104/'3.1.a'!$E$183</f>
        <v>2.5935180891633225E-3</v>
      </c>
      <c r="W104" s="147">
        <f>'2.2'!W104/'3.1.a'!$E$183</f>
        <v>1.779341883164323E-3</v>
      </c>
      <c r="X104" s="147">
        <f>'2.2'!X104/'3.1.a'!$E$183</f>
        <v>0</v>
      </c>
      <c r="Y104" s="147">
        <f>'2.2'!Y104/'3.1.a'!$E$183</f>
        <v>0</v>
      </c>
      <c r="Z104" s="227">
        <f>'2.2'!Z104/'3.1.a'!$E$183</f>
        <v>4.3728599723276461E-3</v>
      </c>
      <c r="AA104" s="226">
        <f>'2.2'!AA104/'3.1.a'!$F$183</f>
        <v>2.173038117341093E-3</v>
      </c>
      <c r="AB104" s="147">
        <f>'2.2'!AB104/'3.1.a'!$F$183</f>
        <v>0</v>
      </c>
      <c r="AC104" s="147">
        <f>'2.2'!AC104/'3.1.a'!$F$183</f>
        <v>0</v>
      </c>
      <c r="AD104" s="147">
        <f>'2.2'!AD104/'3.1.a'!$F$183</f>
        <v>2.173038117341093E-3</v>
      </c>
      <c r="AE104" s="147">
        <f>'2.2'!AE104/'3.1.a'!$F$183</f>
        <v>2.2178740784045085E-3</v>
      </c>
      <c r="AF104" s="147">
        <f>'2.2'!AF104/'3.1.a'!$F$183</f>
        <v>0</v>
      </c>
      <c r="AG104" s="147">
        <f>'2.2'!AG104/'3.1.a'!$F$183</f>
        <v>0</v>
      </c>
      <c r="AH104" s="227">
        <f>'2.2'!AH104/'3.1.a'!$F$183</f>
        <v>4.3909121957456014E-3</v>
      </c>
      <c r="AI104" s="226">
        <f>'2.2'!AI104/'3.1.a'!$G$183</f>
        <v>1.1411024198068405E-3</v>
      </c>
      <c r="AJ104" s="147">
        <f>'2.2'!AJ104/'3.1.a'!$G$183</f>
        <v>0</v>
      </c>
      <c r="AK104" s="147">
        <f>'2.2'!AK104/'3.1.a'!$G$183</f>
        <v>0</v>
      </c>
      <c r="AL104" s="147">
        <f>'2.2'!AL104/'3.1.a'!$G$183</f>
        <v>1.1411024198068405E-3</v>
      </c>
      <c r="AM104" s="147">
        <f>'2.2'!AM104/'3.1.a'!$G$183</f>
        <v>1.9751611110511895E-3</v>
      </c>
      <c r="AN104" s="147">
        <f>'2.2'!AN104/'3.1.a'!$G$183</f>
        <v>1.7631740939390303E-4</v>
      </c>
      <c r="AO104" s="147">
        <f>'2.2'!AO104/'3.1.a'!$G$183</f>
        <v>0</v>
      </c>
      <c r="AP104" s="227">
        <f>'2.2'!AP104/'3.1.a'!$G$183</f>
        <v>3.292580940251933E-3</v>
      </c>
      <c r="AQ104" s="226">
        <f>'2.2'!AQ104/'3.1.a'!$H$183</f>
        <v>3.1436551180770772E-3</v>
      </c>
      <c r="AR104" s="147">
        <f>'2.2'!AR104/'3.1.a'!$H$183</f>
        <v>0</v>
      </c>
      <c r="AS104" s="147">
        <f>'2.2'!AS104/'3.1.a'!$H$183</f>
        <v>0</v>
      </c>
      <c r="AT104" s="147">
        <f>'2.2'!AT104/'3.1.a'!$H$183</f>
        <v>3.1436551180770772E-3</v>
      </c>
      <c r="AU104" s="147">
        <f>'2.2'!AU104/'3.1.a'!$H$183</f>
        <v>4.568755756782953E-3</v>
      </c>
      <c r="AV104" s="147">
        <f>'2.2'!AV104/'3.1.a'!$H$183</f>
        <v>6.81065733775514E-4</v>
      </c>
      <c r="AW104" s="147">
        <f>'2.2'!AW104/'3.1.a'!$H$183</f>
        <v>0</v>
      </c>
      <c r="AX104" s="227">
        <f>'2.2'!AX104/'3.1.a'!$H$183</f>
        <v>8.3934766086355434E-3</v>
      </c>
      <c r="AY104" s="226">
        <f>'2.2'!AY104/'3.1.a'!$I$183</f>
        <v>2.0117321667473772E-3</v>
      </c>
      <c r="AZ104" s="147">
        <f>'2.2'!AZ104/'3.1.a'!$I$183</f>
        <v>0</v>
      </c>
      <c r="BA104" s="147">
        <f>'2.2'!BA104/'3.1.a'!$I$183</f>
        <v>0</v>
      </c>
      <c r="BB104" s="147">
        <f>'2.2'!BB104/'3.1.a'!$I$183</f>
        <v>2.0117321667473772E-3</v>
      </c>
      <c r="BC104" s="147">
        <f>'2.2'!BC104/'3.1.a'!$I$183</f>
        <v>3.0264079189575585E-3</v>
      </c>
      <c r="BD104" s="147">
        <f>'2.2'!BD104/'3.1.a'!$I$183</f>
        <v>3.3455417338016356E-4</v>
      </c>
      <c r="BE104" s="147">
        <f>'2.2'!BE104/'3.1.a'!$I$183</f>
        <v>0</v>
      </c>
      <c r="BF104" s="227">
        <f>'2.2'!BF104/'3.1.a'!$I$183</f>
        <v>5.3726942590850996E-3</v>
      </c>
      <c r="BG104" s="226">
        <f>'2.2'!BG104/'3.1.a'!$J$183</f>
        <v>-1.521184676422172E-3</v>
      </c>
      <c r="BH104" s="147">
        <f>'2.2'!BH104/'3.1.a'!$J$183</f>
        <v>0</v>
      </c>
      <c r="BI104" s="147">
        <f>'2.2'!BI104/'3.1.a'!$J$183</f>
        <v>0</v>
      </c>
      <c r="BJ104" s="147">
        <f>'2.2'!BJ104/'3.1.a'!$J$183</f>
        <v>-1.521184676422172E-3</v>
      </c>
      <c r="BK104" s="147">
        <f>'2.2'!BK104/'3.1.a'!$J$183</f>
        <v>2.6812277099518391E-3</v>
      </c>
      <c r="BL104" s="147">
        <f>'2.2'!BL104/'3.1.a'!$J$183</f>
        <v>0</v>
      </c>
      <c r="BM104" s="147">
        <f>'2.2'!BM104/'3.1.a'!$J$183</f>
        <v>0</v>
      </c>
      <c r="BN104" s="227">
        <f>'2.2'!BN104/'3.1.a'!$J$183</f>
        <v>1.1600430335296672E-3</v>
      </c>
      <c r="BO104" s="226">
        <f>'2.2'!BO104/'3.1.a'!$K$183</f>
        <v>1.9080465804514788E-3</v>
      </c>
      <c r="BP104" s="147">
        <f>'2.2'!BP104/'3.1.a'!$K$183</f>
        <v>0</v>
      </c>
      <c r="BQ104" s="147">
        <f>'2.2'!BQ104/'3.1.a'!$K$183</f>
        <v>0</v>
      </c>
      <c r="BR104" s="147">
        <f>'2.2'!BR104/'3.1.a'!$K$183</f>
        <v>1.9080465804514788E-3</v>
      </c>
      <c r="BS104" s="147">
        <f>'2.2'!BS104/'3.1.a'!$K$183</f>
        <v>1.6790723957287373E-3</v>
      </c>
      <c r="BT104" s="147">
        <f>'2.2'!BT104/'3.1.a'!$K$183</f>
        <v>0</v>
      </c>
      <c r="BU104" s="147">
        <f>'2.2'!BU104/'3.1.a'!$K$183</f>
        <v>0</v>
      </c>
      <c r="BV104" s="227">
        <f>'2.2'!BV104/'3.1.a'!$K$183</f>
        <v>3.5871189761802159E-3</v>
      </c>
      <c r="BW104" s="226">
        <f>'2.2'!BW104/'3.1.a'!$L$183</f>
        <v>2.2002048887120396E-3</v>
      </c>
      <c r="BX104" s="147">
        <f>'2.2'!BX104/'3.1.a'!$L$183</f>
        <v>2.1998087137585138E-3</v>
      </c>
      <c r="BY104" s="147">
        <f>'2.2'!BY104/'3.1.a'!$L$183</f>
        <v>0</v>
      </c>
      <c r="BZ104" s="147">
        <f>'2.2'!BZ104/'3.1.a'!$L$183</f>
        <v>4.400013602470553E-3</v>
      </c>
      <c r="CA104" s="147">
        <f>'2.2'!CA104/'3.1.a'!$L$183</f>
        <v>1.817703285452965E-3</v>
      </c>
      <c r="CB104" s="147">
        <f>'2.2'!CB104/'3.1.a'!$L$183</f>
        <v>0</v>
      </c>
      <c r="CC104" s="147">
        <f>'2.2'!CC104/'3.1.a'!$L$183</f>
        <v>0</v>
      </c>
      <c r="CD104" s="227">
        <f>'2.2'!CD104/'3.1.a'!$L$183</f>
        <v>6.2177168879235176E-3</v>
      </c>
      <c r="CE104" s="226">
        <f>'2.2'!CE104/'3.1.a'!$M$183</f>
        <v>2.5573240718148559E-3</v>
      </c>
      <c r="CF104" s="147">
        <f>'2.2'!CF104/'3.1.a'!$M$183</f>
        <v>0</v>
      </c>
      <c r="CG104" s="147">
        <f>'2.2'!CG104/'3.1.a'!$M$183</f>
        <v>0</v>
      </c>
      <c r="CH104" s="147">
        <f>'2.2'!CH104/'3.1.a'!$M$183</f>
        <v>2.5573240718148559E-3</v>
      </c>
      <c r="CI104" s="97" t="s">
        <v>833</v>
      </c>
      <c r="CJ104" s="97" t="s">
        <v>833</v>
      </c>
      <c r="CK104" s="147">
        <f>'2.2'!CK104/'3.1.a'!$M$183</f>
        <v>0</v>
      </c>
      <c r="CL104" s="289" t="s">
        <v>833</v>
      </c>
    </row>
    <row r="105" spans="1:90" ht="20.100000000000001" customHeight="1" x14ac:dyDescent="0.25">
      <c r="A105" s="21">
        <v>1442</v>
      </c>
      <c r="B105" s="22" t="s">
        <v>287</v>
      </c>
      <c r="C105" s="226">
        <f>'2.2'!C105/'3.1.a'!$C$183</f>
        <v>4.3875856717981951E-6</v>
      </c>
      <c r="D105" s="147">
        <f>'2.2'!D105/'3.1.a'!$C$183</f>
        <v>2.2969971658945914E-4</v>
      </c>
      <c r="E105" s="147">
        <f>'2.2'!E105/'3.1.a'!$C$183</f>
        <v>0</v>
      </c>
      <c r="F105" s="147">
        <f>'2.2'!F105/'3.1.a'!$C$183</f>
        <v>2.3408730226125735E-4</v>
      </c>
      <c r="G105" s="147">
        <f>'2.2'!G105/'3.1.a'!$C$183</f>
        <v>0</v>
      </c>
      <c r="H105" s="147">
        <f>'2.2'!H105/'3.1.a'!$C$183</f>
        <v>0</v>
      </c>
      <c r="I105" s="147">
        <f>'2.2'!I105/'3.1.a'!$C$183</f>
        <v>0</v>
      </c>
      <c r="J105" s="227">
        <f>'2.2'!J105/'3.1.a'!$C$183</f>
        <v>2.3408730226125735E-4</v>
      </c>
      <c r="K105" s="226">
        <f>'2.2'!K105/'3.1.a'!$D$183</f>
        <v>8.7015446434977571E-6</v>
      </c>
      <c r="L105" s="147">
        <f>'2.2'!L105/'3.1.a'!$D$183</f>
        <v>2.2976568086606697E-4</v>
      </c>
      <c r="M105" s="147">
        <f>'2.2'!M105/'3.1.a'!$D$183</f>
        <v>0</v>
      </c>
      <c r="N105" s="147">
        <f>'2.2'!N105/'3.1.a'!$D$183</f>
        <v>2.3846722550956474E-4</v>
      </c>
      <c r="O105" s="147">
        <f>'2.2'!O105/'3.1.a'!$D$183</f>
        <v>0</v>
      </c>
      <c r="P105" s="147">
        <f>'2.2'!P105/'3.1.a'!$D$183</f>
        <v>0</v>
      </c>
      <c r="Q105" s="147">
        <f>'2.2'!Q105/'3.1.a'!$D$183</f>
        <v>0</v>
      </c>
      <c r="R105" s="227">
        <f>'2.2'!R105/'3.1.a'!$D$183</f>
        <v>2.3846722550956474E-4</v>
      </c>
      <c r="S105" s="226">
        <f>'2.2'!S105/'3.1.a'!$E$183</f>
        <v>3.3315514075467933E-5</v>
      </c>
      <c r="T105" s="147">
        <f>'2.2'!T105/'3.1.a'!$E$183</f>
        <v>1.757554008301556E-3</v>
      </c>
      <c r="U105" s="147">
        <f>'2.2'!U105/'3.1.a'!$E$183</f>
        <v>0</v>
      </c>
      <c r="V105" s="147">
        <f>'2.2'!V105/'3.1.a'!$E$183</f>
        <v>1.7908695223770239E-3</v>
      </c>
      <c r="W105" s="147">
        <f>'2.2'!W105/'3.1.a'!$E$183</f>
        <v>0</v>
      </c>
      <c r="X105" s="147">
        <f>'2.2'!X105/'3.1.a'!$E$183</f>
        <v>0</v>
      </c>
      <c r="Y105" s="147">
        <f>'2.2'!Y105/'3.1.a'!$E$183</f>
        <v>0</v>
      </c>
      <c r="Z105" s="227">
        <f>'2.2'!Z105/'3.1.a'!$E$183</f>
        <v>1.7908695223770239E-3</v>
      </c>
      <c r="AA105" s="226">
        <f>'2.2'!AA105/'3.1.a'!$F$183</f>
        <v>5.9058149710247482E-6</v>
      </c>
      <c r="AB105" s="147">
        <f>'2.2'!AB105/'3.1.a'!$F$183</f>
        <v>4.7956306747537659E-4</v>
      </c>
      <c r="AC105" s="147">
        <f>'2.2'!AC105/'3.1.a'!$F$183</f>
        <v>0</v>
      </c>
      <c r="AD105" s="147">
        <f>'2.2'!AD105/'3.1.a'!$F$183</f>
        <v>4.854688824464014E-4</v>
      </c>
      <c r="AE105" s="147">
        <f>'2.2'!AE105/'3.1.a'!$F$183</f>
        <v>2.8576165747826372E-4</v>
      </c>
      <c r="AF105" s="147">
        <f>'2.2'!AF105/'3.1.a'!$F$183</f>
        <v>2.7592666176996889E-6</v>
      </c>
      <c r="AG105" s="147">
        <f>'2.2'!AG105/'3.1.a'!$F$183</f>
        <v>0</v>
      </c>
      <c r="AH105" s="227">
        <f>'2.2'!AH105/'3.1.a'!$F$183</f>
        <v>7.7398980654236479E-4</v>
      </c>
      <c r="AI105" s="226">
        <f>'2.2'!AI105/'3.1.a'!$G$183</f>
        <v>1.032818290095109E-5</v>
      </c>
      <c r="AJ105" s="147">
        <f>'2.2'!AJ105/'3.1.a'!$G$183</f>
        <v>8.7907253363541803E-4</v>
      </c>
      <c r="AK105" s="147">
        <f>'2.2'!AK105/'3.1.a'!$G$183</f>
        <v>0</v>
      </c>
      <c r="AL105" s="147">
        <f>'2.2'!AL105/'3.1.a'!$G$183</f>
        <v>8.8940071653636913E-4</v>
      </c>
      <c r="AM105" s="147">
        <f>'2.2'!AM105/'3.1.a'!$G$183</f>
        <v>1.5687488797179962E-4</v>
      </c>
      <c r="AN105" s="147">
        <f>'2.2'!AN105/'3.1.a'!$G$183</f>
        <v>0</v>
      </c>
      <c r="AO105" s="147">
        <f>'2.2'!AO105/'3.1.a'!$G$183</f>
        <v>0</v>
      </c>
      <c r="AP105" s="227">
        <f>'2.2'!AP105/'3.1.a'!$G$183</f>
        <v>1.0462756045081689E-3</v>
      </c>
      <c r="AQ105" s="226">
        <f>'2.2'!AQ105/'3.1.a'!$H$183</f>
        <v>4.1451444139026284E-6</v>
      </c>
      <c r="AR105" s="147">
        <f>'2.2'!AR105/'3.1.a'!$H$183</f>
        <v>9.1177960169699153E-4</v>
      </c>
      <c r="AS105" s="147">
        <f>'2.2'!AS105/'3.1.a'!$H$183</f>
        <v>0</v>
      </c>
      <c r="AT105" s="147">
        <f>'2.2'!AT105/'3.1.a'!$H$183</f>
        <v>9.1592474611089424E-4</v>
      </c>
      <c r="AU105" s="147">
        <f>'2.2'!AU105/'3.1.a'!$H$183</f>
        <v>3.8587462578322648E-4</v>
      </c>
      <c r="AV105" s="147">
        <f>'2.2'!AV105/'3.1.a'!$H$183</f>
        <v>0</v>
      </c>
      <c r="AW105" s="147">
        <f>'2.2'!AW105/'3.1.a'!$H$183</f>
        <v>0</v>
      </c>
      <c r="AX105" s="227">
        <f>'2.2'!AX105/'3.1.a'!$H$183</f>
        <v>1.3017993718941207E-3</v>
      </c>
      <c r="AY105" s="226">
        <f>'2.2'!AY105/'3.1.a'!$I$183</f>
        <v>5.0904825716568031E-6</v>
      </c>
      <c r="AZ105" s="147">
        <f>'2.2'!AZ105/'3.1.a'!$I$183</f>
        <v>3.9986167511733313E-4</v>
      </c>
      <c r="BA105" s="147">
        <f>'2.2'!BA105/'3.1.a'!$I$183</f>
        <v>0</v>
      </c>
      <c r="BB105" s="147">
        <f>'2.2'!BB105/'3.1.a'!$I$183</f>
        <v>4.0495215768898989E-4</v>
      </c>
      <c r="BC105" s="147">
        <f>'2.2'!BC105/'3.1.a'!$I$183</f>
        <v>3.042772860889868E-4</v>
      </c>
      <c r="BD105" s="147">
        <f>'2.2'!BD105/'3.1.a'!$I$183</f>
        <v>0</v>
      </c>
      <c r="BE105" s="147">
        <f>'2.2'!BE105/'3.1.a'!$I$183</f>
        <v>0</v>
      </c>
      <c r="BF105" s="227">
        <f>'2.2'!BF105/'3.1.a'!$I$183</f>
        <v>7.0922944377797674E-4</v>
      </c>
      <c r="BG105" s="226">
        <f>'2.2'!BG105/'3.1.a'!$J$183</f>
        <v>1.5177727846372362E-7</v>
      </c>
      <c r="BH105" s="147">
        <f>'2.2'!BH105/'3.1.a'!$J$183</f>
        <v>3.4474941002772975E-4</v>
      </c>
      <c r="BI105" s="147">
        <f>'2.2'!BI105/'3.1.a'!$J$183</f>
        <v>0</v>
      </c>
      <c r="BJ105" s="147">
        <f>'2.2'!BJ105/'3.1.a'!$J$183</f>
        <v>3.449011873061935E-4</v>
      </c>
      <c r="BK105" s="147">
        <f>'2.2'!BK105/'3.1.a'!$J$183</f>
        <v>2.2826171726118391E-4</v>
      </c>
      <c r="BL105" s="147">
        <f>'2.2'!BL105/'3.1.a'!$J$183</f>
        <v>0</v>
      </c>
      <c r="BM105" s="147">
        <f>'2.2'!BM105/'3.1.a'!$J$183</f>
        <v>0</v>
      </c>
      <c r="BN105" s="227">
        <f>'2.2'!BN105/'3.1.a'!$J$183</f>
        <v>5.7316290456737738E-4</v>
      </c>
      <c r="BO105" s="226">
        <f>'2.2'!BO105/'3.1.a'!$K$183</f>
        <v>0</v>
      </c>
      <c r="BP105" s="147">
        <f>'2.2'!BP105/'3.1.a'!$K$183</f>
        <v>3.9257005412226853E-4</v>
      </c>
      <c r="BQ105" s="147">
        <f>'2.2'!BQ105/'3.1.a'!$K$183</f>
        <v>0</v>
      </c>
      <c r="BR105" s="147">
        <f>'2.2'!BR105/'3.1.a'!$K$183</f>
        <v>3.9257005412226853E-4</v>
      </c>
      <c r="BS105" s="147">
        <f>'2.2'!BS105/'3.1.a'!$K$183</f>
        <v>4.5266455074439783E-6</v>
      </c>
      <c r="BT105" s="147">
        <f>'2.2'!BT105/'3.1.a'!$K$183</f>
        <v>0</v>
      </c>
      <c r="BU105" s="147">
        <f>'2.2'!BU105/'3.1.a'!$K$183</f>
        <v>0</v>
      </c>
      <c r="BV105" s="227">
        <f>'2.2'!BV105/'3.1.a'!$K$183</f>
        <v>3.970966996297125E-4</v>
      </c>
      <c r="BW105" s="226">
        <f>'2.2'!BW105/'3.1.a'!$L$183</f>
        <v>2.8194912292052838E-8</v>
      </c>
      <c r="BX105" s="147">
        <f>'2.2'!BX105/'3.1.a'!$L$183</f>
        <v>3.5432694036369319E-4</v>
      </c>
      <c r="BY105" s="147">
        <f>'2.2'!BY105/'3.1.a'!$L$183</f>
        <v>0</v>
      </c>
      <c r="BZ105" s="147">
        <f>'2.2'!BZ105/'3.1.a'!$L$183</f>
        <v>3.5435513527598517E-4</v>
      </c>
      <c r="CA105" s="147">
        <f>'2.2'!CA105/'3.1.a'!$L$183</f>
        <v>0</v>
      </c>
      <c r="CB105" s="147">
        <f>'2.2'!CB105/'3.1.a'!$L$183</f>
        <v>0</v>
      </c>
      <c r="CC105" s="147">
        <f>'2.2'!CC105/'3.1.a'!$L$183</f>
        <v>0</v>
      </c>
      <c r="CD105" s="227">
        <f>'2.2'!CD105/'3.1.a'!$L$183</f>
        <v>3.5435513527598517E-4</v>
      </c>
      <c r="CE105" s="226">
        <f>'2.2'!CE105/'3.1.a'!$M$183</f>
        <v>3.4909364714533637E-8</v>
      </c>
      <c r="CF105" s="147">
        <f>'2.2'!CF105/'3.1.a'!$M$183</f>
        <v>3.3917234923293911E-4</v>
      </c>
      <c r="CG105" s="147">
        <f>'2.2'!CG105/'3.1.a'!$M$183</f>
        <v>0</v>
      </c>
      <c r="CH105" s="147">
        <f>'2.2'!CH105/'3.1.a'!$M$183</f>
        <v>3.3920725859765366E-4</v>
      </c>
      <c r="CI105" s="97" t="s">
        <v>833</v>
      </c>
      <c r="CJ105" s="97" t="s">
        <v>833</v>
      </c>
      <c r="CK105" s="147">
        <f>'2.2'!CK105/'3.1.a'!$M$183</f>
        <v>0</v>
      </c>
      <c r="CL105" s="289" t="s">
        <v>833</v>
      </c>
    </row>
    <row r="106" spans="1:90" ht="20.100000000000001" customHeight="1" x14ac:dyDescent="0.25">
      <c r="A106" s="35">
        <v>145</v>
      </c>
      <c r="B106" s="36" t="s">
        <v>305</v>
      </c>
      <c r="C106" s="224">
        <f>'2.2'!C106/'3.1.a'!$C$183</f>
        <v>0</v>
      </c>
      <c r="D106" s="146">
        <f>'2.2'!D106/'3.1.a'!$C$183</f>
        <v>0</v>
      </c>
      <c r="E106" s="146">
        <f>'2.2'!E106/'3.1.a'!$C$183</f>
        <v>0</v>
      </c>
      <c r="F106" s="146">
        <f>'2.2'!F106/'3.1.a'!$C$183</f>
        <v>0</v>
      </c>
      <c r="G106" s="146">
        <f>'2.2'!G106/'3.1.a'!$C$183</f>
        <v>0</v>
      </c>
      <c r="H106" s="146">
        <f>'2.2'!H106/'3.1.a'!$C$183</f>
        <v>0</v>
      </c>
      <c r="I106" s="146">
        <f>'2.2'!I106/'3.1.a'!$C$183</f>
        <v>0</v>
      </c>
      <c r="J106" s="225">
        <f>'2.2'!J106/'3.1.a'!$C$183</f>
        <v>0</v>
      </c>
      <c r="K106" s="224">
        <f>'2.2'!K106/'3.1.a'!$D$183</f>
        <v>0</v>
      </c>
      <c r="L106" s="146">
        <f>'2.2'!L106/'3.1.a'!$D$183</f>
        <v>0</v>
      </c>
      <c r="M106" s="146">
        <f>'2.2'!M106/'3.1.a'!$D$183</f>
        <v>0</v>
      </c>
      <c r="N106" s="146">
        <f>'2.2'!N106/'3.1.a'!$D$183</f>
        <v>0</v>
      </c>
      <c r="O106" s="146">
        <f>'2.2'!O106/'3.1.a'!$D$183</f>
        <v>0</v>
      </c>
      <c r="P106" s="146">
        <f>'2.2'!P106/'3.1.a'!$D$183</f>
        <v>0</v>
      </c>
      <c r="Q106" s="146">
        <f>'2.2'!Q106/'3.1.a'!$D$183</f>
        <v>0</v>
      </c>
      <c r="R106" s="225">
        <f>'2.2'!R106/'3.1.a'!$D$183</f>
        <v>0</v>
      </c>
      <c r="S106" s="224">
        <f>'2.2'!S106/'3.1.a'!$E$183</f>
        <v>0</v>
      </c>
      <c r="T106" s="146">
        <f>'2.2'!T106/'3.1.a'!$E$183</f>
        <v>0</v>
      </c>
      <c r="U106" s="146">
        <f>'2.2'!U106/'3.1.a'!$E$183</f>
        <v>0</v>
      </c>
      <c r="V106" s="146">
        <f>'2.2'!V106/'3.1.a'!$E$183</f>
        <v>0</v>
      </c>
      <c r="W106" s="146">
        <f>'2.2'!W106/'3.1.a'!$E$183</f>
        <v>0</v>
      </c>
      <c r="X106" s="146">
        <f>'2.2'!X106/'3.1.a'!$E$183</f>
        <v>0</v>
      </c>
      <c r="Y106" s="146">
        <f>'2.2'!Y106/'3.1.a'!$E$183</f>
        <v>0</v>
      </c>
      <c r="Z106" s="225">
        <f>'2.2'!Z106/'3.1.a'!$E$183</f>
        <v>0</v>
      </c>
      <c r="AA106" s="224">
        <f>'2.2'!AA106/'3.1.a'!$F$183</f>
        <v>0</v>
      </c>
      <c r="AB106" s="146">
        <f>'2.2'!AB106/'3.1.a'!$F$183</f>
        <v>0</v>
      </c>
      <c r="AC106" s="146">
        <f>'2.2'!AC106/'3.1.a'!$F$183</f>
        <v>0</v>
      </c>
      <c r="AD106" s="146">
        <f>'2.2'!AD106/'3.1.a'!$F$183</f>
        <v>0</v>
      </c>
      <c r="AE106" s="146">
        <f>'2.2'!AE106/'3.1.a'!$F$183</f>
        <v>0</v>
      </c>
      <c r="AF106" s="146">
        <f>'2.2'!AF106/'3.1.a'!$F$183</f>
        <v>0</v>
      </c>
      <c r="AG106" s="146">
        <f>'2.2'!AG106/'3.1.a'!$F$183</f>
        <v>0</v>
      </c>
      <c r="AH106" s="225">
        <f>'2.2'!AH106/'3.1.a'!$F$183</f>
        <v>0</v>
      </c>
      <c r="AI106" s="224">
        <f>'2.2'!AI106/'3.1.a'!$G$183</f>
        <v>0</v>
      </c>
      <c r="AJ106" s="146">
        <f>'2.2'!AJ106/'3.1.a'!$G$183</f>
        <v>0</v>
      </c>
      <c r="AK106" s="146">
        <f>'2.2'!AK106/'3.1.a'!$G$183</f>
        <v>0</v>
      </c>
      <c r="AL106" s="146">
        <f>'2.2'!AL106/'3.1.a'!$G$183</f>
        <v>0</v>
      </c>
      <c r="AM106" s="146">
        <f>'2.2'!AM106/'3.1.a'!$G$183</f>
        <v>0</v>
      </c>
      <c r="AN106" s="146">
        <f>'2.2'!AN106/'3.1.a'!$G$183</f>
        <v>0</v>
      </c>
      <c r="AO106" s="146">
        <f>'2.2'!AO106/'3.1.a'!$G$183</f>
        <v>0</v>
      </c>
      <c r="AP106" s="225">
        <f>'2.2'!AP106/'3.1.a'!$G$183</f>
        <v>0</v>
      </c>
      <c r="AQ106" s="224">
        <f>'2.2'!AQ106/'3.1.a'!$H$183</f>
        <v>0</v>
      </c>
      <c r="AR106" s="146">
        <f>'2.2'!AR106/'3.1.a'!$H$183</f>
        <v>0</v>
      </c>
      <c r="AS106" s="146">
        <f>'2.2'!AS106/'3.1.a'!$H$183</f>
        <v>0</v>
      </c>
      <c r="AT106" s="146">
        <f>'2.2'!AT106/'3.1.a'!$H$183</f>
        <v>0</v>
      </c>
      <c r="AU106" s="146">
        <f>'2.2'!AU106/'3.1.a'!$H$183</f>
        <v>0</v>
      </c>
      <c r="AV106" s="146">
        <f>'2.2'!AV106/'3.1.a'!$H$183</f>
        <v>0</v>
      </c>
      <c r="AW106" s="146">
        <f>'2.2'!AW106/'3.1.a'!$H$183</f>
        <v>0</v>
      </c>
      <c r="AX106" s="225">
        <f>'2.2'!AX106/'3.1.a'!$H$183</f>
        <v>0</v>
      </c>
      <c r="AY106" s="224">
        <f>'2.2'!AY106/'3.1.a'!$I$183</f>
        <v>0</v>
      </c>
      <c r="AZ106" s="146">
        <f>'2.2'!AZ106/'3.1.a'!$I$183</f>
        <v>0</v>
      </c>
      <c r="BA106" s="146">
        <f>'2.2'!BA106/'3.1.a'!$I$183</f>
        <v>0</v>
      </c>
      <c r="BB106" s="146">
        <f>'2.2'!BB106/'3.1.a'!$I$183</f>
        <v>0</v>
      </c>
      <c r="BC106" s="146">
        <f>'2.2'!BC106/'3.1.a'!$I$183</f>
        <v>0</v>
      </c>
      <c r="BD106" s="146">
        <f>'2.2'!BD106/'3.1.a'!$I$183</f>
        <v>0</v>
      </c>
      <c r="BE106" s="146">
        <f>'2.2'!BE106/'3.1.a'!$I$183</f>
        <v>0</v>
      </c>
      <c r="BF106" s="225">
        <f>'2.2'!BF106/'3.1.a'!$I$183</f>
        <v>0</v>
      </c>
      <c r="BG106" s="224">
        <f>'2.2'!BG106/'3.1.a'!$J$183</f>
        <v>0</v>
      </c>
      <c r="BH106" s="146">
        <f>'2.2'!BH106/'3.1.a'!$J$183</f>
        <v>0</v>
      </c>
      <c r="BI106" s="146">
        <f>'2.2'!BI106/'3.1.a'!$J$183</f>
        <v>0</v>
      </c>
      <c r="BJ106" s="146">
        <f>'2.2'!BJ106/'3.1.a'!$J$183</f>
        <v>0</v>
      </c>
      <c r="BK106" s="146">
        <f>'2.2'!BK106/'3.1.a'!$J$183</f>
        <v>0</v>
      </c>
      <c r="BL106" s="146">
        <f>'2.2'!BL106/'3.1.a'!$J$183</f>
        <v>0</v>
      </c>
      <c r="BM106" s="146">
        <f>'2.2'!BM106/'3.1.a'!$J$183</f>
        <v>0</v>
      </c>
      <c r="BN106" s="225">
        <f>'2.2'!BN106/'3.1.a'!$J$183</f>
        <v>0</v>
      </c>
      <c r="BO106" s="224">
        <f>'2.2'!BO106/'3.1.a'!$K$183</f>
        <v>0</v>
      </c>
      <c r="BP106" s="146">
        <f>'2.2'!BP106/'3.1.a'!$K$183</f>
        <v>0</v>
      </c>
      <c r="BQ106" s="146">
        <f>'2.2'!BQ106/'3.1.a'!$K$183</f>
        <v>0</v>
      </c>
      <c r="BR106" s="146">
        <f>'2.2'!BR106/'3.1.a'!$K$183</f>
        <v>0</v>
      </c>
      <c r="BS106" s="146">
        <f>'2.2'!BS106/'3.1.a'!$K$183</f>
        <v>0</v>
      </c>
      <c r="BT106" s="146">
        <f>'2.2'!BT106/'3.1.a'!$K$183</f>
        <v>0</v>
      </c>
      <c r="BU106" s="146">
        <f>'2.2'!BU106/'3.1.a'!$K$183</f>
        <v>0</v>
      </c>
      <c r="BV106" s="225">
        <f>'2.2'!BV106/'3.1.a'!$K$183</f>
        <v>0</v>
      </c>
      <c r="BW106" s="224">
        <f>'2.2'!BW106/'3.1.a'!$L$183</f>
        <v>0</v>
      </c>
      <c r="BX106" s="146">
        <f>'2.2'!BX106/'3.1.a'!$L$183</f>
        <v>0</v>
      </c>
      <c r="BY106" s="146">
        <f>'2.2'!BY106/'3.1.a'!$L$183</f>
        <v>0</v>
      </c>
      <c r="BZ106" s="146">
        <f>'2.2'!BZ106/'3.1.a'!$L$183</f>
        <v>0</v>
      </c>
      <c r="CA106" s="146">
        <f>'2.2'!CA106/'3.1.a'!$L$183</f>
        <v>0</v>
      </c>
      <c r="CB106" s="146">
        <f>'2.2'!CB106/'3.1.a'!$L$183</f>
        <v>0</v>
      </c>
      <c r="CC106" s="146">
        <f>'2.2'!CC106/'3.1.a'!$L$183</f>
        <v>0</v>
      </c>
      <c r="CD106" s="225">
        <f>'2.2'!CD106/'3.1.a'!$L$183</f>
        <v>0</v>
      </c>
      <c r="CE106" s="224">
        <f>'2.2'!CE106/'3.1.a'!$M$183</f>
        <v>0</v>
      </c>
      <c r="CF106" s="146">
        <f>'2.2'!CF106/'3.1.a'!$M$183</f>
        <v>0</v>
      </c>
      <c r="CG106" s="146">
        <f>'2.2'!CG106/'3.1.a'!$M$183</f>
        <v>0</v>
      </c>
      <c r="CH106" s="146">
        <f>'2.2'!CH106/'3.1.a'!$M$183</f>
        <v>0</v>
      </c>
      <c r="CI106" s="273" t="s">
        <v>833</v>
      </c>
      <c r="CJ106" s="273" t="s">
        <v>833</v>
      </c>
      <c r="CK106" s="146">
        <f>'2.2'!CK106/'3.1.a'!$M$183</f>
        <v>0</v>
      </c>
      <c r="CL106" s="291" t="s">
        <v>833</v>
      </c>
    </row>
    <row r="107" spans="1:90" ht="20.100000000000001" customHeight="1" x14ac:dyDescent="0.25">
      <c r="A107" s="105" t="s">
        <v>589</v>
      </c>
    </row>
    <row r="108" spans="1:90" ht="20.100000000000001" customHeight="1" x14ac:dyDescent="0.25">
      <c r="A108" s="105" t="s">
        <v>853</v>
      </c>
    </row>
    <row r="109" spans="1:90" ht="20.100000000000001" customHeight="1" x14ac:dyDescent="0.25">
      <c r="A109" s="105" t="s">
        <v>590</v>
      </c>
    </row>
    <row r="110" spans="1:90" ht="20.100000000000001" customHeight="1" x14ac:dyDescent="0.25">
      <c r="A110" s="105" t="s">
        <v>804</v>
      </c>
    </row>
    <row r="111" spans="1:90" ht="20.100000000000001" customHeight="1" x14ac:dyDescent="0.25">
      <c r="A111" s="105" t="s">
        <v>592</v>
      </c>
    </row>
    <row r="112" spans="1:90" ht="20.100000000000001" customHeight="1" x14ac:dyDescent="0.25">
      <c r="A112" s="105" t="s">
        <v>851</v>
      </c>
    </row>
    <row r="113" spans="1:1" ht="20.100000000000001" customHeight="1" x14ac:dyDescent="0.25">
      <c r="A113" s="105" t="s">
        <v>593</v>
      </c>
    </row>
    <row r="114" spans="1:1" ht="20.100000000000001" customHeight="1" x14ac:dyDescent="0.25">
      <c r="A114" s="105" t="s">
        <v>620</v>
      </c>
    </row>
    <row r="115" spans="1:1" ht="20.100000000000001" customHeight="1" x14ac:dyDescent="0.25">
      <c r="A115" s="105" t="s">
        <v>594</v>
      </c>
    </row>
    <row r="116" spans="1:1" ht="20.100000000000001" customHeight="1" x14ac:dyDescent="0.25">
      <c r="A116" s="105" t="s">
        <v>595</v>
      </c>
    </row>
    <row r="117" spans="1:1" ht="20.100000000000001" customHeight="1" x14ac:dyDescent="0.25">
      <c r="A117" s="105" t="s">
        <v>596</v>
      </c>
    </row>
    <row r="118" spans="1:1" ht="20.100000000000001" customHeight="1" x14ac:dyDescent="0.25">
      <c r="A118" s="105" t="s">
        <v>606</v>
      </c>
    </row>
    <row r="119" spans="1:1" ht="20.100000000000001" customHeight="1" x14ac:dyDescent="0.25">
      <c r="A119" s="105" t="s">
        <v>607</v>
      </c>
    </row>
  </sheetData>
  <mergeCells count="67">
    <mergeCell ref="CE4:CL4"/>
    <mergeCell ref="CE5:CH5"/>
    <mergeCell ref="CI5:CI6"/>
    <mergeCell ref="CJ5:CJ6"/>
    <mergeCell ref="CK5:CK6"/>
    <mergeCell ref="CL5:CL6"/>
    <mergeCell ref="BW5:BZ5"/>
    <mergeCell ref="CA5:CA6"/>
    <mergeCell ref="CB5:CB6"/>
    <mergeCell ref="CC5:CC6"/>
    <mergeCell ref="CD5:CD6"/>
    <mergeCell ref="BV5:BV6"/>
    <mergeCell ref="BE5:BE6"/>
    <mergeCell ref="BF5:BF6"/>
    <mergeCell ref="BG5:BJ5"/>
    <mergeCell ref="BK5:BK6"/>
    <mergeCell ref="BL5:BL6"/>
    <mergeCell ref="BM5:BM6"/>
    <mergeCell ref="BN5:BN6"/>
    <mergeCell ref="BO5:BR5"/>
    <mergeCell ref="BS5:BS6"/>
    <mergeCell ref="BT5:BT6"/>
    <mergeCell ref="BU5:BU6"/>
    <mergeCell ref="BD5:BD6"/>
    <mergeCell ref="AM5:AM6"/>
    <mergeCell ref="AN5:AN6"/>
    <mergeCell ref="AO5:AO6"/>
    <mergeCell ref="AP5:AP6"/>
    <mergeCell ref="AQ5:AT5"/>
    <mergeCell ref="AU5:AU6"/>
    <mergeCell ref="AV5:AV6"/>
    <mergeCell ref="AW5:AW6"/>
    <mergeCell ref="AX5:AX6"/>
    <mergeCell ref="AY5:BB5"/>
    <mergeCell ref="BC5:BC6"/>
    <mergeCell ref="AQ4:AX4"/>
    <mergeCell ref="AY4:BF4"/>
    <mergeCell ref="BG4:BN4"/>
    <mergeCell ref="BO4:BV4"/>
    <mergeCell ref="BW4:CD4"/>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I4:AP4"/>
    <mergeCell ref="K5:N5"/>
    <mergeCell ref="O5:O6"/>
    <mergeCell ref="P5:P6"/>
    <mergeCell ref="Q5:Q6"/>
    <mergeCell ref="AI5:AL5"/>
    <mergeCell ref="AA5:AD5"/>
    <mergeCell ref="AE5:AE6"/>
    <mergeCell ref="AF5:AF6"/>
    <mergeCell ref="AG5:AG6"/>
    <mergeCell ref="AH5:AH6"/>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5"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A99-9E8E-4284-B8B2-2490B6F181ED}">
  <sheetPr codeName="Planilha27"/>
  <dimension ref="A1:CM96"/>
  <sheetViews>
    <sheetView showGridLines="0" zoomScaleNormal="100" workbookViewId="0">
      <pane xSplit="2" ySplit="6" topLeftCell="CE7"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9.140625" style="107"/>
    <col min="2" max="2" width="75.42578125" style="107" bestFit="1" customWidth="1"/>
    <col min="3" max="3" width="15.7109375" style="107" customWidth="1"/>
    <col min="4" max="4" width="15.140625" style="107" customWidth="1"/>
    <col min="5" max="11" width="15.7109375" style="107" customWidth="1"/>
    <col min="12" max="12" width="15.140625" style="107" customWidth="1"/>
    <col min="13" max="19" width="15.7109375" style="107" customWidth="1"/>
    <col min="20" max="20" width="15.140625" style="107" customWidth="1"/>
    <col min="21" max="27" width="15.7109375" style="107" customWidth="1"/>
    <col min="28" max="28" width="15.140625" style="107" customWidth="1"/>
    <col min="29" max="35" width="15.7109375" style="107" customWidth="1"/>
    <col min="36" max="36" width="15.140625" style="107" customWidth="1"/>
    <col min="37" max="43" width="15.7109375" style="107" customWidth="1"/>
    <col min="44" max="44" width="15.140625" style="107" customWidth="1"/>
    <col min="45" max="51" width="15.7109375" style="107" customWidth="1"/>
    <col min="52" max="52" width="15.140625" style="107" customWidth="1"/>
    <col min="53" max="59" width="15.7109375" style="107" customWidth="1"/>
    <col min="60" max="60" width="15.140625" style="107" customWidth="1"/>
    <col min="61" max="67" width="15.7109375" style="107" customWidth="1"/>
    <col min="68" max="68" width="15.140625" style="107" customWidth="1"/>
    <col min="69" max="75" width="15.7109375" style="107" customWidth="1"/>
    <col min="76" max="76" width="15.140625" style="107" customWidth="1"/>
    <col min="77" max="83" width="15.7109375" style="107" customWidth="1"/>
    <col min="84" max="84" width="15.140625" style="107" customWidth="1"/>
    <col min="85" max="90" width="15.7109375" style="107" customWidth="1"/>
    <col min="91" max="91" width="9.140625" style="207"/>
    <col min="92" max="16384" width="9.140625" style="107"/>
  </cols>
  <sheetData>
    <row r="1" spans="1:91" ht="20.100000000000001" customHeight="1" x14ac:dyDescent="0.25">
      <c r="A1" s="99" t="s">
        <v>782</v>
      </c>
    </row>
    <row r="2" spans="1:91" ht="20.100000000000001" customHeight="1" x14ac:dyDescent="0.25">
      <c r="A2" s="99" t="s">
        <v>670</v>
      </c>
    </row>
    <row r="4" spans="1:91" s="116" customFormat="1" ht="20.100000000000001" customHeight="1" x14ac:dyDescent="0.25">
      <c r="A4" s="308" t="s">
        <v>530</v>
      </c>
      <c r="B4" s="309"/>
      <c r="C4" s="314">
        <v>2010</v>
      </c>
      <c r="D4" s="315"/>
      <c r="E4" s="315"/>
      <c r="F4" s="315"/>
      <c r="G4" s="315"/>
      <c r="H4" s="315"/>
      <c r="I4" s="315"/>
      <c r="J4" s="315"/>
      <c r="K4" s="330">
        <v>2011</v>
      </c>
      <c r="L4" s="315"/>
      <c r="M4" s="315"/>
      <c r="N4" s="315"/>
      <c r="O4" s="315"/>
      <c r="P4" s="315"/>
      <c r="Q4" s="315"/>
      <c r="R4" s="316"/>
      <c r="S4" s="330">
        <v>2012</v>
      </c>
      <c r="T4" s="315"/>
      <c r="U4" s="315"/>
      <c r="V4" s="315"/>
      <c r="W4" s="315"/>
      <c r="X4" s="315"/>
      <c r="Y4" s="315"/>
      <c r="Z4" s="316"/>
      <c r="AA4" s="330">
        <v>2013</v>
      </c>
      <c r="AB4" s="315"/>
      <c r="AC4" s="315"/>
      <c r="AD4" s="315"/>
      <c r="AE4" s="315"/>
      <c r="AF4" s="315"/>
      <c r="AG4" s="315"/>
      <c r="AH4" s="316"/>
      <c r="AI4" s="330">
        <v>2014</v>
      </c>
      <c r="AJ4" s="315"/>
      <c r="AK4" s="315"/>
      <c r="AL4" s="315"/>
      <c r="AM4" s="315"/>
      <c r="AN4" s="315"/>
      <c r="AO4" s="315"/>
      <c r="AP4" s="316"/>
      <c r="AQ4" s="330">
        <v>2015</v>
      </c>
      <c r="AR4" s="315"/>
      <c r="AS4" s="315"/>
      <c r="AT4" s="315"/>
      <c r="AU4" s="315"/>
      <c r="AV4" s="315"/>
      <c r="AW4" s="315"/>
      <c r="AX4" s="316"/>
      <c r="AY4" s="330">
        <v>2016</v>
      </c>
      <c r="AZ4" s="315"/>
      <c r="BA4" s="315"/>
      <c r="BB4" s="315"/>
      <c r="BC4" s="315"/>
      <c r="BD4" s="315"/>
      <c r="BE4" s="315"/>
      <c r="BF4" s="316"/>
      <c r="BG4" s="330">
        <v>2017</v>
      </c>
      <c r="BH4" s="315"/>
      <c r="BI4" s="315"/>
      <c r="BJ4" s="315"/>
      <c r="BK4" s="315"/>
      <c r="BL4" s="315"/>
      <c r="BM4" s="315"/>
      <c r="BN4" s="316"/>
      <c r="BO4" s="330">
        <v>2018</v>
      </c>
      <c r="BP4" s="315"/>
      <c r="BQ4" s="315"/>
      <c r="BR4" s="315"/>
      <c r="BS4" s="315"/>
      <c r="BT4" s="315"/>
      <c r="BU4" s="315"/>
      <c r="BV4" s="316"/>
      <c r="BW4" s="330">
        <v>2019</v>
      </c>
      <c r="BX4" s="315"/>
      <c r="BY4" s="315"/>
      <c r="BZ4" s="315"/>
      <c r="CA4" s="315"/>
      <c r="CB4" s="315"/>
      <c r="CC4" s="315"/>
      <c r="CD4" s="316"/>
      <c r="CE4" s="330">
        <v>2020</v>
      </c>
      <c r="CF4" s="315"/>
      <c r="CG4" s="315"/>
      <c r="CH4" s="315"/>
      <c r="CI4" s="315"/>
      <c r="CJ4" s="315"/>
      <c r="CK4" s="315"/>
      <c r="CL4" s="316"/>
      <c r="CM4" s="254"/>
    </row>
    <row r="5" spans="1:91" s="11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30" t="s">
        <v>241</v>
      </c>
      <c r="T5" s="315"/>
      <c r="U5" s="315"/>
      <c r="V5" s="317"/>
      <c r="W5" s="318" t="s">
        <v>582</v>
      </c>
      <c r="X5" s="318" t="s">
        <v>583</v>
      </c>
      <c r="Y5" s="318" t="s">
        <v>584</v>
      </c>
      <c r="Z5" s="331" t="s">
        <v>585</v>
      </c>
      <c r="AA5" s="330" t="s">
        <v>241</v>
      </c>
      <c r="AB5" s="315"/>
      <c r="AC5" s="315"/>
      <c r="AD5" s="317"/>
      <c r="AE5" s="318" t="s">
        <v>582</v>
      </c>
      <c r="AF5" s="318" t="s">
        <v>583</v>
      </c>
      <c r="AG5" s="318" t="s">
        <v>584</v>
      </c>
      <c r="AH5" s="331" t="s">
        <v>585</v>
      </c>
      <c r="AI5" s="330" t="s">
        <v>241</v>
      </c>
      <c r="AJ5" s="315"/>
      <c r="AK5" s="315"/>
      <c r="AL5" s="317"/>
      <c r="AM5" s="318" t="s">
        <v>582</v>
      </c>
      <c r="AN5" s="318" t="s">
        <v>583</v>
      </c>
      <c r="AO5" s="318" t="s">
        <v>584</v>
      </c>
      <c r="AP5" s="331" t="s">
        <v>585</v>
      </c>
      <c r="AQ5" s="330" t="s">
        <v>241</v>
      </c>
      <c r="AR5" s="315"/>
      <c r="AS5" s="315"/>
      <c r="AT5" s="317"/>
      <c r="AU5" s="318" t="s">
        <v>582</v>
      </c>
      <c r="AV5" s="318" t="s">
        <v>583</v>
      </c>
      <c r="AW5" s="318" t="s">
        <v>584</v>
      </c>
      <c r="AX5" s="331" t="s">
        <v>585</v>
      </c>
      <c r="AY5" s="330" t="s">
        <v>241</v>
      </c>
      <c r="AZ5" s="315"/>
      <c r="BA5" s="315"/>
      <c r="BB5" s="317"/>
      <c r="BC5" s="318" t="s">
        <v>582</v>
      </c>
      <c r="BD5" s="318" t="s">
        <v>583</v>
      </c>
      <c r="BE5" s="318" t="s">
        <v>584</v>
      </c>
      <c r="BF5" s="331" t="s">
        <v>585</v>
      </c>
      <c r="BG5" s="330" t="s">
        <v>241</v>
      </c>
      <c r="BH5" s="315"/>
      <c r="BI5" s="315"/>
      <c r="BJ5" s="317"/>
      <c r="BK5" s="318" t="s">
        <v>582</v>
      </c>
      <c r="BL5" s="318" t="s">
        <v>583</v>
      </c>
      <c r="BM5" s="318" t="s">
        <v>584</v>
      </c>
      <c r="BN5" s="331" t="s">
        <v>585</v>
      </c>
      <c r="BO5" s="330" t="s">
        <v>241</v>
      </c>
      <c r="BP5" s="315"/>
      <c r="BQ5" s="315"/>
      <c r="BR5" s="317"/>
      <c r="BS5" s="318" t="s">
        <v>582</v>
      </c>
      <c r="BT5" s="318" t="s">
        <v>583</v>
      </c>
      <c r="BU5" s="318" t="s">
        <v>584</v>
      </c>
      <c r="BV5" s="331"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c r="CM5" s="254"/>
    </row>
    <row r="6" spans="1:91" s="116" customFormat="1" ht="32.25"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28" t="s">
        <v>586</v>
      </c>
      <c r="T6" s="25" t="s">
        <v>587</v>
      </c>
      <c r="U6" s="25" t="s">
        <v>584</v>
      </c>
      <c r="V6" s="25" t="s">
        <v>241</v>
      </c>
      <c r="W6" s="319"/>
      <c r="X6" s="319"/>
      <c r="Y6" s="319"/>
      <c r="Z6" s="332"/>
      <c r="AA6" s="28" t="s">
        <v>586</v>
      </c>
      <c r="AB6" s="25" t="s">
        <v>587</v>
      </c>
      <c r="AC6" s="25" t="s">
        <v>584</v>
      </c>
      <c r="AD6" s="25" t="s">
        <v>241</v>
      </c>
      <c r="AE6" s="319"/>
      <c r="AF6" s="319"/>
      <c r="AG6" s="319"/>
      <c r="AH6" s="332"/>
      <c r="AI6" s="28" t="s">
        <v>586</v>
      </c>
      <c r="AJ6" s="25" t="s">
        <v>587</v>
      </c>
      <c r="AK6" s="25" t="s">
        <v>584</v>
      </c>
      <c r="AL6" s="25" t="s">
        <v>241</v>
      </c>
      <c r="AM6" s="319"/>
      <c r="AN6" s="319"/>
      <c r="AO6" s="319"/>
      <c r="AP6" s="332"/>
      <c r="AQ6" s="28" t="s">
        <v>586</v>
      </c>
      <c r="AR6" s="25" t="s">
        <v>587</v>
      </c>
      <c r="AS6" s="25" t="s">
        <v>584</v>
      </c>
      <c r="AT6" s="25" t="s">
        <v>241</v>
      </c>
      <c r="AU6" s="319"/>
      <c r="AV6" s="319"/>
      <c r="AW6" s="319"/>
      <c r="AX6" s="332"/>
      <c r="AY6" s="28" t="s">
        <v>586</v>
      </c>
      <c r="AZ6" s="25" t="s">
        <v>587</v>
      </c>
      <c r="BA6" s="25" t="s">
        <v>584</v>
      </c>
      <c r="BB6" s="25" t="s">
        <v>241</v>
      </c>
      <c r="BC6" s="319"/>
      <c r="BD6" s="319"/>
      <c r="BE6" s="319"/>
      <c r="BF6" s="332"/>
      <c r="BG6" s="28" t="s">
        <v>586</v>
      </c>
      <c r="BH6" s="25" t="s">
        <v>587</v>
      </c>
      <c r="BI6" s="25" t="s">
        <v>584</v>
      </c>
      <c r="BJ6" s="25" t="s">
        <v>241</v>
      </c>
      <c r="BK6" s="319"/>
      <c r="BL6" s="319"/>
      <c r="BM6" s="319"/>
      <c r="BN6" s="332"/>
      <c r="BO6" s="28" t="s">
        <v>586</v>
      </c>
      <c r="BP6" s="25" t="s">
        <v>587</v>
      </c>
      <c r="BQ6" s="25" t="s">
        <v>584</v>
      </c>
      <c r="BR6" s="25" t="s">
        <v>241</v>
      </c>
      <c r="BS6" s="319"/>
      <c r="BT6" s="319"/>
      <c r="BU6" s="319"/>
      <c r="BV6" s="332"/>
      <c r="BW6" s="28" t="s">
        <v>586</v>
      </c>
      <c r="BX6" s="25" t="s">
        <v>587</v>
      </c>
      <c r="BY6" s="25" t="s">
        <v>584</v>
      </c>
      <c r="BZ6" s="25" t="s">
        <v>241</v>
      </c>
      <c r="CA6" s="319"/>
      <c r="CB6" s="319"/>
      <c r="CC6" s="319"/>
      <c r="CD6" s="321"/>
      <c r="CE6" s="28" t="s">
        <v>586</v>
      </c>
      <c r="CF6" s="25" t="s">
        <v>587</v>
      </c>
      <c r="CG6" s="25" t="s">
        <v>584</v>
      </c>
      <c r="CH6" s="25" t="s">
        <v>241</v>
      </c>
      <c r="CI6" s="319"/>
      <c r="CJ6" s="319"/>
      <c r="CK6" s="319"/>
      <c r="CL6" s="321"/>
      <c r="CM6" s="254"/>
    </row>
    <row r="7" spans="1:91" ht="20.100000000000001" customHeight="1" x14ac:dyDescent="0.25">
      <c r="A7" s="57" t="s">
        <v>396</v>
      </c>
      <c r="B7" s="58" t="s">
        <v>805</v>
      </c>
      <c r="C7" s="216">
        <f>'2.3'!C7/'3.1.a'!$C$183</f>
        <v>0.29695712428158988</v>
      </c>
      <c r="D7" s="216">
        <f>'2.3'!D7/'3.1.a'!$C$183</f>
        <v>1.7952716654142584E-2</v>
      </c>
      <c r="E7" s="216">
        <f>'2.3'!E7/'3.1.a'!$C$183</f>
        <v>-4.5833047401248684E-3</v>
      </c>
      <c r="F7" s="216">
        <f>'2.3'!F7/'3.1.a'!$C$183</f>
        <v>0.31032653619560757</v>
      </c>
      <c r="G7" s="216">
        <f>'2.3'!G7/'3.1.a'!$C$183</f>
        <v>0.13356897176359156</v>
      </c>
      <c r="H7" s="216">
        <f>'2.3'!H7/'3.1.a'!$C$183</f>
        <v>8.0838880727806803E-2</v>
      </c>
      <c r="I7" s="216">
        <f>'2.3'!I7/'3.1.a'!$C$183</f>
        <v>-0.10298403776323356</v>
      </c>
      <c r="J7" s="216">
        <f>'2.3'!J7/'3.1.a'!$C$183</f>
        <v>0.42175035092377239</v>
      </c>
      <c r="K7" s="216">
        <f>'2.3'!K7/'3.1.a'!$D$183</f>
        <v>0.29973725121483213</v>
      </c>
      <c r="L7" s="216">
        <f>'2.3'!L7/'3.1.a'!$D$183</f>
        <v>1.8661467821588701E-2</v>
      </c>
      <c r="M7" s="216">
        <f>'2.3'!M7/'3.1.a'!$D$183</f>
        <v>-4.7069205464353881E-3</v>
      </c>
      <c r="N7" s="216">
        <f>'2.3'!N7/'3.1.a'!$D$183</f>
        <v>0.31369179848998541</v>
      </c>
      <c r="O7" s="216">
        <f>'2.3'!O7/'3.1.a'!$D$183</f>
        <v>0.12360133070102489</v>
      </c>
      <c r="P7" s="216">
        <f>'2.3'!P7/'3.1.a'!$D$183</f>
        <v>8.0500256758872332E-2</v>
      </c>
      <c r="Q7" s="216">
        <f>'2.3'!Q7/'3.1.a'!$D$183</f>
        <v>-9.7545306930854198E-2</v>
      </c>
      <c r="R7" s="216">
        <f>'2.3'!R7/'3.1.a'!$D$183</f>
        <v>0.4202480790190285</v>
      </c>
      <c r="S7" s="216">
        <f>'2.3'!S7/'3.1.a'!$E$183</f>
        <v>0.29416673332024734</v>
      </c>
      <c r="T7" s="216">
        <f>'2.3'!T7/'3.1.a'!$E$183</f>
        <v>1.7970031084313654E-2</v>
      </c>
      <c r="U7" s="216">
        <f>'2.3'!U7/'3.1.a'!$E$183</f>
        <v>-3.6641544527681543E-3</v>
      </c>
      <c r="V7" s="216">
        <f>'2.3'!V7/'3.1.a'!$E$183</f>
        <v>0.30847260995179288</v>
      </c>
      <c r="W7" s="216">
        <f>'2.3'!W7/'3.1.a'!$E$183</f>
        <v>0.12645344936980718</v>
      </c>
      <c r="X7" s="216">
        <f>'2.3'!X7/'3.1.a'!$E$183</f>
        <v>8.3877417906520521E-2</v>
      </c>
      <c r="Y7" s="216">
        <f>'2.3'!Y7/'3.1.a'!$E$183</f>
        <v>-9.9522867097002227E-2</v>
      </c>
      <c r="Z7" s="216">
        <f>'2.3'!Z7/'3.1.a'!$E$183</f>
        <v>0.41928061013111834</v>
      </c>
      <c r="AA7" s="216">
        <f>'2.3'!AA7/'3.1.a'!$F$183</f>
        <v>0.29468787024875687</v>
      </c>
      <c r="AB7" s="216">
        <f>'2.3'!AB7/'3.1.a'!$F$183</f>
        <v>1.8410379609720799E-2</v>
      </c>
      <c r="AC7" s="216">
        <f>'2.3'!AC7/'3.1.a'!$F$183</f>
        <v>-3.2546915512848911E-3</v>
      </c>
      <c r="AD7" s="216">
        <f>'2.3'!AD7/'3.1.a'!$F$183</f>
        <v>0.30984355830719279</v>
      </c>
      <c r="AE7" s="216">
        <f>'2.3'!AE7/'3.1.a'!$F$183</f>
        <v>0.1286975798620168</v>
      </c>
      <c r="AF7" s="216">
        <f>'2.3'!AF7/'3.1.a'!$F$183</f>
        <v>7.9499754146047444E-2</v>
      </c>
      <c r="AG7" s="216">
        <f>'2.3'!AG7/'3.1.a'!$F$183</f>
        <v>-9.2860445758453952E-2</v>
      </c>
      <c r="AH7" s="216">
        <f>'2.3'!AH7/'3.1.a'!$F$183</f>
        <v>0.42518044655680298</v>
      </c>
      <c r="AI7" s="216">
        <f>'2.3'!AI7/'3.1.a'!$G$183</f>
        <v>0.30627383563698024</v>
      </c>
      <c r="AJ7" s="216">
        <f>'2.3'!AJ7/'3.1.a'!$G$183</f>
        <v>1.9469486887128171E-2</v>
      </c>
      <c r="AK7" s="216">
        <f>'2.3'!AK7/'3.1.a'!$G$183</f>
        <v>-3.6605911881200629E-3</v>
      </c>
      <c r="AL7" s="216">
        <f>'2.3'!AL7/'3.1.a'!$G$183</f>
        <v>0.3220827313359883</v>
      </c>
      <c r="AM7" s="216">
        <f>'2.3'!AM7/'3.1.a'!$G$183</f>
        <v>0.12886349506474409</v>
      </c>
      <c r="AN7" s="216">
        <f>'2.3'!AN7/'3.1.a'!$G$183</f>
        <v>8.3864413811850183E-2</v>
      </c>
      <c r="AO7" s="216">
        <f>'2.3'!AO7/'3.1.a'!$G$183</f>
        <v>-9.2893350130120414E-2</v>
      </c>
      <c r="AP7" s="216">
        <f>'2.3'!AP7/'3.1.a'!$G$183</f>
        <v>0.44191729008246217</v>
      </c>
      <c r="AQ7" s="216">
        <f>'2.3'!AQ7/'3.1.a'!$H$183</f>
        <v>0.35082801843031336</v>
      </c>
      <c r="AR7" s="216">
        <f>'2.3'!AR7/'3.1.a'!$H$183</f>
        <v>2.2195542720230055E-2</v>
      </c>
      <c r="AS7" s="216">
        <f>'2.3'!AS7/'3.1.a'!$H$183</f>
        <v>-4.7519463471000552E-3</v>
      </c>
      <c r="AT7" s="216">
        <f>'2.3'!AT7/'3.1.a'!$H$183</f>
        <v>0.36827161480344334</v>
      </c>
      <c r="AU7" s="216">
        <f>'2.3'!AU7/'3.1.a'!$H$183</f>
        <v>0.13390741933316982</v>
      </c>
      <c r="AV7" s="216">
        <f>'2.3'!AV7/'3.1.a'!$H$183</f>
        <v>8.6965563344378077E-2</v>
      </c>
      <c r="AW7" s="216">
        <f>'2.3'!AW7/'3.1.a'!$H$183</f>
        <v>-9.7510297951713842E-2</v>
      </c>
      <c r="AX7" s="216">
        <f>'2.3'!AX7/'3.1.a'!$H$183</f>
        <v>0.49163429952927745</v>
      </c>
      <c r="AY7" s="216">
        <f>'2.3'!AY7/'3.1.a'!$I$183</f>
        <v>0.3449343203052585</v>
      </c>
      <c r="AZ7" s="216">
        <f>'2.3'!AZ7/'3.1.a'!$I$183</f>
        <v>2.3444865253712997E-2</v>
      </c>
      <c r="BA7" s="216">
        <f>'2.3'!BA7/'3.1.a'!$I$183</f>
        <v>-5.0769640354117688E-3</v>
      </c>
      <c r="BB7" s="216">
        <f>'2.3'!BB7/'3.1.a'!$I$183</f>
        <v>0.36330222152355973</v>
      </c>
      <c r="BC7" s="216">
        <f>'2.3'!BC7/'3.1.a'!$I$183</f>
        <v>0.13239036785707503</v>
      </c>
      <c r="BD7" s="216">
        <f>'2.3'!BD7/'3.1.a'!$I$183</f>
        <v>8.8102787662528062E-2</v>
      </c>
      <c r="BE7" s="216">
        <f>'2.3'!BE7/'3.1.a'!$I$183</f>
        <v>-9.8059177896214766E-2</v>
      </c>
      <c r="BF7" s="216">
        <f>'2.3'!BF7/'3.1.a'!$I$183</f>
        <v>0.48573619914694804</v>
      </c>
      <c r="BG7" s="216">
        <f>'2.3'!BG7/'3.1.a'!$J$183</f>
        <v>0.33452361343384868</v>
      </c>
      <c r="BH7" s="216">
        <f>'2.3'!BH7/'3.1.a'!$J$183</f>
        <v>2.9489348247146538E-2</v>
      </c>
      <c r="BI7" s="216">
        <f>'2.3'!BI7/'3.1.a'!$J$183</f>
        <v>-4.1883594600893937E-3</v>
      </c>
      <c r="BJ7" s="216">
        <f>'2.3'!BJ7/'3.1.a'!$J$183</f>
        <v>0.35982460222090579</v>
      </c>
      <c r="BK7" s="216">
        <f>'2.3'!BK7/'3.1.a'!$J$183</f>
        <v>0.12800533157077504</v>
      </c>
      <c r="BL7" s="216">
        <f>'2.3'!BL7/'3.1.a'!$J$183</f>
        <v>8.3241573327913515E-2</v>
      </c>
      <c r="BM7" s="216">
        <f>'2.3'!BM7/'3.1.a'!$J$183</f>
        <v>-8.9605294517261999E-2</v>
      </c>
      <c r="BN7" s="216">
        <f>'2.3'!BN7/'3.1.a'!$J$183</f>
        <v>0.48146621260233236</v>
      </c>
      <c r="BO7" s="216">
        <f>'2.3'!BO7/'3.1.a'!$K$183</f>
        <v>0.33455034221704055</v>
      </c>
      <c r="BP7" s="216">
        <f>'2.3'!BP7/'3.1.a'!$K$183</f>
        <v>2.2311125695140918E-2</v>
      </c>
      <c r="BQ7" s="216">
        <f>'2.3'!BQ7/'3.1.a'!$K$183</f>
        <v>-3.9061709514357297E-3</v>
      </c>
      <c r="BR7" s="216">
        <f>'2.3'!BR7/'3.1.a'!$K$183</f>
        <v>0.35295529696074579</v>
      </c>
      <c r="BS7" s="216">
        <f>'2.3'!BS7/'3.1.a'!$K$183</f>
        <v>0.12803771170273029</v>
      </c>
      <c r="BT7" s="216">
        <f>'2.3'!BT7/'3.1.a'!$K$183</f>
        <v>8.6151060560984774E-2</v>
      </c>
      <c r="BU7" s="216">
        <f>'2.3'!BU7/'3.1.a'!$K$183</f>
        <v>-9.3122213113699739E-2</v>
      </c>
      <c r="BV7" s="216">
        <f>'2.3'!BV7/'3.1.a'!$K$183</f>
        <v>0.47402185611076109</v>
      </c>
      <c r="BW7" s="216">
        <f>'2.3'!BW7/'3.1.a'!$L$183</f>
        <v>0.32257105117472451</v>
      </c>
      <c r="BX7" s="216">
        <f>'2.3'!BX7/'3.1.a'!$L$183</f>
        <v>2.5911713606628806E-2</v>
      </c>
      <c r="BY7" s="216">
        <f>'2.3'!BY7/'3.1.a'!$L$183</f>
        <v>-3.6752234861778307E-3</v>
      </c>
      <c r="BZ7" s="216">
        <f>'2.3'!BZ7/'3.1.a'!$L$183</f>
        <v>0.34480754129517549</v>
      </c>
      <c r="CA7" s="216">
        <f>'2.3'!CA7/'3.1.a'!$L$183</f>
        <v>0.12437097704513048</v>
      </c>
      <c r="CB7" s="216">
        <f>'2.3'!CB7/'3.1.a'!$L$183</f>
        <v>8.9153978651354993E-2</v>
      </c>
      <c r="CC7" s="216">
        <f>'2.3'!CC7/'3.1.a'!$L$183</f>
        <v>-9.2709994671131765E-2</v>
      </c>
      <c r="CD7" s="216">
        <f>'2.3'!CD7/'3.1.a'!$L$183</f>
        <v>0.46562250232052926</v>
      </c>
      <c r="CE7" s="216">
        <f>'2.3'!CE7/'3.1.a'!$M$183</f>
        <v>0.36692586804672056</v>
      </c>
      <c r="CF7" s="216">
        <f>'2.3'!CF7/'3.1.a'!$M$183</f>
        <v>2.0682488120931111E-2</v>
      </c>
      <c r="CG7" s="216">
        <f>'2.3'!CG7/'3.1.a'!$M$183</f>
        <v>-3.7641709389665805E-3</v>
      </c>
      <c r="CH7" s="216">
        <f>'2.3'!CH7/'3.1.a'!$M$183</f>
        <v>0.38384418522868508</v>
      </c>
      <c r="CI7" s="216">
        <f>'2.3'!CI7/'3.1.a'!$M$183</f>
        <v>0.12718053710202507</v>
      </c>
      <c r="CJ7" s="216">
        <f>'2.3'!CJ7/'3.1.a'!$M$183</f>
        <v>9.3749171937939857E-2</v>
      </c>
      <c r="CK7" s="216">
        <f>'2.3'!CK7/'3.1.a'!$M$183</f>
        <v>-0.10575075886609168</v>
      </c>
      <c r="CL7" s="295">
        <f>'2.3'!CL7/'3.1.a'!$M$183</f>
        <v>0.49902313540255833</v>
      </c>
    </row>
    <row r="8" spans="1:91" ht="20.100000000000001" customHeight="1" x14ac:dyDescent="0.25">
      <c r="A8" s="18">
        <v>2</v>
      </c>
      <c r="B8" s="19" t="s">
        <v>490</v>
      </c>
      <c r="C8" s="222">
        <f>'2.3'!C8/'3.1.a'!$C$183</f>
        <v>0.2936447705442139</v>
      </c>
      <c r="D8" s="96">
        <f>'2.3'!D8/'3.1.a'!$C$183</f>
        <v>1.7952716654142584E-2</v>
      </c>
      <c r="E8" s="96">
        <f>'2.3'!E8/'3.1.a'!$C$183</f>
        <v>-4.5833047401248684E-3</v>
      </c>
      <c r="F8" s="96">
        <f>'2.3'!F8/'3.1.a'!$C$183</f>
        <v>0.30701418245823159</v>
      </c>
      <c r="G8" s="96">
        <f>'2.3'!G8/'3.1.a'!$C$183</f>
        <v>0.12715696109626665</v>
      </c>
      <c r="H8" s="96">
        <f>'2.3'!H8/'3.1.a'!$C$183</f>
        <v>7.5765389831322208E-2</v>
      </c>
      <c r="I8" s="96">
        <f>'2.3'!I8/'3.1.a'!$C$183</f>
        <v>-0.10298403776323356</v>
      </c>
      <c r="J8" s="223">
        <f>'2.3'!J8/'3.1.a'!$C$183</f>
        <v>0.4069524956225869</v>
      </c>
      <c r="K8" s="222">
        <f>'2.3'!K8/'3.1.a'!$D$183</f>
        <v>0.29911043480818117</v>
      </c>
      <c r="L8" s="96">
        <f>'2.3'!L8/'3.1.a'!$D$183</f>
        <v>1.8661467821588701E-2</v>
      </c>
      <c r="M8" s="96">
        <f>'2.3'!M8/'3.1.a'!$D$183</f>
        <v>-4.7069205464353881E-3</v>
      </c>
      <c r="N8" s="96">
        <f>'2.3'!N8/'3.1.a'!$D$183</f>
        <v>0.31306498208333444</v>
      </c>
      <c r="O8" s="96">
        <f>'2.3'!O8/'3.1.a'!$D$183</f>
        <v>0.12045344413156865</v>
      </c>
      <c r="P8" s="96">
        <f>'2.3'!P8/'3.1.a'!$D$183</f>
        <v>7.6019181361020496E-2</v>
      </c>
      <c r="Q8" s="96">
        <f>'2.3'!Q8/'3.1.a'!$D$183</f>
        <v>-9.7545306930854198E-2</v>
      </c>
      <c r="R8" s="223">
        <f>'2.3'!R8/'3.1.a'!$D$183</f>
        <v>0.41199230064506942</v>
      </c>
      <c r="S8" s="222">
        <f>'2.3'!S8/'3.1.a'!$E$183</f>
        <v>0.29363465224841007</v>
      </c>
      <c r="T8" s="96">
        <f>'2.3'!T8/'3.1.a'!$E$183</f>
        <v>1.7970031084313654E-2</v>
      </c>
      <c r="U8" s="96">
        <f>'2.3'!U8/'3.1.a'!$E$183</f>
        <v>-3.6641544527681543E-3</v>
      </c>
      <c r="V8" s="96">
        <f>'2.3'!V8/'3.1.a'!$E$183</f>
        <v>0.30794052887995566</v>
      </c>
      <c r="W8" s="96">
        <f>'2.3'!W8/'3.1.a'!$E$183</f>
        <v>0.12387101435753849</v>
      </c>
      <c r="X8" s="96">
        <f>'2.3'!X8/'3.1.a'!$E$183</f>
        <v>7.8784489735714031E-2</v>
      </c>
      <c r="Y8" s="96">
        <f>'2.3'!Y8/'3.1.a'!$E$183</f>
        <v>-9.9522867097002227E-2</v>
      </c>
      <c r="Z8" s="223">
        <f>'2.3'!Z8/'3.1.a'!$E$183</f>
        <v>0.4110731658762059</v>
      </c>
      <c r="AA8" s="222">
        <f>'2.3'!AA8/'3.1.a'!$F$183</f>
        <v>0.29320976547655464</v>
      </c>
      <c r="AB8" s="96">
        <f>'2.3'!AB8/'3.1.a'!$F$183</f>
        <v>1.8410379609720799E-2</v>
      </c>
      <c r="AC8" s="96">
        <f>'2.3'!AC8/'3.1.a'!$F$183</f>
        <v>-3.2546915512848911E-3</v>
      </c>
      <c r="AD8" s="96">
        <f>'2.3'!AD8/'3.1.a'!$F$183</f>
        <v>0.30836545353499056</v>
      </c>
      <c r="AE8" s="96">
        <f>'2.3'!AE8/'3.1.a'!$F$183</f>
        <v>0.12422105125329776</v>
      </c>
      <c r="AF8" s="96">
        <f>'2.3'!AF8/'3.1.a'!$F$183</f>
        <v>7.7443141052714326E-2</v>
      </c>
      <c r="AG8" s="96">
        <f>'2.3'!AG8/'3.1.a'!$F$183</f>
        <v>-9.2860445758453952E-2</v>
      </c>
      <c r="AH8" s="223">
        <f>'2.3'!AH8/'3.1.a'!$F$183</f>
        <v>0.41716920008254865</v>
      </c>
      <c r="AI8" s="222">
        <f>'2.3'!AI8/'3.1.a'!$G$183</f>
        <v>0.30488560632215761</v>
      </c>
      <c r="AJ8" s="96">
        <f>'2.3'!AJ8/'3.1.a'!$G$183</f>
        <v>1.9469486887128171E-2</v>
      </c>
      <c r="AK8" s="96">
        <f>'2.3'!AK8/'3.1.a'!$G$183</f>
        <v>-3.6605911881200629E-3</v>
      </c>
      <c r="AL8" s="96">
        <f>'2.3'!AL8/'3.1.a'!$G$183</f>
        <v>0.32069450202116573</v>
      </c>
      <c r="AM8" s="96">
        <f>'2.3'!AM8/'3.1.a'!$G$183</f>
        <v>0.12395103738030702</v>
      </c>
      <c r="AN8" s="96">
        <f>'2.3'!AN8/'3.1.a'!$G$183</f>
        <v>8.0897006596728674E-2</v>
      </c>
      <c r="AO8" s="96">
        <f>'2.3'!AO8/'3.1.a'!$G$183</f>
        <v>-9.2893350130120414E-2</v>
      </c>
      <c r="AP8" s="223">
        <f>'2.3'!AP8/'3.1.a'!$G$183</f>
        <v>0.43264919586808098</v>
      </c>
      <c r="AQ8" s="222">
        <f>'2.3'!AQ8/'3.1.a'!$H$183</f>
        <v>0.35180147614044782</v>
      </c>
      <c r="AR8" s="96">
        <f>'2.3'!AR8/'3.1.a'!$H$183</f>
        <v>2.2195542720230055E-2</v>
      </c>
      <c r="AS8" s="96">
        <f>'2.3'!AS8/'3.1.a'!$H$183</f>
        <v>-4.7519463471000552E-3</v>
      </c>
      <c r="AT8" s="96">
        <f>'2.3'!AT8/'3.1.a'!$H$183</f>
        <v>0.3692450725135778</v>
      </c>
      <c r="AU8" s="96">
        <f>'2.3'!AU8/'3.1.a'!$H$183</f>
        <v>0.13351912214015246</v>
      </c>
      <c r="AV8" s="96">
        <f>'2.3'!AV8/'3.1.a'!$H$183</f>
        <v>8.5022450765301377E-2</v>
      </c>
      <c r="AW8" s="96">
        <f>'2.3'!AW8/'3.1.a'!$H$183</f>
        <v>-9.7510297951713842E-2</v>
      </c>
      <c r="AX8" s="223">
        <f>'2.3'!AX8/'3.1.a'!$H$183</f>
        <v>0.4902763474673178</v>
      </c>
      <c r="AY8" s="222">
        <f>'2.3'!AY8/'3.1.a'!$I$183</f>
        <v>0.34654862619103888</v>
      </c>
      <c r="AZ8" s="96">
        <f>'2.3'!AZ8/'3.1.a'!$I$183</f>
        <v>2.3444865253712997E-2</v>
      </c>
      <c r="BA8" s="96">
        <f>'2.3'!BA8/'3.1.a'!$I$183</f>
        <v>-5.0769640354117688E-3</v>
      </c>
      <c r="BB8" s="96">
        <f>'2.3'!BB8/'3.1.a'!$I$183</f>
        <v>0.36491652740934011</v>
      </c>
      <c r="BC8" s="96">
        <f>'2.3'!BC8/'3.1.a'!$I$183</f>
        <v>0.13321463479599283</v>
      </c>
      <c r="BD8" s="96">
        <f>'2.3'!BD8/'3.1.a'!$I$183</f>
        <v>8.6624899452447834E-2</v>
      </c>
      <c r="BE8" s="96">
        <f>'2.3'!BE8/'3.1.a'!$I$183</f>
        <v>-9.8059177896214766E-2</v>
      </c>
      <c r="BF8" s="223">
        <f>'2.3'!BF8/'3.1.a'!$I$183</f>
        <v>0.48669688376156595</v>
      </c>
      <c r="BG8" s="222">
        <f>'2.3'!BG8/'3.1.a'!$J$183</f>
        <v>0.33717615551568658</v>
      </c>
      <c r="BH8" s="96">
        <f>'2.3'!BH8/'3.1.a'!$J$183</f>
        <v>2.9489348247146538E-2</v>
      </c>
      <c r="BI8" s="96">
        <f>'2.3'!BI8/'3.1.a'!$J$183</f>
        <v>-4.1883594600893937E-3</v>
      </c>
      <c r="BJ8" s="96">
        <f>'2.3'!BJ8/'3.1.a'!$J$183</f>
        <v>0.36247714430274369</v>
      </c>
      <c r="BK8" s="96">
        <f>'2.3'!BK8/'3.1.a'!$J$183</f>
        <v>0.12847771149539988</v>
      </c>
      <c r="BL8" s="96">
        <f>'2.3'!BL8/'3.1.a'!$J$183</f>
        <v>8.4539298845321548E-2</v>
      </c>
      <c r="BM8" s="96">
        <f>'2.3'!BM8/'3.1.a'!$J$183</f>
        <v>-8.9605294517261999E-2</v>
      </c>
      <c r="BN8" s="223">
        <f>'2.3'!BN8/'3.1.a'!$J$183</f>
        <v>0.48588886012620308</v>
      </c>
      <c r="BO8" s="222">
        <f>'2.3'!BO8/'3.1.a'!$K$183</f>
        <v>0.33613745708562148</v>
      </c>
      <c r="BP8" s="96">
        <f>'2.3'!BP8/'3.1.a'!$K$183</f>
        <v>2.2311125695140918E-2</v>
      </c>
      <c r="BQ8" s="96">
        <f>'2.3'!BQ8/'3.1.a'!$K$183</f>
        <v>-3.9061709514357297E-3</v>
      </c>
      <c r="BR8" s="96">
        <f>'2.3'!BR8/'3.1.a'!$K$183</f>
        <v>0.35454241182932666</v>
      </c>
      <c r="BS8" s="96">
        <f>'2.3'!BS8/'3.1.a'!$K$183</f>
        <v>0.1284444440283791</v>
      </c>
      <c r="BT8" s="96">
        <f>'2.3'!BT8/'3.1.a'!$K$183</f>
        <v>8.6396776999834016E-2</v>
      </c>
      <c r="BU8" s="96">
        <f>'2.3'!BU8/'3.1.a'!$K$183</f>
        <v>-9.3122213113699739E-2</v>
      </c>
      <c r="BV8" s="223">
        <f>'2.3'!BV8/'3.1.a'!$K$183</f>
        <v>0.47626141974384006</v>
      </c>
      <c r="BW8" s="222">
        <f>'2.3'!BW8/'3.1.a'!$L$183</f>
        <v>0.32511424359257896</v>
      </c>
      <c r="BX8" s="96">
        <f>'2.3'!BX8/'3.1.a'!$L$183</f>
        <v>2.5911713606628806E-2</v>
      </c>
      <c r="BY8" s="96">
        <f>'2.3'!BY8/'3.1.a'!$L$183</f>
        <v>-3.6752234861778307E-3</v>
      </c>
      <c r="BZ8" s="96">
        <f>'2.3'!BZ8/'3.1.a'!$L$183</f>
        <v>0.34735073371302994</v>
      </c>
      <c r="CA8" s="96">
        <f>'2.3'!CA8/'3.1.a'!$L$183</f>
        <v>0.12616130762207867</v>
      </c>
      <c r="CB8" s="96">
        <f>'2.3'!CB8/'3.1.a'!$L$183</f>
        <v>8.8695432900609619E-2</v>
      </c>
      <c r="CC8" s="96">
        <f>'2.3'!CC8/'3.1.a'!$L$183</f>
        <v>-9.2709994671131765E-2</v>
      </c>
      <c r="CD8" s="223">
        <f>'2.3'!CD8/'3.1.a'!$L$183</f>
        <v>0.46949747956458643</v>
      </c>
      <c r="CE8" s="222">
        <f>'2.3'!CE8/'3.1.a'!$M$183</f>
        <v>0.36984314205929547</v>
      </c>
      <c r="CF8" s="96">
        <f>'2.3'!CF8/'3.1.a'!$M$183</f>
        <v>2.0682488120931111E-2</v>
      </c>
      <c r="CG8" s="96">
        <f>'2.3'!CG8/'3.1.a'!$M$183</f>
        <v>-3.7641709389665805E-3</v>
      </c>
      <c r="CH8" s="96">
        <f>'2.3'!CH8/'3.1.a'!$M$183</f>
        <v>0.38676145924125999</v>
      </c>
      <c r="CI8" s="96">
        <f>'2.3'!CI8/'3.1.a'!$M$183</f>
        <v>0.12838123260451079</v>
      </c>
      <c r="CJ8" s="96">
        <f>'2.3'!CJ8/'3.1.a'!$M$183</f>
        <v>9.1680511396114772E-2</v>
      </c>
      <c r="CK8" s="96">
        <f>'2.3'!CK8/'3.1.a'!$M$183</f>
        <v>-0.10575075886609168</v>
      </c>
      <c r="CL8" s="282">
        <f>'2.3'!CL8/'3.1.a'!$M$183</f>
        <v>0.50107244437579379</v>
      </c>
    </row>
    <row r="9" spans="1:91" ht="20.100000000000001" customHeight="1" x14ac:dyDescent="0.25">
      <c r="A9" s="32">
        <v>21</v>
      </c>
      <c r="B9" s="33" t="s">
        <v>244</v>
      </c>
      <c r="C9" s="236">
        <f>'2.3'!C9/'3.1.a'!$C$183</f>
        <v>4.1872617360867531E-2</v>
      </c>
      <c r="D9" s="213">
        <f>'2.3'!D9/'3.1.a'!$C$183</f>
        <v>0</v>
      </c>
      <c r="E9" s="213">
        <f>'2.3'!E9/'3.1.a'!$C$183</f>
        <v>0</v>
      </c>
      <c r="F9" s="213">
        <f>'2.3'!F9/'3.1.a'!$C$183</f>
        <v>4.1872617360867531E-2</v>
      </c>
      <c r="G9" s="213">
        <f>'2.3'!G9/'3.1.a'!$C$183</f>
        <v>4.3613919199855099E-2</v>
      </c>
      <c r="H9" s="213">
        <f>'2.3'!H9/'3.1.a'!$C$183</f>
        <v>3.4612848992264543E-2</v>
      </c>
      <c r="I9" s="213">
        <f>'2.3'!I9/'3.1.a'!$C$183</f>
        <v>0</v>
      </c>
      <c r="J9" s="237">
        <f>'2.3'!J9/'3.1.a'!$C$183</f>
        <v>0.12009938555298717</v>
      </c>
      <c r="K9" s="236">
        <f>'2.3'!K9/'3.1.a'!$D$183</f>
        <v>4.0016057500533775E-2</v>
      </c>
      <c r="L9" s="213">
        <f>'2.3'!L9/'3.1.a'!$D$183</f>
        <v>0</v>
      </c>
      <c r="M9" s="213">
        <f>'2.3'!M9/'3.1.a'!$D$183</f>
        <v>0</v>
      </c>
      <c r="N9" s="213">
        <f>'2.3'!N9/'3.1.a'!$D$183</f>
        <v>4.0016057500533775E-2</v>
      </c>
      <c r="O9" s="213">
        <f>'2.3'!O9/'3.1.a'!$D$183</f>
        <v>4.3544059994591426E-2</v>
      </c>
      <c r="P9" s="213">
        <f>'2.3'!P9/'3.1.a'!$D$183</f>
        <v>3.5316096369265568E-2</v>
      </c>
      <c r="Q9" s="213">
        <f>'2.3'!Q9/'3.1.a'!$D$183</f>
        <v>0</v>
      </c>
      <c r="R9" s="237">
        <f>'2.3'!R9/'3.1.a'!$D$183</f>
        <v>0.11887621386439076</v>
      </c>
      <c r="S9" s="236">
        <f>'2.3'!S9/'3.1.a'!$E$183</f>
        <v>3.7889088764123217E-2</v>
      </c>
      <c r="T9" s="213">
        <f>'2.3'!T9/'3.1.a'!$E$183</f>
        <v>0</v>
      </c>
      <c r="U9" s="213">
        <f>'2.3'!U9/'3.1.a'!$E$183</f>
        <v>0</v>
      </c>
      <c r="V9" s="213">
        <f>'2.3'!V9/'3.1.a'!$E$183</f>
        <v>3.7889088764123217E-2</v>
      </c>
      <c r="W9" s="213">
        <f>'2.3'!W9/'3.1.a'!$E$183</f>
        <v>4.4371935387596914E-2</v>
      </c>
      <c r="X9" s="213">
        <f>'2.3'!X9/'3.1.a'!$E$183</f>
        <v>3.6840422736943421E-2</v>
      </c>
      <c r="Y9" s="213">
        <f>'2.3'!Y9/'3.1.a'!$E$183</f>
        <v>0</v>
      </c>
      <c r="Z9" s="237">
        <f>'2.3'!Z9/'3.1.a'!$E$183</f>
        <v>0.11910144688866356</v>
      </c>
      <c r="AA9" s="236">
        <f>'2.3'!AA9/'3.1.a'!$F$183</f>
        <v>3.7645506734291401E-2</v>
      </c>
      <c r="AB9" s="213">
        <f>'2.3'!AB9/'3.1.a'!$F$183</f>
        <v>0</v>
      </c>
      <c r="AC9" s="213">
        <f>'2.3'!AC9/'3.1.a'!$F$183</f>
        <v>0</v>
      </c>
      <c r="AD9" s="213">
        <f>'2.3'!AD9/'3.1.a'!$F$183</f>
        <v>3.7645506734291401E-2</v>
      </c>
      <c r="AE9" s="213">
        <f>'2.3'!AE9/'3.1.a'!$F$183</f>
        <v>4.6062650924297108E-2</v>
      </c>
      <c r="AF9" s="213">
        <f>'2.3'!AF9/'3.1.a'!$F$183</f>
        <v>3.7758432246578308E-2</v>
      </c>
      <c r="AG9" s="213">
        <f>'2.3'!AG9/'3.1.a'!$F$183</f>
        <v>0</v>
      </c>
      <c r="AH9" s="237">
        <f>'2.3'!AH9/'3.1.a'!$F$183</f>
        <v>0.12146658990516682</v>
      </c>
      <c r="AI9" s="236">
        <f>'2.3'!AI9/'3.1.a'!$G$183</f>
        <v>3.7949794363910376E-2</v>
      </c>
      <c r="AJ9" s="213">
        <f>'2.3'!AJ9/'3.1.a'!$G$183</f>
        <v>0</v>
      </c>
      <c r="AK9" s="213">
        <f>'2.3'!AK9/'3.1.a'!$G$183</f>
        <v>0</v>
      </c>
      <c r="AL9" s="213">
        <f>'2.3'!AL9/'3.1.a'!$G$183</f>
        <v>3.7949794363910376E-2</v>
      </c>
      <c r="AM9" s="213">
        <f>'2.3'!AM9/'3.1.a'!$G$183</f>
        <v>4.5855308315950999E-2</v>
      </c>
      <c r="AN9" s="213">
        <f>'2.3'!AN9/'3.1.a'!$G$183</f>
        <v>3.8600100804788394E-2</v>
      </c>
      <c r="AO9" s="213">
        <f>'2.3'!AO9/'3.1.a'!$G$183</f>
        <v>0</v>
      </c>
      <c r="AP9" s="237">
        <f>'2.3'!AP9/'3.1.a'!$G$183</f>
        <v>0.12240520348464975</v>
      </c>
      <c r="AQ9" s="236">
        <f>'2.3'!AQ9/'3.1.a'!$H$183</f>
        <v>4.030989968167914E-2</v>
      </c>
      <c r="AR9" s="213">
        <f>'2.3'!AR9/'3.1.a'!$H$183</f>
        <v>0</v>
      </c>
      <c r="AS9" s="213">
        <f>'2.3'!AS9/'3.1.a'!$H$183</f>
        <v>0</v>
      </c>
      <c r="AT9" s="213">
        <f>'2.3'!AT9/'3.1.a'!$H$183</f>
        <v>4.030989968167914E-2</v>
      </c>
      <c r="AU9" s="213">
        <f>'2.3'!AU9/'3.1.a'!$H$183</f>
        <v>4.8484480977604778E-2</v>
      </c>
      <c r="AV9" s="213">
        <f>'2.3'!AV9/'3.1.a'!$H$183</f>
        <v>4.038587172478967E-2</v>
      </c>
      <c r="AW9" s="213">
        <f>'2.3'!AW9/'3.1.a'!$H$183</f>
        <v>0</v>
      </c>
      <c r="AX9" s="237">
        <f>'2.3'!AX9/'3.1.a'!$H$183</f>
        <v>0.12918025238407357</v>
      </c>
      <c r="AY9" s="236">
        <f>'2.3'!AY9/'3.1.a'!$I$183</f>
        <v>4.0209122103420342E-2</v>
      </c>
      <c r="AZ9" s="213">
        <f>'2.3'!AZ9/'3.1.a'!$I$183</f>
        <v>0</v>
      </c>
      <c r="BA9" s="213">
        <f>'2.3'!BA9/'3.1.a'!$I$183</f>
        <v>0</v>
      </c>
      <c r="BB9" s="213">
        <f>'2.3'!BB9/'3.1.a'!$I$183</f>
        <v>4.0209122103420342E-2</v>
      </c>
      <c r="BC9" s="213">
        <f>'2.3'!BC9/'3.1.a'!$I$183</f>
        <v>4.7845631182099578E-2</v>
      </c>
      <c r="BD9" s="213">
        <f>'2.3'!BD9/'3.1.a'!$I$183</f>
        <v>4.1797067138048524E-2</v>
      </c>
      <c r="BE9" s="213">
        <f>'2.3'!BE9/'3.1.a'!$I$183</f>
        <v>0</v>
      </c>
      <c r="BF9" s="237">
        <f>'2.3'!BF9/'3.1.a'!$I$183</f>
        <v>0.12985182042356844</v>
      </c>
      <c r="BG9" s="236">
        <f>'2.3'!BG9/'3.1.a'!$J$183</f>
        <v>4.211052988516148E-2</v>
      </c>
      <c r="BH9" s="213">
        <f>'2.3'!BH9/'3.1.a'!$J$183</f>
        <v>0</v>
      </c>
      <c r="BI9" s="213">
        <f>'2.3'!BI9/'3.1.a'!$J$183</f>
        <v>0</v>
      </c>
      <c r="BJ9" s="213">
        <f>'2.3'!BJ9/'3.1.a'!$J$183</f>
        <v>4.211052988516148E-2</v>
      </c>
      <c r="BK9" s="213">
        <f>'2.3'!BK9/'3.1.a'!$J$183</f>
        <v>4.7499376751712438E-2</v>
      </c>
      <c r="BL9" s="213">
        <f>'2.3'!BL9/'3.1.a'!$J$183</f>
        <v>4.1837318037718216E-2</v>
      </c>
      <c r="BM9" s="213">
        <f>'2.3'!BM9/'3.1.a'!$J$183</f>
        <v>0</v>
      </c>
      <c r="BN9" s="237">
        <f>'2.3'!BN9/'3.1.a'!$J$183</f>
        <v>0.13144722467459213</v>
      </c>
      <c r="BO9" s="236">
        <f>'2.3'!BO9/'3.1.a'!$K$183</f>
        <v>4.1540163781633326E-2</v>
      </c>
      <c r="BP9" s="213">
        <f>'2.3'!BP9/'3.1.a'!$K$183</f>
        <v>0</v>
      </c>
      <c r="BQ9" s="213">
        <f>'2.3'!BQ9/'3.1.a'!$K$183</f>
        <v>0</v>
      </c>
      <c r="BR9" s="213">
        <f>'2.3'!BR9/'3.1.a'!$K$183</f>
        <v>4.1540163781633326E-2</v>
      </c>
      <c r="BS9" s="213">
        <f>'2.3'!BS9/'3.1.a'!$K$183</f>
        <v>4.6764596827696639E-2</v>
      </c>
      <c r="BT9" s="213">
        <f>'2.3'!BT9/'3.1.a'!$K$183</f>
        <v>4.1677349192267676E-2</v>
      </c>
      <c r="BU9" s="213">
        <f>'2.3'!BU9/'3.1.a'!$K$183</f>
        <v>0</v>
      </c>
      <c r="BV9" s="237">
        <f>'2.3'!BV9/'3.1.a'!$K$183</f>
        <v>0.12998210980159766</v>
      </c>
      <c r="BW9" s="236">
        <f>'2.3'!BW9/'3.1.a'!$L$183</f>
        <v>4.1277083441587266E-2</v>
      </c>
      <c r="BX9" s="213">
        <f>'2.3'!BX9/'3.1.a'!$L$183</f>
        <v>0</v>
      </c>
      <c r="BY9" s="213">
        <f>'2.3'!BY9/'3.1.a'!$L$183</f>
        <v>0</v>
      </c>
      <c r="BZ9" s="213">
        <f>'2.3'!BZ9/'3.1.a'!$L$183</f>
        <v>4.1277083441587266E-2</v>
      </c>
      <c r="CA9" s="213">
        <f>'2.3'!CA9/'3.1.a'!$L$183</f>
        <v>4.5636216660648245E-2</v>
      </c>
      <c r="CB9" s="213">
        <f>'2.3'!CB9/'3.1.a'!$L$183</f>
        <v>4.2294292764539471E-2</v>
      </c>
      <c r="CC9" s="213">
        <f>'2.3'!CC9/'3.1.a'!$L$183</f>
        <v>0</v>
      </c>
      <c r="CD9" s="237">
        <f>'2.3'!CD9/'3.1.a'!$L$183</f>
        <v>0.12920759286677497</v>
      </c>
      <c r="CE9" s="236">
        <f>'2.3'!CE9/'3.1.a'!$M$183</f>
        <v>4.0554584568657341E-2</v>
      </c>
      <c r="CF9" s="213">
        <f>'2.3'!CF9/'3.1.a'!$M$183</f>
        <v>0</v>
      </c>
      <c r="CG9" s="213">
        <f>'2.3'!CG9/'3.1.a'!$M$183</f>
        <v>0</v>
      </c>
      <c r="CH9" s="213">
        <f>'2.3'!CH9/'3.1.a'!$M$183</f>
        <v>4.0554584568657341E-2</v>
      </c>
      <c r="CI9" s="213">
        <f>'2.3'!CI9/'3.1.a'!$M$183</f>
        <v>4.4916501354496714E-2</v>
      </c>
      <c r="CJ9" s="213">
        <f>'2.3'!CJ9/'3.1.a'!$M$183</f>
        <v>4.3404900765707362E-2</v>
      </c>
      <c r="CK9" s="213">
        <f>'2.3'!CK9/'3.1.a'!$M$183</f>
        <v>0</v>
      </c>
      <c r="CL9" s="283">
        <f>'2.3'!CL9/'3.1.a'!$M$183</f>
        <v>0.12887598668886144</v>
      </c>
    </row>
    <row r="10" spans="1:91" ht="20.100000000000001" customHeight="1" x14ac:dyDescent="0.25">
      <c r="A10" s="35">
        <v>211</v>
      </c>
      <c r="B10" s="36" t="s">
        <v>306</v>
      </c>
      <c r="C10" s="224">
        <f>'2.3'!C10/'3.1.a'!$C$183</f>
        <v>2.5195326723610838E-2</v>
      </c>
      <c r="D10" s="146">
        <f>'2.3'!D10/'3.1.a'!$C$183</f>
        <v>0</v>
      </c>
      <c r="E10" s="146">
        <f>'2.3'!E10/'3.1.a'!$C$183</f>
        <v>0</v>
      </c>
      <c r="F10" s="146">
        <f>'2.3'!F10/'3.1.a'!$C$183</f>
        <v>2.5195326723610838E-2</v>
      </c>
      <c r="G10" s="146">
        <f>'2.3'!G10/'3.1.a'!$C$183</f>
        <v>3.6644524292528638E-2</v>
      </c>
      <c r="H10" s="146">
        <f>'2.3'!H10/'3.1.a'!$C$183</f>
        <v>2.9310940104344048E-2</v>
      </c>
      <c r="I10" s="146">
        <f>'2.3'!I10/'3.1.a'!$C$183</f>
        <v>0</v>
      </c>
      <c r="J10" s="225">
        <f>'2.3'!J10/'3.1.a'!$C$183</f>
        <v>9.1150791120483535E-2</v>
      </c>
      <c r="K10" s="224">
        <f>'2.3'!K10/'3.1.a'!$D$183</f>
        <v>2.4122562532216334E-2</v>
      </c>
      <c r="L10" s="146">
        <f>'2.3'!L10/'3.1.a'!$D$183</f>
        <v>0</v>
      </c>
      <c r="M10" s="146">
        <f>'2.3'!M10/'3.1.a'!$D$183</f>
        <v>0</v>
      </c>
      <c r="N10" s="146">
        <f>'2.3'!N10/'3.1.a'!$D$183</f>
        <v>2.4122562532216334E-2</v>
      </c>
      <c r="O10" s="146">
        <f>'2.3'!O10/'3.1.a'!$D$183</f>
        <v>3.6436966430844014E-2</v>
      </c>
      <c r="P10" s="146">
        <f>'2.3'!P10/'3.1.a'!$D$183</f>
        <v>2.955007885663043E-2</v>
      </c>
      <c r="Q10" s="146">
        <f>'2.3'!Q10/'3.1.a'!$D$183</f>
        <v>0</v>
      </c>
      <c r="R10" s="225">
        <f>'2.3'!R10/'3.1.a'!$D$183</f>
        <v>9.0109607819690782E-2</v>
      </c>
      <c r="S10" s="224">
        <f>'2.3'!S10/'3.1.a'!$E$183</f>
        <v>2.2831533568644743E-2</v>
      </c>
      <c r="T10" s="146">
        <f>'2.3'!T10/'3.1.a'!$E$183</f>
        <v>0</v>
      </c>
      <c r="U10" s="146">
        <f>'2.3'!U10/'3.1.a'!$E$183</f>
        <v>0</v>
      </c>
      <c r="V10" s="146">
        <f>'2.3'!V10/'3.1.a'!$E$183</f>
        <v>2.2831533568644743E-2</v>
      </c>
      <c r="W10" s="146">
        <f>'2.3'!W10/'3.1.a'!$E$183</f>
        <v>3.708590777294548E-2</v>
      </c>
      <c r="X10" s="146">
        <f>'2.3'!X10/'3.1.a'!$E$183</f>
        <v>3.1154701860761906E-2</v>
      </c>
      <c r="Y10" s="146">
        <f>'2.3'!Y10/'3.1.a'!$E$183</f>
        <v>0</v>
      </c>
      <c r="Z10" s="225">
        <f>'2.3'!Z10/'3.1.a'!$E$183</f>
        <v>9.1072143202352129E-2</v>
      </c>
      <c r="AA10" s="224">
        <f>'2.3'!AA10/'3.1.a'!$F$183</f>
        <v>2.2778904658248087E-2</v>
      </c>
      <c r="AB10" s="146">
        <f>'2.3'!AB10/'3.1.a'!$F$183</f>
        <v>0</v>
      </c>
      <c r="AC10" s="146">
        <f>'2.3'!AC10/'3.1.a'!$F$183</f>
        <v>0</v>
      </c>
      <c r="AD10" s="146">
        <f>'2.3'!AD10/'3.1.a'!$F$183</f>
        <v>2.2778904658248087E-2</v>
      </c>
      <c r="AE10" s="146">
        <f>'2.3'!AE10/'3.1.a'!$F$183</f>
        <v>3.8028090427748129E-2</v>
      </c>
      <c r="AF10" s="146">
        <f>'2.3'!AF10/'3.1.a'!$F$183</f>
        <v>3.1574544164465611E-2</v>
      </c>
      <c r="AG10" s="146">
        <f>'2.3'!AG10/'3.1.a'!$F$183</f>
        <v>0</v>
      </c>
      <c r="AH10" s="225">
        <f>'2.3'!AH10/'3.1.a'!$F$183</f>
        <v>9.238153925046183E-2</v>
      </c>
      <c r="AI10" s="224">
        <f>'2.3'!AI10/'3.1.a'!$G$183</f>
        <v>2.2715641958397311E-2</v>
      </c>
      <c r="AJ10" s="146">
        <f>'2.3'!AJ10/'3.1.a'!$G$183</f>
        <v>0</v>
      </c>
      <c r="AK10" s="146">
        <f>'2.3'!AK10/'3.1.a'!$G$183</f>
        <v>0</v>
      </c>
      <c r="AL10" s="146">
        <f>'2.3'!AL10/'3.1.a'!$G$183</f>
        <v>2.2715641958397311E-2</v>
      </c>
      <c r="AM10" s="146">
        <f>'2.3'!AM10/'3.1.a'!$G$183</f>
        <v>3.8093444660513759E-2</v>
      </c>
      <c r="AN10" s="146">
        <f>'2.3'!AN10/'3.1.a'!$G$183</f>
        <v>3.2420288403959684E-2</v>
      </c>
      <c r="AO10" s="146">
        <f>'2.3'!AO10/'3.1.a'!$G$183</f>
        <v>0</v>
      </c>
      <c r="AP10" s="225">
        <f>'2.3'!AP10/'3.1.a'!$G$183</f>
        <v>9.322937502287075E-2</v>
      </c>
      <c r="AQ10" s="224">
        <f>'2.3'!AQ10/'3.1.a'!$H$183</f>
        <v>2.4645535309001137E-2</v>
      </c>
      <c r="AR10" s="146">
        <f>'2.3'!AR10/'3.1.a'!$H$183</f>
        <v>0</v>
      </c>
      <c r="AS10" s="146">
        <f>'2.3'!AS10/'3.1.a'!$H$183</f>
        <v>0</v>
      </c>
      <c r="AT10" s="146">
        <f>'2.3'!AT10/'3.1.a'!$H$183</f>
        <v>2.4645535309001137E-2</v>
      </c>
      <c r="AU10" s="146">
        <f>'2.3'!AU10/'3.1.a'!$H$183</f>
        <v>4.0096569975285982E-2</v>
      </c>
      <c r="AV10" s="146">
        <f>'2.3'!AV10/'3.1.a'!$H$183</f>
        <v>3.389107604734358E-2</v>
      </c>
      <c r="AW10" s="146">
        <f>'2.3'!AW10/'3.1.a'!$H$183</f>
        <v>0</v>
      </c>
      <c r="AX10" s="225">
        <f>'2.3'!AX10/'3.1.a'!$H$183</f>
        <v>9.8633181331630682E-2</v>
      </c>
      <c r="AY10" s="224">
        <f>'2.3'!AY10/'3.1.a'!$I$183</f>
        <v>2.4343470691361023E-2</v>
      </c>
      <c r="AZ10" s="146">
        <f>'2.3'!AZ10/'3.1.a'!$I$183</f>
        <v>0</v>
      </c>
      <c r="BA10" s="146">
        <f>'2.3'!BA10/'3.1.a'!$I$183</f>
        <v>0</v>
      </c>
      <c r="BB10" s="146">
        <f>'2.3'!BB10/'3.1.a'!$I$183</f>
        <v>2.4343470691361023E-2</v>
      </c>
      <c r="BC10" s="146">
        <f>'2.3'!BC10/'3.1.a'!$I$183</f>
        <v>3.9721414160733014E-2</v>
      </c>
      <c r="BD10" s="146">
        <f>'2.3'!BD10/'3.1.a'!$I$183</f>
        <v>3.5269562603081381E-2</v>
      </c>
      <c r="BE10" s="146">
        <f>'2.3'!BE10/'3.1.a'!$I$183</f>
        <v>0</v>
      </c>
      <c r="BF10" s="225">
        <f>'2.3'!BF10/'3.1.a'!$I$183</f>
        <v>9.9334447455175404E-2</v>
      </c>
      <c r="BG10" s="224">
        <f>'2.3'!BG10/'3.1.a'!$J$183</f>
        <v>2.5028447070076912E-2</v>
      </c>
      <c r="BH10" s="146">
        <f>'2.3'!BH10/'3.1.a'!$J$183</f>
        <v>0</v>
      </c>
      <c r="BI10" s="146">
        <f>'2.3'!BI10/'3.1.a'!$J$183</f>
        <v>0</v>
      </c>
      <c r="BJ10" s="146">
        <f>'2.3'!BJ10/'3.1.a'!$J$183</f>
        <v>2.5028447070076912E-2</v>
      </c>
      <c r="BK10" s="146">
        <f>'2.3'!BK10/'3.1.a'!$J$183</f>
        <v>3.9554595713447778E-2</v>
      </c>
      <c r="BL10" s="146">
        <f>'2.3'!BL10/'3.1.a'!$J$183</f>
        <v>3.5095751143294114E-2</v>
      </c>
      <c r="BM10" s="146">
        <f>'2.3'!BM10/'3.1.a'!$J$183</f>
        <v>0</v>
      </c>
      <c r="BN10" s="225">
        <f>'2.3'!BN10/'3.1.a'!$J$183</f>
        <v>9.9678793926818804E-2</v>
      </c>
      <c r="BO10" s="224">
        <f>'2.3'!BO10/'3.1.a'!$K$183</f>
        <v>2.4341601710466995E-2</v>
      </c>
      <c r="BP10" s="146">
        <f>'2.3'!BP10/'3.1.a'!$K$183</f>
        <v>0</v>
      </c>
      <c r="BQ10" s="146">
        <f>'2.3'!BQ10/'3.1.a'!$K$183</f>
        <v>0</v>
      </c>
      <c r="BR10" s="146">
        <f>'2.3'!BR10/'3.1.a'!$K$183</f>
        <v>2.4341601710466995E-2</v>
      </c>
      <c r="BS10" s="146">
        <f>'2.3'!BS10/'3.1.a'!$K$183</f>
        <v>3.8453163117471503E-2</v>
      </c>
      <c r="BT10" s="146">
        <f>'2.3'!BT10/'3.1.a'!$K$183</f>
        <v>3.4886914018612422E-2</v>
      </c>
      <c r="BU10" s="146">
        <f>'2.3'!BU10/'3.1.a'!$K$183</f>
        <v>0</v>
      </c>
      <c r="BV10" s="225">
        <f>'2.3'!BV10/'3.1.a'!$K$183</f>
        <v>9.7681678846550934E-2</v>
      </c>
      <c r="BW10" s="224">
        <f>'2.3'!BW10/'3.1.a'!$L$183</f>
        <v>2.3888931872843088E-2</v>
      </c>
      <c r="BX10" s="146">
        <f>'2.3'!BX10/'3.1.a'!$L$183</f>
        <v>0</v>
      </c>
      <c r="BY10" s="146">
        <f>'2.3'!BY10/'3.1.a'!$L$183</f>
        <v>0</v>
      </c>
      <c r="BZ10" s="146">
        <f>'2.3'!BZ10/'3.1.a'!$L$183</f>
        <v>2.3888931872843088E-2</v>
      </c>
      <c r="CA10" s="146">
        <f>'2.3'!CA10/'3.1.a'!$L$183</f>
        <v>3.7066606423396965E-2</v>
      </c>
      <c r="CB10" s="146">
        <f>'2.3'!CB10/'3.1.a'!$L$183</f>
        <v>3.5337130903731605E-2</v>
      </c>
      <c r="CC10" s="146">
        <f>'2.3'!CC10/'3.1.a'!$L$183</f>
        <v>0</v>
      </c>
      <c r="CD10" s="225">
        <f>'2.3'!CD10/'3.1.a'!$L$183</f>
        <v>9.6292669199971662E-2</v>
      </c>
      <c r="CE10" s="224">
        <f>'2.3'!CE10/'3.1.a'!$M$183</f>
        <v>2.3825897203462381E-2</v>
      </c>
      <c r="CF10" s="146">
        <f>'2.3'!CF10/'3.1.a'!$M$183</f>
        <v>0</v>
      </c>
      <c r="CG10" s="146">
        <f>'2.3'!CG10/'3.1.a'!$M$183</f>
        <v>0</v>
      </c>
      <c r="CH10" s="146">
        <f>'2.3'!CH10/'3.1.a'!$M$183</f>
        <v>2.3825897203462381E-2</v>
      </c>
      <c r="CI10" s="146">
        <f>'2.3'!CI10/'3.1.a'!$M$183</f>
        <v>3.622832586025071E-2</v>
      </c>
      <c r="CJ10" s="146">
        <f>'2.3'!CJ10/'3.1.a'!$M$183</f>
        <v>3.6267897964500528E-2</v>
      </c>
      <c r="CK10" s="146">
        <f>'2.3'!CK10/'3.1.a'!$M$183</f>
        <v>0</v>
      </c>
      <c r="CL10" s="284">
        <f>'2.3'!CL10/'3.1.a'!$M$183</f>
        <v>9.6322121028213636E-2</v>
      </c>
    </row>
    <row r="11" spans="1:91" s="48" customFormat="1" ht="20.100000000000001" customHeight="1" x14ac:dyDescent="0.25">
      <c r="A11" s="45" t="s">
        <v>491</v>
      </c>
      <c r="B11" s="56" t="s">
        <v>492</v>
      </c>
      <c r="C11" s="228">
        <f>'2.3'!C11/'3.1.a'!$C$183</f>
        <v>1.862691914489531E-2</v>
      </c>
      <c r="D11" s="148">
        <f>'2.3'!D11/'3.1.a'!$C$183</f>
        <v>0</v>
      </c>
      <c r="E11" s="148">
        <f>'2.3'!E11/'3.1.a'!$C$183</f>
        <v>0</v>
      </c>
      <c r="F11" s="148">
        <f>'2.3'!F11/'3.1.a'!$C$183</f>
        <v>1.862691914489531E-2</v>
      </c>
      <c r="G11" s="148">
        <f>'2.3'!G11/'3.1.a'!$C$183</f>
        <v>2.7781018711727307E-2</v>
      </c>
      <c r="H11" s="148">
        <f>'2.3'!H11/'3.1.a'!$C$183</f>
        <v>2.9310940104344048E-2</v>
      </c>
      <c r="I11" s="148">
        <f>'2.3'!I11/'3.1.a'!$C$183</f>
        <v>0</v>
      </c>
      <c r="J11" s="229">
        <f>'2.3'!J11/'3.1.a'!$C$183</f>
        <v>7.5718877960966671E-2</v>
      </c>
      <c r="K11" s="228">
        <f>'2.3'!K11/'3.1.a'!$D$183</f>
        <v>1.7587204019166514E-2</v>
      </c>
      <c r="L11" s="148">
        <f>'2.3'!L11/'3.1.a'!$D$183</f>
        <v>0</v>
      </c>
      <c r="M11" s="148">
        <f>'2.3'!M11/'3.1.a'!$D$183</f>
        <v>0</v>
      </c>
      <c r="N11" s="148">
        <f>'2.3'!N11/'3.1.a'!$D$183</f>
        <v>1.7587204019166514E-2</v>
      </c>
      <c r="O11" s="148">
        <f>'2.3'!O11/'3.1.a'!$D$183</f>
        <v>2.754948298497709E-2</v>
      </c>
      <c r="P11" s="148">
        <f>'2.3'!P11/'3.1.a'!$D$183</f>
        <v>2.955007885663043E-2</v>
      </c>
      <c r="Q11" s="148">
        <f>'2.3'!Q11/'3.1.a'!$D$183</f>
        <v>0</v>
      </c>
      <c r="R11" s="229">
        <f>'2.3'!R11/'3.1.a'!$D$183</f>
        <v>7.4686765860774038E-2</v>
      </c>
      <c r="S11" s="228">
        <f>'2.3'!S11/'3.1.a'!$E$183</f>
        <v>1.6676841205155161E-2</v>
      </c>
      <c r="T11" s="148">
        <f>'2.3'!T11/'3.1.a'!$E$183</f>
        <v>0</v>
      </c>
      <c r="U11" s="148">
        <f>'2.3'!U11/'3.1.a'!$E$183</f>
        <v>0</v>
      </c>
      <c r="V11" s="148">
        <f>'2.3'!V11/'3.1.a'!$E$183</f>
        <v>1.6676841205155161E-2</v>
      </c>
      <c r="W11" s="148">
        <f>'2.3'!W11/'3.1.a'!$E$183</f>
        <v>2.7604560501016534E-2</v>
      </c>
      <c r="X11" s="148">
        <f>'2.3'!X11/'3.1.a'!$E$183</f>
        <v>3.1154701860761906E-2</v>
      </c>
      <c r="Y11" s="148">
        <f>'2.3'!Y11/'3.1.a'!$E$183</f>
        <v>0</v>
      </c>
      <c r="Z11" s="229">
        <f>'2.3'!Z11/'3.1.a'!$E$183</f>
        <v>7.5436103566933602E-2</v>
      </c>
      <c r="AA11" s="228">
        <f>'2.3'!AA11/'3.1.a'!$F$183</f>
        <v>1.6751990315459524E-2</v>
      </c>
      <c r="AB11" s="148">
        <f>'2.3'!AB11/'3.1.a'!$F$183</f>
        <v>0</v>
      </c>
      <c r="AC11" s="148">
        <f>'2.3'!AC11/'3.1.a'!$F$183</f>
        <v>0</v>
      </c>
      <c r="AD11" s="148">
        <f>'2.3'!AD11/'3.1.a'!$F$183</f>
        <v>1.6751990315459524E-2</v>
      </c>
      <c r="AE11" s="148">
        <f>'2.3'!AE11/'3.1.a'!$F$183</f>
        <v>2.7643232378645216E-2</v>
      </c>
      <c r="AF11" s="148">
        <f>'2.3'!AF11/'3.1.a'!$F$183</f>
        <v>3.1574544164465611E-2</v>
      </c>
      <c r="AG11" s="148">
        <f>'2.3'!AG11/'3.1.a'!$F$183</f>
        <v>0</v>
      </c>
      <c r="AH11" s="229">
        <f>'2.3'!AH11/'3.1.a'!$F$183</f>
        <v>7.5969766858570362E-2</v>
      </c>
      <c r="AI11" s="228">
        <f>'2.3'!AI11/'3.1.a'!$G$183</f>
        <v>1.669604487166897E-2</v>
      </c>
      <c r="AJ11" s="148">
        <f>'2.3'!AJ11/'3.1.a'!$G$183</f>
        <v>0</v>
      </c>
      <c r="AK11" s="148">
        <f>'2.3'!AK11/'3.1.a'!$G$183</f>
        <v>0</v>
      </c>
      <c r="AL11" s="148">
        <f>'2.3'!AL11/'3.1.a'!$G$183</f>
        <v>1.669604487166897E-2</v>
      </c>
      <c r="AM11" s="148">
        <f>'2.3'!AM11/'3.1.a'!$G$183</f>
        <v>2.7886757969843322E-2</v>
      </c>
      <c r="AN11" s="148">
        <f>'2.3'!AN11/'3.1.a'!$G$183</f>
        <v>3.2420288403959684E-2</v>
      </c>
      <c r="AO11" s="148">
        <f>'2.3'!AO11/'3.1.a'!$G$183</f>
        <v>0</v>
      </c>
      <c r="AP11" s="229">
        <f>'2.3'!AP11/'3.1.a'!$G$183</f>
        <v>7.7003091245471972E-2</v>
      </c>
      <c r="AQ11" s="228">
        <f>'2.3'!AQ11/'3.1.a'!$H$183</f>
        <v>1.7890905550696012E-2</v>
      </c>
      <c r="AR11" s="148">
        <f>'2.3'!AR11/'3.1.a'!$H$183</f>
        <v>0</v>
      </c>
      <c r="AS11" s="148">
        <f>'2.3'!AS11/'3.1.a'!$H$183</f>
        <v>0</v>
      </c>
      <c r="AT11" s="148">
        <f>'2.3'!AT11/'3.1.a'!$H$183</f>
        <v>1.7890905550696012E-2</v>
      </c>
      <c r="AU11" s="148">
        <f>'2.3'!AU11/'3.1.a'!$H$183</f>
        <v>2.9168551646838025E-2</v>
      </c>
      <c r="AV11" s="148">
        <f>'2.3'!AV11/'3.1.a'!$H$183</f>
        <v>3.389107604734358E-2</v>
      </c>
      <c r="AW11" s="148">
        <f>'2.3'!AW11/'3.1.a'!$H$183</f>
        <v>0</v>
      </c>
      <c r="AX11" s="229">
        <f>'2.3'!AX11/'3.1.a'!$H$183</f>
        <v>8.0950533244877609E-2</v>
      </c>
      <c r="AY11" s="228">
        <f>'2.3'!AY11/'3.1.a'!$I$183</f>
        <v>1.8117479079336259E-2</v>
      </c>
      <c r="AZ11" s="148">
        <f>'2.3'!AZ11/'3.1.a'!$I$183</f>
        <v>0</v>
      </c>
      <c r="BA11" s="148">
        <f>'2.3'!BA11/'3.1.a'!$I$183</f>
        <v>0</v>
      </c>
      <c r="BB11" s="148">
        <f>'2.3'!BB11/'3.1.a'!$I$183</f>
        <v>1.8117479079336259E-2</v>
      </c>
      <c r="BC11" s="148">
        <f>'2.3'!BC11/'3.1.a'!$I$183</f>
        <v>2.8867541990632808E-2</v>
      </c>
      <c r="BD11" s="148">
        <f>'2.3'!BD11/'3.1.a'!$I$183</f>
        <v>3.5269562603081381E-2</v>
      </c>
      <c r="BE11" s="148">
        <f>'2.3'!BE11/'3.1.a'!$I$183</f>
        <v>0</v>
      </c>
      <c r="BF11" s="229">
        <f>'2.3'!BF11/'3.1.a'!$I$183</f>
        <v>8.2254583673050441E-2</v>
      </c>
      <c r="BG11" s="228">
        <f>'2.3'!BG11/'3.1.a'!$J$183</f>
        <v>1.8841601356139787E-2</v>
      </c>
      <c r="BH11" s="148">
        <f>'2.3'!BH11/'3.1.a'!$J$183</f>
        <v>0</v>
      </c>
      <c r="BI11" s="148">
        <f>'2.3'!BI11/'3.1.a'!$J$183</f>
        <v>0</v>
      </c>
      <c r="BJ11" s="148">
        <f>'2.3'!BJ11/'3.1.a'!$J$183</f>
        <v>1.8841601356139787E-2</v>
      </c>
      <c r="BK11" s="148">
        <f>'2.3'!BK11/'3.1.a'!$J$183</f>
        <v>2.8304154958714509E-2</v>
      </c>
      <c r="BL11" s="148">
        <f>'2.3'!BL11/'3.1.a'!$J$183</f>
        <v>3.5095751143294114E-2</v>
      </c>
      <c r="BM11" s="148">
        <f>'2.3'!BM11/'3.1.a'!$J$183</f>
        <v>0</v>
      </c>
      <c r="BN11" s="229">
        <f>'2.3'!BN11/'3.1.a'!$J$183</f>
        <v>8.2241507458148413E-2</v>
      </c>
      <c r="BO11" s="228">
        <f>'2.3'!BO11/'3.1.a'!$K$183</f>
        <v>1.8143800051044375E-2</v>
      </c>
      <c r="BP11" s="148">
        <f>'2.3'!BP11/'3.1.a'!$K$183</f>
        <v>0</v>
      </c>
      <c r="BQ11" s="148">
        <f>'2.3'!BQ11/'3.1.a'!$K$183</f>
        <v>0</v>
      </c>
      <c r="BR11" s="148">
        <f>'2.3'!BR11/'3.1.a'!$K$183</f>
        <v>1.8143800051044375E-2</v>
      </c>
      <c r="BS11" s="148">
        <f>'2.3'!BS11/'3.1.a'!$K$183</f>
        <v>2.7159875203610261E-2</v>
      </c>
      <c r="BT11" s="148">
        <f>'2.3'!BT11/'3.1.a'!$K$183</f>
        <v>3.4886914018612422E-2</v>
      </c>
      <c r="BU11" s="148">
        <f>'2.3'!BU11/'3.1.a'!$K$183</f>
        <v>0</v>
      </c>
      <c r="BV11" s="229">
        <f>'2.3'!BV11/'3.1.a'!$K$183</f>
        <v>8.0190589273267054E-2</v>
      </c>
      <c r="BW11" s="228">
        <f>'2.3'!BW11/'3.1.a'!$L$183</f>
        <v>1.7754732147561889E-2</v>
      </c>
      <c r="BX11" s="148">
        <f>'2.3'!BX11/'3.1.a'!$L$183</f>
        <v>0</v>
      </c>
      <c r="BY11" s="148">
        <f>'2.3'!BY11/'3.1.a'!$L$183</f>
        <v>0</v>
      </c>
      <c r="BZ11" s="148">
        <f>'2.3'!BZ11/'3.1.a'!$L$183</f>
        <v>1.7754732147561889E-2</v>
      </c>
      <c r="CA11" s="148">
        <f>'2.3'!CA11/'3.1.a'!$L$183</f>
        <v>2.6256002429577371E-2</v>
      </c>
      <c r="CB11" s="148">
        <f>'2.3'!CB11/'3.1.a'!$L$183</f>
        <v>3.5337130903731605E-2</v>
      </c>
      <c r="CC11" s="148">
        <f>'2.3'!CC11/'3.1.a'!$L$183</f>
        <v>0</v>
      </c>
      <c r="CD11" s="229">
        <f>'2.3'!CD11/'3.1.a'!$L$183</f>
        <v>7.9347865480870861E-2</v>
      </c>
      <c r="CE11" s="228">
        <f>'2.3'!CE11/'3.1.a'!$M$183</f>
        <v>1.7368856833670308E-2</v>
      </c>
      <c r="CF11" s="148">
        <f>'2.3'!CF11/'3.1.a'!$M$183</f>
        <v>0</v>
      </c>
      <c r="CG11" s="148">
        <f>'2.3'!CG11/'3.1.a'!$M$183</f>
        <v>0</v>
      </c>
      <c r="CH11" s="148">
        <f>'2.3'!CH11/'3.1.a'!$M$183</f>
        <v>1.7368856833670308E-2</v>
      </c>
      <c r="CI11" s="148">
        <f>'2.3'!CI11/'3.1.a'!$M$183</f>
        <v>2.6107599840816714E-2</v>
      </c>
      <c r="CJ11" s="148">
        <f>'2.3'!CJ11/'3.1.a'!$M$183</f>
        <v>3.6267897964500528E-2</v>
      </c>
      <c r="CK11" s="148">
        <f>'2.3'!CK11/'3.1.a'!$M$183</f>
        <v>0</v>
      </c>
      <c r="CL11" s="286">
        <f>'2.3'!CL11/'3.1.a'!$M$183</f>
        <v>7.9744354638987561E-2</v>
      </c>
      <c r="CM11" s="81"/>
    </row>
    <row r="12" spans="1:91" s="48" customFormat="1" ht="20.100000000000001" customHeight="1" x14ac:dyDescent="0.25">
      <c r="A12" s="45" t="s">
        <v>493</v>
      </c>
      <c r="B12" s="56" t="s">
        <v>494</v>
      </c>
      <c r="C12" s="228">
        <f>'2.3'!C12/'3.1.a'!$C$183</f>
        <v>3.852353867657424E-3</v>
      </c>
      <c r="D12" s="148">
        <f>'2.3'!D12/'3.1.a'!$C$183</f>
        <v>0</v>
      </c>
      <c r="E12" s="148">
        <f>'2.3'!E12/'3.1.a'!$C$183</f>
        <v>0</v>
      </c>
      <c r="F12" s="148">
        <f>'2.3'!F12/'3.1.a'!$C$183</f>
        <v>3.852353867657424E-3</v>
      </c>
      <c r="G12" s="148">
        <f>'2.3'!G12/'3.1.a'!$C$183</f>
        <v>4.7202684615584647E-3</v>
      </c>
      <c r="H12" s="148">
        <f>'2.3'!H12/'3.1.a'!$C$183</f>
        <v>0</v>
      </c>
      <c r="I12" s="148">
        <f>'2.3'!I12/'3.1.a'!$C$183</f>
        <v>0</v>
      </c>
      <c r="J12" s="229">
        <f>'2.3'!J12/'3.1.a'!$C$183</f>
        <v>8.5726223292158874E-3</v>
      </c>
      <c r="K12" s="228">
        <f>'2.3'!K12/'3.1.a'!$D$183</f>
        <v>3.6907544502913594E-3</v>
      </c>
      <c r="L12" s="148">
        <f>'2.3'!L12/'3.1.a'!$D$183</f>
        <v>0</v>
      </c>
      <c r="M12" s="148">
        <f>'2.3'!M12/'3.1.a'!$D$183</f>
        <v>0</v>
      </c>
      <c r="N12" s="148">
        <f>'2.3'!N12/'3.1.a'!$D$183</f>
        <v>3.6907544502913594E-3</v>
      </c>
      <c r="O12" s="148">
        <f>'2.3'!O12/'3.1.a'!$D$183</f>
        <v>4.7287380136491735E-3</v>
      </c>
      <c r="P12" s="148">
        <f>'2.3'!P12/'3.1.a'!$D$183</f>
        <v>0</v>
      </c>
      <c r="Q12" s="148">
        <f>'2.3'!Q12/'3.1.a'!$D$183</f>
        <v>0</v>
      </c>
      <c r="R12" s="229">
        <f>'2.3'!R12/'3.1.a'!$D$183</f>
        <v>8.4194924639405342E-3</v>
      </c>
      <c r="S12" s="228">
        <f>'2.3'!S12/'3.1.a'!$E$183</f>
        <v>3.4127899500218423E-3</v>
      </c>
      <c r="T12" s="148">
        <f>'2.3'!T12/'3.1.a'!$E$183</f>
        <v>0</v>
      </c>
      <c r="U12" s="148">
        <f>'2.3'!U12/'3.1.a'!$E$183</f>
        <v>0</v>
      </c>
      <c r="V12" s="148">
        <f>'2.3'!V12/'3.1.a'!$E$183</f>
        <v>3.4127899500218423E-3</v>
      </c>
      <c r="W12" s="148">
        <f>'2.3'!W12/'3.1.a'!$E$183</f>
        <v>5.0111675607669472E-3</v>
      </c>
      <c r="X12" s="148">
        <f>'2.3'!X12/'3.1.a'!$E$183</f>
        <v>0</v>
      </c>
      <c r="Y12" s="148">
        <f>'2.3'!Y12/'3.1.a'!$E$183</f>
        <v>0</v>
      </c>
      <c r="Z12" s="229">
        <f>'2.3'!Z12/'3.1.a'!$E$183</f>
        <v>8.423957510788789E-3</v>
      </c>
      <c r="AA12" s="228">
        <f>'2.3'!AA12/'3.1.a'!$F$183</f>
        <v>3.3572151585257687E-3</v>
      </c>
      <c r="AB12" s="148">
        <f>'2.3'!AB12/'3.1.a'!$F$183</f>
        <v>0</v>
      </c>
      <c r="AC12" s="148">
        <f>'2.3'!AC12/'3.1.a'!$F$183</f>
        <v>0</v>
      </c>
      <c r="AD12" s="148">
        <f>'2.3'!AD12/'3.1.a'!$F$183</f>
        <v>3.3572151585257687E-3</v>
      </c>
      <c r="AE12" s="148">
        <f>'2.3'!AE12/'3.1.a'!$F$183</f>
        <v>5.0267436933565581E-3</v>
      </c>
      <c r="AF12" s="148">
        <f>'2.3'!AF12/'3.1.a'!$F$183</f>
        <v>0</v>
      </c>
      <c r="AG12" s="148">
        <f>'2.3'!AG12/'3.1.a'!$F$183</f>
        <v>0</v>
      </c>
      <c r="AH12" s="229">
        <f>'2.3'!AH12/'3.1.a'!$F$183</f>
        <v>8.3839588518823272E-3</v>
      </c>
      <c r="AI12" s="228">
        <f>'2.3'!AI12/'3.1.a'!$G$183</f>
        <v>3.3802762476735841E-3</v>
      </c>
      <c r="AJ12" s="148">
        <f>'2.3'!AJ12/'3.1.a'!$G$183</f>
        <v>0</v>
      </c>
      <c r="AK12" s="148">
        <f>'2.3'!AK12/'3.1.a'!$G$183</f>
        <v>0</v>
      </c>
      <c r="AL12" s="148">
        <f>'2.3'!AL12/'3.1.a'!$G$183</f>
        <v>3.3802762476735841E-3</v>
      </c>
      <c r="AM12" s="148">
        <f>'2.3'!AM12/'3.1.a'!$G$183</f>
        <v>5.3357032648543778E-3</v>
      </c>
      <c r="AN12" s="148">
        <f>'2.3'!AN12/'3.1.a'!$G$183</f>
        <v>0</v>
      </c>
      <c r="AO12" s="148">
        <f>'2.3'!AO12/'3.1.a'!$G$183</f>
        <v>0</v>
      </c>
      <c r="AP12" s="229">
        <f>'2.3'!AP12/'3.1.a'!$G$183</f>
        <v>8.7159795125279615E-3</v>
      </c>
      <c r="AQ12" s="228">
        <f>'2.3'!AQ12/'3.1.a'!$H$183</f>
        <v>3.6921003051130735E-3</v>
      </c>
      <c r="AR12" s="148">
        <f>'2.3'!AR12/'3.1.a'!$H$183</f>
        <v>0</v>
      </c>
      <c r="AS12" s="148">
        <f>'2.3'!AS12/'3.1.a'!$H$183</f>
        <v>0</v>
      </c>
      <c r="AT12" s="148">
        <f>'2.3'!AT12/'3.1.a'!$H$183</f>
        <v>3.6921003051130735E-3</v>
      </c>
      <c r="AU12" s="148">
        <f>'2.3'!AU12/'3.1.a'!$H$183</f>
        <v>5.6691142722114706E-3</v>
      </c>
      <c r="AV12" s="148">
        <f>'2.3'!AV12/'3.1.a'!$H$183</f>
        <v>0</v>
      </c>
      <c r="AW12" s="148">
        <f>'2.3'!AW12/'3.1.a'!$H$183</f>
        <v>0</v>
      </c>
      <c r="AX12" s="229">
        <f>'2.3'!AX12/'3.1.a'!$H$183</f>
        <v>9.3612145773245455E-3</v>
      </c>
      <c r="AY12" s="228">
        <f>'2.3'!AY12/'3.1.a'!$I$183</f>
        <v>3.6534063229452982E-3</v>
      </c>
      <c r="AZ12" s="148">
        <f>'2.3'!AZ12/'3.1.a'!$I$183</f>
        <v>0</v>
      </c>
      <c r="BA12" s="148">
        <f>'2.3'!BA12/'3.1.a'!$I$183</f>
        <v>0</v>
      </c>
      <c r="BB12" s="148">
        <f>'2.3'!BB12/'3.1.a'!$I$183</f>
        <v>3.6534063229452982E-3</v>
      </c>
      <c r="BC12" s="148">
        <f>'2.3'!BC12/'3.1.a'!$I$183</f>
        <v>5.7238257065462192E-3</v>
      </c>
      <c r="BD12" s="148">
        <f>'2.3'!BD12/'3.1.a'!$I$183</f>
        <v>0</v>
      </c>
      <c r="BE12" s="148">
        <f>'2.3'!BE12/'3.1.a'!$I$183</f>
        <v>0</v>
      </c>
      <c r="BF12" s="229">
        <f>'2.3'!BF12/'3.1.a'!$I$183</f>
        <v>9.3772320294915178E-3</v>
      </c>
      <c r="BG12" s="228">
        <f>'2.3'!BG12/'3.1.a'!$J$183</f>
        <v>3.8006996144544485E-3</v>
      </c>
      <c r="BH12" s="148">
        <f>'2.3'!BH12/'3.1.a'!$J$183</f>
        <v>0</v>
      </c>
      <c r="BI12" s="148">
        <f>'2.3'!BI12/'3.1.a'!$J$183</f>
        <v>0</v>
      </c>
      <c r="BJ12" s="148">
        <f>'2.3'!BJ12/'3.1.a'!$J$183</f>
        <v>3.8006996144544485E-3</v>
      </c>
      <c r="BK12" s="148">
        <f>'2.3'!BK12/'3.1.a'!$J$183</f>
        <v>5.6403666118212611E-3</v>
      </c>
      <c r="BL12" s="148">
        <f>'2.3'!BL12/'3.1.a'!$J$183</f>
        <v>0</v>
      </c>
      <c r="BM12" s="148">
        <f>'2.3'!BM12/'3.1.a'!$J$183</f>
        <v>0</v>
      </c>
      <c r="BN12" s="229">
        <f>'2.3'!BN12/'3.1.a'!$J$183</f>
        <v>9.4410662262757079E-3</v>
      </c>
      <c r="BO12" s="228">
        <f>'2.3'!BO12/'3.1.a'!$K$183</f>
        <v>3.8377944486765753E-3</v>
      </c>
      <c r="BP12" s="148">
        <f>'2.3'!BP12/'3.1.a'!$K$183</f>
        <v>0</v>
      </c>
      <c r="BQ12" s="148">
        <f>'2.3'!BQ12/'3.1.a'!$K$183</f>
        <v>0</v>
      </c>
      <c r="BR12" s="148">
        <f>'2.3'!BR12/'3.1.a'!$K$183</f>
        <v>3.8377944486765753E-3</v>
      </c>
      <c r="BS12" s="148">
        <f>'2.3'!BS12/'3.1.a'!$K$183</f>
        <v>5.6000802974083474E-3</v>
      </c>
      <c r="BT12" s="148">
        <f>'2.3'!BT12/'3.1.a'!$K$183</f>
        <v>0</v>
      </c>
      <c r="BU12" s="148">
        <f>'2.3'!BU12/'3.1.a'!$K$183</f>
        <v>0</v>
      </c>
      <c r="BV12" s="229">
        <f>'2.3'!BV12/'3.1.a'!$K$183</f>
        <v>9.4378747460849236E-3</v>
      </c>
      <c r="BW12" s="228">
        <f>'2.3'!BW12/'3.1.a'!$L$183</f>
        <v>3.8490245324139631E-3</v>
      </c>
      <c r="BX12" s="148">
        <f>'2.3'!BX12/'3.1.a'!$L$183</f>
        <v>0</v>
      </c>
      <c r="BY12" s="148">
        <f>'2.3'!BY12/'3.1.a'!$L$183</f>
        <v>0</v>
      </c>
      <c r="BZ12" s="148">
        <f>'2.3'!BZ12/'3.1.a'!$L$183</f>
        <v>3.8490245324139631E-3</v>
      </c>
      <c r="CA12" s="148">
        <f>'2.3'!CA12/'3.1.a'!$L$183</f>
        <v>5.5497576081246234E-3</v>
      </c>
      <c r="CB12" s="148">
        <f>'2.3'!CB12/'3.1.a'!$L$183</f>
        <v>0</v>
      </c>
      <c r="CC12" s="148">
        <f>'2.3'!CC12/'3.1.a'!$L$183</f>
        <v>0</v>
      </c>
      <c r="CD12" s="229">
        <f>'2.3'!CD12/'3.1.a'!$L$183</f>
        <v>9.3987821405385856E-3</v>
      </c>
      <c r="CE12" s="228">
        <f>'2.3'!CE12/'3.1.a'!$M$183</f>
        <v>4.3243987566871931E-3</v>
      </c>
      <c r="CF12" s="148">
        <f>'2.3'!CF12/'3.1.a'!$M$183</f>
        <v>0</v>
      </c>
      <c r="CG12" s="148">
        <f>'2.3'!CG12/'3.1.a'!$M$183</f>
        <v>0</v>
      </c>
      <c r="CH12" s="148">
        <f>'2.3'!CH12/'3.1.a'!$M$183</f>
        <v>4.3243987566871931E-3</v>
      </c>
      <c r="CI12" s="148">
        <f>'2.3'!CI12/'3.1.a'!$M$183</f>
        <v>5.4472621963105768E-3</v>
      </c>
      <c r="CJ12" s="148">
        <f>'2.3'!CJ12/'3.1.a'!$M$183</f>
        <v>0</v>
      </c>
      <c r="CK12" s="148">
        <f>'2.3'!CK12/'3.1.a'!$M$183</f>
        <v>0</v>
      </c>
      <c r="CL12" s="286">
        <f>'2.3'!CL12/'3.1.a'!$M$183</f>
        <v>9.7716609529977707E-3</v>
      </c>
      <c r="CM12" s="81"/>
    </row>
    <row r="13" spans="1:91" s="48" customFormat="1" ht="20.100000000000001" customHeight="1" x14ac:dyDescent="0.25">
      <c r="A13" s="45" t="s">
        <v>495</v>
      </c>
      <c r="B13" s="56" t="s">
        <v>496</v>
      </c>
      <c r="C13" s="228">
        <f>'2.3'!C13/'3.1.a'!$C$183</f>
        <v>2.7160537110581043E-3</v>
      </c>
      <c r="D13" s="148">
        <f>'2.3'!D13/'3.1.a'!$C$183</f>
        <v>0</v>
      </c>
      <c r="E13" s="148">
        <f>'2.3'!E13/'3.1.a'!$C$183</f>
        <v>0</v>
      </c>
      <c r="F13" s="148">
        <f>'2.3'!F13/'3.1.a'!$C$183</f>
        <v>2.7160537110581043E-3</v>
      </c>
      <c r="G13" s="148">
        <f>'2.3'!G13/'3.1.a'!$C$183</f>
        <v>4.1432371192428701E-3</v>
      </c>
      <c r="H13" s="148">
        <f>'2.3'!H13/'3.1.a'!$C$183</f>
        <v>0</v>
      </c>
      <c r="I13" s="148">
        <f>'2.3'!I13/'3.1.a'!$C$183</f>
        <v>0</v>
      </c>
      <c r="J13" s="229">
        <f>'2.3'!J13/'3.1.a'!$C$183</f>
        <v>6.8592908303009743E-3</v>
      </c>
      <c r="K13" s="228">
        <f>'2.3'!K13/'3.1.a'!$D$183</f>
        <v>2.8446040627584613E-3</v>
      </c>
      <c r="L13" s="148">
        <f>'2.3'!L13/'3.1.a'!$D$183</f>
        <v>0</v>
      </c>
      <c r="M13" s="148">
        <f>'2.3'!M13/'3.1.a'!$D$183</f>
        <v>0</v>
      </c>
      <c r="N13" s="148">
        <f>'2.3'!N13/'3.1.a'!$D$183</f>
        <v>2.8446040627584613E-3</v>
      </c>
      <c r="O13" s="148">
        <f>'2.3'!O13/'3.1.a'!$D$183</f>
        <v>4.1587454322177557E-3</v>
      </c>
      <c r="P13" s="148">
        <f>'2.3'!P13/'3.1.a'!$D$183</f>
        <v>0</v>
      </c>
      <c r="Q13" s="148">
        <f>'2.3'!Q13/'3.1.a'!$D$183</f>
        <v>0</v>
      </c>
      <c r="R13" s="229">
        <f>'2.3'!R13/'3.1.a'!$D$183</f>
        <v>7.003349494976217E-3</v>
      </c>
      <c r="S13" s="228">
        <f>'2.3'!S13/'3.1.a'!$E$183</f>
        <v>2.7419024134677367E-3</v>
      </c>
      <c r="T13" s="148">
        <f>'2.3'!T13/'3.1.a'!$E$183</f>
        <v>0</v>
      </c>
      <c r="U13" s="148">
        <f>'2.3'!U13/'3.1.a'!$E$183</f>
        <v>0</v>
      </c>
      <c r="V13" s="148">
        <f>'2.3'!V13/'3.1.a'!$E$183</f>
        <v>2.7419024134677367E-3</v>
      </c>
      <c r="W13" s="148">
        <f>'2.3'!W13/'3.1.a'!$E$183</f>
        <v>4.4701797111620003E-3</v>
      </c>
      <c r="X13" s="148">
        <f>'2.3'!X13/'3.1.a'!$E$183</f>
        <v>0</v>
      </c>
      <c r="Y13" s="148">
        <f>'2.3'!Y13/'3.1.a'!$E$183</f>
        <v>0</v>
      </c>
      <c r="Z13" s="229">
        <f>'2.3'!Z13/'3.1.a'!$E$183</f>
        <v>7.212082124629737E-3</v>
      </c>
      <c r="AA13" s="228">
        <f>'2.3'!AA13/'3.1.a'!$F$183</f>
        <v>2.6696991842627919E-3</v>
      </c>
      <c r="AB13" s="148">
        <f>'2.3'!AB13/'3.1.a'!$F$183</f>
        <v>0</v>
      </c>
      <c r="AC13" s="148">
        <f>'2.3'!AC13/'3.1.a'!$F$183</f>
        <v>0</v>
      </c>
      <c r="AD13" s="148">
        <f>'2.3'!AD13/'3.1.a'!$F$183</f>
        <v>2.6696991842627919E-3</v>
      </c>
      <c r="AE13" s="148">
        <f>'2.3'!AE13/'3.1.a'!$F$183</f>
        <v>5.3581143557463505E-3</v>
      </c>
      <c r="AF13" s="148">
        <f>'2.3'!AF13/'3.1.a'!$F$183</f>
        <v>0</v>
      </c>
      <c r="AG13" s="148">
        <f>'2.3'!AG13/'3.1.a'!$F$183</f>
        <v>0</v>
      </c>
      <c r="AH13" s="229">
        <f>'2.3'!AH13/'3.1.a'!$F$183</f>
        <v>8.0278135400091415E-3</v>
      </c>
      <c r="AI13" s="228">
        <f>'2.3'!AI13/'3.1.a'!$G$183</f>
        <v>2.6393208390547559E-3</v>
      </c>
      <c r="AJ13" s="148">
        <f>'2.3'!AJ13/'3.1.a'!$G$183</f>
        <v>0</v>
      </c>
      <c r="AK13" s="148">
        <f>'2.3'!AK13/'3.1.a'!$G$183</f>
        <v>0</v>
      </c>
      <c r="AL13" s="148">
        <f>'2.3'!AL13/'3.1.a'!$G$183</f>
        <v>2.6393208390547559E-3</v>
      </c>
      <c r="AM13" s="148">
        <f>'2.3'!AM13/'3.1.a'!$G$183</f>
        <v>4.8709834258160601E-3</v>
      </c>
      <c r="AN13" s="148">
        <f>'2.3'!AN13/'3.1.a'!$G$183</f>
        <v>0</v>
      </c>
      <c r="AO13" s="148">
        <f>'2.3'!AO13/'3.1.a'!$G$183</f>
        <v>0</v>
      </c>
      <c r="AP13" s="229">
        <f>'2.3'!AP13/'3.1.a'!$G$183</f>
        <v>7.510304264870816E-3</v>
      </c>
      <c r="AQ13" s="228">
        <f>'2.3'!AQ13/'3.1.a'!$H$183</f>
        <v>3.0625294531920495E-3</v>
      </c>
      <c r="AR13" s="148">
        <f>'2.3'!AR13/'3.1.a'!$H$183</f>
        <v>0</v>
      </c>
      <c r="AS13" s="148">
        <f>'2.3'!AS13/'3.1.a'!$H$183</f>
        <v>0</v>
      </c>
      <c r="AT13" s="148">
        <f>'2.3'!AT13/'3.1.a'!$H$183</f>
        <v>3.0625294531920495E-3</v>
      </c>
      <c r="AU13" s="148">
        <f>'2.3'!AU13/'3.1.a'!$H$183</f>
        <v>5.2589040562364877E-3</v>
      </c>
      <c r="AV13" s="148">
        <f>'2.3'!AV13/'3.1.a'!$H$183</f>
        <v>0</v>
      </c>
      <c r="AW13" s="148">
        <f>'2.3'!AW13/'3.1.a'!$H$183</f>
        <v>0</v>
      </c>
      <c r="AX13" s="229">
        <f>'2.3'!AX13/'3.1.a'!$H$183</f>
        <v>8.3214335094285372E-3</v>
      </c>
      <c r="AY13" s="228">
        <f>'2.3'!AY13/'3.1.a'!$I$183</f>
        <v>2.5725852890794675E-3</v>
      </c>
      <c r="AZ13" s="148">
        <f>'2.3'!AZ13/'3.1.a'!$I$183</f>
        <v>0</v>
      </c>
      <c r="BA13" s="148">
        <f>'2.3'!BA13/'3.1.a'!$I$183</f>
        <v>0</v>
      </c>
      <c r="BB13" s="148">
        <f>'2.3'!BB13/'3.1.a'!$I$183</f>
        <v>2.5725852890794675E-3</v>
      </c>
      <c r="BC13" s="148">
        <f>'2.3'!BC13/'3.1.a'!$I$183</f>
        <v>5.1300464635539869E-3</v>
      </c>
      <c r="BD13" s="148">
        <f>'2.3'!BD13/'3.1.a'!$I$183</f>
        <v>0</v>
      </c>
      <c r="BE13" s="148">
        <f>'2.3'!BE13/'3.1.a'!$I$183</f>
        <v>0</v>
      </c>
      <c r="BF13" s="229">
        <f>'2.3'!BF13/'3.1.a'!$I$183</f>
        <v>7.7026317526334544E-3</v>
      </c>
      <c r="BG13" s="228">
        <f>'2.3'!BG13/'3.1.a'!$J$183</f>
        <v>2.3861460994826773E-3</v>
      </c>
      <c r="BH13" s="148">
        <f>'2.3'!BH13/'3.1.a'!$J$183</f>
        <v>0</v>
      </c>
      <c r="BI13" s="148">
        <f>'2.3'!BI13/'3.1.a'!$J$183</f>
        <v>0</v>
      </c>
      <c r="BJ13" s="148">
        <f>'2.3'!BJ13/'3.1.a'!$J$183</f>
        <v>2.3861460994826773E-3</v>
      </c>
      <c r="BK13" s="148">
        <f>'2.3'!BK13/'3.1.a'!$J$183</f>
        <v>5.6100741429120134E-3</v>
      </c>
      <c r="BL13" s="148">
        <f>'2.3'!BL13/'3.1.a'!$J$183</f>
        <v>0</v>
      </c>
      <c r="BM13" s="148">
        <f>'2.3'!BM13/'3.1.a'!$J$183</f>
        <v>0</v>
      </c>
      <c r="BN13" s="229">
        <f>'2.3'!BN13/'3.1.a'!$J$183</f>
        <v>7.9962202423946912E-3</v>
      </c>
      <c r="BO13" s="228">
        <f>'2.3'!BO13/'3.1.a'!$K$183</f>
        <v>2.3600072107460433E-3</v>
      </c>
      <c r="BP13" s="148">
        <f>'2.3'!BP13/'3.1.a'!$K$183</f>
        <v>0</v>
      </c>
      <c r="BQ13" s="148">
        <f>'2.3'!BQ13/'3.1.a'!$K$183</f>
        <v>0</v>
      </c>
      <c r="BR13" s="148">
        <f>'2.3'!BR13/'3.1.a'!$K$183</f>
        <v>2.3600072107460433E-3</v>
      </c>
      <c r="BS13" s="148">
        <f>'2.3'!BS13/'3.1.a'!$K$183</f>
        <v>5.6932076164528961E-3</v>
      </c>
      <c r="BT13" s="148">
        <f>'2.3'!BT13/'3.1.a'!$K$183</f>
        <v>0</v>
      </c>
      <c r="BU13" s="148">
        <f>'2.3'!BU13/'3.1.a'!$K$183</f>
        <v>0</v>
      </c>
      <c r="BV13" s="229">
        <f>'2.3'!BV13/'3.1.a'!$K$183</f>
        <v>8.0532148271989408E-3</v>
      </c>
      <c r="BW13" s="228">
        <f>'2.3'!BW13/'3.1.a'!$L$183</f>
        <v>2.2851751928672356E-3</v>
      </c>
      <c r="BX13" s="148">
        <f>'2.3'!BX13/'3.1.a'!$L$183</f>
        <v>0</v>
      </c>
      <c r="BY13" s="148">
        <f>'2.3'!BY13/'3.1.a'!$L$183</f>
        <v>0</v>
      </c>
      <c r="BZ13" s="148">
        <f>'2.3'!BZ13/'3.1.a'!$L$183</f>
        <v>2.2851751928672356E-3</v>
      </c>
      <c r="CA13" s="148">
        <f>'2.3'!CA13/'3.1.a'!$L$183</f>
        <v>5.2608463856949729E-3</v>
      </c>
      <c r="CB13" s="148">
        <f>'2.3'!CB13/'3.1.a'!$L$183</f>
        <v>0</v>
      </c>
      <c r="CC13" s="148">
        <f>'2.3'!CC13/'3.1.a'!$L$183</f>
        <v>0</v>
      </c>
      <c r="CD13" s="229">
        <f>'2.3'!CD13/'3.1.a'!$L$183</f>
        <v>7.5460215785622077E-3</v>
      </c>
      <c r="CE13" s="228">
        <f>'2.3'!CE13/'3.1.a'!$M$183</f>
        <v>2.1326416131048831E-3</v>
      </c>
      <c r="CF13" s="148">
        <f>'2.3'!CF13/'3.1.a'!$M$183</f>
        <v>0</v>
      </c>
      <c r="CG13" s="148">
        <f>'2.3'!CG13/'3.1.a'!$M$183</f>
        <v>0</v>
      </c>
      <c r="CH13" s="148">
        <f>'2.3'!CH13/'3.1.a'!$M$183</f>
        <v>2.1326416131048831E-3</v>
      </c>
      <c r="CI13" s="148">
        <f>'2.3'!CI13/'3.1.a'!$M$183</f>
        <v>4.6734638231234237E-3</v>
      </c>
      <c r="CJ13" s="148">
        <f>'2.3'!CJ13/'3.1.a'!$M$183</f>
        <v>0</v>
      </c>
      <c r="CK13" s="148">
        <f>'2.3'!CK13/'3.1.a'!$M$183</f>
        <v>0</v>
      </c>
      <c r="CL13" s="286">
        <f>'2.3'!CL13/'3.1.a'!$M$183</f>
        <v>6.8061054362283067E-3</v>
      </c>
      <c r="CM13" s="81"/>
    </row>
    <row r="14" spans="1:91" ht="20.100000000000001" customHeight="1" x14ac:dyDescent="0.25">
      <c r="A14" s="35">
        <v>212</v>
      </c>
      <c r="B14" s="36" t="s">
        <v>246</v>
      </c>
      <c r="C14" s="224">
        <f>'2.3'!C14/'3.1.a'!$C$183</f>
        <v>1.6677290637256689E-2</v>
      </c>
      <c r="D14" s="146">
        <f>'2.3'!D14/'3.1.a'!$C$183</f>
        <v>0</v>
      </c>
      <c r="E14" s="146">
        <f>'2.3'!E14/'3.1.a'!$C$183</f>
        <v>0</v>
      </c>
      <c r="F14" s="146">
        <f>'2.3'!F14/'3.1.a'!$C$183</f>
        <v>1.6677290637256689E-2</v>
      </c>
      <c r="G14" s="146">
        <f>'2.3'!G14/'3.1.a'!$C$183</f>
        <v>6.9693949073264538E-3</v>
      </c>
      <c r="H14" s="146">
        <f>'2.3'!H14/'3.1.a'!$C$183</f>
        <v>5.3019088879204968E-3</v>
      </c>
      <c r="I14" s="146">
        <f>'2.3'!I14/'3.1.a'!$C$183</f>
        <v>0</v>
      </c>
      <c r="J14" s="225">
        <f>'2.3'!J14/'3.1.a'!$C$183</f>
        <v>2.8948594432503638E-2</v>
      </c>
      <c r="K14" s="224">
        <f>'2.3'!K14/'3.1.a'!$D$183</f>
        <v>1.5893494968317438E-2</v>
      </c>
      <c r="L14" s="146">
        <f>'2.3'!L14/'3.1.a'!$D$183</f>
        <v>0</v>
      </c>
      <c r="M14" s="146">
        <f>'2.3'!M14/'3.1.a'!$D$183</f>
        <v>0</v>
      </c>
      <c r="N14" s="146">
        <f>'2.3'!N14/'3.1.a'!$D$183</f>
        <v>1.5893494968317438E-2</v>
      </c>
      <c r="O14" s="146">
        <f>'2.3'!O14/'3.1.a'!$D$183</f>
        <v>7.1070935637474074E-3</v>
      </c>
      <c r="P14" s="146">
        <f>'2.3'!P14/'3.1.a'!$D$183</f>
        <v>5.7660175126351401E-3</v>
      </c>
      <c r="Q14" s="146">
        <f>'2.3'!Q14/'3.1.a'!$D$183</f>
        <v>0</v>
      </c>
      <c r="R14" s="225">
        <f>'2.3'!R14/'3.1.a'!$D$183</f>
        <v>2.8766606044699983E-2</v>
      </c>
      <c r="S14" s="224">
        <f>'2.3'!S14/'3.1.a'!$E$183</f>
        <v>1.5057555195478477E-2</v>
      </c>
      <c r="T14" s="146">
        <f>'2.3'!T14/'3.1.a'!$E$183</f>
        <v>0</v>
      </c>
      <c r="U14" s="146">
        <f>'2.3'!U14/'3.1.a'!$E$183</f>
        <v>0</v>
      </c>
      <c r="V14" s="146">
        <f>'2.3'!V14/'3.1.a'!$E$183</f>
        <v>1.5057555195478477E-2</v>
      </c>
      <c r="W14" s="146">
        <f>'2.3'!W14/'3.1.a'!$E$183</f>
        <v>7.2860276146514353E-3</v>
      </c>
      <c r="X14" s="146">
        <f>'2.3'!X14/'3.1.a'!$E$183</f>
        <v>5.6857208761815136E-3</v>
      </c>
      <c r="Y14" s="146">
        <f>'2.3'!Y14/'3.1.a'!$E$183</f>
        <v>0</v>
      </c>
      <c r="Z14" s="225">
        <f>'2.3'!Z14/'3.1.a'!$E$183</f>
        <v>2.8029303686311423E-2</v>
      </c>
      <c r="AA14" s="224">
        <f>'2.3'!AA14/'3.1.a'!$F$183</f>
        <v>1.4866602076043321E-2</v>
      </c>
      <c r="AB14" s="146">
        <f>'2.3'!AB14/'3.1.a'!$F$183</f>
        <v>0</v>
      </c>
      <c r="AC14" s="146">
        <f>'2.3'!AC14/'3.1.a'!$F$183</f>
        <v>0</v>
      </c>
      <c r="AD14" s="146">
        <f>'2.3'!AD14/'3.1.a'!$F$183</f>
        <v>1.4866602076043321E-2</v>
      </c>
      <c r="AE14" s="146">
        <f>'2.3'!AE14/'3.1.a'!$F$183</f>
        <v>8.0345604965489856E-3</v>
      </c>
      <c r="AF14" s="146">
        <f>'2.3'!AF14/'3.1.a'!$F$183</f>
        <v>6.1838880821126936E-3</v>
      </c>
      <c r="AG14" s="146">
        <f>'2.3'!AG14/'3.1.a'!$F$183</f>
        <v>0</v>
      </c>
      <c r="AH14" s="225">
        <f>'2.3'!AH14/'3.1.a'!$F$183</f>
        <v>2.9085050654705E-2</v>
      </c>
      <c r="AI14" s="224">
        <f>'2.3'!AI14/'3.1.a'!$G$183</f>
        <v>1.5234152405513074E-2</v>
      </c>
      <c r="AJ14" s="146">
        <f>'2.3'!AJ14/'3.1.a'!$G$183</f>
        <v>0</v>
      </c>
      <c r="AK14" s="146">
        <f>'2.3'!AK14/'3.1.a'!$G$183</f>
        <v>0</v>
      </c>
      <c r="AL14" s="146">
        <f>'2.3'!AL14/'3.1.a'!$G$183</f>
        <v>1.5234152405513074E-2</v>
      </c>
      <c r="AM14" s="146">
        <f>'2.3'!AM14/'3.1.a'!$G$183</f>
        <v>7.7618636554372391E-3</v>
      </c>
      <c r="AN14" s="146">
        <f>'2.3'!AN14/'3.1.a'!$G$183</f>
        <v>6.1798124008287138E-3</v>
      </c>
      <c r="AO14" s="146">
        <f>'2.3'!AO14/'3.1.a'!$G$183</f>
        <v>0</v>
      </c>
      <c r="AP14" s="225">
        <f>'2.3'!AP14/'3.1.a'!$G$183</f>
        <v>2.9175828461779022E-2</v>
      </c>
      <c r="AQ14" s="224">
        <f>'2.3'!AQ14/'3.1.a'!$H$183</f>
        <v>1.566436437267801E-2</v>
      </c>
      <c r="AR14" s="146">
        <f>'2.3'!AR14/'3.1.a'!$H$183</f>
        <v>0</v>
      </c>
      <c r="AS14" s="146">
        <f>'2.3'!AS14/'3.1.a'!$H$183</f>
        <v>0</v>
      </c>
      <c r="AT14" s="146">
        <f>'2.3'!AT14/'3.1.a'!$H$183</f>
        <v>1.566436437267801E-2</v>
      </c>
      <c r="AU14" s="146">
        <f>'2.3'!AU14/'3.1.a'!$H$183</f>
        <v>8.3879110023187958E-3</v>
      </c>
      <c r="AV14" s="146">
        <f>'2.3'!AV14/'3.1.a'!$H$183</f>
        <v>6.4947956774460969E-3</v>
      </c>
      <c r="AW14" s="146">
        <f>'2.3'!AW14/'3.1.a'!$H$183</f>
        <v>0</v>
      </c>
      <c r="AX14" s="225">
        <f>'2.3'!AX14/'3.1.a'!$H$183</f>
        <v>3.0547071052442903E-2</v>
      </c>
      <c r="AY14" s="224">
        <f>'2.3'!AY14/'3.1.a'!$I$183</f>
        <v>1.5865651412059319E-2</v>
      </c>
      <c r="AZ14" s="146">
        <f>'2.3'!AZ14/'3.1.a'!$I$183</f>
        <v>0</v>
      </c>
      <c r="BA14" s="146">
        <f>'2.3'!BA14/'3.1.a'!$I$183</f>
        <v>0</v>
      </c>
      <c r="BB14" s="146">
        <f>'2.3'!BB14/'3.1.a'!$I$183</f>
        <v>1.5865651412059319E-2</v>
      </c>
      <c r="BC14" s="146">
        <f>'2.3'!BC14/'3.1.a'!$I$183</f>
        <v>8.1242170213665643E-3</v>
      </c>
      <c r="BD14" s="146">
        <f>'2.3'!BD14/'3.1.a'!$I$183</f>
        <v>6.5275045349671452E-3</v>
      </c>
      <c r="BE14" s="146">
        <f>'2.3'!BE14/'3.1.a'!$I$183</f>
        <v>0</v>
      </c>
      <c r="BF14" s="225">
        <f>'2.3'!BF14/'3.1.a'!$I$183</f>
        <v>3.0517372968393026E-2</v>
      </c>
      <c r="BG14" s="224">
        <f>'2.3'!BG14/'3.1.a'!$J$183</f>
        <v>1.7082082815084571E-2</v>
      </c>
      <c r="BH14" s="146">
        <f>'2.3'!BH14/'3.1.a'!$J$183</f>
        <v>0</v>
      </c>
      <c r="BI14" s="146">
        <f>'2.3'!BI14/'3.1.a'!$J$183</f>
        <v>0</v>
      </c>
      <c r="BJ14" s="146">
        <f>'2.3'!BJ14/'3.1.a'!$J$183</f>
        <v>1.7082082815084571E-2</v>
      </c>
      <c r="BK14" s="146">
        <f>'2.3'!BK14/'3.1.a'!$J$183</f>
        <v>7.9447810382646585E-3</v>
      </c>
      <c r="BL14" s="146">
        <f>'2.3'!BL14/'3.1.a'!$J$183</f>
        <v>6.7415668944241069E-3</v>
      </c>
      <c r="BM14" s="146">
        <f>'2.3'!BM14/'3.1.a'!$J$183</f>
        <v>0</v>
      </c>
      <c r="BN14" s="225">
        <f>'2.3'!BN14/'3.1.a'!$J$183</f>
        <v>3.1768430747773337E-2</v>
      </c>
      <c r="BO14" s="224">
        <f>'2.3'!BO14/'3.1.a'!$K$183</f>
        <v>1.7198562071166327E-2</v>
      </c>
      <c r="BP14" s="146">
        <f>'2.3'!BP14/'3.1.a'!$K$183</f>
        <v>0</v>
      </c>
      <c r="BQ14" s="146">
        <f>'2.3'!BQ14/'3.1.a'!$K$183</f>
        <v>0</v>
      </c>
      <c r="BR14" s="146">
        <f>'2.3'!BR14/'3.1.a'!$K$183</f>
        <v>1.7198562071166327E-2</v>
      </c>
      <c r="BS14" s="146">
        <f>'2.3'!BS14/'3.1.a'!$K$183</f>
        <v>8.3114337102251374E-3</v>
      </c>
      <c r="BT14" s="146">
        <f>'2.3'!BT14/'3.1.a'!$K$183</f>
        <v>6.7904351736552569E-3</v>
      </c>
      <c r="BU14" s="146">
        <f>'2.3'!BU14/'3.1.a'!$K$183</f>
        <v>0</v>
      </c>
      <c r="BV14" s="225">
        <f>'2.3'!BV14/'3.1.a'!$K$183</f>
        <v>3.230043095504672E-2</v>
      </c>
      <c r="BW14" s="224">
        <f>'2.3'!BW14/'3.1.a'!$L$183</f>
        <v>1.7388151568744181E-2</v>
      </c>
      <c r="BX14" s="146">
        <f>'2.3'!BX14/'3.1.a'!$L$183</f>
        <v>0</v>
      </c>
      <c r="BY14" s="146">
        <f>'2.3'!BY14/'3.1.a'!$L$183</f>
        <v>0</v>
      </c>
      <c r="BZ14" s="146">
        <f>'2.3'!BZ14/'3.1.a'!$L$183</f>
        <v>1.7388151568744181E-2</v>
      </c>
      <c r="CA14" s="146">
        <f>'2.3'!CA14/'3.1.a'!$L$183</f>
        <v>8.569610237251276E-3</v>
      </c>
      <c r="CB14" s="146">
        <f>'2.3'!CB14/'3.1.a'!$L$183</f>
        <v>6.9571618608078641E-3</v>
      </c>
      <c r="CC14" s="146">
        <f>'2.3'!CC14/'3.1.a'!$L$183</f>
        <v>0</v>
      </c>
      <c r="CD14" s="225">
        <f>'2.3'!CD14/'3.1.a'!$L$183</f>
        <v>3.291492366680332E-2</v>
      </c>
      <c r="CE14" s="224">
        <f>'2.3'!CE14/'3.1.a'!$M$183</f>
        <v>1.6728687365194957E-2</v>
      </c>
      <c r="CF14" s="146">
        <f>'2.3'!CF14/'3.1.a'!$M$183</f>
        <v>0</v>
      </c>
      <c r="CG14" s="146">
        <f>'2.3'!CG14/'3.1.a'!$M$183</f>
        <v>0</v>
      </c>
      <c r="CH14" s="146">
        <f>'2.3'!CH14/'3.1.a'!$M$183</f>
        <v>1.6728687365194957E-2</v>
      </c>
      <c r="CI14" s="146">
        <f>'2.3'!CI14/'3.1.a'!$M$183</f>
        <v>8.6881754942460063E-3</v>
      </c>
      <c r="CJ14" s="146">
        <f>'2.3'!CJ14/'3.1.a'!$M$183</f>
        <v>7.1370028012068334E-3</v>
      </c>
      <c r="CK14" s="146">
        <f>'2.3'!CK14/'3.1.a'!$M$183</f>
        <v>0</v>
      </c>
      <c r="CL14" s="284">
        <f>'2.3'!CL14/'3.1.a'!$M$183</f>
        <v>3.2553865660647795E-2</v>
      </c>
    </row>
    <row r="15" spans="1:91" s="108" customFormat="1" ht="20.100000000000001" customHeight="1" x14ac:dyDescent="0.25">
      <c r="A15" s="108">
        <v>2121</v>
      </c>
      <c r="B15" s="108" t="s">
        <v>307</v>
      </c>
      <c r="C15" s="238">
        <f>'2.3'!C15/'3.1.a'!$C$183</f>
        <v>3.6268540143016442E-3</v>
      </c>
      <c r="D15" s="214">
        <f>'2.3'!D15/'3.1.a'!$C$183</f>
        <v>0</v>
      </c>
      <c r="E15" s="214">
        <f>'2.3'!E15/'3.1.a'!$C$183</f>
        <v>0</v>
      </c>
      <c r="F15" s="214">
        <f>'2.3'!F15/'3.1.a'!$C$183</f>
        <v>3.6268540143016442E-3</v>
      </c>
      <c r="G15" s="214">
        <f>'2.3'!G15/'3.1.a'!$C$183</f>
        <v>6.9693949073264538E-3</v>
      </c>
      <c r="H15" s="214">
        <f>'2.3'!H15/'3.1.a'!$C$183</f>
        <v>5.3019088879204968E-3</v>
      </c>
      <c r="I15" s="214">
        <f>'2.3'!I15/'3.1.a'!$C$183</f>
        <v>0</v>
      </c>
      <c r="J15" s="239">
        <f>'2.3'!J15/'3.1.a'!$C$183</f>
        <v>1.5898157809548594E-2</v>
      </c>
      <c r="K15" s="238">
        <f>'2.3'!K15/'3.1.a'!$D$183</f>
        <v>3.408524506415345E-3</v>
      </c>
      <c r="L15" s="214">
        <f>'2.3'!L15/'3.1.a'!$D$183</f>
        <v>0</v>
      </c>
      <c r="M15" s="214">
        <f>'2.3'!M15/'3.1.a'!$D$183</f>
        <v>0</v>
      </c>
      <c r="N15" s="214">
        <f>'2.3'!N15/'3.1.a'!$D$183</f>
        <v>3.408524506415345E-3</v>
      </c>
      <c r="O15" s="214">
        <f>'2.3'!O15/'3.1.a'!$D$183</f>
        <v>7.1070935637474074E-3</v>
      </c>
      <c r="P15" s="214">
        <f>'2.3'!P15/'3.1.a'!$D$183</f>
        <v>5.7660175126351401E-3</v>
      </c>
      <c r="Q15" s="214">
        <f>'2.3'!Q15/'3.1.a'!$D$183</f>
        <v>0</v>
      </c>
      <c r="R15" s="239">
        <f>'2.3'!R15/'3.1.a'!$D$183</f>
        <v>1.6281635582797892E-2</v>
      </c>
      <c r="S15" s="238">
        <f>'2.3'!S15/'3.1.a'!$E$183</f>
        <v>3.1724352725747374E-3</v>
      </c>
      <c r="T15" s="214">
        <f>'2.3'!T15/'3.1.a'!$E$183</f>
        <v>0</v>
      </c>
      <c r="U15" s="214">
        <f>'2.3'!U15/'3.1.a'!$E$183</f>
        <v>0</v>
      </c>
      <c r="V15" s="214">
        <f>'2.3'!V15/'3.1.a'!$E$183</f>
        <v>3.1724352725747374E-3</v>
      </c>
      <c r="W15" s="214">
        <f>'2.3'!W15/'3.1.a'!$E$183</f>
        <v>7.2860276146514353E-3</v>
      </c>
      <c r="X15" s="214">
        <f>'2.3'!X15/'3.1.a'!$E$183</f>
        <v>5.6857208761815136E-3</v>
      </c>
      <c r="Y15" s="214">
        <f>'2.3'!Y15/'3.1.a'!$E$183</f>
        <v>0</v>
      </c>
      <c r="Z15" s="239">
        <f>'2.3'!Z15/'3.1.a'!$E$183</f>
        <v>1.6144183763407687E-2</v>
      </c>
      <c r="AA15" s="238">
        <f>'2.3'!AA15/'3.1.a'!$F$183</f>
        <v>3.1637778494809929E-3</v>
      </c>
      <c r="AB15" s="214">
        <f>'2.3'!AB15/'3.1.a'!$F$183</f>
        <v>0</v>
      </c>
      <c r="AC15" s="214">
        <f>'2.3'!AC15/'3.1.a'!$F$183</f>
        <v>0</v>
      </c>
      <c r="AD15" s="214">
        <f>'2.3'!AD15/'3.1.a'!$F$183</f>
        <v>3.1637778494809929E-3</v>
      </c>
      <c r="AE15" s="214">
        <f>'2.3'!AE15/'3.1.a'!$F$183</f>
        <v>8.0345604965489856E-3</v>
      </c>
      <c r="AF15" s="214">
        <f>'2.3'!AF15/'3.1.a'!$F$183</f>
        <v>6.1838880821126936E-3</v>
      </c>
      <c r="AG15" s="214">
        <f>'2.3'!AG15/'3.1.a'!$F$183</f>
        <v>0</v>
      </c>
      <c r="AH15" s="239">
        <f>'2.3'!AH15/'3.1.a'!$F$183</f>
        <v>1.7382226428142671E-2</v>
      </c>
      <c r="AI15" s="238">
        <f>'2.3'!AI15/'3.1.a'!$G$183</f>
        <v>3.1714137052675458E-3</v>
      </c>
      <c r="AJ15" s="214">
        <f>'2.3'!AJ15/'3.1.a'!$G$183</f>
        <v>0</v>
      </c>
      <c r="AK15" s="214">
        <f>'2.3'!AK15/'3.1.a'!$G$183</f>
        <v>0</v>
      </c>
      <c r="AL15" s="214">
        <f>'2.3'!AL15/'3.1.a'!$G$183</f>
        <v>3.1714137052675458E-3</v>
      </c>
      <c r="AM15" s="214">
        <f>'2.3'!AM15/'3.1.a'!$G$183</f>
        <v>7.7618636554372391E-3</v>
      </c>
      <c r="AN15" s="214">
        <f>'2.3'!AN15/'3.1.a'!$G$183</f>
        <v>6.1798124008287138E-3</v>
      </c>
      <c r="AO15" s="214">
        <f>'2.3'!AO15/'3.1.a'!$G$183</f>
        <v>0</v>
      </c>
      <c r="AP15" s="239">
        <f>'2.3'!AP15/'3.1.a'!$G$183</f>
        <v>1.7113089761533501E-2</v>
      </c>
      <c r="AQ15" s="238">
        <f>'2.3'!AQ15/'3.1.a'!$H$183</f>
        <v>3.3555505391620814E-3</v>
      </c>
      <c r="AR15" s="214">
        <f>'2.3'!AR15/'3.1.a'!$H$183</f>
        <v>0</v>
      </c>
      <c r="AS15" s="214">
        <f>'2.3'!AS15/'3.1.a'!$H$183</f>
        <v>0</v>
      </c>
      <c r="AT15" s="214">
        <f>'2.3'!AT15/'3.1.a'!$H$183</f>
        <v>3.3555505391620814E-3</v>
      </c>
      <c r="AU15" s="214">
        <f>'2.3'!AU15/'3.1.a'!$H$183</f>
        <v>8.3879110023187958E-3</v>
      </c>
      <c r="AV15" s="214">
        <f>'2.3'!AV15/'3.1.a'!$H$183</f>
        <v>6.4947956774460969E-3</v>
      </c>
      <c r="AW15" s="214">
        <f>'2.3'!AW15/'3.1.a'!$H$183</f>
        <v>0</v>
      </c>
      <c r="AX15" s="239">
        <f>'2.3'!AX15/'3.1.a'!$H$183</f>
        <v>1.8238257218926971E-2</v>
      </c>
      <c r="AY15" s="238">
        <f>'2.3'!AY15/'3.1.a'!$I$183</f>
        <v>3.3692227677133819E-3</v>
      </c>
      <c r="AZ15" s="214">
        <f>'2.3'!AZ15/'3.1.a'!$I$183</f>
        <v>0</v>
      </c>
      <c r="BA15" s="214">
        <f>'2.3'!BA15/'3.1.a'!$I$183</f>
        <v>0</v>
      </c>
      <c r="BB15" s="214">
        <f>'2.3'!BB15/'3.1.a'!$I$183</f>
        <v>3.3692227677133819E-3</v>
      </c>
      <c r="BC15" s="214">
        <f>'2.3'!BC15/'3.1.a'!$I$183</f>
        <v>8.1242170213665643E-3</v>
      </c>
      <c r="BD15" s="214">
        <f>'2.3'!BD15/'3.1.a'!$I$183</f>
        <v>6.5275045349671452E-3</v>
      </c>
      <c r="BE15" s="214">
        <f>'2.3'!BE15/'3.1.a'!$I$183</f>
        <v>0</v>
      </c>
      <c r="BF15" s="239">
        <f>'2.3'!BF15/'3.1.a'!$I$183</f>
        <v>1.8020944324047088E-2</v>
      </c>
      <c r="BG15" s="238">
        <f>'2.3'!BG15/'3.1.a'!$J$183</f>
        <v>3.517042970810489E-3</v>
      </c>
      <c r="BH15" s="214">
        <f>'2.3'!BH15/'3.1.a'!$J$183</f>
        <v>0</v>
      </c>
      <c r="BI15" s="214">
        <f>'2.3'!BI15/'3.1.a'!$J$183</f>
        <v>0</v>
      </c>
      <c r="BJ15" s="214">
        <f>'2.3'!BJ15/'3.1.a'!$J$183</f>
        <v>3.517042970810489E-3</v>
      </c>
      <c r="BK15" s="214">
        <f>'2.3'!BK15/'3.1.a'!$J$183</f>
        <v>7.9447810382646585E-3</v>
      </c>
      <c r="BL15" s="214">
        <f>'2.3'!BL15/'3.1.a'!$J$183</f>
        <v>6.7415668944241069E-3</v>
      </c>
      <c r="BM15" s="214">
        <f>'2.3'!BM15/'3.1.a'!$J$183</f>
        <v>0</v>
      </c>
      <c r="BN15" s="239">
        <f>'2.3'!BN15/'3.1.a'!$J$183</f>
        <v>1.8203390903499251E-2</v>
      </c>
      <c r="BO15" s="238">
        <f>'2.3'!BO15/'3.1.a'!$K$183</f>
        <v>3.3764990303052152E-3</v>
      </c>
      <c r="BP15" s="214">
        <f>'2.3'!BP15/'3.1.a'!$K$183</f>
        <v>0</v>
      </c>
      <c r="BQ15" s="214">
        <f>'2.3'!BQ15/'3.1.a'!$K$183</f>
        <v>0</v>
      </c>
      <c r="BR15" s="214">
        <f>'2.3'!BR15/'3.1.a'!$K$183</f>
        <v>3.3764990303052152E-3</v>
      </c>
      <c r="BS15" s="214">
        <f>'2.3'!BS15/'3.1.a'!$K$183</f>
        <v>8.3114337102251374E-3</v>
      </c>
      <c r="BT15" s="214">
        <f>'2.3'!BT15/'3.1.a'!$K$183</f>
        <v>6.7904351736552569E-3</v>
      </c>
      <c r="BU15" s="214">
        <f>'2.3'!BU15/'3.1.a'!$K$183</f>
        <v>0</v>
      </c>
      <c r="BV15" s="239">
        <f>'2.3'!BV15/'3.1.a'!$K$183</f>
        <v>1.8478367914185608E-2</v>
      </c>
      <c r="BW15" s="238">
        <f>'2.3'!BW15/'3.1.a'!$L$183</f>
        <v>3.1998726991210964E-3</v>
      </c>
      <c r="BX15" s="214">
        <f>'2.3'!BX15/'3.1.a'!$L$183</f>
        <v>0</v>
      </c>
      <c r="BY15" s="214">
        <f>'2.3'!BY15/'3.1.a'!$L$183</f>
        <v>0</v>
      </c>
      <c r="BZ15" s="214">
        <f>'2.3'!BZ15/'3.1.a'!$L$183</f>
        <v>3.1998726991210964E-3</v>
      </c>
      <c r="CA15" s="214">
        <f>'2.3'!CA15/'3.1.a'!$L$183</f>
        <v>8.569610237251276E-3</v>
      </c>
      <c r="CB15" s="214">
        <f>'2.3'!CB15/'3.1.a'!$L$183</f>
        <v>6.9571618608078641E-3</v>
      </c>
      <c r="CC15" s="214">
        <f>'2.3'!CC15/'3.1.a'!$L$183</f>
        <v>0</v>
      </c>
      <c r="CD15" s="239">
        <f>'2.3'!CD15/'3.1.a'!$L$183</f>
        <v>1.8726644797180239E-2</v>
      </c>
      <c r="CE15" s="238">
        <f>'2.3'!CE15/'3.1.a'!$M$183</f>
        <v>3.6020452306167942E-3</v>
      </c>
      <c r="CF15" s="214">
        <f>'2.3'!CF15/'3.1.a'!$M$183</f>
        <v>0</v>
      </c>
      <c r="CG15" s="214">
        <f>'2.3'!CG15/'3.1.a'!$M$183</f>
        <v>0</v>
      </c>
      <c r="CH15" s="214">
        <f>'2.3'!CH15/'3.1.a'!$M$183</f>
        <v>3.6020452306167942E-3</v>
      </c>
      <c r="CI15" s="214">
        <f>'2.3'!CI15/'3.1.a'!$M$183</f>
        <v>8.6881754942460063E-3</v>
      </c>
      <c r="CJ15" s="258" t="s">
        <v>833</v>
      </c>
      <c r="CK15" s="214">
        <f>'2.3'!CK15/'3.1.a'!$M$183</f>
        <v>0</v>
      </c>
      <c r="CL15" s="296" t="s">
        <v>833</v>
      </c>
      <c r="CM15" s="242"/>
    </row>
    <row r="16" spans="1:91" s="109" customFormat="1" ht="20.100000000000001" customHeight="1" x14ac:dyDescent="0.25">
      <c r="A16" s="60" t="s">
        <v>497</v>
      </c>
      <c r="B16" s="109" t="s">
        <v>498</v>
      </c>
      <c r="C16" s="228">
        <f>'2.3'!C16/'3.1.a'!$C$183</f>
        <v>4.4233091583379377E-5</v>
      </c>
      <c r="D16" s="148">
        <f>'2.3'!D16/'3.1.a'!$C$183</f>
        <v>0</v>
      </c>
      <c r="E16" s="148">
        <f>'2.3'!E16/'3.1.a'!$C$183</f>
        <v>0</v>
      </c>
      <c r="F16" s="148">
        <f>'2.3'!F16/'3.1.a'!$C$183</f>
        <v>4.4233091583379377E-5</v>
      </c>
      <c r="G16" s="148">
        <f>'2.3'!G16/'3.1.a'!$C$183</f>
        <v>6.3428864591273641E-6</v>
      </c>
      <c r="H16" s="148">
        <f>'2.3'!H16/'3.1.a'!$C$183</f>
        <v>2.464198930605287E-6</v>
      </c>
      <c r="I16" s="148">
        <f>'2.3'!I16/'3.1.a'!$C$183</f>
        <v>0</v>
      </c>
      <c r="J16" s="229">
        <f>'2.3'!J16/'3.1.a'!$C$183</f>
        <v>5.3040176973112028E-5</v>
      </c>
      <c r="K16" s="228">
        <f>'2.3'!K16/'3.1.a'!$D$183</f>
        <v>4.2377370010204778E-5</v>
      </c>
      <c r="L16" s="148">
        <f>'2.3'!L16/'3.1.a'!$D$183</f>
        <v>0</v>
      </c>
      <c r="M16" s="148">
        <f>'2.3'!M16/'3.1.a'!$D$183</f>
        <v>0</v>
      </c>
      <c r="N16" s="148">
        <f>'2.3'!N16/'3.1.a'!$D$183</f>
        <v>4.2377370010204778E-5</v>
      </c>
      <c r="O16" s="148">
        <f>'2.3'!O16/'3.1.a'!$D$183</f>
        <v>9.3350337127791872E-6</v>
      </c>
      <c r="P16" s="148">
        <f>'2.3'!P16/'3.1.a'!$D$183</f>
        <v>4.7267457324389489E-6</v>
      </c>
      <c r="Q16" s="148">
        <f>'2.3'!Q16/'3.1.a'!$D$183</f>
        <v>0</v>
      </c>
      <c r="R16" s="229">
        <f>'2.3'!R16/'3.1.a'!$D$183</f>
        <v>5.6439149455422918E-5</v>
      </c>
      <c r="S16" s="228">
        <f>'2.3'!S16/'3.1.a'!$E$183</f>
        <v>4.7941255664865432E-5</v>
      </c>
      <c r="T16" s="148">
        <f>'2.3'!T16/'3.1.a'!$E$183</f>
        <v>0</v>
      </c>
      <c r="U16" s="148">
        <f>'2.3'!U16/'3.1.a'!$E$183</f>
        <v>0</v>
      </c>
      <c r="V16" s="148">
        <f>'2.3'!V16/'3.1.a'!$E$183</f>
        <v>4.7941255664865432E-5</v>
      </c>
      <c r="W16" s="148">
        <f>'2.3'!W16/'3.1.a'!$E$183</f>
        <v>7.5589612379433235E-6</v>
      </c>
      <c r="X16" s="148">
        <f>'2.3'!X16/'3.1.a'!$E$183</f>
        <v>1.6798839728838993E-6</v>
      </c>
      <c r="Y16" s="148">
        <f>'2.3'!Y16/'3.1.a'!$E$183</f>
        <v>0</v>
      </c>
      <c r="Z16" s="229">
        <f>'2.3'!Z16/'3.1.a'!$E$183</f>
        <v>5.7180100875692658E-5</v>
      </c>
      <c r="AA16" s="228">
        <f>'2.3'!AA16/'3.1.a'!$F$183</f>
        <v>6.975596339592159E-5</v>
      </c>
      <c r="AB16" s="148">
        <f>'2.3'!AB16/'3.1.a'!$F$183</f>
        <v>0</v>
      </c>
      <c r="AC16" s="148">
        <f>'2.3'!AC16/'3.1.a'!$F$183</f>
        <v>0</v>
      </c>
      <c r="AD16" s="148">
        <f>'2.3'!AD16/'3.1.a'!$F$183</f>
        <v>6.975596339592159E-5</v>
      </c>
      <c r="AE16" s="148">
        <f>'2.3'!AE16/'3.1.a'!$F$183</f>
        <v>1.4320044149816356E-5</v>
      </c>
      <c r="AF16" s="148">
        <f>'2.3'!AF16/'3.1.a'!$F$183</f>
        <v>4.9511018722589249E-5</v>
      </c>
      <c r="AG16" s="148">
        <f>'2.3'!AG16/'3.1.a'!$F$183</f>
        <v>0</v>
      </c>
      <c r="AH16" s="229">
        <f>'2.3'!AH16/'3.1.a'!$F$183</f>
        <v>1.3358702626832717E-4</v>
      </c>
      <c r="AI16" s="228">
        <f>'2.3'!AI16/'3.1.a'!$G$183</f>
        <v>5.2369936921272756E-5</v>
      </c>
      <c r="AJ16" s="148">
        <f>'2.3'!AJ16/'3.1.a'!$G$183</f>
        <v>0</v>
      </c>
      <c r="AK16" s="148">
        <f>'2.3'!AK16/'3.1.a'!$G$183</f>
        <v>0</v>
      </c>
      <c r="AL16" s="148">
        <f>'2.3'!AL16/'3.1.a'!$G$183</f>
        <v>5.2369936921272756E-5</v>
      </c>
      <c r="AM16" s="148">
        <f>'2.3'!AM16/'3.1.a'!$G$183</f>
        <v>2.3440649908383057E-5</v>
      </c>
      <c r="AN16" s="148">
        <f>'2.3'!AN16/'3.1.a'!$G$183</f>
        <v>9.2126990143375434E-6</v>
      </c>
      <c r="AO16" s="148">
        <f>'2.3'!AO16/'3.1.a'!$G$183</f>
        <v>0</v>
      </c>
      <c r="AP16" s="229">
        <f>'2.3'!AP16/'3.1.a'!$G$183</f>
        <v>8.5023285843993361E-5</v>
      </c>
      <c r="AQ16" s="228">
        <f>'2.3'!AQ16/'3.1.a'!$H$183</f>
        <v>5.9371524414893324E-5</v>
      </c>
      <c r="AR16" s="148">
        <f>'2.3'!AR16/'3.1.a'!$H$183</f>
        <v>0</v>
      </c>
      <c r="AS16" s="148">
        <f>'2.3'!AS16/'3.1.a'!$H$183</f>
        <v>0</v>
      </c>
      <c r="AT16" s="148">
        <f>'2.3'!AT16/'3.1.a'!$H$183</f>
        <v>5.9371524414893324E-5</v>
      </c>
      <c r="AU16" s="148">
        <f>'2.3'!AU16/'3.1.a'!$H$183</f>
        <v>2.153884953051201E-5</v>
      </c>
      <c r="AV16" s="148">
        <f>'2.3'!AV16/'3.1.a'!$H$183</f>
        <v>3.9843120283123737E-5</v>
      </c>
      <c r="AW16" s="148">
        <f>'2.3'!AW16/'3.1.a'!$H$183</f>
        <v>0</v>
      </c>
      <c r="AX16" s="229">
        <f>'2.3'!AX16/'3.1.a'!$H$183</f>
        <v>1.2075349422852907E-4</v>
      </c>
      <c r="AY16" s="228">
        <f>'2.3'!AY16/'3.1.a'!$I$183</f>
        <v>6.5732224366152177E-5</v>
      </c>
      <c r="AZ16" s="148">
        <f>'2.3'!AZ16/'3.1.a'!$I$183</f>
        <v>0</v>
      </c>
      <c r="BA16" s="148">
        <f>'2.3'!BA16/'3.1.a'!$I$183</f>
        <v>0</v>
      </c>
      <c r="BB16" s="148">
        <f>'2.3'!BB16/'3.1.a'!$I$183</f>
        <v>6.5732224366152177E-5</v>
      </c>
      <c r="BC16" s="148">
        <f>'2.3'!BC16/'3.1.a'!$I$183</f>
        <v>2.1202793056927313E-5</v>
      </c>
      <c r="BD16" s="148">
        <f>'2.3'!BD16/'3.1.a'!$I$183</f>
        <v>2.4928890813941786E-6</v>
      </c>
      <c r="BE16" s="148">
        <f>'2.3'!BE16/'3.1.a'!$I$183</f>
        <v>0</v>
      </c>
      <c r="BF16" s="229">
        <f>'2.3'!BF16/'3.1.a'!$I$183</f>
        <v>8.9427906504473668E-5</v>
      </c>
      <c r="BG16" s="228">
        <f>'2.3'!BG16/'3.1.a'!$J$183</f>
        <v>7.5428948247471819E-5</v>
      </c>
      <c r="BH16" s="148">
        <f>'2.3'!BH16/'3.1.a'!$J$183</f>
        <v>0</v>
      </c>
      <c r="BI16" s="148">
        <f>'2.3'!BI16/'3.1.a'!$J$183</f>
        <v>0</v>
      </c>
      <c r="BJ16" s="148">
        <f>'2.3'!BJ16/'3.1.a'!$J$183</f>
        <v>7.5428948247471819E-5</v>
      </c>
      <c r="BK16" s="148">
        <f>'2.3'!BK16/'3.1.a'!$J$183</f>
        <v>2.1408516841371783E-5</v>
      </c>
      <c r="BL16" s="148">
        <f>'2.3'!BL16/'3.1.a'!$J$183</f>
        <v>6.4096005864613355E-6</v>
      </c>
      <c r="BM16" s="148">
        <f>'2.3'!BM16/'3.1.a'!$J$183</f>
        <v>0</v>
      </c>
      <c r="BN16" s="229">
        <f>'2.3'!BN16/'3.1.a'!$J$183</f>
        <v>1.0324706567530495E-4</v>
      </c>
      <c r="BO16" s="228">
        <f>'2.3'!BO16/'3.1.a'!$K$183</f>
        <v>9.4768254676626289E-5</v>
      </c>
      <c r="BP16" s="148">
        <f>'2.3'!BP16/'3.1.a'!$K$183</f>
        <v>0</v>
      </c>
      <c r="BQ16" s="148">
        <f>'2.3'!BQ16/'3.1.a'!$K$183</f>
        <v>0</v>
      </c>
      <c r="BR16" s="148">
        <f>'2.3'!BR16/'3.1.a'!$K$183</f>
        <v>9.4768254676626289E-5</v>
      </c>
      <c r="BS16" s="148">
        <f>'2.3'!BS16/'3.1.a'!$K$183</f>
        <v>2.3563610187173559E-5</v>
      </c>
      <c r="BT16" s="148">
        <f>'2.3'!BT16/'3.1.a'!$K$183</f>
        <v>2.4670896077129389E-6</v>
      </c>
      <c r="BU16" s="148">
        <f>'2.3'!BU16/'3.1.a'!$K$183</f>
        <v>0</v>
      </c>
      <c r="BV16" s="229">
        <f>'2.3'!BV16/'3.1.a'!$K$183</f>
        <v>1.2079895447151279E-4</v>
      </c>
      <c r="BW16" s="228">
        <f>'2.3'!BW16/'3.1.a'!$L$183</f>
        <v>1.3713843847671419E-4</v>
      </c>
      <c r="BX16" s="148">
        <f>'2.3'!BX16/'3.1.a'!$L$183</f>
        <v>0</v>
      </c>
      <c r="BY16" s="148">
        <f>'2.3'!BY16/'3.1.a'!$L$183</f>
        <v>0</v>
      </c>
      <c r="BZ16" s="148">
        <f>'2.3'!BZ16/'3.1.a'!$L$183</f>
        <v>1.3713843847671419E-4</v>
      </c>
      <c r="CA16" s="148">
        <f>'2.3'!CA16/'3.1.a'!$L$183</f>
        <v>2.8177409373544003E-5</v>
      </c>
      <c r="CB16" s="148">
        <f>'2.3'!CB16/'3.1.a'!$L$183</f>
        <v>1.7326034341278976E-5</v>
      </c>
      <c r="CC16" s="148">
        <f>'2.3'!CC16/'3.1.a'!$L$183</f>
        <v>0</v>
      </c>
      <c r="CD16" s="229">
        <f>'2.3'!CD16/'3.1.a'!$L$183</f>
        <v>1.8264188219153718E-4</v>
      </c>
      <c r="CE16" s="228">
        <f>'2.3'!CE16/'3.1.a'!$M$183</f>
        <v>1.4399218596225564E-4</v>
      </c>
      <c r="CF16" s="148">
        <f>'2.3'!CF16/'3.1.a'!$M$183</f>
        <v>0</v>
      </c>
      <c r="CG16" s="148">
        <f>'2.3'!CG16/'3.1.a'!$M$183</f>
        <v>0</v>
      </c>
      <c r="CH16" s="148">
        <f>'2.3'!CH16/'3.1.a'!$M$183</f>
        <v>1.4399218596225564E-4</v>
      </c>
      <c r="CI16" s="148">
        <f>'2.3'!CI16/'3.1.a'!$M$183</f>
        <v>1.2761736733759057E-5</v>
      </c>
      <c r="CJ16" s="221" t="s">
        <v>833</v>
      </c>
      <c r="CK16" s="148">
        <f>'2.3'!CK16/'3.1.a'!$M$183</f>
        <v>0</v>
      </c>
      <c r="CL16" s="290" t="s">
        <v>833</v>
      </c>
      <c r="CM16" s="243"/>
    </row>
    <row r="17" spans="1:91" s="109" customFormat="1" ht="20.100000000000001" customHeight="1" x14ac:dyDescent="0.25">
      <c r="A17" s="60" t="s">
        <v>499</v>
      </c>
      <c r="B17" s="109" t="s">
        <v>500</v>
      </c>
      <c r="C17" s="228">
        <f>'2.3'!C17/'3.1.a'!$C$183</f>
        <v>2.531871064202991E-4</v>
      </c>
      <c r="D17" s="148">
        <f>'2.3'!D17/'3.1.a'!$C$183</f>
        <v>0</v>
      </c>
      <c r="E17" s="148">
        <f>'2.3'!E17/'3.1.a'!$C$183</f>
        <v>0</v>
      </c>
      <c r="F17" s="148">
        <f>'2.3'!F17/'3.1.a'!$C$183</f>
        <v>2.531871064202991E-4</v>
      </c>
      <c r="G17" s="148">
        <f>'2.3'!G17/'3.1.a'!$C$183</f>
        <v>4.0947476840072581E-4</v>
      </c>
      <c r="H17" s="148">
        <f>'2.3'!H17/'3.1.a'!$C$183</f>
        <v>1.5096268647443636E-3</v>
      </c>
      <c r="I17" s="148">
        <f>'2.3'!I17/'3.1.a'!$C$183</f>
        <v>0</v>
      </c>
      <c r="J17" s="229">
        <f>'2.3'!J17/'3.1.a'!$C$183</f>
        <v>2.1722887395653882E-3</v>
      </c>
      <c r="K17" s="228">
        <f>'2.3'!K17/'3.1.a'!$D$183</f>
        <v>2.6744050932185534E-4</v>
      </c>
      <c r="L17" s="148">
        <f>'2.3'!L17/'3.1.a'!$D$183</f>
        <v>0</v>
      </c>
      <c r="M17" s="148">
        <f>'2.3'!M17/'3.1.a'!$D$183</f>
        <v>0</v>
      </c>
      <c r="N17" s="148">
        <f>'2.3'!N17/'3.1.a'!$D$183</f>
        <v>2.6744050932185534E-4</v>
      </c>
      <c r="O17" s="148">
        <f>'2.3'!O17/'3.1.a'!$D$183</f>
        <v>4.4336552564881227E-4</v>
      </c>
      <c r="P17" s="148">
        <f>'2.3'!P17/'3.1.a'!$D$183</f>
        <v>1.5270360218770614E-3</v>
      </c>
      <c r="Q17" s="148">
        <f>'2.3'!Q17/'3.1.a'!$D$183</f>
        <v>0</v>
      </c>
      <c r="R17" s="229">
        <f>'2.3'!R17/'3.1.a'!$D$183</f>
        <v>2.2378420568477291E-3</v>
      </c>
      <c r="S17" s="228">
        <f>'2.3'!S17/'3.1.a'!$E$183</f>
        <v>2.6165400296908662E-4</v>
      </c>
      <c r="T17" s="148">
        <f>'2.3'!T17/'3.1.a'!$E$183</f>
        <v>0</v>
      </c>
      <c r="U17" s="148">
        <f>'2.3'!U17/'3.1.a'!$E$183</f>
        <v>0</v>
      </c>
      <c r="V17" s="148">
        <f>'2.3'!V17/'3.1.a'!$E$183</f>
        <v>2.6165400296908662E-4</v>
      </c>
      <c r="W17" s="148">
        <f>'2.3'!W17/'3.1.a'!$E$183</f>
        <v>5.3345642508453178E-4</v>
      </c>
      <c r="X17" s="148">
        <f>'2.3'!X17/'3.1.a'!$E$183</f>
        <v>1.4215460607997776E-3</v>
      </c>
      <c r="Y17" s="148">
        <f>'2.3'!Y17/'3.1.a'!$E$183</f>
        <v>0</v>
      </c>
      <c r="Z17" s="229">
        <f>'2.3'!Z17/'3.1.a'!$E$183</f>
        <v>2.2166564888533961E-3</v>
      </c>
      <c r="AA17" s="228">
        <f>'2.3'!AA17/'3.1.a'!$F$183</f>
        <v>2.972139457723818E-4</v>
      </c>
      <c r="AB17" s="148">
        <f>'2.3'!AB17/'3.1.a'!$F$183</f>
        <v>0</v>
      </c>
      <c r="AC17" s="148">
        <f>'2.3'!AC17/'3.1.a'!$F$183</f>
        <v>0</v>
      </c>
      <c r="AD17" s="148">
        <f>'2.3'!AD17/'3.1.a'!$F$183</f>
        <v>2.972139457723818E-4</v>
      </c>
      <c r="AE17" s="148">
        <f>'2.3'!AE17/'3.1.a'!$F$183</f>
        <v>7.0013290007969427E-4</v>
      </c>
      <c r="AF17" s="148">
        <f>'2.3'!AF17/'3.1.a'!$F$183</f>
        <v>1.6942822851940494E-3</v>
      </c>
      <c r="AG17" s="148">
        <f>'2.3'!AG17/'3.1.a'!$F$183</f>
        <v>0</v>
      </c>
      <c r="AH17" s="229">
        <f>'2.3'!AH17/'3.1.a'!$F$183</f>
        <v>2.6916291310461258E-3</v>
      </c>
      <c r="AI17" s="228">
        <f>'2.3'!AI17/'3.1.a'!$G$183</f>
        <v>3.0101426538492351E-4</v>
      </c>
      <c r="AJ17" s="148">
        <f>'2.3'!AJ17/'3.1.a'!$G$183</f>
        <v>0</v>
      </c>
      <c r="AK17" s="148">
        <f>'2.3'!AK17/'3.1.a'!$G$183</f>
        <v>0</v>
      </c>
      <c r="AL17" s="148">
        <f>'2.3'!AL17/'3.1.a'!$G$183</f>
        <v>3.0101426538492351E-4</v>
      </c>
      <c r="AM17" s="148">
        <f>'2.3'!AM17/'3.1.a'!$G$183</f>
        <v>7.174255085030108E-4</v>
      </c>
      <c r="AN17" s="148">
        <f>'2.3'!AN17/'3.1.a'!$G$183</f>
        <v>1.7240754265267385E-3</v>
      </c>
      <c r="AO17" s="148">
        <f>'2.3'!AO17/'3.1.a'!$G$183</f>
        <v>0</v>
      </c>
      <c r="AP17" s="229">
        <f>'2.3'!AP17/'3.1.a'!$G$183</f>
        <v>2.7425152004146728E-3</v>
      </c>
      <c r="AQ17" s="228">
        <f>'2.3'!AQ17/'3.1.a'!$H$183</f>
        <v>3.2871646122202135E-4</v>
      </c>
      <c r="AR17" s="148">
        <f>'2.3'!AR17/'3.1.a'!$H$183</f>
        <v>0</v>
      </c>
      <c r="AS17" s="148">
        <f>'2.3'!AS17/'3.1.a'!$H$183</f>
        <v>0</v>
      </c>
      <c r="AT17" s="148">
        <f>'2.3'!AT17/'3.1.a'!$H$183</f>
        <v>3.2871646122202135E-4</v>
      </c>
      <c r="AU17" s="148">
        <f>'2.3'!AU17/'3.1.a'!$H$183</f>
        <v>6.6425453033938675E-4</v>
      </c>
      <c r="AV17" s="148">
        <f>'2.3'!AV17/'3.1.a'!$H$183</f>
        <v>1.7567780646565022E-3</v>
      </c>
      <c r="AW17" s="148">
        <f>'2.3'!AW17/'3.1.a'!$H$183</f>
        <v>0</v>
      </c>
      <c r="AX17" s="229">
        <f>'2.3'!AX17/'3.1.a'!$H$183</f>
        <v>2.7497490562179107E-3</v>
      </c>
      <c r="AY17" s="228">
        <f>'2.3'!AY17/'3.1.a'!$I$183</f>
        <v>3.5882645219152676E-4</v>
      </c>
      <c r="AZ17" s="148">
        <f>'2.3'!AZ17/'3.1.a'!$I$183</f>
        <v>0</v>
      </c>
      <c r="BA17" s="148">
        <f>'2.3'!BA17/'3.1.a'!$I$183</f>
        <v>0</v>
      </c>
      <c r="BB17" s="148">
        <f>'2.3'!BB17/'3.1.a'!$I$183</f>
        <v>3.5882645219152676E-4</v>
      </c>
      <c r="BC17" s="148">
        <f>'2.3'!BC17/'3.1.a'!$I$183</f>
        <v>6.1710868124940986E-4</v>
      </c>
      <c r="BD17" s="148">
        <f>'2.3'!BD17/'3.1.a'!$I$183</f>
        <v>1.7379118787563519E-3</v>
      </c>
      <c r="BE17" s="148">
        <f>'2.3'!BE17/'3.1.a'!$I$183</f>
        <v>0</v>
      </c>
      <c r="BF17" s="229">
        <f>'2.3'!BF17/'3.1.a'!$I$183</f>
        <v>2.7138470121972889E-3</v>
      </c>
      <c r="BG17" s="228">
        <f>'2.3'!BG17/'3.1.a'!$J$183</f>
        <v>3.7943320250556021E-4</v>
      </c>
      <c r="BH17" s="148">
        <f>'2.3'!BH17/'3.1.a'!$J$183</f>
        <v>0</v>
      </c>
      <c r="BI17" s="148">
        <f>'2.3'!BI17/'3.1.a'!$J$183</f>
        <v>0</v>
      </c>
      <c r="BJ17" s="148">
        <f>'2.3'!BJ17/'3.1.a'!$J$183</f>
        <v>3.7943320250556021E-4</v>
      </c>
      <c r="BK17" s="148">
        <f>'2.3'!BK17/'3.1.a'!$J$183</f>
        <v>5.8882803155852533E-4</v>
      </c>
      <c r="BL17" s="148">
        <f>'2.3'!BL17/'3.1.a'!$J$183</f>
        <v>1.7550378191481082E-3</v>
      </c>
      <c r="BM17" s="148">
        <f>'2.3'!BM17/'3.1.a'!$J$183</f>
        <v>0</v>
      </c>
      <c r="BN17" s="229">
        <f>'2.3'!BN17/'3.1.a'!$J$183</f>
        <v>2.7232990532121935E-3</v>
      </c>
      <c r="BO17" s="228">
        <f>'2.3'!BO17/'3.1.a'!$K$183</f>
        <v>3.8984427253092131E-4</v>
      </c>
      <c r="BP17" s="148">
        <f>'2.3'!BP17/'3.1.a'!$K$183</f>
        <v>0</v>
      </c>
      <c r="BQ17" s="148">
        <f>'2.3'!BQ17/'3.1.a'!$K$183</f>
        <v>0</v>
      </c>
      <c r="BR17" s="148">
        <f>'2.3'!BR17/'3.1.a'!$K$183</f>
        <v>3.8984427253092131E-4</v>
      </c>
      <c r="BS17" s="148">
        <f>'2.3'!BS17/'3.1.a'!$K$183</f>
        <v>6.3425176748155125E-4</v>
      </c>
      <c r="BT17" s="148">
        <f>'2.3'!BT17/'3.1.a'!$K$183</f>
        <v>1.8789538543257536E-3</v>
      </c>
      <c r="BU17" s="148">
        <f>'2.3'!BU17/'3.1.a'!$K$183</f>
        <v>0</v>
      </c>
      <c r="BV17" s="229">
        <f>'2.3'!BV17/'3.1.a'!$K$183</f>
        <v>2.9030498943382263E-3</v>
      </c>
      <c r="BW17" s="228">
        <f>'2.3'!BW17/'3.1.a'!$L$183</f>
        <v>3.8702580448443386E-4</v>
      </c>
      <c r="BX17" s="148">
        <f>'2.3'!BX17/'3.1.a'!$L$183</f>
        <v>0</v>
      </c>
      <c r="BY17" s="148">
        <f>'2.3'!BY17/'3.1.a'!$L$183</f>
        <v>0</v>
      </c>
      <c r="BZ17" s="148">
        <f>'2.3'!BZ17/'3.1.a'!$L$183</f>
        <v>3.8702580448443386E-4</v>
      </c>
      <c r="CA17" s="148">
        <f>'2.3'!CA17/'3.1.a'!$L$183</f>
        <v>6.1805607688471427E-4</v>
      </c>
      <c r="CB17" s="148">
        <f>'2.3'!CB17/'3.1.a'!$L$183</f>
        <v>2.0208765906165409E-3</v>
      </c>
      <c r="CC17" s="148">
        <f>'2.3'!CC17/'3.1.a'!$L$183</f>
        <v>0</v>
      </c>
      <c r="CD17" s="229">
        <f>'2.3'!CD17/'3.1.a'!$L$183</f>
        <v>3.0259584719856893E-3</v>
      </c>
      <c r="CE17" s="228">
        <f>'2.3'!CE17/'3.1.a'!$M$183</f>
        <v>4.1715766225051493E-4</v>
      </c>
      <c r="CF17" s="148">
        <f>'2.3'!CF17/'3.1.a'!$M$183</f>
        <v>0</v>
      </c>
      <c r="CG17" s="148">
        <f>'2.3'!CG17/'3.1.a'!$M$183</f>
        <v>0</v>
      </c>
      <c r="CH17" s="148">
        <f>'2.3'!CH17/'3.1.a'!$M$183</f>
        <v>4.1715766225051493E-4</v>
      </c>
      <c r="CI17" s="148">
        <f>'2.3'!CI17/'3.1.a'!$M$183</f>
        <v>5.1735185965436894E-4</v>
      </c>
      <c r="CJ17" s="221" t="s">
        <v>833</v>
      </c>
      <c r="CK17" s="148">
        <f>'2.3'!CK17/'3.1.a'!$M$183</f>
        <v>0</v>
      </c>
      <c r="CL17" s="290" t="s">
        <v>833</v>
      </c>
      <c r="CM17" s="243"/>
    </row>
    <row r="18" spans="1:91" s="109" customFormat="1" ht="20.100000000000001" customHeight="1" x14ac:dyDescent="0.25">
      <c r="A18" s="60" t="s">
        <v>501</v>
      </c>
      <c r="B18" s="109" t="s">
        <v>464</v>
      </c>
      <c r="C18" s="228">
        <f>'2.3'!C18/'3.1.a'!$C$183</f>
        <v>3.2202425313639475E-3</v>
      </c>
      <c r="D18" s="148">
        <f>'2.3'!D18/'3.1.a'!$C$183</f>
        <v>0</v>
      </c>
      <c r="E18" s="148">
        <f>'2.3'!E18/'3.1.a'!$C$183</f>
        <v>0</v>
      </c>
      <c r="F18" s="148">
        <f>'2.3'!F18/'3.1.a'!$C$183</f>
        <v>3.2202425313639475E-3</v>
      </c>
      <c r="G18" s="148">
        <f>'2.3'!G18/'3.1.a'!$C$183</f>
        <v>4.5718667810917867E-3</v>
      </c>
      <c r="H18" s="148">
        <f>'2.3'!H18/'3.1.a'!$C$183</f>
        <v>1.8306838827879741E-3</v>
      </c>
      <c r="I18" s="148">
        <f>'2.3'!I18/'3.1.a'!$C$183</f>
        <v>0</v>
      </c>
      <c r="J18" s="229">
        <f>'2.3'!J18/'3.1.a'!$C$183</f>
        <v>9.6227931952437094E-3</v>
      </c>
      <c r="K18" s="228">
        <f>'2.3'!K18/'3.1.a'!$D$183</f>
        <v>3.0038036918491121E-3</v>
      </c>
      <c r="L18" s="148">
        <f>'2.3'!L18/'3.1.a'!$D$183</f>
        <v>0</v>
      </c>
      <c r="M18" s="148">
        <f>'2.3'!M18/'3.1.a'!$D$183</f>
        <v>0</v>
      </c>
      <c r="N18" s="148">
        <f>'2.3'!N18/'3.1.a'!$D$183</f>
        <v>3.0038036918491121E-3</v>
      </c>
      <c r="O18" s="148">
        <f>'2.3'!O18/'3.1.a'!$D$183</f>
        <v>4.7036936947094663E-3</v>
      </c>
      <c r="P18" s="148">
        <f>'2.3'!P18/'3.1.a'!$D$183</f>
        <v>2.2325398339770159E-3</v>
      </c>
      <c r="Q18" s="148">
        <f>'2.3'!Q18/'3.1.a'!$D$183</f>
        <v>0</v>
      </c>
      <c r="R18" s="229">
        <f>'2.3'!R18/'3.1.a'!$D$183</f>
        <v>9.9400372205355955E-3</v>
      </c>
      <c r="S18" s="228">
        <f>'2.3'!S18/'3.1.a'!$E$183</f>
        <v>2.7652477676175912E-3</v>
      </c>
      <c r="T18" s="148">
        <f>'2.3'!T18/'3.1.a'!$E$183</f>
        <v>0</v>
      </c>
      <c r="U18" s="148">
        <f>'2.3'!U18/'3.1.a'!$E$183</f>
        <v>0</v>
      </c>
      <c r="V18" s="148">
        <f>'2.3'!V18/'3.1.a'!$E$183</f>
        <v>2.7652477676175912E-3</v>
      </c>
      <c r="W18" s="148">
        <f>'2.3'!W18/'3.1.a'!$E$183</f>
        <v>4.8307189765865802E-3</v>
      </c>
      <c r="X18" s="148">
        <f>'2.3'!X18/'3.1.a'!$E$183</f>
        <v>2.276705839020616E-3</v>
      </c>
      <c r="Y18" s="148">
        <f>'2.3'!Y18/'3.1.a'!$E$183</f>
        <v>0</v>
      </c>
      <c r="Z18" s="229">
        <f>'2.3'!Z18/'3.1.a'!$E$183</f>
        <v>9.8726725832247886E-3</v>
      </c>
      <c r="AA18" s="228">
        <f>'2.3'!AA18/'3.1.a'!$F$183</f>
        <v>2.7224249312518393E-3</v>
      </c>
      <c r="AB18" s="148">
        <f>'2.3'!AB18/'3.1.a'!$F$183</f>
        <v>0</v>
      </c>
      <c r="AC18" s="148">
        <f>'2.3'!AC18/'3.1.a'!$F$183</f>
        <v>0</v>
      </c>
      <c r="AD18" s="148">
        <f>'2.3'!AD18/'3.1.a'!$F$183</f>
        <v>2.7224249312518393E-3</v>
      </c>
      <c r="AE18" s="148">
        <f>'2.3'!AE18/'3.1.a'!$F$183</f>
        <v>5.6756660357669972E-3</v>
      </c>
      <c r="AF18" s="148">
        <f>'2.3'!AF18/'3.1.a'!$F$183</f>
        <v>2.5397056619761464E-3</v>
      </c>
      <c r="AG18" s="148">
        <f>'2.3'!AG18/'3.1.a'!$F$183</f>
        <v>0</v>
      </c>
      <c r="AH18" s="229">
        <f>'2.3'!AH18/'3.1.a'!$F$183</f>
        <v>1.0937796628994984E-2</v>
      </c>
      <c r="AI18" s="228">
        <f>'2.3'!AI18/'3.1.a'!$G$183</f>
        <v>2.7401020458211029E-3</v>
      </c>
      <c r="AJ18" s="148">
        <f>'2.3'!AJ18/'3.1.a'!$G$183</f>
        <v>0</v>
      </c>
      <c r="AK18" s="148">
        <f>'2.3'!AK18/'3.1.a'!$G$183</f>
        <v>0</v>
      </c>
      <c r="AL18" s="148">
        <f>'2.3'!AL18/'3.1.a'!$G$183</f>
        <v>2.7401020458211029E-3</v>
      </c>
      <c r="AM18" s="148">
        <f>'2.3'!AM18/'3.1.a'!$G$183</f>
        <v>5.3689754660818309E-3</v>
      </c>
      <c r="AN18" s="148">
        <f>'2.3'!AN18/'3.1.a'!$G$183</f>
        <v>2.5364625284083294E-3</v>
      </c>
      <c r="AO18" s="148">
        <f>'2.3'!AO18/'3.1.a'!$G$183</f>
        <v>0</v>
      </c>
      <c r="AP18" s="229">
        <f>'2.3'!AP18/'3.1.a'!$G$183</f>
        <v>1.0645540040311263E-2</v>
      </c>
      <c r="AQ18" s="228">
        <f>'2.3'!AQ18/'3.1.a'!$H$183</f>
        <v>2.8746746110030258E-3</v>
      </c>
      <c r="AR18" s="148">
        <f>'2.3'!AR18/'3.1.a'!$H$183</f>
        <v>0</v>
      </c>
      <c r="AS18" s="148">
        <f>'2.3'!AS18/'3.1.a'!$H$183</f>
        <v>0</v>
      </c>
      <c r="AT18" s="148">
        <f>'2.3'!AT18/'3.1.a'!$H$183</f>
        <v>2.8746746110030258E-3</v>
      </c>
      <c r="AU18" s="148">
        <f>'2.3'!AU18/'3.1.a'!$H$183</f>
        <v>6.0127847341424909E-3</v>
      </c>
      <c r="AV18" s="148">
        <f>'2.3'!AV18/'3.1.a'!$H$183</f>
        <v>2.7926952114984069E-3</v>
      </c>
      <c r="AW18" s="148">
        <f>'2.3'!AW18/'3.1.a'!$H$183</f>
        <v>0</v>
      </c>
      <c r="AX18" s="229">
        <f>'2.3'!AX18/'3.1.a'!$H$183</f>
        <v>1.1680154556643925E-2</v>
      </c>
      <c r="AY18" s="228">
        <f>'2.3'!AY18/'3.1.a'!$I$183</f>
        <v>2.8402252030826909E-3</v>
      </c>
      <c r="AZ18" s="148">
        <f>'2.3'!AZ18/'3.1.a'!$I$183</f>
        <v>0</v>
      </c>
      <c r="BA18" s="148">
        <f>'2.3'!BA18/'3.1.a'!$I$183</f>
        <v>0</v>
      </c>
      <c r="BB18" s="148">
        <f>'2.3'!BB18/'3.1.a'!$I$183</f>
        <v>2.8402252030826909E-3</v>
      </c>
      <c r="BC18" s="148">
        <f>'2.3'!BC18/'3.1.a'!$I$183</f>
        <v>5.8559644041195477E-3</v>
      </c>
      <c r="BD18" s="148">
        <f>'2.3'!BD18/'3.1.a'!$I$183</f>
        <v>2.9502317415633708E-3</v>
      </c>
      <c r="BE18" s="148">
        <f>'2.3'!BE18/'3.1.a'!$I$183</f>
        <v>0</v>
      </c>
      <c r="BF18" s="229">
        <f>'2.3'!BF18/'3.1.a'!$I$183</f>
        <v>1.1646421348765609E-2</v>
      </c>
      <c r="BG18" s="228">
        <f>'2.3'!BG18/'3.1.a'!$J$183</f>
        <v>2.9511955146278965E-3</v>
      </c>
      <c r="BH18" s="148">
        <f>'2.3'!BH18/'3.1.a'!$J$183</f>
        <v>0</v>
      </c>
      <c r="BI18" s="148">
        <f>'2.3'!BI18/'3.1.a'!$J$183</f>
        <v>0</v>
      </c>
      <c r="BJ18" s="148">
        <f>'2.3'!BJ18/'3.1.a'!$J$183</f>
        <v>2.9511955146278965E-3</v>
      </c>
      <c r="BK18" s="148">
        <f>'2.3'!BK18/'3.1.a'!$J$183</f>
        <v>5.6819523789294708E-3</v>
      </c>
      <c r="BL18" s="148">
        <f>'2.3'!BL18/'3.1.a'!$J$183</f>
        <v>3.0442537325272817E-3</v>
      </c>
      <c r="BM18" s="148">
        <f>'2.3'!BM18/'3.1.a'!$J$183</f>
        <v>0</v>
      </c>
      <c r="BN18" s="229">
        <f>'2.3'!BN18/'3.1.a'!$J$183</f>
        <v>1.1677401626084648E-2</v>
      </c>
      <c r="BO18" s="228">
        <f>'2.3'!BO18/'3.1.a'!$K$183</f>
        <v>2.7752896882795477E-3</v>
      </c>
      <c r="BP18" s="148">
        <f>'2.3'!BP18/'3.1.a'!$K$183</f>
        <v>0</v>
      </c>
      <c r="BQ18" s="148">
        <f>'2.3'!BQ18/'3.1.a'!$K$183</f>
        <v>0</v>
      </c>
      <c r="BR18" s="148">
        <f>'2.3'!BR18/'3.1.a'!$K$183</f>
        <v>2.7752896882795477E-3</v>
      </c>
      <c r="BS18" s="148">
        <f>'2.3'!BS18/'3.1.a'!$K$183</f>
        <v>6.0773728835227621E-3</v>
      </c>
      <c r="BT18" s="148">
        <f>'2.3'!BT18/'3.1.a'!$K$183</f>
        <v>3.0889216911666969E-3</v>
      </c>
      <c r="BU18" s="148">
        <f>'2.3'!BU18/'3.1.a'!$K$183</f>
        <v>0</v>
      </c>
      <c r="BV18" s="229">
        <f>'2.3'!BV18/'3.1.a'!$K$183</f>
        <v>1.1941584262969008E-2</v>
      </c>
      <c r="BW18" s="228">
        <f>'2.3'!BW18/'3.1.a'!$L$183</f>
        <v>2.5619955903832827E-3</v>
      </c>
      <c r="BX18" s="148">
        <f>'2.3'!BX18/'3.1.a'!$L$183</f>
        <v>0</v>
      </c>
      <c r="BY18" s="148">
        <f>'2.3'!BY18/'3.1.a'!$L$183</f>
        <v>0</v>
      </c>
      <c r="BZ18" s="148">
        <f>'2.3'!BZ18/'3.1.a'!$L$183</f>
        <v>2.5619955903832827E-3</v>
      </c>
      <c r="CA18" s="148">
        <f>'2.3'!CA18/'3.1.a'!$L$183</f>
        <v>6.5272286479553859E-3</v>
      </c>
      <c r="CB18" s="148">
        <f>'2.3'!CB18/'3.1.a'!$L$183</f>
        <v>3.2146522805196025E-3</v>
      </c>
      <c r="CC18" s="148">
        <f>'2.3'!CC18/'3.1.a'!$L$183</f>
        <v>0</v>
      </c>
      <c r="CD18" s="229">
        <f>'2.3'!CD18/'3.1.a'!$L$183</f>
        <v>1.2303876518858271E-2</v>
      </c>
      <c r="CE18" s="228">
        <f>'2.3'!CE18/'3.1.a'!$M$183</f>
        <v>2.9188629186187565E-3</v>
      </c>
      <c r="CF18" s="148">
        <f>'2.3'!CF18/'3.1.a'!$M$183</f>
        <v>0</v>
      </c>
      <c r="CG18" s="148">
        <f>'2.3'!CG18/'3.1.a'!$M$183</f>
        <v>0</v>
      </c>
      <c r="CH18" s="148">
        <f>'2.3'!CH18/'3.1.a'!$M$183</f>
        <v>2.9188629186187565E-3</v>
      </c>
      <c r="CI18" s="148">
        <f>'2.3'!CI18/'3.1.a'!$M$183</f>
        <v>6.4453218636903913E-3</v>
      </c>
      <c r="CJ18" s="221" t="s">
        <v>833</v>
      </c>
      <c r="CK18" s="148">
        <f>'2.3'!CK18/'3.1.a'!$M$183</f>
        <v>0</v>
      </c>
      <c r="CL18" s="290" t="s">
        <v>833</v>
      </c>
      <c r="CM18" s="243"/>
    </row>
    <row r="19" spans="1:91" s="109" customFormat="1" ht="20.100000000000001" customHeight="1" x14ac:dyDescent="0.25">
      <c r="A19" s="60" t="s">
        <v>502</v>
      </c>
      <c r="B19" s="109" t="s">
        <v>503</v>
      </c>
      <c r="C19" s="228">
        <f>'2.3'!C19/'3.1.a'!$C$183</f>
        <v>1.0919128493401824E-4</v>
      </c>
      <c r="D19" s="148">
        <f>'2.3'!D19/'3.1.a'!$C$183</f>
        <v>0</v>
      </c>
      <c r="E19" s="148">
        <f>'2.3'!E19/'3.1.a'!$C$183</f>
        <v>0</v>
      </c>
      <c r="F19" s="148">
        <f>'2.3'!F19/'3.1.a'!$C$183</f>
        <v>1.0919128493401824E-4</v>
      </c>
      <c r="G19" s="148">
        <f>'2.3'!G19/'3.1.a'!$C$183</f>
        <v>1.9817104713748144E-3</v>
      </c>
      <c r="H19" s="148">
        <f>'2.3'!H19/'3.1.a'!$C$183</f>
        <v>1.9591339414575535E-3</v>
      </c>
      <c r="I19" s="148">
        <f>'2.3'!I19/'3.1.a'!$C$183</f>
        <v>0</v>
      </c>
      <c r="J19" s="229">
        <f>'2.3'!J19/'3.1.a'!$C$183</f>
        <v>4.0500356977663859E-3</v>
      </c>
      <c r="K19" s="228">
        <f>'2.3'!K19/'3.1.a'!$D$183</f>
        <v>9.4902935234172868E-5</v>
      </c>
      <c r="L19" s="148">
        <f>'2.3'!L19/'3.1.a'!$D$183</f>
        <v>0</v>
      </c>
      <c r="M19" s="148">
        <f>'2.3'!M19/'3.1.a'!$D$183</f>
        <v>0</v>
      </c>
      <c r="N19" s="148">
        <f>'2.3'!N19/'3.1.a'!$D$183</f>
        <v>9.4902935234172868E-5</v>
      </c>
      <c r="O19" s="148">
        <f>'2.3'!O19/'3.1.a'!$D$183</f>
        <v>1.9506993096763496E-3</v>
      </c>
      <c r="P19" s="148">
        <f>'2.3'!P19/'3.1.a'!$D$183</f>
        <v>2.0017149110486245E-3</v>
      </c>
      <c r="Q19" s="148">
        <f>'2.3'!Q19/'3.1.a'!$D$183</f>
        <v>0</v>
      </c>
      <c r="R19" s="229">
        <f>'2.3'!R19/'3.1.a'!$D$183</f>
        <v>4.0473171559591474E-3</v>
      </c>
      <c r="S19" s="228">
        <f>'2.3'!S19/'3.1.a'!$E$183</f>
        <v>9.7592246323194057E-5</v>
      </c>
      <c r="T19" s="148">
        <f>'2.3'!T19/'3.1.a'!$E$183</f>
        <v>0</v>
      </c>
      <c r="U19" s="148">
        <f>'2.3'!U19/'3.1.a'!$E$183</f>
        <v>0</v>
      </c>
      <c r="V19" s="148">
        <f>'2.3'!V19/'3.1.a'!$E$183</f>
        <v>9.7592246323194057E-5</v>
      </c>
      <c r="W19" s="148">
        <f>'2.3'!W19/'3.1.a'!$E$183</f>
        <v>1.9142932517423798E-3</v>
      </c>
      <c r="X19" s="148">
        <f>'2.3'!X19/'3.1.a'!$E$183</f>
        <v>1.9857890923882355E-3</v>
      </c>
      <c r="Y19" s="148">
        <f>'2.3'!Y19/'3.1.a'!$E$183</f>
        <v>0</v>
      </c>
      <c r="Z19" s="229">
        <f>'2.3'!Z19/'3.1.a'!$E$183</f>
        <v>3.9976745904538096E-3</v>
      </c>
      <c r="AA19" s="228">
        <f>'2.3'!AA19/'3.1.a'!$F$183</f>
        <v>7.4383009060849994E-5</v>
      </c>
      <c r="AB19" s="148">
        <f>'2.3'!AB19/'3.1.a'!$F$183</f>
        <v>0</v>
      </c>
      <c r="AC19" s="148">
        <f>'2.3'!AC19/'3.1.a'!$F$183</f>
        <v>0</v>
      </c>
      <c r="AD19" s="148">
        <f>'2.3'!AD19/'3.1.a'!$F$183</f>
        <v>7.4383009060849994E-5</v>
      </c>
      <c r="AE19" s="148">
        <f>'2.3'!AE19/'3.1.a'!$F$183</f>
        <v>1.6444415165524767E-3</v>
      </c>
      <c r="AF19" s="148">
        <f>'2.3'!AF19/'3.1.a'!$F$183</f>
        <v>1.9003891162199089E-3</v>
      </c>
      <c r="AG19" s="148">
        <f>'2.3'!AG19/'3.1.a'!$F$183</f>
        <v>0</v>
      </c>
      <c r="AH19" s="229">
        <f>'2.3'!AH19/'3.1.a'!$F$183</f>
        <v>3.6192136418332355E-3</v>
      </c>
      <c r="AI19" s="228">
        <f>'2.3'!AI19/'3.1.a'!$G$183</f>
        <v>7.7927457140246692E-5</v>
      </c>
      <c r="AJ19" s="148">
        <f>'2.3'!AJ19/'3.1.a'!$G$183</f>
        <v>0</v>
      </c>
      <c r="AK19" s="148">
        <f>'2.3'!AK19/'3.1.a'!$G$183</f>
        <v>0</v>
      </c>
      <c r="AL19" s="148">
        <f>'2.3'!AL19/'3.1.a'!$G$183</f>
        <v>7.7927457140246692E-5</v>
      </c>
      <c r="AM19" s="148">
        <f>'2.3'!AM19/'3.1.a'!$G$183</f>
        <v>1.6520220309440142E-3</v>
      </c>
      <c r="AN19" s="148">
        <f>'2.3'!AN19/'3.1.a'!$G$183</f>
        <v>1.9100617468793088E-3</v>
      </c>
      <c r="AO19" s="148">
        <f>'2.3'!AO19/'3.1.a'!$G$183</f>
        <v>0</v>
      </c>
      <c r="AP19" s="229">
        <f>'2.3'!AP19/'3.1.a'!$G$183</f>
        <v>3.6400112349635697E-3</v>
      </c>
      <c r="AQ19" s="228">
        <f>'2.3'!AQ19/'3.1.a'!$H$183</f>
        <v>9.2787942522140973E-5</v>
      </c>
      <c r="AR19" s="148">
        <f>'2.3'!AR19/'3.1.a'!$H$183</f>
        <v>0</v>
      </c>
      <c r="AS19" s="148">
        <f>'2.3'!AS19/'3.1.a'!$H$183</f>
        <v>0</v>
      </c>
      <c r="AT19" s="148">
        <f>'2.3'!AT19/'3.1.a'!$H$183</f>
        <v>9.2787942522140973E-5</v>
      </c>
      <c r="AU19" s="148">
        <f>'2.3'!AU19/'3.1.a'!$H$183</f>
        <v>1.6893328883064058E-3</v>
      </c>
      <c r="AV19" s="148">
        <f>'2.3'!AV19/'3.1.a'!$H$183</f>
        <v>1.9054792810080639E-3</v>
      </c>
      <c r="AW19" s="148">
        <f>'2.3'!AW19/'3.1.a'!$H$183</f>
        <v>0</v>
      </c>
      <c r="AX19" s="229">
        <f>'2.3'!AX19/'3.1.a'!$H$183</f>
        <v>3.6876001118366108E-3</v>
      </c>
      <c r="AY19" s="228">
        <f>'2.3'!AY19/'3.1.a'!$I$183</f>
        <v>1.0443888807301197E-4</v>
      </c>
      <c r="AZ19" s="148">
        <f>'2.3'!AZ19/'3.1.a'!$I$183</f>
        <v>0</v>
      </c>
      <c r="BA19" s="148">
        <f>'2.3'!BA19/'3.1.a'!$I$183</f>
        <v>0</v>
      </c>
      <c r="BB19" s="148">
        <f>'2.3'!BB19/'3.1.a'!$I$183</f>
        <v>1.0443888807301197E-4</v>
      </c>
      <c r="BC19" s="148">
        <f>'2.3'!BC19/'3.1.a'!$I$183</f>
        <v>1.6299411429406788E-3</v>
      </c>
      <c r="BD19" s="148">
        <f>'2.3'!BD19/'3.1.a'!$I$183</f>
        <v>1.8368680255660289E-3</v>
      </c>
      <c r="BE19" s="148">
        <f>'2.3'!BE19/'3.1.a'!$I$183</f>
        <v>0</v>
      </c>
      <c r="BF19" s="229">
        <f>'2.3'!BF19/'3.1.a'!$I$183</f>
        <v>3.5712480565797192E-3</v>
      </c>
      <c r="BG19" s="228">
        <f>'2.3'!BG19/'3.1.a'!$J$183</f>
        <v>1.1098530542956115E-4</v>
      </c>
      <c r="BH19" s="148">
        <f>'2.3'!BH19/'3.1.a'!$J$183</f>
        <v>0</v>
      </c>
      <c r="BI19" s="148">
        <f>'2.3'!BI19/'3.1.a'!$J$183</f>
        <v>0</v>
      </c>
      <c r="BJ19" s="148">
        <f>'2.3'!BJ19/'3.1.a'!$J$183</f>
        <v>1.1098530542956115E-4</v>
      </c>
      <c r="BK19" s="148">
        <f>'2.3'!BK19/'3.1.a'!$J$183</f>
        <v>1.6525921109352896E-3</v>
      </c>
      <c r="BL19" s="148">
        <f>'2.3'!BL19/'3.1.a'!$J$183</f>
        <v>1.9358657421622554E-3</v>
      </c>
      <c r="BM19" s="148">
        <f>'2.3'!BM19/'3.1.a'!$J$183</f>
        <v>0</v>
      </c>
      <c r="BN19" s="229">
        <f>'2.3'!BN19/'3.1.a'!$J$183</f>
        <v>3.6994431585271061E-3</v>
      </c>
      <c r="BO19" s="228">
        <f>'2.3'!BO19/'3.1.a'!$K$183</f>
        <v>1.1659681481811973E-4</v>
      </c>
      <c r="BP19" s="148">
        <f>'2.3'!BP19/'3.1.a'!$K$183</f>
        <v>0</v>
      </c>
      <c r="BQ19" s="148">
        <f>'2.3'!BQ19/'3.1.a'!$K$183</f>
        <v>0</v>
      </c>
      <c r="BR19" s="148">
        <f>'2.3'!BR19/'3.1.a'!$K$183</f>
        <v>1.1659681481811973E-4</v>
      </c>
      <c r="BS19" s="148">
        <f>'2.3'!BS19/'3.1.a'!$K$183</f>
        <v>1.5762454490336503E-3</v>
      </c>
      <c r="BT19" s="148">
        <f>'2.3'!BT19/'3.1.a'!$K$183</f>
        <v>1.8200925385550924E-3</v>
      </c>
      <c r="BU19" s="148">
        <f>'2.3'!BU19/'3.1.a'!$K$183</f>
        <v>0</v>
      </c>
      <c r="BV19" s="229">
        <f>'2.3'!BV19/'3.1.a'!$K$183</f>
        <v>3.5129348024068629E-3</v>
      </c>
      <c r="BW19" s="228">
        <f>'2.3'!BW19/'3.1.a'!$L$183</f>
        <v>1.1371286577666528E-4</v>
      </c>
      <c r="BX19" s="148">
        <f>'2.3'!BX19/'3.1.a'!$L$183</f>
        <v>0</v>
      </c>
      <c r="BY19" s="148">
        <f>'2.3'!BY19/'3.1.a'!$L$183</f>
        <v>0</v>
      </c>
      <c r="BZ19" s="148">
        <f>'2.3'!BZ19/'3.1.a'!$L$183</f>
        <v>1.1371286577666528E-4</v>
      </c>
      <c r="CA19" s="148">
        <f>'2.3'!CA19/'3.1.a'!$L$183</f>
        <v>1.3961481030376327E-3</v>
      </c>
      <c r="CB19" s="148">
        <f>'2.3'!CB19/'3.1.a'!$L$183</f>
        <v>1.7043069553304407E-3</v>
      </c>
      <c r="CC19" s="148">
        <f>'2.3'!CC19/'3.1.a'!$L$183</f>
        <v>0</v>
      </c>
      <c r="CD19" s="229">
        <f>'2.3'!CD19/'3.1.a'!$L$183</f>
        <v>3.2141679241447386E-3</v>
      </c>
      <c r="CE19" s="228">
        <f>'2.3'!CE19/'3.1.a'!$M$183</f>
        <v>1.220324637852675E-4</v>
      </c>
      <c r="CF19" s="148">
        <f>'2.3'!CF19/'3.1.a'!$M$183</f>
        <v>0</v>
      </c>
      <c r="CG19" s="148">
        <f>'2.3'!CG19/'3.1.a'!$M$183</f>
        <v>0</v>
      </c>
      <c r="CH19" s="148">
        <f>'2.3'!CH19/'3.1.a'!$M$183</f>
        <v>1.220324637852675E-4</v>
      </c>
      <c r="CI19" s="148">
        <f>'2.3'!CI19/'3.1.a'!$M$183</f>
        <v>1.7127400341674856E-3</v>
      </c>
      <c r="CJ19" s="221" t="s">
        <v>833</v>
      </c>
      <c r="CK19" s="148">
        <f>'2.3'!CK19/'3.1.a'!$M$183</f>
        <v>0</v>
      </c>
      <c r="CL19" s="290" t="s">
        <v>833</v>
      </c>
      <c r="CM19" s="243"/>
    </row>
    <row r="20" spans="1:91" s="108" customFormat="1" ht="20.100000000000001" customHeight="1" x14ac:dyDescent="0.25">
      <c r="A20" s="108">
        <v>2122</v>
      </c>
      <c r="B20" s="108" t="s">
        <v>806</v>
      </c>
      <c r="C20" s="238">
        <f>'2.3'!C20/'3.1.a'!$C$183</f>
        <v>1.3050436622955047E-2</v>
      </c>
      <c r="D20" s="214">
        <f>'2.3'!D20/'3.1.a'!$C$183</f>
        <v>0</v>
      </c>
      <c r="E20" s="214">
        <f>'2.3'!E20/'3.1.a'!$C$183</f>
        <v>0</v>
      </c>
      <c r="F20" s="214">
        <f>'2.3'!F20/'3.1.a'!$C$183</f>
        <v>1.3050436622955047E-2</v>
      </c>
      <c r="G20" s="258" t="s">
        <v>833</v>
      </c>
      <c r="H20" s="258" t="s">
        <v>833</v>
      </c>
      <c r="I20" s="214">
        <f>'2.3'!I20/'3.1.a'!$C$183</f>
        <v>0</v>
      </c>
      <c r="J20" s="239">
        <f>'2.3'!J20/'3.1.a'!$C$183</f>
        <v>1.3050436622955047E-2</v>
      </c>
      <c r="K20" s="238">
        <f>'2.3'!K20/'3.1.a'!$D$183</f>
        <v>1.2484970461902091E-2</v>
      </c>
      <c r="L20" s="214">
        <f>'2.3'!L20/'3.1.a'!$D$183</f>
        <v>0</v>
      </c>
      <c r="M20" s="214">
        <f>'2.3'!M20/'3.1.a'!$D$183</f>
        <v>0</v>
      </c>
      <c r="N20" s="214">
        <f>'2.3'!N20/'3.1.a'!$D$183</f>
        <v>1.2484970461902091E-2</v>
      </c>
      <c r="O20" s="258" t="s">
        <v>833</v>
      </c>
      <c r="P20" s="258" t="s">
        <v>833</v>
      </c>
      <c r="Q20" s="214">
        <f>'2.3'!Q20/'3.1.a'!$D$183</f>
        <v>0</v>
      </c>
      <c r="R20" s="239">
        <f>'2.3'!R20/'3.1.a'!$D$183</f>
        <v>1.2484970461902091E-2</v>
      </c>
      <c r="S20" s="238">
        <f>'2.3'!S20/'3.1.a'!$E$183</f>
        <v>1.1885119922903737E-2</v>
      </c>
      <c r="T20" s="214">
        <f>'2.3'!T20/'3.1.a'!$E$183</f>
        <v>0</v>
      </c>
      <c r="U20" s="214">
        <f>'2.3'!U20/'3.1.a'!$E$183</f>
        <v>0</v>
      </c>
      <c r="V20" s="214">
        <f>'2.3'!V20/'3.1.a'!$E$183</f>
        <v>1.1885119922903737E-2</v>
      </c>
      <c r="W20" s="258" t="s">
        <v>833</v>
      </c>
      <c r="X20" s="258" t="s">
        <v>833</v>
      </c>
      <c r="Y20" s="214">
        <f>'2.3'!Y20/'3.1.a'!$E$183</f>
        <v>0</v>
      </c>
      <c r="Z20" s="239">
        <f>'2.3'!Z20/'3.1.a'!$E$183</f>
        <v>1.1885119922903737E-2</v>
      </c>
      <c r="AA20" s="238">
        <f>'2.3'!AA20/'3.1.a'!$F$183</f>
        <v>1.1702824226562325E-2</v>
      </c>
      <c r="AB20" s="214">
        <f>'2.3'!AB20/'3.1.a'!$F$183</f>
        <v>0</v>
      </c>
      <c r="AC20" s="214">
        <f>'2.3'!AC20/'3.1.a'!$F$183</f>
        <v>0</v>
      </c>
      <c r="AD20" s="214">
        <f>'2.3'!AD20/'3.1.a'!$F$183</f>
        <v>1.1702824226562325E-2</v>
      </c>
      <c r="AE20" s="258" t="s">
        <v>833</v>
      </c>
      <c r="AF20" s="258" t="s">
        <v>833</v>
      </c>
      <c r="AG20" s="214">
        <f>'2.3'!AG20/'3.1.a'!$F$183</f>
        <v>0</v>
      </c>
      <c r="AH20" s="239">
        <f>'2.3'!AH20/'3.1.a'!$F$183</f>
        <v>1.1702824226562325E-2</v>
      </c>
      <c r="AI20" s="238">
        <f>'2.3'!AI20/'3.1.a'!$G$183</f>
        <v>1.2062738700245526E-2</v>
      </c>
      <c r="AJ20" s="214">
        <f>'2.3'!AJ20/'3.1.a'!$G$183</f>
        <v>0</v>
      </c>
      <c r="AK20" s="214">
        <f>'2.3'!AK20/'3.1.a'!$G$183</f>
        <v>0</v>
      </c>
      <c r="AL20" s="214">
        <f>'2.3'!AL20/'3.1.a'!$G$183</f>
        <v>1.2062738700245526E-2</v>
      </c>
      <c r="AM20" s="258" t="s">
        <v>833</v>
      </c>
      <c r="AN20" s="258" t="s">
        <v>833</v>
      </c>
      <c r="AO20" s="214">
        <f>'2.3'!AO20/'3.1.a'!$G$183</f>
        <v>0</v>
      </c>
      <c r="AP20" s="239">
        <f>'2.3'!AP20/'3.1.a'!$G$183</f>
        <v>1.2062738700245526E-2</v>
      </c>
      <c r="AQ20" s="238">
        <f>'2.3'!AQ20/'3.1.a'!$H$183</f>
        <v>1.2308813833515928E-2</v>
      </c>
      <c r="AR20" s="214">
        <f>'2.3'!AR20/'3.1.a'!$H$183</f>
        <v>0</v>
      </c>
      <c r="AS20" s="214">
        <f>'2.3'!AS20/'3.1.a'!$H$183</f>
        <v>0</v>
      </c>
      <c r="AT20" s="214">
        <f>'2.3'!AT20/'3.1.a'!$H$183</f>
        <v>1.2308813833515928E-2</v>
      </c>
      <c r="AU20" s="258" t="s">
        <v>833</v>
      </c>
      <c r="AV20" s="258" t="s">
        <v>833</v>
      </c>
      <c r="AW20" s="214">
        <f>'2.3'!AW20/'3.1.a'!$H$183</f>
        <v>0</v>
      </c>
      <c r="AX20" s="239">
        <f>'2.3'!AX20/'3.1.a'!$H$183</f>
        <v>1.2308813833515928E-2</v>
      </c>
      <c r="AY20" s="238">
        <f>'2.3'!AY20/'3.1.a'!$I$183</f>
        <v>1.2496428644345935E-2</v>
      </c>
      <c r="AZ20" s="214">
        <f>'2.3'!AZ20/'3.1.a'!$I$183</f>
        <v>0</v>
      </c>
      <c r="BA20" s="214">
        <f>'2.3'!BA20/'3.1.a'!$I$183</f>
        <v>0</v>
      </c>
      <c r="BB20" s="214">
        <f>'2.3'!BB20/'3.1.a'!$I$183</f>
        <v>1.2496428644345935E-2</v>
      </c>
      <c r="BC20" s="258" t="s">
        <v>833</v>
      </c>
      <c r="BD20" s="258" t="s">
        <v>833</v>
      </c>
      <c r="BE20" s="214">
        <f>'2.3'!BE20/'3.1.a'!$I$183</f>
        <v>0</v>
      </c>
      <c r="BF20" s="239">
        <f>'2.3'!BF20/'3.1.a'!$I$183</f>
        <v>1.2496428644345935E-2</v>
      </c>
      <c r="BG20" s="238">
        <f>'2.3'!BG20/'3.1.a'!$J$183</f>
        <v>1.3565039844274082E-2</v>
      </c>
      <c r="BH20" s="214">
        <f>'2.3'!BH20/'3.1.a'!$J$183</f>
        <v>0</v>
      </c>
      <c r="BI20" s="214">
        <f>'2.3'!BI20/'3.1.a'!$J$183</f>
        <v>0</v>
      </c>
      <c r="BJ20" s="214">
        <f>'2.3'!BJ20/'3.1.a'!$J$183</f>
        <v>1.3565039844274082E-2</v>
      </c>
      <c r="BK20" s="258" t="s">
        <v>833</v>
      </c>
      <c r="BL20" s="258" t="s">
        <v>833</v>
      </c>
      <c r="BM20" s="214">
        <f>'2.3'!BM20/'3.1.a'!$J$183</f>
        <v>0</v>
      </c>
      <c r="BN20" s="239">
        <f>'2.3'!BN20/'3.1.a'!$J$183</f>
        <v>1.3565039844274082E-2</v>
      </c>
      <c r="BO20" s="238">
        <f>'2.3'!BO20/'3.1.a'!$K$183</f>
        <v>1.3822063040861114E-2</v>
      </c>
      <c r="BP20" s="214">
        <f>'2.3'!BP20/'3.1.a'!$K$183</f>
        <v>0</v>
      </c>
      <c r="BQ20" s="214">
        <f>'2.3'!BQ20/'3.1.a'!$K$183</f>
        <v>0</v>
      </c>
      <c r="BR20" s="214">
        <f>'2.3'!BR20/'3.1.a'!$K$183</f>
        <v>1.3822063040861114E-2</v>
      </c>
      <c r="BS20" s="258" t="s">
        <v>833</v>
      </c>
      <c r="BT20" s="258" t="s">
        <v>833</v>
      </c>
      <c r="BU20" s="214">
        <f>'2.3'!BU20/'3.1.a'!$K$183</f>
        <v>0</v>
      </c>
      <c r="BV20" s="239">
        <f>'2.3'!BV20/'3.1.a'!$K$183</f>
        <v>1.3822063040861114E-2</v>
      </c>
      <c r="BW20" s="238">
        <f>'2.3'!BW20/'3.1.a'!$L$183</f>
        <v>1.4188278869623087E-2</v>
      </c>
      <c r="BX20" s="214">
        <f>'2.3'!BX20/'3.1.a'!$L$183</f>
        <v>0</v>
      </c>
      <c r="BY20" s="214">
        <f>'2.3'!BY20/'3.1.a'!$L$183</f>
        <v>0</v>
      </c>
      <c r="BZ20" s="214">
        <f>'2.3'!BZ20/'3.1.a'!$L$183</f>
        <v>1.4188278869623087E-2</v>
      </c>
      <c r="CA20" s="258" t="s">
        <v>833</v>
      </c>
      <c r="CB20" s="258" t="s">
        <v>833</v>
      </c>
      <c r="CC20" s="214">
        <f>'2.3'!CC20/'3.1.a'!$L$183</f>
        <v>0</v>
      </c>
      <c r="CD20" s="239">
        <f>'2.3'!CD20/'3.1.a'!$L$183</f>
        <v>1.4188278869623087E-2</v>
      </c>
      <c r="CE20" s="238">
        <f>'2.3'!CE20/'3.1.a'!$M$183</f>
        <v>1.312664213457816E-2</v>
      </c>
      <c r="CF20" s="214">
        <f>'2.3'!CF20/'3.1.a'!$M$183</f>
        <v>0</v>
      </c>
      <c r="CG20" s="214">
        <f>'2.3'!CG20/'3.1.a'!$M$183</f>
        <v>0</v>
      </c>
      <c r="CH20" s="214">
        <f>'2.3'!CH20/'3.1.a'!$M$183</f>
        <v>1.312664213457816E-2</v>
      </c>
      <c r="CI20" s="258" t="s">
        <v>833</v>
      </c>
      <c r="CJ20" s="258" t="s">
        <v>833</v>
      </c>
      <c r="CK20" s="214">
        <f>'2.3'!CK20/'3.1.a'!$M$183</f>
        <v>0</v>
      </c>
      <c r="CL20" s="296" t="s">
        <v>833</v>
      </c>
      <c r="CM20" s="242"/>
    </row>
    <row r="21" spans="1:91" ht="20.100000000000001" customHeight="1" x14ac:dyDescent="0.25">
      <c r="A21" s="32">
        <v>22</v>
      </c>
      <c r="B21" s="33" t="s">
        <v>245</v>
      </c>
      <c r="C21" s="236">
        <f>'2.3'!C21/'3.1.a'!$C$183</f>
        <v>9.3820885012186554E-3</v>
      </c>
      <c r="D21" s="213">
        <f>'2.3'!D21/'3.1.a'!$C$183</f>
        <v>7.0733733818392752E-4</v>
      </c>
      <c r="E21" s="213">
        <f>'2.3'!E21/'3.1.a'!$C$183</f>
        <v>0</v>
      </c>
      <c r="F21" s="213">
        <f>'2.3'!F21/'3.1.a'!$C$183</f>
        <v>1.0089425839402581E-2</v>
      </c>
      <c r="G21" s="213">
        <f>'2.3'!G21/'3.1.a'!$C$183</f>
        <v>1.7342147893361609E-2</v>
      </c>
      <c r="H21" s="213">
        <f>'2.3'!H21/'3.1.a'!$C$183</f>
        <v>2.6356948126913898E-2</v>
      </c>
      <c r="I21" s="213">
        <f>'2.3'!I21/'3.1.a'!$C$183</f>
        <v>0</v>
      </c>
      <c r="J21" s="237">
        <f>'2.3'!J21/'3.1.a'!$C$183</f>
        <v>5.3788521859678091E-2</v>
      </c>
      <c r="K21" s="236">
        <f>'2.3'!K21/'3.1.a'!$D$183</f>
        <v>8.7212658981802773E-3</v>
      </c>
      <c r="L21" s="213">
        <f>'2.3'!L21/'3.1.a'!$D$183</f>
        <v>7.9159637728150778E-4</v>
      </c>
      <c r="M21" s="213">
        <f>'2.3'!M21/'3.1.a'!$D$183</f>
        <v>0</v>
      </c>
      <c r="N21" s="213">
        <f>'2.3'!N21/'3.1.a'!$D$183</f>
        <v>9.5128622754617857E-3</v>
      </c>
      <c r="O21" s="213">
        <f>'2.3'!O21/'3.1.a'!$D$183</f>
        <v>1.6385136023448137E-2</v>
      </c>
      <c r="P21" s="213">
        <f>'2.3'!P21/'3.1.a'!$D$183</f>
        <v>2.6445839673282633E-2</v>
      </c>
      <c r="Q21" s="213">
        <f>'2.3'!Q21/'3.1.a'!$D$183</f>
        <v>0</v>
      </c>
      <c r="R21" s="237">
        <f>'2.3'!R21/'3.1.a'!$D$183</f>
        <v>5.234383797219256E-2</v>
      </c>
      <c r="S21" s="236">
        <f>'2.3'!S21/'3.1.a'!$E$183</f>
        <v>8.5500100769160467E-3</v>
      </c>
      <c r="T21" s="213">
        <f>'2.3'!T21/'3.1.a'!$E$183</f>
        <v>7.1790820375262736E-4</v>
      </c>
      <c r="U21" s="213">
        <f>'2.3'!U21/'3.1.a'!$E$183</f>
        <v>0</v>
      </c>
      <c r="V21" s="213">
        <f>'2.3'!V21/'3.1.a'!$E$183</f>
        <v>9.2679182806686741E-3</v>
      </c>
      <c r="W21" s="213">
        <f>'2.3'!W21/'3.1.a'!$E$183</f>
        <v>1.6879621320036783E-2</v>
      </c>
      <c r="X21" s="213">
        <f>'2.3'!X21/'3.1.a'!$E$183</f>
        <v>2.6588589900524016E-2</v>
      </c>
      <c r="Y21" s="213">
        <f>'2.3'!Y21/'3.1.a'!$E$183</f>
        <v>0</v>
      </c>
      <c r="Z21" s="237">
        <f>'2.3'!Z21/'3.1.a'!$E$183</f>
        <v>5.2736129501229474E-2</v>
      </c>
      <c r="AA21" s="236">
        <f>'2.3'!AA21/'3.1.a'!$F$183</f>
        <v>8.6905998323329181E-3</v>
      </c>
      <c r="AB21" s="213">
        <f>'2.3'!AB21/'3.1.a'!$F$183</f>
        <v>7.1260314136850362E-4</v>
      </c>
      <c r="AC21" s="213">
        <f>'2.3'!AC21/'3.1.a'!$F$183</f>
        <v>0</v>
      </c>
      <c r="AD21" s="213">
        <f>'2.3'!AD21/'3.1.a'!$F$183</f>
        <v>9.403202973701421E-3</v>
      </c>
      <c r="AE21" s="213">
        <f>'2.3'!AE21/'3.1.a'!$F$183</f>
        <v>1.7218680100624221E-2</v>
      </c>
      <c r="AF21" s="213">
        <f>'2.3'!AF21/'3.1.a'!$F$183</f>
        <v>2.4634486830694018E-2</v>
      </c>
      <c r="AG21" s="213">
        <f>'2.3'!AG21/'3.1.a'!$F$183</f>
        <v>0</v>
      </c>
      <c r="AH21" s="237">
        <f>'2.3'!AH21/'3.1.a'!$F$183</f>
        <v>5.1256369905019659E-2</v>
      </c>
      <c r="AI21" s="236">
        <f>'2.3'!AI21/'3.1.a'!$G$183</f>
        <v>8.7298117437329924E-3</v>
      </c>
      <c r="AJ21" s="213">
        <f>'2.3'!AJ21/'3.1.a'!$G$183</f>
        <v>7.3213133945197349E-4</v>
      </c>
      <c r="AK21" s="213">
        <f>'2.3'!AK21/'3.1.a'!$G$183</f>
        <v>0</v>
      </c>
      <c r="AL21" s="213">
        <f>'2.3'!AL21/'3.1.a'!$G$183</f>
        <v>9.4619430831849663E-3</v>
      </c>
      <c r="AM21" s="213">
        <f>'2.3'!AM21/'3.1.a'!$G$183</f>
        <v>1.6741118947193375E-2</v>
      </c>
      <c r="AN21" s="213">
        <f>'2.3'!AN21/'3.1.a'!$G$183</f>
        <v>2.6425725636241376E-2</v>
      </c>
      <c r="AO21" s="213">
        <f>'2.3'!AO21/'3.1.a'!$G$183</f>
        <v>0</v>
      </c>
      <c r="AP21" s="237">
        <f>'2.3'!AP21/'3.1.a'!$G$183</f>
        <v>5.2628787666619714E-2</v>
      </c>
      <c r="AQ21" s="236">
        <f>'2.3'!AQ21/'3.1.a'!$H$183</f>
        <v>8.8591298390049544E-3</v>
      </c>
      <c r="AR21" s="213">
        <f>'2.3'!AR21/'3.1.a'!$H$183</f>
        <v>7.6366542444719935E-4</v>
      </c>
      <c r="AS21" s="213">
        <f>'2.3'!AS21/'3.1.a'!$H$183</f>
        <v>0</v>
      </c>
      <c r="AT21" s="213">
        <f>'2.3'!AT21/'3.1.a'!$H$183</f>
        <v>9.6227952634521524E-3</v>
      </c>
      <c r="AU21" s="213">
        <f>'2.3'!AU21/'3.1.a'!$H$183</f>
        <v>1.5531141848803167E-2</v>
      </c>
      <c r="AV21" s="213">
        <f>'2.3'!AV21/'3.1.a'!$H$183</f>
        <v>2.5510026109624311E-2</v>
      </c>
      <c r="AW21" s="213">
        <f>'2.3'!AW21/'3.1.a'!$H$183</f>
        <v>0</v>
      </c>
      <c r="AX21" s="237">
        <f>'2.3'!AX21/'3.1.a'!$H$183</f>
        <v>5.0663963221879625E-2</v>
      </c>
      <c r="AY21" s="236">
        <f>'2.3'!AY21/'3.1.a'!$I$183</f>
        <v>8.9993303237616545E-3</v>
      </c>
      <c r="AZ21" s="213">
        <f>'2.3'!AZ21/'3.1.a'!$I$183</f>
        <v>7.982589307833312E-4</v>
      </c>
      <c r="BA21" s="213">
        <f>'2.3'!BA21/'3.1.a'!$I$183</f>
        <v>0</v>
      </c>
      <c r="BB21" s="213">
        <f>'2.3'!BB21/'3.1.a'!$I$183</f>
        <v>9.7975892545449847E-3</v>
      </c>
      <c r="BC21" s="213">
        <f>'2.3'!BC21/'3.1.a'!$I$183</f>
        <v>1.560419656158523E-2</v>
      </c>
      <c r="BD21" s="213">
        <f>'2.3'!BD21/'3.1.a'!$I$183</f>
        <v>2.6419301896886876E-2</v>
      </c>
      <c r="BE21" s="213">
        <f>'2.3'!BE21/'3.1.a'!$I$183</f>
        <v>0</v>
      </c>
      <c r="BF21" s="237">
        <f>'2.3'!BF21/'3.1.a'!$I$183</f>
        <v>5.1821087713017092E-2</v>
      </c>
      <c r="BG21" s="236">
        <f>'2.3'!BG21/'3.1.a'!$J$183</f>
        <v>8.1258710074792427E-3</v>
      </c>
      <c r="BH21" s="213">
        <f>'2.3'!BH21/'3.1.a'!$J$183</f>
        <v>7.8760413361427591E-4</v>
      </c>
      <c r="BI21" s="213">
        <f>'2.3'!BI21/'3.1.a'!$J$183</f>
        <v>0</v>
      </c>
      <c r="BJ21" s="213">
        <f>'2.3'!BJ21/'3.1.a'!$J$183</f>
        <v>8.9134751410935194E-3</v>
      </c>
      <c r="BK21" s="213">
        <f>'2.3'!BK21/'3.1.a'!$J$183</f>
        <v>1.5990652526659058E-2</v>
      </c>
      <c r="BL21" s="213">
        <f>'2.3'!BL21/'3.1.a'!$J$183</f>
        <v>2.4607661398625254E-2</v>
      </c>
      <c r="BM21" s="213">
        <f>'2.3'!BM21/'3.1.a'!$J$183</f>
        <v>0</v>
      </c>
      <c r="BN21" s="237">
        <f>'2.3'!BN21/'3.1.a'!$J$183</f>
        <v>4.9511789066377834E-2</v>
      </c>
      <c r="BO21" s="236">
        <f>'2.3'!BO21/'3.1.a'!$K$183</f>
        <v>8.2026775153168675E-3</v>
      </c>
      <c r="BP21" s="213">
        <f>'2.3'!BP21/'3.1.a'!$K$183</f>
        <v>8.4164407089034894E-4</v>
      </c>
      <c r="BQ21" s="213">
        <f>'2.3'!BQ21/'3.1.a'!$K$183</f>
        <v>0</v>
      </c>
      <c r="BR21" s="213">
        <f>'2.3'!BR21/'3.1.a'!$K$183</f>
        <v>9.0443215862072157E-3</v>
      </c>
      <c r="BS21" s="213">
        <f>'2.3'!BS21/'3.1.a'!$K$183</f>
        <v>1.5759594708891496E-2</v>
      </c>
      <c r="BT21" s="213">
        <f>'2.3'!BT21/'3.1.a'!$K$183</f>
        <v>2.6113316732790787E-2</v>
      </c>
      <c r="BU21" s="213">
        <f>'2.3'!BU21/'3.1.a'!$K$183</f>
        <v>0</v>
      </c>
      <c r="BV21" s="237">
        <f>'2.3'!BV21/'3.1.a'!$K$183</f>
        <v>5.0917233027889509E-2</v>
      </c>
      <c r="BW21" s="236">
        <f>'2.3'!BW21/'3.1.a'!$L$183</f>
        <v>7.6944590915097467E-3</v>
      </c>
      <c r="BX21" s="213">
        <f>'2.3'!BX21/'3.1.a'!$L$183</f>
        <v>8.1642646348464572E-4</v>
      </c>
      <c r="BY21" s="213">
        <f>'2.3'!BY21/'3.1.a'!$L$183</f>
        <v>0</v>
      </c>
      <c r="BZ21" s="213">
        <f>'2.3'!BZ21/'3.1.a'!$L$183</f>
        <v>8.5108855549943917E-3</v>
      </c>
      <c r="CA21" s="213">
        <f>'2.3'!CA21/'3.1.a'!$L$183</f>
        <v>1.5747674411643667E-2</v>
      </c>
      <c r="CB21" s="213">
        <f>'2.3'!CB21/'3.1.a'!$L$183</f>
        <v>2.7465604574908986E-2</v>
      </c>
      <c r="CC21" s="213">
        <f>'2.3'!CC21/'3.1.a'!$L$183</f>
        <v>0</v>
      </c>
      <c r="CD21" s="237">
        <f>'2.3'!CD21/'3.1.a'!$L$183</f>
        <v>5.1724164541547046E-2</v>
      </c>
      <c r="CE21" s="236">
        <f>'2.3'!CE21/'3.1.a'!$M$183</f>
        <v>7.9046743883921609E-3</v>
      </c>
      <c r="CF21" s="213">
        <f>'2.3'!CF21/'3.1.a'!$M$183</f>
        <v>3.6638227289834927E-4</v>
      </c>
      <c r="CG21" s="213">
        <f>'2.3'!CG21/'3.1.a'!$M$183</f>
        <v>0</v>
      </c>
      <c r="CH21" s="213">
        <f>'2.3'!CH21/'3.1.a'!$M$183</f>
        <v>8.2710566612905108E-3</v>
      </c>
      <c r="CI21" s="213">
        <f>'2.3'!CI21/'3.1.a'!$M$183</f>
        <v>1.5889831405136411E-2</v>
      </c>
      <c r="CJ21" s="213">
        <f>'2.3'!CJ21/'3.1.a'!$M$183</f>
        <v>2.8475202860766533E-2</v>
      </c>
      <c r="CK21" s="213">
        <f>'2.3'!CK21/'3.1.a'!$M$183</f>
        <v>0</v>
      </c>
      <c r="CL21" s="283">
        <f>'2.3'!CL21/'3.1.a'!$M$183</f>
        <v>5.2636090927193457E-2</v>
      </c>
    </row>
    <row r="22" spans="1:91" ht="20.100000000000001" customHeight="1" x14ac:dyDescent="0.25">
      <c r="A22" s="32">
        <v>23</v>
      </c>
      <c r="B22" s="33" t="s">
        <v>807</v>
      </c>
      <c r="C22" s="236">
        <f>'2.3'!C22/'3.1.a'!$C$183</f>
        <v>4.6767152695409778E-3</v>
      </c>
      <c r="D22" s="213">
        <f>'2.3'!D22/'3.1.a'!$C$183</f>
        <v>0</v>
      </c>
      <c r="E22" s="213">
        <f>'2.3'!E22/'3.1.a'!$C$183</f>
        <v>0</v>
      </c>
      <c r="F22" s="213">
        <f>'2.3'!F22/'3.1.a'!$C$183</f>
        <v>4.6767152695409778E-3</v>
      </c>
      <c r="G22" s="213">
        <f>'2.3'!G22/'3.1.a'!$C$183</f>
        <v>4.621386276917233E-3</v>
      </c>
      <c r="H22" s="213">
        <f>'2.3'!H22/'3.1.a'!$C$183</f>
        <v>3.7386958364547035E-3</v>
      </c>
      <c r="I22" s="213">
        <f>'2.3'!I22/'3.1.a'!$C$183</f>
        <v>0</v>
      </c>
      <c r="J22" s="237">
        <f>'2.3'!J22/'3.1.a'!$C$183</f>
        <v>1.3036797382912914E-2</v>
      </c>
      <c r="K22" s="236">
        <f>'2.3'!K22/'3.1.a'!$D$183</f>
        <v>4.5137741632243255E-3</v>
      </c>
      <c r="L22" s="213">
        <f>'2.3'!L22/'3.1.a'!$D$183</f>
        <v>0</v>
      </c>
      <c r="M22" s="213">
        <f>'2.3'!M22/'3.1.a'!$D$183</f>
        <v>0</v>
      </c>
      <c r="N22" s="213">
        <f>'2.3'!N22/'3.1.a'!$D$183</f>
        <v>4.5137741632243255E-3</v>
      </c>
      <c r="O22" s="213">
        <f>'2.3'!O22/'3.1.a'!$D$183</f>
        <v>4.5791249484162947E-3</v>
      </c>
      <c r="P22" s="213">
        <f>'2.3'!P22/'3.1.a'!$D$183</f>
        <v>3.8962716736169788E-3</v>
      </c>
      <c r="Q22" s="213">
        <f>'2.3'!Q22/'3.1.a'!$D$183</f>
        <v>0</v>
      </c>
      <c r="R22" s="237">
        <f>'2.3'!R22/'3.1.a'!$D$183</f>
        <v>1.2989170785257598E-2</v>
      </c>
      <c r="S22" s="236">
        <f>'2.3'!S22/'3.1.a'!$E$183</f>
        <v>4.3472571841587119E-3</v>
      </c>
      <c r="T22" s="213">
        <f>'2.3'!T22/'3.1.a'!$E$183</f>
        <v>0</v>
      </c>
      <c r="U22" s="213">
        <f>'2.3'!U22/'3.1.a'!$E$183</f>
        <v>0</v>
      </c>
      <c r="V22" s="213">
        <f>'2.3'!V22/'3.1.a'!$E$183</f>
        <v>4.3472571841587119E-3</v>
      </c>
      <c r="W22" s="213">
        <f>'2.3'!W22/'3.1.a'!$E$183</f>
        <v>4.5345977784977858E-3</v>
      </c>
      <c r="X22" s="213">
        <f>'2.3'!X22/'3.1.a'!$E$183</f>
        <v>4.1898246226187803E-3</v>
      </c>
      <c r="Y22" s="213">
        <f>'2.3'!Y22/'3.1.a'!$E$183</f>
        <v>0</v>
      </c>
      <c r="Z22" s="237">
        <f>'2.3'!Z22/'3.1.a'!$E$183</f>
        <v>1.3071679585275279E-2</v>
      </c>
      <c r="AA22" s="236">
        <f>'2.3'!AA22/'3.1.a'!$F$183</f>
        <v>4.1707781444998227E-3</v>
      </c>
      <c r="AB22" s="213">
        <f>'2.3'!AB22/'3.1.a'!$F$183</f>
        <v>0</v>
      </c>
      <c r="AC22" s="213">
        <f>'2.3'!AC22/'3.1.a'!$F$183</f>
        <v>0</v>
      </c>
      <c r="AD22" s="213">
        <f>'2.3'!AD22/'3.1.a'!$F$183</f>
        <v>4.1707781444998227E-3</v>
      </c>
      <c r="AE22" s="213">
        <f>'2.3'!AE22/'3.1.a'!$F$183</f>
        <v>4.7923529419487774E-3</v>
      </c>
      <c r="AF22" s="213">
        <f>'2.3'!AF22/'3.1.a'!$F$183</f>
        <v>4.1835322441457273E-3</v>
      </c>
      <c r="AG22" s="213">
        <f>'2.3'!AG22/'3.1.a'!$F$183</f>
        <v>0</v>
      </c>
      <c r="AH22" s="237">
        <f>'2.3'!AH22/'3.1.a'!$F$183</f>
        <v>1.3146663330594327E-2</v>
      </c>
      <c r="AI22" s="236">
        <f>'2.3'!AI22/'3.1.a'!$G$183</f>
        <v>4.3195782343652313E-3</v>
      </c>
      <c r="AJ22" s="213">
        <f>'2.3'!AJ22/'3.1.a'!$G$183</f>
        <v>0</v>
      </c>
      <c r="AK22" s="213">
        <f>'2.3'!AK22/'3.1.a'!$G$183</f>
        <v>0</v>
      </c>
      <c r="AL22" s="213">
        <f>'2.3'!AL22/'3.1.a'!$G$183</f>
        <v>4.3195782343652313E-3</v>
      </c>
      <c r="AM22" s="213">
        <f>'2.3'!AM22/'3.1.a'!$G$183</f>
        <v>4.9023326485246503E-3</v>
      </c>
      <c r="AN22" s="213">
        <f>'2.3'!AN22/'3.1.a'!$G$183</f>
        <v>4.2890140199428632E-3</v>
      </c>
      <c r="AO22" s="213">
        <f>'2.3'!AO22/'3.1.a'!$G$183</f>
        <v>0</v>
      </c>
      <c r="AP22" s="237">
        <f>'2.3'!AP22/'3.1.a'!$G$183</f>
        <v>1.3510924902832745E-2</v>
      </c>
      <c r="AQ22" s="236">
        <f>'2.3'!AQ22/'3.1.a'!$H$183</f>
        <v>4.6455953155107076E-3</v>
      </c>
      <c r="AR22" s="213">
        <f>'2.3'!AR22/'3.1.a'!$H$183</f>
        <v>0</v>
      </c>
      <c r="AS22" s="213">
        <f>'2.3'!AS22/'3.1.a'!$H$183</f>
        <v>0</v>
      </c>
      <c r="AT22" s="213">
        <f>'2.3'!AT22/'3.1.a'!$H$183</f>
        <v>4.6455953155107076E-3</v>
      </c>
      <c r="AU22" s="213">
        <f>'2.3'!AU22/'3.1.a'!$H$183</f>
        <v>5.3706043927177535E-3</v>
      </c>
      <c r="AV22" s="213">
        <f>'2.3'!AV22/'3.1.a'!$H$183</f>
        <v>4.5922245069746469E-3</v>
      </c>
      <c r="AW22" s="213">
        <f>'2.3'!AW22/'3.1.a'!$H$183</f>
        <v>0</v>
      </c>
      <c r="AX22" s="237">
        <f>'2.3'!AX22/'3.1.a'!$H$183</f>
        <v>1.4608424215203109E-2</v>
      </c>
      <c r="AY22" s="236">
        <f>'2.3'!AY22/'3.1.a'!$I$183</f>
        <v>4.8222119048907169E-3</v>
      </c>
      <c r="AZ22" s="213">
        <f>'2.3'!AZ22/'3.1.a'!$I$183</f>
        <v>0</v>
      </c>
      <c r="BA22" s="213">
        <f>'2.3'!BA22/'3.1.a'!$I$183</f>
        <v>0</v>
      </c>
      <c r="BB22" s="213">
        <f>'2.3'!BB22/'3.1.a'!$I$183</f>
        <v>4.8222119048907169E-3</v>
      </c>
      <c r="BC22" s="213">
        <f>'2.3'!BC22/'3.1.a'!$I$183</f>
        <v>5.6027658882358182E-3</v>
      </c>
      <c r="BD22" s="213">
        <f>'2.3'!BD22/'3.1.a'!$I$183</f>
        <v>4.919250487799268E-3</v>
      </c>
      <c r="BE22" s="213">
        <f>'2.3'!BE22/'3.1.a'!$I$183</f>
        <v>0</v>
      </c>
      <c r="BF22" s="237">
        <f>'2.3'!BF22/'3.1.a'!$I$183</f>
        <v>1.5344228280925803E-2</v>
      </c>
      <c r="BG22" s="236">
        <f>'2.3'!BG22/'3.1.a'!$J$183</f>
        <v>5.0418145108032941E-3</v>
      </c>
      <c r="BH22" s="213">
        <f>'2.3'!BH22/'3.1.a'!$J$183</f>
        <v>0</v>
      </c>
      <c r="BI22" s="213">
        <f>'2.3'!BI22/'3.1.a'!$J$183</f>
        <v>0</v>
      </c>
      <c r="BJ22" s="213">
        <f>'2.3'!BJ22/'3.1.a'!$J$183</f>
        <v>5.0418145108032941E-3</v>
      </c>
      <c r="BK22" s="213">
        <f>'2.3'!BK22/'3.1.a'!$J$183</f>
        <v>5.4151909409017257E-3</v>
      </c>
      <c r="BL22" s="213">
        <f>'2.3'!BL22/'3.1.a'!$J$183</f>
        <v>4.9409633217130039E-3</v>
      </c>
      <c r="BM22" s="213">
        <f>'2.3'!BM22/'3.1.a'!$J$183</f>
        <v>0</v>
      </c>
      <c r="BN22" s="237">
        <f>'2.3'!BN22/'3.1.a'!$J$183</f>
        <v>1.5397968773418024E-2</v>
      </c>
      <c r="BO22" s="236">
        <f>'2.3'!BO22/'3.1.a'!$K$183</f>
        <v>4.8689075901331615E-3</v>
      </c>
      <c r="BP22" s="213">
        <f>'2.3'!BP22/'3.1.a'!$K$183</f>
        <v>0</v>
      </c>
      <c r="BQ22" s="213">
        <f>'2.3'!BQ22/'3.1.a'!$K$183</f>
        <v>0</v>
      </c>
      <c r="BR22" s="213">
        <f>'2.3'!BR22/'3.1.a'!$K$183</f>
        <v>4.8689075901331615E-3</v>
      </c>
      <c r="BS22" s="213">
        <f>'2.3'!BS22/'3.1.a'!$K$183</f>
        <v>5.4688806217867529E-3</v>
      </c>
      <c r="BT22" s="213">
        <f>'2.3'!BT22/'3.1.a'!$K$183</f>
        <v>4.897627522857554E-3</v>
      </c>
      <c r="BU22" s="213">
        <f>'2.3'!BU22/'3.1.a'!$K$183</f>
        <v>0</v>
      </c>
      <c r="BV22" s="237">
        <f>'2.3'!BV22/'3.1.a'!$K$183</f>
        <v>1.523541573477747E-2</v>
      </c>
      <c r="BW22" s="236">
        <f>'2.3'!BW22/'3.1.a'!$L$183</f>
        <v>4.9781129537537919E-3</v>
      </c>
      <c r="BX22" s="213">
        <f>'2.3'!BX22/'3.1.a'!$L$183</f>
        <v>0</v>
      </c>
      <c r="BY22" s="213">
        <f>'2.3'!BY22/'3.1.a'!$L$183</f>
        <v>0</v>
      </c>
      <c r="BZ22" s="213">
        <f>'2.3'!BZ22/'3.1.a'!$L$183</f>
        <v>4.9781129537537919E-3</v>
      </c>
      <c r="CA22" s="213">
        <f>'2.3'!CA22/'3.1.a'!$L$183</f>
        <v>5.4725085721370635E-3</v>
      </c>
      <c r="CB22" s="213">
        <f>'2.3'!CB22/'3.1.a'!$L$183</f>
        <v>5.0805832635170099E-3</v>
      </c>
      <c r="CC22" s="213">
        <f>'2.3'!CC22/'3.1.a'!$L$183</f>
        <v>0</v>
      </c>
      <c r="CD22" s="237">
        <f>'2.3'!CD22/'3.1.a'!$L$183</f>
        <v>1.5531204789407865E-2</v>
      </c>
      <c r="CE22" s="236">
        <f>'2.3'!CE22/'3.1.a'!$M$183</f>
        <v>5.2071301745580762E-3</v>
      </c>
      <c r="CF22" s="213">
        <f>'2.3'!CF22/'3.1.a'!$M$183</f>
        <v>0</v>
      </c>
      <c r="CG22" s="213">
        <f>'2.3'!CG22/'3.1.a'!$M$183</f>
        <v>0</v>
      </c>
      <c r="CH22" s="213">
        <f>'2.3'!CH22/'3.1.a'!$M$183</f>
        <v>5.2071301745580762E-3</v>
      </c>
      <c r="CI22" s="213">
        <f>'2.3'!CI22/'3.1.a'!$M$183</f>
        <v>5.7242703773956989E-3</v>
      </c>
      <c r="CJ22" s="213">
        <f>'2.3'!CJ22/'3.1.a'!$M$183</f>
        <v>5.3143146131036136E-3</v>
      </c>
      <c r="CK22" s="213">
        <f>'2.3'!CK22/'3.1.a'!$M$183</f>
        <v>0</v>
      </c>
      <c r="CL22" s="283">
        <f>'2.3'!CL22/'3.1.a'!$M$183</f>
        <v>1.6245715165057389E-2</v>
      </c>
    </row>
    <row r="23" spans="1:91" ht="20.100000000000001" customHeight="1" x14ac:dyDescent="0.25">
      <c r="A23" s="32">
        <v>24</v>
      </c>
      <c r="B23" s="33" t="s">
        <v>808</v>
      </c>
      <c r="C23" s="236">
        <f>'2.3'!C23/'3.1.a'!$C$183</f>
        <v>7.0462715640765505E-2</v>
      </c>
      <c r="D23" s="213">
        <f>'2.3'!D23/'3.1.a'!$C$183</f>
        <v>4.1882890247428679E-3</v>
      </c>
      <c r="E23" s="213">
        <f>'2.3'!E23/'3.1.a'!$C$183</f>
        <v>-4.5833047401248684E-3</v>
      </c>
      <c r="F23" s="213">
        <f>'2.3'!F23/'3.1.a'!$C$183</f>
        <v>7.0067699925383503E-2</v>
      </c>
      <c r="G23" s="213">
        <f>'2.3'!G23/'3.1.a'!$C$183</f>
        <v>1.5801267789521251E-2</v>
      </c>
      <c r="H23" s="213">
        <f>'2.3'!H23/'3.1.a'!$C$183</f>
        <v>2.826397572436145E-3</v>
      </c>
      <c r="I23" s="213">
        <f>'2.3'!I23/'3.1.a'!$C$183</f>
        <v>-1.8263982205844125E-2</v>
      </c>
      <c r="J23" s="237">
        <f>'2.3'!J23/'3.1.a'!$C$183</f>
        <v>7.0431383081496782E-2</v>
      </c>
      <c r="K23" s="236">
        <f>'2.3'!K23/'3.1.a'!$D$183</f>
        <v>7.5915072197313915E-2</v>
      </c>
      <c r="L23" s="213">
        <f>'2.3'!L23/'3.1.a'!$D$183</f>
        <v>4.4994744456014115E-3</v>
      </c>
      <c r="M23" s="213">
        <f>'2.3'!M23/'3.1.a'!$D$183</f>
        <v>-4.7069205464353881E-3</v>
      </c>
      <c r="N23" s="213">
        <f>'2.3'!N23/'3.1.a'!$D$183</f>
        <v>7.5707626096479935E-2</v>
      </c>
      <c r="O23" s="213">
        <f>'2.3'!O23/'3.1.a'!$D$183</f>
        <v>1.1105999854605381E-2</v>
      </c>
      <c r="P23" s="213">
        <f>'2.3'!P23/'3.1.a'!$D$183</f>
        <v>2.1189389352638832E-3</v>
      </c>
      <c r="Q23" s="213">
        <f>'2.3'!Q23/'3.1.a'!$D$183</f>
        <v>-1.2683658664882412E-2</v>
      </c>
      <c r="R23" s="237">
        <f>'2.3'!R23/'3.1.a'!$D$183</f>
        <v>7.6248906221466795E-2</v>
      </c>
      <c r="S23" s="236">
        <f>'2.3'!S23/'3.1.a'!$E$183</f>
        <v>6.8865852911713515E-2</v>
      </c>
      <c r="T23" s="213">
        <f>'2.3'!T23/'3.1.a'!$E$183</f>
        <v>3.5586312298349241E-3</v>
      </c>
      <c r="U23" s="213">
        <f>'2.3'!U23/'3.1.a'!$E$183</f>
        <v>-3.6641544527681543E-3</v>
      </c>
      <c r="V23" s="213">
        <f>'2.3'!V23/'3.1.a'!$E$183</f>
        <v>6.8760329688780278E-2</v>
      </c>
      <c r="W23" s="213">
        <f>'2.3'!W23/'3.1.a'!$E$183</f>
        <v>1.1837108681706496E-2</v>
      </c>
      <c r="X23" s="213">
        <f>'2.3'!X23/'3.1.a'!$E$183</f>
        <v>2.2451086041444402E-3</v>
      </c>
      <c r="Y23" s="213">
        <f>'2.3'!Y23/'3.1.a'!$E$183</f>
        <v>-1.35030107867377E-2</v>
      </c>
      <c r="Z23" s="237">
        <f>'2.3'!Z23/'3.1.a'!$E$183</f>
        <v>6.9339536187893513E-2</v>
      </c>
      <c r="AA23" s="236">
        <f>'2.3'!AA23/'3.1.a'!$F$183</f>
        <v>6.8695008716921496E-2</v>
      </c>
      <c r="AB23" s="213">
        <f>'2.3'!AB23/'3.1.a'!$F$183</f>
        <v>3.34151722817028E-3</v>
      </c>
      <c r="AC23" s="213">
        <f>'2.3'!AC23/'3.1.a'!$F$183</f>
        <v>-3.2546915512848911E-3</v>
      </c>
      <c r="AD23" s="213">
        <f>'2.3'!AD23/'3.1.a'!$F$183</f>
        <v>6.878183439380689E-2</v>
      </c>
      <c r="AE23" s="213">
        <f>'2.3'!AE23/'3.1.a'!$F$183</f>
        <v>1.0149071231875551E-2</v>
      </c>
      <c r="AF23" s="213">
        <f>'2.3'!AF23/'3.1.a'!$F$183</f>
        <v>2.0249075949927888E-3</v>
      </c>
      <c r="AG23" s="213">
        <f>'2.3'!AG23/'3.1.a'!$F$183</f>
        <v>-1.1256225503717163E-2</v>
      </c>
      <c r="AH23" s="237">
        <f>'2.3'!AH23/'3.1.a'!$F$183</f>
        <v>6.9699587716958056E-2</v>
      </c>
      <c r="AI23" s="236">
        <f>'2.3'!AI23/'3.1.a'!$G$183</f>
        <v>7.374212976095898E-2</v>
      </c>
      <c r="AJ23" s="213">
        <f>'2.3'!AJ23/'3.1.a'!$G$183</f>
        <v>3.6435847536344383E-3</v>
      </c>
      <c r="AK23" s="213">
        <f>'2.3'!AK23/'3.1.a'!$G$183</f>
        <v>-3.6605911881200629E-3</v>
      </c>
      <c r="AL23" s="213">
        <f>'2.3'!AL23/'3.1.a'!$G$183</f>
        <v>7.3725123326473366E-2</v>
      </c>
      <c r="AM23" s="213">
        <f>'2.3'!AM23/'3.1.a'!$G$183</f>
        <v>9.1717737726462831E-3</v>
      </c>
      <c r="AN23" s="213">
        <f>'2.3'!AN23/'3.1.a'!$G$183</f>
        <v>1.862869962317095E-3</v>
      </c>
      <c r="AO23" s="213">
        <f>'2.3'!AO23/'3.1.a'!$G$183</f>
        <v>-9.6399234957405995E-3</v>
      </c>
      <c r="AP23" s="237">
        <f>'2.3'!AP23/'3.1.a'!$G$183</f>
        <v>7.5119843565696134E-2</v>
      </c>
      <c r="AQ23" s="236">
        <f>'2.3'!AQ23/'3.1.a'!$H$183</f>
        <v>0.11682651863370931</v>
      </c>
      <c r="AR23" s="213">
        <f>'2.3'!AR23/'3.1.a'!$H$183</f>
        <v>4.709861897447324E-3</v>
      </c>
      <c r="AS23" s="213">
        <f>'2.3'!AS23/'3.1.a'!$H$183</f>
        <v>-4.7519463471000552E-3</v>
      </c>
      <c r="AT23" s="213">
        <f>'2.3'!AT23/'3.1.a'!$H$183</f>
        <v>0.1167844341840566</v>
      </c>
      <c r="AU23" s="213">
        <f>'2.3'!AU23/'3.1.a'!$H$183</f>
        <v>1.4949169165193557E-2</v>
      </c>
      <c r="AV23" s="213">
        <f>'2.3'!AV23/'3.1.a'!$H$183</f>
        <v>2.8520755242562191E-3</v>
      </c>
      <c r="AW23" s="213">
        <f>'2.3'!AW23/'3.1.a'!$H$183</f>
        <v>-1.5384548654384425E-2</v>
      </c>
      <c r="AX23" s="237">
        <f>'2.3'!AX23/'3.1.a'!$H$183</f>
        <v>0.11920113021912193</v>
      </c>
      <c r="AY23" s="236">
        <f>'2.3'!AY23/'3.1.a'!$I$183</f>
        <v>9.6813119949609019E-2</v>
      </c>
      <c r="AZ23" s="213">
        <f>'2.3'!AZ23/'3.1.a'!$I$183</f>
        <v>5.0710289569855013E-3</v>
      </c>
      <c r="BA23" s="213">
        <f>'2.3'!BA23/'3.1.a'!$I$183</f>
        <v>-5.0769640354117688E-3</v>
      </c>
      <c r="BB23" s="213">
        <f>'2.3'!BB23/'3.1.a'!$I$183</f>
        <v>9.6807184871182755E-2</v>
      </c>
      <c r="BC23" s="213">
        <f>'2.3'!BC23/'3.1.a'!$I$183</f>
        <v>1.2815210951734808E-2</v>
      </c>
      <c r="BD23" s="213">
        <f>'2.3'!BD23/'3.1.a'!$I$183</f>
        <v>1.5059967648767018E-3</v>
      </c>
      <c r="BE23" s="213">
        <f>'2.3'!BE23/'3.1.a'!$I$183</f>
        <v>-1.1604393623569274E-2</v>
      </c>
      <c r="BF23" s="237">
        <f>'2.3'!BF23/'3.1.a'!$I$183</f>
        <v>9.952399896422498E-2</v>
      </c>
      <c r="BG23" s="236">
        <f>'2.3'!BG23/'3.1.a'!$J$183</f>
        <v>8.7590365827232897E-2</v>
      </c>
      <c r="BH23" s="213">
        <f>'2.3'!BH23/'3.1.a'!$J$183</f>
        <v>3.7039473648629116E-3</v>
      </c>
      <c r="BI23" s="213">
        <f>'2.3'!BI23/'3.1.a'!$J$183</f>
        <v>-4.1883594600893937E-3</v>
      </c>
      <c r="BJ23" s="213">
        <f>'2.3'!BJ23/'3.1.a'!$J$183</f>
        <v>8.7105953732006414E-2</v>
      </c>
      <c r="BK23" s="213">
        <f>'2.3'!BK23/'3.1.a'!$J$183</f>
        <v>8.2474085545204169E-3</v>
      </c>
      <c r="BL23" s="213">
        <f>'2.3'!BL23/'3.1.a'!$J$183</f>
        <v>7.857592855325269E-4</v>
      </c>
      <c r="BM23" s="213">
        <f>'2.3'!BM23/'3.1.a'!$J$183</f>
        <v>-6.6700158094053722E-3</v>
      </c>
      <c r="BN23" s="237">
        <f>'2.3'!BN23/'3.1.a'!$J$183</f>
        <v>8.9469105762653975E-2</v>
      </c>
      <c r="BO23" s="236">
        <f>'2.3'!BO23/'3.1.a'!$K$183</f>
        <v>8.6107514266505952E-2</v>
      </c>
      <c r="BP23" s="213">
        <f>'2.3'!BP23/'3.1.a'!$K$183</f>
        <v>3.1948509571823303E-3</v>
      </c>
      <c r="BQ23" s="213">
        <f>'2.3'!BQ23/'3.1.a'!$K$183</f>
        <v>-3.9061709514357297E-3</v>
      </c>
      <c r="BR23" s="213">
        <f>'2.3'!BR23/'3.1.a'!$K$183</f>
        <v>8.5396194272252549E-2</v>
      </c>
      <c r="BS23" s="213">
        <f>'2.3'!BS23/'3.1.a'!$K$183</f>
        <v>8.6718275868426162E-3</v>
      </c>
      <c r="BT23" s="213">
        <f>'2.3'!BT23/'3.1.a'!$K$183</f>
        <v>7.640802684102427E-4</v>
      </c>
      <c r="BU23" s="213">
        <f>'2.3'!BU23/'3.1.a'!$K$183</f>
        <v>-7.2541672337479253E-3</v>
      </c>
      <c r="BV23" s="237">
        <f>'2.3'!BV23/'3.1.a'!$K$183</f>
        <v>8.7577934893757481E-2</v>
      </c>
      <c r="BW23" s="236">
        <f>'2.3'!BW23/'3.1.a'!$L$183</f>
        <v>6.9872228385454122E-2</v>
      </c>
      <c r="BX23" s="213">
        <f>'2.3'!BX23/'3.1.a'!$L$183</f>
        <v>2.8842588344652896E-3</v>
      </c>
      <c r="BY23" s="213">
        <f>'2.3'!BY23/'3.1.a'!$L$183</f>
        <v>-3.6752234861778307E-3</v>
      </c>
      <c r="BZ23" s="213">
        <f>'2.3'!BZ23/'3.1.a'!$L$183</f>
        <v>6.9081263733741585E-2</v>
      </c>
      <c r="CA23" s="213">
        <f>'2.3'!CA23/'3.1.a'!$L$183</f>
        <v>6.6298580209227537E-3</v>
      </c>
      <c r="CB23" s="213">
        <f>'2.3'!CB23/'3.1.a'!$L$183</f>
        <v>6.5597987263015781E-4</v>
      </c>
      <c r="CC23" s="213">
        <f>'2.3'!CC23/'3.1.a'!$L$183</f>
        <v>-5.3128602989722671E-3</v>
      </c>
      <c r="CD23" s="237">
        <f>'2.3'!CD23/'3.1.a'!$L$183</f>
        <v>7.1054241328322235E-2</v>
      </c>
      <c r="CE23" s="236">
        <f>'2.3'!CE23/'3.1.a'!$M$183</f>
        <v>5.7818737598228823E-2</v>
      </c>
      <c r="CF23" s="213">
        <f>'2.3'!CF23/'3.1.a'!$M$183</f>
        <v>2.905884888467632E-3</v>
      </c>
      <c r="CG23" s="213">
        <f>'2.3'!CG23/'3.1.a'!$M$183</f>
        <v>-3.7641709389665805E-3</v>
      </c>
      <c r="CH23" s="213">
        <f>'2.3'!CH23/'3.1.a'!$M$183</f>
        <v>5.6960451547729871E-2</v>
      </c>
      <c r="CI23" s="213">
        <f>'2.3'!CI23/'3.1.a'!$M$183</f>
        <v>4.8799088578393383E-3</v>
      </c>
      <c r="CJ23" s="213">
        <f>'2.3'!CJ23/'3.1.a'!$M$183</f>
        <v>6.7216354454495745E-4</v>
      </c>
      <c r="CK23" s="213">
        <f>'2.3'!CK23/'3.1.a'!$M$183</f>
        <v>-4.1900568482220769E-3</v>
      </c>
      <c r="CL23" s="283">
        <f>'2.3'!CL23/'3.1.a'!$M$183</f>
        <v>5.8322467101892088E-2</v>
      </c>
    </row>
    <row r="24" spans="1:91" ht="20.100000000000001" customHeight="1" x14ac:dyDescent="0.25">
      <c r="A24" s="35">
        <v>241</v>
      </c>
      <c r="B24" s="36" t="s">
        <v>308</v>
      </c>
      <c r="C24" s="224">
        <f>'2.3'!C24/'3.1.a'!$C$183</f>
        <v>5.811362654777729E-3</v>
      </c>
      <c r="D24" s="146">
        <f>'2.3'!D24/'3.1.a'!$C$183</f>
        <v>0</v>
      </c>
      <c r="E24" s="146">
        <f>'2.3'!E24/'3.1.a'!$C$183</f>
        <v>0</v>
      </c>
      <c r="F24" s="146">
        <f>'2.3'!F24/'3.1.a'!$C$183</f>
        <v>5.811362654777729E-3</v>
      </c>
      <c r="G24" s="146">
        <f>'2.3'!G24/'3.1.a'!$C$183</f>
        <v>8.4992385047764359E-5</v>
      </c>
      <c r="H24" s="146">
        <f>'2.3'!H24/'3.1.a'!$C$183</f>
        <v>1.4938841298460799E-5</v>
      </c>
      <c r="I24" s="146">
        <f>'2.3'!I24/'3.1.a'!$C$183</f>
        <v>0</v>
      </c>
      <c r="J24" s="225">
        <f>'2.3'!J24/'3.1.a'!$C$183</f>
        <v>5.9112938811239539E-3</v>
      </c>
      <c r="K24" s="224">
        <f>'2.3'!K24/'3.1.a'!$D$183</f>
        <v>6.8849613561755424E-3</v>
      </c>
      <c r="L24" s="146">
        <f>'2.3'!L24/'3.1.a'!$D$183</f>
        <v>0</v>
      </c>
      <c r="M24" s="146">
        <f>'2.3'!M24/'3.1.a'!$D$183</f>
        <v>0</v>
      </c>
      <c r="N24" s="146">
        <f>'2.3'!N24/'3.1.a'!$D$183</f>
        <v>6.8849613561755424E-3</v>
      </c>
      <c r="O24" s="146">
        <f>'2.3'!O24/'3.1.a'!$D$183</f>
        <v>7.5774078282705645E-5</v>
      </c>
      <c r="P24" s="146">
        <f>'2.3'!P24/'3.1.a'!$D$183</f>
        <v>1.2241375398918584E-5</v>
      </c>
      <c r="Q24" s="146">
        <f>'2.3'!Q24/'3.1.a'!$D$183</f>
        <v>0</v>
      </c>
      <c r="R24" s="225">
        <f>'2.3'!R24/'3.1.a'!$D$183</f>
        <v>6.9729768098571662E-3</v>
      </c>
      <c r="S24" s="224">
        <f>'2.3'!S24/'3.1.a'!$E$183</f>
        <v>6.6505087363618268E-3</v>
      </c>
      <c r="T24" s="146">
        <f>'2.3'!T24/'3.1.a'!$E$183</f>
        <v>0</v>
      </c>
      <c r="U24" s="146">
        <f>'2.3'!U24/'3.1.a'!$E$183</f>
        <v>0</v>
      </c>
      <c r="V24" s="146">
        <f>'2.3'!V24/'3.1.a'!$E$183</f>
        <v>6.6505087363618268E-3</v>
      </c>
      <c r="W24" s="146">
        <f>'2.3'!W24/'3.1.a'!$E$183</f>
        <v>7.200741242922424E-5</v>
      </c>
      <c r="X24" s="146">
        <f>'2.3'!X24/'3.1.a'!$E$183</f>
        <v>1.3696051728508389E-5</v>
      </c>
      <c r="Y24" s="146">
        <f>'2.3'!Y24/'3.1.a'!$E$183</f>
        <v>0</v>
      </c>
      <c r="Z24" s="225">
        <f>'2.3'!Z24/'3.1.a'!$E$183</f>
        <v>6.7362122005195594E-3</v>
      </c>
      <c r="AA24" s="224">
        <f>'2.3'!AA24/'3.1.a'!$F$183</f>
        <v>7.2003798019148061E-3</v>
      </c>
      <c r="AB24" s="146">
        <f>'2.3'!AB24/'3.1.a'!$F$183</f>
        <v>0</v>
      </c>
      <c r="AC24" s="146">
        <f>'2.3'!AC24/'3.1.a'!$F$183</f>
        <v>0</v>
      </c>
      <c r="AD24" s="146">
        <f>'2.3'!AD24/'3.1.a'!$F$183</f>
        <v>7.2003798019148061E-3</v>
      </c>
      <c r="AE24" s="146">
        <f>'2.3'!AE24/'3.1.a'!$F$183</f>
        <v>1.2654142811352576E-4</v>
      </c>
      <c r="AF24" s="146">
        <f>'2.3'!AF24/'3.1.a'!$F$183</f>
        <v>2.4444560585331385E-5</v>
      </c>
      <c r="AG24" s="146">
        <f>'2.3'!AG24/'3.1.a'!$F$183</f>
        <v>0</v>
      </c>
      <c r="AH24" s="225">
        <f>'2.3'!AH24/'3.1.a'!$F$183</f>
        <v>7.3513657906136634E-3</v>
      </c>
      <c r="AI24" s="224">
        <f>'2.3'!AI24/'3.1.a'!$G$183</f>
        <v>8.6923581886535987E-3</v>
      </c>
      <c r="AJ24" s="146">
        <f>'2.3'!AJ24/'3.1.a'!$G$183</f>
        <v>0</v>
      </c>
      <c r="AK24" s="146">
        <f>'2.3'!AK24/'3.1.a'!$G$183</f>
        <v>0</v>
      </c>
      <c r="AL24" s="146">
        <f>'2.3'!AL24/'3.1.a'!$G$183</f>
        <v>8.6923581886535987E-3</v>
      </c>
      <c r="AM24" s="146">
        <f>'2.3'!AM24/'3.1.a'!$G$183</f>
        <v>1.8348342921618545E-4</v>
      </c>
      <c r="AN24" s="146">
        <f>'2.3'!AN24/'3.1.a'!$G$183</f>
        <v>2.6950249435440145E-5</v>
      </c>
      <c r="AO24" s="146">
        <f>'2.3'!AO24/'3.1.a'!$G$183</f>
        <v>0</v>
      </c>
      <c r="AP24" s="225">
        <f>'2.3'!AP24/'3.1.a'!$G$183</f>
        <v>8.9027918673052243E-3</v>
      </c>
      <c r="AQ24" s="224">
        <f>'2.3'!AQ24/'3.1.a'!$H$183</f>
        <v>1.0604586626803603E-2</v>
      </c>
      <c r="AR24" s="146">
        <f>'2.3'!AR24/'3.1.a'!$H$183</f>
        <v>0</v>
      </c>
      <c r="AS24" s="146">
        <f>'2.3'!AS24/'3.1.a'!$H$183</f>
        <v>0</v>
      </c>
      <c r="AT24" s="146">
        <f>'2.3'!AT24/'3.1.a'!$H$183</f>
        <v>1.0604586626803603E-2</v>
      </c>
      <c r="AU24" s="146">
        <f>'2.3'!AU24/'3.1.a'!$H$183</f>
        <v>3.1646197351079187E-4</v>
      </c>
      <c r="AV24" s="146">
        <f>'2.3'!AV24/'3.1.a'!$H$183</f>
        <v>4.1526452961369857E-5</v>
      </c>
      <c r="AW24" s="146">
        <f>'2.3'!AW24/'3.1.a'!$H$183</f>
        <v>0</v>
      </c>
      <c r="AX24" s="225">
        <f>'2.3'!AX24/'3.1.a'!$H$183</f>
        <v>1.0962575053275764E-2</v>
      </c>
      <c r="AY24" s="224">
        <f>'2.3'!AY24/'3.1.a'!$I$183</f>
        <v>1.0099352452167061E-2</v>
      </c>
      <c r="AZ24" s="146">
        <f>'2.3'!AZ24/'3.1.a'!$I$183</f>
        <v>0</v>
      </c>
      <c r="BA24" s="146">
        <f>'2.3'!BA24/'3.1.a'!$I$183</f>
        <v>0</v>
      </c>
      <c r="BB24" s="146">
        <f>'2.3'!BB24/'3.1.a'!$I$183</f>
        <v>1.0099352452167061E-2</v>
      </c>
      <c r="BC24" s="146">
        <f>'2.3'!BC24/'3.1.a'!$I$183</f>
        <v>3.322826435309425E-4</v>
      </c>
      <c r="BD24" s="146">
        <f>'2.3'!BD24/'3.1.a'!$I$183</f>
        <v>4.7780160782130109E-5</v>
      </c>
      <c r="BE24" s="146">
        <f>'2.3'!BE24/'3.1.a'!$I$183</f>
        <v>0</v>
      </c>
      <c r="BF24" s="225">
        <f>'2.3'!BF24/'3.1.a'!$I$183</f>
        <v>1.0479415256480135E-2</v>
      </c>
      <c r="BG24" s="224">
        <f>'2.3'!BG24/'3.1.a'!$J$183</f>
        <v>8.3590848635536497E-3</v>
      </c>
      <c r="BH24" s="146">
        <f>'2.3'!BH24/'3.1.a'!$J$183</f>
        <v>0</v>
      </c>
      <c r="BI24" s="146">
        <f>'2.3'!BI24/'3.1.a'!$J$183</f>
        <v>0</v>
      </c>
      <c r="BJ24" s="146">
        <f>'2.3'!BJ24/'3.1.a'!$J$183</f>
        <v>8.3590848635536497E-3</v>
      </c>
      <c r="BK24" s="146">
        <f>'2.3'!BK24/'3.1.a'!$J$183</f>
        <v>3.6209490111007066E-4</v>
      </c>
      <c r="BL24" s="146">
        <f>'2.3'!BL24/'3.1.a'!$J$183</f>
        <v>4.457619050316671E-5</v>
      </c>
      <c r="BM24" s="146">
        <f>'2.3'!BM24/'3.1.a'!$J$183</f>
        <v>0</v>
      </c>
      <c r="BN24" s="225">
        <f>'2.3'!BN24/'3.1.a'!$J$183</f>
        <v>8.7657559551668866E-3</v>
      </c>
      <c r="BO24" s="224">
        <f>'2.3'!BO24/'3.1.a'!$K$183</f>
        <v>7.4518306871278195E-3</v>
      </c>
      <c r="BP24" s="146">
        <f>'2.3'!BP24/'3.1.a'!$K$183</f>
        <v>0</v>
      </c>
      <c r="BQ24" s="146">
        <f>'2.3'!BQ24/'3.1.a'!$K$183</f>
        <v>0</v>
      </c>
      <c r="BR24" s="146">
        <f>'2.3'!BR24/'3.1.a'!$K$183</f>
        <v>7.4518306871278195E-3</v>
      </c>
      <c r="BS24" s="146">
        <f>'2.3'!BS24/'3.1.a'!$K$183</f>
        <v>5.0505543541731724E-4</v>
      </c>
      <c r="BT24" s="146">
        <f>'2.3'!BT24/'3.1.a'!$K$183</f>
        <v>6.6359746302443705E-5</v>
      </c>
      <c r="BU24" s="146">
        <f>'2.3'!BU24/'3.1.a'!$K$183</f>
        <v>0</v>
      </c>
      <c r="BV24" s="225">
        <f>'2.3'!BV24/'3.1.a'!$K$183</f>
        <v>8.0232458688475807E-3</v>
      </c>
      <c r="BW24" s="224">
        <f>'2.3'!BW24/'3.1.a'!$L$183</f>
        <v>7.5225070491072169E-3</v>
      </c>
      <c r="BX24" s="146">
        <f>'2.3'!BX24/'3.1.a'!$L$183</f>
        <v>0</v>
      </c>
      <c r="BY24" s="146">
        <f>'2.3'!BY24/'3.1.a'!$L$183</f>
        <v>0</v>
      </c>
      <c r="BZ24" s="146">
        <f>'2.3'!BZ24/'3.1.a'!$L$183</f>
        <v>7.5225070491072169E-3</v>
      </c>
      <c r="CA24" s="146">
        <f>'2.3'!CA24/'3.1.a'!$L$183</f>
        <v>4.075813187214189E-4</v>
      </c>
      <c r="CB24" s="146">
        <f>'2.3'!CB24/'3.1.a'!$L$183</f>
        <v>5.2660821491660037E-5</v>
      </c>
      <c r="CC24" s="146">
        <f>'2.3'!CC24/'3.1.a'!$L$183</f>
        <v>0</v>
      </c>
      <c r="CD24" s="225">
        <f>'2.3'!CD24/'3.1.a'!$L$183</f>
        <v>7.9827491893202963E-3</v>
      </c>
      <c r="CE24" s="224">
        <f>'2.3'!CE24/'3.1.a'!$M$183</f>
        <v>6.0809498133402723E-3</v>
      </c>
      <c r="CF24" s="146">
        <f>'2.3'!CF24/'3.1.a'!$M$183</f>
        <v>0</v>
      </c>
      <c r="CG24" s="146">
        <f>'2.3'!CG24/'3.1.a'!$M$183</f>
        <v>0</v>
      </c>
      <c r="CH24" s="146">
        <f>'2.3'!CH24/'3.1.a'!$M$183</f>
        <v>6.0809498133402723E-3</v>
      </c>
      <c r="CI24" s="146">
        <f>'2.3'!CI24/'3.1.a'!$M$183</f>
        <v>5.7907419993852244E-5</v>
      </c>
      <c r="CJ24" s="146">
        <f>'2.3'!CJ24/'3.1.a'!$M$183</f>
        <v>9.0837325894851413E-5</v>
      </c>
      <c r="CK24" s="146">
        <f>'2.3'!CK24/'3.1.a'!$M$183</f>
        <v>0</v>
      </c>
      <c r="CL24" s="284">
        <f>'2.3'!CL24/'3.1.a'!$M$183</f>
        <v>6.2296945592289757E-3</v>
      </c>
    </row>
    <row r="25" spans="1:91" ht="20.100000000000001" customHeight="1" x14ac:dyDescent="0.25">
      <c r="A25" s="35">
        <v>242</v>
      </c>
      <c r="B25" s="36" t="s">
        <v>309</v>
      </c>
      <c r="C25" s="224">
        <f>'2.3'!C25/'3.1.a'!$C$183</f>
        <v>5.9889599813329593E-2</v>
      </c>
      <c r="D25" s="146">
        <f>'2.3'!D25/'3.1.a'!$C$183</f>
        <v>4.1882890247428679E-3</v>
      </c>
      <c r="E25" s="146">
        <f>'2.3'!E25/'3.1.a'!$C$183</f>
        <v>0</v>
      </c>
      <c r="F25" s="146">
        <f>'2.3'!F25/'3.1.a'!$C$183</f>
        <v>6.4077888838072458E-2</v>
      </c>
      <c r="G25" s="146">
        <f>'2.3'!G25/'3.1.a'!$C$183</f>
        <v>3.25642116736658E-4</v>
      </c>
      <c r="H25" s="146">
        <f>'2.3'!H25/'3.1.a'!$C$183</f>
        <v>1.1655824556369638E-4</v>
      </c>
      <c r="I25" s="146">
        <f>'2.3'!I25/'3.1.a'!$C$183</f>
        <v>0</v>
      </c>
      <c r="J25" s="225">
        <f>'2.3'!J25/'3.1.a'!$C$183</f>
        <v>6.4520089200372818E-2</v>
      </c>
      <c r="K25" s="224">
        <f>'2.3'!K25/'3.1.a'!$D$183</f>
        <v>6.42379614564767E-2</v>
      </c>
      <c r="L25" s="146">
        <f>'2.3'!L25/'3.1.a'!$D$183</f>
        <v>4.4994744456014115E-3</v>
      </c>
      <c r="M25" s="146">
        <f>'2.3'!M25/'3.1.a'!$D$183</f>
        <v>0</v>
      </c>
      <c r="N25" s="146">
        <f>'2.3'!N25/'3.1.a'!$D$183</f>
        <v>6.873743590207812E-2</v>
      </c>
      <c r="O25" s="146">
        <f>'2.3'!O25/'3.1.a'!$D$183</f>
        <v>4.0275316964379971E-4</v>
      </c>
      <c r="P25" s="146">
        <f>'2.3'!P25/'3.1.a'!$D$183</f>
        <v>1.3574033988769682E-4</v>
      </c>
      <c r="Q25" s="146">
        <f>'2.3'!Q25/'3.1.a'!$D$183</f>
        <v>0</v>
      </c>
      <c r="R25" s="225">
        <f>'2.3'!R25/'3.1.a'!$D$183</f>
        <v>6.9275929411609621E-2</v>
      </c>
      <c r="S25" s="224">
        <f>'2.3'!S25/'3.1.a'!$E$183</f>
        <v>5.8512916399589505E-2</v>
      </c>
      <c r="T25" s="146">
        <f>'2.3'!T25/'3.1.a'!$E$183</f>
        <v>3.5586312298349241E-3</v>
      </c>
      <c r="U25" s="146">
        <f>'2.3'!U25/'3.1.a'!$E$183</f>
        <v>0</v>
      </c>
      <c r="V25" s="146">
        <f>'2.3'!V25/'3.1.a'!$E$183</f>
        <v>6.2071547629424427E-2</v>
      </c>
      <c r="W25" s="146">
        <f>'2.3'!W25/'3.1.a'!$E$183</f>
        <v>3.9234418042985279E-4</v>
      </c>
      <c r="X25" s="146">
        <f>'2.3'!X25/'3.1.a'!$E$183</f>
        <v>1.394321775196962E-4</v>
      </c>
      <c r="Y25" s="146">
        <f>'2.3'!Y25/'3.1.a'!$E$183</f>
        <v>0</v>
      </c>
      <c r="Z25" s="225">
        <f>'2.3'!Z25/'3.1.a'!$E$183</f>
        <v>6.2603323987373977E-2</v>
      </c>
      <c r="AA25" s="224">
        <f>'2.3'!AA25/'3.1.a'!$F$183</f>
        <v>5.8218753493573402E-2</v>
      </c>
      <c r="AB25" s="146">
        <f>'2.3'!AB25/'3.1.a'!$F$183</f>
        <v>3.34151722817028E-3</v>
      </c>
      <c r="AC25" s="146">
        <f>'2.3'!AC25/'3.1.a'!$F$183</f>
        <v>0</v>
      </c>
      <c r="AD25" s="146">
        <f>'2.3'!AD25/'3.1.a'!$F$183</f>
        <v>6.1560270721743679E-2</v>
      </c>
      <c r="AE25" s="146">
        <f>'2.3'!AE25/'3.1.a'!$F$183</f>
        <v>6.339917765664473E-4</v>
      </c>
      <c r="AF25" s="146">
        <f>'2.3'!AF25/'3.1.a'!$F$183</f>
        <v>1.5395942803428226E-4</v>
      </c>
      <c r="AG25" s="146">
        <f>'2.3'!AG25/'3.1.a'!$F$183</f>
        <v>0</v>
      </c>
      <c r="AH25" s="225">
        <f>'2.3'!AH25/'3.1.a'!$F$183</f>
        <v>6.2348221926344406E-2</v>
      </c>
      <c r="AI25" s="224">
        <f>'2.3'!AI25/'3.1.a'!$G$183</f>
        <v>6.1379319604805513E-2</v>
      </c>
      <c r="AJ25" s="146">
        <f>'2.3'!AJ25/'3.1.a'!$G$183</f>
        <v>3.6435847536344383E-3</v>
      </c>
      <c r="AK25" s="146">
        <f>'2.3'!AK25/'3.1.a'!$G$183</f>
        <v>0</v>
      </c>
      <c r="AL25" s="146">
        <f>'2.3'!AL25/'3.1.a'!$G$183</f>
        <v>6.5022904358439951E-2</v>
      </c>
      <c r="AM25" s="146">
        <f>'2.3'!AM25/'3.1.a'!$G$183</f>
        <v>1.0134171439771758E-3</v>
      </c>
      <c r="AN25" s="146">
        <f>'2.3'!AN25/'3.1.a'!$G$183</f>
        <v>1.8073019597379547E-4</v>
      </c>
      <c r="AO25" s="146">
        <f>'2.3'!AO25/'3.1.a'!$G$183</f>
        <v>0</v>
      </c>
      <c r="AP25" s="225">
        <f>'2.3'!AP25/'3.1.a'!$G$183</f>
        <v>6.6217051698390914E-2</v>
      </c>
      <c r="AQ25" s="224">
        <f>'2.3'!AQ25/'3.1.a'!$H$183</f>
        <v>0.10145777274070047</v>
      </c>
      <c r="AR25" s="146">
        <f>'2.3'!AR25/'3.1.a'!$H$183</f>
        <v>4.709861897447324E-3</v>
      </c>
      <c r="AS25" s="146">
        <f>'2.3'!AS25/'3.1.a'!$H$183</f>
        <v>0</v>
      </c>
      <c r="AT25" s="146">
        <f>'2.3'!AT25/'3.1.a'!$H$183</f>
        <v>0.10616763463814781</v>
      </c>
      <c r="AU25" s="146">
        <f>'2.3'!AU25/'3.1.a'!$H$183</f>
        <v>1.8290250436379847E-3</v>
      </c>
      <c r="AV25" s="146">
        <f>'2.3'!AV25/'3.1.a'!$H$183</f>
        <v>2.4189548406037528E-4</v>
      </c>
      <c r="AW25" s="146">
        <f>'2.3'!AW25/'3.1.a'!$H$183</f>
        <v>0</v>
      </c>
      <c r="AX25" s="225">
        <f>'2.3'!AX25/'3.1.a'!$H$183</f>
        <v>0.10823855516584617</v>
      </c>
      <c r="AY25" s="224">
        <f>'2.3'!AY25/'3.1.a'!$I$183</f>
        <v>8.163671222307399E-2</v>
      </c>
      <c r="AZ25" s="146">
        <f>'2.3'!AZ25/'3.1.a'!$I$183</f>
        <v>5.0710289569855013E-3</v>
      </c>
      <c r="BA25" s="146">
        <f>'2.3'!BA25/'3.1.a'!$I$183</f>
        <v>0</v>
      </c>
      <c r="BB25" s="146">
        <f>'2.3'!BB25/'3.1.a'!$I$183</f>
        <v>8.67077411800595E-2</v>
      </c>
      <c r="BC25" s="146">
        <f>'2.3'!BC25/'3.1.a'!$I$183</f>
        <v>2.0346775397662733E-3</v>
      </c>
      <c r="BD25" s="146">
        <f>'2.3'!BD25/'3.1.a'!$I$183</f>
        <v>3.0216498791907088E-4</v>
      </c>
      <c r="BE25" s="146">
        <f>'2.3'!BE25/'3.1.a'!$I$183</f>
        <v>0</v>
      </c>
      <c r="BF25" s="225">
        <f>'2.3'!BF25/'3.1.a'!$I$183</f>
        <v>8.9044583707744832E-2</v>
      </c>
      <c r="BG25" s="224">
        <f>'2.3'!BG25/'3.1.a'!$J$183</f>
        <v>7.5042921503589863E-2</v>
      </c>
      <c r="BH25" s="146">
        <f>'2.3'!BH25/'3.1.a'!$J$183</f>
        <v>3.7039473648629116E-3</v>
      </c>
      <c r="BI25" s="146">
        <f>'2.3'!BI25/'3.1.a'!$J$183</f>
        <v>0</v>
      </c>
      <c r="BJ25" s="146">
        <f>'2.3'!BJ25/'3.1.a'!$J$183</f>
        <v>7.874686886845278E-2</v>
      </c>
      <c r="BK25" s="146">
        <f>'2.3'!BK25/'3.1.a'!$J$183</f>
        <v>1.6574996724991067E-3</v>
      </c>
      <c r="BL25" s="146">
        <f>'2.3'!BL25/'3.1.a'!$J$183</f>
        <v>2.9898126653522816E-4</v>
      </c>
      <c r="BM25" s="146">
        <f>'2.3'!BM25/'3.1.a'!$J$183</f>
        <v>0</v>
      </c>
      <c r="BN25" s="225">
        <f>'2.3'!BN25/'3.1.a'!$J$183</f>
        <v>8.0703349807487099E-2</v>
      </c>
      <c r="BO25" s="224">
        <f>'2.3'!BO25/'3.1.a'!$K$183</f>
        <v>7.474951262794241E-2</v>
      </c>
      <c r="BP25" s="146">
        <f>'2.3'!BP25/'3.1.a'!$K$183</f>
        <v>3.1948509571823303E-3</v>
      </c>
      <c r="BQ25" s="146">
        <f>'2.3'!BQ25/'3.1.a'!$K$183</f>
        <v>0</v>
      </c>
      <c r="BR25" s="146">
        <f>'2.3'!BR25/'3.1.a'!$K$183</f>
        <v>7.7944363585124729E-2</v>
      </c>
      <c r="BS25" s="146">
        <f>'2.3'!BS25/'3.1.a'!$K$183</f>
        <v>1.333567618502096E-3</v>
      </c>
      <c r="BT25" s="146">
        <f>'2.3'!BT25/'3.1.a'!$K$183</f>
        <v>2.7675782128307603E-4</v>
      </c>
      <c r="BU25" s="146">
        <f>'2.3'!BU25/'3.1.a'!$K$183</f>
        <v>0</v>
      </c>
      <c r="BV25" s="225">
        <f>'2.3'!BV25/'3.1.a'!$K$183</f>
        <v>7.9554689024909891E-2</v>
      </c>
      <c r="BW25" s="224">
        <f>'2.3'!BW25/'3.1.a'!$L$183</f>
        <v>5.867449785016908E-2</v>
      </c>
      <c r="BX25" s="146">
        <f>'2.3'!BX25/'3.1.a'!$L$183</f>
        <v>2.8842588344652896E-3</v>
      </c>
      <c r="BY25" s="146">
        <f>'2.3'!BY25/'3.1.a'!$L$183</f>
        <v>0</v>
      </c>
      <c r="BZ25" s="146">
        <f>'2.3'!BZ25/'3.1.a'!$L$183</f>
        <v>6.1558756684634376E-2</v>
      </c>
      <c r="CA25" s="146">
        <f>'2.3'!CA25/'3.1.a'!$L$183</f>
        <v>1.1972600777081653E-3</v>
      </c>
      <c r="CB25" s="146">
        <f>'2.3'!CB25/'3.1.a'!$L$183</f>
        <v>3.1547537665940013E-4</v>
      </c>
      <c r="CC25" s="146">
        <f>'2.3'!CC25/'3.1.a'!$L$183</f>
        <v>0</v>
      </c>
      <c r="CD25" s="225">
        <f>'2.3'!CD25/'3.1.a'!$L$183</f>
        <v>6.3071492139001942E-2</v>
      </c>
      <c r="CE25" s="224">
        <f>'2.3'!CE25/'3.1.a'!$M$183</f>
        <v>4.7973616845921968E-2</v>
      </c>
      <c r="CF25" s="146">
        <f>'2.3'!CF25/'3.1.a'!$M$183</f>
        <v>2.905884888467632E-3</v>
      </c>
      <c r="CG25" s="146">
        <f>'2.3'!CG25/'3.1.a'!$M$183</f>
        <v>0</v>
      </c>
      <c r="CH25" s="146">
        <f>'2.3'!CH25/'3.1.a'!$M$183</f>
        <v>5.0879501734389598E-2</v>
      </c>
      <c r="CI25" s="146">
        <f>'2.3'!CI25/'3.1.a'!$M$183</f>
        <v>8.8370970754802157E-4</v>
      </c>
      <c r="CJ25" s="146">
        <f>'2.3'!CJ25/'3.1.a'!$M$183</f>
        <v>3.2956110072549389E-4</v>
      </c>
      <c r="CK25" s="146">
        <f>'2.3'!CK25/'3.1.a'!$M$183</f>
        <v>0</v>
      </c>
      <c r="CL25" s="284">
        <f>'2.3'!CL25/'3.1.a'!$M$183</f>
        <v>5.2092772542663111E-2</v>
      </c>
    </row>
    <row r="26" spans="1:91" ht="20.100000000000001" customHeight="1" x14ac:dyDescent="0.25">
      <c r="A26" s="35">
        <v>243</v>
      </c>
      <c r="B26" s="36" t="s">
        <v>310</v>
      </c>
      <c r="C26" s="224">
        <f>'2.3'!C26/'3.1.a'!$C$183</f>
        <v>4.7617531726581765E-3</v>
      </c>
      <c r="D26" s="146">
        <f>'2.3'!D26/'3.1.a'!$C$183</f>
        <v>0</v>
      </c>
      <c r="E26" s="146">
        <f>'2.3'!E26/'3.1.a'!$C$183</f>
        <v>-4.5833047401248684E-3</v>
      </c>
      <c r="F26" s="146">
        <f>'2.3'!F26/'3.1.a'!$C$183</f>
        <v>1.7844843253330854E-4</v>
      </c>
      <c r="G26" s="146">
        <f>'2.3'!G26/'3.1.a'!$C$183</f>
        <v>1.5390633287736828E-2</v>
      </c>
      <c r="H26" s="146">
        <f>'2.3'!H26/'3.1.a'!$C$183</f>
        <v>2.6949004855739878E-3</v>
      </c>
      <c r="I26" s="146">
        <f>'2.3'!I26/'3.1.a'!$C$183</f>
        <v>-1.8263982205844125E-2</v>
      </c>
      <c r="J26" s="225">
        <f>'2.3'!J26/'3.1.a'!$C$183</f>
        <v>0</v>
      </c>
      <c r="K26" s="224">
        <f>'2.3'!K26/'3.1.a'!$D$183</f>
        <v>4.7921493846616522E-3</v>
      </c>
      <c r="L26" s="146">
        <f>'2.3'!L26/'3.1.a'!$D$183</f>
        <v>0</v>
      </c>
      <c r="M26" s="146">
        <f>'2.3'!M26/'3.1.a'!$D$183</f>
        <v>-4.7069205464353881E-3</v>
      </c>
      <c r="N26" s="146">
        <f>'2.3'!N26/'3.1.a'!$D$183</f>
        <v>8.5228838226263903E-5</v>
      </c>
      <c r="O26" s="146">
        <f>'2.3'!O26/'3.1.a'!$D$183</f>
        <v>1.0627472606678878E-2</v>
      </c>
      <c r="P26" s="146">
        <f>'2.3'!P26/'3.1.a'!$D$183</f>
        <v>1.9709572199772679E-3</v>
      </c>
      <c r="Q26" s="146">
        <f>'2.3'!Q26/'3.1.a'!$D$183</f>
        <v>-1.2683658664882412E-2</v>
      </c>
      <c r="R26" s="225">
        <f>'2.3'!R26/'3.1.a'!$D$183</f>
        <v>0</v>
      </c>
      <c r="S26" s="224">
        <f>'2.3'!S26/'3.1.a'!$E$183</f>
        <v>3.7024277757621966E-3</v>
      </c>
      <c r="T26" s="146">
        <f>'2.3'!T26/'3.1.a'!$E$183</f>
        <v>0</v>
      </c>
      <c r="U26" s="146">
        <f>'2.3'!U26/'3.1.a'!$E$183</f>
        <v>-3.6641544527681543E-3</v>
      </c>
      <c r="V26" s="146">
        <f>'2.3'!V26/'3.1.a'!$E$183</f>
        <v>3.8273322994042114E-5</v>
      </c>
      <c r="W26" s="146">
        <f>'2.3'!W26/'3.1.a'!$E$183</f>
        <v>1.1372757088847418E-2</v>
      </c>
      <c r="X26" s="146">
        <f>'2.3'!X26/'3.1.a'!$E$183</f>
        <v>2.0919803748962358E-3</v>
      </c>
      <c r="Y26" s="146">
        <f>'2.3'!Y26/'3.1.a'!$E$183</f>
        <v>-1.35030107867377E-2</v>
      </c>
      <c r="Z26" s="225">
        <f>'2.3'!Z26/'3.1.a'!$E$183</f>
        <v>0</v>
      </c>
      <c r="AA26" s="224">
        <f>'2.3'!AA26/'3.1.a'!$F$183</f>
        <v>3.275875421433299E-3</v>
      </c>
      <c r="AB26" s="146">
        <f>'2.3'!AB26/'3.1.a'!$F$183</f>
        <v>0</v>
      </c>
      <c r="AC26" s="146">
        <f>'2.3'!AC26/'3.1.a'!$F$183</f>
        <v>-3.2546915512848911E-3</v>
      </c>
      <c r="AD26" s="146">
        <f>'2.3'!AD26/'3.1.a'!$F$183</f>
        <v>2.1183870148407718E-5</v>
      </c>
      <c r="AE26" s="146">
        <f>'2.3'!AE26/'3.1.a'!$F$183</f>
        <v>9.3885380271955775E-3</v>
      </c>
      <c r="AF26" s="146">
        <f>'2.3'!AF26/'3.1.a'!$F$183</f>
        <v>1.8465036063731752E-3</v>
      </c>
      <c r="AG26" s="146">
        <f>'2.3'!AG26/'3.1.a'!$F$183</f>
        <v>-1.1256225503717163E-2</v>
      </c>
      <c r="AH26" s="225">
        <f>'2.3'!AH26/'3.1.a'!$F$183</f>
        <v>0</v>
      </c>
      <c r="AI26" s="224">
        <f>'2.3'!AI26/'3.1.a'!$G$183</f>
        <v>3.6704519674998796E-3</v>
      </c>
      <c r="AJ26" s="146">
        <f>'2.3'!AJ26/'3.1.a'!$G$183</f>
        <v>0</v>
      </c>
      <c r="AK26" s="146">
        <f>'2.3'!AK26/'3.1.a'!$G$183</f>
        <v>-3.6605911881200629E-3</v>
      </c>
      <c r="AL26" s="146">
        <f>'2.3'!AL26/'3.1.a'!$G$183</f>
        <v>9.8607793798169018E-6</v>
      </c>
      <c r="AM26" s="146">
        <f>'2.3'!AM26/'3.1.a'!$G$183</f>
        <v>7.9748731994529233E-3</v>
      </c>
      <c r="AN26" s="146">
        <f>'2.3'!AN26/'3.1.a'!$G$183</f>
        <v>1.6551895169078592E-3</v>
      </c>
      <c r="AO26" s="146">
        <f>'2.3'!AO26/'3.1.a'!$G$183</f>
        <v>-9.6399234957405995E-3</v>
      </c>
      <c r="AP26" s="225">
        <f>'2.3'!AP26/'3.1.a'!$G$183</f>
        <v>0</v>
      </c>
      <c r="AQ26" s="224">
        <f>'2.3'!AQ26/'3.1.a'!$H$183</f>
        <v>4.764159266205225E-3</v>
      </c>
      <c r="AR26" s="146">
        <f>'2.3'!AR26/'3.1.a'!$H$183</f>
        <v>0</v>
      </c>
      <c r="AS26" s="146">
        <f>'2.3'!AS26/'3.1.a'!$H$183</f>
        <v>-4.7519463471000552E-3</v>
      </c>
      <c r="AT26" s="146">
        <f>'2.3'!AT26/'3.1.a'!$H$183</f>
        <v>1.2212919105170428E-5</v>
      </c>
      <c r="AU26" s="146">
        <f>'2.3'!AU26/'3.1.a'!$H$183</f>
        <v>1.2803682148044782E-2</v>
      </c>
      <c r="AV26" s="146">
        <f>'2.3'!AV26/'3.1.a'!$H$183</f>
        <v>2.5686535872344739E-3</v>
      </c>
      <c r="AW26" s="146">
        <f>'2.3'!AW26/'3.1.a'!$H$183</f>
        <v>-1.5384548654384425E-2</v>
      </c>
      <c r="AX26" s="225">
        <f>'2.3'!AX26/'3.1.a'!$H$183</f>
        <v>0</v>
      </c>
      <c r="AY26" s="224">
        <f>'2.3'!AY26/'3.1.a'!$I$183</f>
        <v>5.0770552743679498E-3</v>
      </c>
      <c r="AZ26" s="146">
        <f>'2.3'!AZ26/'3.1.a'!$I$183</f>
        <v>0</v>
      </c>
      <c r="BA26" s="146">
        <f>'2.3'!BA26/'3.1.a'!$I$183</f>
        <v>-5.0769640354117688E-3</v>
      </c>
      <c r="BB26" s="146">
        <f>'2.3'!BB26/'3.1.a'!$I$183</f>
        <v>9.1238956180824501E-8</v>
      </c>
      <c r="BC26" s="146">
        <f>'2.3'!BC26/'3.1.a'!$I$183</f>
        <v>1.0448250768437594E-2</v>
      </c>
      <c r="BD26" s="146">
        <f>'2.3'!BD26/'3.1.a'!$I$183</f>
        <v>1.156051616175501E-3</v>
      </c>
      <c r="BE26" s="146">
        <f>'2.3'!BE26/'3.1.a'!$I$183</f>
        <v>-1.1604393623569274E-2</v>
      </c>
      <c r="BF26" s="225">
        <f>'2.3'!BF26/'3.1.a'!$I$183</f>
        <v>0</v>
      </c>
      <c r="BG26" s="224">
        <f>'2.3'!BG26/'3.1.a'!$J$183</f>
        <v>4.1883594600893937E-3</v>
      </c>
      <c r="BH26" s="146">
        <f>'2.3'!BH26/'3.1.a'!$J$183</f>
        <v>0</v>
      </c>
      <c r="BI26" s="146">
        <f>'2.3'!BI26/'3.1.a'!$J$183</f>
        <v>-4.1883594600893937E-3</v>
      </c>
      <c r="BJ26" s="146">
        <f>'2.3'!BJ26/'3.1.a'!$J$183</f>
        <v>0</v>
      </c>
      <c r="BK26" s="146">
        <f>'2.3'!BK26/'3.1.a'!$J$183</f>
        <v>6.2278139809112398E-3</v>
      </c>
      <c r="BL26" s="146">
        <f>'2.3'!BL26/'3.1.a'!$J$183</f>
        <v>4.4220182849413205E-4</v>
      </c>
      <c r="BM26" s="146">
        <f>'2.3'!BM26/'3.1.a'!$J$183</f>
        <v>-6.6700158094053722E-3</v>
      </c>
      <c r="BN26" s="225">
        <f>'2.3'!BN26/'3.1.a'!$J$183</f>
        <v>0</v>
      </c>
      <c r="BO26" s="224">
        <f>'2.3'!BO26/'3.1.a'!$K$183</f>
        <v>3.9061709514357297E-3</v>
      </c>
      <c r="BP26" s="146">
        <f>'2.3'!BP26/'3.1.a'!$K$183</f>
        <v>0</v>
      </c>
      <c r="BQ26" s="146">
        <f>'2.3'!BQ26/'3.1.a'!$K$183</f>
        <v>-3.9061709514357297E-3</v>
      </c>
      <c r="BR26" s="146">
        <f>'2.3'!BR26/'3.1.a'!$K$183</f>
        <v>0</v>
      </c>
      <c r="BS26" s="146">
        <f>'2.3'!BS26/'3.1.a'!$K$183</f>
        <v>6.8332045329232028E-3</v>
      </c>
      <c r="BT26" s="146">
        <f>'2.3'!BT26/'3.1.a'!$K$183</f>
        <v>4.2096270082472289E-4</v>
      </c>
      <c r="BU26" s="146">
        <f>'2.3'!BU26/'3.1.a'!$K$183</f>
        <v>-7.2541672337479253E-3</v>
      </c>
      <c r="BV26" s="225">
        <f>'2.3'!BV26/'3.1.a'!$K$183</f>
        <v>0</v>
      </c>
      <c r="BW26" s="224">
        <f>'2.3'!BW26/'3.1.a'!$L$183</f>
        <v>3.6752234861778307E-3</v>
      </c>
      <c r="BX26" s="146">
        <f>'2.3'!BX26/'3.1.a'!$L$183</f>
        <v>0</v>
      </c>
      <c r="BY26" s="146">
        <f>'2.3'!BY26/'3.1.a'!$L$183</f>
        <v>-3.6752234861778307E-3</v>
      </c>
      <c r="BZ26" s="146">
        <f>'2.3'!BZ26/'3.1.a'!$L$183</f>
        <v>0</v>
      </c>
      <c r="CA26" s="146">
        <f>'2.3'!CA26/'3.1.a'!$L$183</f>
        <v>5.0250166244931692E-3</v>
      </c>
      <c r="CB26" s="146">
        <f>'2.3'!CB26/'3.1.a'!$L$183</f>
        <v>2.878436744790976E-4</v>
      </c>
      <c r="CC26" s="146">
        <f>'2.3'!CC26/'3.1.a'!$L$183</f>
        <v>-5.3128602989722671E-3</v>
      </c>
      <c r="CD26" s="225">
        <f>'2.3'!CD26/'3.1.a'!$L$183</f>
        <v>0</v>
      </c>
      <c r="CE26" s="224">
        <f>'2.3'!CE26/'3.1.a'!$M$183</f>
        <v>3.7641709389665805E-3</v>
      </c>
      <c r="CF26" s="146">
        <f>'2.3'!CF26/'3.1.a'!$M$183</f>
        <v>0</v>
      </c>
      <c r="CG26" s="146">
        <f>'2.3'!CG26/'3.1.a'!$M$183</f>
        <v>-3.7641709389665805E-3</v>
      </c>
      <c r="CH26" s="146">
        <f>'2.3'!CH26/'3.1.a'!$M$183</f>
        <v>0</v>
      </c>
      <c r="CI26" s="146">
        <f>'2.3'!CI26/'3.1.a'!$M$183</f>
        <v>3.9382917302974649E-3</v>
      </c>
      <c r="CJ26" s="146">
        <f>'2.3'!CJ26/'3.1.a'!$M$183</f>
        <v>2.5176511792461223E-4</v>
      </c>
      <c r="CK26" s="146">
        <f>'2.3'!CK26/'3.1.a'!$M$183</f>
        <v>-4.1900568482220769E-3</v>
      </c>
      <c r="CL26" s="284">
        <f>'2.3'!CL26/'3.1.a'!$M$183</f>
        <v>0</v>
      </c>
    </row>
    <row r="27" spans="1:91" ht="20.100000000000001" customHeight="1" x14ac:dyDescent="0.25">
      <c r="A27" s="32">
        <v>25</v>
      </c>
      <c r="B27" s="33" t="s">
        <v>248</v>
      </c>
      <c r="C27" s="236">
        <f>'2.3'!C27/'3.1.a'!$C$183</f>
        <v>1.5839157803718348E-3</v>
      </c>
      <c r="D27" s="213">
        <f>'2.3'!D27/'3.1.a'!$C$183</f>
        <v>0</v>
      </c>
      <c r="E27" s="213">
        <f>'2.3'!E27/'3.1.a'!$C$183</f>
        <v>0</v>
      </c>
      <c r="F27" s="213">
        <f>'2.3'!F27/'3.1.a'!$C$183</f>
        <v>1.5839157803718348E-3</v>
      </c>
      <c r="G27" s="213">
        <f>'2.3'!G27/'3.1.a'!$C$183</f>
        <v>4.4116072694725953E-5</v>
      </c>
      <c r="H27" s="213">
        <f>'2.3'!H27/'3.1.a'!$C$183</f>
        <v>3.6832718506415724E-5</v>
      </c>
      <c r="I27" s="213">
        <f>'2.3'!I27/'3.1.a'!$C$183</f>
        <v>0</v>
      </c>
      <c r="J27" s="237">
        <f>'2.3'!J27/'3.1.a'!$C$183</f>
        <v>1.6648645715729765E-3</v>
      </c>
      <c r="K27" s="236">
        <f>'2.3'!K27/'3.1.a'!$D$183</f>
        <v>2.7172703794137529E-3</v>
      </c>
      <c r="L27" s="213">
        <f>'2.3'!L27/'3.1.a'!$D$183</f>
        <v>0</v>
      </c>
      <c r="M27" s="213">
        <f>'2.3'!M27/'3.1.a'!$D$183</f>
        <v>0</v>
      </c>
      <c r="N27" s="213">
        <f>'2.3'!N27/'3.1.a'!$D$183</f>
        <v>2.7172703794137529E-3</v>
      </c>
      <c r="O27" s="213">
        <f>'2.3'!O27/'3.1.a'!$D$183</f>
        <v>3.5426954557440384E-5</v>
      </c>
      <c r="P27" s="213">
        <f>'2.3'!P27/'3.1.a'!$D$183</f>
        <v>3.8723790670010064E-5</v>
      </c>
      <c r="Q27" s="213">
        <f>'2.3'!Q27/'3.1.a'!$D$183</f>
        <v>0</v>
      </c>
      <c r="R27" s="237">
        <f>'2.3'!R27/'3.1.a'!$D$183</f>
        <v>2.7914211246412033E-3</v>
      </c>
      <c r="S27" s="236">
        <f>'2.3'!S27/'3.1.a'!$E$183</f>
        <v>2.9947333068668629E-3</v>
      </c>
      <c r="T27" s="213">
        <f>'2.3'!T27/'3.1.a'!$E$183</f>
        <v>0</v>
      </c>
      <c r="U27" s="213">
        <f>'2.3'!U27/'3.1.a'!$E$183</f>
        <v>0</v>
      </c>
      <c r="V27" s="213">
        <f>'2.3'!V27/'3.1.a'!$E$183</f>
        <v>2.9947333068668629E-3</v>
      </c>
      <c r="W27" s="213">
        <f>'2.3'!W27/'3.1.a'!$E$183</f>
        <v>3.4260100833686413E-5</v>
      </c>
      <c r="X27" s="213">
        <f>'2.3'!X27/'3.1.a'!$E$183</f>
        <v>3.2838148595153244E-5</v>
      </c>
      <c r="Y27" s="213">
        <f>'2.3'!Y27/'3.1.a'!$E$183</f>
        <v>0</v>
      </c>
      <c r="Z27" s="237">
        <f>'2.3'!Z27/'3.1.a'!$E$183</f>
        <v>3.0618315562957027E-3</v>
      </c>
      <c r="AA27" s="236">
        <f>'2.3'!AA27/'3.1.a'!$F$183</f>
        <v>4.6922929601428574E-3</v>
      </c>
      <c r="AB27" s="213">
        <f>'2.3'!AB27/'3.1.a'!$F$183</f>
        <v>0</v>
      </c>
      <c r="AC27" s="213">
        <f>'2.3'!AC27/'3.1.a'!$F$183</f>
        <v>0</v>
      </c>
      <c r="AD27" s="213">
        <f>'2.3'!AD27/'3.1.a'!$F$183</f>
        <v>4.6922929601428574E-3</v>
      </c>
      <c r="AE27" s="213">
        <f>'2.3'!AE27/'3.1.a'!$F$183</f>
        <v>7.5868126569059039E-5</v>
      </c>
      <c r="AF27" s="213">
        <f>'2.3'!AF27/'3.1.a'!$F$183</f>
        <v>4.677054092387322E-5</v>
      </c>
      <c r="AG27" s="213">
        <f>'2.3'!AG27/'3.1.a'!$F$183</f>
        <v>0</v>
      </c>
      <c r="AH27" s="237">
        <f>'2.3'!AH27/'3.1.a'!$F$183</f>
        <v>4.8149316276357894E-3</v>
      </c>
      <c r="AI27" s="236">
        <f>'2.3'!AI27/'3.1.a'!$G$183</f>
        <v>5.1523564418317191E-3</v>
      </c>
      <c r="AJ27" s="213">
        <f>'2.3'!AJ27/'3.1.a'!$G$183</f>
        <v>0</v>
      </c>
      <c r="AK27" s="213">
        <f>'2.3'!AK27/'3.1.a'!$G$183</f>
        <v>0</v>
      </c>
      <c r="AL27" s="213">
        <f>'2.3'!AL27/'3.1.a'!$G$183</f>
        <v>5.1523564418317191E-3</v>
      </c>
      <c r="AM27" s="213">
        <f>'2.3'!AM27/'3.1.a'!$G$183</f>
        <v>5.741709530428782E-5</v>
      </c>
      <c r="AN27" s="213">
        <f>'2.3'!AN27/'3.1.a'!$G$183</f>
        <v>4.5692666806599739E-5</v>
      </c>
      <c r="AO27" s="213">
        <f>'2.3'!AO27/'3.1.a'!$G$183</f>
        <v>0</v>
      </c>
      <c r="AP27" s="237">
        <f>'2.3'!AP27/'3.1.a'!$G$183</f>
        <v>5.2554662039426062E-3</v>
      </c>
      <c r="AQ27" s="236">
        <f>'2.3'!AQ27/'3.1.a'!$H$183</f>
        <v>4.1110621578685164E-3</v>
      </c>
      <c r="AR27" s="213">
        <f>'2.3'!AR27/'3.1.a'!$H$183</f>
        <v>0</v>
      </c>
      <c r="AS27" s="213">
        <f>'2.3'!AS27/'3.1.a'!$H$183</f>
        <v>0</v>
      </c>
      <c r="AT27" s="213">
        <f>'2.3'!AT27/'3.1.a'!$H$183</f>
        <v>4.1110621578685164E-3</v>
      </c>
      <c r="AU27" s="213">
        <f>'2.3'!AU27/'3.1.a'!$H$183</f>
        <v>5.321658303905726E-5</v>
      </c>
      <c r="AV27" s="213">
        <f>'2.3'!AV27/'3.1.a'!$H$183</f>
        <v>4.0160395327585854E-5</v>
      </c>
      <c r="AW27" s="213">
        <f>'2.3'!AW27/'3.1.a'!$H$183</f>
        <v>0</v>
      </c>
      <c r="AX27" s="237">
        <f>'2.3'!AX27/'3.1.a'!$H$183</f>
        <v>4.2044391362351594E-3</v>
      </c>
      <c r="AY27" s="236">
        <f>'2.3'!AY27/'3.1.a'!$I$183</f>
        <v>4.3366132711209239E-3</v>
      </c>
      <c r="AZ27" s="213">
        <f>'2.3'!AZ27/'3.1.a'!$I$183</f>
        <v>0</v>
      </c>
      <c r="BA27" s="213">
        <f>'2.3'!BA27/'3.1.a'!$I$183</f>
        <v>0</v>
      </c>
      <c r="BB27" s="213">
        <f>'2.3'!BB27/'3.1.a'!$I$183</f>
        <v>4.3366132711209239E-3</v>
      </c>
      <c r="BC27" s="213">
        <f>'2.3'!BC27/'3.1.a'!$I$183</f>
        <v>1.3808115179968252E-4</v>
      </c>
      <c r="BD27" s="213">
        <f>'2.3'!BD27/'3.1.a'!$I$183</f>
        <v>5.3465498638769581E-5</v>
      </c>
      <c r="BE27" s="213">
        <f>'2.3'!BE27/'3.1.a'!$I$183</f>
        <v>0</v>
      </c>
      <c r="BF27" s="237">
        <f>'2.3'!BF27/'3.1.a'!$I$183</f>
        <v>4.528159921559376E-3</v>
      </c>
      <c r="BG27" s="236">
        <f>'2.3'!BG27/'3.1.a'!$J$183</f>
        <v>3.3333301447745919E-3</v>
      </c>
      <c r="BH27" s="213">
        <f>'2.3'!BH27/'3.1.a'!$J$183</f>
        <v>0</v>
      </c>
      <c r="BI27" s="213">
        <f>'2.3'!BI27/'3.1.a'!$J$183</f>
        <v>0</v>
      </c>
      <c r="BJ27" s="213">
        <f>'2.3'!BJ27/'3.1.a'!$J$183</f>
        <v>3.3333301447745919E-3</v>
      </c>
      <c r="BK27" s="213">
        <f>'2.3'!BK27/'3.1.a'!$J$183</f>
        <v>1.2440754892848363E-4</v>
      </c>
      <c r="BL27" s="213">
        <f>'2.3'!BL27/'3.1.a'!$J$183</f>
        <v>5.1566047106064804E-5</v>
      </c>
      <c r="BM27" s="213">
        <f>'2.3'!BM27/'3.1.a'!$J$183</f>
        <v>0</v>
      </c>
      <c r="BN27" s="237">
        <f>'2.3'!BN27/'3.1.a'!$J$183</f>
        <v>3.5093037408091402E-3</v>
      </c>
      <c r="BO27" s="236">
        <f>'2.3'!BO27/'3.1.a'!$K$183</f>
        <v>3.3838102576704263E-3</v>
      </c>
      <c r="BP27" s="213">
        <f>'2.3'!BP27/'3.1.a'!$K$183</f>
        <v>0</v>
      </c>
      <c r="BQ27" s="213">
        <f>'2.3'!BQ27/'3.1.a'!$K$183</f>
        <v>0</v>
      </c>
      <c r="BR27" s="213">
        <f>'2.3'!BR27/'3.1.a'!$K$183</f>
        <v>3.3838102576704263E-3</v>
      </c>
      <c r="BS27" s="213">
        <f>'2.3'!BS27/'3.1.a'!$K$183</f>
        <v>1.0775887760683288E-4</v>
      </c>
      <c r="BT27" s="213">
        <f>'2.3'!BT27/'3.1.a'!$K$183</f>
        <v>5.2363880670020775E-5</v>
      </c>
      <c r="BU27" s="213">
        <f>'2.3'!BU27/'3.1.a'!$K$183</f>
        <v>0</v>
      </c>
      <c r="BV27" s="237">
        <f>'2.3'!BV27/'3.1.a'!$K$183</f>
        <v>3.5439330159472799E-3</v>
      </c>
      <c r="BW27" s="236">
        <f>'2.3'!BW27/'3.1.a'!$L$183</f>
        <v>2.2186336347360647E-3</v>
      </c>
      <c r="BX27" s="213">
        <f>'2.3'!BX27/'3.1.a'!$L$183</f>
        <v>0</v>
      </c>
      <c r="BY27" s="213">
        <f>'2.3'!BY27/'3.1.a'!$L$183</f>
        <v>0</v>
      </c>
      <c r="BZ27" s="213">
        <f>'2.3'!BZ27/'3.1.a'!$L$183</f>
        <v>2.2186336347360647E-3</v>
      </c>
      <c r="CA27" s="213">
        <f>'2.3'!CA27/'3.1.a'!$L$183</f>
        <v>8.6556735376936566E-5</v>
      </c>
      <c r="CB27" s="213">
        <f>'2.3'!CB27/'3.1.a'!$L$183</f>
        <v>4.9676118122050766E-5</v>
      </c>
      <c r="CC27" s="213">
        <f>'2.3'!CC27/'3.1.a'!$L$183</f>
        <v>0</v>
      </c>
      <c r="CD27" s="237">
        <f>'2.3'!CD27/'3.1.a'!$L$183</f>
        <v>2.3548664882350519E-3</v>
      </c>
      <c r="CE27" s="236">
        <f>'2.3'!CE27/'3.1.a'!$M$183</f>
        <v>1.5153011417598644E-3</v>
      </c>
      <c r="CF27" s="213">
        <f>'2.3'!CF27/'3.1.a'!$M$183</f>
        <v>0</v>
      </c>
      <c r="CG27" s="213">
        <f>'2.3'!CG27/'3.1.a'!$M$183</f>
        <v>0</v>
      </c>
      <c r="CH27" s="213">
        <f>'2.3'!CH27/'3.1.a'!$M$183</f>
        <v>1.5153011417598644E-3</v>
      </c>
      <c r="CI27" s="213">
        <f>'2.3'!CI27/'3.1.a'!$M$183</f>
        <v>8.5790400573428055E-5</v>
      </c>
      <c r="CJ27" s="213">
        <f>'2.3'!CJ27/'3.1.a'!$M$183</f>
        <v>5.1465172955905656E-5</v>
      </c>
      <c r="CK27" s="213">
        <f>'2.3'!CK27/'3.1.a'!$M$183</f>
        <v>0</v>
      </c>
      <c r="CL27" s="283">
        <f>'2.3'!CL27/'3.1.a'!$M$183</f>
        <v>1.6525567152891982E-3</v>
      </c>
    </row>
    <row r="28" spans="1:91" ht="20.100000000000001" customHeight="1" x14ac:dyDescent="0.25">
      <c r="A28" s="35">
        <v>251</v>
      </c>
      <c r="B28" s="36" t="s">
        <v>311</v>
      </c>
      <c r="C28" s="224">
        <f>'2.3'!C28/'3.1.a'!$C$183</f>
        <v>0</v>
      </c>
      <c r="D28" s="146">
        <f>'2.3'!D28/'3.1.a'!$C$183</f>
        <v>0</v>
      </c>
      <c r="E28" s="146">
        <f>'2.3'!E28/'3.1.a'!$C$183</f>
        <v>0</v>
      </c>
      <c r="F28" s="146">
        <f>'2.3'!F28/'3.1.a'!$C$183</f>
        <v>0</v>
      </c>
      <c r="G28" s="146">
        <f>'2.3'!G28/'3.1.a'!$C$183</f>
        <v>0</v>
      </c>
      <c r="H28" s="146">
        <f>'2.3'!H28/'3.1.a'!$C$183</f>
        <v>0</v>
      </c>
      <c r="I28" s="146">
        <f>'2.3'!I28/'3.1.a'!$C$183</f>
        <v>0</v>
      </c>
      <c r="J28" s="225">
        <f>'2.3'!J28/'3.1.a'!$C$183</f>
        <v>0</v>
      </c>
      <c r="K28" s="224">
        <f>'2.3'!K28/'3.1.a'!$D$183</f>
        <v>0</v>
      </c>
      <c r="L28" s="146">
        <f>'2.3'!L28/'3.1.a'!$D$183</f>
        <v>0</v>
      </c>
      <c r="M28" s="146">
        <f>'2.3'!M28/'3.1.a'!$D$183</f>
        <v>0</v>
      </c>
      <c r="N28" s="146">
        <f>'2.3'!N28/'3.1.a'!$D$183</f>
        <v>0</v>
      </c>
      <c r="O28" s="146">
        <f>'2.3'!O28/'3.1.a'!$D$183</f>
        <v>0</v>
      </c>
      <c r="P28" s="146">
        <f>'2.3'!P28/'3.1.a'!$D$183</f>
        <v>0</v>
      </c>
      <c r="Q28" s="146">
        <f>'2.3'!Q28/'3.1.a'!$D$183</f>
        <v>0</v>
      </c>
      <c r="R28" s="225">
        <f>'2.3'!R28/'3.1.a'!$D$183</f>
        <v>0</v>
      </c>
      <c r="S28" s="224">
        <f>'2.3'!S28/'3.1.a'!$E$183</f>
        <v>0</v>
      </c>
      <c r="T28" s="146">
        <f>'2.3'!T28/'3.1.a'!$E$183</f>
        <v>0</v>
      </c>
      <c r="U28" s="146">
        <f>'2.3'!U28/'3.1.a'!$E$183</f>
        <v>0</v>
      </c>
      <c r="V28" s="146">
        <f>'2.3'!V28/'3.1.a'!$E$183</f>
        <v>0</v>
      </c>
      <c r="W28" s="146">
        <f>'2.3'!W28/'3.1.a'!$E$183</f>
        <v>0</v>
      </c>
      <c r="X28" s="146">
        <f>'2.3'!X28/'3.1.a'!$E$183</f>
        <v>0</v>
      </c>
      <c r="Y28" s="146">
        <f>'2.3'!Y28/'3.1.a'!$E$183</f>
        <v>0</v>
      </c>
      <c r="Z28" s="225">
        <f>'2.3'!Z28/'3.1.a'!$E$183</f>
        <v>0</v>
      </c>
      <c r="AA28" s="224">
        <f>'2.3'!AA28/'3.1.a'!$F$183</f>
        <v>0</v>
      </c>
      <c r="AB28" s="146">
        <f>'2.3'!AB28/'3.1.a'!$F$183</f>
        <v>0</v>
      </c>
      <c r="AC28" s="146">
        <f>'2.3'!AC28/'3.1.a'!$F$183</f>
        <v>0</v>
      </c>
      <c r="AD28" s="146">
        <f>'2.3'!AD28/'3.1.a'!$F$183</f>
        <v>0</v>
      </c>
      <c r="AE28" s="146">
        <f>'2.3'!AE28/'3.1.a'!$F$183</f>
        <v>0</v>
      </c>
      <c r="AF28" s="146">
        <f>'2.3'!AF28/'3.1.a'!$F$183</f>
        <v>0</v>
      </c>
      <c r="AG28" s="146">
        <f>'2.3'!AG28/'3.1.a'!$F$183</f>
        <v>0</v>
      </c>
      <c r="AH28" s="225">
        <f>'2.3'!AH28/'3.1.a'!$F$183</f>
        <v>0</v>
      </c>
      <c r="AI28" s="224">
        <f>'2.3'!AI28/'3.1.a'!$G$183</f>
        <v>0</v>
      </c>
      <c r="AJ28" s="146">
        <f>'2.3'!AJ28/'3.1.a'!$G$183</f>
        <v>0</v>
      </c>
      <c r="AK28" s="146">
        <f>'2.3'!AK28/'3.1.a'!$G$183</f>
        <v>0</v>
      </c>
      <c r="AL28" s="146">
        <f>'2.3'!AL28/'3.1.a'!$G$183</f>
        <v>0</v>
      </c>
      <c r="AM28" s="146">
        <f>'2.3'!AM28/'3.1.a'!$G$183</f>
        <v>0</v>
      </c>
      <c r="AN28" s="146">
        <f>'2.3'!AN28/'3.1.a'!$G$183</f>
        <v>0</v>
      </c>
      <c r="AO28" s="146">
        <f>'2.3'!AO28/'3.1.a'!$G$183</f>
        <v>0</v>
      </c>
      <c r="AP28" s="225">
        <f>'2.3'!AP28/'3.1.a'!$G$183</f>
        <v>0</v>
      </c>
      <c r="AQ28" s="224">
        <f>'2.3'!AQ28/'3.1.a'!$H$183</f>
        <v>0</v>
      </c>
      <c r="AR28" s="146">
        <f>'2.3'!AR28/'3.1.a'!$H$183</f>
        <v>0</v>
      </c>
      <c r="AS28" s="146">
        <f>'2.3'!AS28/'3.1.a'!$H$183</f>
        <v>0</v>
      </c>
      <c r="AT28" s="146">
        <f>'2.3'!AT28/'3.1.a'!$H$183</f>
        <v>0</v>
      </c>
      <c r="AU28" s="146">
        <f>'2.3'!AU28/'3.1.a'!$H$183</f>
        <v>0</v>
      </c>
      <c r="AV28" s="146">
        <f>'2.3'!AV28/'3.1.a'!$H$183</f>
        <v>0</v>
      </c>
      <c r="AW28" s="146">
        <f>'2.3'!AW28/'3.1.a'!$H$183</f>
        <v>0</v>
      </c>
      <c r="AX28" s="225">
        <f>'2.3'!AX28/'3.1.a'!$H$183</f>
        <v>0</v>
      </c>
      <c r="AY28" s="224">
        <f>'2.3'!AY28/'3.1.a'!$I$183</f>
        <v>0</v>
      </c>
      <c r="AZ28" s="146">
        <f>'2.3'!AZ28/'3.1.a'!$I$183</f>
        <v>0</v>
      </c>
      <c r="BA28" s="146">
        <f>'2.3'!BA28/'3.1.a'!$I$183</f>
        <v>0</v>
      </c>
      <c r="BB28" s="146">
        <f>'2.3'!BB28/'3.1.a'!$I$183</f>
        <v>0</v>
      </c>
      <c r="BC28" s="146">
        <f>'2.3'!BC28/'3.1.a'!$I$183</f>
        <v>0</v>
      </c>
      <c r="BD28" s="146">
        <f>'2.3'!BD28/'3.1.a'!$I$183</f>
        <v>0</v>
      </c>
      <c r="BE28" s="146">
        <f>'2.3'!BE28/'3.1.a'!$I$183</f>
        <v>0</v>
      </c>
      <c r="BF28" s="225">
        <f>'2.3'!BF28/'3.1.a'!$I$183</f>
        <v>0</v>
      </c>
      <c r="BG28" s="224">
        <f>'2.3'!BG28/'3.1.a'!$J$183</f>
        <v>0</v>
      </c>
      <c r="BH28" s="146">
        <f>'2.3'!BH28/'3.1.a'!$J$183</f>
        <v>0</v>
      </c>
      <c r="BI28" s="146">
        <f>'2.3'!BI28/'3.1.a'!$J$183</f>
        <v>0</v>
      </c>
      <c r="BJ28" s="146">
        <f>'2.3'!BJ28/'3.1.a'!$J$183</f>
        <v>0</v>
      </c>
      <c r="BK28" s="146">
        <f>'2.3'!BK28/'3.1.a'!$J$183</f>
        <v>0</v>
      </c>
      <c r="BL28" s="146">
        <f>'2.3'!BL28/'3.1.a'!$J$183</f>
        <v>0</v>
      </c>
      <c r="BM28" s="146">
        <f>'2.3'!BM28/'3.1.a'!$J$183</f>
        <v>0</v>
      </c>
      <c r="BN28" s="225">
        <f>'2.3'!BN28/'3.1.a'!$J$183</f>
        <v>0</v>
      </c>
      <c r="BO28" s="224">
        <f>'2.3'!BO28/'3.1.a'!$K$183</f>
        <v>0</v>
      </c>
      <c r="BP28" s="146">
        <f>'2.3'!BP28/'3.1.a'!$K$183</f>
        <v>0</v>
      </c>
      <c r="BQ28" s="146">
        <f>'2.3'!BQ28/'3.1.a'!$K$183</f>
        <v>0</v>
      </c>
      <c r="BR28" s="146">
        <f>'2.3'!BR28/'3.1.a'!$K$183</f>
        <v>0</v>
      </c>
      <c r="BS28" s="146">
        <f>'2.3'!BS28/'3.1.a'!$K$183</f>
        <v>0</v>
      </c>
      <c r="BT28" s="146">
        <f>'2.3'!BT28/'3.1.a'!$K$183</f>
        <v>0</v>
      </c>
      <c r="BU28" s="146">
        <f>'2.3'!BU28/'3.1.a'!$K$183</f>
        <v>0</v>
      </c>
      <c r="BV28" s="225">
        <f>'2.3'!BV28/'3.1.a'!$K$183</f>
        <v>0</v>
      </c>
      <c r="BW28" s="224">
        <f>'2.3'!BW28/'3.1.a'!$L$183</f>
        <v>0</v>
      </c>
      <c r="BX28" s="146">
        <f>'2.3'!BX28/'3.1.a'!$L$183</f>
        <v>0</v>
      </c>
      <c r="BY28" s="146">
        <f>'2.3'!BY28/'3.1.a'!$L$183</f>
        <v>0</v>
      </c>
      <c r="BZ28" s="146">
        <f>'2.3'!BZ28/'3.1.a'!$L$183</f>
        <v>0</v>
      </c>
      <c r="CA28" s="146">
        <f>'2.3'!CA28/'3.1.a'!$L$183</f>
        <v>0</v>
      </c>
      <c r="CB28" s="146">
        <f>'2.3'!CB28/'3.1.a'!$L$183</f>
        <v>0</v>
      </c>
      <c r="CC28" s="146">
        <f>'2.3'!CC28/'3.1.a'!$L$183</f>
        <v>0</v>
      </c>
      <c r="CD28" s="225">
        <f>'2.3'!CD28/'3.1.a'!$L$183</f>
        <v>0</v>
      </c>
      <c r="CE28" s="224">
        <f>'2.3'!CE28/'3.1.a'!$M$183</f>
        <v>0</v>
      </c>
      <c r="CF28" s="146">
        <f>'2.3'!CF28/'3.1.a'!$M$183</f>
        <v>0</v>
      </c>
      <c r="CG28" s="146">
        <f>'2.3'!CG28/'3.1.a'!$M$183</f>
        <v>0</v>
      </c>
      <c r="CH28" s="146">
        <f>'2.3'!CH28/'3.1.a'!$M$183</f>
        <v>0</v>
      </c>
      <c r="CI28" s="146">
        <f>'2.3'!CI28/'3.1.a'!$M$183</f>
        <v>0</v>
      </c>
      <c r="CJ28" s="146">
        <f>'2.3'!CJ28/'3.1.a'!$M$183</f>
        <v>0</v>
      </c>
      <c r="CK28" s="146">
        <f>'2.3'!CK28/'3.1.a'!$M$183</f>
        <v>0</v>
      </c>
      <c r="CL28" s="284">
        <f>'2.3'!CL28/'3.1.a'!$M$183</f>
        <v>0</v>
      </c>
    </row>
    <row r="29" spans="1:91" ht="20.100000000000001" customHeight="1" x14ac:dyDescent="0.25">
      <c r="A29" s="35">
        <v>252</v>
      </c>
      <c r="B29" s="36" t="s">
        <v>312</v>
      </c>
      <c r="C29" s="224">
        <f>'2.3'!C29/'3.1.a'!$C$183</f>
        <v>1.5839157803718348E-3</v>
      </c>
      <c r="D29" s="146">
        <f>'2.3'!D29/'3.1.a'!$C$183</f>
        <v>0</v>
      </c>
      <c r="E29" s="146">
        <f>'2.3'!E29/'3.1.a'!$C$183</f>
        <v>0</v>
      </c>
      <c r="F29" s="146">
        <f>'2.3'!F29/'3.1.a'!$C$183</f>
        <v>1.5839157803718348E-3</v>
      </c>
      <c r="G29" s="146">
        <f>'2.3'!G29/'3.1.a'!$C$183</f>
        <v>4.4116072694725953E-5</v>
      </c>
      <c r="H29" s="146">
        <f>'2.3'!H29/'3.1.a'!$C$183</f>
        <v>3.6832718506415724E-5</v>
      </c>
      <c r="I29" s="146">
        <f>'2.3'!I29/'3.1.a'!$C$183</f>
        <v>0</v>
      </c>
      <c r="J29" s="225">
        <f>'2.3'!J29/'3.1.a'!$C$183</f>
        <v>1.6648645715729765E-3</v>
      </c>
      <c r="K29" s="224">
        <f>'2.3'!K29/'3.1.a'!$D$183</f>
        <v>2.7172703794137529E-3</v>
      </c>
      <c r="L29" s="146">
        <f>'2.3'!L29/'3.1.a'!$D$183</f>
        <v>0</v>
      </c>
      <c r="M29" s="146">
        <f>'2.3'!M29/'3.1.a'!$D$183</f>
        <v>0</v>
      </c>
      <c r="N29" s="146">
        <f>'2.3'!N29/'3.1.a'!$D$183</f>
        <v>2.7172703794137529E-3</v>
      </c>
      <c r="O29" s="146">
        <f>'2.3'!O29/'3.1.a'!$D$183</f>
        <v>3.5426954557440384E-5</v>
      </c>
      <c r="P29" s="146">
        <f>'2.3'!P29/'3.1.a'!$D$183</f>
        <v>3.8723790670010064E-5</v>
      </c>
      <c r="Q29" s="146">
        <f>'2.3'!Q29/'3.1.a'!$D$183</f>
        <v>0</v>
      </c>
      <c r="R29" s="225">
        <f>'2.3'!R29/'3.1.a'!$D$183</f>
        <v>2.7914211246412033E-3</v>
      </c>
      <c r="S29" s="224">
        <f>'2.3'!S29/'3.1.a'!$E$183</f>
        <v>2.9947333068668629E-3</v>
      </c>
      <c r="T29" s="146">
        <f>'2.3'!T29/'3.1.a'!$E$183</f>
        <v>0</v>
      </c>
      <c r="U29" s="146">
        <f>'2.3'!U29/'3.1.a'!$E$183</f>
        <v>0</v>
      </c>
      <c r="V29" s="146">
        <f>'2.3'!V29/'3.1.a'!$E$183</f>
        <v>2.9947333068668629E-3</v>
      </c>
      <c r="W29" s="146">
        <f>'2.3'!W29/'3.1.a'!$E$183</f>
        <v>3.4260100833686413E-5</v>
      </c>
      <c r="X29" s="146">
        <f>'2.3'!X29/'3.1.a'!$E$183</f>
        <v>3.2838148595153244E-5</v>
      </c>
      <c r="Y29" s="146">
        <f>'2.3'!Y29/'3.1.a'!$E$183</f>
        <v>0</v>
      </c>
      <c r="Z29" s="225">
        <f>'2.3'!Z29/'3.1.a'!$E$183</f>
        <v>3.0618315562957027E-3</v>
      </c>
      <c r="AA29" s="224">
        <f>'2.3'!AA29/'3.1.a'!$F$183</f>
        <v>4.6922929601428574E-3</v>
      </c>
      <c r="AB29" s="146">
        <f>'2.3'!AB29/'3.1.a'!$F$183</f>
        <v>0</v>
      </c>
      <c r="AC29" s="146">
        <f>'2.3'!AC29/'3.1.a'!$F$183</f>
        <v>0</v>
      </c>
      <c r="AD29" s="146">
        <f>'2.3'!AD29/'3.1.a'!$F$183</f>
        <v>4.6922929601428574E-3</v>
      </c>
      <c r="AE29" s="146">
        <f>'2.3'!AE29/'3.1.a'!$F$183</f>
        <v>7.5868126569059039E-5</v>
      </c>
      <c r="AF29" s="146">
        <f>'2.3'!AF29/'3.1.a'!$F$183</f>
        <v>4.677054092387322E-5</v>
      </c>
      <c r="AG29" s="146">
        <f>'2.3'!AG29/'3.1.a'!$F$183</f>
        <v>0</v>
      </c>
      <c r="AH29" s="225">
        <f>'2.3'!AH29/'3.1.a'!$F$183</f>
        <v>4.8149316276357894E-3</v>
      </c>
      <c r="AI29" s="224">
        <f>'2.3'!AI29/'3.1.a'!$G$183</f>
        <v>5.1523564418317191E-3</v>
      </c>
      <c r="AJ29" s="146">
        <f>'2.3'!AJ29/'3.1.a'!$G$183</f>
        <v>0</v>
      </c>
      <c r="AK29" s="146">
        <f>'2.3'!AK29/'3.1.a'!$G$183</f>
        <v>0</v>
      </c>
      <c r="AL29" s="146">
        <f>'2.3'!AL29/'3.1.a'!$G$183</f>
        <v>5.1523564418317191E-3</v>
      </c>
      <c r="AM29" s="146">
        <f>'2.3'!AM29/'3.1.a'!$G$183</f>
        <v>5.741709530428782E-5</v>
      </c>
      <c r="AN29" s="146">
        <f>'2.3'!AN29/'3.1.a'!$G$183</f>
        <v>4.5692666806599739E-5</v>
      </c>
      <c r="AO29" s="146">
        <f>'2.3'!AO29/'3.1.a'!$G$183</f>
        <v>0</v>
      </c>
      <c r="AP29" s="225">
        <f>'2.3'!AP29/'3.1.a'!$G$183</f>
        <v>5.2554662039426062E-3</v>
      </c>
      <c r="AQ29" s="224">
        <f>'2.3'!AQ29/'3.1.a'!$H$183</f>
        <v>4.1110621578685164E-3</v>
      </c>
      <c r="AR29" s="146">
        <f>'2.3'!AR29/'3.1.a'!$H$183</f>
        <v>0</v>
      </c>
      <c r="AS29" s="146">
        <f>'2.3'!AS29/'3.1.a'!$H$183</f>
        <v>0</v>
      </c>
      <c r="AT29" s="146">
        <f>'2.3'!AT29/'3.1.a'!$H$183</f>
        <v>4.1110621578685164E-3</v>
      </c>
      <c r="AU29" s="146">
        <f>'2.3'!AU29/'3.1.a'!$H$183</f>
        <v>5.321658303905726E-5</v>
      </c>
      <c r="AV29" s="146">
        <f>'2.3'!AV29/'3.1.a'!$H$183</f>
        <v>4.0160395327585854E-5</v>
      </c>
      <c r="AW29" s="146">
        <f>'2.3'!AW29/'3.1.a'!$H$183</f>
        <v>0</v>
      </c>
      <c r="AX29" s="225">
        <f>'2.3'!AX29/'3.1.a'!$H$183</f>
        <v>4.2044391362351594E-3</v>
      </c>
      <c r="AY29" s="224">
        <f>'2.3'!AY29/'3.1.a'!$I$183</f>
        <v>4.3366132711209239E-3</v>
      </c>
      <c r="AZ29" s="146">
        <f>'2.3'!AZ29/'3.1.a'!$I$183</f>
        <v>0</v>
      </c>
      <c r="BA29" s="146">
        <f>'2.3'!BA29/'3.1.a'!$I$183</f>
        <v>0</v>
      </c>
      <c r="BB29" s="146">
        <f>'2.3'!BB29/'3.1.a'!$I$183</f>
        <v>4.3366132711209239E-3</v>
      </c>
      <c r="BC29" s="146">
        <f>'2.3'!BC29/'3.1.a'!$I$183</f>
        <v>1.3808115179968252E-4</v>
      </c>
      <c r="BD29" s="146">
        <f>'2.3'!BD29/'3.1.a'!$I$183</f>
        <v>5.3465498638769581E-5</v>
      </c>
      <c r="BE29" s="146">
        <f>'2.3'!BE29/'3.1.a'!$I$183</f>
        <v>0</v>
      </c>
      <c r="BF29" s="225">
        <f>'2.3'!BF29/'3.1.a'!$I$183</f>
        <v>4.528159921559376E-3</v>
      </c>
      <c r="BG29" s="224">
        <f>'2.3'!BG29/'3.1.a'!$J$183</f>
        <v>3.3333301447745919E-3</v>
      </c>
      <c r="BH29" s="146">
        <f>'2.3'!BH29/'3.1.a'!$J$183</f>
        <v>0</v>
      </c>
      <c r="BI29" s="146">
        <f>'2.3'!BI29/'3.1.a'!$J$183</f>
        <v>0</v>
      </c>
      <c r="BJ29" s="146">
        <f>'2.3'!BJ29/'3.1.a'!$J$183</f>
        <v>3.3333301447745919E-3</v>
      </c>
      <c r="BK29" s="146">
        <f>'2.3'!BK29/'3.1.a'!$J$183</f>
        <v>1.2440754892848363E-4</v>
      </c>
      <c r="BL29" s="146">
        <f>'2.3'!BL29/'3.1.a'!$J$183</f>
        <v>5.1566047106064804E-5</v>
      </c>
      <c r="BM29" s="146">
        <f>'2.3'!BM29/'3.1.a'!$J$183</f>
        <v>0</v>
      </c>
      <c r="BN29" s="225">
        <f>'2.3'!BN29/'3.1.a'!$J$183</f>
        <v>3.5093037408091402E-3</v>
      </c>
      <c r="BO29" s="224">
        <f>'2.3'!BO29/'3.1.a'!$K$183</f>
        <v>3.3838102576704263E-3</v>
      </c>
      <c r="BP29" s="146">
        <f>'2.3'!BP29/'3.1.a'!$K$183</f>
        <v>0</v>
      </c>
      <c r="BQ29" s="146">
        <f>'2.3'!BQ29/'3.1.a'!$K$183</f>
        <v>0</v>
      </c>
      <c r="BR29" s="146">
        <f>'2.3'!BR29/'3.1.a'!$K$183</f>
        <v>3.3838102576704263E-3</v>
      </c>
      <c r="BS29" s="146">
        <f>'2.3'!BS29/'3.1.a'!$K$183</f>
        <v>1.0775887760683288E-4</v>
      </c>
      <c r="BT29" s="146">
        <f>'2.3'!BT29/'3.1.a'!$K$183</f>
        <v>5.2363880670020775E-5</v>
      </c>
      <c r="BU29" s="146">
        <f>'2.3'!BU29/'3.1.a'!$K$183</f>
        <v>0</v>
      </c>
      <c r="BV29" s="225">
        <f>'2.3'!BV29/'3.1.a'!$K$183</f>
        <v>3.5439330159472799E-3</v>
      </c>
      <c r="BW29" s="224">
        <f>'2.3'!BW29/'3.1.a'!$L$183</f>
        <v>2.2186336347360647E-3</v>
      </c>
      <c r="BX29" s="146">
        <f>'2.3'!BX29/'3.1.a'!$L$183</f>
        <v>0</v>
      </c>
      <c r="BY29" s="146">
        <f>'2.3'!BY29/'3.1.a'!$L$183</f>
        <v>0</v>
      </c>
      <c r="BZ29" s="146">
        <f>'2.3'!BZ29/'3.1.a'!$L$183</f>
        <v>2.2186336347360647E-3</v>
      </c>
      <c r="CA29" s="146">
        <f>'2.3'!CA29/'3.1.a'!$L$183</f>
        <v>8.6556735376936566E-5</v>
      </c>
      <c r="CB29" s="146">
        <f>'2.3'!CB29/'3.1.a'!$L$183</f>
        <v>4.9676118122050766E-5</v>
      </c>
      <c r="CC29" s="146">
        <f>'2.3'!CC29/'3.1.a'!$L$183</f>
        <v>0</v>
      </c>
      <c r="CD29" s="225">
        <f>'2.3'!CD29/'3.1.a'!$L$183</f>
        <v>2.3548664882350519E-3</v>
      </c>
      <c r="CE29" s="224">
        <f>'2.3'!CE29/'3.1.a'!$M$183</f>
        <v>1.5153011417598644E-3</v>
      </c>
      <c r="CF29" s="146">
        <f>'2.3'!CF29/'3.1.a'!$M$183</f>
        <v>0</v>
      </c>
      <c r="CG29" s="146">
        <f>'2.3'!CG29/'3.1.a'!$M$183</f>
        <v>0</v>
      </c>
      <c r="CH29" s="146">
        <f>'2.3'!CH29/'3.1.a'!$M$183</f>
        <v>1.5153011417598644E-3</v>
      </c>
      <c r="CI29" s="146">
        <f>'2.3'!CI29/'3.1.a'!$M$183</f>
        <v>8.5790400573428055E-5</v>
      </c>
      <c r="CJ29" s="146">
        <f>'2.3'!CJ29/'3.1.a'!$M$183</f>
        <v>5.1465172955905656E-5</v>
      </c>
      <c r="CK29" s="146">
        <f>'2.3'!CK29/'3.1.a'!$M$183</f>
        <v>0</v>
      </c>
      <c r="CL29" s="284">
        <f>'2.3'!CL29/'3.1.a'!$M$183</f>
        <v>1.6525567152891982E-3</v>
      </c>
    </row>
    <row r="30" spans="1:91" ht="20.100000000000001" customHeight="1" x14ac:dyDescent="0.25">
      <c r="A30" s="35">
        <v>253</v>
      </c>
      <c r="B30" s="36" t="s">
        <v>313</v>
      </c>
      <c r="C30" s="224">
        <f>'2.3'!C30/'3.1.a'!$C$183</f>
        <v>0</v>
      </c>
      <c r="D30" s="146">
        <f>'2.3'!D30/'3.1.a'!$C$183</f>
        <v>0</v>
      </c>
      <c r="E30" s="146">
        <f>'2.3'!E30/'3.1.a'!$C$183</f>
        <v>0</v>
      </c>
      <c r="F30" s="146">
        <f>'2.3'!F30/'3.1.a'!$C$183</f>
        <v>0</v>
      </c>
      <c r="G30" s="146">
        <f>'2.3'!G30/'3.1.a'!$C$183</f>
        <v>0</v>
      </c>
      <c r="H30" s="146">
        <f>'2.3'!H30/'3.1.a'!$C$183</f>
        <v>0</v>
      </c>
      <c r="I30" s="146">
        <f>'2.3'!I30/'3.1.a'!$C$183</f>
        <v>0</v>
      </c>
      <c r="J30" s="225">
        <f>'2.3'!J30/'3.1.a'!$C$183</f>
        <v>0</v>
      </c>
      <c r="K30" s="224">
        <f>'2.3'!K30/'3.1.a'!$D$183</f>
        <v>0</v>
      </c>
      <c r="L30" s="146">
        <f>'2.3'!L30/'3.1.a'!$D$183</f>
        <v>0</v>
      </c>
      <c r="M30" s="146">
        <f>'2.3'!M30/'3.1.a'!$D$183</f>
        <v>0</v>
      </c>
      <c r="N30" s="146">
        <f>'2.3'!N30/'3.1.a'!$D$183</f>
        <v>0</v>
      </c>
      <c r="O30" s="146">
        <f>'2.3'!O30/'3.1.a'!$D$183</f>
        <v>0</v>
      </c>
      <c r="P30" s="146">
        <f>'2.3'!P30/'3.1.a'!$D$183</f>
        <v>0</v>
      </c>
      <c r="Q30" s="146">
        <f>'2.3'!Q30/'3.1.a'!$D$183</f>
        <v>0</v>
      </c>
      <c r="R30" s="225">
        <f>'2.3'!R30/'3.1.a'!$D$183</f>
        <v>0</v>
      </c>
      <c r="S30" s="224">
        <f>'2.3'!S30/'3.1.a'!$E$183</f>
        <v>0</v>
      </c>
      <c r="T30" s="146">
        <f>'2.3'!T30/'3.1.a'!$E$183</f>
        <v>0</v>
      </c>
      <c r="U30" s="146">
        <f>'2.3'!U30/'3.1.a'!$E$183</f>
        <v>0</v>
      </c>
      <c r="V30" s="146">
        <f>'2.3'!V30/'3.1.a'!$E$183</f>
        <v>0</v>
      </c>
      <c r="W30" s="146">
        <f>'2.3'!W30/'3.1.a'!$E$183</f>
        <v>0</v>
      </c>
      <c r="X30" s="146">
        <f>'2.3'!X30/'3.1.a'!$E$183</f>
        <v>0</v>
      </c>
      <c r="Y30" s="146">
        <f>'2.3'!Y30/'3.1.a'!$E$183</f>
        <v>0</v>
      </c>
      <c r="Z30" s="225">
        <f>'2.3'!Z30/'3.1.a'!$E$183</f>
        <v>0</v>
      </c>
      <c r="AA30" s="224">
        <f>'2.3'!AA30/'3.1.a'!$F$183</f>
        <v>0</v>
      </c>
      <c r="AB30" s="146">
        <f>'2.3'!AB30/'3.1.a'!$F$183</f>
        <v>0</v>
      </c>
      <c r="AC30" s="146">
        <f>'2.3'!AC30/'3.1.a'!$F$183</f>
        <v>0</v>
      </c>
      <c r="AD30" s="146">
        <f>'2.3'!AD30/'3.1.a'!$F$183</f>
        <v>0</v>
      </c>
      <c r="AE30" s="146">
        <f>'2.3'!AE30/'3.1.a'!$F$183</f>
        <v>0</v>
      </c>
      <c r="AF30" s="146">
        <f>'2.3'!AF30/'3.1.a'!$F$183</f>
        <v>0</v>
      </c>
      <c r="AG30" s="146">
        <f>'2.3'!AG30/'3.1.a'!$F$183</f>
        <v>0</v>
      </c>
      <c r="AH30" s="225">
        <f>'2.3'!AH30/'3.1.a'!$F$183</f>
        <v>0</v>
      </c>
      <c r="AI30" s="224">
        <f>'2.3'!AI30/'3.1.a'!$G$183</f>
        <v>0</v>
      </c>
      <c r="AJ30" s="146">
        <f>'2.3'!AJ30/'3.1.a'!$G$183</f>
        <v>0</v>
      </c>
      <c r="AK30" s="146">
        <f>'2.3'!AK30/'3.1.a'!$G$183</f>
        <v>0</v>
      </c>
      <c r="AL30" s="146">
        <f>'2.3'!AL30/'3.1.a'!$G$183</f>
        <v>0</v>
      </c>
      <c r="AM30" s="146">
        <f>'2.3'!AM30/'3.1.a'!$G$183</f>
        <v>0</v>
      </c>
      <c r="AN30" s="146">
        <f>'2.3'!AN30/'3.1.a'!$G$183</f>
        <v>0</v>
      </c>
      <c r="AO30" s="146">
        <f>'2.3'!AO30/'3.1.a'!$G$183</f>
        <v>0</v>
      </c>
      <c r="AP30" s="225">
        <f>'2.3'!AP30/'3.1.a'!$G$183</f>
        <v>0</v>
      </c>
      <c r="AQ30" s="224">
        <f>'2.3'!AQ30/'3.1.a'!$H$183</f>
        <v>0</v>
      </c>
      <c r="AR30" s="146">
        <f>'2.3'!AR30/'3.1.a'!$H$183</f>
        <v>0</v>
      </c>
      <c r="AS30" s="146">
        <f>'2.3'!AS30/'3.1.a'!$H$183</f>
        <v>0</v>
      </c>
      <c r="AT30" s="146">
        <f>'2.3'!AT30/'3.1.a'!$H$183</f>
        <v>0</v>
      </c>
      <c r="AU30" s="146">
        <f>'2.3'!AU30/'3.1.a'!$H$183</f>
        <v>0</v>
      </c>
      <c r="AV30" s="146">
        <f>'2.3'!AV30/'3.1.a'!$H$183</f>
        <v>0</v>
      </c>
      <c r="AW30" s="146">
        <f>'2.3'!AW30/'3.1.a'!$H$183</f>
        <v>0</v>
      </c>
      <c r="AX30" s="225">
        <f>'2.3'!AX30/'3.1.a'!$H$183</f>
        <v>0</v>
      </c>
      <c r="AY30" s="224">
        <f>'2.3'!AY30/'3.1.a'!$I$183</f>
        <v>0</v>
      </c>
      <c r="AZ30" s="146">
        <f>'2.3'!AZ30/'3.1.a'!$I$183</f>
        <v>0</v>
      </c>
      <c r="BA30" s="146">
        <f>'2.3'!BA30/'3.1.a'!$I$183</f>
        <v>0</v>
      </c>
      <c r="BB30" s="146">
        <f>'2.3'!BB30/'3.1.a'!$I$183</f>
        <v>0</v>
      </c>
      <c r="BC30" s="146">
        <f>'2.3'!BC30/'3.1.a'!$I$183</f>
        <v>0</v>
      </c>
      <c r="BD30" s="146">
        <f>'2.3'!BD30/'3.1.a'!$I$183</f>
        <v>0</v>
      </c>
      <c r="BE30" s="146">
        <f>'2.3'!BE30/'3.1.a'!$I$183</f>
        <v>0</v>
      </c>
      <c r="BF30" s="225">
        <f>'2.3'!BF30/'3.1.a'!$I$183</f>
        <v>0</v>
      </c>
      <c r="BG30" s="224">
        <f>'2.3'!BG30/'3.1.a'!$J$183</f>
        <v>0</v>
      </c>
      <c r="BH30" s="146">
        <f>'2.3'!BH30/'3.1.a'!$J$183</f>
        <v>0</v>
      </c>
      <c r="BI30" s="146">
        <f>'2.3'!BI30/'3.1.a'!$J$183</f>
        <v>0</v>
      </c>
      <c r="BJ30" s="146">
        <f>'2.3'!BJ30/'3.1.a'!$J$183</f>
        <v>0</v>
      </c>
      <c r="BK30" s="146">
        <f>'2.3'!BK30/'3.1.a'!$J$183</f>
        <v>0</v>
      </c>
      <c r="BL30" s="146">
        <f>'2.3'!BL30/'3.1.a'!$J$183</f>
        <v>0</v>
      </c>
      <c r="BM30" s="146">
        <f>'2.3'!BM30/'3.1.a'!$J$183</f>
        <v>0</v>
      </c>
      <c r="BN30" s="225">
        <f>'2.3'!BN30/'3.1.a'!$J$183</f>
        <v>0</v>
      </c>
      <c r="BO30" s="224">
        <f>'2.3'!BO30/'3.1.a'!$K$183</f>
        <v>0</v>
      </c>
      <c r="BP30" s="146">
        <f>'2.3'!BP30/'3.1.a'!$K$183</f>
        <v>0</v>
      </c>
      <c r="BQ30" s="146">
        <f>'2.3'!BQ30/'3.1.a'!$K$183</f>
        <v>0</v>
      </c>
      <c r="BR30" s="146">
        <f>'2.3'!BR30/'3.1.a'!$K$183</f>
        <v>0</v>
      </c>
      <c r="BS30" s="146">
        <f>'2.3'!BS30/'3.1.a'!$K$183</f>
        <v>0</v>
      </c>
      <c r="BT30" s="146">
        <f>'2.3'!BT30/'3.1.a'!$K$183</f>
        <v>0</v>
      </c>
      <c r="BU30" s="146">
        <f>'2.3'!BU30/'3.1.a'!$K$183</f>
        <v>0</v>
      </c>
      <c r="BV30" s="225">
        <f>'2.3'!BV30/'3.1.a'!$K$183</f>
        <v>0</v>
      </c>
      <c r="BW30" s="224">
        <f>'2.3'!BW30/'3.1.a'!$L$183</f>
        <v>0</v>
      </c>
      <c r="BX30" s="146">
        <f>'2.3'!BX30/'3.1.a'!$L$183</f>
        <v>0</v>
      </c>
      <c r="BY30" s="146">
        <f>'2.3'!BY30/'3.1.a'!$L$183</f>
        <v>0</v>
      </c>
      <c r="BZ30" s="146">
        <f>'2.3'!BZ30/'3.1.a'!$L$183</f>
        <v>0</v>
      </c>
      <c r="CA30" s="146">
        <f>'2.3'!CA30/'3.1.a'!$L$183</f>
        <v>0</v>
      </c>
      <c r="CB30" s="146">
        <f>'2.3'!CB30/'3.1.a'!$L$183</f>
        <v>0</v>
      </c>
      <c r="CC30" s="146">
        <f>'2.3'!CC30/'3.1.a'!$L$183</f>
        <v>0</v>
      </c>
      <c r="CD30" s="225">
        <f>'2.3'!CD30/'3.1.a'!$L$183</f>
        <v>0</v>
      </c>
      <c r="CE30" s="224">
        <f>'2.3'!CE30/'3.1.a'!$M$183</f>
        <v>0</v>
      </c>
      <c r="CF30" s="146">
        <f>'2.3'!CF30/'3.1.a'!$M$183</f>
        <v>0</v>
      </c>
      <c r="CG30" s="146">
        <f>'2.3'!CG30/'3.1.a'!$M$183</f>
        <v>0</v>
      </c>
      <c r="CH30" s="146">
        <f>'2.3'!CH30/'3.1.a'!$M$183</f>
        <v>0</v>
      </c>
      <c r="CI30" s="146">
        <f>'2.3'!CI30/'3.1.a'!$M$183</f>
        <v>0</v>
      </c>
      <c r="CJ30" s="146">
        <f>'2.3'!CJ30/'3.1.a'!$M$183</f>
        <v>0</v>
      </c>
      <c r="CK30" s="146">
        <f>'2.3'!CK30/'3.1.a'!$M$183</f>
        <v>0</v>
      </c>
      <c r="CL30" s="284">
        <f>'2.3'!CL30/'3.1.a'!$M$183</f>
        <v>0</v>
      </c>
    </row>
    <row r="31" spans="1:91" ht="20.100000000000001" customHeight="1" x14ac:dyDescent="0.25">
      <c r="A31" s="32">
        <v>26</v>
      </c>
      <c r="B31" s="33" t="s">
        <v>243</v>
      </c>
      <c r="C31" s="236">
        <f>'2.3'!C31/'3.1.a'!$C$183</f>
        <v>6.1905191083261049E-2</v>
      </c>
      <c r="D31" s="213">
        <f>'2.3'!D31/'3.1.a'!$C$183</f>
        <v>0</v>
      </c>
      <c r="E31" s="213">
        <f>'2.3'!E31/'3.1.a'!$C$183</f>
        <v>0</v>
      </c>
      <c r="F31" s="213">
        <f>'2.3'!F31/'3.1.a'!$C$183</f>
        <v>6.1905191083261049E-2</v>
      </c>
      <c r="G31" s="213">
        <f>'2.3'!G31/'3.1.a'!$C$183</f>
        <v>2.2625140081130014E-2</v>
      </c>
      <c r="H31" s="213">
        <f>'2.3'!H31/'3.1.a'!$C$183</f>
        <v>5.0292850752013132E-4</v>
      </c>
      <c r="I31" s="213">
        <f>'2.3'!I31/'3.1.a'!$C$183</f>
        <v>-8.4720055557389429E-2</v>
      </c>
      <c r="J31" s="237">
        <f>'2.3'!J31/'3.1.a'!$C$183</f>
        <v>3.132041145217535E-4</v>
      </c>
      <c r="K31" s="236">
        <f>'2.3'!K31/'3.1.a'!$D$183</f>
        <v>6.31129492940746E-2</v>
      </c>
      <c r="L31" s="213">
        <f>'2.3'!L31/'3.1.a'!$D$183</f>
        <v>0</v>
      </c>
      <c r="M31" s="213">
        <f>'2.3'!M31/'3.1.a'!$D$183</f>
        <v>0</v>
      </c>
      <c r="N31" s="213">
        <f>'2.3'!N31/'3.1.a'!$D$183</f>
        <v>6.31129492940746E-2</v>
      </c>
      <c r="O31" s="213">
        <f>'2.3'!O31/'3.1.a'!$D$183</f>
        <v>2.1638525435333913E-2</v>
      </c>
      <c r="P31" s="213">
        <f>'2.3'!P31/'3.1.a'!$D$183</f>
        <v>3.6504438040461734E-4</v>
      </c>
      <c r="Q31" s="213">
        <f>'2.3'!Q31/'3.1.a'!$D$183</f>
        <v>-8.4861648265971784E-2</v>
      </c>
      <c r="R31" s="237">
        <f>'2.3'!R31/'3.1.a'!$D$183</f>
        <v>2.5487084384135094E-4</v>
      </c>
      <c r="S31" s="236">
        <f>'2.3'!S31/'3.1.a'!$E$183</f>
        <v>6.3759360529264883E-2</v>
      </c>
      <c r="T31" s="213">
        <f>'2.3'!T31/'3.1.a'!$E$183</f>
        <v>0</v>
      </c>
      <c r="U31" s="213">
        <f>'2.3'!U31/'3.1.a'!$E$183</f>
        <v>0</v>
      </c>
      <c r="V31" s="213">
        <f>'2.3'!V31/'3.1.a'!$E$183</f>
        <v>6.3759360529264883E-2</v>
      </c>
      <c r="W31" s="213">
        <f>'2.3'!W31/'3.1.a'!$E$183</f>
        <v>2.2180393724384764E-2</v>
      </c>
      <c r="X31" s="213">
        <f>'2.3'!X31/'3.1.a'!$E$183</f>
        <v>3.5436739609626236E-4</v>
      </c>
      <c r="Y31" s="213">
        <f>'2.3'!Y31/'3.1.a'!$E$183</f>
        <v>-8.6019856310264528E-2</v>
      </c>
      <c r="Z31" s="237">
        <f>'2.3'!Z31/'3.1.a'!$E$183</f>
        <v>2.742653394813779E-4</v>
      </c>
      <c r="AA31" s="236">
        <f>'2.3'!AA31/'3.1.a'!$F$183</f>
        <v>5.9841010755314838E-2</v>
      </c>
      <c r="AB31" s="213">
        <f>'2.3'!AB31/'3.1.a'!$F$183</f>
        <v>0</v>
      </c>
      <c r="AC31" s="213">
        <f>'2.3'!AC31/'3.1.a'!$F$183</f>
        <v>0</v>
      </c>
      <c r="AD31" s="213">
        <f>'2.3'!AD31/'3.1.a'!$F$183</f>
        <v>5.9841010755314838E-2</v>
      </c>
      <c r="AE31" s="213">
        <f>'2.3'!AE31/'3.1.a'!$F$183</f>
        <v>2.1554089984628971E-2</v>
      </c>
      <c r="AF31" s="213">
        <f>'2.3'!AF31/'3.1.a'!$F$183</f>
        <v>5.6526247109200413E-4</v>
      </c>
      <c r="AG31" s="213">
        <f>'2.3'!AG31/'3.1.a'!$F$183</f>
        <v>-8.1604220254736792E-2</v>
      </c>
      <c r="AH31" s="237">
        <f>'2.3'!AH31/'3.1.a'!$F$183</f>
        <v>3.5614295629902808E-4</v>
      </c>
      <c r="AI31" s="236">
        <f>'2.3'!AI31/'3.1.a'!$G$183</f>
        <v>6.1251539254915721E-2</v>
      </c>
      <c r="AJ31" s="213">
        <f>'2.3'!AJ31/'3.1.a'!$G$183</f>
        <v>0</v>
      </c>
      <c r="AK31" s="213">
        <f>'2.3'!AK31/'3.1.a'!$G$183</f>
        <v>0</v>
      </c>
      <c r="AL31" s="213">
        <f>'2.3'!AL31/'3.1.a'!$G$183</f>
        <v>6.1251539254915721E-2</v>
      </c>
      <c r="AM31" s="213">
        <f>'2.3'!AM31/'3.1.a'!$G$183</f>
        <v>2.1955804265786551E-2</v>
      </c>
      <c r="AN31" s="213">
        <f>'2.3'!AN31/'3.1.a'!$G$183</f>
        <v>5.8314655260343696E-4</v>
      </c>
      <c r="AO31" s="213">
        <f>'2.3'!AO31/'3.1.a'!$G$183</f>
        <v>-8.3253426634379818E-2</v>
      </c>
      <c r="AP31" s="237">
        <f>'2.3'!AP31/'3.1.a'!$G$183</f>
        <v>5.3706343892589124E-4</v>
      </c>
      <c r="AQ31" s="236">
        <f>'2.3'!AQ31/'3.1.a'!$H$183</f>
        <v>6.0244100927005162E-2</v>
      </c>
      <c r="AR31" s="213">
        <f>'2.3'!AR31/'3.1.a'!$H$183</f>
        <v>0</v>
      </c>
      <c r="AS31" s="213">
        <f>'2.3'!AS31/'3.1.a'!$H$183</f>
        <v>0</v>
      </c>
      <c r="AT31" s="213">
        <f>'2.3'!AT31/'3.1.a'!$H$183</f>
        <v>6.0244100927005162E-2</v>
      </c>
      <c r="AU31" s="213">
        <f>'2.3'!AU31/'3.1.a'!$H$183</f>
        <v>2.1596175196922439E-2</v>
      </c>
      <c r="AV31" s="213">
        <f>'2.3'!AV31/'3.1.a'!$H$183</f>
        <v>7.3953004143164866E-4</v>
      </c>
      <c r="AW31" s="213">
        <f>'2.3'!AW31/'3.1.a'!$H$183</f>
        <v>-8.2125749297329409E-2</v>
      </c>
      <c r="AX31" s="237">
        <f>'2.3'!AX31/'3.1.a'!$H$183</f>
        <v>4.5405686802984661E-4</v>
      </c>
      <c r="AY31" s="236">
        <f>'2.3'!AY31/'3.1.a'!$I$183</f>
        <v>6.468570164304141E-2</v>
      </c>
      <c r="AZ31" s="213">
        <f>'2.3'!AZ31/'3.1.a'!$I$183</f>
        <v>0</v>
      </c>
      <c r="BA31" s="213">
        <f>'2.3'!BA31/'3.1.a'!$I$183</f>
        <v>0</v>
      </c>
      <c r="BB31" s="213">
        <f>'2.3'!BB31/'3.1.a'!$I$183</f>
        <v>6.468570164304141E-2</v>
      </c>
      <c r="BC31" s="213">
        <f>'2.3'!BC31/'3.1.a'!$I$183</f>
        <v>2.1660841830590544E-2</v>
      </c>
      <c r="BD31" s="213">
        <f>'2.3'!BD31/'3.1.a'!$I$183</f>
        <v>8.4235735311775678E-4</v>
      </c>
      <c r="BE31" s="213">
        <f>'2.3'!BE31/'3.1.a'!$I$183</f>
        <v>-8.6454784272645496E-2</v>
      </c>
      <c r="BF31" s="237">
        <f>'2.3'!BF31/'3.1.a'!$I$183</f>
        <v>7.3411655410421188E-4</v>
      </c>
      <c r="BG31" s="236">
        <f>'2.3'!BG31/'3.1.a'!$J$183</f>
        <v>6.1225783016414306E-2</v>
      </c>
      <c r="BH31" s="213">
        <f>'2.3'!BH31/'3.1.a'!$J$183</f>
        <v>0</v>
      </c>
      <c r="BI31" s="213">
        <f>'2.3'!BI31/'3.1.a'!$J$183</f>
        <v>0</v>
      </c>
      <c r="BJ31" s="213">
        <f>'2.3'!BJ31/'3.1.a'!$J$183</f>
        <v>6.1225783016414306E-2</v>
      </c>
      <c r="BK31" s="213">
        <f>'2.3'!BK31/'3.1.a'!$J$183</f>
        <v>2.1498983517120054E-2</v>
      </c>
      <c r="BL31" s="213">
        <f>'2.3'!BL31/'3.1.a'!$J$183</f>
        <v>7.5968338671328502E-4</v>
      </c>
      <c r="BM31" s="213">
        <f>'2.3'!BM31/'3.1.a'!$J$183</f>
        <v>-8.2935278707856622E-2</v>
      </c>
      <c r="BN31" s="237">
        <f>'2.3'!BN31/'3.1.a'!$J$183</f>
        <v>5.4917121239102349E-4</v>
      </c>
      <c r="BO31" s="236">
        <f>'2.3'!BO31/'3.1.a'!$K$183</f>
        <v>6.3903577325189198E-2</v>
      </c>
      <c r="BP31" s="213">
        <f>'2.3'!BP31/'3.1.a'!$K$183</f>
        <v>0</v>
      </c>
      <c r="BQ31" s="213">
        <f>'2.3'!BQ31/'3.1.a'!$K$183</f>
        <v>0</v>
      </c>
      <c r="BR31" s="213">
        <f>'2.3'!BR31/'3.1.a'!$K$183</f>
        <v>6.3903577325189198E-2</v>
      </c>
      <c r="BS31" s="213">
        <f>'2.3'!BS31/'3.1.a'!$K$183</f>
        <v>2.1697799256909234E-2</v>
      </c>
      <c r="BT31" s="213">
        <f>'2.3'!BT31/'3.1.a'!$K$183</f>
        <v>7.883723256051241E-4</v>
      </c>
      <c r="BU31" s="213">
        <f>'2.3'!BU31/'3.1.a'!$K$183</f>
        <v>-8.5868045879951824E-2</v>
      </c>
      <c r="BV31" s="237">
        <f>'2.3'!BV31/'3.1.a'!$K$183</f>
        <v>5.2170302775172745E-4</v>
      </c>
      <c r="BW31" s="236">
        <f>'2.3'!BW31/'3.1.a'!$L$183</f>
        <v>6.5354415512793487E-2</v>
      </c>
      <c r="BX31" s="213">
        <f>'2.3'!BX31/'3.1.a'!$L$183</f>
        <v>0</v>
      </c>
      <c r="BY31" s="213">
        <f>'2.3'!BY31/'3.1.a'!$L$183</f>
        <v>0</v>
      </c>
      <c r="BZ31" s="213">
        <f>'2.3'!BZ31/'3.1.a'!$L$183</f>
        <v>6.5354415512793487E-2</v>
      </c>
      <c r="CA31" s="213">
        <f>'2.3'!CA31/'3.1.a'!$L$183</f>
        <v>2.1923695470296045E-2</v>
      </c>
      <c r="CB31" s="213">
        <f>'2.3'!CB31/'3.1.a'!$L$183</f>
        <v>4.5109116945544781E-4</v>
      </c>
      <c r="CC31" s="213">
        <f>'2.3'!CC31/'3.1.a'!$L$183</f>
        <v>-8.7397134372159499E-2</v>
      </c>
      <c r="CD31" s="237">
        <f>'2.3'!CD31/'3.1.a'!$L$183</f>
        <v>3.3206778038548336E-4</v>
      </c>
      <c r="CE31" s="236">
        <f>'2.3'!CE31/'3.1.a'!$M$183</f>
        <v>7.8605278684196284E-2</v>
      </c>
      <c r="CF31" s="213">
        <f>'2.3'!CF31/'3.1.a'!$M$183</f>
        <v>0</v>
      </c>
      <c r="CG31" s="213">
        <f>'2.3'!CG31/'3.1.a'!$M$183</f>
        <v>0</v>
      </c>
      <c r="CH31" s="213">
        <f>'2.3'!CH31/'3.1.a'!$M$183</f>
        <v>7.8605278684196284E-2</v>
      </c>
      <c r="CI31" s="213">
        <f>'2.3'!CI31/'3.1.a'!$M$183</f>
        <v>2.3019884011902525E-2</v>
      </c>
      <c r="CJ31" s="213">
        <f>'2.3'!CJ31/'3.1.a'!$M$183</f>
        <v>4.7633579947398022E-4</v>
      </c>
      <c r="CK31" s="213">
        <f>'2.3'!CK31/'3.1.a'!$M$183</f>
        <v>-0.10156070201786961</v>
      </c>
      <c r="CL31" s="283">
        <f>'2.3'!CL31/'3.1.a'!$M$183</f>
        <v>5.4079647770319576E-4</v>
      </c>
    </row>
    <row r="32" spans="1:91" ht="20.100000000000001" customHeight="1" x14ac:dyDescent="0.25">
      <c r="A32" s="35">
        <v>261</v>
      </c>
      <c r="B32" s="36" t="s">
        <v>314</v>
      </c>
      <c r="C32" s="224">
        <f>'2.3'!C32/'3.1.a'!$C$183</f>
        <v>0</v>
      </c>
      <c r="D32" s="146">
        <f>'2.3'!D32/'3.1.a'!$C$183</f>
        <v>0</v>
      </c>
      <c r="E32" s="146">
        <f>'2.3'!E32/'3.1.a'!$C$183</f>
        <v>0</v>
      </c>
      <c r="F32" s="146">
        <f>'2.3'!F32/'3.1.a'!$C$183</f>
        <v>0</v>
      </c>
      <c r="G32" s="146">
        <f>'2.3'!G32/'3.1.a'!$C$183</f>
        <v>0</v>
      </c>
      <c r="H32" s="146">
        <f>'2.3'!H32/'3.1.a'!$C$183</f>
        <v>0</v>
      </c>
      <c r="I32" s="146">
        <f>'2.3'!I32/'3.1.a'!$C$183</f>
        <v>0</v>
      </c>
      <c r="J32" s="225">
        <f>'2.3'!J32/'3.1.a'!$C$183</f>
        <v>0</v>
      </c>
      <c r="K32" s="224">
        <f>'2.3'!K32/'3.1.a'!$D$183</f>
        <v>0</v>
      </c>
      <c r="L32" s="146">
        <f>'2.3'!L32/'3.1.a'!$D$183</f>
        <v>0</v>
      </c>
      <c r="M32" s="146">
        <f>'2.3'!M32/'3.1.a'!$D$183</f>
        <v>0</v>
      </c>
      <c r="N32" s="146">
        <f>'2.3'!N32/'3.1.a'!$D$183</f>
        <v>0</v>
      </c>
      <c r="O32" s="146">
        <f>'2.3'!O32/'3.1.a'!$D$183</f>
        <v>0</v>
      </c>
      <c r="P32" s="146">
        <f>'2.3'!P32/'3.1.a'!$D$183</f>
        <v>0</v>
      </c>
      <c r="Q32" s="146">
        <f>'2.3'!Q32/'3.1.a'!$D$183</f>
        <v>0</v>
      </c>
      <c r="R32" s="225">
        <f>'2.3'!R32/'3.1.a'!$D$183</f>
        <v>0</v>
      </c>
      <c r="S32" s="224">
        <f>'2.3'!S32/'3.1.a'!$E$183</f>
        <v>0</v>
      </c>
      <c r="T32" s="146">
        <f>'2.3'!T32/'3.1.a'!$E$183</f>
        <v>0</v>
      </c>
      <c r="U32" s="146">
        <f>'2.3'!U32/'3.1.a'!$E$183</f>
        <v>0</v>
      </c>
      <c r="V32" s="146">
        <f>'2.3'!V32/'3.1.a'!$E$183</f>
        <v>0</v>
      </c>
      <c r="W32" s="146">
        <f>'2.3'!W32/'3.1.a'!$E$183</f>
        <v>0</v>
      </c>
      <c r="X32" s="146">
        <f>'2.3'!X32/'3.1.a'!$E$183</f>
        <v>0</v>
      </c>
      <c r="Y32" s="146">
        <f>'2.3'!Y32/'3.1.a'!$E$183</f>
        <v>0</v>
      </c>
      <c r="Z32" s="225">
        <f>'2.3'!Z32/'3.1.a'!$E$183</f>
        <v>0</v>
      </c>
      <c r="AA32" s="224">
        <f>'2.3'!AA32/'3.1.a'!$F$183</f>
        <v>0</v>
      </c>
      <c r="AB32" s="146">
        <f>'2.3'!AB32/'3.1.a'!$F$183</f>
        <v>0</v>
      </c>
      <c r="AC32" s="146">
        <f>'2.3'!AC32/'3.1.a'!$F$183</f>
        <v>0</v>
      </c>
      <c r="AD32" s="146">
        <f>'2.3'!AD32/'3.1.a'!$F$183</f>
        <v>0</v>
      </c>
      <c r="AE32" s="146">
        <f>'2.3'!AE32/'3.1.a'!$F$183</f>
        <v>0</v>
      </c>
      <c r="AF32" s="146">
        <f>'2.3'!AF32/'3.1.a'!$F$183</f>
        <v>0</v>
      </c>
      <c r="AG32" s="146">
        <f>'2.3'!AG32/'3.1.a'!$F$183</f>
        <v>0</v>
      </c>
      <c r="AH32" s="225">
        <f>'2.3'!AH32/'3.1.a'!$F$183</f>
        <v>0</v>
      </c>
      <c r="AI32" s="224">
        <f>'2.3'!AI32/'3.1.a'!$G$183</f>
        <v>0</v>
      </c>
      <c r="AJ32" s="146">
        <f>'2.3'!AJ32/'3.1.a'!$G$183</f>
        <v>0</v>
      </c>
      <c r="AK32" s="146">
        <f>'2.3'!AK32/'3.1.a'!$G$183</f>
        <v>0</v>
      </c>
      <c r="AL32" s="146">
        <f>'2.3'!AL32/'3.1.a'!$G$183</f>
        <v>0</v>
      </c>
      <c r="AM32" s="146">
        <f>'2.3'!AM32/'3.1.a'!$G$183</f>
        <v>0</v>
      </c>
      <c r="AN32" s="146">
        <f>'2.3'!AN32/'3.1.a'!$G$183</f>
        <v>0</v>
      </c>
      <c r="AO32" s="146">
        <f>'2.3'!AO32/'3.1.a'!$G$183</f>
        <v>0</v>
      </c>
      <c r="AP32" s="225">
        <f>'2.3'!AP32/'3.1.a'!$G$183</f>
        <v>0</v>
      </c>
      <c r="AQ32" s="224">
        <f>'2.3'!AQ32/'3.1.a'!$H$183</f>
        <v>0</v>
      </c>
      <c r="AR32" s="146">
        <f>'2.3'!AR32/'3.1.a'!$H$183</f>
        <v>0</v>
      </c>
      <c r="AS32" s="146">
        <f>'2.3'!AS32/'3.1.a'!$H$183</f>
        <v>0</v>
      </c>
      <c r="AT32" s="146">
        <f>'2.3'!AT32/'3.1.a'!$H$183</f>
        <v>0</v>
      </c>
      <c r="AU32" s="146">
        <f>'2.3'!AU32/'3.1.a'!$H$183</f>
        <v>0</v>
      </c>
      <c r="AV32" s="146">
        <f>'2.3'!AV32/'3.1.a'!$H$183</f>
        <v>0</v>
      </c>
      <c r="AW32" s="146">
        <f>'2.3'!AW32/'3.1.a'!$H$183</f>
        <v>0</v>
      </c>
      <c r="AX32" s="225">
        <f>'2.3'!AX32/'3.1.a'!$H$183</f>
        <v>0</v>
      </c>
      <c r="AY32" s="224">
        <f>'2.3'!AY32/'3.1.a'!$I$183</f>
        <v>0</v>
      </c>
      <c r="AZ32" s="146">
        <f>'2.3'!AZ32/'3.1.a'!$I$183</f>
        <v>0</v>
      </c>
      <c r="BA32" s="146">
        <f>'2.3'!BA32/'3.1.a'!$I$183</f>
        <v>0</v>
      </c>
      <c r="BB32" s="146">
        <f>'2.3'!BB32/'3.1.a'!$I$183</f>
        <v>0</v>
      </c>
      <c r="BC32" s="146">
        <f>'2.3'!BC32/'3.1.a'!$I$183</f>
        <v>0</v>
      </c>
      <c r="BD32" s="146">
        <f>'2.3'!BD32/'3.1.a'!$I$183</f>
        <v>0</v>
      </c>
      <c r="BE32" s="146">
        <f>'2.3'!BE32/'3.1.a'!$I$183</f>
        <v>0</v>
      </c>
      <c r="BF32" s="225">
        <f>'2.3'!BF32/'3.1.a'!$I$183</f>
        <v>0</v>
      </c>
      <c r="BG32" s="224">
        <f>'2.3'!BG32/'3.1.a'!$J$183</f>
        <v>0</v>
      </c>
      <c r="BH32" s="146">
        <f>'2.3'!BH32/'3.1.a'!$J$183</f>
        <v>0</v>
      </c>
      <c r="BI32" s="146">
        <f>'2.3'!BI32/'3.1.a'!$J$183</f>
        <v>0</v>
      </c>
      <c r="BJ32" s="146">
        <f>'2.3'!BJ32/'3.1.a'!$J$183</f>
        <v>0</v>
      </c>
      <c r="BK32" s="146">
        <f>'2.3'!BK32/'3.1.a'!$J$183</f>
        <v>0</v>
      </c>
      <c r="BL32" s="146">
        <f>'2.3'!BL32/'3.1.a'!$J$183</f>
        <v>0</v>
      </c>
      <c r="BM32" s="146">
        <f>'2.3'!BM32/'3.1.a'!$J$183</f>
        <v>0</v>
      </c>
      <c r="BN32" s="225">
        <f>'2.3'!BN32/'3.1.a'!$J$183</f>
        <v>0</v>
      </c>
      <c r="BO32" s="224">
        <f>'2.3'!BO32/'3.1.a'!$K$183</f>
        <v>0</v>
      </c>
      <c r="BP32" s="146">
        <f>'2.3'!BP32/'3.1.a'!$K$183</f>
        <v>0</v>
      </c>
      <c r="BQ32" s="146">
        <f>'2.3'!BQ32/'3.1.a'!$K$183</f>
        <v>0</v>
      </c>
      <c r="BR32" s="146">
        <f>'2.3'!BR32/'3.1.a'!$K$183</f>
        <v>0</v>
      </c>
      <c r="BS32" s="146">
        <f>'2.3'!BS32/'3.1.a'!$K$183</f>
        <v>0</v>
      </c>
      <c r="BT32" s="146">
        <f>'2.3'!BT32/'3.1.a'!$K$183</f>
        <v>0</v>
      </c>
      <c r="BU32" s="146">
        <f>'2.3'!BU32/'3.1.a'!$K$183</f>
        <v>0</v>
      </c>
      <c r="BV32" s="225">
        <f>'2.3'!BV32/'3.1.a'!$K$183</f>
        <v>0</v>
      </c>
      <c r="BW32" s="224">
        <f>'2.3'!BW32/'3.1.a'!$L$183</f>
        <v>0</v>
      </c>
      <c r="BX32" s="146">
        <f>'2.3'!BX32/'3.1.a'!$L$183</f>
        <v>0</v>
      </c>
      <c r="BY32" s="146">
        <f>'2.3'!BY32/'3.1.a'!$L$183</f>
        <v>0</v>
      </c>
      <c r="BZ32" s="146">
        <f>'2.3'!BZ32/'3.1.a'!$L$183</f>
        <v>0</v>
      </c>
      <c r="CA32" s="146">
        <f>'2.3'!CA32/'3.1.a'!$L$183</f>
        <v>0</v>
      </c>
      <c r="CB32" s="146">
        <f>'2.3'!CB32/'3.1.a'!$L$183</f>
        <v>0</v>
      </c>
      <c r="CC32" s="146">
        <f>'2.3'!CC32/'3.1.a'!$L$183</f>
        <v>0</v>
      </c>
      <c r="CD32" s="225">
        <f>'2.3'!CD32/'3.1.a'!$L$183</f>
        <v>0</v>
      </c>
      <c r="CE32" s="224">
        <f>'2.3'!CE32/'3.1.a'!$M$183</f>
        <v>0</v>
      </c>
      <c r="CF32" s="146">
        <f>'2.3'!CF32/'3.1.a'!$M$183</f>
        <v>0</v>
      </c>
      <c r="CG32" s="146">
        <f>'2.3'!CG32/'3.1.a'!$M$183</f>
        <v>0</v>
      </c>
      <c r="CH32" s="146">
        <f>'2.3'!CH32/'3.1.a'!$M$183</f>
        <v>0</v>
      </c>
      <c r="CI32" s="146">
        <f>'2.3'!CI32/'3.1.a'!$M$183</f>
        <v>0</v>
      </c>
      <c r="CJ32" s="273" t="s">
        <v>833</v>
      </c>
      <c r="CK32" s="146">
        <f>'2.3'!CK32/'3.1.a'!$M$183</f>
        <v>0</v>
      </c>
      <c r="CL32" s="291" t="s">
        <v>833</v>
      </c>
    </row>
    <row r="33" spans="1:91" ht="20.100000000000001" customHeight="1" x14ac:dyDescent="0.25">
      <c r="A33" s="107">
        <v>2611</v>
      </c>
      <c r="B33" s="107" t="s">
        <v>286</v>
      </c>
      <c r="C33" s="244">
        <f>'2.3'!C33/'3.1.a'!$C$183</f>
        <v>0</v>
      </c>
      <c r="D33" s="245">
        <f>'2.3'!D33/'3.1.a'!$C$183</f>
        <v>0</v>
      </c>
      <c r="E33" s="245">
        <f>'2.3'!E33/'3.1.a'!$C$183</f>
        <v>0</v>
      </c>
      <c r="F33" s="245">
        <f>'2.3'!F33/'3.1.a'!$C$183</f>
        <v>0</v>
      </c>
      <c r="G33" s="245">
        <f>'2.3'!G33/'3.1.a'!$C$183</f>
        <v>0</v>
      </c>
      <c r="H33" s="245">
        <f>'2.3'!H33/'3.1.a'!$C$183</f>
        <v>0</v>
      </c>
      <c r="I33" s="245">
        <f>'2.3'!I33/'3.1.a'!$C$183</f>
        <v>0</v>
      </c>
      <c r="J33" s="246">
        <f>'2.3'!J33/'3.1.a'!$C$183</f>
        <v>0</v>
      </c>
      <c r="K33" s="244">
        <f>'2.3'!K33/'3.1.a'!$D$183</f>
        <v>0</v>
      </c>
      <c r="L33" s="245">
        <f>'2.3'!L33/'3.1.a'!$D$183</f>
        <v>0</v>
      </c>
      <c r="M33" s="245">
        <f>'2.3'!M33/'3.1.a'!$D$183</f>
        <v>0</v>
      </c>
      <c r="N33" s="245">
        <f>'2.3'!N33/'3.1.a'!$D$183</f>
        <v>0</v>
      </c>
      <c r="O33" s="245">
        <f>'2.3'!O33/'3.1.a'!$D$183</f>
        <v>0</v>
      </c>
      <c r="P33" s="245">
        <f>'2.3'!P33/'3.1.a'!$D$183</f>
        <v>0</v>
      </c>
      <c r="Q33" s="245">
        <f>'2.3'!Q33/'3.1.a'!$D$183</f>
        <v>0</v>
      </c>
      <c r="R33" s="246">
        <f>'2.3'!R33/'3.1.a'!$D$183</f>
        <v>0</v>
      </c>
      <c r="S33" s="244">
        <f>'2.3'!S33/'3.1.a'!$E$183</f>
        <v>0</v>
      </c>
      <c r="T33" s="245">
        <f>'2.3'!T33/'3.1.a'!$E$183</f>
        <v>0</v>
      </c>
      <c r="U33" s="245">
        <f>'2.3'!U33/'3.1.a'!$E$183</f>
        <v>0</v>
      </c>
      <c r="V33" s="245">
        <f>'2.3'!V33/'3.1.a'!$E$183</f>
        <v>0</v>
      </c>
      <c r="W33" s="245">
        <f>'2.3'!W33/'3.1.a'!$E$183</f>
        <v>0</v>
      </c>
      <c r="X33" s="245">
        <f>'2.3'!X33/'3.1.a'!$E$183</f>
        <v>0</v>
      </c>
      <c r="Y33" s="245">
        <f>'2.3'!Y33/'3.1.a'!$E$183</f>
        <v>0</v>
      </c>
      <c r="Z33" s="246">
        <f>'2.3'!Z33/'3.1.a'!$E$183</f>
        <v>0</v>
      </c>
      <c r="AA33" s="244">
        <f>'2.3'!AA33/'3.1.a'!$F$183</f>
        <v>0</v>
      </c>
      <c r="AB33" s="245">
        <f>'2.3'!AB33/'3.1.a'!$F$183</f>
        <v>0</v>
      </c>
      <c r="AC33" s="245">
        <f>'2.3'!AC33/'3.1.a'!$F$183</f>
        <v>0</v>
      </c>
      <c r="AD33" s="245">
        <f>'2.3'!AD33/'3.1.a'!$F$183</f>
        <v>0</v>
      </c>
      <c r="AE33" s="245">
        <f>'2.3'!AE33/'3.1.a'!$F$183</f>
        <v>0</v>
      </c>
      <c r="AF33" s="245">
        <f>'2.3'!AF33/'3.1.a'!$F$183</f>
        <v>0</v>
      </c>
      <c r="AG33" s="245">
        <f>'2.3'!AG33/'3.1.a'!$F$183</f>
        <v>0</v>
      </c>
      <c r="AH33" s="246">
        <f>'2.3'!AH33/'3.1.a'!$F$183</f>
        <v>0</v>
      </c>
      <c r="AI33" s="244">
        <f>'2.3'!AI33/'3.1.a'!$G$183</f>
        <v>0</v>
      </c>
      <c r="AJ33" s="245">
        <f>'2.3'!AJ33/'3.1.a'!$G$183</f>
        <v>0</v>
      </c>
      <c r="AK33" s="245">
        <f>'2.3'!AK33/'3.1.a'!$G$183</f>
        <v>0</v>
      </c>
      <c r="AL33" s="245">
        <f>'2.3'!AL33/'3.1.a'!$G$183</f>
        <v>0</v>
      </c>
      <c r="AM33" s="245">
        <f>'2.3'!AM33/'3.1.a'!$G$183</f>
        <v>0</v>
      </c>
      <c r="AN33" s="245">
        <f>'2.3'!AN33/'3.1.a'!$G$183</f>
        <v>0</v>
      </c>
      <c r="AO33" s="245">
        <f>'2.3'!AO33/'3.1.a'!$G$183</f>
        <v>0</v>
      </c>
      <c r="AP33" s="246">
        <f>'2.3'!AP33/'3.1.a'!$G$183</f>
        <v>0</v>
      </c>
      <c r="AQ33" s="244">
        <f>'2.3'!AQ33/'3.1.a'!$H$183</f>
        <v>0</v>
      </c>
      <c r="AR33" s="245">
        <f>'2.3'!AR33/'3.1.a'!$H$183</f>
        <v>0</v>
      </c>
      <c r="AS33" s="245">
        <f>'2.3'!AS33/'3.1.a'!$H$183</f>
        <v>0</v>
      </c>
      <c r="AT33" s="245">
        <f>'2.3'!AT33/'3.1.a'!$H$183</f>
        <v>0</v>
      </c>
      <c r="AU33" s="245">
        <f>'2.3'!AU33/'3.1.a'!$H$183</f>
        <v>0</v>
      </c>
      <c r="AV33" s="245">
        <f>'2.3'!AV33/'3.1.a'!$H$183</f>
        <v>0</v>
      </c>
      <c r="AW33" s="245">
        <f>'2.3'!AW33/'3.1.a'!$H$183</f>
        <v>0</v>
      </c>
      <c r="AX33" s="246">
        <f>'2.3'!AX33/'3.1.a'!$H$183</f>
        <v>0</v>
      </c>
      <c r="AY33" s="244">
        <f>'2.3'!AY33/'3.1.a'!$I$183</f>
        <v>0</v>
      </c>
      <c r="AZ33" s="245">
        <f>'2.3'!AZ33/'3.1.a'!$I$183</f>
        <v>0</v>
      </c>
      <c r="BA33" s="245">
        <f>'2.3'!BA33/'3.1.a'!$I$183</f>
        <v>0</v>
      </c>
      <c r="BB33" s="245">
        <f>'2.3'!BB33/'3.1.a'!$I$183</f>
        <v>0</v>
      </c>
      <c r="BC33" s="245">
        <f>'2.3'!BC33/'3.1.a'!$I$183</f>
        <v>0</v>
      </c>
      <c r="BD33" s="245">
        <f>'2.3'!BD33/'3.1.a'!$I$183</f>
        <v>0</v>
      </c>
      <c r="BE33" s="245">
        <f>'2.3'!BE33/'3.1.a'!$I$183</f>
        <v>0</v>
      </c>
      <c r="BF33" s="246">
        <f>'2.3'!BF33/'3.1.a'!$I$183</f>
        <v>0</v>
      </c>
      <c r="BG33" s="244">
        <f>'2.3'!BG33/'3.1.a'!$J$183</f>
        <v>0</v>
      </c>
      <c r="BH33" s="245">
        <f>'2.3'!BH33/'3.1.a'!$J$183</f>
        <v>0</v>
      </c>
      <c r="BI33" s="245">
        <f>'2.3'!BI33/'3.1.a'!$J$183</f>
        <v>0</v>
      </c>
      <c r="BJ33" s="245">
        <f>'2.3'!BJ33/'3.1.a'!$J$183</f>
        <v>0</v>
      </c>
      <c r="BK33" s="245">
        <f>'2.3'!BK33/'3.1.a'!$J$183</f>
        <v>0</v>
      </c>
      <c r="BL33" s="245">
        <f>'2.3'!BL33/'3.1.a'!$J$183</f>
        <v>0</v>
      </c>
      <c r="BM33" s="245">
        <f>'2.3'!BM33/'3.1.a'!$J$183</f>
        <v>0</v>
      </c>
      <c r="BN33" s="246">
        <f>'2.3'!BN33/'3.1.a'!$J$183</f>
        <v>0</v>
      </c>
      <c r="BO33" s="244">
        <f>'2.3'!BO33/'3.1.a'!$K$183</f>
        <v>0</v>
      </c>
      <c r="BP33" s="245">
        <f>'2.3'!BP33/'3.1.a'!$K$183</f>
        <v>0</v>
      </c>
      <c r="BQ33" s="245">
        <f>'2.3'!BQ33/'3.1.a'!$K$183</f>
        <v>0</v>
      </c>
      <c r="BR33" s="245">
        <f>'2.3'!BR33/'3.1.a'!$K$183</f>
        <v>0</v>
      </c>
      <c r="BS33" s="245">
        <f>'2.3'!BS33/'3.1.a'!$K$183</f>
        <v>0</v>
      </c>
      <c r="BT33" s="245">
        <f>'2.3'!BT33/'3.1.a'!$K$183</f>
        <v>0</v>
      </c>
      <c r="BU33" s="245">
        <f>'2.3'!BU33/'3.1.a'!$K$183</f>
        <v>0</v>
      </c>
      <c r="BV33" s="246">
        <f>'2.3'!BV33/'3.1.a'!$K$183</f>
        <v>0</v>
      </c>
      <c r="BW33" s="244">
        <f>'2.3'!BW33/'3.1.a'!$L$183</f>
        <v>0</v>
      </c>
      <c r="BX33" s="245">
        <f>'2.3'!BX33/'3.1.a'!$L$183</f>
        <v>0</v>
      </c>
      <c r="BY33" s="245">
        <f>'2.3'!BY33/'3.1.a'!$L$183</f>
        <v>0</v>
      </c>
      <c r="BZ33" s="245">
        <f>'2.3'!BZ33/'3.1.a'!$L$183</f>
        <v>0</v>
      </c>
      <c r="CA33" s="245">
        <f>'2.3'!CA33/'3.1.a'!$L$183</f>
        <v>0</v>
      </c>
      <c r="CB33" s="245">
        <f>'2.3'!CB33/'3.1.a'!$L$183</f>
        <v>0</v>
      </c>
      <c r="CC33" s="245">
        <f>'2.3'!CC33/'3.1.a'!$L$183</f>
        <v>0</v>
      </c>
      <c r="CD33" s="246">
        <f>'2.3'!CD33/'3.1.a'!$L$183</f>
        <v>0</v>
      </c>
      <c r="CE33" s="244">
        <f>'2.3'!CE33/'3.1.a'!$M$183</f>
        <v>0</v>
      </c>
      <c r="CF33" s="245">
        <f>'2.3'!CF33/'3.1.a'!$M$183</f>
        <v>0</v>
      </c>
      <c r="CG33" s="245">
        <f>'2.3'!CG33/'3.1.a'!$M$183</f>
        <v>0</v>
      </c>
      <c r="CH33" s="245">
        <f>'2.3'!CH33/'3.1.a'!$M$183</f>
        <v>0</v>
      </c>
      <c r="CI33" s="245">
        <f>'2.3'!CI33/'3.1.a'!$M$183</f>
        <v>0</v>
      </c>
      <c r="CJ33" s="278" t="s">
        <v>833</v>
      </c>
      <c r="CK33" s="245">
        <f>'2.3'!CK33/'3.1.a'!$M$183</f>
        <v>0</v>
      </c>
      <c r="CL33" s="278" t="s">
        <v>833</v>
      </c>
    </row>
    <row r="34" spans="1:91" ht="20.100000000000001" customHeight="1" x14ac:dyDescent="0.25">
      <c r="A34" s="107">
        <v>2612</v>
      </c>
      <c r="B34" s="107" t="s">
        <v>287</v>
      </c>
      <c r="C34" s="244">
        <f>'2.3'!C34/'3.1.a'!$C$183</f>
        <v>0</v>
      </c>
      <c r="D34" s="245">
        <f>'2.3'!D34/'3.1.a'!$C$183</f>
        <v>0</v>
      </c>
      <c r="E34" s="245">
        <f>'2.3'!E34/'3.1.a'!$C$183</f>
        <v>0</v>
      </c>
      <c r="F34" s="245">
        <f>'2.3'!F34/'3.1.a'!$C$183</f>
        <v>0</v>
      </c>
      <c r="G34" s="245">
        <f>'2.3'!G34/'3.1.a'!$C$183</f>
        <v>0</v>
      </c>
      <c r="H34" s="245">
        <f>'2.3'!H34/'3.1.a'!$C$183</f>
        <v>0</v>
      </c>
      <c r="I34" s="245">
        <f>'2.3'!I34/'3.1.a'!$C$183</f>
        <v>0</v>
      </c>
      <c r="J34" s="246">
        <f>'2.3'!J34/'3.1.a'!$C$183</f>
        <v>0</v>
      </c>
      <c r="K34" s="244">
        <f>'2.3'!K34/'3.1.a'!$D$183</f>
        <v>0</v>
      </c>
      <c r="L34" s="245">
        <f>'2.3'!L34/'3.1.a'!$D$183</f>
        <v>0</v>
      </c>
      <c r="M34" s="245">
        <f>'2.3'!M34/'3.1.a'!$D$183</f>
        <v>0</v>
      </c>
      <c r="N34" s="245">
        <f>'2.3'!N34/'3.1.a'!$D$183</f>
        <v>0</v>
      </c>
      <c r="O34" s="245">
        <f>'2.3'!O34/'3.1.a'!$D$183</f>
        <v>0</v>
      </c>
      <c r="P34" s="245">
        <f>'2.3'!P34/'3.1.a'!$D$183</f>
        <v>0</v>
      </c>
      <c r="Q34" s="245">
        <f>'2.3'!Q34/'3.1.a'!$D$183</f>
        <v>0</v>
      </c>
      <c r="R34" s="246">
        <f>'2.3'!R34/'3.1.a'!$D$183</f>
        <v>0</v>
      </c>
      <c r="S34" s="244">
        <f>'2.3'!S34/'3.1.a'!$E$183</f>
        <v>0</v>
      </c>
      <c r="T34" s="245">
        <f>'2.3'!T34/'3.1.a'!$E$183</f>
        <v>0</v>
      </c>
      <c r="U34" s="245">
        <f>'2.3'!U34/'3.1.a'!$E$183</f>
        <v>0</v>
      </c>
      <c r="V34" s="245">
        <f>'2.3'!V34/'3.1.a'!$E$183</f>
        <v>0</v>
      </c>
      <c r="W34" s="245">
        <f>'2.3'!W34/'3.1.a'!$E$183</f>
        <v>0</v>
      </c>
      <c r="X34" s="245">
        <f>'2.3'!X34/'3.1.a'!$E$183</f>
        <v>0</v>
      </c>
      <c r="Y34" s="245">
        <f>'2.3'!Y34/'3.1.a'!$E$183</f>
        <v>0</v>
      </c>
      <c r="Z34" s="246">
        <f>'2.3'!Z34/'3.1.a'!$E$183</f>
        <v>0</v>
      </c>
      <c r="AA34" s="244">
        <f>'2.3'!AA34/'3.1.a'!$F$183</f>
        <v>0</v>
      </c>
      <c r="AB34" s="245">
        <f>'2.3'!AB34/'3.1.a'!$F$183</f>
        <v>0</v>
      </c>
      <c r="AC34" s="245">
        <f>'2.3'!AC34/'3.1.a'!$F$183</f>
        <v>0</v>
      </c>
      <c r="AD34" s="245">
        <f>'2.3'!AD34/'3.1.a'!$F$183</f>
        <v>0</v>
      </c>
      <c r="AE34" s="245">
        <f>'2.3'!AE34/'3.1.a'!$F$183</f>
        <v>0</v>
      </c>
      <c r="AF34" s="245">
        <f>'2.3'!AF34/'3.1.a'!$F$183</f>
        <v>0</v>
      </c>
      <c r="AG34" s="245">
        <f>'2.3'!AG34/'3.1.a'!$F$183</f>
        <v>0</v>
      </c>
      <c r="AH34" s="246">
        <f>'2.3'!AH34/'3.1.a'!$F$183</f>
        <v>0</v>
      </c>
      <c r="AI34" s="244">
        <f>'2.3'!AI34/'3.1.a'!$G$183</f>
        <v>0</v>
      </c>
      <c r="AJ34" s="245">
        <f>'2.3'!AJ34/'3.1.a'!$G$183</f>
        <v>0</v>
      </c>
      <c r="AK34" s="245">
        <f>'2.3'!AK34/'3.1.a'!$G$183</f>
        <v>0</v>
      </c>
      <c r="AL34" s="245">
        <f>'2.3'!AL34/'3.1.a'!$G$183</f>
        <v>0</v>
      </c>
      <c r="AM34" s="245">
        <f>'2.3'!AM34/'3.1.a'!$G$183</f>
        <v>0</v>
      </c>
      <c r="AN34" s="245">
        <f>'2.3'!AN34/'3.1.a'!$G$183</f>
        <v>0</v>
      </c>
      <c r="AO34" s="245">
        <f>'2.3'!AO34/'3.1.a'!$G$183</f>
        <v>0</v>
      </c>
      <c r="AP34" s="246">
        <f>'2.3'!AP34/'3.1.a'!$G$183</f>
        <v>0</v>
      </c>
      <c r="AQ34" s="244">
        <f>'2.3'!AQ34/'3.1.a'!$H$183</f>
        <v>0</v>
      </c>
      <c r="AR34" s="245">
        <f>'2.3'!AR34/'3.1.a'!$H$183</f>
        <v>0</v>
      </c>
      <c r="AS34" s="245">
        <f>'2.3'!AS34/'3.1.a'!$H$183</f>
        <v>0</v>
      </c>
      <c r="AT34" s="245">
        <f>'2.3'!AT34/'3.1.a'!$H$183</f>
        <v>0</v>
      </c>
      <c r="AU34" s="245">
        <f>'2.3'!AU34/'3.1.a'!$H$183</f>
        <v>0</v>
      </c>
      <c r="AV34" s="245">
        <f>'2.3'!AV34/'3.1.a'!$H$183</f>
        <v>0</v>
      </c>
      <c r="AW34" s="245">
        <f>'2.3'!AW34/'3.1.a'!$H$183</f>
        <v>0</v>
      </c>
      <c r="AX34" s="246">
        <f>'2.3'!AX34/'3.1.a'!$H$183</f>
        <v>0</v>
      </c>
      <c r="AY34" s="244">
        <f>'2.3'!AY34/'3.1.a'!$I$183</f>
        <v>0</v>
      </c>
      <c r="AZ34" s="245">
        <f>'2.3'!AZ34/'3.1.a'!$I$183</f>
        <v>0</v>
      </c>
      <c r="BA34" s="245">
        <f>'2.3'!BA34/'3.1.a'!$I$183</f>
        <v>0</v>
      </c>
      <c r="BB34" s="245">
        <f>'2.3'!BB34/'3.1.a'!$I$183</f>
        <v>0</v>
      </c>
      <c r="BC34" s="245">
        <f>'2.3'!BC34/'3.1.a'!$I$183</f>
        <v>0</v>
      </c>
      <c r="BD34" s="245">
        <f>'2.3'!BD34/'3.1.a'!$I$183</f>
        <v>0</v>
      </c>
      <c r="BE34" s="245">
        <f>'2.3'!BE34/'3.1.a'!$I$183</f>
        <v>0</v>
      </c>
      <c r="BF34" s="246">
        <f>'2.3'!BF34/'3.1.a'!$I$183</f>
        <v>0</v>
      </c>
      <c r="BG34" s="244">
        <f>'2.3'!BG34/'3.1.a'!$J$183</f>
        <v>0</v>
      </c>
      <c r="BH34" s="245">
        <f>'2.3'!BH34/'3.1.a'!$J$183</f>
        <v>0</v>
      </c>
      <c r="BI34" s="245">
        <f>'2.3'!BI34/'3.1.a'!$J$183</f>
        <v>0</v>
      </c>
      <c r="BJ34" s="245">
        <f>'2.3'!BJ34/'3.1.a'!$J$183</f>
        <v>0</v>
      </c>
      <c r="BK34" s="245">
        <f>'2.3'!BK34/'3.1.a'!$J$183</f>
        <v>0</v>
      </c>
      <c r="BL34" s="245">
        <f>'2.3'!BL34/'3.1.a'!$J$183</f>
        <v>0</v>
      </c>
      <c r="BM34" s="245">
        <f>'2.3'!BM34/'3.1.a'!$J$183</f>
        <v>0</v>
      </c>
      <c r="BN34" s="246">
        <f>'2.3'!BN34/'3.1.a'!$J$183</f>
        <v>0</v>
      </c>
      <c r="BO34" s="244">
        <f>'2.3'!BO34/'3.1.a'!$K$183</f>
        <v>0</v>
      </c>
      <c r="BP34" s="245">
        <f>'2.3'!BP34/'3.1.a'!$K$183</f>
        <v>0</v>
      </c>
      <c r="BQ34" s="245">
        <f>'2.3'!BQ34/'3.1.a'!$K$183</f>
        <v>0</v>
      </c>
      <c r="BR34" s="245">
        <f>'2.3'!BR34/'3.1.a'!$K$183</f>
        <v>0</v>
      </c>
      <c r="BS34" s="245">
        <f>'2.3'!BS34/'3.1.a'!$K$183</f>
        <v>0</v>
      </c>
      <c r="BT34" s="245">
        <f>'2.3'!BT34/'3.1.a'!$K$183</f>
        <v>0</v>
      </c>
      <c r="BU34" s="245">
        <f>'2.3'!BU34/'3.1.a'!$K$183</f>
        <v>0</v>
      </c>
      <c r="BV34" s="246">
        <f>'2.3'!BV34/'3.1.a'!$K$183</f>
        <v>0</v>
      </c>
      <c r="BW34" s="244">
        <f>'2.3'!BW34/'3.1.a'!$L$183</f>
        <v>0</v>
      </c>
      <c r="BX34" s="245">
        <f>'2.3'!BX34/'3.1.a'!$L$183</f>
        <v>0</v>
      </c>
      <c r="BY34" s="245">
        <f>'2.3'!BY34/'3.1.a'!$L$183</f>
        <v>0</v>
      </c>
      <c r="BZ34" s="245">
        <f>'2.3'!BZ34/'3.1.a'!$L$183</f>
        <v>0</v>
      </c>
      <c r="CA34" s="245">
        <f>'2.3'!CA34/'3.1.a'!$L$183</f>
        <v>0</v>
      </c>
      <c r="CB34" s="245">
        <f>'2.3'!CB34/'3.1.a'!$L$183</f>
        <v>0</v>
      </c>
      <c r="CC34" s="245">
        <f>'2.3'!CC34/'3.1.a'!$L$183</f>
        <v>0</v>
      </c>
      <c r="CD34" s="246">
        <f>'2.3'!CD34/'3.1.a'!$L$183</f>
        <v>0</v>
      </c>
      <c r="CE34" s="244">
        <f>'2.3'!CE34/'3.1.a'!$M$183</f>
        <v>0</v>
      </c>
      <c r="CF34" s="245">
        <f>'2.3'!CF34/'3.1.a'!$M$183</f>
        <v>0</v>
      </c>
      <c r="CG34" s="245">
        <f>'2.3'!CG34/'3.1.a'!$M$183</f>
        <v>0</v>
      </c>
      <c r="CH34" s="245">
        <f>'2.3'!CH34/'3.1.a'!$M$183</f>
        <v>0</v>
      </c>
      <c r="CI34" s="245">
        <f>'2.3'!CI34/'3.1.a'!$M$183</f>
        <v>0</v>
      </c>
      <c r="CJ34" s="278" t="s">
        <v>833</v>
      </c>
      <c r="CK34" s="245">
        <f>'2.3'!CK34/'3.1.a'!$M$183</f>
        <v>0</v>
      </c>
      <c r="CL34" s="278" t="s">
        <v>833</v>
      </c>
    </row>
    <row r="35" spans="1:91" ht="20.100000000000001" customHeight="1" x14ac:dyDescent="0.25">
      <c r="A35" s="35">
        <v>262</v>
      </c>
      <c r="B35" s="36" t="s">
        <v>315</v>
      </c>
      <c r="C35" s="224">
        <f>'2.3'!C35/'3.1.a'!$C$183</f>
        <v>3.0847516738101113E-4</v>
      </c>
      <c r="D35" s="146">
        <f>'2.3'!D35/'3.1.a'!$C$183</f>
        <v>0</v>
      </c>
      <c r="E35" s="146">
        <f>'2.3'!E35/'3.1.a'!$C$183</f>
        <v>0</v>
      </c>
      <c r="F35" s="146">
        <f>'2.3'!F35/'3.1.a'!$C$183</f>
        <v>3.0847516738101113E-4</v>
      </c>
      <c r="G35" s="146">
        <f>'2.3'!G35/'3.1.a'!$C$183</f>
        <v>2.3995339445943185E-6</v>
      </c>
      <c r="H35" s="146">
        <f>'2.3'!H35/'3.1.a'!$C$183</f>
        <v>2.3294131961448817E-6</v>
      </c>
      <c r="I35" s="146">
        <f>'2.3'!I35/'3.1.a'!$C$183</f>
        <v>0</v>
      </c>
      <c r="J35" s="225">
        <f>'2.3'!J35/'3.1.a'!$C$183</f>
        <v>3.1320411452175035E-4</v>
      </c>
      <c r="K35" s="224">
        <f>'2.3'!K35/'3.1.a'!$D$183</f>
        <v>2.5221856999503242E-4</v>
      </c>
      <c r="L35" s="146">
        <f>'2.3'!L35/'3.1.a'!$D$183</f>
        <v>0</v>
      </c>
      <c r="M35" s="146">
        <f>'2.3'!M35/'3.1.a'!$D$183</f>
        <v>0</v>
      </c>
      <c r="N35" s="146">
        <f>'2.3'!N35/'3.1.a'!$D$183</f>
        <v>2.5221856999503242E-4</v>
      </c>
      <c r="O35" s="146">
        <f>'2.3'!O35/'3.1.a'!$D$183</f>
        <v>1.8594781945451746E-6</v>
      </c>
      <c r="P35" s="146">
        <f>'2.3'!P35/'3.1.a'!$D$183</f>
        <v>7.9279565175069264E-7</v>
      </c>
      <c r="Q35" s="146">
        <f>'2.3'!Q35/'3.1.a'!$D$183</f>
        <v>0</v>
      </c>
      <c r="R35" s="225">
        <f>'2.3'!R35/'3.1.a'!$D$183</f>
        <v>2.5487084384132828E-4</v>
      </c>
      <c r="S35" s="224">
        <f>'2.3'!S35/'3.1.a'!$E$183</f>
        <v>2.7060373079059499E-4</v>
      </c>
      <c r="T35" s="146">
        <f>'2.3'!T35/'3.1.a'!$E$183</f>
        <v>0</v>
      </c>
      <c r="U35" s="146">
        <f>'2.3'!U35/'3.1.a'!$E$183</f>
        <v>0</v>
      </c>
      <c r="V35" s="146">
        <f>'2.3'!V35/'3.1.a'!$E$183</f>
        <v>2.7060373079059499E-4</v>
      </c>
      <c r="W35" s="146">
        <f>'2.3'!W35/'3.1.a'!$E$183</f>
        <v>2.7659916548280703E-6</v>
      </c>
      <c r="X35" s="146">
        <f>'2.3'!X35/'3.1.a'!$E$183</f>
        <v>8.9561703594779388E-7</v>
      </c>
      <c r="Y35" s="146">
        <f>'2.3'!Y35/'3.1.a'!$E$183</f>
        <v>0</v>
      </c>
      <c r="Z35" s="225">
        <f>'2.3'!Z35/'3.1.a'!$E$183</f>
        <v>2.742653394813709E-4</v>
      </c>
      <c r="AA35" s="224">
        <f>'2.3'!AA35/'3.1.a'!$F$183</f>
        <v>3.528836528604163E-4</v>
      </c>
      <c r="AB35" s="146">
        <f>'2.3'!AB35/'3.1.a'!$F$183</f>
        <v>0</v>
      </c>
      <c r="AC35" s="146">
        <f>'2.3'!AC35/'3.1.a'!$F$183</f>
        <v>0</v>
      </c>
      <c r="AD35" s="146">
        <f>'2.3'!AD35/'3.1.a'!$F$183</f>
        <v>3.528836528604163E-4</v>
      </c>
      <c r="AE35" s="146">
        <f>'2.3'!AE35/'3.1.a'!$F$183</f>
        <v>2.3291317271545478E-6</v>
      </c>
      <c r="AF35" s="146">
        <f>'2.3'!AF35/'3.1.a'!$F$183</f>
        <v>9.3017171144449746E-7</v>
      </c>
      <c r="AG35" s="146">
        <f>'2.3'!AG35/'3.1.a'!$F$183</f>
        <v>0</v>
      </c>
      <c r="AH35" s="225">
        <f>'2.3'!AH35/'3.1.a'!$F$183</f>
        <v>3.5614295629901534E-4</v>
      </c>
      <c r="AI35" s="224">
        <f>'2.3'!AI35/'3.1.a'!$G$183</f>
        <v>5.358060967481479E-4</v>
      </c>
      <c r="AJ35" s="146">
        <f>'2.3'!AJ35/'3.1.a'!$G$183</f>
        <v>0</v>
      </c>
      <c r="AK35" s="146">
        <f>'2.3'!AK35/'3.1.a'!$G$183</f>
        <v>0</v>
      </c>
      <c r="AL35" s="146">
        <f>'2.3'!AL35/'3.1.a'!$G$183</f>
        <v>5.358060967481479E-4</v>
      </c>
      <c r="AM35" s="146">
        <f>'2.3'!AM35/'3.1.a'!$G$183</f>
        <v>8.3363466704089816E-7</v>
      </c>
      <c r="AN35" s="146">
        <f>'2.3'!AN35/'3.1.a'!$G$183</f>
        <v>4.2370751068575919E-7</v>
      </c>
      <c r="AO35" s="146">
        <f>'2.3'!AO35/'3.1.a'!$G$183</f>
        <v>0</v>
      </c>
      <c r="AP35" s="225">
        <f>'2.3'!AP35/'3.1.a'!$G$183</f>
        <v>5.3706343892587455E-4</v>
      </c>
      <c r="AQ35" s="224">
        <f>'2.3'!AQ35/'3.1.a'!$H$183</f>
        <v>4.5244121964372653E-4</v>
      </c>
      <c r="AR35" s="146">
        <f>'2.3'!AR35/'3.1.a'!$H$183</f>
        <v>0</v>
      </c>
      <c r="AS35" s="146">
        <f>'2.3'!AS35/'3.1.a'!$H$183</f>
        <v>0</v>
      </c>
      <c r="AT35" s="146">
        <f>'2.3'!AT35/'3.1.a'!$H$183</f>
        <v>4.5244121964372653E-4</v>
      </c>
      <c r="AU35" s="146">
        <f>'2.3'!AU35/'3.1.a'!$H$183</f>
        <v>1.5871815276293169E-6</v>
      </c>
      <c r="AV35" s="146">
        <f>'2.3'!AV35/'3.1.a'!$H$183</f>
        <v>2.8466858479128766E-8</v>
      </c>
      <c r="AW35" s="146">
        <f>'2.3'!AW35/'3.1.a'!$H$183</f>
        <v>0</v>
      </c>
      <c r="AX35" s="225">
        <f>'2.3'!AX35/'3.1.a'!$H$183</f>
        <v>4.5405686802983496E-4</v>
      </c>
      <c r="AY35" s="224">
        <f>'2.3'!AY35/'3.1.a'!$I$183</f>
        <v>7.3149015107185327E-4</v>
      </c>
      <c r="AZ35" s="146">
        <f>'2.3'!AZ35/'3.1.a'!$I$183</f>
        <v>0</v>
      </c>
      <c r="BA35" s="146">
        <f>'2.3'!BA35/'3.1.a'!$I$183</f>
        <v>0</v>
      </c>
      <c r="BB35" s="146">
        <f>'2.3'!BB35/'3.1.a'!$I$183</f>
        <v>7.3149015107185327E-4</v>
      </c>
      <c r="BC35" s="146">
        <f>'2.3'!BC35/'3.1.a'!$I$183</f>
        <v>2.0634941815135529E-6</v>
      </c>
      <c r="BD35" s="146">
        <f>'2.3'!BD35/'3.1.a'!$I$183</f>
        <v>5.629088508369637E-7</v>
      </c>
      <c r="BE35" s="146">
        <f>'2.3'!BE35/'3.1.a'!$I$183</f>
        <v>0</v>
      </c>
      <c r="BF35" s="225">
        <f>'2.3'!BF35/'3.1.a'!$I$183</f>
        <v>7.3411655410420386E-4</v>
      </c>
      <c r="BG35" s="224">
        <f>'2.3'!BG35/'3.1.a'!$J$183</f>
        <v>5.453866954545952E-4</v>
      </c>
      <c r="BH35" s="146">
        <f>'2.3'!BH35/'3.1.a'!$J$183</f>
        <v>0</v>
      </c>
      <c r="BI35" s="146">
        <f>'2.3'!BI35/'3.1.a'!$J$183</f>
        <v>0</v>
      </c>
      <c r="BJ35" s="146">
        <f>'2.3'!BJ35/'3.1.a'!$J$183</f>
        <v>5.453866954545952E-4</v>
      </c>
      <c r="BK35" s="146">
        <f>'2.3'!BK35/'3.1.a'!$J$183</f>
        <v>3.5605013758300699E-6</v>
      </c>
      <c r="BL35" s="146">
        <f>'2.3'!BL35/'3.1.a'!$J$183</f>
        <v>2.2401556059931287E-7</v>
      </c>
      <c r="BM35" s="146">
        <f>'2.3'!BM35/'3.1.a'!$J$183</f>
        <v>0</v>
      </c>
      <c r="BN35" s="225">
        <f>'2.3'!BN35/'3.1.a'!$J$183</f>
        <v>5.4917121239102457E-4</v>
      </c>
      <c r="BO35" s="224">
        <f>'2.3'!BO35/'3.1.a'!$K$183</f>
        <v>5.1822385643578563E-4</v>
      </c>
      <c r="BP35" s="146">
        <f>'2.3'!BP35/'3.1.a'!$K$183</f>
        <v>0</v>
      </c>
      <c r="BQ35" s="146">
        <f>'2.3'!BQ35/'3.1.a'!$K$183</f>
        <v>0</v>
      </c>
      <c r="BR35" s="146">
        <f>'2.3'!BR35/'3.1.a'!$K$183</f>
        <v>5.1822385643578563E-4</v>
      </c>
      <c r="BS35" s="146">
        <f>'2.3'!BS35/'3.1.a'!$K$183</f>
        <v>3.1747577682973545E-6</v>
      </c>
      <c r="BT35" s="146">
        <f>'2.3'!BT35/'3.1.a'!$K$183</f>
        <v>3.044135476427445E-7</v>
      </c>
      <c r="BU35" s="146">
        <f>'2.3'!BU35/'3.1.a'!$K$183</f>
        <v>0</v>
      </c>
      <c r="BV35" s="225">
        <f>'2.3'!BV35/'3.1.a'!$K$183</f>
        <v>5.2170302775172582E-4</v>
      </c>
      <c r="BW35" s="224">
        <f>'2.3'!BW35/'3.1.a'!$L$183</f>
        <v>3.3036648873100869E-4</v>
      </c>
      <c r="BX35" s="146">
        <f>'2.3'!BX35/'3.1.a'!$L$183</f>
        <v>0</v>
      </c>
      <c r="BY35" s="146">
        <f>'2.3'!BY35/'3.1.a'!$L$183</f>
        <v>0</v>
      </c>
      <c r="BZ35" s="146">
        <f>'2.3'!BZ35/'3.1.a'!$L$183</f>
        <v>3.3036648873100869E-4</v>
      </c>
      <c r="CA35" s="146">
        <f>'2.3'!CA35/'3.1.a'!$L$183</f>
        <v>1.3358316281589213E-6</v>
      </c>
      <c r="CB35" s="146">
        <f>'2.3'!CB35/'3.1.a'!$L$183</f>
        <v>3.6546002630323672E-7</v>
      </c>
      <c r="CC35" s="146">
        <f>'2.3'!CC35/'3.1.a'!$L$183</f>
        <v>0</v>
      </c>
      <c r="CD35" s="225">
        <f>'2.3'!CD35/'3.1.a'!$L$183</f>
        <v>3.3206778038547089E-4</v>
      </c>
      <c r="CE35" s="224">
        <f>'2.3'!CE35/'3.1.a'!$M$183</f>
        <v>5.3457947577443187E-4</v>
      </c>
      <c r="CF35" s="146">
        <f>'2.3'!CF35/'3.1.a'!$M$183</f>
        <v>0</v>
      </c>
      <c r="CG35" s="146">
        <f>'2.3'!CG35/'3.1.a'!$M$183</f>
        <v>0</v>
      </c>
      <c r="CH35" s="146">
        <f>'2.3'!CH35/'3.1.a'!$M$183</f>
        <v>5.3457947577443187E-4</v>
      </c>
      <c r="CI35" s="146">
        <f>'2.3'!CI35/'3.1.a'!$M$183</f>
        <v>6.2170019287527693E-6</v>
      </c>
      <c r="CJ35" s="273" t="s">
        <v>833</v>
      </c>
      <c r="CK35" s="146">
        <f>'2.3'!CK35/'3.1.a'!$M$183</f>
        <v>0</v>
      </c>
      <c r="CL35" s="291" t="s">
        <v>833</v>
      </c>
    </row>
    <row r="36" spans="1:91" ht="20.100000000000001" customHeight="1" x14ac:dyDescent="0.25">
      <c r="A36" s="107">
        <v>2621</v>
      </c>
      <c r="B36" s="107" t="s">
        <v>286</v>
      </c>
      <c r="C36" s="244">
        <f>'2.3'!C36/'3.1.a'!$C$183</f>
        <v>3.075474871275169E-4</v>
      </c>
      <c r="D36" s="245">
        <f>'2.3'!D36/'3.1.a'!$C$183</f>
        <v>0</v>
      </c>
      <c r="E36" s="245">
        <f>'2.3'!E36/'3.1.a'!$C$183</f>
        <v>0</v>
      </c>
      <c r="F36" s="245">
        <f>'2.3'!F36/'3.1.a'!$C$183</f>
        <v>3.075474871275169E-4</v>
      </c>
      <c r="G36" s="245">
        <f>'2.3'!G36/'3.1.a'!$C$183</f>
        <v>2.3995339445943185E-6</v>
      </c>
      <c r="H36" s="245">
        <f>'2.3'!H36/'3.1.a'!$C$183</f>
        <v>2.1341255664466462E-6</v>
      </c>
      <c r="I36" s="245">
        <f>'2.3'!I36/'3.1.a'!$C$183</f>
        <v>0</v>
      </c>
      <c r="J36" s="246">
        <f>'2.3'!J36/'3.1.a'!$C$183</f>
        <v>3.1208114663855787E-4</v>
      </c>
      <c r="K36" s="244">
        <f>'2.3'!K36/'3.1.a'!$D$183</f>
        <v>2.4565613166126725E-4</v>
      </c>
      <c r="L36" s="245">
        <f>'2.3'!L36/'3.1.a'!$D$183</f>
        <v>0</v>
      </c>
      <c r="M36" s="245">
        <f>'2.3'!M36/'3.1.a'!$D$183</f>
        <v>0</v>
      </c>
      <c r="N36" s="245">
        <f>'2.3'!N36/'3.1.a'!$D$183</f>
        <v>2.4565613166126725E-4</v>
      </c>
      <c r="O36" s="245">
        <f>'2.3'!O36/'3.1.a'!$D$183</f>
        <v>1.8594781945451746E-6</v>
      </c>
      <c r="P36" s="245">
        <f>'2.3'!P36/'3.1.a'!$D$183</f>
        <v>5.3631822816198404E-7</v>
      </c>
      <c r="Q36" s="245">
        <f>'2.3'!Q36/'3.1.a'!$D$183</f>
        <v>0</v>
      </c>
      <c r="R36" s="246">
        <f>'2.3'!R36/'3.1.a'!$D$183</f>
        <v>2.4805192808397447E-4</v>
      </c>
      <c r="S36" s="244">
        <f>'2.3'!S36/'3.1.a'!$E$183</f>
        <v>2.6830677033566061E-4</v>
      </c>
      <c r="T36" s="245">
        <f>'2.3'!T36/'3.1.a'!$E$183</f>
        <v>0</v>
      </c>
      <c r="U36" s="245">
        <f>'2.3'!U36/'3.1.a'!$E$183</f>
        <v>0</v>
      </c>
      <c r="V36" s="245">
        <f>'2.3'!V36/'3.1.a'!$E$183</f>
        <v>2.6830677033566061E-4</v>
      </c>
      <c r="W36" s="245">
        <f>'2.3'!W36/'3.1.a'!$E$183</f>
        <v>2.6503313747725745E-6</v>
      </c>
      <c r="X36" s="245">
        <f>'2.3'!X36/'3.1.a'!$E$183</f>
        <v>7.48719500037385E-8</v>
      </c>
      <c r="Y36" s="245">
        <f>'2.3'!Y36/'3.1.a'!$E$183</f>
        <v>0</v>
      </c>
      <c r="Z36" s="246">
        <f>'2.3'!Z36/'3.1.a'!$E$183</f>
        <v>2.7103197366043692E-4</v>
      </c>
      <c r="AA36" s="244">
        <f>'2.3'!AA36/'3.1.a'!$F$183</f>
        <v>3.4576750558882772E-4</v>
      </c>
      <c r="AB36" s="245">
        <f>'2.3'!AB36/'3.1.a'!$F$183</f>
        <v>0</v>
      </c>
      <c r="AC36" s="245">
        <f>'2.3'!AC36/'3.1.a'!$F$183</f>
        <v>0</v>
      </c>
      <c r="AD36" s="245">
        <f>'2.3'!AD36/'3.1.a'!$F$183</f>
        <v>3.4576750558882772E-4</v>
      </c>
      <c r="AE36" s="245">
        <f>'2.3'!AE36/'3.1.a'!$F$183</f>
        <v>2.3264601765429977E-6</v>
      </c>
      <c r="AF36" s="245">
        <f>'2.3'!AF36/'3.1.a'!$F$183</f>
        <v>8.0912341448254274E-7</v>
      </c>
      <c r="AG36" s="245">
        <f>'2.3'!AG36/'3.1.a'!$F$183</f>
        <v>0</v>
      </c>
      <c r="AH36" s="246">
        <f>'2.3'!AH36/'3.1.a'!$F$183</f>
        <v>3.4890308917985319E-4</v>
      </c>
      <c r="AI36" s="244">
        <f>'2.3'!AI36/'3.1.a'!$G$183</f>
        <v>5.3418691035227314E-4</v>
      </c>
      <c r="AJ36" s="245">
        <f>'2.3'!AJ36/'3.1.a'!$G$183</f>
        <v>0</v>
      </c>
      <c r="AK36" s="245">
        <f>'2.3'!AK36/'3.1.a'!$G$183</f>
        <v>0</v>
      </c>
      <c r="AL36" s="245">
        <f>'2.3'!AL36/'3.1.a'!$G$183</f>
        <v>5.3418691035227314E-4</v>
      </c>
      <c r="AM36" s="245">
        <f>'2.3'!AM36/'3.1.a'!$G$183</f>
        <v>8.3125495915955705E-7</v>
      </c>
      <c r="AN36" s="245">
        <f>'2.3'!AN36/'3.1.a'!$G$183</f>
        <v>5.3030010799534101E-8</v>
      </c>
      <c r="AO36" s="245">
        <f>'2.3'!AO36/'3.1.a'!$G$183</f>
        <v>0</v>
      </c>
      <c r="AP36" s="246">
        <f>'2.3'!AP36/'3.1.a'!$G$183</f>
        <v>5.3507119532223227E-4</v>
      </c>
      <c r="AQ36" s="244">
        <f>'2.3'!AQ36/'3.1.a'!$H$183</f>
        <v>4.5140766057967036E-4</v>
      </c>
      <c r="AR36" s="245">
        <f>'2.3'!AR36/'3.1.a'!$H$183</f>
        <v>0</v>
      </c>
      <c r="AS36" s="245">
        <f>'2.3'!AS36/'3.1.a'!$H$183</f>
        <v>0</v>
      </c>
      <c r="AT36" s="245">
        <f>'2.3'!AT36/'3.1.a'!$H$183</f>
        <v>4.5140766057967036E-4</v>
      </c>
      <c r="AU36" s="245">
        <f>'2.3'!AU36/'3.1.a'!$H$183</f>
        <v>1.5871815276293169E-6</v>
      </c>
      <c r="AV36" s="245">
        <f>'2.3'!AV36/'3.1.a'!$H$183</f>
        <v>2.1278536078749963E-8</v>
      </c>
      <c r="AW36" s="245">
        <f>'2.3'!AW36/'3.1.a'!$H$183</f>
        <v>0</v>
      </c>
      <c r="AX36" s="246">
        <f>'2.3'!AX36/'3.1.a'!$H$183</f>
        <v>4.5301612064337841E-4</v>
      </c>
      <c r="AY36" s="244">
        <f>'2.3'!AY36/'3.1.a'!$I$183</f>
        <v>7.2993947314433066E-4</v>
      </c>
      <c r="AZ36" s="245">
        <f>'2.3'!AZ36/'3.1.a'!$I$183</f>
        <v>0</v>
      </c>
      <c r="BA36" s="245">
        <f>'2.3'!BA36/'3.1.a'!$I$183</f>
        <v>0</v>
      </c>
      <c r="BB36" s="245">
        <f>'2.3'!BB36/'3.1.a'!$I$183</f>
        <v>7.2993947314433066E-4</v>
      </c>
      <c r="BC36" s="245">
        <f>'2.3'!BC36/'3.1.a'!$I$183</f>
        <v>2.0634941815135529E-6</v>
      </c>
      <c r="BD36" s="245">
        <f>'2.3'!BD36/'3.1.a'!$I$183</f>
        <v>6.5377605063892014E-8</v>
      </c>
      <c r="BE36" s="245">
        <f>'2.3'!BE36/'3.1.a'!$I$183</f>
        <v>0</v>
      </c>
      <c r="BF36" s="246">
        <f>'2.3'!BF36/'3.1.a'!$I$183</f>
        <v>7.3206834493090805E-4</v>
      </c>
      <c r="BG36" s="244">
        <f>'2.3'!BG36/'3.1.a'!$J$183</f>
        <v>5.4497170696249007E-4</v>
      </c>
      <c r="BH36" s="245">
        <f>'2.3'!BH36/'3.1.a'!$J$183</f>
        <v>0</v>
      </c>
      <c r="BI36" s="245">
        <f>'2.3'!BI36/'3.1.a'!$J$183</f>
        <v>0</v>
      </c>
      <c r="BJ36" s="245">
        <f>'2.3'!BJ36/'3.1.a'!$J$183</f>
        <v>5.4497170696249007E-4</v>
      </c>
      <c r="BK36" s="245">
        <f>'2.3'!BK36/'3.1.a'!$J$183</f>
        <v>3.5605013758300699E-6</v>
      </c>
      <c r="BL36" s="245">
        <f>'2.3'!BL36/'3.1.a'!$J$183</f>
        <v>1.8668342424294452E-7</v>
      </c>
      <c r="BM36" s="245">
        <f>'2.3'!BM36/'3.1.a'!$J$183</f>
        <v>0</v>
      </c>
      <c r="BN36" s="246">
        <f>'2.3'!BN36/'3.1.a'!$J$183</f>
        <v>5.4871889176256311E-4</v>
      </c>
      <c r="BO36" s="244">
        <f>'2.3'!BO36/'3.1.a'!$K$183</f>
        <v>5.0197746692278182E-4</v>
      </c>
      <c r="BP36" s="245">
        <f>'2.3'!BP36/'3.1.a'!$K$183</f>
        <v>0</v>
      </c>
      <c r="BQ36" s="245">
        <f>'2.3'!BQ36/'3.1.a'!$K$183</f>
        <v>0</v>
      </c>
      <c r="BR36" s="245">
        <f>'2.3'!BR36/'3.1.a'!$K$183</f>
        <v>5.0197746692278182E-4</v>
      </c>
      <c r="BS36" s="245">
        <f>'2.3'!BS36/'3.1.a'!$K$183</f>
        <v>3.1747577682973545E-6</v>
      </c>
      <c r="BT36" s="245">
        <f>'2.3'!BT36/'3.1.a'!$K$183</f>
        <v>1.4353182924215833E-7</v>
      </c>
      <c r="BU36" s="245">
        <f>'2.3'!BU36/'3.1.a'!$K$183</f>
        <v>0</v>
      </c>
      <c r="BV36" s="246">
        <f>'2.3'!BV36/'3.1.a'!$K$183</f>
        <v>5.0529575652032133E-4</v>
      </c>
      <c r="BW36" s="244">
        <f>'2.3'!BW36/'3.1.a'!$L$183</f>
        <v>3.3036648873100869E-4</v>
      </c>
      <c r="BX36" s="245">
        <f>'2.3'!BX36/'3.1.a'!$L$183</f>
        <v>0</v>
      </c>
      <c r="BY36" s="245">
        <f>'2.3'!BY36/'3.1.a'!$L$183</f>
        <v>0</v>
      </c>
      <c r="BZ36" s="245">
        <f>'2.3'!BZ36/'3.1.a'!$L$183</f>
        <v>3.3036648873100869E-4</v>
      </c>
      <c r="CA36" s="245">
        <f>'2.3'!CA36/'3.1.a'!$L$183</f>
        <v>1.3358316281589213E-6</v>
      </c>
      <c r="CB36" s="245">
        <f>'2.3'!CB36/'3.1.a'!$L$183</f>
        <v>3.6253303008338323E-7</v>
      </c>
      <c r="CC36" s="245">
        <f>'2.3'!CC36/'3.1.a'!$L$183</f>
        <v>0</v>
      </c>
      <c r="CD36" s="246">
        <f>'2.3'!CD36/'3.1.a'!$L$183</f>
        <v>3.3206485338925105E-4</v>
      </c>
      <c r="CE36" s="244">
        <f>'2.3'!CE36/'3.1.a'!$M$183</f>
        <v>5.3385434480542862E-4</v>
      </c>
      <c r="CF36" s="245">
        <f>'2.3'!CF36/'3.1.a'!$M$183</f>
        <v>0</v>
      </c>
      <c r="CG36" s="245">
        <f>'2.3'!CG36/'3.1.a'!$M$183</f>
        <v>0</v>
      </c>
      <c r="CH36" s="245">
        <f>'2.3'!CH36/'3.1.a'!$M$183</f>
        <v>5.3385434480542862E-4</v>
      </c>
      <c r="CI36" s="245">
        <f>'2.3'!CI36/'3.1.a'!$M$183</f>
        <v>6.2170019287527693E-6</v>
      </c>
      <c r="CJ36" s="278" t="s">
        <v>833</v>
      </c>
      <c r="CK36" s="245">
        <f>'2.3'!CK36/'3.1.a'!$M$183</f>
        <v>0</v>
      </c>
      <c r="CL36" s="278" t="s">
        <v>833</v>
      </c>
    </row>
    <row r="37" spans="1:91" ht="20.100000000000001" customHeight="1" x14ac:dyDescent="0.25">
      <c r="A37" s="107">
        <v>2622</v>
      </c>
      <c r="B37" s="107" t="s">
        <v>287</v>
      </c>
      <c r="C37" s="244">
        <f>'2.3'!C37/'3.1.a'!$C$183</f>
        <v>9.2768025349428319E-7</v>
      </c>
      <c r="D37" s="245">
        <f>'2.3'!D37/'3.1.a'!$C$183</f>
        <v>0</v>
      </c>
      <c r="E37" s="245">
        <f>'2.3'!E37/'3.1.a'!$C$183</f>
        <v>0</v>
      </c>
      <c r="F37" s="245">
        <f>'2.3'!F37/'3.1.a'!$C$183</f>
        <v>9.2768025349428319E-7</v>
      </c>
      <c r="G37" s="245">
        <f>'2.3'!G37/'3.1.a'!$C$183</f>
        <v>0</v>
      </c>
      <c r="H37" s="245">
        <f>'2.3'!H37/'3.1.a'!$C$183</f>
        <v>1.9528762969823565E-7</v>
      </c>
      <c r="I37" s="245">
        <f>'2.3'!I37/'3.1.a'!$C$183</f>
        <v>0</v>
      </c>
      <c r="J37" s="246">
        <f>'2.3'!J37/'3.1.a'!$C$183</f>
        <v>1.1229678831925189E-6</v>
      </c>
      <c r="K37" s="244">
        <f>'2.3'!K37/'3.1.a'!$D$183</f>
        <v>6.5624383337651978E-6</v>
      </c>
      <c r="L37" s="245">
        <f>'2.3'!L37/'3.1.a'!$D$183</f>
        <v>0</v>
      </c>
      <c r="M37" s="245">
        <f>'2.3'!M37/'3.1.a'!$D$183</f>
        <v>0</v>
      </c>
      <c r="N37" s="245">
        <f>'2.3'!N37/'3.1.a'!$D$183</f>
        <v>6.5624383337651978E-6</v>
      </c>
      <c r="O37" s="245">
        <f>'2.3'!O37/'3.1.a'!$D$183</f>
        <v>0</v>
      </c>
      <c r="P37" s="245">
        <f>'2.3'!P37/'3.1.a'!$D$183</f>
        <v>2.5647742358870865E-7</v>
      </c>
      <c r="Q37" s="245">
        <f>'2.3'!Q37/'3.1.a'!$D$183</f>
        <v>0</v>
      </c>
      <c r="R37" s="246">
        <f>'2.3'!R37/'3.1.a'!$D$183</f>
        <v>6.818915757353906E-6</v>
      </c>
      <c r="S37" s="244">
        <f>'2.3'!S37/'3.1.a'!$E$183</f>
        <v>2.29696045493441E-6</v>
      </c>
      <c r="T37" s="245">
        <f>'2.3'!T37/'3.1.a'!$E$183</f>
        <v>0</v>
      </c>
      <c r="U37" s="245">
        <f>'2.3'!U37/'3.1.a'!$E$183</f>
        <v>0</v>
      </c>
      <c r="V37" s="245">
        <f>'2.3'!V37/'3.1.a'!$E$183</f>
        <v>2.29696045493441E-6</v>
      </c>
      <c r="W37" s="245">
        <f>'2.3'!W37/'3.1.a'!$E$183</f>
        <v>1.1566028005549601E-7</v>
      </c>
      <c r="X37" s="245">
        <f>'2.3'!X37/'3.1.a'!$E$183</f>
        <v>8.2074508594405538E-7</v>
      </c>
      <c r="Y37" s="245">
        <f>'2.3'!Y37/'3.1.a'!$E$183</f>
        <v>0</v>
      </c>
      <c r="Z37" s="246">
        <f>'2.3'!Z37/'3.1.a'!$E$183</f>
        <v>3.2333658209339613E-6</v>
      </c>
      <c r="AA37" s="244">
        <f>'2.3'!AA37/'3.1.a'!$F$183</f>
        <v>7.1161472715886104E-6</v>
      </c>
      <c r="AB37" s="245">
        <f>'2.3'!AB37/'3.1.a'!$F$183</f>
        <v>0</v>
      </c>
      <c r="AC37" s="245">
        <f>'2.3'!AC37/'3.1.a'!$F$183</f>
        <v>0</v>
      </c>
      <c r="AD37" s="245">
        <f>'2.3'!AD37/'3.1.a'!$F$183</f>
        <v>7.1161472715886104E-6</v>
      </c>
      <c r="AE37" s="245">
        <f>'2.3'!AE37/'3.1.a'!$F$183</f>
        <v>2.6715506115497001E-9</v>
      </c>
      <c r="AF37" s="245">
        <f>'2.3'!AF37/'3.1.a'!$F$183</f>
        <v>1.2104829696195473E-7</v>
      </c>
      <c r="AG37" s="245">
        <f>'2.3'!AG37/'3.1.a'!$F$183</f>
        <v>0</v>
      </c>
      <c r="AH37" s="246">
        <f>'2.3'!AH37/'3.1.a'!$F$183</f>
        <v>7.2398671191621151E-6</v>
      </c>
      <c r="AI37" s="244">
        <f>'2.3'!AI37/'3.1.a'!$G$183</f>
        <v>1.6191863958748239E-6</v>
      </c>
      <c r="AJ37" s="245">
        <f>'2.3'!AJ37/'3.1.a'!$G$183</f>
        <v>0</v>
      </c>
      <c r="AK37" s="245">
        <f>'2.3'!AK37/'3.1.a'!$G$183</f>
        <v>0</v>
      </c>
      <c r="AL37" s="245">
        <f>'2.3'!AL37/'3.1.a'!$G$183</f>
        <v>1.6191863958748239E-6</v>
      </c>
      <c r="AM37" s="245">
        <f>'2.3'!AM37/'3.1.a'!$G$183</f>
        <v>2.3797078813411355E-9</v>
      </c>
      <c r="AN37" s="245">
        <f>'2.3'!AN37/'3.1.a'!$G$183</f>
        <v>3.7067749988622507E-7</v>
      </c>
      <c r="AO37" s="245">
        <f>'2.3'!AO37/'3.1.a'!$G$183</f>
        <v>0</v>
      </c>
      <c r="AP37" s="246">
        <f>'2.3'!AP37/'3.1.a'!$G$183</f>
        <v>1.9922436036423898E-6</v>
      </c>
      <c r="AQ37" s="244">
        <f>'2.3'!AQ37/'3.1.a'!$H$183</f>
        <v>1.0335590640561448E-6</v>
      </c>
      <c r="AR37" s="245">
        <f>'2.3'!AR37/'3.1.a'!$H$183</f>
        <v>0</v>
      </c>
      <c r="AS37" s="245">
        <f>'2.3'!AS37/'3.1.a'!$H$183</f>
        <v>0</v>
      </c>
      <c r="AT37" s="245">
        <f>'2.3'!AT37/'3.1.a'!$H$183</f>
        <v>1.0335590640561448E-6</v>
      </c>
      <c r="AU37" s="245">
        <f>'2.3'!AU37/'3.1.a'!$H$183</f>
        <v>0</v>
      </c>
      <c r="AV37" s="245">
        <f>'2.3'!AV37/'3.1.a'!$H$183</f>
        <v>7.1883224003787997E-9</v>
      </c>
      <c r="AW37" s="245">
        <f>'2.3'!AW37/'3.1.a'!$H$183</f>
        <v>0</v>
      </c>
      <c r="AX37" s="246">
        <f>'2.3'!AX37/'3.1.a'!$H$183</f>
        <v>1.0407473864565236E-6</v>
      </c>
      <c r="AY37" s="244">
        <f>'2.3'!AY37/'3.1.a'!$I$183</f>
        <v>1.5506779275226944E-6</v>
      </c>
      <c r="AZ37" s="245">
        <f>'2.3'!AZ37/'3.1.a'!$I$183</f>
        <v>0</v>
      </c>
      <c r="BA37" s="245">
        <f>'2.3'!BA37/'3.1.a'!$I$183</f>
        <v>0</v>
      </c>
      <c r="BB37" s="245">
        <f>'2.3'!BB37/'3.1.a'!$I$183</f>
        <v>1.5506779275226944E-6</v>
      </c>
      <c r="BC37" s="245">
        <f>'2.3'!BC37/'3.1.a'!$I$183</f>
        <v>0</v>
      </c>
      <c r="BD37" s="245">
        <f>'2.3'!BD37/'3.1.a'!$I$183</f>
        <v>4.9753124577307167E-7</v>
      </c>
      <c r="BE37" s="245">
        <f>'2.3'!BE37/'3.1.a'!$I$183</f>
        <v>0</v>
      </c>
      <c r="BF37" s="246">
        <f>'2.3'!BF37/'3.1.a'!$I$183</f>
        <v>2.048209173295766E-6</v>
      </c>
      <c r="BG37" s="244">
        <f>'2.3'!BG37/'3.1.a'!$J$183</f>
        <v>4.1498849210513073E-7</v>
      </c>
      <c r="BH37" s="245">
        <f>'2.3'!BH37/'3.1.a'!$J$183</f>
        <v>0</v>
      </c>
      <c r="BI37" s="245">
        <f>'2.3'!BI37/'3.1.a'!$J$183</f>
        <v>0</v>
      </c>
      <c r="BJ37" s="245">
        <f>'2.3'!BJ37/'3.1.a'!$J$183</f>
        <v>4.1498849210513073E-7</v>
      </c>
      <c r="BK37" s="245">
        <f>'2.3'!BK37/'3.1.a'!$J$183</f>
        <v>0</v>
      </c>
      <c r="BL37" s="245">
        <f>'2.3'!BL37/'3.1.a'!$J$183</f>
        <v>3.7332136356368364E-8</v>
      </c>
      <c r="BM37" s="245">
        <f>'2.3'!BM37/'3.1.a'!$J$183</f>
        <v>0</v>
      </c>
      <c r="BN37" s="246">
        <f>'2.3'!BN37/'3.1.a'!$J$183</f>
        <v>4.5232062846149909E-7</v>
      </c>
      <c r="BO37" s="244">
        <f>'2.3'!BO37/'3.1.a'!$K$183</f>
        <v>1.6246389513003808E-5</v>
      </c>
      <c r="BP37" s="245">
        <f>'2.3'!BP37/'3.1.a'!$K$183</f>
        <v>0</v>
      </c>
      <c r="BQ37" s="245">
        <f>'2.3'!BQ37/'3.1.a'!$K$183</f>
        <v>0</v>
      </c>
      <c r="BR37" s="245">
        <f>'2.3'!BR37/'3.1.a'!$K$183</f>
        <v>1.6246389513003808E-5</v>
      </c>
      <c r="BS37" s="245">
        <f>'2.3'!BS37/'3.1.a'!$K$183</f>
        <v>0</v>
      </c>
      <c r="BT37" s="245">
        <f>'2.3'!BT37/'3.1.a'!$K$183</f>
        <v>1.6088171840058616E-7</v>
      </c>
      <c r="BU37" s="245">
        <f>'2.3'!BU37/'3.1.a'!$K$183</f>
        <v>0</v>
      </c>
      <c r="BV37" s="246">
        <f>'2.3'!BV37/'3.1.a'!$K$183</f>
        <v>1.6407271231404396E-5</v>
      </c>
      <c r="BW37" s="244">
        <f>'2.3'!BW37/'3.1.a'!$L$183</f>
        <v>0</v>
      </c>
      <c r="BX37" s="245">
        <f>'2.3'!BX37/'3.1.a'!$L$183</f>
        <v>0</v>
      </c>
      <c r="BY37" s="245">
        <f>'2.3'!BY37/'3.1.a'!$L$183</f>
        <v>0</v>
      </c>
      <c r="BZ37" s="245">
        <f>'2.3'!BZ37/'3.1.a'!$L$183</f>
        <v>0</v>
      </c>
      <c r="CA37" s="245">
        <f>'2.3'!CA37/'3.1.a'!$L$183</f>
        <v>0</v>
      </c>
      <c r="CB37" s="245">
        <f>'2.3'!CB37/'3.1.a'!$L$183</f>
        <v>2.9269962198534687E-9</v>
      </c>
      <c r="CC37" s="245">
        <f>'2.3'!CC37/'3.1.a'!$L$183</f>
        <v>0</v>
      </c>
      <c r="CD37" s="246">
        <f>'2.3'!CD37/'3.1.a'!$L$183</f>
        <v>2.9269962198534687E-9</v>
      </c>
      <c r="CE37" s="244">
        <f>'2.3'!CE37/'3.1.a'!$M$183</f>
        <v>7.2513096900324673E-7</v>
      </c>
      <c r="CF37" s="245">
        <f>'2.3'!CF37/'3.1.a'!$M$183</f>
        <v>0</v>
      </c>
      <c r="CG37" s="245">
        <f>'2.3'!CG37/'3.1.a'!$M$183</f>
        <v>0</v>
      </c>
      <c r="CH37" s="245">
        <f>'2.3'!CH37/'3.1.a'!$M$183</f>
        <v>7.2513096900324673E-7</v>
      </c>
      <c r="CI37" s="245">
        <f>'2.3'!CI37/'3.1.a'!$M$183</f>
        <v>0</v>
      </c>
      <c r="CJ37" s="278" t="s">
        <v>833</v>
      </c>
      <c r="CK37" s="245">
        <f>'2.3'!CK37/'3.1.a'!$M$183</f>
        <v>0</v>
      </c>
      <c r="CL37" s="278" t="s">
        <v>833</v>
      </c>
    </row>
    <row r="38" spans="1:91" ht="20.100000000000001" customHeight="1" x14ac:dyDescent="0.25">
      <c r="A38" s="35">
        <v>263</v>
      </c>
      <c r="B38" s="36" t="s">
        <v>310</v>
      </c>
      <c r="C38" s="224">
        <f>'2.3'!C38/'3.1.a'!$C$183</f>
        <v>6.1596715915880028E-2</v>
      </c>
      <c r="D38" s="146">
        <f>'2.3'!D38/'3.1.a'!$C$183</f>
        <v>0</v>
      </c>
      <c r="E38" s="146">
        <f>'2.3'!E38/'3.1.a'!$C$183</f>
        <v>0</v>
      </c>
      <c r="F38" s="146">
        <f>'2.3'!F38/'3.1.a'!$C$183</f>
        <v>6.1596715915880028E-2</v>
      </c>
      <c r="G38" s="146">
        <f>'2.3'!G38/'3.1.a'!$C$183</f>
        <v>2.2622740547185417E-2</v>
      </c>
      <c r="H38" s="146">
        <f>'2.3'!H38/'3.1.a'!$C$183</f>
        <v>5.0059909432398646E-4</v>
      </c>
      <c r="I38" s="146">
        <f>'2.3'!I38/'3.1.a'!$C$183</f>
        <v>-8.4720055557389429E-2</v>
      </c>
      <c r="J38" s="225">
        <f>'2.3'!J38/'3.1.a'!$C$183</f>
        <v>0</v>
      </c>
      <c r="K38" s="224">
        <f>'2.3'!K38/'3.1.a'!$D$183</f>
        <v>6.2860730724079564E-2</v>
      </c>
      <c r="L38" s="146">
        <f>'2.3'!L38/'3.1.a'!$D$183</f>
        <v>0</v>
      </c>
      <c r="M38" s="146">
        <f>'2.3'!M38/'3.1.a'!$D$183</f>
        <v>0</v>
      </c>
      <c r="N38" s="146">
        <f>'2.3'!N38/'3.1.a'!$D$183</f>
        <v>6.2860730724079564E-2</v>
      </c>
      <c r="O38" s="146">
        <f>'2.3'!O38/'3.1.a'!$D$183</f>
        <v>2.1636665957139371E-2</v>
      </c>
      <c r="P38" s="146">
        <f>'2.3'!P38/'3.1.a'!$D$183</f>
        <v>3.6425158475286663E-4</v>
      </c>
      <c r="Q38" s="146">
        <f>'2.3'!Q38/'3.1.a'!$D$183</f>
        <v>-8.4861648265971784E-2</v>
      </c>
      <c r="R38" s="225">
        <f>'2.3'!R38/'3.1.a'!$D$183</f>
        <v>0</v>
      </c>
      <c r="S38" s="224">
        <f>'2.3'!S38/'3.1.a'!$E$183</f>
        <v>6.3488756798474294E-2</v>
      </c>
      <c r="T38" s="146">
        <f>'2.3'!T38/'3.1.a'!$E$183</f>
        <v>0</v>
      </c>
      <c r="U38" s="146">
        <f>'2.3'!U38/'3.1.a'!$E$183</f>
        <v>0</v>
      </c>
      <c r="V38" s="146">
        <f>'2.3'!V38/'3.1.a'!$E$183</f>
        <v>6.3488756798474294E-2</v>
      </c>
      <c r="W38" s="146">
        <f>'2.3'!W38/'3.1.a'!$E$183</f>
        <v>2.2177627732729938E-2</v>
      </c>
      <c r="X38" s="146">
        <f>'2.3'!X38/'3.1.a'!$E$183</f>
        <v>3.5347177906031453E-4</v>
      </c>
      <c r="Y38" s="146">
        <f>'2.3'!Y38/'3.1.a'!$E$183</f>
        <v>-8.6019856310264528E-2</v>
      </c>
      <c r="Z38" s="225">
        <f>'2.3'!Z38/'3.1.a'!$E$183</f>
        <v>0</v>
      </c>
      <c r="AA38" s="224">
        <f>'2.3'!AA38/'3.1.a'!$F$183</f>
        <v>5.9488127102454422E-2</v>
      </c>
      <c r="AB38" s="146">
        <f>'2.3'!AB38/'3.1.a'!$F$183</f>
        <v>0</v>
      </c>
      <c r="AC38" s="146">
        <f>'2.3'!AC38/'3.1.a'!$F$183</f>
        <v>0</v>
      </c>
      <c r="AD38" s="146">
        <f>'2.3'!AD38/'3.1.a'!$F$183</f>
        <v>5.9488127102454422E-2</v>
      </c>
      <c r="AE38" s="146">
        <f>'2.3'!AE38/'3.1.a'!$F$183</f>
        <v>2.1551760852901815E-2</v>
      </c>
      <c r="AF38" s="146">
        <f>'2.3'!AF38/'3.1.a'!$F$183</f>
        <v>5.6433229938055969E-4</v>
      </c>
      <c r="AG38" s="146">
        <f>'2.3'!AG38/'3.1.a'!$F$183</f>
        <v>-8.1604220254736792E-2</v>
      </c>
      <c r="AH38" s="225">
        <f>'2.3'!AH38/'3.1.a'!$F$183</f>
        <v>0</v>
      </c>
      <c r="AI38" s="224">
        <f>'2.3'!AI38/'3.1.a'!$G$183</f>
        <v>6.0715733158167563E-2</v>
      </c>
      <c r="AJ38" s="146">
        <f>'2.3'!AJ38/'3.1.a'!$G$183</f>
        <v>0</v>
      </c>
      <c r="AK38" s="146">
        <f>'2.3'!AK38/'3.1.a'!$G$183</f>
        <v>0</v>
      </c>
      <c r="AL38" s="146">
        <f>'2.3'!AL38/'3.1.a'!$G$183</f>
        <v>6.0715733158167563E-2</v>
      </c>
      <c r="AM38" s="146">
        <f>'2.3'!AM38/'3.1.a'!$G$183</f>
        <v>2.1954970631119512E-2</v>
      </c>
      <c r="AN38" s="146">
        <f>'2.3'!AN38/'3.1.a'!$G$183</f>
        <v>5.8272284509275124E-4</v>
      </c>
      <c r="AO38" s="146">
        <f>'2.3'!AO38/'3.1.a'!$G$183</f>
        <v>-8.3253426634379818E-2</v>
      </c>
      <c r="AP38" s="225">
        <f>'2.3'!AP38/'3.1.a'!$G$183</f>
        <v>0</v>
      </c>
      <c r="AQ38" s="224">
        <f>'2.3'!AQ38/'3.1.a'!$H$183</f>
        <v>5.9791659707361437E-2</v>
      </c>
      <c r="AR38" s="146">
        <f>'2.3'!AR38/'3.1.a'!$H$183</f>
        <v>0</v>
      </c>
      <c r="AS38" s="146">
        <f>'2.3'!AS38/'3.1.a'!$H$183</f>
        <v>0</v>
      </c>
      <c r="AT38" s="146">
        <f>'2.3'!AT38/'3.1.a'!$H$183</f>
        <v>5.9791659707361437E-2</v>
      </c>
      <c r="AU38" s="146">
        <f>'2.3'!AU38/'3.1.a'!$H$183</f>
        <v>2.1594588015394808E-2</v>
      </c>
      <c r="AV38" s="146">
        <f>'2.3'!AV38/'3.1.a'!$H$183</f>
        <v>7.3950157457316947E-4</v>
      </c>
      <c r="AW38" s="146">
        <f>'2.3'!AW38/'3.1.a'!$H$183</f>
        <v>-8.2125749297329409E-2</v>
      </c>
      <c r="AX38" s="225">
        <f>'2.3'!AX38/'3.1.a'!$H$183</f>
        <v>0</v>
      </c>
      <c r="AY38" s="224">
        <f>'2.3'!AY38/'3.1.a'!$I$183</f>
        <v>6.3954211491969559E-2</v>
      </c>
      <c r="AZ38" s="146">
        <f>'2.3'!AZ38/'3.1.a'!$I$183</f>
        <v>0</v>
      </c>
      <c r="BA38" s="146">
        <f>'2.3'!BA38/'3.1.a'!$I$183</f>
        <v>0</v>
      </c>
      <c r="BB38" s="146">
        <f>'2.3'!BB38/'3.1.a'!$I$183</f>
        <v>6.3954211491969559E-2</v>
      </c>
      <c r="BC38" s="146">
        <f>'2.3'!BC38/'3.1.a'!$I$183</f>
        <v>2.1658778336409029E-2</v>
      </c>
      <c r="BD38" s="146">
        <f>'2.3'!BD38/'3.1.a'!$I$183</f>
        <v>8.4179444426691979E-4</v>
      </c>
      <c r="BE38" s="146">
        <f>'2.3'!BE38/'3.1.a'!$I$183</f>
        <v>-8.6454784272645496E-2</v>
      </c>
      <c r="BF38" s="225">
        <f>'2.3'!BF38/'3.1.a'!$I$183</f>
        <v>0</v>
      </c>
      <c r="BG38" s="224">
        <f>'2.3'!BG38/'3.1.a'!$J$183</f>
        <v>6.0680396320959701E-2</v>
      </c>
      <c r="BH38" s="146">
        <f>'2.3'!BH38/'3.1.a'!$J$183</f>
        <v>0</v>
      </c>
      <c r="BI38" s="146">
        <f>'2.3'!BI38/'3.1.a'!$J$183</f>
        <v>0</v>
      </c>
      <c r="BJ38" s="146">
        <f>'2.3'!BJ38/'3.1.a'!$J$183</f>
        <v>6.0680396320959701E-2</v>
      </c>
      <c r="BK38" s="146">
        <f>'2.3'!BK38/'3.1.a'!$J$183</f>
        <v>2.1495423015744225E-2</v>
      </c>
      <c r="BL38" s="146">
        <f>'2.3'!BL38/'3.1.a'!$J$183</f>
        <v>7.5945937115268571E-4</v>
      </c>
      <c r="BM38" s="146">
        <f>'2.3'!BM38/'3.1.a'!$J$183</f>
        <v>-8.2935278707856622E-2</v>
      </c>
      <c r="BN38" s="225">
        <f>'2.3'!BN38/'3.1.a'!$J$183</f>
        <v>0</v>
      </c>
      <c r="BO38" s="224">
        <f>'2.3'!BO38/'3.1.a'!$K$183</f>
        <v>6.3385353468753389E-2</v>
      </c>
      <c r="BP38" s="146">
        <f>'2.3'!BP38/'3.1.a'!$K$183</f>
        <v>0</v>
      </c>
      <c r="BQ38" s="146">
        <f>'2.3'!BQ38/'3.1.a'!$K$183</f>
        <v>0</v>
      </c>
      <c r="BR38" s="146">
        <f>'2.3'!BR38/'3.1.a'!$K$183</f>
        <v>6.3385353468753389E-2</v>
      </c>
      <c r="BS38" s="146">
        <f>'2.3'!BS38/'3.1.a'!$K$183</f>
        <v>2.1694624499140933E-2</v>
      </c>
      <c r="BT38" s="146">
        <f>'2.3'!BT38/'3.1.a'!$K$183</f>
        <v>7.8806791205748123E-4</v>
      </c>
      <c r="BU38" s="146">
        <f>'2.3'!BU38/'3.1.a'!$K$183</f>
        <v>-8.5868045879951824E-2</v>
      </c>
      <c r="BV38" s="225">
        <f>'2.3'!BV38/'3.1.a'!$K$183</f>
        <v>0</v>
      </c>
      <c r="BW38" s="224">
        <f>'2.3'!BW38/'3.1.a'!$L$183</f>
        <v>6.5024049024062475E-2</v>
      </c>
      <c r="BX38" s="146">
        <f>'2.3'!BX38/'3.1.a'!$L$183</f>
        <v>0</v>
      </c>
      <c r="BY38" s="146">
        <f>'2.3'!BY38/'3.1.a'!$L$183</f>
        <v>0</v>
      </c>
      <c r="BZ38" s="146">
        <f>'2.3'!BZ38/'3.1.a'!$L$183</f>
        <v>6.5024049024062475E-2</v>
      </c>
      <c r="CA38" s="146">
        <f>'2.3'!CA38/'3.1.a'!$L$183</f>
        <v>2.1922359638667885E-2</v>
      </c>
      <c r="CB38" s="146">
        <f>'2.3'!CB38/'3.1.a'!$L$183</f>
        <v>4.5072570942914457E-4</v>
      </c>
      <c r="CC38" s="146">
        <f>'2.3'!CC38/'3.1.a'!$L$183</f>
        <v>-8.7397134372159499E-2</v>
      </c>
      <c r="CD38" s="225">
        <f>'2.3'!CD38/'3.1.a'!$L$183</f>
        <v>0</v>
      </c>
      <c r="CE38" s="224">
        <f>'2.3'!CE38/'3.1.a'!$M$183</f>
        <v>7.8070699208421857E-2</v>
      </c>
      <c r="CF38" s="146">
        <f>'2.3'!CF38/'3.1.a'!$M$183</f>
        <v>0</v>
      </c>
      <c r="CG38" s="146">
        <f>'2.3'!CG38/'3.1.a'!$M$183</f>
        <v>0</v>
      </c>
      <c r="CH38" s="146">
        <f>'2.3'!CH38/'3.1.a'!$M$183</f>
        <v>7.8070699208421857E-2</v>
      </c>
      <c r="CI38" s="146">
        <f>'2.3'!CI38/'3.1.a'!$M$183</f>
        <v>2.3013667009973773E-2</v>
      </c>
      <c r="CJ38" s="146">
        <f>'2.3'!CJ38/'3.1.a'!$M$183</f>
        <v>4.7633579947398022E-4</v>
      </c>
      <c r="CK38" s="146">
        <f>'2.3'!CK38/'3.1.a'!$M$183</f>
        <v>-0.10156070201786961</v>
      </c>
      <c r="CL38" s="284">
        <f>'2.3'!CL38/'3.1.a'!$M$183</f>
        <v>0</v>
      </c>
    </row>
    <row r="39" spans="1:91" ht="20.100000000000001" customHeight="1" x14ac:dyDescent="0.25">
      <c r="A39" s="107">
        <v>2631</v>
      </c>
      <c r="B39" s="107" t="s">
        <v>286</v>
      </c>
      <c r="C39" s="244">
        <f>'2.3'!C39/'3.1.a'!$C$183</f>
        <v>5.7741271469606156E-2</v>
      </c>
      <c r="D39" s="245">
        <f>'2.3'!D39/'3.1.a'!$C$183</f>
        <v>0</v>
      </c>
      <c r="E39" s="245">
        <f>'2.3'!E39/'3.1.a'!$C$183</f>
        <v>0</v>
      </c>
      <c r="F39" s="245">
        <f>'2.3'!F39/'3.1.a'!$C$183</f>
        <v>5.7741271469606156E-2</v>
      </c>
      <c r="G39" s="245">
        <f>'2.3'!G39/'3.1.a'!$C$183</f>
        <v>2.1349956985496774E-2</v>
      </c>
      <c r="H39" s="245">
        <f>'2.3'!H39/'3.1.a'!$C$183</f>
        <v>3.1007396397274008E-4</v>
      </c>
      <c r="I39" s="245">
        <f>'2.3'!I39/'3.1.a'!$C$183</f>
        <v>-7.9401302419075656E-2</v>
      </c>
      <c r="J39" s="246">
        <f>'2.3'!J39/'3.1.a'!$C$183</f>
        <v>0</v>
      </c>
      <c r="K39" s="244">
        <f>'2.3'!K39/'3.1.a'!$D$183</f>
        <v>5.971183496459604E-2</v>
      </c>
      <c r="L39" s="245">
        <f>'2.3'!L39/'3.1.a'!$D$183</f>
        <v>0</v>
      </c>
      <c r="M39" s="245">
        <f>'2.3'!M39/'3.1.a'!$D$183</f>
        <v>0</v>
      </c>
      <c r="N39" s="245">
        <f>'2.3'!N39/'3.1.a'!$D$183</f>
        <v>5.971183496459604E-2</v>
      </c>
      <c r="O39" s="245">
        <f>'2.3'!O39/'3.1.a'!$D$183</f>
        <v>2.1047173269517494E-2</v>
      </c>
      <c r="P39" s="245">
        <f>'2.3'!P39/'3.1.a'!$D$183</f>
        <v>3.4064223420942691E-4</v>
      </c>
      <c r="Q39" s="245">
        <f>'2.3'!Q39/'3.1.a'!$D$183</f>
        <v>-8.1099650468322959E-2</v>
      </c>
      <c r="R39" s="246">
        <f>'2.3'!R39/'3.1.a'!$D$183</f>
        <v>0</v>
      </c>
      <c r="S39" s="244">
        <f>'2.3'!S39/'3.1.a'!$E$183</f>
        <v>5.9293605002719144E-2</v>
      </c>
      <c r="T39" s="245">
        <f>'2.3'!T39/'3.1.a'!$E$183</f>
        <v>0</v>
      </c>
      <c r="U39" s="245">
        <f>'2.3'!U39/'3.1.a'!$E$183</f>
        <v>0</v>
      </c>
      <c r="V39" s="245">
        <f>'2.3'!V39/'3.1.a'!$E$183</f>
        <v>5.9293605002719144E-2</v>
      </c>
      <c r="W39" s="245">
        <f>'2.3'!W39/'3.1.a'!$E$183</f>
        <v>2.1281593137188314E-2</v>
      </c>
      <c r="X39" s="245">
        <f>'2.3'!X39/'3.1.a'!$E$183</f>
        <v>3.3023264330899984E-4</v>
      </c>
      <c r="Y39" s="245">
        <f>'2.3'!Y39/'3.1.a'!$E$183</f>
        <v>-8.0905430783216464E-2</v>
      </c>
      <c r="Z39" s="246">
        <f>'2.3'!Z39/'3.1.a'!$E$183</f>
        <v>0</v>
      </c>
      <c r="AA39" s="244">
        <f>'2.3'!AA39/'3.1.a'!$F$183</f>
        <v>5.6771887733249683E-2</v>
      </c>
      <c r="AB39" s="245">
        <f>'2.3'!AB39/'3.1.a'!$F$183</f>
        <v>0</v>
      </c>
      <c r="AC39" s="245">
        <f>'2.3'!AC39/'3.1.a'!$F$183</f>
        <v>0</v>
      </c>
      <c r="AD39" s="245">
        <f>'2.3'!AD39/'3.1.a'!$F$183</f>
        <v>5.6771887733249683E-2</v>
      </c>
      <c r="AE39" s="245">
        <f>'2.3'!AE39/'3.1.a'!$F$183</f>
        <v>2.1043834077370781E-2</v>
      </c>
      <c r="AF39" s="245">
        <f>'2.3'!AF39/'3.1.a'!$F$183</f>
        <v>5.0491533010162202E-4</v>
      </c>
      <c r="AG39" s="245">
        <f>'2.3'!AG39/'3.1.a'!$F$183</f>
        <v>-7.8320637140722071E-2</v>
      </c>
      <c r="AH39" s="246">
        <f>'2.3'!AH39/'3.1.a'!$F$183</f>
        <v>0</v>
      </c>
      <c r="AI39" s="244">
        <f>'2.3'!AI39/'3.1.a'!$G$183</f>
        <v>5.7814760308853859E-2</v>
      </c>
      <c r="AJ39" s="245">
        <f>'2.3'!AJ39/'3.1.a'!$G$183</f>
        <v>0</v>
      </c>
      <c r="AK39" s="245">
        <f>'2.3'!AK39/'3.1.a'!$G$183</f>
        <v>0</v>
      </c>
      <c r="AL39" s="245">
        <f>'2.3'!AL39/'3.1.a'!$G$183</f>
        <v>5.7814760308853859E-2</v>
      </c>
      <c r="AM39" s="245">
        <f>'2.3'!AM39/'3.1.a'!$G$183</f>
        <v>2.0993012185330111E-2</v>
      </c>
      <c r="AN39" s="245">
        <f>'2.3'!AN39/'3.1.a'!$G$183</f>
        <v>5.2972693047292311E-4</v>
      </c>
      <c r="AO39" s="245">
        <f>'2.3'!AO39/'3.1.a'!$G$183</f>
        <v>-7.9337499424656885E-2</v>
      </c>
      <c r="AP39" s="246">
        <f>'2.3'!AP39/'3.1.a'!$G$183</f>
        <v>0</v>
      </c>
      <c r="AQ39" s="244">
        <f>'2.3'!AQ39/'3.1.a'!$H$183</f>
        <v>5.7582518784201557E-2</v>
      </c>
      <c r="AR39" s="245">
        <f>'2.3'!AR39/'3.1.a'!$H$183</f>
        <v>0</v>
      </c>
      <c r="AS39" s="245">
        <f>'2.3'!AS39/'3.1.a'!$H$183</f>
        <v>0</v>
      </c>
      <c r="AT39" s="245">
        <f>'2.3'!AT39/'3.1.a'!$H$183</f>
        <v>5.7582518784201557E-2</v>
      </c>
      <c r="AU39" s="245">
        <f>'2.3'!AU39/'3.1.a'!$H$183</f>
        <v>2.1150118826826235E-2</v>
      </c>
      <c r="AV39" s="245">
        <f>'2.3'!AV39/'3.1.a'!$H$183</f>
        <v>6.6648215514416046E-4</v>
      </c>
      <c r="AW39" s="245">
        <f>'2.3'!AW39/'3.1.a'!$H$183</f>
        <v>-7.9399119766171949E-2</v>
      </c>
      <c r="AX39" s="246">
        <f>'2.3'!AX39/'3.1.a'!$H$183</f>
        <v>0</v>
      </c>
      <c r="AY39" s="244">
        <f>'2.3'!AY39/'3.1.a'!$I$183</f>
        <v>6.1096420068490039E-2</v>
      </c>
      <c r="AZ39" s="245">
        <f>'2.3'!AZ39/'3.1.a'!$I$183</f>
        <v>0</v>
      </c>
      <c r="BA39" s="245">
        <f>'2.3'!BA39/'3.1.a'!$I$183</f>
        <v>0</v>
      </c>
      <c r="BB39" s="245">
        <f>'2.3'!BB39/'3.1.a'!$I$183</f>
        <v>6.1096420068490039E-2</v>
      </c>
      <c r="BC39" s="245">
        <f>'2.3'!BC39/'3.1.a'!$I$183</f>
        <v>2.1219054455559279E-2</v>
      </c>
      <c r="BD39" s="245">
        <f>'2.3'!BD39/'3.1.a'!$I$183</f>
        <v>7.6602240294446869E-4</v>
      </c>
      <c r="BE39" s="245">
        <f>'2.3'!BE39/'3.1.a'!$I$183</f>
        <v>-8.3081496926993778E-2</v>
      </c>
      <c r="BF39" s="246">
        <f>'2.3'!BF39/'3.1.a'!$I$183</f>
        <v>0</v>
      </c>
      <c r="BG39" s="244">
        <f>'2.3'!BG39/'3.1.a'!$J$183</f>
        <v>5.8849723182623076E-2</v>
      </c>
      <c r="BH39" s="245">
        <f>'2.3'!BH39/'3.1.a'!$J$183</f>
        <v>0</v>
      </c>
      <c r="BI39" s="245">
        <f>'2.3'!BI39/'3.1.a'!$J$183</f>
        <v>0</v>
      </c>
      <c r="BJ39" s="245">
        <f>'2.3'!BJ39/'3.1.a'!$J$183</f>
        <v>5.8849723182623076E-2</v>
      </c>
      <c r="BK39" s="245">
        <f>'2.3'!BK39/'3.1.a'!$J$183</f>
        <v>2.1170724962398371E-2</v>
      </c>
      <c r="BL39" s="245">
        <f>'2.3'!BL39/'3.1.a'!$J$183</f>
        <v>7.1901201823272338E-4</v>
      </c>
      <c r="BM39" s="245">
        <f>'2.3'!BM39/'3.1.a'!$J$183</f>
        <v>-8.0739460163254159E-2</v>
      </c>
      <c r="BN39" s="246">
        <f>'2.3'!BN39/'3.1.a'!$J$183</f>
        <v>0</v>
      </c>
      <c r="BO39" s="244">
        <f>'2.3'!BO39/'3.1.a'!$K$183</f>
        <v>6.1282029659089951E-2</v>
      </c>
      <c r="BP39" s="245">
        <f>'2.3'!BP39/'3.1.a'!$K$183</f>
        <v>0</v>
      </c>
      <c r="BQ39" s="245">
        <f>'2.3'!BQ39/'3.1.a'!$K$183</f>
        <v>0</v>
      </c>
      <c r="BR39" s="245">
        <f>'2.3'!BR39/'3.1.a'!$K$183</f>
        <v>6.1282029659089951E-2</v>
      </c>
      <c r="BS39" s="245">
        <f>'2.3'!BS39/'3.1.a'!$K$183</f>
        <v>2.1143282827948136E-2</v>
      </c>
      <c r="BT39" s="245">
        <f>'2.3'!BT39/'3.1.a'!$K$183</f>
        <v>7.3595574058777508E-4</v>
      </c>
      <c r="BU39" s="245">
        <f>'2.3'!BU39/'3.1.a'!$K$183</f>
        <v>-8.3161268227625859E-2</v>
      </c>
      <c r="BV39" s="246">
        <f>'2.3'!BV39/'3.1.a'!$K$183</f>
        <v>0</v>
      </c>
      <c r="BW39" s="244">
        <f>'2.3'!BW39/'3.1.a'!$L$183</f>
        <v>6.3427798909503549E-2</v>
      </c>
      <c r="BX39" s="245">
        <f>'2.3'!BX39/'3.1.a'!$L$183</f>
        <v>0</v>
      </c>
      <c r="BY39" s="245">
        <f>'2.3'!BY39/'3.1.a'!$L$183</f>
        <v>0</v>
      </c>
      <c r="BZ39" s="245">
        <f>'2.3'!BZ39/'3.1.a'!$L$183</f>
        <v>6.3427798909503549E-2</v>
      </c>
      <c r="CA39" s="245">
        <f>'2.3'!CA39/'3.1.a'!$L$183</f>
        <v>2.1546955062633946E-2</v>
      </c>
      <c r="CB39" s="245">
        <f>'2.3'!CB39/'3.1.a'!$L$183</f>
        <v>4.2788416701185011E-4</v>
      </c>
      <c r="CC39" s="245">
        <f>'2.3'!CC39/'3.1.a'!$L$183</f>
        <v>-8.5402638139149348E-2</v>
      </c>
      <c r="CD39" s="246">
        <f>'2.3'!CD39/'3.1.a'!$L$183</f>
        <v>0</v>
      </c>
      <c r="CE39" s="244">
        <f>'2.3'!CE39/'3.1.a'!$M$183</f>
        <v>7.5766939363300964E-2</v>
      </c>
      <c r="CF39" s="245">
        <f>'2.3'!CF39/'3.1.a'!$M$183</f>
        <v>0</v>
      </c>
      <c r="CG39" s="245">
        <f>'2.3'!CG39/'3.1.a'!$M$183</f>
        <v>0</v>
      </c>
      <c r="CH39" s="245">
        <f>'2.3'!CH39/'3.1.a'!$M$183</f>
        <v>7.5766939363300964E-2</v>
      </c>
      <c r="CI39" s="245">
        <f>'2.3'!CI39/'3.1.a'!$M$183</f>
        <v>2.2482161924947015E-2</v>
      </c>
      <c r="CJ39" s="278" t="s">
        <v>833</v>
      </c>
      <c r="CK39" s="278" t="s">
        <v>833</v>
      </c>
      <c r="CL39" s="278" t="s">
        <v>833</v>
      </c>
    </row>
    <row r="40" spans="1:91" ht="20.100000000000001" customHeight="1" x14ac:dyDescent="0.25">
      <c r="A40" s="107">
        <v>2632</v>
      </c>
      <c r="B40" s="107" t="s">
        <v>287</v>
      </c>
      <c r="C40" s="244">
        <f>'2.3'!C40/'3.1.a'!$C$183</f>
        <v>3.8554444462738755E-3</v>
      </c>
      <c r="D40" s="245">
        <f>'2.3'!D40/'3.1.a'!$C$183</f>
        <v>0</v>
      </c>
      <c r="E40" s="245">
        <f>'2.3'!E40/'3.1.a'!$C$183</f>
        <v>0</v>
      </c>
      <c r="F40" s="245">
        <f>'2.3'!F40/'3.1.a'!$C$183</f>
        <v>3.8554444462738755E-3</v>
      </c>
      <c r="G40" s="245">
        <f>'2.3'!G40/'3.1.a'!$C$183</f>
        <v>1.2727835616886457E-3</v>
      </c>
      <c r="H40" s="245">
        <f>'2.3'!H40/'3.1.a'!$C$183</f>
        <v>1.9052513035124646E-4</v>
      </c>
      <c r="I40" s="245">
        <f>'2.3'!I40/'3.1.a'!$C$183</f>
        <v>-5.3187531383137683E-3</v>
      </c>
      <c r="J40" s="246">
        <f>'2.3'!J40/'3.1.a'!$C$183</f>
        <v>0</v>
      </c>
      <c r="K40" s="244">
        <f>'2.3'!K40/'3.1.a'!$D$183</f>
        <v>3.1488957594835187E-3</v>
      </c>
      <c r="L40" s="245">
        <f>'2.3'!L40/'3.1.a'!$D$183</f>
        <v>0</v>
      </c>
      <c r="M40" s="245">
        <f>'2.3'!M40/'3.1.a'!$D$183</f>
        <v>0</v>
      </c>
      <c r="N40" s="245">
        <f>'2.3'!N40/'3.1.a'!$D$183</f>
        <v>3.1488957594835187E-3</v>
      </c>
      <c r="O40" s="245">
        <f>'2.3'!O40/'3.1.a'!$D$183</f>
        <v>5.8949268762187583E-4</v>
      </c>
      <c r="P40" s="245">
        <f>'2.3'!P40/'3.1.a'!$D$183</f>
        <v>2.3609350543439765E-5</v>
      </c>
      <c r="Q40" s="245">
        <f>'2.3'!Q40/'3.1.a'!$D$183</f>
        <v>-3.7619977976488341E-3</v>
      </c>
      <c r="R40" s="246">
        <f>'2.3'!R40/'3.1.a'!$D$183</f>
        <v>0</v>
      </c>
      <c r="S40" s="244">
        <f>'2.3'!S40/'3.1.a'!$E$183</f>
        <v>4.1951517957551365E-3</v>
      </c>
      <c r="T40" s="245">
        <f>'2.3'!T40/'3.1.a'!$E$183</f>
        <v>0</v>
      </c>
      <c r="U40" s="245">
        <f>'2.3'!U40/'3.1.a'!$E$183</f>
        <v>0</v>
      </c>
      <c r="V40" s="245">
        <f>'2.3'!V40/'3.1.a'!$E$183</f>
        <v>4.1951517957551365E-3</v>
      </c>
      <c r="W40" s="245">
        <f>'2.3'!W40/'3.1.a'!$E$183</f>
        <v>8.9603459554162641E-4</v>
      </c>
      <c r="X40" s="245">
        <f>'2.3'!X40/'3.1.a'!$E$183</f>
        <v>2.3239135751314709E-5</v>
      </c>
      <c r="Y40" s="245">
        <f>'2.3'!Y40/'3.1.a'!$E$183</f>
        <v>-5.1144255270480776E-3</v>
      </c>
      <c r="Z40" s="246">
        <f>'2.3'!Z40/'3.1.a'!$E$183</f>
        <v>0</v>
      </c>
      <c r="AA40" s="244">
        <f>'2.3'!AA40/'3.1.a'!$F$183</f>
        <v>2.7162393692047389E-3</v>
      </c>
      <c r="AB40" s="245">
        <f>'2.3'!AB40/'3.1.a'!$F$183</f>
        <v>0</v>
      </c>
      <c r="AC40" s="245">
        <f>'2.3'!AC40/'3.1.a'!$F$183</f>
        <v>0</v>
      </c>
      <c r="AD40" s="245">
        <f>'2.3'!AD40/'3.1.a'!$F$183</f>
        <v>2.7162393692047389E-3</v>
      </c>
      <c r="AE40" s="245">
        <f>'2.3'!AE40/'3.1.a'!$F$183</f>
        <v>5.079267755310347E-4</v>
      </c>
      <c r="AF40" s="245">
        <f>'2.3'!AF40/'3.1.a'!$F$183</f>
        <v>5.9416969278937591E-5</v>
      </c>
      <c r="AG40" s="245">
        <f>'2.3'!AG40/'3.1.a'!$F$183</f>
        <v>-3.2835831140147114E-3</v>
      </c>
      <c r="AH40" s="246">
        <f>'2.3'!AH40/'3.1.a'!$F$183</f>
        <v>0</v>
      </c>
      <c r="AI40" s="244">
        <f>'2.3'!AI40/'3.1.a'!$G$183</f>
        <v>2.9009728493137078E-3</v>
      </c>
      <c r="AJ40" s="245">
        <f>'2.3'!AJ40/'3.1.a'!$G$183</f>
        <v>0</v>
      </c>
      <c r="AK40" s="245">
        <f>'2.3'!AK40/'3.1.a'!$G$183</f>
        <v>0</v>
      </c>
      <c r="AL40" s="245">
        <f>'2.3'!AL40/'3.1.a'!$G$183</f>
        <v>2.9009728493137078E-3</v>
      </c>
      <c r="AM40" s="245">
        <f>'2.3'!AM40/'3.1.a'!$G$183</f>
        <v>9.6195844578940187E-4</v>
      </c>
      <c r="AN40" s="245">
        <f>'2.3'!AN40/'3.1.a'!$G$183</f>
        <v>5.2995914619828194E-5</v>
      </c>
      <c r="AO40" s="245">
        <f>'2.3'!AO40/'3.1.a'!$G$183</f>
        <v>-3.9159272097229383E-3</v>
      </c>
      <c r="AP40" s="246">
        <f>'2.3'!AP40/'3.1.a'!$G$183</f>
        <v>0</v>
      </c>
      <c r="AQ40" s="244">
        <f>'2.3'!AQ40/'3.1.a'!$H$183</f>
        <v>2.2091409231598785E-3</v>
      </c>
      <c r="AR40" s="245">
        <f>'2.3'!AR40/'3.1.a'!$H$183</f>
        <v>0</v>
      </c>
      <c r="AS40" s="245">
        <f>'2.3'!AS40/'3.1.a'!$H$183</f>
        <v>0</v>
      </c>
      <c r="AT40" s="245">
        <f>'2.3'!AT40/'3.1.a'!$H$183</f>
        <v>2.2091409231598785E-3</v>
      </c>
      <c r="AU40" s="245">
        <f>'2.3'!AU40/'3.1.a'!$H$183</f>
        <v>4.4446918856857337E-4</v>
      </c>
      <c r="AV40" s="245">
        <f>'2.3'!AV40/'3.1.a'!$H$183</f>
        <v>7.3019419429009075E-5</v>
      </c>
      <c r="AW40" s="245">
        <f>'2.3'!AW40/'3.1.a'!$H$183</f>
        <v>-2.7266295311574608E-3</v>
      </c>
      <c r="AX40" s="246">
        <f>'2.3'!AX40/'3.1.a'!$H$183</f>
        <v>0</v>
      </c>
      <c r="AY40" s="244">
        <f>'2.3'!AY40/'3.1.a'!$I$183</f>
        <v>2.8577914234795177E-3</v>
      </c>
      <c r="AZ40" s="245">
        <f>'2.3'!AZ40/'3.1.a'!$I$183</f>
        <v>0</v>
      </c>
      <c r="BA40" s="245">
        <f>'2.3'!BA40/'3.1.a'!$I$183</f>
        <v>0</v>
      </c>
      <c r="BB40" s="245">
        <f>'2.3'!BB40/'3.1.a'!$I$183</f>
        <v>2.8577914234795177E-3</v>
      </c>
      <c r="BC40" s="245">
        <f>'2.3'!BC40/'3.1.a'!$I$183</f>
        <v>4.3972388084974979E-4</v>
      </c>
      <c r="BD40" s="245">
        <f>'2.3'!BD40/'3.1.a'!$I$183</f>
        <v>7.5772041322451136E-5</v>
      </c>
      <c r="BE40" s="245">
        <f>'2.3'!BE40/'3.1.a'!$I$183</f>
        <v>-3.3732873456517182E-3</v>
      </c>
      <c r="BF40" s="246">
        <f>'2.3'!BF40/'3.1.a'!$I$183</f>
        <v>0</v>
      </c>
      <c r="BG40" s="244">
        <f>'2.3'!BG40/'3.1.a'!$J$183</f>
        <v>1.8306731383366378E-3</v>
      </c>
      <c r="BH40" s="245">
        <f>'2.3'!BH40/'3.1.a'!$J$183</f>
        <v>0</v>
      </c>
      <c r="BI40" s="245">
        <f>'2.3'!BI40/'3.1.a'!$J$183</f>
        <v>0</v>
      </c>
      <c r="BJ40" s="245">
        <f>'2.3'!BJ40/'3.1.a'!$J$183</f>
        <v>1.8306731383366378E-3</v>
      </c>
      <c r="BK40" s="245">
        <f>'2.3'!BK40/'3.1.a'!$J$183</f>
        <v>3.2469805334585432E-4</v>
      </c>
      <c r="BL40" s="245">
        <f>'2.3'!BL40/'3.1.a'!$J$183</f>
        <v>4.0447352919962305E-5</v>
      </c>
      <c r="BM40" s="245">
        <f>'2.3'!BM40/'3.1.a'!$J$183</f>
        <v>-2.1958185446024543E-3</v>
      </c>
      <c r="BN40" s="246">
        <f>'2.3'!BN40/'3.1.a'!$J$183</f>
        <v>0</v>
      </c>
      <c r="BO40" s="244">
        <f>'2.3'!BO40/'3.1.a'!$K$183</f>
        <v>2.1033238096634555E-3</v>
      </c>
      <c r="BP40" s="245">
        <f>'2.3'!BP40/'3.1.a'!$K$183</f>
        <v>0</v>
      </c>
      <c r="BQ40" s="245">
        <f>'2.3'!BQ40/'3.1.a'!$K$183</f>
        <v>0</v>
      </c>
      <c r="BR40" s="245">
        <f>'2.3'!BR40/'3.1.a'!$K$183</f>
        <v>2.1033238096634555E-3</v>
      </c>
      <c r="BS40" s="245">
        <f>'2.3'!BS40/'3.1.a'!$K$183</f>
        <v>5.5134167119279883E-4</v>
      </c>
      <c r="BT40" s="245">
        <f>'2.3'!BT40/'3.1.a'!$K$183</f>
        <v>5.2112171469706284E-5</v>
      </c>
      <c r="BU40" s="245">
        <f>'2.3'!BU40/'3.1.a'!$K$183</f>
        <v>-2.7067776523259602E-3</v>
      </c>
      <c r="BV40" s="246">
        <f>'2.3'!BV40/'3.1.a'!$K$183</f>
        <v>0</v>
      </c>
      <c r="BW40" s="244">
        <f>'2.3'!BW40/'3.1.a'!$L$183</f>
        <v>1.5962501145589229E-3</v>
      </c>
      <c r="BX40" s="245">
        <f>'2.3'!BX40/'3.1.a'!$L$183</f>
        <v>0</v>
      </c>
      <c r="BY40" s="245">
        <f>'2.3'!BY40/'3.1.a'!$L$183</f>
        <v>0</v>
      </c>
      <c r="BZ40" s="245">
        <f>'2.3'!BZ40/'3.1.a'!$L$183</f>
        <v>1.5962501145589229E-3</v>
      </c>
      <c r="CA40" s="245">
        <f>'2.3'!CA40/'3.1.a'!$L$183</f>
        <v>3.7540457603394063E-4</v>
      </c>
      <c r="CB40" s="245">
        <f>'2.3'!CB40/'3.1.a'!$L$183</f>
        <v>2.2841542417294457E-5</v>
      </c>
      <c r="CC40" s="245">
        <f>'2.3'!CC40/'3.1.a'!$L$183</f>
        <v>-1.9944962330101582E-3</v>
      </c>
      <c r="CD40" s="246">
        <f>'2.3'!CD40/'3.1.a'!$L$183</f>
        <v>0</v>
      </c>
      <c r="CE40" s="244">
        <f>'2.3'!CE40/'3.1.a'!$M$183</f>
        <v>2.3037598451208902E-3</v>
      </c>
      <c r="CF40" s="245">
        <f>'2.3'!CF40/'3.1.a'!$M$183</f>
        <v>0</v>
      </c>
      <c r="CG40" s="245">
        <f>'2.3'!CG40/'3.1.a'!$M$183</f>
        <v>0</v>
      </c>
      <c r="CH40" s="245">
        <f>'2.3'!CH40/'3.1.a'!$M$183</f>
        <v>2.3037598451208902E-3</v>
      </c>
      <c r="CI40" s="245">
        <f>'2.3'!CI40/'3.1.a'!$M$183</f>
        <v>5.3150508502675564E-4</v>
      </c>
      <c r="CJ40" s="278" t="s">
        <v>833</v>
      </c>
      <c r="CK40" s="278" t="s">
        <v>833</v>
      </c>
      <c r="CL40" s="278" t="s">
        <v>833</v>
      </c>
    </row>
    <row r="41" spans="1:91" ht="20.100000000000001" customHeight="1" x14ac:dyDescent="0.25">
      <c r="A41" s="32">
        <v>27</v>
      </c>
      <c r="B41" s="33" t="s">
        <v>580</v>
      </c>
      <c r="C41" s="236">
        <f>'2.3'!C41/'3.1.a'!$C$183</f>
        <v>0.10105261978643704</v>
      </c>
      <c r="D41" s="213">
        <f>'2.3'!D41/'3.1.a'!$C$183</f>
        <v>1.305709029121579E-2</v>
      </c>
      <c r="E41" s="213">
        <f>'2.3'!E41/'3.1.a'!$C$183</f>
        <v>0</v>
      </c>
      <c r="F41" s="213">
        <f>'2.3'!F41/'3.1.a'!$C$183</f>
        <v>0.11410971007765283</v>
      </c>
      <c r="G41" s="213">
        <f>'2.3'!G41/'3.1.a'!$C$183</f>
        <v>1.8023392934872422E-2</v>
      </c>
      <c r="H41" s="213">
        <f>'2.3'!H41/'3.1.a'!$C$183</f>
        <v>4.1435999654775056E-3</v>
      </c>
      <c r="I41" s="213">
        <f>'2.3'!I41/'3.1.a'!$C$183</f>
        <v>0</v>
      </c>
      <c r="J41" s="237">
        <f>'2.3'!J41/'3.1.a'!$C$183</f>
        <v>0.13627670297800276</v>
      </c>
      <c r="K41" s="236">
        <f>'2.3'!K41/'3.1.a'!$D$183</f>
        <v>9.955096814598681E-2</v>
      </c>
      <c r="L41" s="213">
        <f>'2.3'!L41/'3.1.a'!$D$183</f>
        <v>1.3370396998705781E-2</v>
      </c>
      <c r="M41" s="213">
        <f>'2.3'!M41/'3.1.a'!$D$183</f>
        <v>0</v>
      </c>
      <c r="N41" s="213">
        <f>'2.3'!N41/'3.1.a'!$D$183</f>
        <v>0.11292136514469259</v>
      </c>
      <c r="O41" s="213">
        <f>'2.3'!O41/'3.1.a'!$D$183</f>
        <v>1.8220596163678118E-2</v>
      </c>
      <c r="P41" s="213">
        <f>'2.3'!P41/'3.1.a'!$D$183</f>
        <v>4.1927502306130515E-3</v>
      </c>
      <c r="Q41" s="213">
        <f>'2.3'!Q41/'3.1.a'!$D$183</f>
        <v>0</v>
      </c>
      <c r="R41" s="237">
        <f>'2.3'!R41/'3.1.a'!$D$183</f>
        <v>0.13533471153898377</v>
      </c>
      <c r="S41" s="236">
        <f>'2.3'!S41/'3.1.a'!$E$183</f>
        <v>0.10187256035974163</v>
      </c>
      <c r="T41" s="213">
        <f>'2.3'!T41/'3.1.a'!$E$183</f>
        <v>1.3693491650726102E-2</v>
      </c>
      <c r="U41" s="213">
        <f>'2.3'!U41/'3.1.a'!$E$183</f>
        <v>0</v>
      </c>
      <c r="V41" s="213">
        <f>'2.3'!V41/'3.1.a'!$E$183</f>
        <v>0.11556605201046771</v>
      </c>
      <c r="W41" s="213">
        <f>'2.3'!W41/'3.1.a'!$E$183</f>
        <v>1.9170556337754677E-2</v>
      </c>
      <c r="X41" s="213">
        <f>'2.3'!X41/'3.1.a'!$E$183</f>
        <v>4.4727404188480754E-3</v>
      </c>
      <c r="Y41" s="213">
        <f>'2.3'!Y41/'3.1.a'!$E$183</f>
        <v>0</v>
      </c>
      <c r="Z41" s="237">
        <f>'2.3'!Z41/'3.1.a'!$E$183</f>
        <v>0.13920934876707045</v>
      </c>
      <c r="AA41" s="236">
        <f>'2.3'!AA41/'3.1.a'!$F$183</f>
        <v>0.10350450911113322</v>
      </c>
      <c r="AB41" s="213">
        <f>'2.3'!AB41/'3.1.a'!$F$183</f>
        <v>1.4356259240182015E-2</v>
      </c>
      <c r="AC41" s="213">
        <f>'2.3'!AC41/'3.1.a'!$F$183</f>
        <v>0</v>
      </c>
      <c r="AD41" s="213">
        <f>'2.3'!AD41/'3.1.a'!$F$183</f>
        <v>0.11786076835131523</v>
      </c>
      <c r="AE41" s="213">
        <f>'2.3'!AE41/'3.1.a'!$F$183</f>
        <v>1.9511304200836556E-2</v>
      </c>
      <c r="AF41" s="213">
        <f>'2.3'!AF41/'3.1.a'!$F$183</f>
        <v>4.4686517538946573E-3</v>
      </c>
      <c r="AG41" s="213">
        <f>'2.3'!AG41/'3.1.a'!$F$183</f>
        <v>0</v>
      </c>
      <c r="AH41" s="237">
        <f>'2.3'!AH41/'3.1.a'!$F$183</f>
        <v>0.14184072430604644</v>
      </c>
      <c r="AI41" s="236">
        <f>'2.3'!AI41/'3.1.a'!$G$183</f>
        <v>0.10724866759118269</v>
      </c>
      <c r="AJ41" s="213">
        <f>'2.3'!AJ41/'3.1.a'!$G$183</f>
        <v>1.5093770794041757E-2</v>
      </c>
      <c r="AK41" s="213">
        <f>'2.3'!AK41/'3.1.a'!$G$183</f>
        <v>0</v>
      </c>
      <c r="AL41" s="213">
        <f>'2.3'!AL41/'3.1.a'!$G$183</f>
        <v>0.12234243838522445</v>
      </c>
      <c r="AM41" s="213">
        <f>'2.3'!AM41/'3.1.a'!$G$183</f>
        <v>2.0296294937657385E-2</v>
      </c>
      <c r="AN41" s="213">
        <f>'2.3'!AN41/'3.1.a'!$G$183</f>
        <v>5.0998684822240797E-3</v>
      </c>
      <c r="AO41" s="213">
        <f>'2.3'!AO41/'3.1.a'!$G$183</f>
        <v>0</v>
      </c>
      <c r="AP41" s="237">
        <f>'2.3'!AP41/'3.1.a'!$G$183</f>
        <v>0.14773860180510592</v>
      </c>
      <c r="AQ41" s="236">
        <f>'2.3'!AQ41/'3.1.a'!$H$183</f>
        <v>0.11131779995973289</v>
      </c>
      <c r="AR41" s="213">
        <f>'2.3'!AR41/'3.1.a'!$H$183</f>
        <v>1.6722015398335531E-2</v>
      </c>
      <c r="AS41" s="213">
        <f>'2.3'!AS41/'3.1.a'!$H$183</f>
        <v>0</v>
      </c>
      <c r="AT41" s="213">
        <f>'2.3'!AT41/'3.1.a'!$H$183</f>
        <v>0.12803981535806841</v>
      </c>
      <c r="AU41" s="213">
        <f>'2.3'!AU41/'3.1.a'!$H$183</f>
        <v>2.200993174665811E-2</v>
      </c>
      <c r="AV41" s="213">
        <f>'2.3'!AV41/'3.1.a'!$H$183</f>
        <v>5.5573270650189077E-3</v>
      </c>
      <c r="AW41" s="213">
        <f>'2.3'!AW41/'3.1.a'!$H$183</f>
        <v>0</v>
      </c>
      <c r="AX41" s="237">
        <f>'2.3'!AX41/'3.1.a'!$H$183</f>
        <v>0.15560707416974542</v>
      </c>
      <c r="AY41" s="236">
        <f>'2.3'!AY41/'3.1.a'!$I$183</f>
        <v>0.12134249295277531</v>
      </c>
      <c r="AZ41" s="213">
        <f>'2.3'!AZ41/'3.1.a'!$I$183</f>
        <v>1.7575577365944166E-2</v>
      </c>
      <c r="BA41" s="213">
        <f>'2.3'!BA41/'3.1.a'!$I$183</f>
        <v>0</v>
      </c>
      <c r="BB41" s="213">
        <f>'2.3'!BB41/'3.1.a'!$I$183</f>
        <v>0.13891807031871947</v>
      </c>
      <c r="BC41" s="213">
        <f>'2.3'!BC41/'3.1.a'!$I$183</f>
        <v>2.3095724160736211E-2</v>
      </c>
      <c r="BD41" s="213">
        <f>'2.3'!BD41/'3.1.a'!$I$183</f>
        <v>6.1852451169214446E-3</v>
      </c>
      <c r="BE41" s="213">
        <f>'2.3'!BE41/'3.1.a'!$I$183</f>
        <v>0</v>
      </c>
      <c r="BF41" s="237">
        <f>'2.3'!BF41/'3.1.a'!$I$183</f>
        <v>0.16819903959637714</v>
      </c>
      <c r="BG41" s="236">
        <f>'2.3'!BG41/'3.1.a'!$J$183</f>
        <v>0.12577589163435393</v>
      </c>
      <c r="BH41" s="213">
        <f>'2.3'!BH41/'3.1.a'!$J$183</f>
        <v>2.4997796748669355E-2</v>
      </c>
      <c r="BI41" s="213">
        <f>'2.3'!BI41/'3.1.a'!$J$183</f>
        <v>0</v>
      </c>
      <c r="BJ41" s="213">
        <f>'2.3'!BJ41/'3.1.a'!$J$183</f>
        <v>0.1507736883830233</v>
      </c>
      <c r="BK41" s="213">
        <f>'2.3'!BK41/'3.1.a'!$J$183</f>
        <v>2.423122032286645E-2</v>
      </c>
      <c r="BL41" s="213">
        <f>'2.3'!BL41/'3.1.a'!$J$183</f>
        <v>6.708703228183969E-3</v>
      </c>
      <c r="BM41" s="213">
        <f>'2.3'!BM41/'3.1.a'!$J$183</f>
        <v>0</v>
      </c>
      <c r="BN41" s="237">
        <f>'2.3'!BN41/'3.1.a'!$J$183</f>
        <v>0.1817136119340737</v>
      </c>
      <c r="BO41" s="236">
        <f>'2.3'!BO41/'3.1.a'!$K$183</f>
        <v>0.12345427438543558</v>
      </c>
      <c r="BP41" s="213">
        <f>'2.3'!BP41/'3.1.a'!$K$183</f>
        <v>1.8274630667068237E-2</v>
      </c>
      <c r="BQ41" s="213">
        <f>'2.3'!BQ41/'3.1.a'!$K$183</f>
        <v>0</v>
      </c>
      <c r="BR41" s="213">
        <f>'2.3'!BR41/'3.1.a'!$K$183</f>
        <v>0.1417289050525038</v>
      </c>
      <c r="BS41" s="213">
        <f>'2.3'!BS41/'3.1.a'!$K$183</f>
        <v>2.4689803799779305E-2</v>
      </c>
      <c r="BT41" s="213">
        <f>'2.3'!BT41/'3.1.a'!$K$183</f>
        <v>7.0823949116415631E-3</v>
      </c>
      <c r="BU41" s="213">
        <f>'2.3'!BU41/'3.1.a'!$K$183</f>
        <v>0</v>
      </c>
      <c r="BV41" s="237">
        <f>'2.3'!BV41/'3.1.a'!$K$183</f>
        <v>0.17350110376392466</v>
      </c>
      <c r="BW41" s="236">
        <f>'2.3'!BW41/'3.1.a'!$L$183</f>
        <v>0.124499162049953</v>
      </c>
      <c r="BX41" s="213">
        <f>'2.3'!BX41/'3.1.a'!$L$183</f>
        <v>2.2211028308678868E-2</v>
      </c>
      <c r="BY41" s="213">
        <f>'2.3'!BY41/'3.1.a'!$L$183</f>
        <v>0</v>
      </c>
      <c r="BZ41" s="213">
        <f>'2.3'!BZ41/'3.1.a'!$L$183</f>
        <v>0.14671019035863186</v>
      </c>
      <c r="CA41" s="213">
        <f>'2.3'!CA41/'3.1.a'!$L$183</f>
        <v>2.5838760578940516E-2</v>
      </c>
      <c r="CB41" s="213">
        <f>'2.3'!CB41/'3.1.a'!$L$183</f>
        <v>7.5306841795834177E-3</v>
      </c>
      <c r="CC41" s="213">
        <f>'2.3'!CC41/'3.1.a'!$L$183</f>
        <v>0</v>
      </c>
      <c r="CD41" s="237">
        <f>'2.3'!CD41/'3.1.a'!$L$183</f>
        <v>0.18007963511715575</v>
      </c>
      <c r="CE41" s="236">
        <f>'2.3'!CE41/'3.1.a'!$M$183</f>
        <v>0.17365529110090083</v>
      </c>
      <c r="CF41" s="213">
        <f>'2.3'!CF41/'3.1.a'!$M$183</f>
        <v>1.7410220959565129E-2</v>
      </c>
      <c r="CG41" s="213">
        <f>'2.3'!CG41/'3.1.a'!$M$183</f>
        <v>0</v>
      </c>
      <c r="CH41" s="213">
        <f>'2.3'!CH41/'3.1.a'!$M$183</f>
        <v>0.19106551206046599</v>
      </c>
      <c r="CI41" s="213">
        <f>'2.3'!CI41/'3.1.a'!$M$183</f>
        <v>2.8033992767897725E-2</v>
      </c>
      <c r="CJ41" s="213">
        <f>'2.3'!CJ41/'3.1.a'!$M$183</f>
        <v>7.7289139598079185E-3</v>
      </c>
      <c r="CK41" s="213">
        <f>'2.3'!CK41/'3.1.a'!$M$183</f>
        <v>0</v>
      </c>
      <c r="CL41" s="283">
        <f>'2.3'!CL41/'3.1.a'!$M$183</f>
        <v>0.22682841878817162</v>
      </c>
    </row>
    <row r="42" spans="1:91" ht="20.100000000000001" customHeight="1" x14ac:dyDescent="0.25">
      <c r="A42" s="35">
        <v>271</v>
      </c>
      <c r="B42" s="36" t="s">
        <v>316</v>
      </c>
      <c r="C42" s="224">
        <f>'2.3'!C42/'3.1.a'!$C$183</f>
        <v>7.2878172932603388E-2</v>
      </c>
      <c r="D42" s="146">
        <f>'2.3'!D42/'3.1.a'!$C$183</f>
        <v>1.305709029121579E-2</v>
      </c>
      <c r="E42" s="146">
        <f>'2.3'!E42/'3.1.a'!$C$183</f>
        <v>0</v>
      </c>
      <c r="F42" s="146">
        <f>'2.3'!F42/'3.1.a'!$C$183</f>
        <v>8.5935263223819183E-2</v>
      </c>
      <c r="G42" s="146">
        <f>'2.3'!G42/'3.1.a'!$C$183</f>
        <v>0</v>
      </c>
      <c r="H42" s="146">
        <f>'2.3'!H42/'3.1.a'!$C$183</f>
        <v>0</v>
      </c>
      <c r="I42" s="146">
        <f>'2.3'!I42/'3.1.a'!$C$183</f>
        <v>0</v>
      </c>
      <c r="J42" s="225">
        <f>'2.3'!J42/'3.1.a'!$C$183</f>
        <v>8.5935263223819183E-2</v>
      </c>
      <c r="K42" s="224">
        <f>'2.3'!K42/'3.1.a'!$D$183</f>
        <v>7.2098530711631206E-2</v>
      </c>
      <c r="L42" s="146">
        <f>'2.3'!L42/'3.1.a'!$D$183</f>
        <v>1.3370396998705781E-2</v>
      </c>
      <c r="M42" s="146">
        <f>'2.3'!M42/'3.1.a'!$D$183</f>
        <v>0</v>
      </c>
      <c r="N42" s="146">
        <f>'2.3'!N42/'3.1.a'!$D$183</f>
        <v>8.5468927710336984E-2</v>
      </c>
      <c r="O42" s="146">
        <f>'2.3'!O42/'3.1.a'!$D$183</f>
        <v>0</v>
      </c>
      <c r="P42" s="146">
        <f>'2.3'!P42/'3.1.a'!$D$183</f>
        <v>0</v>
      </c>
      <c r="Q42" s="146">
        <f>'2.3'!Q42/'3.1.a'!$D$183</f>
        <v>0</v>
      </c>
      <c r="R42" s="225">
        <f>'2.3'!R42/'3.1.a'!$D$183</f>
        <v>8.5468927710336984E-2</v>
      </c>
      <c r="S42" s="224">
        <f>'2.3'!S42/'3.1.a'!$E$183</f>
        <v>7.425971213326879E-2</v>
      </c>
      <c r="T42" s="146">
        <f>'2.3'!T42/'3.1.a'!$E$183</f>
        <v>1.3693491650726102E-2</v>
      </c>
      <c r="U42" s="146">
        <f>'2.3'!U42/'3.1.a'!$E$183</f>
        <v>0</v>
      </c>
      <c r="V42" s="146">
        <f>'2.3'!V42/'3.1.a'!$E$183</f>
        <v>8.795320378399489E-2</v>
      </c>
      <c r="W42" s="146">
        <f>'2.3'!W42/'3.1.a'!$E$183</f>
        <v>0</v>
      </c>
      <c r="X42" s="146">
        <f>'2.3'!X42/'3.1.a'!$E$183</f>
        <v>0</v>
      </c>
      <c r="Y42" s="146">
        <f>'2.3'!Y42/'3.1.a'!$E$183</f>
        <v>0</v>
      </c>
      <c r="Z42" s="225">
        <f>'2.3'!Z42/'3.1.a'!$E$183</f>
        <v>8.795320378399489E-2</v>
      </c>
      <c r="AA42" s="224">
        <f>'2.3'!AA42/'3.1.a'!$F$183</f>
        <v>7.5427590985792867E-2</v>
      </c>
      <c r="AB42" s="146">
        <f>'2.3'!AB42/'3.1.a'!$F$183</f>
        <v>1.4356259240182015E-2</v>
      </c>
      <c r="AC42" s="146">
        <f>'2.3'!AC42/'3.1.a'!$F$183</f>
        <v>0</v>
      </c>
      <c r="AD42" s="146">
        <f>'2.3'!AD42/'3.1.a'!$F$183</f>
        <v>8.9783850225974876E-2</v>
      </c>
      <c r="AE42" s="146">
        <f>'2.3'!AE42/'3.1.a'!$F$183</f>
        <v>0</v>
      </c>
      <c r="AF42" s="146">
        <f>'2.3'!AF42/'3.1.a'!$F$183</f>
        <v>0</v>
      </c>
      <c r="AG42" s="146">
        <f>'2.3'!AG42/'3.1.a'!$F$183</f>
        <v>0</v>
      </c>
      <c r="AH42" s="225">
        <f>'2.3'!AH42/'3.1.a'!$F$183</f>
        <v>8.9783850225974876E-2</v>
      </c>
      <c r="AI42" s="224">
        <f>'2.3'!AI42/'3.1.a'!$G$183</f>
        <v>7.8766519045114239E-2</v>
      </c>
      <c r="AJ42" s="146">
        <f>'2.3'!AJ42/'3.1.a'!$G$183</f>
        <v>1.5093770794041757E-2</v>
      </c>
      <c r="AK42" s="146">
        <f>'2.3'!AK42/'3.1.a'!$G$183</f>
        <v>0</v>
      </c>
      <c r="AL42" s="146">
        <f>'2.3'!AL42/'3.1.a'!$G$183</f>
        <v>9.3860289839155994E-2</v>
      </c>
      <c r="AM42" s="146">
        <f>'2.3'!AM42/'3.1.a'!$G$183</f>
        <v>0</v>
      </c>
      <c r="AN42" s="146">
        <f>'2.3'!AN42/'3.1.a'!$G$183</f>
        <v>0</v>
      </c>
      <c r="AO42" s="146">
        <f>'2.3'!AO42/'3.1.a'!$G$183</f>
        <v>0</v>
      </c>
      <c r="AP42" s="225">
        <f>'2.3'!AP42/'3.1.a'!$G$183</f>
        <v>9.3860289839155994E-2</v>
      </c>
      <c r="AQ42" s="224">
        <f>'2.3'!AQ42/'3.1.a'!$H$183</f>
        <v>8.2109536916479015E-2</v>
      </c>
      <c r="AR42" s="146">
        <f>'2.3'!AR42/'3.1.a'!$H$183</f>
        <v>1.6722015398335531E-2</v>
      </c>
      <c r="AS42" s="146">
        <f>'2.3'!AS42/'3.1.a'!$H$183</f>
        <v>0</v>
      </c>
      <c r="AT42" s="146">
        <f>'2.3'!AT42/'3.1.a'!$H$183</f>
        <v>9.8831552314814539E-2</v>
      </c>
      <c r="AU42" s="146">
        <f>'2.3'!AU42/'3.1.a'!$H$183</f>
        <v>0</v>
      </c>
      <c r="AV42" s="146">
        <f>'2.3'!AV42/'3.1.a'!$H$183</f>
        <v>0</v>
      </c>
      <c r="AW42" s="146">
        <f>'2.3'!AW42/'3.1.a'!$H$183</f>
        <v>0</v>
      </c>
      <c r="AX42" s="225">
        <f>'2.3'!AX42/'3.1.a'!$H$183</f>
        <v>9.8831552314814539E-2</v>
      </c>
      <c r="AY42" s="224">
        <f>'2.3'!AY42/'3.1.a'!$I$183</f>
        <v>9.1056556135896707E-2</v>
      </c>
      <c r="AZ42" s="146">
        <f>'2.3'!AZ42/'3.1.a'!$I$183</f>
        <v>1.7575577365944166E-2</v>
      </c>
      <c r="BA42" s="146">
        <f>'2.3'!BA42/'3.1.a'!$I$183</f>
        <v>0</v>
      </c>
      <c r="BB42" s="146">
        <f>'2.3'!BB42/'3.1.a'!$I$183</f>
        <v>0.10863213350184087</v>
      </c>
      <c r="BC42" s="146">
        <f>'2.3'!BC42/'3.1.a'!$I$183</f>
        <v>0</v>
      </c>
      <c r="BD42" s="146">
        <f>'2.3'!BD42/'3.1.a'!$I$183</f>
        <v>0</v>
      </c>
      <c r="BE42" s="146">
        <f>'2.3'!BE42/'3.1.a'!$I$183</f>
        <v>0</v>
      </c>
      <c r="BF42" s="225">
        <f>'2.3'!BF42/'3.1.a'!$I$183</f>
        <v>0.10863213350184087</v>
      </c>
      <c r="BG42" s="224">
        <f>'2.3'!BG42/'3.1.a'!$J$183</f>
        <v>9.4431578200744604E-2</v>
      </c>
      <c r="BH42" s="146">
        <f>'2.3'!BH42/'3.1.a'!$J$183</f>
        <v>2.4997796748669355E-2</v>
      </c>
      <c r="BI42" s="146">
        <f>'2.3'!BI42/'3.1.a'!$J$183</f>
        <v>0</v>
      </c>
      <c r="BJ42" s="146">
        <f>'2.3'!BJ42/'3.1.a'!$J$183</f>
        <v>0.11942937494941397</v>
      </c>
      <c r="BK42" s="146">
        <f>'2.3'!BK42/'3.1.a'!$J$183</f>
        <v>0</v>
      </c>
      <c r="BL42" s="146">
        <f>'2.3'!BL42/'3.1.a'!$J$183</f>
        <v>0</v>
      </c>
      <c r="BM42" s="146">
        <f>'2.3'!BM42/'3.1.a'!$J$183</f>
        <v>0</v>
      </c>
      <c r="BN42" s="225">
        <f>'2.3'!BN42/'3.1.a'!$J$183</f>
        <v>0.11942937494941397</v>
      </c>
      <c r="BO42" s="224">
        <f>'2.3'!BO42/'3.1.a'!$K$183</f>
        <v>9.2576804690766082E-2</v>
      </c>
      <c r="BP42" s="146">
        <f>'2.3'!BP42/'3.1.a'!$K$183</f>
        <v>1.8274630667068237E-2</v>
      </c>
      <c r="BQ42" s="146">
        <f>'2.3'!BQ42/'3.1.a'!$K$183</f>
        <v>0</v>
      </c>
      <c r="BR42" s="146">
        <f>'2.3'!BR42/'3.1.a'!$K$183</f>
        <v>0.11085143535783432</v>
      </c>
      <c r="BS42" s="146">
        <f>'2.3'!BS42/'3.1.a'!$K$183</f>
        <v>0</v>
      </c>
      <c r="BT42" s="146">
        <f>'2.3'!BT42/'3.1.a'!$K$183</f>
        <v>0</v>
      </c>
      <c r="BU42" s="146">
        <f>'2.3'!BU42/'3.1.a'!$K$183</f>
        <v>0</v>
      </c>
      <c r="BV42" s="225">
        <f>'2.3'!BV42/'3.1.a'!$K$183</f>
        <v>0.11085143535783432</v>
      </c>
      <c r="BW42" s="224">
        <f>'2.3'!BW42/'3.1.a'!$L$183</f>
        <v>9.3152372777990725E-2</v>
      </c>
      <c r="BX42" s="146">
        <f>'2.3'!BX42/'3.1.a'!$L$183</f>
        <v>2.2211028308678868E-2</v>
      </c>
      <c r="BY42" s="146">
        <f>'2.3'!BY42/'3.1.a'!$L$183</f>
        <v>0</v>
      </c>
      <c r="BZ42" s="146">
        <f>'2.3'!BZ42/'3.1.a'!$L$183</f>
        <v>0.11536340108666959</v>
      </c>
      <c r="CA42" s="146">
        <f>'2.3'!CA42/'3.1.a'!$L$183</f>
        <v>0</v>
      </c>
      <c r="CB42" s="146">
        <f>'2.3'!CB42/'3.1.a'!$L$183</f>
        <v>0</v>
      </c>
      <c r="CC42" s="146">
        <f>'2.3'!CC42/'3.1.a'!$L$183</f>
        <v>0</v>
      </c>
      <c r="CD42" s="225">
        <f>'2.3'!CD42/'3.1.a'!$L$183</f>
        <v>0.11536340108666959</v>
      </c>
      <c r="CE42" s="224">
        <f>'2.3'!CE42/'3.1.a'!$M$183</f>
        <v>9.9564312492836204E-2</v>
      </c>
      <c r="CF42" s="146">
        <f>'2.3'!CF42/'3.1.a'!$M$183</f>
        <v>1.7410220959565129E-2</v>
      </c>
      <c r="CG42" s="146">
        <f>'2.3'!CG42/'3.1.a'!$M$183</f>
        <v>0</v>
      </c>
      <c r="CH42" s="146">
        <f>'2.3'!CH42/'3.1.a'!$M$183</f>
        <v>0.11697453345240133</v>
      </c>
      <c r="CI42" s="146">
        <f>'2.3'!CI42/'3.1.a'!$M$183</f>
        <v>0</v>
      </c>
      <c r="CJ42" s="146">
        <f>'2.3'!CJ42/'3.1.a'!$M$183</f>
        <v>0</v>
      </c>
      <c r="CK42" s="146">
        <f>'2.3'!CK42/'3.1.a'!$M$183</f>
        <v>0</v>
      </c>
      <c r="CL42" s="284">
        <f>'2.3'!CL42/'3.1.a'!$M$183</f>
        <v>0.11697453345240133</v>
      </c>
    </row>
    <row r="43" spans="1:91" s="109" customFormat="1" ht="20.100000000000001" customHeight="1" x14ac:dyDescent="0.25">
      <c r="A43" s="60" t="s">
        <v>504</v>
      </c>
      <c r="B43" s="109" t="s">
        <v>505</v>
      </c>
      <c r="C43" s="228">
        <f>'2.3'!C43/'3.1.a'!$C$183</f>
        <v>5.8029640051858448E-2</v>
      </c>
      <c r="D43" s="148">
        <f>'2.3'!D43/'3.1.a'!$C$183</f>
        <v>0</v>
      </c>
      <c r="E43" s="148">
        <f>'2.3'!E43/'3.1.a'!$C$183</f>
        <v>0</v>
      </c>
      <c r="F43" s="148">
        <f>'2.3'!F43/'3.1.a'!$C$183</f>
        <v>5.8029640051858448E-2</v>
      </c>
      <c r="G43" s="148">
        <f>'2.3'!G43/'3.1.a'!$C$183</f>
        <v>0</v>
      </c>
      <c r="H43" s="148">
        <f>'2.3'!H43/'3.1.a'!$C$183</f>
        <v>0</v>
      </c>
      <c r="I43" s="148">
        <f>'2.3'!I43/'3.1.a'!$C$183</f>
        <v>0</v>
      </c>
      <c r="J43" s="229">
        <f>'2.3'!J43/'3.1.a'!$C$183</f>
        <v>5.8029640051858448E-2</v>
      </c>
      <c r="K43" s="228">
        <f>'2.3'!K43/'3.1.a'!$D$183</f>
        <v>5.7390326871056961E-2</v>
      </c>
      <c r="L43" s="148">
        <f>'2.3'!L43/'3.1.a'!$D$183</f>
        <v>0</v>
      </c>
      <c r="M43" s="148">
        <f>'2.3'!M43/'3.1.a'!$D$183</f>
        <v>0</v>
      </c>
      <c r="N43" s="148">
        <f>'2.3'!N43/'3.1.a'!$D$183</f>
        <v>5.7390326871056961E-2</v>
      </c>
      <c r="O43" s="148">
        <f>'2.3'!O43/'3.1.a'!$D$183</f>
        <v>0</v>
      </c>
      <c r="P43" s="148">
        <f>'2.3'!P43/'3.1.a'!$D$183</f>
        <v>0</v>
      </c>
      <c r="Q43" s="148">
        <f>'2.3'!Q43/'3.1.a'!$D$183</f>
        <v>0</v>
      </c>
      <c r="R43" s="229">
        <f>'2.3'!R43/'3.1.a'!$D$183</f>
        <v>5.7390326871056961E-2</v>
      </c>
      <c r="S43" s="228">
        <f>'2.3'!S43/'3.1.a'!$E$183</f>
        <v>5.9421990726610641E-2</v>
      </c>
      <c r="T43" s="148">
        <f>'2.3'!T43/'3.1.a'!$E$183</f>
        <v>0</v>
      </c>
      <c r="U43" s="148">
        <f>'2.3'!U43/'3.1.a'!$E$183</f>
        <v>0</v>
      </c>
      <c r="V43" s="148">
        <f>'2.3'!V43/'3.1.a'!$E$183</f>
        <v>5.9421990726610641E-2</v>
      </c>
      <c r="W43" s="148">
        <f>'2.3'!W43/'3.1.a'!$E$183</f>
        <v>0</v>
      </c>
      <c r="X43" s="148">
        <f>'2.3'!X43/'3.1.a'!$E$183</f>
        <v>0</v>
      </c>
      <c r="Y43" s="148">
        <f>'2.3'!Y43/'3.1.a'!$E$183</f>
        <v>0</v>
      </c>
      <c r="Z43" s="229">
        <f>'2.3'!Z43/'3.1.a'!$E$183</f>
        <v>5.9421990726610641E-2</v>
      </c>
      <c r="AA43" s="228">
        <f>'2.3'!AA43/'3.1.a'!$F$183</f>
        <v>6.0012914601450335E-2</v>
      </c>
      <c r="AB43" s="148">
        <f>'2.3'!AB43/'3.1.a'!$F$183</f>
        <v>0</v>
      </c>
      <c r="AC43" s="148">
        <f>'2.3'!AC43/'3.1.a'!$F$183</f>
        <v>0</v>
      </c>
      <c r="AD43" s="148">
        <f>'2.3'!AD43/'3.1.a'!$F$183</f>
        <v>6.0012914601450335E-2</v>
      </c>
      <c r="AE43" s="148">
        <f>'2.3'!AE43/'3.1.a'!$F$183</f>
        <v>0</v>
      </c>
      <c r="AF43" s="148">
        <f>'2.3'!AF43/'3.1.a'!$F$183</f>
        <v>0</v>
      </c>
      <c r="AG43" s="148">
        <f>'2.3'!AG43/'3.1.a'!$F$183</f>
        <v>0</v>
      </c>
      <c r="AH43" s="229">
        <f>'2.3'!AH43/'3.1.a'!$F$183</f>
        <v>6.0012914601450335E-2</v>
      </c>
      <c r="AI43" s="228">
        <f>'2.3'!AI43/'3.1.a'!$G$183</f>
        <v>6.231678265438393E-2</v>
      </c>
      <c r="AJ43" s="148">
        <f>'2.3'!AJ43/'3.1.a'!$G$183</f>
        <v>0</v>
      </c>
      <c r="AK43" s="148">
        <f>'2.3'!AK43/'3.1.a'!$G$183</f>
        <v>0</v>
      </c>
      <c r="AL43" s="148">
        <f>'2.3'!AL43/'3.1.a'!$G$183</f>
        <v>6.231678265438393E-2</v>
      </c>
      <c r="AM43" s="148">
        <f>'2.3'!AM43/'3.1.a'!$G$183</f>
        <v>0</v>
      </c>
      <c r="AN43" s="148">
        <f>'2.3'!AN43/'3.1.a'!$G$183</f>
        <v>0</v>
      </c>
      <c r="AO43" s="148">
        <f>'2.3'!AO43/'3.1.a'!$G$183</f>
        <v>0</v>
      </c>
      <c r="AP43" s="229">
        <f>'2.3'!AP43/'3.1.a'!$G$183</f>
        <v>6.231678265438393E-2</v>
      </c>
      <c r="AQ43" s="228">
        <f>'2.3'!AQ43/'3.1.a'!$H$183</f>
        <v>6.5667628326333799E-2</v>
      </c>
      <c r="AR43" s="148">
        <f>'2.3'!AR43/'3.1.a'!$H$183</f>
        <v>0</v>
      </c>
      <c r="AS43" s="148">
        <f>'2.3'!AS43/'3.1.a'!$H$183</f>
        <v>0</v>
      </c>
      <c r="AT43" s="148">
        <f>'2.3'!AT43/'3.1.a'!$H$183</f>
        <v>6.5667628326333799E-2</v>
      </c>
      <c r="AU43" s="148">
        <f>'2.3'!AU43/'3.1.a'!$H$183</f>
        <v>0</v>
      </c>
      <c r="AV43" s="148">
        <f>'2.3'!AV43/'3.1.a'!$H$183</f>
        <v>0</v>
      </c>
      <c r="AW43" s="148">
        <f>'2.3'!AW43/'3.1.a'!$H$183</f>
        <v>0</v>
      </c>
      <c r="AX43" s="229">
        <f>'2.3'!AX43/'3.1.a'!$H$183</f>
        <v>6.5667628326333799E-2</v>
      </c>
      <c r="AY43" s="228">
        <f>'2.3'!AY43/'3.1.a'!$I$183</f>
        <v>7.2098297099550707E-2</v>
      </c>
      <c r="AZ43" s="148">
        <f>'2.3'!AZ43/'3.1.a'!$I$183</f>
        <v>0</v>
      </c>
      <c r="BA43" s="148">
        <f>'2.3'!BA43/'3.1.a'!$I$183</f>
        <v>0</v>
      </c>
      <c r="BB43" s="148">
        <f>'2.3'!BB43/'3.1.a'!$I$183</f>
        <v>7.2098297099550707E-2</v>
      </c>
      <c r="BC43" s="148">
        <f>'2.3'!BC43/'3.1.a'!$I$183</f>
        <v>0</v>
      </c>
      <c r="BD43" s="148">
        <f>'2.3'!BD43/'3.1.a'!$I$183</f>
        <v>0</v>
      </c>
      <c r="BE43" s="148">
        <f>'2.3'!BE43/'3.1.a'!$I$183</f>
        <v>0</v>
      </c>
      <c r="BF43" s="229">
        <f>'2.3'!BF43/'3.1.a'!$I$183</f>
        <v>7.2098297099550707E-2</v>
      </c>
      <c r="BG43" s="228">
        <f>'2.3'!BG43/'3.1.a'!$J$183</f>
        <v>7.6841273782800118E-2</v>
      </c>
      <c r="BH43" s="148">
        <f>'2.3'!BH43/'3.1.a'!$J$183</f>
        <v>0</v>
      </c>
      <c r="BI43" s="148">
        <f>'2.3'!BI43/'3.1.a'!$J$183</f>
        <v>0</v>
      </c>
      <c r="BJ43" s="148">
        <f>'2.3'!BJ43/'3.1.a'!$J$183</f>
        <v>7.6841273782800118E-2</v>
      </c>
      <c r="BK43" s="148">
        <f>'2.3'!BK43/'3.1.a'!$J$183</f>
        <v>0</v>
      </c>
      <c r="BL43" s="148">
        <f>'2.3'!BL43/'3.1.a'!$J$183</f>
        <v>0</v>
      </c>
      <c r="BM43" s="148">
        <f>'2.3'!BM43/'3.1.a'!$J$183</f>
        <v>0</v>
      </c>
      <c r="BN43" s="229">
        <f>'2.3'!BN43/'3.1.a'!$J$183</f>
        <v>7.6841273782800118E-2</v>
      </c>
      <c r="BO43" s="228">
        <f>'2.3'!BO43/'3.1.a'!$K$183</f>
        <v>7.6014245844662459E-2</v>
      </c>
      <c r="BP43" s="148">
        <f>'2.3'!BP43/'3.1.a'!$K$183</f>
        <v>0</v>
      </c>
      <c r="BQ43" s="148">
        <f>'2.3'!BQ43/'3.1.a'!$K$183</f>
        <v>0</v>
      </c>
      <c r="BR43" s="148">
        <f>'2.3'!BR43/'3.1.a'!$K$183</f>
        <v>7.6014245844662459E-2</v>
      </c>
      <c r="BS43" s="148">
        <f>'2.3'!BS43/'3.1.a'!$K$183</f>
        <v>0</v>
      </c>
      <c r="BT43" s="148">
        <f>'2.3'!BT43/'3.1.a'!$K$183</f>
        <v>0</v>
      </c>
      <c r="BU43" s="148">
        <f>'2.3'!BU43/'3.1.a'!$K$183</f>
        <v>0</v>
      </c>
      <c r="BV43" s="229">
        <f>'2.3'!BV43/'3.1.a'!$K$183</f>
        <v>7.6014245844662459E-2</v>
      </c>
      <c r="BW43" s="228">
        <f>'2.3'!BW43/'3.1.a'!$L$183</f>
        <v>7.7323725169976446E-2</v>
      </c>
      <c r="BX43" s="148">
        <f>'2.3'!BX43/'3.1.a'!$L$183</f>
        <v>0</v>
      </c>
      <c r="BY43" s="148">
        <f>'2.3'!BY43/'3.1.a'!$L$183</f>
        <v>0</v>
      </c>
      <c r="BZ43" s="148">
        <f>'2.3'!BZ43/'3.1.a'!$L$183</f>
        <v>7.7323725169976446E-2</v>
      </c>
      <c r="CA43" s="148">
        <f>'2.3'!CA43/'3.1.a'!$L$183</f>
        <v>0</v>
      </c>
      <c r="CB43" s="148">
        <f>'2.3'!CB43/'3.1.a'!$L$183</f>
        <v>0</v>
      </c>
      <c r="CC43" s="148">
        <f>'2.3'!CC43/'3.1.a'!$L$183</f>
        <v>0</v>
      </c>
      <c r="CD43" s="229">
        <f>'2.3'!CD43/'3.1.a'!$L$183</f>
        <v>7.7323725169976446E-2</v>
      </c>
      <c r="CE43" s="228">
        <f>'2.3'!CE43/'3.1.a'!$M$183</f>
        <v>8.2251145218653052E-2</v>
      </c>
      <c r="CF43" s="148">
        <f>'2.3'!CF43/'3.1.a'!$M$183</f>
        <v>0</v>
      </c>
      <c r="CG43" s="148">
        <f>'2.3'!CG43/'3.1.a'!$M$183</f>
        <v>0</v>
      </c>
      <c r="CH43" s="148">
        <f>'2.3'!CH43/'3.1.a'!$M$183</f>
        <v>8.2251145218653052E-2</v>
      </c>
      <c r="CI43" s="148">
        <f>'2.3'!CI43/'3.1.a'!$M$183</f>
        <v>0</v>
      </c>
      <c r="CJ43" s="148">
        <f>'2.3'!CJ43/'3.1.a'!$M$183</f>
        <v>0</v>
      </c>
      <c r="CK43" s="148">
        <f>'2.3'!CK43/'3.1.a'!$M$183</f>
        <v>0</v>
      </c>
      <c r="CL43" s="286">
        <f>'2.3'!CL43/'3.1.a'!$M$183</f>
        <v>8.2251145218653052E-2</v>
      </c>
      <c r="CM43" s="243"/>
    </row>
    <row r="44" spans="1:91" s="109" customFormat="1" ht="20.100000000000001" customHeight="1" x14ac:dyDescent="0.25">
      <c r="A44" s="60" t="s">
        <v>506</v>
      </c>
      <c r="B44" s="109" t="s">
        <v>507</v>
      </c>
      <c r="C44" s="228">
        <f>'2.3'!C44/'3.1.a'!$C$183</f>
        <v>5.3314966367383988E-3</v>
      </c>
      <c r="D44" s="148">
        <f>'2.3'!D44/'3.1.a'!$C$183</f>
        <v>0</v>
      </c>
      <c r="E44" s="148">
        <f>'2.3'!E44/'3.1.a'!$C$183</f>
        <v>0</v>
      </c>
      <c r="F44" s="148">
        <f>'2.3'!F44/'3.1.a'!$C$183</f>
        <v>5.3314966367383988E-3</v>
      </c>
      <c r="G44" s="148">
        <f>'2.3'!G44/'3.1.a'!$C$183</f>
        <v>0</v>
      </c>
      <c r="H44" s="148">
        <f>'2.3'!H44/'3.1.a'!$C$183</f>
        <v>0</v>
      </c>
      <c r="I44" s="148">
        <f>'2.3'!I44/'3.1.a'!$C$183</f>
        <v>0</v>
      </c>
      <c r="J44" s="229">
        <f>'2.3'!J44/'3.1.a'!$C$183</f>
        <v>5.3314966367383988E-3</v>
      </c>
      <c r="K44" s="228">
        <f>'2.3'!K44/'3.1.a'!$D$183</f>
        <v>5.4369230454379891E-3</v>
      </c>
      <c r="L44" s="148">
        <f>'2.3'!L44/'3.1.a'!$D$183</f>
        <v>0</v>
      </c>
      <c r="M44" s="148">
        <f>'2.3'!M44/'3.1.a'!$D$183</f>
        <v>0</v>
      </c>
      <c r="N44" s="148">
        <f>'2.3'!N44/'3.1.a'!$D$183</f>
        <v>5.4369230454379891E-3</v>
      </c>
      <c r="O44" s="148">
        <f>'2.3'!O44/'3.1.a'!$D$183</f>
        <v>0</v>
      </c>
      <c r="P44" s="148">
        <f>'2.3'!P44/'3.1.a'!$D$183</f>
        <v>0</v>
      </c>
      <c r="Q44" s="148">
        <f>'2.3'!Q44/'3.1.a'!$D$183</f>
        <v>0</v>
      </c>
      <c r="R44" s="229">
        <f>'2.3'!R44/'3.1.a'!$D$183</f>
        <v>5.4369230454379891E-3</v>
      </c>
      <c r="S44" s="228">
        <f>'2.3'!S44/'3.1.a'!$E$183</f>
        <v>5.6728875813124649E-3</v>
      </c>
      <c r="T44" s="148">
        <f>'2.3'!T44/'3.1.a'!$E$183</f>
        <v>0</v>
      </c>
      <c r="U44" s="148">
        <f>'2.3'!U44/'3.1.a'!$E$183</f>
        <v>0</v>
      </c>
      <c r="V44" s="148">
        <f>'2.3'!V44/'3.1.a'!$E$183</f>
        <v>5.6728875813124649E-3</v>
      </c>
      <c r="W44" s="148">
        <f>'2.3'!W44/'3.1.a'!$E$183</f>
        <v>0</v>
      </c>
      <c r="X44" s="148">
        <f>'2.3'!X44/'3.1.a'!$E$183</f>
        <v>0</v>
      </c>
      <c r="Y44" s="148">
        <f>'2.3'!Y44/'3.1.a'!$E$183</f>
        <v>0</v>
      </c>
      <c r="Z44" s="229">
        <f>'2.3'!Z44/'3.1.a'!$E$183</f>
        <v>5.6728875813124649E-3</v>
      </c>
      <c r="AA44" s="228">
        <f>'2.3'!AA44/'3.1.a'!$F$183</f>
        <v>6.0398484653235726E-3</v>
      </c>
      <c r="AB44" s="148">
        <f>'2.3'!AB44/'3.1.a'!$F$183</f>
        <v>0</v>
      </c>
      <c r="AC44" s="148">
        <f>'2.3'!AC44/'3.1.a'!$F$183</f>
        <v>0</v>
      </c>
      <c r="AD44" s="148">
        <f>'2.3'!AD44/'3.1.a'!$F$183</f>
        <v>6.0398484653235726E-3</v>
      </c>
      <c r="AE44" s="148">
        <f>'2.3'!AE44/'3.1.a'!$F$183</f>
        <v>0</v>
      </c>
      <c r="AF44" s="148">
        <f>'2.3'!AF44/'3.1.a'!$F$183</f>
        <v>0</v>
      </c>
      <c r="AG44" s="148">
        <f>'2.3'!AG44/'3.1.a'!$F$183</f>
        <v>0</v>
      </c>
      <c r="AH44" s="229">
        <f>'2.3'!AH44/'3.1.a'!$F$183</f>
        <v>6.0398484653235726E-3</v>
      </c>
      <c r="AI44" s="228">
        <f>'2.3'!AI44/'3.1.a'!$G$183</f>
        <v>6.0887311729372088E-3</v>
      </c>
      <c r="AJ44" s="148">
        <f>'2.3'!AJ44/'3.1.a'!$G$183</f>
        <v>0</v>
      </c>
      <c r="AK44" s="148">
        <f>'2.3'!AK44/'3.1.a'!$G$183</f>
        <v>0</v>
      </c>
      <c r="AL44" s="148">
        <f>'2.3'!AL44/'3.1.a'!$G$183</f>
        <v>6.0887311729372088E-3</v>
      </c>
      <c r="AM44" s="148">
        <f>'2.3'!AM44/'3.1.a'!$G$183</f>
        <v>0</v>
      </c>
      <c r="AN44" s="148">
        <f>'2.3'!AN44/'3.1.a'!$G$183</f>
        <v>0</v>
      </c>
      <c r="AO44" s="148">
        <f>'2.3'!AO44/'3.1.a'!$G$183</f>
        <v>0</v>
      </c>
      <c r="AP44" s="229">
        <f>'2.3'!AP44/'3.1.a'!$G$183</f>
        <v>6.0887311729372088E-3</v>
      </c>
      <c r="AQ44" s="228">
        <f>'2.3'!AQ44/'3.1.a'!$H$183</f>
        <v>6.3596005800774782E-3</v>
      </c>
      <c r="AR44" s="148">
        <f>'2.3'!AR44/'3.1.a'!$H$183</f>
        <v>0</v>
      </c>
      <c r="AS44" s="148">
        <f>'2.3'!AS44/'3.1.a'!$H$183</f>
        <v>0</v>
      </c>
      <c r="AT44" s="148">
        <f>'2.3'!AT44/'3.1.a'!$H$183</f>
        <v>6.3596005800774782E-3</v>
      </c>
      <c r="AU44" s="148">
        <f>'2.3'!AU44/'3.1.a'!$H$183</f>
        <v>0</v>
      </c>
      <c r="AV44" s="148">
        <f>'2.3'!AV44/'3.1.a'!$H$183</f>
        <v>0</v>
      </c>
      <c r="AW44" s="148">
        <f>'2.3'!AW44/'3.1.a'!$H$183</f>
        <v>0</v>
      </c>
      <c r="AX44" s="229">
        <f>'2.3'!AX44/'3.1.a'!$H$183</f>
        <v>6.3596005800774782E-3</v>
      </c>
      <c r="AY44" s="228">
        <f>'2.3'!AY44/'3.1.a'!$I$183</f>
        <v>6.0082580573069403E-3</v>
      </c>
      <c r="AZ44" s="148">
        <f>'2.3'!AZ44/'3.1.a'!$I$183</f>
        <v>0</v>
      </c>
      <c r="BA44" s="148">
        <f>'2.3'!BA44/'3.1.a'!$I$183</f>
        <v>0</v>
      </c>
      <c r="BB44" s="148">
        <f>'2.3'!BB44/'3.1.a'!$I$183</f>
        <v>6.0082580573069403E-3</v>
      </c>
      <c r="BC44" s="148">
        <f>'2.3'!BC44/'3.1.a'!$I$183</f>
        <v>0</v>
      </c>
      <c r="BD44" s="148">
        <f>'2.3'!BD44/'3.1.a'!$I$183</f>
        <v>0</v>
      </c>
      <c r="BE44" s="148">
        <f>'2.3'!BE44/'3.1.a'!$I$183</f>
        <v>0</v>
      </c>
      <c r="BF44" s="229">
        <f>'2.3'!BF44/'3.1.a'!$I$183</f>
        <v>6.0082580573069403E-3</v>
      </c>
      <c r="BG44" s="228">
        <f>'2.3'!BG44/'3.1.a'!$J$183</f>
        <v>5.8523825891602498E-3</v>
      </c>
      <c r="BH44" s="148">
        <f>'2.3'!BH44/'3.1.a'!$J$183</f>
        <v>0</v>
      </c>
      <c r="BI44" s="148">
        <f>'2.3'!BI44/'3.1.a'!$J$183</f>
        <v>0</v>
      </c>
      <c r="BJ44" s="148">
        <f>'2.3'!BJ44/'3.1.a'!$J$183</f>
        <v>5.8523825891602498E-3</v>
      </c>
      <c r="BK44" s="148">
        <f>'2.3'!BK44/'3.1.a'!$J$183</f>
        <v>0</v>
      </c>
      <c r="BL44" s="148">
        <f>'2.3'!BL44/'3.1.a'!$J$183</f>
        <v>0</v>
      </c>
      <c r="BM44" s="148">
        <f>'2.3'!BM44/'3.1.a'!$J$183</f>
        <v>0</v>
      </c>
      <c r="BN44" s="229">
        <f>'2.3'!BN44/'3.1.a'!$J$183</f>
        <v>5.8523825891602498E-3</v>
      </c>
      <c r="BO44" s="228">
        <f>'2.3'!BO44/'3.1.a'!$K$183</f>
        <v>5.1826049623429913E-3</v>
      </c>
      <c r="BP44" s="148">
        <f>'2.3'!BP44/'3.1.a'!$K$183</f>
        <v>0</v>
      </c>
      <c r="BQ44" s="148">
        <f>'2.3'!BQ44/'3.1.a'!$K$183</f>
        <v>0</v>
      </c>
      <c r="BR44" s="148">
        <f>'2.3'!BR44/'3.1.a'!$K$183</f>
        <v>5.1826049623429913E-3</v>
      </c>
      <c r="BS44" s="148">
        <f>'2.3'!BS44/'3.1.a'!$K$183</f>
        <v>0</v>
      </c>
      <c r="BT44" s="148">
        <f>'2.3'!BT44/'3.1.a'!$K$183</f>
        <v>0</v>
      </c>
      <c r="BU44" s="148">
        <f>'2.3'!BU44/'3.1.a'!$K$183</f>
        <v>0</v>
      </c>
      <c r="BV44" s="229">
        <f>'2.3'!BV44/'3.1.a'!$K$183</f>
        <v>5.1826049623429913E-3</v>
      </c>
      <c r="BW44" s="228">
        <f>'2.3'!BW44/'3.1.a'!$L$183</f>
        <v>5.0517493941292981E-3</v>
      </c>
      <c r="BX44" s="148">
        <f>'2.3'!BX44/'3.1.a'!$L$183</f>
        <v>0</v>
      </c>
      <c r="BY44" s="148">
        <f>'2.3'!BY44/'3.1.a'!$L$183</f>
        <v>0</v>
      </c>
      <c r="BZ44" s="148">
        <f>'2.3'!BZ44/'3.1.a'!$L$183</f>
        <v>5.0517493941292981E-3</v>
      </c>
      <c r="CA44" s="148">
        <f>'2.3'!CA44/'3.1.a'!$L$183</f>
        <v>0</v>
      </c>
      <c r="CB44" s="148">
        <f>'2.3'!CB44/'3.1.a'!$L$183</f>
        <v>0</v>
      </c>
      <c r="CC44" s="148">
        <f>'2.3'!CC44/'3.1.a'!$L$183</f>
        <v>0</v>
      </c>
      <c r="CD44" s="229">
        <f>'2.3'!CD44/'3.1.a'!$L$183</f>
        <v>5.0517493941292981E-3</v>
      </c>
      <c r="CE44" s="228">
        <f>'2.3'!CE44/'3.1.a'!$M$183</f>
        <v>5.3694730247423744E-3</v>
      </c>
      <c r="CF44" s="148">
        <f>'2.3'!CF44/'3.1.a'!$M$183</f>
        <v>0</v>
      </c>
      <c r="CG44" s="148">
        <f>'2.3'!CG44/'3.1.a'!$M$183</f>
        <v>0</v>
      </c>
      <c r="CH44" s="148">
        <f>'2.3'!CH44/'3.1.a'!$M$183</f>
        <v>5.3694730247423744E-3</v>
      </c>
      <c r="CI44" s="148">
        <f>'2.3'!CI44/'3.1.a'!$M$183</f>
        <v>0</v>
      </c>
      <c r="CJ44" s="148">
        <f>'2.3'!CJ44/'3.1.a'!$M$183</f>
        <v>0</v>
      </c>
      <c r="CK44" s="148">
        <f>'2.3'!CK44/'3.1.a'!$M$183</f>
        <v>0</v>
      </c>
      <c r="CL44" s="286">
        <f>'2.3'!CL44/'3.1.a'!$M$183</f>
        <v>5.3694730247423744E-3</v>
      </c>
      <c r="CM44" s="243"/>
    </row>
    <row r="45" spans="1:91" s="109" customFormat="1" ht="20.100000000000001" customHeight="1" x14ac:dyDescent="0.25">
      <c r="A45" s="60" t="s">
        <v>508</v>
      </c>
      <c r="B45" s="109" t="s">
        <v>509</v>
      </c>
      <c r="C45" s="228">
        <f>'2.3'!C45/'3.1.a'!$C$183</f>
        <v>2.2538723776309257E-3</v>
      </c>
      <c r="D45" s="148">
        <f>'2.3'!D45/'3.1.a'!$C$183</f>
        <v>0</v>
      </c>
      <c r="E45" s="148">
        <f>'2.3'!E45/'3.1.a'!$C$183</f>
        <v>0</v>
      </c>
      <c r="F45" s="148">
        <f>'2.3'!F45/'3.1.a'!$C$183</f>
        <v>2.2538723776309257E-3</v>
      </c>
      <c r="G45" s="148">
        <f>'2.3'!G45/'3.1.a'!$C$183</f>
        <v>0</v>
      </c>
      <c r="H45" s="148">
        <f>'2.3'!H45/'3.1.a'!$C$183</f>
        <v>0</v>
      </c>
      <c r="I45" s="148">
        <f>'2.3'!I45/'3.1.a'!$C$183</f>
        <v>0</v>
      </c>
      <c r="J45" s="229">
        <f>'2.3'!J45/'3.1.a'!$C$183</f>
        <v>2.2538723776309257E-3</v>
      </c>
      <c r="K45" s="228">
        <f>'2.3'!K45/'3.1.a'!$D$183</f>
        <v>2.3716842496838714E-3</v>
      </c>
      <c r="L45" s="148">
        <f>'2.3'!L45/'3.1.a'!$D$183</f>
        <v>0</v>
      </c>
      <c r="M45" s="148">
        <f>'2.3'!M45/'3.1.a'!$D$183</f>
        <v>0</v>
      </c>
      <c r="N45" s="148">
        <f>'2.3'!N45/'3.1.a'!$D$183</f>
        <v>2.3716842496838714E-3</v>
      </c>
      <c r="O45" s="148">
        <f>'2.3'!O45/'3.1.a'!$D$183</f>
        <v>0</v>
      </c>
      <c r="P45" s="148">
        <f>'2.3'!P45/'3.1.a'!$D$183</f>
        <v>0</v>
      </c>
      <c r="Q45" s="148">
        <f>'2.3'!Q45/'3.1.a'!$D$183</f>
        <v>0</v>
      </c>
      <c r="R45" s="229">
        <f>'2.3'!R45/'3.1.a'!$D$183</f>
        <v>2.3716842496838714E-3</v>
      </c>
      <c r="S45" s="228">
        <f>'2.3'!S45/'3.1.a'!$E$183</f>
        <v>2.5476865881456194E-3</v>
      </c>
      <c r="T45" s="148">
        <f>'2.3'!T45/'3.1.a'!$E$183</f>
        <v>0</v>
      </c>
      <c r="U45" s="148">
        <f>'2.3'!U45/'3.1.a'!$E$183</f>
        <v>0</v>
      </c>
      <c r="V45" s="148">
        <f>'2.3'!V45/'3.1.a'!$E$183</f>
        <v>2.5476865881456194E-3</v>
      </c>
      <c r="W45" s="148">
        <f>'2.3'!W45/'3.1.a'!$E$183</f>
        <v>0</v>
      </c>
      <c r="X45" s="148">
        <f>'2.3'!X45/'3.1.a'!$E$183</f>
        <v>0</v>
      </c>
      <c r="Y45" s="148">
        <f>'2.3'!Y45/'3.1.a'!$E$183</f>
        <v>0</v>
      </c>
      <c r="Z45" s="229">
        <f>'2.3'!Z45/'3.1.a'!$E$183</f>
        <v>2.5476865881456194E-3</v>
      </c>
      <c r="AA45" s="228">
        <f>'2.3'!AA45/'3.1.a'!$F$183</f>
        <v>2.5269765990330517E-3</v>
      </c>
      <c r="AB45" s="148">
        <f>'2.3'!AB45/'3.1.a'!$F$183</f>
        <v>0</v>
      </c>
      <c r="AC45" s="148">
        <f>'2.3'!AC45/'3.1.a'!$F$183</f>
        <v>0</v>
      </c>
      <c r="AD45" s="148">
        <f>'2.3'!AD45/'3.1.a'!$F$183</f>
        <v>2.5269765990330517E-3</v>
      </c>
      <c r="AE45" s="148">
        <f>'2.3'!AE45/'3.1.a'!$F$183</f>
        <v>0</v>
      </c>
      <c r="AF45" s="148">
        <f>'2.3'!AF45/'3.1.a'!$F$183</f>
        <v>0</v>
      </c>
      <c r="AG45" s="148">
        <f>'2.3'!AG45/'3.1.a'!$F$183</f>
        <v>0</v>
      </c>
      <c r="AH45" s="229">
        <f>'2.3'!AH45/'3.1.a'!$F$183</f>
        <v>2.5269765990330517E-3</v>
      </c>
      <c r="AI45" s="228">
        <f>'2.3'!AI45/'3.1.a'!$G$183</f>
        <v>2.8869078080752688E-3</v>
      </c>
      <c r="AJ45" s="148">
        <f>'2.3'!AJ45/'3.1.a'!$G$183</f>
        <v>0</v>
      </c>
      <c r="AK45" s="148">
        <f>'2.3'!AK45/'3.1.a'!$G$183</f>
        <v>0</v>
      </c>
      <c r="AL45" s="148">
        <f>'2.3'!AL45/'3.1.a'!$G$183</f>
        <v>2.8869078080752688E-3</v>
      </c>
      <c r="AM45" s="148">
        <f>'2.3'!AM45/'3.1.a'!$G$183</f>
        <v>0</v>
      </c>
      <c r="AN45" s="148">
        <f>'2.3'!AN45/'3.1.a'!$G$183</f>
        <v>0</v>
      </c>
      <c r="AO45" s="148">
        <f>'2.3'!AO45/'3.1.a'!$G$183</f>
        <v>0</v>
      </c>
      <c r="AP45" s="229">
        <f>'2.3'!AP45/'3.1.a'!$G$183</f>
        <v>2.8869078080752688E-3</v>
      </c>
      <c r="AQ45" s="228">
        <f>'2.3'!AQ45/'3.1.a'!$H$183</f>
        <v>1.5312122253108723E-3</v>
      </c>
      <c r="AR45" s="148">
        <f>'2.3'!AR45/'3.1.a'!$H$183</f>
        <v>0</v>
      </c>
      <c r="AS45" s="148">
        <f>'2.3'!AS45/'3.1.a'!$H$183</f>
        <v>0</v>
      </c>
      <c r="AT45" s="148">
        <f>'2.3'!AT45/'3.1.a'!$H$183</f>
        <v>1.5312122253108723E-3</v>
      </c>
      <c r="AU45" s="148">
        <f>'2.3'!AU45/'3.1.a'!$H$183</f>
        <v>0</v>
      </c>
      <c r="AV45" s="148">
        <f>'2.3'!AV45/'3.1.a'!$H$183</f>
        <v>0</v>
      </c>
      <c r="AW45" s="148">
        <f>'2.3'!AW45/'3.1.a'!$H$183</f>
        <v>0</v>
      </c>
      <c r="AX45" s="229">
        <f>'2.3'!AX45/'3.1.a'!$H$183</f>
        <v>1.5312122253108723E-3</v>
      </c>
      <c r="AY45" s="228">
        <f>'2.3'!AY45/'3.1.a'!$I$183</f>
        <v>2.9264351822396268E-3</v>
      </c>
      <c r="AZ45" s="148">
        <f>'2.3'!AZ45/'3.1.a'!$I$183</f>
        <v>0</v>
      </c>
      <c r="BA45" s="148">
        <f>'2.3'!BA45/'3.1.a'!$I$183</f>
        <v>0</v>
      </c>
      <c r="BB45" s="148">
        <f>'2.3'!BB45/'3.1.a'!$I$183</f>
        <v>2.9264351822396268E-3</v>
      </c>
      <c r="BC45" s="148">
        <f>'2.3'!BC45/'3.1.a'!$I$183</f>
        <v>0</v>
      </c>
      <c r="BD45" s="148">
        <f>'2.3'!BD45/'3.1.a'!$I$183</f>
        <v>0</v>
      </c>
      <c r="BE45" s="148">
        <f>'2.3'!BE45/'3.1.a'!$I$183</f>
        <v>0</v>
      </c>
      <c r="BF45" s="229">
        <f>'2.3'!BF45/'3.1.a'!$I$183</f>
        <v>2.9264351822396268E-3</v>
      </c>
      <c r="BG45" s="228">
        <f>'2.3'!BG45/'3.1.a'!$J$183</f>
        <v>2.5155192321773441E-3</v>
      </c>
      <c r="BH45" s="148">
        <f>'2.3'!BH45/'3.1.a'!$J$183</f>
        <v>0</v>
      </c>
      <c r="BI45" s="148">
        <f>'2.3'!BI45/'3.1.a'!$J$183</f>
        <v>0</v>
      </c>
      <c r="BJ45" s="148">
        <f>'2.3'!BJ45/'3.1.a'!$J$183</f>
        <v>2.5155192321773441E-3</v>
      </c>
      <c r="BK45" s="148">
        <f>'2.3'!BK45/'3.1.a'!$J$183</f>
        <v>0</v>
      </c>
      <c r="BL45" s="148">
        <f>'2.3'!BL45/'3.1.a'!$J$183</f>
        <v>0</v>
      </c>
      <c r="BM45" s="148">
        <f>'2.3'!BM45/'3.1.a'!$J$183</f>
        <v>0</v>
      </c>
      <c r="BN45" s="229">
        <f>'2.3'!BN45/'3.1.a'!$J$183</f>
        <v>2.5155192321773441E-3</v>
      </c>
      <c r="BO45" s="228">
        <f>'2.3'!BO45/'3.1.a'!$K$183</f>
        <v>2.4609492012710767E-3</v>
      </c>
      <c r="BP45" s="148">
        <f>'2.3'!BP45/'3.1.a'!$K$183</f>
        <v>0</v>
      </c>
      <c r="BQ45" s="148">
        <f>'2.3'!BQ45/'3.1.a'!$K$183</f>
        <v>0</v>
      </c>
      <c r="BR45" s="148">
        <f>'2.3'!BR45/'3.1.a'!$K$183</f>
        <v>2.4609492012710767E-3</v>
      </c>
      <c r="BS45" s="148">
        <f>'2.3'!BS45/'3.1.a'!$K$183</f>
        <v>0</v>
      </c>
      <c r="BT45" s="148">
        <f>'2.3'!BT45/'3.1.a'!$K$183</f>
        <v>0</v>
      </c>
      <c r="BU45" s="148">
        <f>'2.3'!BU45/'3.1.a'!$K$183</f>
        <v>0</v>
      </c>
      <c r="BV45" s="229">
        <f>'2.3'!BV45/'3.1.a'!$K$183</f>
        <v>2.4609492012710767E-3</v>
      </c>
      <c r="BW45" s="228">
        <f>'2.3'!BW45/'3.1.a'!$L$183</f>
        <v>2.3753867881125389E-3</v>
      </c>
      <c r="BX45" s="148">
        <f>'2.3'!BX45/'3.1.a'!$L$183</f>
        <v>0</v>
      </c>
      <c r="BY45" s="148">
        <f>'2.3'!BY45/'3.1.a'!$L$183</f>
        <v>0</v>
      </c>
      <c r="BZ45" s="148">
        <f>'2.3'!BZ45/'3.1.a'!$L$183</f>
        <v>2.3753867881125389E-3</v>
      </c>
      <c r="CA45" s="148">
        <f>'2.3'!CA45/'3.1.a'!$L$183</f>
        <v>0</v>
      </c>
      <c r="CB45" s="148">
        <f>'2.3'!CB45/'3.1.a'!$L$183</f>
        <v>0</v>
      </c>
      <c r="CC45" s="148">
        <f>'2.3'!CC45/'3.1.a'!$L$183</f>
        <v>0</v>
      </c>
      <c r="CD45" s="229">
        <f>'2.3'!CD45/'3.1.a'!$L$183</f>
        <v>2.3753867881125389E-3</v>
      </c>
      <c r="CE45" s="228">
        <f>'2.3'!CE45/'3.1.a'!$M$183</f>
        <v>2.6289140362697194E-3</v>
      </c>
      <c r="CF45" s="148">
        <f>'2.3'!CF45/'3.1.a'!$M$183</f>
        <v>0</v>
      </c>
      <c r="CG45" s="148">
        <f>'2.3'!CG45/'3.1.a'!$M$183</f>
        <v>0</v>
      </c>
      <c r="CH45" s="148">
        <f>'2.3'!CH45/'3.1.a'!$M$183</f>
        <v>2.6289140362697194E-3</v>
      </c>
      <c r="CI45" s="148">
        <f>'2.3'!CI45/'3.1.a'!$M$183</f>
        <v>0</v>
      </c>
      <c r="CJ45" s="148">
        <f>'2.3'!CJ45/'3.1.a'!$M$183</f>
        <v>0</v>
      </c>
      <c r="CK45" s="148">
        <f>'2.3'!CK45/'3.1.a'!$M$183</f>
        <v>0</v>
      </c>
      <c r="CL45" s="286">
        <f>'2.3'!CL45/'3.1.a'!$M$183</f>
        <v>2.6289140362697194E-3</v>
      </c>
      <c r="CM45" s="243"/>
    </row>
    <row r="46" spans="1:91" s="109" customFormat="1" ht="20.100000000000001" customHeight="1" x14ac:dyDescent="0.25">
      <c r="A46" s="60" t="s">
        <v>510</v>
      </c>
      <c r="B46" s="109" t="s">
        <v>511</v>
      </c>
      <c r="C46" s="228">
        <f>'2.3'!C46/'3.1.a'!$C$183</f>
        <v>7.2631638663755924E-3</v>
      </c>
      <c r="D46" s="148">
        <f>'2.3'!D46/'3.1.a'!$C$183</f>
        <v>1.305709029121579E-2</v>
      </c>
      <c r="E46" s="148">
        <f>'2.3'!E46/'3.1.a'!$C$183</f>
        <v>0</v>
      </c>
      <c r="F46" s="148">
        <f>'2.3'!F46/'3.1.a'!$C$183</f>
        <v>2.0320254157591384E-2</v>
      </c>
      <c r="G46" s="148">
        <f>'2.3'!G46/'3.1.a'!$C$183</f>
        <v>0</v>
      </c>
      <c r="H46" s="148">
        <f>'2.3'!H46/'3.1.a'!$C$183</f>
        <v>0</v>
      </c>
      <c r="I46" s="148">
        <f>'2.3'!I46/'3.1.a'!$C$183</f>
        <v>0</v>
      </c>
      <c r="J46" s="229">
        <f>'2.3'!J46/'3.1.a'!$C$183</f>
        <v>2.0320254157591384E-2</v>
      </c>
      <c r="K46" s="228">
        <f>'2.3'!K46/'3.1.a'!$D$183</f>
        <v>6.8995965454523855E-3</v>
      </c>
      <c r="L46" s="148">
        <f>'2.3'!L46/'3.1.a'!$D$183</f>
        <v>1.3370396998705781E-2</v>
      </c>
      <c r="M46" s="148">
        <f>'2.3'!M46/'3.1.a'!$D$183</f>
        <v>0</v>
      </c>
      <c r="N46" s="148">
        <f>'2.3'!N46/'3.1.a'!$D$183</f>
        <v>2.0269993544158166E-2</v>
      </c>
      <c r="O46" s="148">
        <f>'2.3'!O46/'3.1.a'!$D$183</f>
        <v>0</v>
      </c>
      <c r="P46" s="148">
        <f>'2.3'!P46/'3.1.a'!$D$183</f>
        <v>0</v>
      </c>
      <c r="Q46" s="148">
        <f>'2.3'!Q46/'3.1.a'!$D$183</f>
        <v>0</v>
      </c>
      <c r="R46" s="229">
        <f>'2.3'!R46/'3.1.a'!$D$183</f>
        <v>2.0269993544158166E-2</v>
      </c>
      <c r="S46" s="228">
        <f>'2.3'!S46/'3.1.a'!$E$183</f>
        <v>6.6171472372000767E-3</v>
      </c>
      <c r="T46" s="148">
        <f>'2.3'!T46/'3.1.a'!$E$183</f>
        <v>1.3693491650726102E-2</v>
      </c>
      <c r="U46" s="148">
        <f>'2.3'!U46/'3.1.a'!$E$183</f>
        <v>0</v>
      </c>
      <c r="V46" s="148">
        <f>'2.3'!V46/'3.1.a'!$E$183</f>
        <v>2.0310638887926176E-2</v>
      </c>
      <c r="W46" s="148">
        <f>'2.3'!W46/'3.1.a'!$E$183</f>
        <v>0</v>
      </c>
      <c r="X46" s="148">
        <f>'2.3'!X46/'3.1.a'!$E$183</f>
        <v>0</v>
      </c>
      <c r="Y46" s="148">
        <f>'2.3'!Y46/'3.1.a'!$E$183</f>
        <v>0</v>
      </c>
      <c r="Z46" s="229">
        <f>'2.3'!Z46/'3.1.a'!$E$183</f>
        <v>2.0310638887926176E-2</v>
      </c>
      <c r="AA46" s="228">
        <f>'2.3'!AA46/'3.1.a'!$F$183</f>
        <v>6.8478513199859183E-3</v>
      </c>
      <c r="AB46" s="148">
        <f>'2.3'!AB46/'3.1.a'!$F$183</f>
        <v>1.4356259240182015E-2</v>
      </c>
      <c r="AC46" s="148">
        <f>'2.3'!AC46/'3.1.a'!$F$183</f>
        <v>0</v>
      </c>
      <c r="AD46" s="148">
        <f>'2.3'!AD46/'3.1.a'!$F$183</f>
        <v>2.1204110560167931E-2</v>
      </c>
      <c r="AE46" s="148">
        <f>'2.3'!AE46/'3.1.a'!$F$183</f>
        <v>0</v>
      </c>
      <c r="AF46" s="148">
        <f>'2.3'!AF46/'3.1.a'!$F$183</f>
        <v>0</v>
      </c>
      <c r="AG46" s="148">
        <f>'2.3'!AG46/'3.1.a'!$F$183</f>
        <v>0</v>
      </c>
      <c r="AH46" s="229">
        <f>'2.3'!AH46/'3.1.a'!$F$183</f>
        <v>2.1204110560167931E-2</v>
      </c>
      <c r="AI46" s="228">
        <f>'2.3'!AI46/'3.1.a'!$G$183</f>
        <v>7.474097409717816E-3</v>
      </c>
      <c r="AJ46" s="148">
        <f>'2.3'!AJ46/'3.1.a'!$G$183</f>
        <v>1.5093770794041757E-2</v>
      </c>
      <c r="AK46" s="148">
        <f>'2.3'!AK46/'3.1.a'!$G$183</f>
        <v>0</v>
      </c>
      <c r="AL46" s="148">
        <f>'2.3'!AL46/'3.1.a'!$G$183</f>
        <v>2.2567868203759577E-2</v>
      </c>
      <c r="AM46" s="148">
        <f>'2.3'!AM46/'3.1.a'!$G$183</f>
        <v>0</v>
      </c>
      <c r="AN46" s="148">
        <f>'2.3'!AN46/'3.1.a'!$G$183</f>
        <v>0</v>
      </c>
      <c r="AO46" s="148">
        <f>'2.3'!AO46/'3.1.a'!$G$183</f>
        <v>0</v>
      </c>
      <c r="AP46" s="229">
        <f>'2.3'!AP46/'3.1.a'!$G$183</f>
        <v>2.2567868203759577E-2</v>
      </c>
      <c r="AQ46" s="228">
        <f>'2.3'!AQ46/'3.1.a'!$H$183</f>
        <v>8.5510957847568618E-3</v>
      </c>
      <c r="AR46" s="148">
        <f>'2.3'!AR46/'3.1.a'!$H$183</f>
        <v>1.6722015398335531E-2</v>
      </c>
      <c r="AS46" s="148">
        <f>'2.3'!AS46/'3.1.a'!$H$183</f>
        <v>0</v>
      </c>
      <c r="AT46" s="148">
        <f>'2.3'!AT46/'3.1.a'!$H$183</f>
        <v>2.5273111183092389E-2</v>
      </c>
      <c r="AU46" s="148">
        <f>'2.3'!AU46/'3.1.a'!$H$183</f>
        <v>0</v>
      </c>
      <c r="AV46" s="148">
        <f>'2.3'!AV46/'3.1.a'!$H$183</f>
        <v>0</v>
      </c>
      <c r="AW46" s="148">
        <f>'2.3'!AW46/'3.1.a'!$H$183</f>
        <v>0</v>
      </c>
      <c r="AX46" s="229">
        <f>'2.3'!AX46/'3.1.a'!$H$183</f>
        <v>2.5273111183092389E-2</v>
      </c>
      <c r="AY46" s="228">
        <f>'2.3'!AY46/'3.1.a'!$I$183</f>
        <v>1.0023565796799434E-2</v>
      </c>
      <c r="AZ46" s="148">
        <f>'2.3'!AZ46/'3.1.a'!$I$183</f>
        <v>1.7575577365944166E-2</v>
      </c>
      <c r="BA46" s="148">
        <f>'2.3'!BA46/'3.1.a'!$I$183</f>
        <v>0</v>
      </c>
      <c r="BB46" s="148">
        <f>'2.3'!BB46/'3.1.a'!$I$183</f>
        <v>2.7599143162743599E-2</v>
      </c>
      <c r="BC46" s="148">
        <f>'2.3'!BC46/'3.1.a'!$I$183</f>
        <v>0</v>
      </c>
      <c r="BD46" s="148">
        <f>'2.3'!BD46/'3.1.a'!$I$183</f>
        <v>0</v>
      </c>
      <c r="BE46" s="148">
        <f>'2.3'!BE46/'3.1.a'!$I$183</f>
        <v>0</v>
      </c>
      <c r="BF46" s="229">
        <f>'2.3'!BF46/'3.1.a'!$I$183</f>
        <v>2.7599143162743599E-2</v>
      </c>
      <c r="BG46" s="228">
        <f>'2.3'!BG46/'3.1.a'!$J$183</f>
        <v>9.222402596606883E-3</v>
      </c>
      <c r="BH46" s="148">
        <f>'2.3'!BH46/'3.1.a'!$J$183</f>
        <v>2.4997796748669355E-2</v>
      </c>
      <c r="BI46" s="148">
        <f>'2.3'!BI46/'3.1.a'!$J$183</f>
        <v>0</v>
      </c>
      <c r="BJ46" s="148">
        <f>'2.3'!BJ46/'3.1.a'!$J$183</f>
        <v>3.4220199345276238E-2</v>
      </c>
      <c r="BK46" s="148">
        <f>'2.3'!BK46/'3.1.a'!$J$183</f>
        <v>0</v>
      </c>
      <c r="BL46" s="148">
        <f>'2.3'!BL46/'3.1.a'!$J$183</f>
        <v>0</v>
      </c>
      <c r="BM46" s="148">
        <f>'2.3'!BM46/'3.1.a'!$J$183</f>
        <v>0</v>
      </c>
      <c r="BN46" s="229">
        <f>'2.3'!BN46/'3.1.a'!$J$183</f>
        <v>3.4220199345276238E-2</v>
      </c>
      <c r="BO46" s="228">
        <f>'2.3'!BO46/'3.1.a'!$K$183</f>
        <v>8.9190046824895435E-3</v>
      </c>
      <c r="BP46" s="148">
        <f>'2.3'!BP46/'3.1.a'!$K$183</f>
        <v>1.8274630667068237E-2</v>
      </c>
      <c r="BQ46" s="148">
        <f>'2.3'!BQ46/'3.1.a'!$K$183</f>
        <v>0</v>
      </c>
      <c r="BR46" s="148">
        <f>'2.3'!BR46/'3.1.a'!$K$183</f>
        <v>2.7193635349557779E-2</v>
      </c>
      <c r="BS46" s="148">
        <f>'2.3'!BS46/'3.1.a'!$K$183</f>
        <v>0</v>
      </c>
      <c r="BT46" s="148">
        <f>'2.3'!BT46/'3.1.a'!$K$183</f>
        <v>0</v>
      </c>
      <c r="BU46" s="148">
        <f>'2.3'!BU46/'3.1.a'!$K$183</f>
        <v>0</v>
      </c>
      <c r="BV46" s="229">
        <f>'2.3'!BV46/'3.1.a'!$K$183</f>
        <v>2.7193635349557779E-2</v>
      </c>
      <c r="BW46" s="228">
        <f>'2.3'!BW46/'3.1.a'!$L$183</f>
        <v>8.4015114257724437E-3</v>
      </c>
      <c r="BX46" s="148">
        <f>'2.3'!BX46/'3.1.a'!$L$183</f>
        <v>2.2211028308678868E-2</v>
      </c>
      <c r="BY46" s="148">
        <f>'2.3'!BY46/'3.1.a'!$L$183</f>
        <v>0</v>
      </c>
      <c r="BZ46" s="148">
        <f>'2.3'!BZ46/'3.1.a'!$L$183</f>
        <v>3.061253973445131E-2</v>
      </c>
      <c r="CA46" s="148">
        <f>'2.3'!CA46/'3.1.a'!$L$183</f>
        <v>0</v>
      </c>
      <c r="CB46" s="148">
        <f>'2.3'!CB46/'3.1.a'!$L$183</f>
        <v>0</v>
      </c>
      <c r="CC46" s="148">
        <f>'2.3'!CC46/'3.1.a'!$L$183</f>
        <v>0</v>
      </c>
      <c r="CD46" s="229">
        <f>'2.3'!CD46/'3.1.a'!$L$183</f>
        <v>3.061253973445131E-2</v>
      </c>
      <c r="CE46" s="228">
        <f>'2.3'!CE46/'3.1.a'!$M$183</f>
        <v>9.3147802131710554E-3</v>
      </c>
      <c r="CF46" s="148">
        <f>'2.3'!CF46/'3.1.a'!$M$183</f>
        <v>1.7410220959565129E-2</v>
      </c>
      <c r="CG46" s="148">
        <f>'2.3'!CG46/'3.1.a'!$M$183</f>
        <v>0</v>
      </c>
      <c r="CH46" s="148">
        <f>'2.3'!CH46/'3.1.a'!$M$183</f>
        <v>2.6725001172736185E-2</v>
      </c>
      <c r="CI46" s="148">
        <f>'2.3'!CI46/'3.1.a'!$M$183</f>
        <v>0</v>
      </c>
      <c r="CJ46" s="148">
        <f>'2.3'!CJ46/'3.1.a'!$M$183</f>
        <v>0</v>
      </c>
      <c r="CK46" s="148">
        <f>'2.3'!CK46/'3.1.a'!$M$183</f>
        <v>0</v>
      </c>
      <c r="CL46" s="286">
        <f>'2.3'!CL46/'3.1.a'!$M$183</f>
        <v>2.6725001172736185E-2</v>
      </c>
      <c r="CM46" s="243"/>
    </row>
    <row r="47" spans="1:91" ht="20.100000000000001" customHeight="1" x14ac:dyDescent="0.25">
      <c r="A47" s="35">
        <v>272</v>
      </c>
      <c r="B47" s="36" t="s">
        <v>317</v>
      </c>
      <c r="C47" s="224">
        <f>'2.3'!C47/'3.1.a'!$C$183</f>
        <v>9.6843973236017782E-3</v>
      </c>
      <c r="D47" s="146">
        <f>'2.3'!D47/'3.1.a'!$C$183</f>
        <v>0</v>
      </c>
      <c r="E47" s="146">
        <f>'2.3'!E47/'3.1.a'!$C$183</f>
        <v>0</v>
      </c>
      <c r="F47" s="146">
        <f>'2.3'!F47/'3.1.a'!$C$183</f>
        <v>9.6843973236017782E-3</v>
      </c>
      <c r="G47" s="146">
        <f>'2.3'!G47/'3.1.a'!$C$183</f>
        <v>2.2528331248208809E-4</v>
      </c>
      <c r="H47" s="146">
        <f>'2.3'!H47/'3.1.a'!$C$183</f>
        <v>3.046386084224546E-4</v>
      </c>
      <c r="I47" s="146">
        <f>'2.3'!I47/'3.1.a'!$C$183</f>
        <v>0</v>
      </c>
      <c r="J47" s="225">
        <f>'2.3'!J47/'3.1.a'!$C$183</f>
        <v>1.0214319244506321E-2</v>
      </c>
      <c r="K47" s="224">
        <f>'2.3'!K47/'3.1.a'!$D$183</f>
        <v>9.8732486797633301E-3</v>
      </c>
      <c r="L47" s="146">
        <f>'2.3'!L47/'3.1.a'!$D$183</f>
        <v>0</v>
      </c>
      <c r="M47" s="146">
        <f>'2.3'!M47/'3.1.a'!$D$183</f>
        <v>0</v>
      </c>
      <c r="N47" s="146">
        <f>'2.3'!N47/'3.1.a'!$D$183</f>
        <v>9.8732486797633301E-3</v>
      </c>
      <c r="O47" s="146">
        <f>'2.3'!O47/'3.1.a'!$D$183</f>
        <v>2.186796456730697E-4</v>
      </c>
      <c r="P47" s="146">
        <f>'2.3'!P47/'3.1.a'!$D$183</f>
        <v>3.3438950062647868E-4</v>
      </c>
      <c r="Q47" s="146">
        <f>'2.3'!Q47/'3.1.a'!$D$183</f>
        <v>0</v>
      </c>
      <c r="R47" s="225">
        <f>'2.3'!R47/'3.1.a'!$D$183</f>
        <v>1.0426317826062877E-2</v>
      </c>
      <c r="S47" s="224">
        <f>'2.3'!S47/'3.1.a'!$E$183</f>
        <v>1.0945153404818967E-2</v>
      </c>
      <c r="T47" s="146">
        <f>'2.3'!T47/'3.1.a'!$E$183</f>
        <v>0</v>
      </c>
      <c r="U47" s="146">
        <f>'2.3'!U47/'3.1.a'!$E$183</f>
        <v>0</v>
      </c>
      <c r="V47" s="146">
        <f>'2.3'!V47/'3.1.a'!$E$183</f>
        <v>1.0945153404818967E-2</v>
      </c>
      <c r="W47" s="146">
        <f>'2.3'!W47/'3.1.a'!$E$183</f>
        <v>2.9778144596334042E-4</v>
      </c>
      <c r="X47" s="146">
        <f>'2.3'!X47/'3.1.a'!$E$183</f>
        <v>3.5269332510253057E-4</v>
      </c>
      <c r="Y47" s="146">
        <f>'2.3'!Y47/'3.1.a'!$E$183</f>
        <v>0</v>
      </c>
      <c r="Z47" s="225">
        <f>'2.3'!Z47/'3.1.a'!$E$183</f>
        <v>1.159562817588484E-2</v>
      </c>
      <c r="AA47" s="224">
        <f>'2.3'!AA47/'3.1.a'!$F$183</f>
        <v>1.1710903676136648E-2</v>
      </c>
      <c r="AB47" s="146">
        <f>'2.3'!AB47/'3.1.a'!$F$183</f>
        <v>0</v>
      </c>
      <c r="AC47" s="146">
        <f>'2.3'!AC47/'3.1.a'!$F$183</f>
        <v>0</v>
      </c>
      <c r="AD47" s="146">
        <f>'2.3'!AD47/'3.1.a'!$F$183</f>
        <v>1.1710903676136648E-2</v>
      </c>
      <c r="AE47" s="146">
        <f>'2.3'!AE47/'3.1.a'!$F$183</f>
        <v>2.9538472202533599E-4</v>
      </c>
      <c r="AF47" s="146">
        <f>'2.3'!AF47/'3.1.a'!$F$183</f>
        <v>3.1915772943191925E-4</v>
      </c>
      <c r="AG47" s="146">
        <f>'2.3'!AG47/'3.1.a'!$F$183</f>
        <v>0</v>
      </c>
      <c r="AH47" s="225">
        <f>'2.3'!AH47/'3.1.a'!$F$183</f>
        <v>1.2325446127593905E-2</v>
      </c>
      <c r="AI47" s="224">
        <f>'2.3'!AI47/'3.1.a'!$G$183</f>
        <v>1.1928921195598408E-2</v>
      </c>
      <c r="AJ47" s="146">
        <f>'2.3'!AJ47/'3.1.a'!$G$183</f>
        <v>0</v>
      </c>
      <c r="AK47" s="146">
        <f>'2.3'!AK47/'3.1.a'!$G$183</f>
        <v>0</v>
      </c>
      <c r="AL47" s="146">
        <f>'2.3'!AL47/'3.1.a'!$G$183</f>
        <v>1.1928921195598408E-2</v>
      </c>
      <c r="AM47" s="146">
        <f>'2.3'!AM47/'3.1.a'!$G$183</f>
        <v>3.2457675247055996E-4</v>
      </c>
      <c r="AN47" s="146">
        <f>'2.3'!AN47/'3.1.a'!$G$183</f>
        <v>4.0105186342982718E-4</v>
      </c>
      <c r="AO47" s="146">
        <f>'2.3'!AO47/'3.1.a'!$G$183</f>
        <v>0</v>
      </c>
      <c r="AP47" s="225">
        <f>'2.3'!AP47/'3.1.a'!$G$183</f>
        <v>1.2654549811498796E-2</v>
      </c>
      <c r="AQ47" s="224">
        <f>'2.3'!AQ47/'3.1.a'!$H$183</f>
        <v>1.192517761082907E-2</v>
      </c>
      <c r="AR47" s="146">
        <f>'2.3'!AR47/'3.1.a'!$H$183</f>
        <v>0</v>
      </c>
      <c r="AS47" s="146">
        <f>'2.3'!AS47/'3.1.a'!$H$183</f>
        <v>0</v>
      </c>
      <c r="AT47" s="146">
        <f>'2.3'!AT47/'3.1.a'!$H$183</f>
        <v>1.192517761082907E-2</v>
      </c>
      <c r="AU47" s="146">
        <f>'2.3'!AU47/'3.1.a'!$H$183</f>
        <v>3.5067796579164672E-4</v>
      </c>
      <c r="AV47" s="146">
        <f>'2.3'!AV47/'3.1.a'!$H$183</f>
        <v>3.9453027034207856E-4</v>
      </c>
      <c r="AW47" s="146">
        <f>'2.3'!AW47/'3.1.a'!$H$183</f>
        <v>0</v>
      </c>
      <c r="AX47" s="225">
        <f>'2.3'!AX47/'3.1.a'!$H$183</f>
        <v>1.2670385846962796E-2</v>
      </c>
      <c r="AY47" s="224">
        <f>'2.3'!AY47/'3.1.a'!$I$183</f>
        <v>1.2481088018142615E-2</v>
      </c>
      <c r="AZ47" s="146">
        <f>'2.3'!AZ47/'3.1.a'!$I$183</f>
        <v>0</v>
      </c>
      <c r="BA47" s="146">
        <f>'2.3'!BA47/'3.1.a'!$I$183</f>
        <v>0</v>
      </c>
      <c r="BB47" s="146">
        <f>'2.3'!BB47/'3.1.a'!$I$183</f>
        <v>1.2481088018142615E-2</v>
      </c>
      <c r="BC47" s="146">
        <f>'2.3'!BC47/'3.1.a'!$I$183</f>
        <v>3.2696978381574542E-4</v>
      </c>
      <c r="BD47" s="146">
        <f>'2.3'!BD47/'3.1.a'!$I$183</f>
        <v>3.8528855452392826E-4</v>
      </c>
      <c r="BE47" s="146">
        <f>'2.3'!BE47/'3.1.a'!$I$183</f>
        <v>0</v>
      </c>
      <c r="BF47" s="225">
        <f>'2.3'!BF47/'3.1.a'!$I$183</f>
        <v>1.319334635648229E-2</v>
      </c>
      <c r="BG47" s="224">
        <f>'2.3'!BG47/'3.1.a'!$J$183</f>
        <v>1.2589981826445756E-2</v>
      </c>
      <c r="BH47" s="146">
        <f>'2.3'!BH47/'3.1.a'!$J$183</f>
        <v>0</v>
      </c>
      <c r="BI47" s="146">
        <f>'2.3'!BI47/'3.1.a'!$J$183</f>
        <v>0</v>
      </c>
      <c r="BJ47" s="146">
        <f>'2.3'!BJ47/'3.1.a'!$J$183</f>
        <v>1.2589981826445756E-2</v>
      </c>
      <c r="BK47" s="146">
        <f>'2.3'!BK47/'3.1.a'!$J$183</f>
        <v>2.9445182470401975E-4</v>
      </c>
      <c r="BL47" s="146">
        <f>'2.3'!BL47/'3.1.a'!$J$183</f>
        <v>3.4156453598160034E-4</v>
      </c>
      <c r="BM47" s="146">
        <f>'2.3'!BM47/'3.1.a'!$J$183</f>
        <v>0</v>
      </c>
      <c r="BN47" s="225">
        <f>'2.3'!BN47/'3.1.a'!$J$183</f>
        <v>1.3225998187131377E-2</v>
      </c>
      <c r="BO47" s="224">
        <f>'2.3'!BO47/'3.1.a'!$K$183</f>
        <v>1.2317557528332169E-2</v>
      </c>
      <c r="BP47" s="146">
        <f>'2.3'!BP47/'3.1.a'!$K$183</f>
        <v>0</v>
      </c>
      <c r="BQ47" s="146">
        <f>'2.3'!BQ47/'3.1.a'!$K$183</f>
        <v>0</v>
      </c>
      <c r="BR47" s="146">
        <f>'2.3'!BR47/'3.1.a'!$K$183</f>
        <v>1.2317557528332169E-2</v>
      </c>
      <c r="BS47" s="146">
        <f>'2.3'!BS47/'3.1.a'!$K$183</f>
        <v>2.9364096564874978E-4</v>
      </c>
      <c r="BT47" s="146">
        <f>'2.3'!BT47/'3.1.a'!$K$183</f>
        <v>3.5434338598004384E-4</v>
      </c>
      <c r="BU47" s="146">
        <f>'2.3'!BU47/'3.1.a'!$K$183</f>
        <v>0</v>
      </c>
      <c r="BV47" s="225">
        <f>'2.3'!BV47/'3.1.a'!$K$183</f>
        <v>1.2965541879960962E-2</v>
      </c>
      <c r="BW47" s="224">
        <f>'2.3'!BW47/'3.1.a'!$L$183</f>
        <v>1.2592259957514515E-2</v>
      </c>
      <c r="BX47" s="146">
        <f>'2.3'!BX47/'3.1.a'!$L$183</f>
        <v>0</v>
      </c>
      <c r="BY47" s="146">
        <f>'2.3'!BY47/'3.1.a'!$L$183</f>
        <v>0</v>
      </c>
      <c r="BZ47" s="146">
        <f>'2.3'!BZ47/'3.1.a'!$L$183</f>
        <v>1.2592259957514515E-2</v>
      </c>
      <c r="CA47" s="146">
        <f>'2.3'!CA47/'3.1.a'!$L$183</f>
        <v>2.7421348305543591E-4</v>
      </c>
      <c r="CB47" s="146">
        <f>'2.3'!CB47/'3.1.a'!$L$183</f>
        <v>3.3378982386017157E-4</v>
      </c>
      <c r="CC47" s="146">
        <f>'2.3'!CC47/'3.1.a'!$L$183</f>
        <v>0</v>
      </c>
      <c r="CD47" s="225">
        <f>'2.3'!CD47/'3.1.a'!$L$183</f>
        <v>1.3200263264430124E-2</v>
      </c>
      <c r="CE47" s="224">
        <f>'2.3'!CE47/'3.1.a'!$M$183</f>
        <v>5.4873580798263981E-2</v>
      </c>
      <c r="CF47" s="146">
        <f>'2.3'!CF47/'3.1.a'!$M$183</f>
        <v>0</v>
      </c>
      <c r="CG47" s="146">
        <f>'2.3'!CG47/'3.1.a'!$M$183</f>
        <v>0</v>
      </c>
      <c r="CH47" s="146">
        <f>'2.3'!CH47/'3.1.a'!$M$183</f>
        <v>5.4873580798263981E-2</v>
      </c>
      <c r="CI47" s="146">
        <f>'2.3'!CI47/'3.1.a'!$M$183</f>
        <v>4.3288862731408266E-4</v>
      </c>
      <c r="CJ47" s="146">
        <f>'2.3'!CJ47/'3.1.a'!$M$183</f>
        <v>3.4590293980350236E-4</v>
      </c>
      <c r="CK47" s="146">
        <f>'2.3'!CK47/'3.1.a'!$M$183</f>
        <v>0</v>
      </c>
      <c r="CL47" s="284">
        <f>'2.3'!CL47/'3.1.a'!$M$183</f>
        <v>5.5652372365381557E-2</v>
      </c>
    </row>
    <row r="48" spans="1:91" s="109" customFormat="1" ht="20.100000000000001" customHeight="1" x14ac:dyDescent="0.25">
      <c r="A48" s="60" t="s">
        <v>512</v>
      </c>
      <c r="B48" s="109" t="s">
        <v>513</v>
      </c>
      <c r="C48" s="228">
        <f>'2.3'!C48/'3.1.a'!$C$183</f>
        <v>5.7215925928246793E-3</v>
      </c>
      <c r="D48" s="148">
        <f>'2.3'!D48/'3.1.a'!$C$183</f>
        <v>0</v>
      </c>
      <c r="E48" s="148">
        <f>'2.3'!E48/'3.1.a'!$C$183</f>
        <v>0</v>
      </c>
      <c r="F48" s="148">
        <f>'2.3'!F48/'3.1.a'!$C$183</f>
        <v>5.7215925928246793E-3</v>
      </c>
      <c r="G48" s="148">
        <f>'2.3'!G48/'3.1.a'!$C$183</f>
        <v>0</v>
      </c>
      <c r="H48" s="148">
        <f>'2.3'!H48/'3.1.a'!$C$183</f>
        <v>0</v>
      </c>
      <c r="I48" s="148">
        <f>'2.3'!I48/'3.1.a'!$C$183</f>
        <v>0</v>
      </c>
      <c r="J48" s="229">
        <f>'2.3'!J48/'3.1.a'!$C$183</f>
        <v>5.7215925928246793E-3</v>
      </c>
      <c r="K48" s="228">
        <f>'2.3'!K48/'3.1.a'!$D$183</f>
        <v>5.738640620110402E-3</v>
      </c>
      <c r="L48" s="148">
        <f>'2.3'!L48/'3.1.a'!$D$183</f>
        <v>0</v>
      </c>
      <c r="M48" s="148">
        <f>'2.3'!M48/'3.1.a'!$D$183</f>
        <v>0</v>
      </c>
      <c r="N48" s="148">
        <f>'2.3'!N48/'3.1.a'!$D$183</f>
        <v>5.738640620110402E-3</v>
      </c>
      <c r="O48" s="148">
        <f>'2.3'!O48/'3.1.a'!$D$183</f>
        <v>0</v>
      </c>
      <c r="P48" s="148">
        <f>'2.3'!P48/'3.1.a'!$D$183</f>
        <v>0</v>
      </c>
      <c r="Q48" s="148">
        <f>'2.3'!Q48/'3.1.a'!$D$183</f>
        <v>0</v>
      </c>
      <c r="R48" s="229">
        <f>'2.3'!R48/'3.1.a'!$D$183</f>
        <v>5.738640620110402E-3</v>
      </c>
      <c r="S48" s="228">
        <f>'2.3'!S48/'3.1.a'!$E$183</f>
        <v>6.297618646956442E-3</v>
      </c>
      <c r="T48" s="148">
        <f>'2.3'!T48/'3.1.a'!$E$183</f>
        <v>0</v>
      </c>
      <c r="U48" s="148">
        <f>'2.3'!U48/'3.1.a'!$E$183</f>
        <v>0</v>
      </c>
      <c r="V48" s="148">
        <f>'2.3'!V48/'3.1.a'!$E$183</f>
        <v>6.297618646956442E-3</v>
      </c>
      <c r="W48" s="148">
        <f>'2.3'!W48/'3.1.a'!$E$183</f>
        <v>0</v>
      </c>
      <c r="X48" s="148">
        <f>'2.3'!X48/'3.1.a'!$E$183</f>
        <v>0</v>
      </c>
      <c r="Y48" s="148">
        <f>'2.3'!Y48/'3.1.a'!$E$183</f>
        <v>0</v>
      </c>
      <c r="Z48" s="229">
        <f>'2.3'!Z48/'3.1.a'!$E$183</f>
        <v>6.297618646956442E-3</v>
      </c>
      <c r="AA48" s="228">
        <f>'2.3'!AA48/'3.1.a'!$F$183</f>
        <v>6.3255540188374305E-3</v>
      </c>
      <c r="AB48" s="148">
        <f>'2.3'!AB48/'3.1.a'!$F$183</f>
        <v>0</v>
      </c>
      <c r="AC48" s="148">
        <f>'2.3'!AC48/'3.1.a'!$F$183</f>
        <v>0</v>
      </c>
      <c r="AD48" s="148">
        <f>'2.3'!AD48/'3.1.a'!$F$183</f>
        <v>6.3255540188374305E-3</v>
      </c>
      <c r="AE48" s="148">
        <f>'2.3'!AE48/'3.1.a'!$F$183</f>
        <v>0</v>
      </c>
      <c r="AF48" s="148">
        <f>'2.3'!AF48/'3.1.a'!$F$183</f>
        <v>0</v>
      </c>
      <c r="AG48" s="148">
        <f>'2.3'!AG48/'3.1.a'!$F$183</f>
        <v>0</v>
      </c>
      <c r="AH48" s="229">
        <f>'2.3'!AH48/'3.1.a'!$F$183</f>
        <v>6.3255540188374305E-3</v>
      </c>
      <c r="AI48" s="228">
        <f>'2.3'!AI48/'3.1.a'!$G$183</f>
        <v>6.4910096889851847E-3</v>
      </c>
      <c r="AJ48" s="148">
        <f>'2.3'!AJ48/'3.1.a'!$G$183</f>
        <v>0</v>
      </c>
      <c r="AK48" s="148">
        <f>'2.3'!AK48/'3.1.a'!$G$183</f>
        <v>0</v>
      </c>
      <c r="AL48" s="148">
        <f>'2.3'!AL48/'3.1.a'!$G$183</f>
        <v>6.4910096889851847E-3</v>
      </c>
      <c r="AM48" s="148">
        <f>'2.3'!AM48/'3.1.a'!$G$183</f>
        <v>0</v>
      </c>
      <c r="AN48" s="148">
        <f>'2.3'!AN48/'3.1.a'!$G$183</f>
        <v>0</v>
      </c>
      <c r="AO48" s="148">
        <f>'2.3'!AO48/'3.1.a'!$G$183</f>
        <v>0</v>
      </c>
      <c r="AP48" s="229">
        <f>'2.3'!AP48/'3.1.a'!$G$183</f>
        <v>6.4910096889851847E-3</v>
      </c>
      <c r="AQ48" s="228">
        <f>'2.3'!AQ48/'3.1.a'!$H$183</f>
        <v>6.9704745423528214E-3</v>
      </c>
      <c r="AR48" s="148">
        <f>'2.3'!AR48/'3.1.a'!$H$183</f>
        <v>0</v>
      </c>
      <c r="AS48" s="148">
        <f>'2.3'!AS48/'3.1.a'!$H$183</f>
        <v>0</v>
      </c>
      <c r="AT48" s="148">
        <f>'2.3'!AT48/'3.1.a'!$H$183</f>
        <v>6.9704745423528214E-3</v>
      </c>
      <c r="AU48" s="148">
        <f>'2.3'!AU48/'3.1.a'!$H$183</f>
        <v>0</v>
      </c>
      <c r="AV48" s="148">
        <f>'2.3'!AV48/'3.1.a'!$H$183</f>
        <v>0</v>
      </c>
      <c r="AW48" s="148">
        <f>'2.3'!AW48/'3.1.a'!$H$183</f>
        <v>0</v>
      </c>
      <c r="AX48" s="229">
        <f>'2.3'!AX48/'3.1.a'!$H$183</f>
        <v>6.9704745423528214E-3</v>
      </c>
      <c r="AY48" s="228">
        <f>'2.3'!AY48/'3.1.a'!$I$183</f>
        <v>7.6509758618993938E-3</v>
      </c>
      <c r="AZ48" s="148">
        <f>'2.3'!AZ48/'3.1.a'!$I$183</f>
        <v>0</v>
      </c>
      <c r="BA48" s="148">
        <f>'2.3'!BA48/'3.1.a'!$I$183</f>
        <v>0</v>
      </c>
      <c r="BB48" s="148">
        <f>'2.3'!BB48/'3.1.a'!$I$183</f>
        <v>7.6509758618993938E-3</v>
      </c>
      <c r="BC48" s="148">
        <f>'2.3'!BC48/'3.1.a'!$I$183</f>
        <v>1.711508793286936E-9</v>
      </c>
      <c r="BD48" s="148">
        <f>'2.3'!BD48/'3.1.a'!$I$183</f>
        <v>0</v>
      </c>
      <c r="BE48" s="148">
        <f>'2.3'!BE48/'3.1.a'!$I$183</f>
        <v>0</v>
      </c>
      <c r="BF48" s="229">
        <f>'2.3'!BF48/'3.1.a'!$I$183</f>
        <v>7.650977573408187E-3</v>
      </c>
      <c r="BG48" s="228">
        <f>'2.3'!BG48/'3.1.a'!$J$183</f>
        <v>8.0661855094565048E-3</v>
      </c>
      <c r="BH48" s="148">
        <f>'2.3'!BH48/'3.1.a'!$J$183</f>
        <v>0</v>
      </c>
      <c r="BI48" s="148">
        <f>'2.3'!BI48/'3.1.a'!$J$183</f>
        <v>0</v>
      </c>
      <c r="BJ48" s="148">
        <f>'2.3'!BJ48/'3.1.a'!$J$183</f>
        <v>8.0661855094565048E-3</v>
      </c>
      <c r="BK48" s="148">
        <f>'2.3'!BK48/'3.1.a'!$J$183</f>
        <v>0</v>
      </c>
      <c r="BL48" s="148">
        <f>'2.3'!BL48/'3.1.a'!$J$183</f>
        <v>0</v>
      </c>
      <c r="BM48" s="148">
        <f>'2.3'!BM48/'3.1.a'!$J$183</f>
        <v>0</v>
      </c>
      <c r="BN48" s="229">
        <f>'2.3'!BN48/'3.1.a'!$J$183</f>
        <v>8.0661855094565048E-3</v>
      </c>
      <c r="BO48" s="228">
        <f>'2.3'!BO48/'3.1.a'!$K$183</f>
        <v>7.8777173170885631E-3</v>
      </c>
      <c r="BP48" s="148">
        <f>'2.3'!BP48/'3.1.a'!$K$183</f>
        <v>0</v>
      </c>
      <c r="BQ48" s="148">
        <f>'2.3'!BQ48/'3.1.a'!$K$183</f>
        <v>0</v>
      </c>
      <c r="BR48" s="148">
        <f>'2.3'!BR48/'3.1.a'!$K$183</f>
        <v>7.8777173170885631E-3</v>
      </c>
      <c r="BS48" s="148">
        <f>'2.3'!BS48/'3.1.a'!$K$183</f>
        <v>0</v>
      </c>
      <c r="BT48" s="148">
        <f>'2.3'!BT48/'3.1.a'!$K$183</f>
        <v>0</v>
      </c>
      <c r="BU48" s="148">
        <f>'2.3'!BU48/'3.1.a'!$K$183</f>
        <v>0</v>
      </c>
      <c r="BV48" s="229">
        <f>'2.3'!BV48/'3.1.a'!$K$183</f>
        <v>7.8777173170885631E-3</v>
      </c>
      <c r="BW48" s="228">
        <f>'2.3'!BW48/'3.1.a'!$L$183</f>
        <v>7.8971879295977338E-3</v>
      </c>
      <c r="BX48" s="148">
        <f>'2.3'!BX48/'3.1.a'!$L$183</f>
        <v>0</v>
      </c>
      <c r="BY48" s="148">
        <f>'2.3'!BY48/'3.1.a'!$L$183</f>
        <v>0</v>
      </c>
      <c r="BZ48" s="148">
        <f>'2.3'!BZ48/'3.1.a'!$L$183</f>
        <v>7.8971879295977338E-3</v>
      </c>
      <c r="CA48" s="148">
        <f>'2.3'!CA48/'3.1.a'!$L$183</f>
        <v>0</v>
      </c>
      <c r="CB48" s="148">
        <f>'2.3'!CB48/'3.1.a'!$L$183</f>
        <v>0</v>
      </c>
      <c r="CC48" s="148">
        <f>'2.3'!CC48/'3.1.a'!$L$183</f>
        <v>0</v>
      </c>
      <c r="CD48" s="229">
        <f>'2.3'!CD48/'3.1.a'!$L$183</f>
        <v>7.8971879295977338E-3</v>
      </c>
      <c r="CE48" s="228">
        <f>'2.3'!CE48/'3.1.a'!$M$183</f>
        <v>8.2768468203970672E-3</v>
      </c>
      <c r="CF48" s="148">
        <f>'2.3'!CF48/'3.1.a'!$M$183</f>
        <v>0</v>
      </c>
      <c r="CG48" s="148">
        <f>'2.3'!CG48/'3.1.a'!$M$183</f>
        <v>0</v>
      </c>
      <c r="CH48" s="148">
        <f>'2.3'!CH48/'3.1.a'!$M$183</f>
        <v>8.2768468203970672E-3</v>
      </c>
      <c r="CI48" s="148">
        <f>'2.3'!CI48/'3.1.a'!$M$183</f>
        <v>0</v>
      </c>
      <c r="CJ48" s="148">
        <f>'2.3'!CJ48/'3.1.a'!$M$183</f>
        <v>0</v>
      </c>
      <c r="CK48" s="148">
        <f>'2.3'!CK48/'3.1.a'!$M$183</f>
        <v>0</v>
      </c>
      <c r="CL48" s="286">
        <f>'2.3'!CL48/'3.1.a'!$M$183</f>
        <v>8.2768468203970672E-3</v>
      </c>
      <c r="CM48" s="243"/>
    </row>
    <row r="49" spans="1:91" s="109" customFormat="1" ht="20.100000000000001" customHeight="1" x14ac:dyDescent="0.25">
      <c r="A49" s="60" t="s">
        <v>514</v>
      </c>
      <c r="B49" s="109" t="s">
        <v>515</v>
      </c>
      <c r="C49" s="228">
        <f>'2.3'!C49/'3.1.a'!$C$183</f>
        <v>5.8429014930335647E-5</v>
      </c>
      <c r="D49" s="148">
        <f>'2.3'!D49/'3.1.a'!$C$183</f>
        <v>0</v>
      </c>
      <c r="E49" s="148">
        <f>'2.3'!E49/'3.1.a'!$C$183</f>
        <v>0</v>
      </c>
      <c r="F49" s="148">
        <f>'2.3'!F49/'3.1.a'!$C$183</f>
        <v>5.8429014930335647E-5</v>
      </c>
      <c r="G49" s="148">
        <f>'2.3'!G49/'3.1.a'!$C$183</f>
        <v>0</v>
      </c>
      <c r="H49" s="148">
        <f>'2.3'!H49/'3.1.a'!$C$183</f>
        <v>0</v>
      </c>
      <c r="I49" s="148">
        <f>'2.3'!I49/'3.1.a'!$C$183</f>
        <v>0</v>
      </c>
      <c r="J49" s="229">
        <f>'2.3'!J49/'3.1.a'!$C$183</f>
        <v>5.8429014930335647E-5</v>
      </c>
      <c r="K49" s="228">
        <f>'2.3'!K49/'3.1.a'!$D$183</f>
        <v>5.7391278407597886E-5</v>
      </c>
      <c r="L49" s="148">
        <f>'2.3'!L49/'3.1.a'!$D$183</f>
        <v>0</v>
      </c>
      <c r="M49" s="148">
        <f>'2.3'!M49/'3.1.a'!$D$183</f>
        <v>0</v>
      </c>
      <c r="N49" s="148">
        <f>'2.3'!N49/'3.1.a'!$D$183</f>
        <v>5.7391278407597886E-5</v>
      </c>
      <c r="O49" s="148">
        <f>'2.3'!O49/'3.1.a'!$D$183</f>
        <v>0</v>
      </c>
      <c r="P49" s="148">
        <f>'2.3'!P49/'3.1.a'!$D$183</f>
        <v>0</v>
      </c>
      <c r="Q49" s="148">
        <f>'2.3'!Q49/'3.1.a'!$D$183</f>
        <v>0</v>
      </c>
      <c r="R49" s="229">
        <f>'2.3'!R49/'3.1.a'!$D$183</f>
        <v>5.7391278407597886E-5</v>
      </c>
      <c r="S49" s="228">
        <f>'2.3'!S49/'3.1.a'!$E$183</f>
        <v>5.297083104661499E-5</v>
      </c>
      <c r="T49" s="148">
        <f>'2.3'!T49/'3.1.a'!$E$183</f>
        <v>0</v>
      </c>
      <c r="U49" s="148">
        <f>'2.3'!U49/'3.1.a'!$E$183</f>
        <v>0</v>
      </c>
      <c r="V49" s="148">
        <f>'2.3'!V49/'3.1.a'!$E$183</f>
        <v>5.297083104661499E-5</v>
      </c>
      <c r="W49" s="148">
        <f>'2.3'!W49/'3.1.a'!$E$183</f>
        <v>0</v>
      </c>
      <c r="X49" s="148">
        <f>'2.3'!X49/'3.1.a'!$E$183</f>
        <v>0</v>
      </c>
      <c r="Y49" s="148">
        <f>'2.3'!Y49/'3.1.a'!$E$183</f>
        <v>0</v>
      </c>
      <c r="Z49" s="229">
        <f>'2.3'!Z49/'3.1.a'!$E$183</f>
        <v>5.297083104661499E-5</v>
      </c>
      <c r="AA49" s="228">
        <f>'2.3'!AA49/'3.1.a'!$F$183</f>
        <v>1.1195885218542436E-4</v>
      </c>
      <c r="AB49" s="148">
        <f>'2.3'!AB49/'3.1.a'!$F$183</f>
        <v>0</v>
      </c>
      <c r="AC49" s="148">
        <f>'2.3'!AC49/'3.1.a'!$F$183</f>
        <v>0</v>
      </c>
      <c r="AD49" s="148">
        <f>'2.3'!AD49/'3.1.a'!$F$183</f>
        <v>1.1195885218542436E-4</v>
      </c>
      <c r="AE49" s="148">
        <f>'2.3'!AE49/'3.1.a'!$F$183</f>
        <v>1.6742367142138248E-5</v>
      </c>
      <c r="AF49" s="148">
        <f>'2.3'!AF49/'3.1.a'!$F$183</f>
        <v>0</v>
      </c>
      <c r="AG49" s="148">
        <f>'2.3'!AG49/'3.1.a'!$F$183</f>
        <v>0</v>
      </c>
      <c r="AH49" s="229">
        <f>'2.3'!AH49/'3.1.a'!$F$183</f>
        <v>1.2870121932756262E-4</v>
      </c>
      <c r="AI49" s="228">
        <f>'2.3'!AI49/'3.1.a'!$G$183</f>
        <v>1.1014134087956763E-4</v>
      </c>
      <c r="AJ49" s="148">
        <f>'2.3'!AJ49/'3.1.a'!$G$183</f>
        <v>0</v>
      </c>
      <c r="AK49" s="148">
        <f>'2.3'!AK49/'3.1.a'!$G$183</f>
        <v>0</v>
      </c>
      <c r="AL49" s="148">
        <f>'2.3'!AL49/'3.1.a'!$G$183</f>
        <v>1.1014134087956763E-4</v>
      </c>
      <c r="AM49" s="148">
        <f>'2.3'!AM49/'3.1.a'!$G$183</f>
        <v>1.6086486391219999E-5</v>
      </c>
      <c r="AN49" s="148">
        <f>'2.3'!AN49/'3.1.a'!$G$183</f>
        <v>0</v>
      </c>
      <c r="AO49" s="148">
        <f>'2.3'!AO49/'3.1.a'!$G$183</f>
        <v>0</v>
      </c>
      <c r="AP49" s="229">
        <f>'2.3'!AP49/'3.1.a'!$G$183</f>
        <v>1.2622782727078762E-4</v>
      </c>
      <c r="AQ49" s="228">
        <f>'2.3'!AQ49/'3.1.a'!$H$183</f>
        <v>1.2286146099919828E-4</v>
      </c>
      <c r="AR49" s="148">
        <f>'2.3'!AR49/'3.1.a'!$H$183</f>
        <v>0</v>
      </c>
      <c r="AS49" s="148">
        <f>'2.3'!AS49/'3.1.a'!$H$183</f>
        <v>0</v>
      </c>
      <c r="AT49" s="148">
        <f>'2.3'!AT49/'3.1.a'!$H$183</f>
        <v>1.2286146099919828E-4</v>
      </c>
      <c r="AU49" s="148">
        <f>'2.3'!AU49/'3.1.a'!$H$183</f>
        <v>2.8928338553387569E-5</v>
      </c>
      <c r="AV49" s="148">
        <f>'2.3'!AV49/'3.1.a'!$H$183</f>
        <v>0</v>
      </c>
      <c r="AW49" s="148">
        <f>'2.3'!AW49/'3.1.a'!$H$183</f>
        <v>0</v>
      </c>
      <c r="AX49" s="229">
        <f>'2.3'!AX49/'3.1.a'!$H$183</f>
        <v>1.5178979955258583E-4</v>
      </c>
      <c r="AY49" s="228">
        <f>'2.3'!AY49/'3.1.a'!$I$183</f>
        <v>1.1888098453454659E-4</v>
      </c>
      <c r="AZ49" s="148">
        <f>'2.3'!AZ49/'3.1.a'!$I$183</f>
        <v>0</v>
      </c>
      <c r="BA49" s="148">
        <f>'2.3'!BA49/'3.1.a'!$I$183</f>
        <v>0</v>
      </c>
      <c r="BB49" s="148">
        <f>'2.3'!BB49/'3.1.a'!$I$183</f>
        <v>1.1888098453454659E-4</v>
      </c>
      <c r="BC49" s="148">
        <f>'2.3'!BC49/'3.1.a'!$I$183</f>
        <v>4.0809446360120254E-5</v>
      </c>
      <c r="BD49" s="148">
        <f>'2.3'!BD49/'3.1.a'!$I$183</f>
        <v>0</v>
      </c>
      <c r="BE49" s="148">
        <f>'2.3'!BE49/'3.1.a'!$I$183</f>
        <v>0</v>
      </c>
      <c r="BF49" s="229">
        <f>'2.3'!BF49/'3.1.a'!$I$183</f>
        <v>1.5969043089466686E-4</v>
      </c>
      <c r="BG49" s="228">
        <f>'2.3'!BG49/'3.1.a'!$J$183</f>
        <v>1.1132034014989664E-4</v>
      </c>
      <c r="BH49" s="148">
        <f>'2.3'!BH49/'3.1.a'!$J$183</f>
        <v>0</v>
      </c>
      <c r="BI49" s="148">
        <f>'2.3'!BI49/'3.1.a'!$J$183</f>
        <v>0</v>
      </c>
      <c r="BJ49" s="148">
        <f>'2.3'!BJ49/'3.1.a'!$J$183</f>
        <v>1.1132034014989664E-4</v>
      </c>
      <c r="BK49" s="148">
        <f>'2.3'!BK49/'3.1.a'!$J$183</f>
        <v>3.487216366949167E-5</v>
      </c>
      <c r="BL49" s="148">
        <f>'2.3'!BL49/'3.1.a'!$J$183</f>
        <v>0</v>
      </c>
      <c r="BM49" s="148">
        <f>'2.3'!BM49/'3.1.a'!$J$183</f>
        <v>0</v>
      </c>
      <c r="BN49" s="229">
        <f>'2.3'!BN49/'3.1.a'!$J$183</f>
        <v>1.4619250381938829E-4</v>
      </c>
      <c r="BO49" s="228">
        <f>'2.3'!BO49/'3.1.a'!$K$183</f>
        <v>1.0026760096919808E-4</v>
      </c>
      <c r="BP49" s="148">
        <f>'2.3'!BP49/'3.1.a'!$K$183</f>
        <v>0</v>
      </c>
      <c r="BQ49" s="148">
        <f>'2.3'!BQ49/'3.1.a'!$K$183</f>
        <v>0</v>
      </c>
      <c r="BR49" s="148">
        <f>'2.3'!BR49/'3.1.a'!$K$183</f>
        <v>1.0026760096919808E-4</v>
      </c>
      <c r="BS49" s="148">
        <f>'2.3'!BS49/'3.1.a'!$K$183</f>
        <v>3.5277949690047646E-5</v>
      </c>
      <c r="BT49" s="148">
        <f>'2.3'!BT49/'3.1.a'!$K$183</f>
        <v>0</v>
      </c>
      <c r="BU49" s="148">
        <f>'2.3'!BU49/'3.1.a'!$K$183</f>
        <v>0</v>
      </c>
      <c r="BV49" s="229">
        <f>'2.3'!BV49/'3.1.a'!$K$183</f>
        <v>1.3554555065924573E-4</v>
      </c>
      <c r="BW49" s="228">
        <f>'2.3'!BW49/'3.1.a'!$L$183</f>
        <v>1.1041128847029734E-4</v>
      </c>
      <c r="BX49" s="148">
        <f>'2.3'!BX49/'3.1.a'!$L$183</f>
        <v>0</v>
      </c>
      <c r="BY49" s="148">
        <f>'2.3'!BY49/'3.1.a'!$L$183</f>
        <v>0</v>
      </c>
      <c r="BZ49" s="148">
        <f>'2.3'!BZ49/'3.1.a'!$L$183</f>
        <v>1.1041128847029734E-4</v>
      </c>
      <c r="CA49" s="148">
        <f>'2.3'!CA49/'3.1.a'!$L$183</f>
        <v>3.5635379114269051E-5</v>
      </c>
      <c r="CB49" s="148">
        <f>'2.3'!CB49/'3.1.a'!$L$183</f>
        <v>0</v>
      </c>
      <c r="CC49" s="148">
        <f>'2.3'!CC49/'3.1.a'!$L$183</f>
        <v>0</v>
      </c>
      <c r="CD49" s="229">
        <f>'2.3'!CD49/'3.1.a'!$L$183</f>
        <v>1.4604666758456642E-4</v>
      </c>
      <c r="CE49" s="228">
        <f>'2.3'!CE49/'3.1.a'!$M$183</f>
        <v>9.6539015791044692E-5</v>
      </c>
      <c r="CF49" s="148">
        <f>'2.3'!CF49/'3.1.a'!$M$183</f>
        <v>0</v>
      </c>
      <c r="CG49" s="148">
        <f>'2.3'!CG49/'3.1.a'!$M$183</f>
        <v>0</v>
      </c>
      <c r="CH49" s="148">
        <f>'2.3'!CH49/'3.1.a'!$M$183</f>
        <v>9.6539015791044692E-5</v>
      </c>
      <c r="CI49" s="148">
        <f>'2.3'!CI49/'3.1.a'!$M$183</f>
        <v>5.0405269618555641E-5</v>
      </c>
      <c r="CJ49" s="148">
        <f>'2.3'!CJ49/'3.1.a'!$M$183</f>
        <v>0</v>
      </c>
      <c r="CK49" s="148">
        <f>'2.3'!CK49/'3.1.a'!$M$183</f>
        <v>0</v>
      </c>
      <c r="CL49" s="286">
        <f>'2.3'!CL49/'3.1.a'!$M$183</f>
        <v>1.4694428540960034E-4</v>
      </c>
      <c r="CM49" s="243"/>
    </row>
    <row r="50" spans="1:91" s="109" customFormat="1" ht="20.100000000000001" customHeight="1" x14ac:dyDescent="0.25">
      <c r="A50" s="60" t="s">
        <v>516</v>
      </c>
      <c r="B50" s="109" t="s">
        <v>517</v>
      </c>
      <c r="C50" s="228">
        <f>'2.3'!C50/'3.1.a'!$C$183</f>
        <v>3.9043757158467632E-3</v>
      </c>
      <c r="D50" s="148">
        <f>'2.3'!D50/'3.1.a'!$C$183</f>
        <v>0</v>
      </c>
      <c r="E50" s="148">
        <f>'2.3'!E50/'3.1.a'!$C$183</f>
        <v>0</v>
      </c>
      <c r="F50" s="148">
        <f>'2.3'!F50/'3.1.a'!$C$183</f>
        <v>3.9043757158467632E-3</v>
      </c>
      <c r="G50" s="148">
        <f>'2.3'!G50/'3.1.a'!$C$183</f>
        <v>2.2528331248208809E-4</v>
      </c>
      <c r="H50" s="148">
        <f>'2.3'!H50/'3.1.a'!$C$183</f>
        <v>3.046386084224546E-4</v>
      </c>
      <c r="I50" s="148">
        <f>'2.3'!I50/'3.1.a'!$C$183</f>
        <v>0</v>
      </c>
      <c r="J50" s="229">
        <f>'2.3'!J50/'3.1.a'!$C$183</f>
        <v>4.4342976367513056E-3</v>
      </c>
      <c r="K50" s="228">
        <f>'2.3'!K50/'3.1.a'!$D$183</f>
        <v>4.0772167812453295E-3</v>
      </c>
      <c r="L50" s="148">
        <f>'2.3'!L50/'3.1.a'!$D$183</f>
        <v>0</v>
      </c>
      <c r="M50" s="148">
        <f>'2.3'!M50/'3.1.a'!$D$183</f>
        <v>0</v>
      </c>
      <c r="N50" s="148">
        <f>'2.3'!N50/'3.1.a'!$D$183</f>
        <v>4.0772167812453295E-3</v>
      </c>
      <c r="O50" s="148">
        <f>'2.3'!O50/'3.1.a'!$D$183</f>
        <v>2.186796456730697E-4</v>
      </c>
      <c r="P50" s="148">
        <f>'2.3'!P50/'3.1.a'!$D$183</f>
        <v>3.3438950062647868E-4</v>
      </c>
      <c r="Q50" s="148">
        <f>'2.3'!Q50/'3.1.a'!$D$183</f>
        <v>0</v>
      </c>
      <c r="R50" s="229">
        <f>'2.3'!R50/'3.1.a'!$D$183</f>
        <v>4.6302859275448782E-3</v>
      </c>
      <c r="S50" s="228">
        <f>'2.3'!S50/'3.1.a'!$E$183</f>
        <v>4.5945639268159108E-3</v>
      </c>
      <c r="T50" s="148">
        <f>'2.3'!T50/'3.1.a'!$E$183</f>
        <v>0</v>
      </c>
      <c r="U50" s="148">
        <f>'2.3'!U50/'3.1.a'!$E$183</f>
        <v>0</v>
      </c>
      <c r="V50" s="148">
        <f>'2.3'!V50/'3.1.a'!$E$183</f>
        <v>4.5945639268159108E-3</v>
      </c>
      <c r="W50" s="148">
        <f>'2.3'!W50/'3.1.a'!$E$183</f>
        <v>2.9778144596334042E-4</v>
      </c>
      <c r="X50" s="148">
        <f>'2.3'!X50/'3.1.a'!$E$183</f>
        <v>3.5269332510253057E-4</v>
      </c>
      <c r="Y50" s="148">
        <f>'2.3'!Y50/'3.1.a'!$E$183</f>
        <v>0</v>
      </c>
      <c r="Z50" s="229">
        <f>'2.3'!Z50/'3.1.a'!$E$183</f>
        <v>5.2450386978817815E-3</v>
      </c>
      <c r="AA50" s="228">
        <f>'2.3'!AA50/'3.1.a'!$F$183</f>
        <v>5.2733908051137944E-3</v>
      </c>
      <c r="AB50" s="148">
        <f>'2.3'!AB50/'3.1.a'!$F$183</f>
        <v>0</v>
      </c>
      <c r="AC50" s="148">
        <f>'2.3'!AC50/'3.1.a'!$F$183</f>
        <v>0</v>
      </c>
      <c r="AD50" s="148">
        <f>'2.3'!AD50/'3.1.a'!$F$183</f>
        <v>5.2733908051137944E-3</v>
      </c>
      <c r="AE50" s="148">
        <f>'2.3'!AE50/'3.1.a'!$F$183</f>
        <v>2.7864235488319776E-4</v>
      </c>
      <c r="AF50" s="148">
        <f>'2.3'!AF50/'3.1.a'!$F$183</f>
        <v>3.1915772943191925E-4</v>
      </c>
      <c r="AG50" s="148">
        <f>'2.3'!AG50/'3.1.a'!$F$183</f>
        <v>0</v>
      </c>
      <c r="AH50" s="229">
        <f>'2.3'!AH50/'3.1.a'!$F$183</f>
        <v>5.8711908894289117E-3</v>
      </c>
      <c r="AI50" s="228">
        <f>'2.3'!AI50/'3.1.a'!$G$183</f>
        <v>5.327770165733655E-3</v>
      </c>
      <c r="AJ50" s="148">
        <f>'2.3'!AJ50/'3.1.a'!$G$183</f>
        <v>0</v>
      </c>
      <c r="AK50" s="148">
        <f>'2.3'!AK50/'3.1.a'!$G$183</f>
        <v>0</v>
      </c>
      <c r="AL50" s="148">
        <f>'2.3'!AL50/'3.1.a'!$G$183</f>
        <v>5.327770165733655E-3</v>
      </c>
      <c r="AM50" s="148">
        <f>'2.3'!AM50/'3.1.a'!$G$183</f>
        <v>3.0849026607933995E-4</v>
      </c>
      <c r="AN50" s="148">
        <f>'2.3'!AN50/'3.1.a'!$G$183</f>
        <v>4.0105186342982718E-4</v>
      </c>
      <c r="AO50" s="148">
        <f>'2.3'!AO50/'3.1.a'!$G$183</f>
        <v>0</v>
      </c>
      <c r="AP50" s="229">
        <f>'2.3'!AP50/'3.1.a'!$G$183</f>
        <v>6.0373122952428211E-3</v>
      </c>
      <c r="AQ50" s="228">
        <f>'2.3'!AQ50/'3.1.a'!$H$183</f>
        <v>4.8318416074770495E-3</v>
      </c>
      <c r="AR50" s="148">
        <f>'2.3'!AR50/'3.1.a'!$H$183</f>
        <v>0</v>
      </c>
      <c r="AS50" s="148">
        <f>'2.3'!AS50/'3.1.a'!$H$183</f>
        <v>0</v>
      </c>
      <c r="AT50" s="148">
        <f>'2.3'!AT50/'3.1.a'!$H$183</f>
        <v>4.8318416074770495E-3</v>
      </c>
      <c r="AU50" s="148">
        <f>'2.3'!AU50/'3.1.a'!$H$183</f>
        <v>3.2174962723825919E-4</v>
      </c>
      <c r="AV50" s="148">
        <f>'2.3'!AV50/'3.1.a'!$H$183</f>
        <v>3.9453027034207856E-4</v>
      </c>
      <c r="AW50" s="148">
        <f>'2.3'!AW50/'3.1.a'!$H$183</f>
        <v>0</v>
      </c>
      <c r="AX50" s="229">
        <f>'2.3'!AX50/'3.1.a'!$H$183</f>
        <v>5.5481215050573861E-3</v>
      </c>
      <c r="AY50" s="228">
        <f>'2.3'!AY50/'3.1.a'!$I$183</f>
        <v>4.7112311717086748E-3</v>
      </c>
      <c r="AZ50" s="148">
        <f>'2.3'!AZ50/'3.1.a'!$I$183</f>
        <v>0</v>
      </c>
      <c r="BA50" s="148">
        <f>'2.3'!BA50/'3.1.a'!$I$183</f>
        <v>0</v>
      </c>
      <c r="BB50" s="148">
        <f>'2.3'!BB50/'3.1.a'!$I$183</f>
        <v>4.7112311717086748E-3</v>
      </c>
      <c r="BC50" s="148">
        <f>'2.3'!BC50/'3.1.a'!$I$183</f>
        <v>2.8615862594683186E-4</v>
      </c>
      <c r="BD50" s="148">
        <f>'2.3'!BD50/'3.1.a'!$I$183</f>
        <v>3.8528855452392826E-4</v>
      </c>
      <c r="BE50" s="148">
        <f>'2.3'!BE50/'3.1.a'!$I$183</f>
        <v>0</v>
      </c>
      <c r="BF50" s="229">
        <f>'2.3'!BF50/'3.1.a'!$I$183</f>
        <v>5.382678352179435E-3</v>
      </c>
      <c r="BG50" s="228">
        <f>'2.3'!BG50/'3.1.a'!$J$183</f>
        <v>4.4124759768393541E-3</v>
      </c>
      <c r="BH50" s="148">
        <f>'2.3'!BH50/'3.1.a'!$J$183</f>
        <v>0</v>
      </c>
      <c r="BI50" s="148">
        <f>'2.3'!BI50/'3.1.a'!$J$183</f>
        <v>0</v>
      </c>
      <c r="BJ50" s="148">
        <f>'2.3'!BJ50/'3.1.a'!$J$183</f>
        <v>4.4124759768393541E-3</v>
      </c>
      <c r="BK50" s="148">
        <f>'2.3'!BK50/'3.1.a'!$J$183</f>
        <v>2.5957966103452808E-4</v>
      </c>
      <c r="BL50" s="148">
        <f>'2.3'!BL50/'3.1.a'!$J$183</f>
        <v>3.4156453598160034E-4</v>
      </c>
      <c r="BM50" s="148">
        <f>'2.3'!BM50/'3.1.a'!$J$183</f>
        <v>0</v>
      </c>
      <c r="BN50" s="229">
        <f>'2.3'!BN50/'3.1.a'!$J$183</f>
        <v>5.0136201738554837E-3</v>
      </c>
      <c r="BO50" s="228">
        <f>'2.3'!BO50/'3.1.a'!$K$183</f>
        <v>4.3395726102744081E-3</v>
      </c>
      <c r="BP50" s="148">
        <f>'2.3'!BP50/'3.1.a'!$K$183</f>
        <v>0</v>
      </c>
      <c r="BQ50" s="148">
        <f>'2.3'!BQ50/'3.1.a'!$K$183</f>
        <v>0</v>
      </c>
      <c r="BR50" s="148">
        <f>'2.3'!BR50/'3.1.a'!$K$183</f>
        <v>4.3395726102744081E-3</v>
      </c>
      <c r="BS50" s="148">
        <f>'2.3'!BS50/'3.1.a'!$K$183</f>
        <v>2.5836301595870209E-4</v>
      </c>
      <c r="BT50" s="148">
        <f>'2.3'!BT50/'3.1.a'!$K$183</f>
        <v>3.5434338598004384E-4</v>
      </c>
      <c r="BU50" s="148">
        <f>'2.3'!BU50/'3.1.a'!$K$183</f>
        <v>0</v>
      </c>
      <c r="BV50" s="229">
        <f>'2.3'!BV50/'3.1.a'!$K$183</f>
        <v>4.9522790122131536E-3</v>
      </c>
      <c r="BW50" s="228">
        <f>'2.3'!BW50/'3.1.a'!$L$183</f>
        <v>4.584660739446484E-3</v>
      </c>
      <c r="BX50" s="148">
        <f>'2.3'!BX50/'3.1.a'!$L$183</f>
        <v>0</v>
      </c>
      <c r="BY50" s="148">
        <f>'2.3'!BY50/'3.1.a'!$L$183</f>
        <v>0</v>
      </c>
      <c r="BZ50" s="148">
        <f>'2.3'!BZ50/'3.1.a'!$L$183</f>
        <v>4.584660739446484E-3</v>
      </c>
      <c r="CA50" s="148">
        <f>'2.3'!CA50/'3.1.a'!$L$183</f>
        <v>2.3857810394116685E-4</v>
      </c>
      <c r="CB50" s="148">
        <f>'2.3'!CB50/'3.1.a'!$L$183</f>
        <v>3.3378982386017157E-4</v>
      </c>
      <c r="CC50" s="148">
        <f>'2.3'!CC50/'3.1.a'!$L$183</f>
        <v>0</v>
      </c>
      <c r="CD50" s="229">
        <f>'2.3'!CD50/'3.1.a'!$L$183</f>
        <v>5.1570286672478222E-3</v>
      </c>
      <c r="CE50" s="228">
        <f>'2.3'!CE50/'3.1.a'!$M$183</f>
        <v>4.6500194962075872E-2</v>
      </c>
      <c r="CF50" s="148">
        <f>'2.3'!CF50/'3.1.a'!$M$183</f>
        <v>0</v>
      </c>
      <c r="CG50" s="148">
        <f>'2.3'!CG50/'3.1.a'!$M$183</f>
        <v>0</v>
      </c>
      <c r="CH50" s="148">
        <f>'2.3'!CH50/'3.1.a'!$M$183</f>
        <v>4.6500194962075872E-2</v>
      </c>
      <c r="CI50" s="148">
        <f>'2.3'!CI50/'3.1.a'!$M$183</f>
        <v>3.8248335769552698E-4</v>
      </c>
      <c r="CJ50" s="148">
        <f>'2.3'!CJ50/'3.1.a'!$M$183</f>
        <v>3.4590293980350236E-4</v>
      </c>
      <c r="CK50" s="148">
        <f>'2.3'!CK50/'3.1.a'!$M$183</f>
        <v>0</v>
      </c>
      <c r="CL50" s="286">
        <f>'2.3'!CL50/'3.1.a'!$M$183</f>
        <v>4.7228581259574902E-2</v>
      </c>
      <c r="CM50" s="243"/>
    </row>
    <row r="51" spans="1:91" ht="20.100000000000001" customHeight="1" x14ac:dyDescent="0.25">
      <c r="A51" s="35">
        <v>273</v>
      </c>
      <c r="B51" s="36" t="s">
        <v>518</v>
      </c>
      <c r="C51" s="224">
        <f>'2.3'!C51/'3.1.a'!$C$183</f>
        <v>1.8490049530231888E-2</v>
      </c>
      <c r="D51" s="146">
        <f>'2.3'!D51/'3.1.a'!$C$183</f>
        <v>0</v>
      </c>
      <c r="E51" s="146">
        <f>'2.3'!E51/'3.1.a'!$C$183</f>
        <v>0</v>
      </c>
      <c r="F51" s="146">
        <f>'2.3'!F51/'3.1.a'!$C$183</f>
        <v>1.8490049530231888E-2</v>
      </c>
      <c r="G51" s="146">
        <f>'2.3'!G51/'3.1.a'!$C$183</f>
        <v>1.7798109622390333E-2</v>
      </c>
      <c r="H51" s="146">
        <f>'2.3'!H51/'3.1.a'!$C$183</f>
        <v>3.8389613570550514E-3</v>
      </c>
      <c r="I51" s="146">
        <f>'2.3'!I51/'3.1.a'!$C$183</f>
        <v>0</v>
      </c>
      <c r="J51" s="225">
        <f>'2.3'!J51/'3.1.a'!$C$183</f>
        <v>4.0127120509677282E-2</v>
      </c>
      <c r="K51" s="224">
        <f>'2.3'!K51/'3.1.a'!$D$183</f>
        <v>1.7579188754592266E-2</v>
      </c>
      <c r="L51" s="146">
        <f>'2.3'!L51/'3.1.a'!$D$183</f>
        <v>0</v>
      </c>
      <c r="M51" s="146">
        <f>'2.3'!M51/'3.1.a'!$D$183</f>
        <v>0</v>
      </c>
      <c r="N51" s="146">
        <f>'2.3'!N51/'3.1.a'!$D$183</f>
        <v>1.7579188754592266E-2</v>
      </c>
      <c r="O51" s="146">
        <f>'2.3'!O51/'3.1.a'!$D$183</f>
        <v>1.8001916518005052E-2</v>
      </c>
      <c r="P51" s="146">
        <f>'2.3'!P51/'3.1.a'!$D$183</f>
        <v>3.8583607299865733E-3</v>
      </c>
      <c r="Q51" s="146">
        <f>'2.3'!Q51/'3.1.a'!$D$183</f>
        <v>0</v>
      </c>
      <c r="R51" s="225">
        <f>'2.3'!R51/'3.1.a'!$D$183</f>
        <v>3.9439466002583884E-2</v>
      </c>
      <c r="S51" s="224">
        <f>'2.3'!S51/'3.1.a'!$E$183</f>
        <v>1.6667694821653863E-2</v>
      </c>
      <c r="T51" s="146">
        <f>'2.3'!T51/'3.1.a'!$E$183</f>
        <v>0</v>
      </c>
      <c r="U51" s="146">
        <f>'2.3'!U51/'3.1.a'!$E$183</f>
        <v>0</v>
      </c>
      <c r="V51" s="146">
        <f>'2.3'!V51/'3.1.a'!$E$183</f>
        <v>1.6667694821653863E-2</v>
      </c>
      <c r="W51" s="146">
        <f>'2.3'!W51/'3.1.a'!$E$183</f>
        <v>1.8872774891791337E-2</v>
      </c>
      <c r="X51" s="146">
        <f>'2.3'!X51/'3.1.a'!$E$183</f>
        <v>4.1200470937455443E-3</v>
      </c>
      <c r="Y51" s="146">
        <f>'2.3'!Y51/'3.1.a'!$E$183</f>
        <v>0</v>
      </c>
      <c r="Z51" s="225">
        <f>'2.3'!Z51/'3.1.a'!$E$183</f>
        <v>3.9660516807190745E-2</v>
      </c>
      <c r="AA51" s="224">
        <f>'2.3'!AA51/'3.1.a'!$F$183</f>
        <v>1.6366014449203704E-2</v>
      </c>
      <c r="AB51" s="146">
        <f>'2.3'!AB51/'3.1.a'!$F$183</f>
        <v>0</v>
      </c>
      <c r="AC51" s="146">
        <f>'2.3'!AC51/'3.1.a'!$F$183</f>
        <v>0</v>
      </c>
      <c r="AD51" s="146">
        <f>'2.3'!AD51/'3.1.a'!$F$183</f>
        <v>1.6366014449203704E-2</v>
      </c>
      <c r="AE51" s="146">
        <f>'2.3'!AE51/'3.1.a'!$F$183</f>
        <v>1.9215919478811221E-2</v>
      </c>
      <c r="AF51" s="146">
        <f>'2.3'!AF51/'3.1.a'!$F$183</f>
        <v>4.1494940244627392E-3</v>
      </c>
      <c r="AG51" s="146">
        <f>'2.3'!AG51/'3.1.a'!$F$183</f>
        <v>0</v>
      </c>
      <c r="AH51" s="225">
        <f>'2.3'!AH51/'3.1.a'!$F$183</f>
        <v>3.9731427952477659E-2</v>
      </c>
      <c r="AI51" s="224">
        <f>'2.3'!AI51/'3.1.a'!$G$183</f>
        <v>1.6553227350470056E-2</v>
      </c>
      <c r="AJ51" s="146">
        <f>'2.3'!AJ51/'3.1.a'!$G$183</f>
        <v>0</v>
      </c>
      <c r="AK51" s="146">
        <f>'2.3'!AK51/'3.1.a'!$G$183</f>
        <v>0</v>
      </c>
      <c r="AL51" s="146">
        <f>'2.3'!AL51/'3.1.a'!$G$183</f>
        <v>1.6553227350470056E-2</v>
      </c>
      <c r="AM51" s="146">
        <f>'2.3'!AM51/'3.1.a'!$G$183</f>
        <v>1.9971718185186827E-2</v>
      </c>
      <c r="AN51" s="146">
        <f>'2.3'!AN51/'3.1.a'!$G$183</f>
        <v>4.6988166187942526E-3</v>
      </c>
      <c r="AO51" s="146">
        <f>'2.3'!AO51/'3.1.a'!$G$183</f>
        <v>0</v>
      </c>
      <c r="AP51" s="225">
        <f>'2.3'!AP51/'3.1.a'!$G$183</f>
        <v>4.1223762154451137E-2</v>
      </c>
      <c r="AQ51" s="224">
        <f>'2.3'!AQ51/'3.1.a'!$H$183</f>
        <v>1.7283085432424801E-2</v>
      </c>
      <c r="AR51" s="146">
        <f>'2.3'!AR51/'3.1.a'!$H$183</f>
        <v>0</v>
      </c>
      <c r="AS51" s="146">
        <f>'2.3'!AS51/'3.1.a'!$H$183</f>
        <v>0</v>
      </c>
      <c r="AT51" s="146">
        <f>'2.3'!AT51/'3.1.a'!$H$183</f>
        <v>1.7283085432424801E-2</v>
      </c>
      <c r="AU51" s="146">
        <f>'2.3'!AU51/'3.1.a'!$H$183</f>
        <v>2.1659253780866465E-2</v>
      </c>
      <c r="AV51" s="146">
        <f>'2.3'!AV51/'3.1.a'!$H$183</f>
        <v>5.1627967946768286E-3</v>
      </c>
      <c r="AW51" s="146">
        <f>'2.3'!AW51/'3.1.a'!$H$183</f>
        <v>0</v>
      </c>
      <c r="AX51" s="225">
        <f>'2.3'!AX51/'3.1.a'!$H$183</f>
        <v>4.4105136007968095E-2</v>
      </c>
      <c r="AY51" s="224">
        <f>'2.3'!AY51/'3.1.a'!$I$183</f>
        <v>1.7804848798736003E-2</v>
      </c>
      <c r="AZ51" s="146">
        <f>'2.3'!AZ51/'3.1.a'!$I$183</f>
        <v>0</v>
      </c>
      <c r="BA51" s="146">
        <f>'2.3'!BA51/'3.1.a'!$I$183</f>
        <v>0</v>
      </c>
      <c r="BB51" s="146">
        <f>'2.3'!BB51/'3.1.a'!$I$183</f>
        <v>1.7804848798736003E-2</v>
      </c>
      <c r="BC51" s="146">
        <f>'2.3'!BC51/'3.1.a'!$I$183</f>
        <v>2.2768754376920466E-2</v>
      </c>
      <c r="BD51" s="146">
        <f>'2.3'!BD51/'3.1.a'!$I$183</f>
        <v>5.7999565623975168E-3</v>
      </c>
      <c r="BE51" s="146">
        <f>'2.3'!BE51/'3.1.a'!$I$183</f>
        <v>0</v>
      </c>
      <c r="BF51" s="225">
        <f>'2.3'!BF51/'3.1.a'!$I$183</f>
        <v>4.6373559738053981E-2</v>
      </c>
      <c r="BG51" s="224">
        <f>'2.3'!BG51/'3.1.a'!$J$183</f>
        <v>1.8754331607163572E-2</v>
      </c>
      <c r="BH51" s="146">
        <f>'2.3'!BH51/'3.1.a'!$J$183</f>
        <v>0</v>
      </c>
      <c r="BI51" s="146">
        <f>'2.3'!BI51/'3.1.a'!$J$183</f>
        <v>0</v>
      </c>
      <c r="BJ51" s="146">
        <f>'2.3'!BJ51/'3.1.a'!$J$183</f>
        <v>1.8754331607163572E-2</v>
      </c>
      <c r="BK51" s="146">
        <f>'2.3'!BK51/'3.1.a'!$J$183</f>
        <v>2.3936768498162436E-2</v>
      </c>
      <c r="BL51" s="146">
        <f>'2.3'!BL51/'3.1.a'!$J$183</f>
        <v>6.367138692202368E-3</v>
      </c>
      <c r="BM51" s="146">
        <f>'2.3'!BM51/'3.1.a'!$J$183</f>
        <v>0</v>
      </c>
      <c r="BN51" s="225">
        <f>'2.3'!BN51/'3.1.a'!$J$183</f>
        <v>4.9058238797528374E-2</v>
      </c>
      <c r="BO51" s="224">
        <f>'2.3'!BO51/'3.1.a'!$K$183</f>
        <v>1.855991216633731E-2</v>
      </c>
      <c r="BP51" s="146">
        <f>'2.3'!BP51/'3.1.a'!$K$183</f>
        <v>0</v>
      </c>
      <c r="BQ51" s="146">
        <f>'2.3'!BQ51/'3.1.a'!$K$183</f>
        <v>0</v>
      </c>
      <c r="BR51" s="146">
        <f>'2.3'!BR51/'3.1.a'!$K$183</f>
        <v>1.855991216633731E-2</v>
      </c>
      <c r="BS51" s="146">
        <f>'2.3'!BS51/'3.1.a'!$K$183</f>
        <v>2.4396162834130555E-2</v>
      </c>
      <c r="BT51" s="146">
        <f>'2.3'!BT51/'3.1.a'!$K$183</f>
        <v>6.7280515256615192E-3</v>
      </c>
      <c r="BU51" s="146">
        <f>'2.3'!BU51/'3.1.a'!$K$183</f>
        <v>0</v>
      </c>
      <c r="BV51" s="225">
        <f>'2.3'!BV51/'3.1.a'!$K$183</f>
        <v>4.9684126526129385E-2</v>
      </c>
      <c r="BW51" s="224">
        <f>'2.3'!BW51/'3.1.a'!$L$183</f>
        <v>1.8754529314447741E-2</v>
      </c>
      <c r="BX51" s="146">
        <f>'2.3'!BX51/'3.1.a'!$L$183</f>
        <v>0</v>
      </c>
      <c r="BY51" s="146">
        <f>'2.3'!BY51/'3.1.a'!$L$183</f>
        <v>0</v>
      </c>
      <c r="BZ51" s="146">
        <f>'2.3'!BZ51/'3.1.a'!$L$183</f>
        <v>1.8754529314447741E-2</v>
      </c>
      <c r="CA51" s="146">
        <f>'2.3'!CA51/'3.1.a'!$L$183</f>
        <v>2.5564547095885081E-2</v>
      </c>
      <c r="CB51" s="146">
        <f>'2.3'!CB51/'3.1.a'!$L$183</f>
        <v>7.1968943557232457E-3</v>
      </c>
      <c r="CC51" s="146">
        <f>'2.3'!CC51/'3.1.a'!$L$183</f>
        <v>0</v>
      </c>
      <c r="CD51" s="225">
        <f>'2.3'!CD51/'3.1.a'!$L$183</f>
        <v>5.1515970766056067E-2</v>
      </c>
      <c r="CE51" s="224">
        <f>'2.3'!CE51/'3.1.a'!$M$183</f>
        <v>1.9217397809800661E-2</v>
      </c>
      <c r="CF51" s="146">
        <f>'2.3'!CF51/'3.1.a'!$M$183</f>
        <v>0</v>
      </c>
      <c r="CG51" s="146">
        <f>'2.3'!CG51/'3.1.a'!$M$183</f>
        <v>0</v>
      </c>
      <c r="CH51" s="146">
        <f>'2.3'!CH51/'3.1.a'!$M$183</f>
        <v>1.9217397809800661E-2</v>
      </c>
      <c r="CI51" s="146">
        <f>'2.3'!CI51/'3.1.a'!$M$183</f>
        <v>2.760110414058364E-2</v>
      </c>
      <c r="CJ51" s="146">
        <f>'2.3'!CJ51/'3.1.a'!$M$183</f>
        <v>7.3830110200044149E-3</v>
      </c>
      <c r="CK51" s="146">
        <f>'2.3'!CK51/'3.1.a'!$M$183</f>
        <v>0</v>
      </c>
      <c r="CL51" s="284">
        <f>'2.3'!CL51/'3.1.a'!$M$183</f>
        <v>5.4201512970388714E-2</v>
      </c>
    </row>
    <row r="52" spans="1:91" s="109" customFormat="1" ht="20.100000000000001" customHeight="1" x14ac:dyDescent="0.25">
      <c r="A52" s="60" t="s">
        <v>519</v>
      </c>
      <c r="B52" s="109" t="s">
        <v>799</v>
      </c>
      <c r="C52" s="228">
        <f>'2.3'!C52/'3.1.a'!$C$183</f>
        <v>1.1793860163498459E-2</v>
      </c>
      <c r="D52" s="148">
        <f>'2.3'!D52/'3.1.a'!$C$183</f>
        <v>0</v>
      </c>
      <c r="E52" s="148">
        <f>'2.3'!E52/'3.1.a'!$C$183</f>
        <v>0</v>
      </c>
      <c r="F52" s="148">
        <f>'2.3'!F52/'3.1.a'!$C$183</f>
        <v>1.1793860163498459E-2</v>
      </c>
      <c r="G52" s="221" t="s">
        <v>833</v>
      </c>
      <c r="H52" s="221" t="s">
        <v>833</v>
      </c>
      <c r="I52" s="148">
        <f>'2.3'!I52/'3.1.a'!$C$183</f>
        <v>0</v>
      </c>
      <c r="J52" s="221" t="s">
        <v>833</v>
      </c>
      <c r="K52" s="228">
        <f>'2.3'!K52/'3.1.a'!$D$183</f>
        <v>1.130985725911495E-2</v>
      </c>
      <c r="L52" s="148">
        <f>'2.3'!L52/'3.1.a'!$D$183</f>
        <v>0</v>
      </c>
      <c r="M52" s="148">
        <f>'2.3'!M52/'3.1.a'!$D$183</f>
        <v>0</v>
      </c>
      <c r="N52" s="148">
        <f>'2.3'!N52/'3.1.a'!$D$183</f>
        <v>1.130985725911495E-2</v>
      </c>
      <c r="O52" s="221" t="s">
        <v>833</v>
      </c>
      <c r="P52" s="221" t="s">
        <v>833</v>
      </c>
      <c r="Q52" s="148">
        <f>'2.3'!Q52/'3.1.a'!$D$183</f>
        <v>0</v>
      </c>
      <c r="R52" s="221" t="s">
        <v>833</v>
      </c>
      <c r="S52" s="228">
        <f>'2.3'!S52/'3.1.a'!$E$183</f>
        <v>1.0903295897645987E-2</v>
      </c>
      <c r="T52" s="148">
        <f>'2.3'!T52/'3.1.a'!$E$183</f>
        <v>0</v>
      </c>
      <c r="U52" s="148">
        <f>'2.3'!U52/'3.1.a'!$E$183</f>
        <v>0</v>
      </c>
      <c r="V52" s="148">
        <f>'2.3'!V52/'3.1.a'!$E$183</f>
        <v>1.0903295897645987E-2</v>
      </c>
      <c r="W52" s="221" t="s">
        <v>833</v>
      </c>
      <c r="X52" s="221" t="s">
        <v>833</v>
      </c>
      <c r="Y52" s="148">
        <f>'2.3'!Y52/'3.1.a'!$E$183</f>
        <v>0</v>
      </c>
      <c r="Z52" s="221" t="s">
        <v>833</v>
      </c>
      <c r="AA52" s="228">
        <f>'2.3'!AA52/'3.1.a'!$F$183</f>
        <v>1.0625444798801264E-2</v>
      </c>
      <c r="AB52" s="148">
        <f>'2.3'!AB52/'3.1.a'!$F$183</f>
        <v>0</v>
      </c>
      <c r="AC52" s="148">
        <f>'2.3'!AC52/'3.1.a'!$F$183</f>
        <v>0</v>
      </c>
      <c r="AD52" s="148">
        <f>'2.3'!AD52/'3.1.a'!$F$183</f>
        <v>1.0625444798801264E-2</v>
      </c>
      <c r="AE52" s="221" t="s">
        <v>833</v>
      </c>
      <c r="AF52" s="221" t="s">
        <v>833</v>
      </c>
      <c r="AG52" s="148">
        <f>'2.3'!AG52/'3.1.a'!$F$183</f>
        <v>0</v>
      </c>
      <c r="AH52" s="221" t="s">
        <v>833</v>
      </c>
      <c r="AI52" s="228">
        <f>'2.3'!AI52/'3.1.a'!$G$183</f>
        <v>1.0608463365363932E-2</v>
      </c>
      <c r="AJ52" s="148">
        <f>'2.3'!AJ52/'3.1.a'!$G$183</f>
        <v>0</v>
      </c>
      <c r="AK52" s="148">
        <f>'2.3'!AK52/'3.1.a'!$G$183</f>
        <v>0</v>
      </c>
      <c r="AL52" s="148">
        <f>'2.3'!AL52/'3.1.a'!$G$183</f>
        <v>1.0608463365363932E-2</v>
      </c>
      <c r="AM52" s="221" t="s">
        <v>833</v>
      </c>
      <c r="AN52" s="221" t="s">
        <v>833</v>
      </c>
      <c r="AO52" s="148">
        <f>'2.3'!AO52/'3.1.a'!$G$183</f>
        <v>0</v>
      </c>
      <c r="AP52" s="221" t="s">
        <v>833</v>
      </c>
      <c r="AQ52" s="228">
        <f>'2.3'!AQ52/'3.1.a'!$H$183</f>
        <v>1.1013140118241359E-2</v>
      </c>
      <c r="AR52" s="148">
        <f>'2.3'!AR52/'3.1.a'!$H$183</f>
        <v>0</v>
      </c>
      <c r="AS52" s="148">
        <f>'2.3'!AS52/'3.1.a'!$H$183</f>
        <v>0</v>
      </c>
      <c r="AT52" s="148">
        <f>'2.3'!AT52/'3.1.a'!$H$183</f>
        <v>1.1013140118241359E-2</v>
      </c>
      <c r="AU52" s="221" t="s">
        <v>833</v>
      </c>
      <c r="AV52" s="221" t="s">
        <v>833</v>
      </c>
      <c r="AW52" s="148">
        <f>'2.3'!AW52/'3.1.a'!$H$183</f>
        <v>0</v>
      </c>
      <c r="AX52" s="221" t="s">
        <v>833</v>
      </c>
      <c r="AY52" s="228">
        <f>'2.3'!AY52/'3.1.a'!$I$183</f>
        <v>1.1445404440432851E-2</v>
      </c>
      <c r="AZ52" s="148">
        <f>'2.3'!AZ52/'3.1.a'!$I$183</f>
        <v>0</v>
      </c>
      <c r="BA52" s="148">
        <f>'2.3'!BA52/'3.1.a'!$I$183</f>
        <v>0</v>
      </c>
      <c r="BB52" s="148">
        <f>'2.3'!BB52/'3.1.a'!$I$183</f>
        <v>1.1445404440432851E-2</v>
      </c>
      <c r="BC52" s="221" t="s">
        <v>833</v>
      </c>
      <c r="BD52" s="221" t="s">
        <v>833</v>
      </c>
      <c r="BE52" s="148">
        <f>'2.3'!BE52/'3.1.a'!$I$183</f>
        <v>0</v>
      </c>
      <c r="BF52" s="221" t="s">
        <v>833</v>
      </c>
      <c r="BG52" s="228">
        <f>'2.3'!BG52/'3.1.a'!$J$183</f>
        <v>1.2038092723637891E-2</v>
      </c>
      <c r="BH52" s="148">
        <f>'2.3'!BH52/'3.1.a'!$J$183</f>
        <v>0</v>
      </c>
      <c r="BI52" s="148">
        <f>'2.3'!BI52/'3.1.a'!$J$183</f>
        <v>0</v>
      </c>
      <c r="BJ52" s="148">
        <f>'2.3'!BJ52/'3.1.a'!$J$183</f>
        <v>1.2038092723637891E-2</v>
      </c>
      <c r="BK52" s="221" t="s">
        <v>833</v>
      </c>
      <c r="BL52" s="221" t="s">
        <v>833</v>
      </c>
      <c r="BM52" s="148">
        <f>'2.3'!BM52/'3.1.a'!$J$183</f>
        <v>0</v>
      </c>
      <c r="BN52" s="221" t="s">
        <v>833</v>
      </c>
      <c r="BO52" s="228">
        <f>'2.3'!BO52/'3.1.a'!$K$183</f>
        <v>1.1733018955302297E-2</v>
      </c>
      <c r="BP52" s="148">
        <f>'2.3'!BP52/'3.1.a'!$K$183</f>
        <v>0</v>
      </c>
      <c r="BQ52" s="148">
        <f>'2.3'!BQ52/'3.1.a'!$K$183</f>
        <v>0</v>
      </c>
      <c r="BR52" s="148">
        <f>'2.3'!BR52/'3.1.a'!$K$183</f>
        <v>1.1733018955302297E-2</v>
      </c>
      <c r="BS52" s="221" t="s">
        <v>833</v>
      </c>
      <c r="BT52" s="221" t="s">
        <v>833</v>
      </c>
      <c r="BU52" s="148">
        <f>'2.3'!BU52/'3.1.a'!$K$183</f>
        <v>0</v>
      </c>
      <c r="BV52" s="221" t="s">
        <v>833</v>
      </c>
      <c r="BW52" s="228">
        <f>'2.3'!BW52/'3.1.a'!$L$183</f>
        <v>1.1842488021171695E-2</v>
      </c>
      <c r="BX52" s="148">
        <f>'2.3'!BX52/'3.1.a'!$L$183</f>
        <v>0</v>
      </c>
      <c r="BY52" s="148">
        <f>'2.3'!BY52/'3.1.a'!$L$183</f>
        <v>0</v>
      </c>
      <c r="BZ52" s="148">
        <f>'2.3'!BZ52/'3.1.a'!$L$183</f>
        <v>1.1842488021171695E-2</v>
      </c>
      <c r="CA52" s="221">
        <f>'2.3'!CA52/'3.1.a'!$L$183</f>
        <v>1.9779339999495018E-2</v>
      </c>
      <c r="CB52" s="221" t="s">
        <v>833</v>
      </c>
      <c r="CC52" s="148">
        <f>'2.3'!CC52/'3.1.a'!$L$183</f>
        <v>0</v>
      </c>
      <c r="CD52" s="221" t="s">
        <v>833</v>
      </c>
      <c r="CE52" s="228">
        <f>'2.3'!CE52/'3.1.a'!$M$183</f>
        <v>1.2093006700814994E-2</v>
      </c>
      <c r="CF52" s="148">
        <f>'2.3'!CF52/'3.1.a'!$M$183</f>
        <v>0</v>
      </c>
      <c r="CG52" s="148">
        <f>'2.3'!CG52/'3.1.a'!$M$183</f>
        <v>0</v>
      </c>
      <c r="CH52" s="148">
        <f>'2.3'!CH52/'3.1.a'!$M$183</f>
        <v>1.2093006700814994E-2</v>
      </c>
      <c r="CI52" s="221">
        <f>'2.3'!CI52/'3.1.a'!$M$183</f>
        <v>2.1255566652346916E-2</v>
      </c>
      <c r="CJ52" s="221" t="s">
        <v>833</v>
      </c>
      <c r="CK52" s="148">
        <f>'2.3'!CK52/'3.1.a'!$M$183</f>
        <v>0</v>
      </c>
      <c r="CL52" s="290" t="s">
        <v>833</v>
      </c>
      <c r="CM52" s="243"/>
    </row>
    <row r="53" spans="1:91" s="109" customFormat="1" ht="20.100000000000001" customHeight="1" x14ac:dyDescent="0.25">
      <c r="A53" s="60" t="s">
        <v>520</v>
      </c>
      <c r="B53" s="109" t="s">
        <v>797</v>
      </c>
      <c r="C53" s="228">
        <f>'2.3'!C53/'3.1.a'!$C$183</f>
        <v>6.5956404006179354E-3</v>
      </c>
      <c r="D53" s="148">
        <f>'2.3'!D53/'3.1.a'!$C$183</f>
        <v>0</v>
      </c>
      <c r="E53" s="148">
        <f>'2.3'!E53/'3.1.a'!$C$183</f>
        <v>0</v>
      </c>
      <c r="F53" s="148">
        <f>'2.3'!F53/'3.1.a'!$C$183</f>
        <v>6.5956404006179354E-3</v>
      </c>
      <c r="G53" s="221" t="s">
        <v>833</v>
      </c>
      <c r="H53" s="221" t="s">
        <v>833</v>
      </c>
      <c r="I53" s="148">
        <f>'2.3'!I53/'3.1.a'!$C$183</f>
        <v>0</v>
      </c>
      <c r="J53" s="221" t="s">
        <v>833</v>
      </c>
      <c r="K53" s="228">
        <f>'2.3'!K53/'3.1.a'!$D$183</f>
        <v>6.1703389391122628E-3</v>
      </c>
      <c r="L53" s="148">
        <f>'2.3'!L53/'3.1.a'!$D$183</f>
        <v>0</v>
      </c>
      <c r="M53" s="148">
        <f>'2.3'!M53/'3.1.a'!$D$183</f>
        <v>0</v>
      </c>
      <c r="N53" s="148">
        <f>'2.3'!N53/'3.1.a'!$D$183</f>
        <v>6.1703389391122628E-3</v>
      </c>
      <c r="O53" s="221" t="s">
        <v>833</v>
      </c>
      <c r="P53" s="221" t="s">
        <v>833</v>
      </c>
      <c r="Q53" s="148">
        <f>'2.3'!Q53/'3.1.a'!$D$183</f>
        <v>0</v>
      </c>
      <c r="R53" s="221" t="s">
        <v>833</v>
      </c>
      <c r="S53" s="228">
        <f>'2.3'!S53/'3.1.a'!$E$183</f>
        <v>5.668069491945601E-3</v>
      </c>
      <c r="T53" s="148">
        <f>'2.3'!T53/'3.1.a'!$E$183</f>
        <v>0</v>
      </c>
      <c r="U53" s="148">
        <f>'2.3'!U53/'3.1.a'!$E$183</f>
        <v>0</v>
      </c>
      <c r="V53" s="148">
        <f>'2.3'!V53/'3.1.a'!$E$183</f>
        <v>5.668069491945601E-3</v>
      </c>
      <c r="W53" s="221" t="s">
        <v>833</v>
      </c>
      <c r="X53" s="221" t="s">
        <v>833</v>
      </c>
      <c r="Y53" s="148">
        <f>'2.3'!Y53/'3.1.a'!$E$183</f>
        <v>0</v>
      </c>
      <c r="Z53" s="221" t="s">
        <v>833</v>
      </c>
      <c r="AA53" s="228">
        <f>'2.3'!AA53/'3.1.a'!$F$183</f>
        <v>5.6434478424077193E-3</v>
      </c>
      <c r="AB53" s="148">
        <f>'2.3'!AB53/'3.1.a'!$F$183</f>
        <v>0</v>
      </c>
      <c r="AC53" s="148">
        <f>'2.3'!AC53/'3.1.a'!$F$183</f>
        <v>0</v>
      </c>
      <c r="AD53" s="148">
        <f>'2.3'!AD53/'3.1.a'!$F$183</f>
        <v>5.6434478424077193E-3</v>
      </c>
      <c r="AE53" s="221" t="s">
        <v>833</v>
      </c>
      <c r="AF53" s="221" t="s">
        <v>833</v>
      </c>
      <c r="AG53" s="148">
        <f>'2.3'!AG53/'3.1.a'!$F$183</f>
        <v>0</v>
      </c>
      <c r="AH53" s="221" t="s">
        <v>833</v>
      </c>
      <c r="AI53" s="228">
        <f>'2.3'!AI53/'3.1.a'!$G$183</f>
        <v>5.7941143422536919E-3</v>
      </c>
      <c r="AJ53" s="148">
        <f>'2.3'!AJ53/'3.1.a'!$G$183</f>
        <v>0</v>
      </c>
      <c r="AK53" s="148">
        <f>'2.3'!AK53/'3.1.a'!$G$183</f>
        <v>0</v>
      </c>
      <c r="AL53" s="148">
        <f>'2.3'!AL53/'3.1.a'!$G$183</f>
        <v>5.7941143422536919E-3</v>
      </c>
      <c r="AM53" s="221" t="s">
        <v>833</v>
      </c>
      <c r="AN53" s="221" t="s">
        <v>833</v>
      </c>
      <c r="AO53" s="148">
        <f>'2.3'!AO53/'3.1.a'!$G$183</f>
        <v>0</v>
      </c>
      <c r="AP53" s="221" t="s">
        <v>833</v>
      </c>
      <c r="AQ53" s="228">
        <f>'2.3'!AQ53/'3.1.a'!$H$183</f>
        <v>6.1480907786534101E-3</v>
      </c>
      <c r="AR53" s="148">
        <f>'2.3'!AR53/'3.1.a'!$H$183</f>
        <v>0</v>
      </c>
      <c r="AS53" s="148">
        <f>'2.3'!AS53/'3.1.a'!$H$183</f>
        <v>0</v>
      </c>
      <c r="AT53" s="148">
        <f>'2.3'!AT53/'3.1.a'!$H$183</f>
        <v>6.1480907786534101E-3</v>
      </c>
      <c r="AU53" s="221" t="s">
        <v>833</v>
      </c>
      <c r="AV53" s="221" t="s">
        <v>833</v>
      </c>
      <c r="AW53" s="148">
        <f>'2.3'!AW53/'3.1.a'!$H$183</f>
        <v>0</v>
      </c>
      <c r="AX53" s="221" t="s">
        <v>833</v>
      </c>
      <c r="AY53" s="228">
        <f>'2.3'!AY53/'3.1.a'!$I$183</f>
        <v>6.1624027049964536E-3</v>
      </c>
      <c r="AZ53" s="148">
        <f>'2.3'!AZ53/'3.1.a'!$I$183</f>
        <v>0</v>
      </c>
      <c r="BA53" s="148">
        <f>'2.3'!BA53/'3.1.a'!$I$183</f>
        <v>0</v>
      </c>
      <c r="BB53" s="148">
        <f>'2.3'!BB53/'3.1.a'!$I$183</f>
        <v>6.1624027049964536E-3</v>
      </c>
      <c r="BC53" s="221" t="s">
        <v>833</v>
      </c>
      <c r="BD53" s="221" t="s">
        <v>833</v>
      </c>
      <c r="BE53" s="148">
        <f>'2.3'!BE53/'3.1.a'!$I$183</f>
        <v>0</v>
      </c>
      <c r="BF53" s="221" t="s">
        <v>833</v>
      </c>
      <c r="BG53" s="228">
        <f>'2.3'!BG53/'3.1.a'!$J$183</f>
        <v>6.5069244592398023E-3</v>
      </c>
      <c r="BH53" s="148">
        <f>'2.3'!BH53/'3.1.a'!$J$183</f>
        <v>0</v>
      </c>
      <c r="BI53" s="148">
        <f>'2.3'!BI53/'3.1.a'!$J$183</f>
        <v>0</v>
      </c>
      <c r="BJ53" s="148">
        <f>'2.3'!BJ53/'3.1.a'!$J$183</f>
        <v>6.5069244592398023E-3</v>
      </c>
      <c r="BK53" s="221" t="s">
        <v>833</v>
      </c>
      <c r="BL53" s="221" t="s">
        <v>833</v>
      </c>
      <c r="BM53" s="148">
        <f>'2.3'!BM53/'3.1.a'!$J$183</f>
        <v>0</v>
      </c>
      <c r="BN53" s="221" t="s">
        <v>833</v>
      </c>
      <c r="BO53" s="228">
        <f>'2.3'!BO53/'3.1.a'!$K$183</f>
        <v>6.630291119554846E-3</v>
      </c>
      <c r="BP53" s="148">
        <f>'2.3'!BP53/'3.1.a'!$K$183</f>
        <v>0</v>
      </c>
      <c r="BQ53" s="148">
        <f>'2.3'!BQ53/'3.1.a'!$K$183</f>
        <v>0</v>
      </c>
      <c r="BR53" s="148">
        <f>'2.3'!BR53/'3.1.a'!$K$183</f>
        <v>6.630291119554846E-3</v>
      </c>
      <c r="BS53" s="221" t="s">
        <v>833</v>
      </c>
      <c r="BT53" s="221" t="s">
        <v>833</v>
      </c>
      <c r="BU53" s="148">
        <f>'2.3'!BU53/'3.1.a'!$K$183</f>
        <v>0</v>
      </c>
      <c r="BV53" s="221" t="s">
        <v>833</v>
      </c>
      <c r="BW53" s="228">
        <f>'2.3'!BW53/'3.1.a'!$L$183</f>
        <v>6.7348280642339272E-3</v>
      </c>
      <c r="BX53" s="148">
        <f>'2.3'!BX53/'3.1.a'!$L$183</f>
        <v>0</v>
      </c>
      <c r="BY53" s="148">
        <f>'2.3'!BY53/'3.1.a'!$L$183</f>
        <v>0</v>
      </c>
      <c r="BZ53" s="148">
        <f>'2.3'!BZ53/'3.1.a'!$L$183</f>
        <v>6.7348280642339272E-3</v>
      </c>
      <c r="CA53" s="221">
        <f>'2.3'!CA53/'3.1.a'!$L$183</f>
        <v>5.3618154658552934E-3</v>
      </c>
      <c r="CB53" s="221" t="s">
        <v>833</v>
      </c>
      <c r="CC53" s="148">
        <f>'2.3'!CC53/'3.1.a'!$L$183</f>
        <v>0</v>
      </c>
      <c r="CD53" s="221" t="s">
        <v>833</v>
      </c>
      <c r="CE53" s="228">
        <f>'2.3'!CE53/'3.1.a'!$M$183</f>
        <v>6.9317503793740968E-3</v>
      </c>
      <c r="CF53" s="148">
        <f>'2.3'!CF53/'3.1.a'!$M$183</f>
        <v>0</v>
      </c>
      <c r="CG53" s="148">
        <f>'2.3'!CG53/'3.1.a'!$M$183</f>
        <v>0</v>
      </c>
      <c r="CH53" s="148">
        <f>'2.3'!CH53/'3.1.a'!$M$183</f>
        <v>6.9317503793740968E-3</v>
      </c>
      <c r="CI53" s="221">
        <f>'2.3'!CI53/'3.1.a'!$M$183</f>
        <v>6.1012269325306052E-3</v>
      </c>
      <c r="CJ53" s="221" t="s">
        <v>833</v>
      </c>
      <c r="CK53" s="148">
        <f>'2.3'!CK53/'3.1.a'!$M$183</f>
        <v>0</v>
      </c>
      <c r="CL53" s="290" t="s">
        <v>833</v>
      </c>
      <c r="CM53" s="243"/>
    </row>
    <row r="54" spans="1:91" s="109" customFormat="1" ht="20.100000000000001" customHeight="1" x14ac:dyDescent="0.25">
      <c r="A54" s="60" t="s">
        <v>800</v>
      </c>
      <c r="B54" s="109" t="s">
        <v>798</v>
      </c>
      <c r="C54" s="228">
        <f>'2.3'!C54/'3.1.a'!$C$183</f>
        <v>1.0054896611549555E-4</v>
      </c>
      <c r="D54" s="148">
        <f>'2.3'!D54/'3.1.a'!$C$183</f>
        <v>0</v>
      </c>
      <c r="E54" s="148">
        <f>'2.3'!E54/'3.1.a'!$C$183</f>
        <v>0</v>
      </c>
      <c r="F54" s="148">
        <f>'2.3'!F54/'3.1.a'!$C$183</f>
        <v>1.0054896611549555E-4</v>
      </c>
      <c r="G54" s="221" t="s">
        <v>833</v>
      </c>
      <c r="H54" s="221" t="s">
        <v>833</v>
      </c>
      <c r="I54" s="148">
        <f>'2.3'!I54/'3.1.a'!$C$183</f>
        <v>0</v>
      </c>
      <c r="J54" s="221" t="s">
        <v>833</v>
      </c>
      <c r="K54" s="228">
        <f>'2.3'!K54/'3.1.a'!$D$183</f>
        <v>9.8992556365052218E-5</v>
      </c>
      <c r="L54" s="148">
        <f>'2.3'!L54/'3.1.a'!$D$183</f>
        <v>0</v>
      </c>
      <c r="M54" s="148">
        <f>'2.3'!M54/'3.1.a'!$D$183</f>
        <v>0</v>
      </c>
      <c r="N54" s="148">
        <f>'2.3'!N54/'3.1.a'!$D$183</f>
        <v>9.8992556365052218E-5</v>
      </c>
      <c r="O54" s="221" t="s">
        <v>833</v>
      </c>
      <c r="P54" s="221" t="s">
        <v>833</v>
      </c>
      <c r="Q54" s="148">
        <f>'2.3'!Q54/'3.1.a'!$D$183</f>
        <v>0</v>
      </c>
      <c r="R54" s="221" t="s">
        <v>833</v>
      </c>
      <c r="S54" s="228">
        <f>'2.3'!S54/'3.1.a'!$E$183</f>
        <v>9.6329432062277251E-5</v>
      </c>
      <c r="T54" s="148">
        <f>'2.3'!T54/'3.1.a'!$E$183</f>
        <v>0</v>
      </c>
      <c r="U54" s="148">
        <f>'2.3'!U54/'3.1.a'!$E$183</f>
        <v>0</v>
      </c>
      <c r="V54" s="148">
        <f>'2.3'!V54/'3.1.a'!$E$183</f>
        <v>9.6329432062277251E-5</v>
      </c>
      <c r="W54" s="221" t="s">
        <v>833</v>
      </c>
      <c r="X54" s="221" t="s">
        <v>833</v>
      </c>
      <c r="Y54" s="148">
        <f>'2.3'!Y54/'3.1.a'!$E$183</f>
        <v>0</v>
      </c>
      <c r="Z54" s="221" t="s">
        <v>833</v>
      </c>
      <c r="AA54" s="228">
        <f>'2.3'!AA54/'3.1.a'!$F$183</f>
        <v>9.7121807994719791E-5</v>
      </c>
      <c r="AB54" s="148">
        <f>'2.3'!AB54/'3.1.a'!$F$183</f>
        <v>0</v>
      </c>
      <c r="AC54" s="148">
        <f>'2.3'!AC54/'3.1.a'!$F$183</f>
        <v>0</v>
      </c>
      <c r="AD54" s="148">
        <f>'2.3'!AD54/'3.1.a'!$F$183</f>
        <v>9.7121807994719791E-5</v>
      </c>
      <c r="AE54" s="221" t="s">
        <v>833</v>
      </c>
      <c r="AF54" s="221" t="s">
        <v>833</v>
      </c>
      <c r="AG54" s="148">
        <f>'2.3'!AG54/'3.1.a'!$F$183</f>
        <v>0</v>
      </c>
      <c r="AH54" s="221" t="s">
        <v>833</v>
      </c>
      <c r="AI54" s="228">
        <f>'2.3'!AI54/'3.1.a'!$G$183</f>
        <v>1.5064964285243365E-4</v>
      </c>
      <c r="AJ54" s="148">
        <f>'2.3'!AJ54/'3.1.a'!$G$183</f>
        <v>0</v>
      </c>
      <c r="AK54" s="148">
        <f>'2.3'!AK54/'3.1.a'!$G$183</f>
        <v>0</v>
      </c>
      <c r="AL54" s="148">
        <f>'2.3'!AL54/'3.1.a'!$G$183</f>
        <v>1.5064964285243365E-4</v>
      </c>
      <c r="AM54" s="221" t="s">
        <v>833</v>
      </c>
      <c r="AN54" s="221" t="s">
        <v>833</v>
      </c>
      <c r="AO54" s="148">
        <f>'2.3'!AO54/'3.1.a'!$G$183</f>
        <v>0</v>
      </c>
      <c r="AP54" s="221" t="s">
        <v>833</v>
      </c>
      <c r="AQ54" s="228">
        <f>'2.3'!AQ54/'3.1.a'!$H$183</f>
        <v>1.2185453553003133E-4</v>
      </c>
      <c r="AR54" s="148">
        <f>'2.3'!AR54/'3.1.a'!$H$183</f>
        <v>0</v>
      </c>
      <c r="AS54" s="148">
        <f>'2.3'!AS54/'3.1.a'!$H$183</f>
        <v>0</v>
      </c>
      <c r="AT54" s="148">
        <f>'2.3'!AT54/'3.1.a'!$H$183</f>
        <v>1.2185453553003133E-4</v>
      </c>
      <c r="AU54" s="221" t="s">
        <v>833</v>
      </c>
      <c r="AV54" s="221" t="s">
        <v>833</v>
      </c>
      <c r="AW54" s="148">
        <f>'2.3'!AW54/'3.1.a'!$H$183</f>
        <v>0</v>
      </c>
      <c r="AX54" s="221" t="s">
        <v>833</v>
      </c>
      <c r="AY54" s="228">
        <f>'2.3'!AY54/'3.1.a'!$I$183</f>
        <v>1.970416533067021E-4</v>
      </c>
      <c r="AZ54" s="148">
        <f>'2.3'!AZ54/'3.1.a'!$I$183</f>
        <v>0</v>
      </c>
      <c r="BA54" s="148">
        <f>'2.3'!BA54/'3.1.a'!$I$183</f>
        <v>0</v>
      </c>
      <c r="BB54" s="148">
        <f>'2.3'!BB54/'3.1.a'!$I$183</f>
        <v>1.970416533067021E-4</v>
      </c>
      <c r="BC54" s="221" t="s">
        <v>833</v>
      </c>
      <c r="BD54" s="221" t="s">
        <v>833</v>
      </c>
      <c r="BE54" s="148">
        <f>'2.3'!BE54/'3.1.a'!$I$183</f>
        <v>0</v>
      </c>
      <c r="BF54" s="221" t="s">
        <v>833</v>
      </c>
      <c r="BG54" s="228">
        <f>'2.3'!BG54/'3.1.a'!$J$183</f>
        <v>2.0931442428588141E-4</v>
      </c>
      <c r="BH54" s="148">
        <f>'2.3'!BH54/'3.1.a'!$J$183</f>
        <v>0</v>
      </c>
      <c r="BI54" s="148">
        <f>'2.3'!BI54/'3.1.a'!$J$183</f>
        <v>0</v>
      </c>
      <c r="BJ54" s="148">
        <f>'2.3'!BJ54/'3.1.a'!$J$183</f>
        <v>2.0931442428588141E-4</v>
      </c>
      <c r="BK54" s="221" t="s">
        <v>833</v>
      </c>
      <c r="BL54" s="221" t="s">
        <v>833</v>
      </c>
      <c r="BM54" s="148">
        <f>'2.3'!BM54/'3.1.a'!$J$183</f>
        <v>0</v>
      </c>
      <c r="BN54" s="221" t="s">
        <v>833</v>
      </c>
      <c r="BO54" s="228">
        <f>'2.3'!BO54/'3.1.a'!$K$183</f>
        <v>1.9660209148016867E-4</v>
      </c>
      <c r="BP54" s="148">
        <f>'2.3'!BP54/'3.1.a'!$K$183</f>
        <v>0</v>
      </c>
      <c r="BQ54" s="148">
        <f>'2.3'!BQ54/'3.1.a'!$K$183</f>
        <v>0</v>
      </c>
      <c r="BR54" s="148">
        <f>'2.3'!BR54/'3.1.a'!$K$183</f>
        <v>1.9660209148016867E-4</v>
      </c>
      <c r="BS54" s="221" t="s">
        <v>833</v>
      </c>
      <c r="BT54" s="221" t="s">
        <v>833</v>
      </c>
      <c r="BU54" s="148">
        <f>'2.3'!BU54/'3.1.a'!$K$183</f>
        <v>0</v>
      </c>
      <c r="BV54" s="221" t="s">
        <v>833</v>
      </c>
      <c r="BW54" s="228">
        <f>'2.3'!BW54/'3.1.a'!$L$183</f>
        <v>1.7721322904211517E-4</v>
      </c>
      <c r="BX54" s="148">
        <f>'2.3'!BX54/'3.1.a'!$L$183</f>
        <v>0</v>
      </c>
      <c r="BY54" s="148">
        <f>'2.3'!BY54/'3.1.a'!$L$183</f>
        <v>0</v>
      </c>
      <c r="BZ54" s="148">
        <f>'2.3'!BZ54/'3.1.a'!$L$183</f>
        <v>1.7721322904211517E-4</v>
      </c>
      <c r="CA54" s="221">
        <f>'2.3'!CA54/'3.1.a'!$L$183</f>
        <v>4.2339163053476786E-4</v>
      </c>
      <c r="CB54" s="221" t="s">
        <v>833</v>
      </c>
      <c r="CC54" s="148">
        <f>'2.3'!CC54/'3.1.a'!$L$183</f>
        <v>0</v>
      </c>
      <c r="CD54" s="221" t="s">
        <v>833</v>
      </c>
      <c r="CE54" s="228">
        <f>'2.3'!CE54/'3.1.a'!$M$183</f>
        <v>1.9264072961156756E-4</v>
      </c>
      <c r="CF54" s="148">
        <f>'2.3'!CF54/'3.1.a'!$M$183</f>
        <v>0</v>
      </c>
      <c r="CG54" s="148">
        <f>'2.3'!CG54/'3.1.a'!$M$183</f>
        <v>0</v>
      </c>
      <c r="CH54" s="148">
        <f>'2.3'!CH54/'3.1.a'!$M$183</f>
        <v>1.9264072961156756E-4</v>
      </c>
      <c r="CI54" s="221">
        <f>'2.3'!CI54/'3.1.a'!$M$183</f>
        <v>2.4431055570612009E-4</v>
      </c>
      <c r="CJ54" s="221" t="s">
        <v>833</v>
      </c>
      <c r="CK54" s="148">
        <f>'2.3'!CK54/'3.1.a'!$M$183</f>
        <v>0</v>
      </c>
      <c r="CL54" s="290" t="s">
        <v>833</v>
      </c>
      <c r="CM54" s="243"/>
    </row>
    <row r="55" spans="1:91" ht="20.100000000000001" customHeight="1" x14ac:dyDescent="0.25">
      <c r="A55" s="32">
        <v>28</v>
      </c>
      <c r="B55" s="33" t="s">
        <v>398</v>
      </c>
      <c r="C55" s="236">
        <f>'2.3'!C55/'3.1.a'!$C$183</f>
        <v>2.7089071217513885E-3</v>
      </c>
      <c r="D55" s="213">
        <f>'2.3'!D55/'3.1.a'!$C$183</f>
        <v>0</v>
      </c>
      <c r="E55" s="213">
        <f>'2.3'!E55/'3.1.a'!$C$183</f>
        <v>0</v>
      </c>
      <c r="F55" s="213">
        <f>'2.3'!F55/'3.1.a'!$C$183</f>
        <v>2.7089071217513885E-3</v>
      </c>
      <c r="G55" s="213">
        <f>'2.3'!G55/'3.1.a'!$C$183</f>
        <v>5.0855908479142987E-3</v>
      </c>
      <c r="H55" s="213">
        <f>'2.3'!H55/'3.1.a'!$C$183</f>
        <v>3.5471381117488723E-3</v>
      </c>
      <c r="I55" s="213">
        <f>'2.3'!I55/'3.1.a'!$C$183</f>
        <v>0</v>
      </c>
      <c r="J55" s="237">
        <f>'2.3'!J55/'3.1.a'!$C$183</f>
        <v>1.134163608141456E-2</v>
      </c>
      <c r="K55" s="236">
        <f>'2.3'!K55/'3.1.a'!$D$183</f>
        <v>4.5630772294537889E-3</v>
      </c>
      <c r="L55" s="213">
        <f>'2.3'!L55/'3.1.a'!$D$183</f>
        <v>0</v>
      </c>
      <c r="M55" s="213">
        <f>'2.3'!M55/'3.1.a'!$D$183</f>
        <v>0</v>
      </c>
      <c r="N55" s="213">
        <f>'2.3'!N55/'3.1.a'!$D$183</f>
        <v>4.5630772294537889E-3</v>
      </c>
      <c r="O55" s="213">
        <f>'2.3'!O55/'3.1.a'!$D$183</f>
        <v>4.9445747569379231E-3</v>
      </c>
      <c r="P55" s="213">
        <f>'2.3'!P55/'3.1.a'!$D$183</f>
        <v>3.6455163079037638E-3</v>
      </c>
      <c r="Q55" s="213">
        <f>'2.3'!Q55/'3.1.a'!$D$183</f>
        <v>0</v>
      </c>
      <c r="R55" s="237">
        <f>'2.3'!R55/'3.1.a'!$D$183</f>
        <v>1.3153168294295475E-2</v>
      </c>
      <c r="S55" s="236">
        <f>'2.3'!S55/'3.1.a'!$E$183</f>
        <v>5.3557891156252382E-3</v>
      </c>
      <c r="T55" s="213">
        <f>'2.3'!T55/'3.1.a'!$E$183</f>
        <v>0</v>
      </c>
      <c r="U55" s="213">
        <f>'2.3'!U55/'3.1.a'!$E$183</f>
        <v>0</v>
      </c>
      <c r="V55" s="213">
        <f>'2.3'!V55/'3.1.a'!$E$183</f>
        <v>5.3557891156252382E-3</v>
      </c>
      <c r="W55" s="213">
        <f>'2.3'!W55/'3.1.a'!$E$183</f>
        <v>4.8625410267273848E-3</v>
      </c>
      <c r="X55" s="213">
        <f>'2.3'!X55/'3.1.a'!$E$183</f>
        <v>4.0605979079438763E-3</v>
      </c>
      <c r="Y55" s="213">
        <f>'2.3'!Y55/'3.1.a'!$E$183</f>
        <v>0</v>
      </c>
      <c r="Z55" s="237">
        <f>'2.3'!Z55/'3.1.a'!$E$183</f>
        <v>1.4278928050296501E-2</v>
      </c>
      <c r="AA55" s="236">
        <f>'2.3'!AA55/'3.1.a'!$F$183</f>
        <v>5.9700592219180896E-3</v>
      </c>
      <c r="AB55" s="213">
        <f>'2.3'!AB55/'3.1.a'!$F$183</f>
        <v>0</v>
      </c>
      <c r="AC55" s="213">
        <f>'2.3'!AC55/'3.1.a'!$F$183</f>
        <v>0</v>
      </c>
      <c r="AD55" s="213">
        <f>'2.3'!AD55/'3.1.a'!$F$183</f>
        <v>5.9700592219180896E-3</v>
      </c>
      <c r="AE55" s="213">
        <f>'2.3'!AE55/'3.1.a'!$F$183</f>
        <v>4.8570337425175147E-3</v>
      </c>
      <c r="AF55" s="213">
        <f>'2.3'!AF55/'3.1.a'!$F$183</f>
        <v>3.7610973703929456E-3</v>
      </c>
      <c r="AG55" s="213">
        <f>'2.3'!AG55/'3.1.a'!$F$183</f>
        <v>0</v>
      </c>
      <c r="AH55" s="237">
        <f>'2.3'!AH55/'3.1.a'!$F$183</f>
        <v>1.4588190334828548E-2</v>
      </c>
      <c r="AI55" s="236">
        <f>'2.3'!AI55/'3.1.a'!$G$183</f>
        <v>6.491728931259837E-3</v>
      </c>
      <c r="AJ55" s="213">
        <f>'2.3'!AJ55/'3.1.a'!$G$183</f>
        <v>0</v>
      </c>
      <c r="AK55" s="213">
        <f>'2.3'!AK55/'3.1.a'!$G$183</f>
        <v>0</v>
      </c>
      <c r="AL55" s="213">
        <f>'2.3'!AL55/'3.1.a'!$G$183</f>
        <v>6.491728931259837E-3</v>
      </c>
      <c r="AM55" s="213">
        <f>'2.3'!AM55/'3.1.a'!$G$183</f>
        <v>4.9709873972434955E-3</v>
      </c>
      <c r="AN55" s="213">
        <f>'2.3'!AN55/'3.1.a'!$G$183</f>
        <v>3.9905884718048294E-3</v>
      </c>
      <c r="AO55" s="213">
        <f>'2.3'!AO55/'3.1.a'!$G$183</f>
        <v>0</v>
      </c>
      <c r="AP55" s="237">
        <f>'2.3'!AP55/'3.1.a'!$G$183</f>
        <v>1.5453304800308161E-2</v>
      </c>
      <c r="AQ55" s="236">
        <f>'2.3'!AQ55/'3.1.a'!$H$183</f>
        <v>5.4873696259371196E-3</v>
      </c>
      <c r="AR55" s="213">
        <f>'2.3'!AR55/'3.1.a'!$H$183</f>
        <v>0</v>
      </c>
      <c r="AS55" s="213">
        <f>'2.3'!AS55/'3.1.a'!$H$183</f>
        <v>0</v>
      </c>
      <c r="AT55" s="213">
        <f>'2.3'!AT55/'3.1.a'!$H$183</f>
        <v>5.4873696259371196E-3</v>
      </c>
      <c r="AU55" s="213">
        <f>'2.3'!AU55/'3.1.a'!$H$183</f>
        <v>5.5244022292136137E-3</v>
      </c>
      <c r="AV55" s="213">
        <f>'2.3'!AV55/'3.1.a'!$H$183</f>
        <v>5.3452353978784006E-3</v>
      </c>
      <c r="AW55" s="213">
        <f>'2.3'!AW55/'3.1.a'!$H$183</f>
        <v>0</v>
      </c>
      <c r="AX55" s="237">
        <f>'2.3'!AX55/'3.1.a'!$H$183</f>
        <v>1.6357007253029136E-2</v>
      </c>
      <c r="AY55" s="236">
        <f>'2.3'!AY55/'3.1.a'!$I$183</f>
        <v>5.3400340424194703E-3</v>
      </c>
      <c r="AZ55" s="213">
        <f>'2.3'!AZ55/'3.1.a'!$I$183</f>
        <v>0</v>
      </c>
      <c r="BA55" s="213">
        <f>'2.3'!BA55/'3.1.a'!$I$183</f>
        <v>0</v>
      </c>
      <c r="BB55" s="213">
        <f>'2.3'!BB55/'3.1.a'!$I$183</f>
        <v>5.3400340424194703E-3</v>
      </c>
      <c r="BC55" s="213">
        <f>'2.3'!BC55/'3.1.a'!$I$183</f>
        <v>6.4521830692109263E-3</v>
      </c>
      <c r="BD55" s="213">
        <f>'2.3'!BD55/'3.1.a'!$I$183</f>
        <v>4.902215196158478E-3</v>
      </c>
      <c r="BE55" s="213">
        <f>'2.3'!BE55/'3.1.a'!$I$183</f>
        <v>0</v>
      </c>
      <c r="BF55" s="237">
        <f>'2.3'!BF55/'3.1.a'!$I$183</f>
        <v>1.6694432307788876E-2</v>
      </c>
      <c r="BG55" s="236">
        <f>'2.3'!BG55/'3.1.a'!$J$183</f>
        <v>3.9725694894668121E-3</v>
      </c>
      <c r="BH55" s="213">
        <f>'2.3'!BH55/'3.1.a'!$J$183</f>
        <v>0</v>
      </c>
      <c r="BI55" s="213">
        <f>'2.3'!BI55/'3.1.a'!$J$183</f>
        <v>0</v>
      </c>
      <c r="BJ55" s="213">
        <f>'2.3'!BJ55/'3.1.a'!$J$183</f>
        <v>3.9725694894668121E-3</v>
      </c>
      <c r="BK55" s="213">
        <f>'2.3'!BK55/'3.1.a'!$J$183</f>
        <v>5.470471332691222E-3</v>
      </c>
      <c r="BL55" s="213">
        <f>'2.3'!BL55/'3.1.a'!$J$183</f>
        <v>4.8476441397292298E-3</v>
      </c>
      <c r="BM55" s="213">
        <f>'2.3'!BM55/'3.1.a'!$J$183</f>
        <v>0</v>
      </c>
      <c r="BN55" s="237">
        <f>'2.3'!BN55/'3.1.a'!$J$183</f>
        <v>1.4290684961887264E-2</v>
      </c>
      <c r="BO55" s="236">
        <f>'2.3'!BO55/'3.1.a'!$K$183</f>
        <v>4.676531963736995E-3</v>
      </c>
      <c r="BP55" s="213">
        <f>'2.3'!BP55/'3.1.a'!$K$183</f>
        <v>0</v>
      </c>
      <c r="BQ55" s="213">
        <f>'2.3'!BQ55/'3.1.a'!$K$183</f>
        <v>0</v>
      </c>
      <c r="BR55" s="213">
        <f>'2.3'!BR55/'3.1.a'!$K$183</f>
        <v>4.676531963736995E-3</v>
      </c>
      <c r="BS55" s="213">
        <f>'2.3'!BS55/'3.1.a'!$K$183</f>
        <v>5.2841823488661913E-3</v>
      </c>
      <c r="BT55" s="213">
        <f>'2.3'!BT55/'3.1.a'!$K$183</f>
        <v>5.0212721655910463E-3</v>
      </c>
      <c r="BU55" s="213">
        <f>'2.3'!BU55/'3.1.a'!$K$183</f>
        <v>0</v>
      </c>
      <c r="BV55" s="237">
        <f>'2.3'!BV55/'3.1.a'!$K$183</f>
        <v>1.4981986478194232E-2</v>
      </c>
      <c r="BW55" s="236">
        <f>'2.3'!BW55/'3.1.a'!$L$183</f>
        <v>9.2201485227914881E-3</v>
      </c>
      <c r="BX55" s="213">
        <f>'2.3'!BX55/'3.1.a'!$L$183</f>
        <v>0</v>
      </c>
      <c r="BY55" s="213">
        <f>'2.3'!BY55/'3.1.a'!$L$183</f>
        <v>0</v>
      </c>
      <c r="BZ55" s="213">
        <f>'2.3'!BZ55/'3.1.a'!$L$183</f>
        <v>9.2201485227914881E-3</v>
      </c>
      <c r="CA55" s="213">
        <f>'2.3'!CA55/'3.1.a'!$L$183</f>
        <v>4.8260371721134494E-3</v>
      </c>
      <c r="CB55" s="213">
        <f>'2.3'!CB55/'3.1.a'!$L$183</f>
        <v>5.1675209578530799E-3</v>
      </c>
      <c r="CC55" s="213">
        <f>'2.3'!CC55/'3.1.a'!$L$183</f>
        <v>0</v>
      </c>
      <c r="CD55" s="237">
        <f>'2.3'!CD55/'3.1.a'!$L$183</f>
        <v>1.9213706652758015E-2</v>
      </c>
      <c r="CE55" s="236">
        <f>'2.3'!CE55/'3.1.a'!$M$183</f>
        <v>4.5821444026020921E-3</v>
      </c>
      <c r="CF55" s="213">
        <f>'2.3'!CF55/'3.1.a'!$M$183</f>
        <v>0</v>
      </c>
      <c r="CG55" s="213">
        <f>'2.3'!CG55/'3.1.a'!$M$183</f>
        <v>0</v>
      </c>
      <c r="CH55" s="213">
        <f>'2.3'!CH55/'3.1.a'!$M$183</f>
        <v>4.5821444026020921E-3</v>
      </c>
      <c r="CI55" s="213">
        <f>'2.3'!CI55/'3.1.a'!$M$183</f>
        <v>5.831053429268933E-3</v>
      </c>
      <c r="CJ55" s="213">
        <f>'2.3'!CJ55/'3.1.a'!$M$183</f>
        <v>5.5572146797545031E-3</v>
      </c>
      <c r="CK55" s="213">
        <f>'2.3'!CK55/'3.1.a'!$M$183</f>
        <v>0</v>
      </c>
      <c r="CL55" s="283">
        <f>'2.3'!CL55/'3.1.a'!$M$183</f>
        <v>1.5970412511625526E-2</v>
      </c>
    </row>
    <row r="56" spans="1:91" ht="20.100000000000001" customHeight="1" x14ac:dyDescent="0.25">
      <c r="A56" s="35">
        <v>281</v>
      </c>
      <c r="B56" s="36" t="s">
        <v>521</v>
      </c>
      <c r="C56" s="224">
        <f>'2.3'!C56/'3.1.a'!$C$183</f>
        <v>0</v>
      </c>
      <c r="D56" s="146">
        <f>'2.3'!D56/'3.1.a'!$C$183</f>
        <v>0</v>
      </c>
      <c r="E56" s="146">
        <f>'2.3'!E56/'3.1.a'!$C$183</f>
        <v>0</v>
      </c>
      <c r="F56" s="146">
        <f>'2.3'!F56/'3.1.a'!$C$183</f>
        <v>0</v>
      </c>
      <c r="G56" s="146">
        <f>'2.3'!G56/'3.1.a'!$C$183</f>
        <v>0</v>
      </c>
      <c r="H56" s="146">
        <f>'2.3'!H56/'3.1.a'!$C$183</f>
        <v>7.0487008109171568E-7</v>
      </c>
      <c r="I56" s="146">
        <f>'2.3'!I56/'3.1.a'!$C$183</f>
        <v>0</v>
      </c>
      <c r="J56" s="225">
        <f>'2.3'!J56/'3.1.a'!$C$183</f>
        <v>7.0487008109171568E-7</v>
      </c>
      <c r="K56" s="224">
        <f>'2.3'!K56/'3.1.a'!$D$183</f>
        <v>0</v>
      </c>
      <c r="L56" s="146">
        <f>'2.3'!L56/'3.1.a'!$D$183</f>
        <v>0</v>
      </c>
      <c r="M56" s="146">
        <f>'2.3'!M56/'3.1.a'!$D$183</f>
        <v>0</v>
      </c>
      <c r="N56" s="146">
        <f>'2.3'!N56/'3.1.a'!$D$183</f>
        <v>0</v>
      </c>
      <c r="O56" s="146">
        <f>'2.3'!O56/'3.1.a'!$D$183</f>
        <v>0</v>
      </c>
      <c r="P56" s="146">
        <f>'2.3'!P56/'3.1.a'!$D$183</f>
        <v>2.3205259824210957E-6</v>
      </c>
      <c r="Q56" s="146">
        <f>'2.3'!Q56/'3.1.a'!$D$183</f>
        <v>0</v>
      </c>
      <c r="R56" s="225">
        <f>'2.3'!R56/'3.1.a'!$D$183</f>
        <v>2.3205259824210957E-6</v>
      </c>
      <c r="S56" s="224">
        <f>'2.3'!S56/'3.1.a'!$E$183</f>
        <v>0</v>
      </c>
      <c r="T56" s="146">
        <f>'2.3'!T56/'3.1.a'!$E$183</f>
        <v>0</v>
      </c>
      <c r="U56" s="146">
        <f>'2.3'!U56/'3.1.a'!$E$183</f>
        <v>0</v>
      </c>
      <c r="V56" s="146">
        <f>'2.3'!V56/'3.1.a'!$E$183</f>
        <v>0</v>
      </c>
      <c r="W56" s="146">
        <f>'2.3'!W56/'3.1.a'!$E$183</f>
        <v>0</v>
      </c>
      <c r="X56" s="146">
        <f>'2.3'!X56/'3.1.a'!$E$183</f>
        <v>1.6781676989091876E-6</v>
      </c>
      <c r="Y56" s="146">
        <f>'2.3'!Y56/'3.1.a'!$E$183</f>
        <v>0</v>
      </c>
      <c r="Z56" s="225">
        <f>'2.3'!Z56/'3.1.a'!$E$183</f>
        <v>1.6781676989091876E-6</v>
      </c>
      <c r="AA56" s="224">
        <f>'2.3'!AA56/'3.1.a'!$F$183</f>
        <v>0</v>
      </c>
      <c r="AB56" s="146">
        <f>'2.3'!AB56/'3.1.a'!$F$183</f>
        <v>0</v>
      </c>
      <c r="AC56" s="146">
        <f>'2.3'!AC56/'3.1.a'!$F$183</f>
        <v>0</v>
      </c>
      <c r="AD56" s="146">
        <f>'2.3'!AD56/'3.1.a'!$F$183</f>
        <v>0</v>
      </c>
      <c r="AE56" s="146">
        <f>'2.3'!AE56/'3.1.a'!$F$183</f>
        <v>0</v>
      </c>
      <c r="AF56" s="146">
        <f>'2.3'!AF56/'3.1.a'!$F$183</f>
        <v>9.011142170886555E-6</v>
      </c>
      <c r="AG56" s="146">
        <f>'2.3'!AG56/'3.1.a'!$F$183</f>
        <v>0</v>
      </c>
      <c r="AH56" s="225">
        <f>'2.3'!AH56/'3.1.a'!$F$183</f>
        <v>9.011142170886555E-6</v>
      </c>
      <c r="AI56" s="224">
        <f>'2.3'!AI56/'3.1.a'!$G$183</f>
        <v>0</v>
      </c>
      <c r="AJ56" s="146">
        <f>'2.3'!AJ56/'3.1.a'!$G$183</f>
        <v>0</v>
      </c>
      <c r="AK56" s="146">
        <f>'2.3'!AK56/'3.1.a'!$G$183</f>
        <v>0</v>
      </c>
      <c r="AL56" s="146">
        <f>'2.3'!AL56/'3.1.a'!$G$183</f>
        <v>0</v>
      </c>
      <c r="AM56" s="146">
        <f>'2.3'!AM56/'3.1.a'!$G$183</f>
        <v>0</v>
      </c>
      <c r="AN56" s="146">
        <f>'2.3'!AN56/'3.1.a'!$G$183</f>
        <v>5.7894476040902218E-7</v>
      </c>
      <c r="AO56" s="146">
        <f>'2.3'!AO56/'3.1.a'!$G$183</f>
        <v>0</v>
      </c>
      <c r="AP56" s="225">
        <f>'2.3'!AP56/'3.1.a'!$G$183</f>
        <v>5.7894476040902218E-7</v>
      </c>
      <c r="AQ56" s="224">
        <f>'2.3'!AQ56/'3.1.a'!$H$183</f>
        <v>0</v>
      </c>
      <c r="AR56" s="146">
        <f>'2.3'!AR56/'3.1.a'!$H$183</f>
        <v>0</v>
      </c>
      <c r="AS56" s="146">
        <f>'2.3'!AS56/'3.1.a'!$H$183</f>
        <v>0</v>
      </c>
      <c r="AT56" s="146">
        <f>'2.3'!AT56/'3.1.a'!$H$183</f>
        <v>0</v>
      </c>
      <c r="AU56" s="146">
        <f>'2.3'!AU56/'3.1.a'!$H$183</f>
        <v>0</v>
      </c>
      <c r="AV56" s="146">
        <f>'2.3'!AV56/'3.1.a'!$H$183</f>
        <v>1.1020618467600666E-5</v>
      </c>
      <c r="AW56" s="146">
        <f>'2.3'!AW56/'3.1.a'!$H$183</f>
        <v>0</v>
      </c>
      <c r="AX56" s="225">
        <f>'2.3'!AX56/'3.1.a'!$H$183</f>
        <v>1.1020618467600666E-5</v>
      </c>
      <c r="AY56" s="224">
        <f>'2.3'!AY56/'3.1.a'!$I$183</f>
        <v>0</v>
      </c>
      <c r="AZ56" s="146">
        <f>'2.3'!AZ56/'3.1.a'!$I$183</f>
        <v>0</v>
      </c>
      <c r="BA56" s="146">
        <f>'2.3'!BA56/'3.1.a'!$I$183</f>
        <v>0</v>
      </c>
      <c r="BB56" s="146">
        <f>'2.3'!BB56/'3.1.a'!$I$183</f>
        <v>0</v>
      </c>
      <c r="BC56" s="146">
        <f>'2.3'!BC56/'3.1.a'!$I$183</f>
        <v>0</v>
      </c>
      <c r="BD56" s="146">
        <f>'2.3'!BD56/'3.1.a'!$I$183</f>
        <v>1.3912959411279807E-7</v>
      </c>
      <c r="BE56" s="146">
        <f>'2.3'!BE56/'3.1.a'!$I$183</f>
        <v>0</v>
      </c>
      <c r="BF56" s="225">
        <f>'2.3'!BF56/'3.1.a'!$I$183</f>
        <v>1.3912959411279807E-7</v>
      </c>
      <c r="BG56" s="224">
        <f>'2.3'!BG56/'3.1.a'!$J$183</f>
        <v>0</v>
      </c>
      <c r="BH56" s="146">
        <f>'2.3'!BH56/'3.1.a'!$J$183</f>
        <v>0</v>
      </c>
      <c r="BI56" s="146">
        <f>'2.3'!BI56/'3.1.a'!$J$183</f>
        <v>0</v>
      </c>
      <c r="BJ56" s="146">
        <f>'2.3'!BJ56/'3.1.a'!$J$183</f>
        <v>0</v>
      </c>
      <c r="BK56" s="146">
        <f>'2.3'!BK56/'3.1.a'!$J$183</f>
        <v>0</v>
      </c>
      <c r="BL56" s="146">
        <f>'2.3'!BL56/'3.1.a'!$J$183</f>
        <v>1.0580870700521573E-6</v>
      </c>
      <c r="BM56" s="146">
        <f>'2.3'!BM56/'3.1.a'!$J$183</f>
        <v>0</v>
      </c>
      <c r="BN56" s="225">
        <f>'2.3'!BN56/'3.1.a'!$J$183</f>
        <v>1.0580870700521573E-6</v>
      </c>
      <c r="BO56" s="224">
        <f>'2.3'!BO56/'3.1.a'!$K$183</f>
        <v>0</v>
      </c>
      <c r="BP56" s="146">
        <f>'2.3'!BP56/'3.1.a'!$K$183</f>
        <v>0</v>
      </c>
      <c r="BQ56" s="146">
        <f>'2.3'!BQ56/'3.1.a'!$K$183</f>
        <v>0</v>
      </c>
      <c r="BR56" s="146">
        <f>'2.3'!BR56/'3.1.a'!$K$183</f>
        <v>0</v>
      </c>
      <c r="BS56" s="146">
        <f>'2.3'!BS56/'3.1.a'!$K$183</f>
        <v>0</v>
      </c>
      <c r="BT56" s="146">
        <f>'2.3'!BT56/'3.1.a'!$K$183</f>
        <v>1.075602849799854E-6</v>
      </c>
      <c r="BU56" s="146">
        <f>'2.3'!BU56/'3.1.a'!$K$183</f>
        <v>0</v>
      </c>
      <c r="BV56" s="225">
        <f>'2.3'!BV56/'3.1.a'!$K$183</f>
        <v>1.075602849799854E-6</v>
      </c>
      <c r="BW56" s="224">
        <f>'2.3'!BW56/'3.1.a'!$L$183</f>
        <v>0</v>
      </c>
      <c r="BX56" s="146">
        <f>'2.3'!BX56/'3.1.a'!$L$183</f>
        <v>0</v>
      </c>
      <c r="BY56" s="146">
        <f>'2.3'!BY56/'3.1.a'!$L$183</f>
        <v>0</v>
      </c>
      <c r="BZ56" s="146">
        <f>'2.3'!BZ56/'3.1.a'!$L$183</f>
        <v>0</v>
      </c>
      <c r="CA56" s="146">
        <f>'2.3'!CA56/'3.1.a'!$L$183</f>
        <v>0</v>
      </c>
      <c r="CB56" s="146">
        <f>'2.3'!CB56/'3.1.a'!$L$183</f>
        <v>1.6382688511231614E-8</v>
      </c>
      <c r="CC56" s="146">
        <f>'2.3'!CC56/'3.1.a'!$L$183</f>
        <v>0</v>
      </c>
      <c r="CD56" s="225">
        <f>'2.3'!CD56/'3.1.a'!$L$183</f>
        <v>1.6382688511231614E-8</v>
      </c>
      <c r="CE56" s="224">
        <f>'2.3'!CE56/'3.1.a'!$M$183</f>
        <v>0</v>
      </c>
      <c r="CF56" s="146">
        <f>'2.3'!CF56/'3.1.a'!$M$183</f>
        <v>0</v>
      </c>
      <c r="CG56" s="146">
        <f>'2.3'!CG56/'3.1.a'!$M$183</f>
        <v>0</v>
      </c>
      <c r="CH56" s="146">
        <f>'2.3'!CH56/'3.1.a'!$M$183</f>
        <v>0</v>
      </c>
      <c r="CI56" s="146">
        <f>'2.3'!CI56/'3.1.a'!$M$183</f>
        <v>0</v>
      </c>
      <c r="CJ56" s="273" t="s">
        <v>833</v>
      </c>
      <c r="CK56" s="146">
        <f>'2.3'!CK56/'3.1.a'!$M$183</f>
        <v>0</v>
      </c>
      <c r="CL56" s="291" t="s">
        <v>833</v>
      </c>
    </row>
    <row r="57" spans="1:91" ht="20.100000000000001" customHeight="1" x14ac:dyDescent="0.25">
      <c r="A57" s="35">
        <v>282</v>
      </c>
      <c r="B57" s="36" t="s">
        <v>522</v>
      </c>
      <c r="C57" s="224">
        <f>'2.3'!C57/'3.1.a'!$C$183</f>
        <v>2.7089071217513885E-3</v>
      </c>
      <c r="D57" s="146">
        <f>'2.3'!D57/'3.1.a'!$C$183</f>
        <v>0</v>
      </c>
      <c r="E57" s="146">
        <f>'2.3'!E57/'3.1.a'!$C$183</f>
        <v>0</v>
      </c>
      <c r="F57" s="146">
        <f>'2.3'!F57/'3.1.a'!$C$183</f>
        <v>2.7089071217513885E-3</v>
      </c>
      <c r="G57" s="146">
        <f>'2.3'!G57/'3.1.a'!$C$183</f>
        <v>5.0855908479142987E-3</v>
      </c>
      <c r="H57" s="146">
        <f>'2.3'!H57/'3.1.a'!$C$183</f>
        <v>3.5464332416677807E-3</v>
      </c>
      <c r="I57" s="146">
        <f>'2.3'!I57/'3.1.a'!$C$183</f>
        <v>0</v>
      </c>
      <c r="J57" s="225">
        <f>'2.3'!J57/'3.1.a'!$C$183</f>
        <v>1.1340931211333468E-2</v>
      </c>
      <c r="K57" s="224">
        <f>'2.3'!K57/'3.1.a'!$D$183</f>
        <v>4.5630772294537889E-3</v>
      </c>
      <c r="L57" s="146">
        <f>'2.3'!L57/'3.1.a'!$D$183</f>
        <v>0</v>
      </c>
      <c r="M57" s="146">
        <f>'2.3'!M57/'3.1.a'!$D$183</f>
        <v>0</v>
      </c>
      <c r="N57" s="146">
        <f>'2.3'!N57/'3.1.a'!$D$183</f>
        <v>4.5630772294537889E-3</v>
      </c>
      <c r="O57" s="146">
        <f>'2.3'!O57/'3.1.a'!$D$183</f>
        <v>4.9445747569379231E-3</v>
      </c>
      <c r="P57" s="146">
        <f>'2.3'!P57/'3.1.a'!$D$183</f>
        <v>3.6431957819213429E-3</v>
      </c>
      <c r="Q57" s="146">
        <f>'2.3'!Q57/'3.1.a'!$D$183</f>
        <v>0</v>
      </c>
      <c r="R57" s="225">
        <f>'2.3'!R57/'3.1.a'!$D$183</f>
        <v>1.3150847768313054E-2</v>
      </c>
      <c r="S57" s="224">
        <f>'2.3'!S57/'3.1.a'!$E$183</f>
        <v>5.3557891156252382E-3</v>
      </c>
      <c r="T57" s="146">
        <f>'2.3'!T57/'3.1.a'!$E$183</f>
        <v>0</v>
      </c>
      <c r="U57" s="146">
        <f>'2.3'!U57/'3.1.a'!$E$183</f>
        <v>0</v>
      </c>
      <c r="V57" s="146">
        <f>'2.3'!V57/'3.1.a'!$E$183</f>
        <v>5.3557891156252382E-3</v>
      </c>
      <c r="W57" s="146">
        <f>'2.3'!W57/'3.1.a'!$E$183</f>
        <v>4.8625410267273848E-3</v>
      </c>
      <c r="X57" s="146">
        <f>'2.3'!X57/'3.1.a'!$E$183</f>
        <v>4.058919740244968E-3</v>
      </c>
      <c r="Y57" s="146">
        <f>'2.3'!Y57/'3.1.a'!$E$183</f>
        <v>0</v>
      </c>
      <c r="Z57" s="225">
        <f>'2.3'!Z57/'3.1.a'!$E$183</f>
        <v>1.4277249882597589E-2</v>
      </c>
      <c r="AA57" s="224">
        <f>'2.3'!AA57/'3.1.a'!$F$183</f>
        <v>5.9700592219180896E-3</v>
      </c>
      <c r="AB57" s="146">
        <f>'2.3'!AB57/'3.1.a'!$F$183</f>
        <v>0</v>
      </c>
      <c r="AC57" s="146">
        <f>'2.3'!AC57/'3.1.a'!$F$183</f>
        <v>0</v>
      </c>
      <c r="AD57" s="146">
        <f>'2.3'!AD57/'3.1.a'!$F$183</f>
        <v>5.9700592219180896E-3</v>
      </c>
      <c r="AE57" s="146">
        <f>'2.3'!AE57/'3.1.a'!$F$183</f>
        <v>4.8570337425175147E-3</v>
      </c>
      <c r="AF57" s="146">
        <f>'2.3'!AF57/'3.1.a'!$F$183</f>
        <v>3.7520862282220588E-3</v>
      </c>
      <c r="AG57" s="146">
        <f>'2.3'!AG57/'3.1.a'!$F$183</f>
        <v>0</v>
      </c>
      <c r="AH57" s="225">
        <f>'2.3'!AH57/'3.1.a'!$F$183</f>
        <v>1.4579179192657664E-2</v>
      </c>
      <c r="AI57" s="224">
        <f>'2.3'!AI57/'3.1.a'!$G$183</f>
        <v>6.491728931259837E-3</v>
      </c>
      <c r="AJ57" s="146">
        <f>'2.3'!AJ57/'3.1.a'!$G$183</f>
        <v>0</v>
      </c>
      <c r="AK57" s="146">
        <f>'2.3'!AK57/'3.1.a'!$G$183</f>
        <v>0</v>
      </c>
      <c r="AL57" s="146">
        <f>'2.3'!AL57/'3.1.a'!$G$183</f>
        <v>6.491728931259837E-3</v>
      </c>
      <c r="AM57" s="146">
        <f>'2.3'!AM57/'3.1.a'!$G$183</f>
        <v>4.9709873972434955E-3</v>
      </c>
      <c r="AN57" s="146">
        <f>'2.3'!AN57/'3.1.a'!$G$183</f>
        <v>3.9900095270444195E-3</v>
      </c>
      <c r="AO57" s="146">
        <f>'2.3'!AO57/'3.1.a'!$G$183</f>
        <v>0</v>
      </c>
      <c r="AP57" s="225">
        <f>'2.3'!AP57/'3.1.a'!$G$183</f>
        <v>1.5452725855547753E-2</v>
      </c>
      <c r="AQ57" s="224">
        <f>'2.3'!AQ57/'3.1.a'!$H$183</f>
        <v>5.4873696259371196E-3</v>
      </c>
      <c r="AR57" s="146">
        <f>'2.3'!AR57/'3.1.a'!$H$183</f>
        <v>0</v>
      </c>
      <c r="AS57" s="146">
        <f>'2.3'!AS57/'3.1.a'!$H$183</f>
        <v>0</v>
      </c>
      <c r="AT57" s="146">
        <f>'2.3'!AT57/'3.1.a'!$H$183</f>
        <v>5.4873696259371196E-3</v>
      </c>
      <c r="AU57" s="146">
        <f>'2.3'!AU57/'3.1.a'!$H$183</f>
        <v>5.5244022292136137E-3</v>
      </c>
      <c r="AV57" s="146">
        <f>'2.3'!AV57/'3.1.a'!$H$183</f>
        <v>5.3342147794107992E-3</v>
      </c>
      <c r="AW57" s="146">
        <f>'2.3'!AW57/'3.1.a'!$H$183</f>
        <v>0</v>
      </c>
      <c r="AX57" s="225">
        <f>'2.3'!AX57/'3.1.a'!$H$183</f>
        <v>1.6345986634561535E-2</v>
      </c>
      <c r="AY57" s="224">
        <f>'2.3'!AY57/'3.1.a'!$I$183</f>
        <v>5.3400340424194703E-3</v>
      </c>
      <c r="AZ57" s="146">
        <f>'2.3'!AZ57/'3.1.a'!$I$183</f>
        <v>0</v>
      </c>
      <c r="BA57" s="146">
        <f>'2.3'!BA57/'3.1.a'!$I$183</f>
        <v>0</v>
      </c>
      <c r="BB57" s="146">
        <f>'2.3'!BB57/'3.1.a'!$I$183</f>
        <v>5.3400340424194703E-3</v>
      </c>
      <c r="BC57" s="146">
        <f>'2.3'!BC57/'3.1.a'!$I$183</f>
        <v>6.4521830692109263E-3</v>
      </c>
      <c r="BD57" s="146">
        <f>'2.3'!BD57/'3.1.a'!$I$183</f>
        <v>4.9020760665643651E-3</v>
      </c>
      <c r="BE57" s="146">
        <f>'2.3'!BE57/'3.1.a'!$I$183</f>
        <v>0</v>
      </c>
      <c r="BF57" s="225">
        <f>'2.3'!BF57/'3.1.a'!$I$183</f>
        <v>1.6694293178194763E-2</v>
      </c>
      <c r="BG57" s="224">
        <f>'2.3'!BG57/'3.1.a'!$J$183</f>
        <v>3.9725694894668121E-3</v>
      </c>
      <c r="BH57" s="146">
        <f>'2.3'!BH57/'3.1.a'!$J$183</f>
        <v>0</v>
      </c>
      <c r="BI57" s="146">
        <f>'2.3'!BI57/'3.1.a'!$J$183</f>
        <v>0</v>
      </c>
      <c r="BJ57" s="146">
        <f>'2.3'!BJ57/'3.1.a'!$J$183</f>
        <v>3.9725694894668121E-3</v>
      </c>
      <c r="BK57" s="146">
        <f>'2.3'!BK57/'3.1.a'!$J$183</f>
        <v>5.470471332691222E-3</v>
      </c>
      <c r="BL57" s="146">
        <f>'2.3'!BL57/'3.1.a'!$J$183</f>
        <v>4.8465860526591773E-3</v>
      </c>
      <c r="BM57" s="146">
        <f>'2.3'!BM57/'3.1.a'!$J$183</f>
        <v>0</v>
      </c>
      <c r="BN57" s="225">
        <f>'2.3'!BN57/'3.1.a'!$J$183</f>
        <v>1.4289626874817211E-2</v>
      </c>
      <c r="BO57" s="224">
        <f>'2.3'!BO57/'3.1.a'!$K$183</f>
        <v>4.676531963736995E-3</v>
      </c>
      <c r="BP57" s="146">
        <f>'2.3'!BP57/'3.1.a'!$K$183</f>
        <v>0</v>
      </c>
      <c r="BQ57" s="146">
        <f>'2.3'!BQ57/'3.1.a'!$K$183</f>
        <v>0</v>
      </c>
      <c r="BR57" s="146">
        <f>'2.3'!BR57/'3.1.a'!$K$183</f>
        <v>4.676531963736995E-3</v>
      </c>
      <c r="BS57" s="146">
        <f>'2.3'!BS57/'3.1.a'!$K$183</f>
        <v>5.2841823488661913E-3</v>
      </c>
      <c r="BT57" s="146">
        <f>'2.3'!BT57/'3.1.a'!$K$183</f>
        <v>5.020196562741247E-3</v>
      </c>
      <c r="BU57" s="146">
        <f>'2.3'!BU57/'3.1.a'!$K$183</f>
        <v>0</v>
      </c>
      <c r="BV57" s="225">
        <f>'2.3'!BV57/'3.1.a'!$K$183</f>
        <v>1.4980910875344432E-2</v>
      </c>
      <c r="BW57" s="224">
        <f>'2.3'!BW57/'3.1.a'!$L$183</f>
        <v>9.2201485227914881E-3</v>
      </c>
      <c r="BX57" s="146">
        <f>'2.3'!BX57/'3.1.a'!$L$183</f>
        <v>0</v>
      </c>
      <c r="BY57" s="146">
        <f>'2.3'!BY57/'3.1.a'!$L$183</f>
        <v>0</v>
      </c>
      <c r="BZ57" s="146">
        <f>'2.3'!BZ57/'3.1.a'!$L$183</f>
        <v>9.2201485227914881E-3</v>
      </c>
      <c r="CA57" s="146">
        <f>'2.3'!CA57/'3.1.a'!$L$183</f>
        <v>4.8260371721134494E-3</v>
      </c>
      <c r="CB57" s="146">
        <f>'2.3'!CB57/'3.1.a'!$L$183</f>
        <v>5.1675045751645686E-3</v>
      </c>
      <c r="CC57" s="146">
        <f>'2.3'!CC57/'3.1.a'!$L$183</f>
        <v>0</v>
      </c>
      <c r="CD57" s="225">
        <f>'2.3'!CD57/'3.1.a'!$L$183</f>
        <v>1.9213690270069507E-2</v>
      </c>
      <c r="CE57" s="224">
        <f>'2.3'!CE57/'3.1.a'!$M$183</f>
        <v>4.5821444026020921E-3</v>
      </c>
      <c r="CF57" s="146">
        <f>'2.3'!CF57/'3.1.a'!$M$183</f>
        <v>0</v>
      </c>
      <c r="CG57" s="146">
        <f>'2.3'!CG57/'3.1.a'!$M$183</f>
        <v>0</v>
      </c>
      <c r="CH57" s="146">
        <f>'2.3'!CH57/'3.1.a'!$M$183</f>
        <v>4.5821444026020921E-3</v>
      </c>
      <c r="CI57" s="146">
        <f>'2.3'!CI57/'3.1.a'!$M$183</f>
        <v>5.831053429268933E-3</v>
      </c>
      <c r="CJ57" s="273" t="s">
        <v>833</v>
      </c>
      <c r="CK57" s="146">
        <f>'2.3'!CK57/'3.1.a'!$M$183</f>
        <v>0</v>
      </c>
      <c r="CL57" s="291" t="s">
        <v>833</v>
      </c>
    </row>
    <row r="58" spans="1:91" ht="20.100000000000001" customHeight="1" x14ac:dyDescent="0.25">
      <c r="A58" s="107">
        <v>2821</v>
      </c>
      <c r="B58" s="107" t="s">
        <v>286</v>
      </c>
      <c r="C58" s="226">
        <f>'2.3'!C58/'3.1.a'!$C$183</f>
        <v>2.2834910649420833E-3</v>
      </c>
      <c r="D58" s="147">
        <f>'2.3'!D58/'3.1.a'!$C$183</f>
        <v>0</v>
      </c>
      <c r="E58" s="147">
        <f>'2.3'!E58/'3.1.a'!$C$183</f>
        <v>0</v>
      </c>
      <c r="F58" s="147">
        <f>'2.3'!F58/'3.1.a'!$C$183</f>
        <v>2.2834910649420833E-3</v>
      </c>
      <c r="G58" s="147">
        <f>'2.3'!G58/'3.1.a'!$C$183</f>
        <v>4.6175969230563985E-3</v>
      </c>
      <c r="H58" s="147">
        <f>'2.3'!H58/'3.1.a'!$C$183</f>
        <v>3.5001530967392748E-3</v>
      </c>
      <c r="I58" s="147">
        <f>'2.3'!I58/'3.1.a'!$C$183</f>
        <v>0</v>
      </c>
      <c r="J58" s="227">
        <f>'2.3'!J58/'3.1.a'!$C$183</f>
        <v>1.0401241084737757E-2</v>
      </c>
      <c r="K58" s="226">
        <f>'2.3'!K58/'3.1.a'!$D$183</f>
        <v>2.2714026309433228E-3</v>
      </c>
      <c r="L58" s="147">
        <f>'2.3'!L58/'3.1.a'!$D$183</f>
        <v>0</v>
      </c>
      <c r="M58" s="147">
        <f>'2.3'!M58/'3.1.a'!$D$183</f>
        <v>0</v>
      </c>
      <c r="N58" s="147">
        <f>'2.3'!N58/'3.1.a'!$D$183</f>
        <v>2.2714026309433228E-3</v>
      </c>
      <c r="O58" s="147">
        <f>'2.3'!O58/'3.1.a'!$D$183</f>
        <v>4.6076438572267009E-3</v>
      </c>
      <c r="P58" s="147">
        <f>'2.3'!P58/'3.1.a'!$D$183</f>
        <v>3.6020658894096746E-3</v>
      </c>
      <c r="Q58" s="147">
        <f>'2.3'!Q58/'3.1.a'!$D$183</f>
        <v>0</v>
      </c>
      <c r="R58" s="227">
        <f>'2.3'!R58/'3.1.a'!$D$183</f>
        <v>1.0481112377579699E-2</v>
      </c>
      <c r="S58" s="226">
        <f>'2.3'!S58/'3.1.a'!$E$183</f>
        <v>2.6456746034082277E-3</v>
      </c>
      <c r="T58" s="147">
        <f>'2.3'!T58/'3.1.a'!$E$183</f>
        <v>0</v>
      </c>
      <c r="U58" s="147">
        <f>'2.3'!U58/'3.1.a'!$E$183</f>
        <v>0</v>
      </c>
      <c r="V58" s="147">
        <f>'2.3'!V58/'3.1.a'!$E$183</f>
        <v>2.6456746034082277E-3</v>
      </c>
      <c r="W58" s="147">
        <f>'2.3'!W58/'3.1.a'!$E$183</f>
        <v>4.5432165010393811E-3</v>
      </c>
      <c r="X58" s="147">
        <f>'2.3'!X58/'3.1.a'!$E$183</f>
        <v>4.0230709365600484E-3</v>
      </c>
      <c r="Y58" s="147">
        <f>'2.3'!Y58/'3.1.a'!$E$183</f>
        <v>0</v>
      </c>
      <c r="Z58" s="227">
        <f>'2.3'!Z58/'3.1.a'!$E$183</f>
        <v>1.1211962041007658E-2</v>
      </c>
      <c r="AA58" s="226">
        <f>'2.3'!AA58/'3.1.a'!$F$183</f>
        <v>2.9502211062937922E-3</v>
      </c>
      <c r="AB58" s="147">
        <f>'2.3'!AB58/'3.1.a'!$F$183</f>
        <v>0</v>
      </c>
      <c r="AC58" s="147">
        <f>'2.3'!AC58/'3.1.a'!$F$183</f>
        <v>0</v>
      </c>
      <c r="AD58" s="147">
        <f>'2.3'!AD58/'3.1.a'!$F$183</f>
        <v>2.9502211062937922E-3</v>
      </c>
      <c r="AE58" s="147">
        <f>'2.3'!AE58/'3.1.a'!$F$183</f>
        <v>4.5773508606311688E-3</v>
      </c>
      <c r="AF58" s="147">
        <f>'2.3'!AF58/'3.1.a'!$F$183</f>
        <v>3.7076313052840167E-3</v>
      </c>
      <c r="AG58" s="147">
        <f>'2.3'!AG58/'3.1.a'!$F$183</f>
        <v>0</v>
      </c>
      <c r="AH58" s="227">
        <f>'2.3'!AH58/'3.1.a'!$F$183</f>
        <v>1.1235203272208978E-2</v>
      </c>
      <c r="AI58" s="226">
        <f>'2.3'!AI58/'3.1.a'!$G$183</f>
        <v>2.8317353509133922E-3</v>
      </c>
      <c r="AJ58" s="147">
        <f>'2.3'!AJ58/'3.1.a'!$G$183</f>
        <v>0</v>
      </c>
      <c r="AK58" s="147">
        <f>'2.3'!AK58/'3.1.a'!$G$183</f>
        <v>0</v>
      </c>
      <c r="AL58" s="147">
        <f>'2.3'!AL58/'3.1.a'!$G$183</f>
        <v>2.8317353509133922E-3</v>
      </c>
      <c r="AM58" s="147">
        <f>'2.3'!AM58/'3.1.a'!$G$183</f>
        <v>4.7192400944275703E-3</v>
      </c>
      <c r="AN58" s="147">
        <f>'2.3'!AN58/'3.1.a'!$G$183</f>
        <v>3.9385556556441846E-3</v>
      </c>
      <c r="AO58" s="147">
        <f>'2.3'!AO58/'3.1.a'!$G$183</f>
        <v>0</v>
      </c>
      <c r="AP58" s="227">
        <f>'2.3'!AP58/'3.1.a'!$G$183</f>
        <v>1.1489531100985146E-2</v>
      </c>
      <c r="AQ58" s="226">
        <f>'2.3'!AQ58/'3.1.a'!$H$183</f>
        <v>3.385572813043559E-3</v>
      </c>
      <c r="AR58" s="147">
        <f>'2.3'!AR58/'3.1.a'!$H$183</f>
        <v>0</v>
      </c>
      <c r="AS58" s="147">
        <f>'2.3'!AS58/'3.1.a'!$H$183</f>
        <v>0</v>
      </c>
      <c r="AT58" s="147">
        <f>'2.3'!AT58/'3.1.a'!$H$183</f>
        <v>3.385572813043559E-3</v>
      </c>
      <c r="AU58" s="147">
        <f>'2.3'!AU58/'3.1.a'!$H$183</f>
        <v>5.3634911848786495E-3</v>
      </c>
      <c r="AV58" s="147">
        <f>'2.3'!AV58/'3.1.a'!$H$183</f>
        <v>5.2852868298889103E-3</v>
      </c>
      <c r="AW58" s="147">
        <f>'2.3'!AW58/'3.1.a'!$H$183</f>
        <v>0</v>
      </c>
      <c r="AX58" s="227">
        <f>'2.3'!AX58/'3.1.a'!$H$183</f>
        <v>1.4034350827811119E-2</v>
      </c>
      <c r="AY58" s="226">
        <f>'2.3'!AY58/'3.1.a'!$I$183</f>
        <v>3.6597673256728632E-3</v>
      </c>
      <c r="AZ58" s="147">
        <f>'2.3'!AZ58/'3.1.a'!$I$183</f>
        <v>0</v>
      </c>
      <c r="BA58" s="147">
        <f>'2.3'!BA58/'3.1.a'!$I$183</f>
        <v>0</v>
      </c>
      <c r="BB58" s="147">
        <f>'2.3'!BB58/'3.1.a'!$I$183</f>
        <v>3.6597673256728632E-3</v>
      </c>
      <c r="BC58" s="147">
        <f>'2.3'!BC58/'3.1.a'!$I$183</f>
        <v>6.2715072311817143E-3</v>
      </c>
      <c r="BD58" s="147">
        <f>'2.3'!BD58/'3.1.a'!$I$183</f>
        <v>4.8607951871702743E-3</v>
      </c>
      <c r="BE58" s="147">
        <f>'2.3'!BE58/'3.1.a'!$I$183</f>
        <v>0</v>
      </c>
      <c r="BF58" s="227">
        <f>'2.3'!BF58/'3.1.a'!$I$183</f>
        <v>1.4792069744024852E-2</v>
      </c>
      <c r="BG58" s="226">
        <f>'2.3'!BG58/'3.1.a'!$J$183</f>
        <v>3.050114542602499E-3</v>
      </c>
      <c r="BH58" s="147">
        <f>'2.3'!BH58/'3.1.a'!$J$183</f>
        <v>0</v>
      </c>
      <c r="BI58" s="147">
        <f>'2.3'!BI58/'3.1.a'!$J$183</f>
        <v>0</v>
      </c>
      <c r="BJ58" s="147">
        <f>'2.3'!BJ58/'3.1.a'!$J$183</f>
        <v>3.050114542602499E-3</v>
      </c>
      <c r="BK58" s="147">
        <f>'2.3'!BK58/'3.1.a'!$J$183</f>
        <v>5.2383911403437854E-3</v>
      </c>
      <c r="BL58" s="147">
        <f>'2.3'!BL58/'3.1.a'!$J$183</f>
        <v>4.8245297130033987E-3</v>
      </c>
      <c r="BM58" s="147">
        <f>'2.3'!BM58/'3.1.a'!$J$183</f>
        <v>0</v>
      </c>
      <c r="BN58" s="227">
        <f>'2.3'!BN58/'3.1.a'!$J$183</f>
        <v>1.3113035395949683E-2</v>
      </c>
      <c r="BO58" s="226">
        <f>'2.3'!BO58/'3.1.a'!$K$183</f>
        <v>3.7978644123714809E-3</v>
      </c>
      <c r="BP58" s="147">
        <f>'2.3'!BP58/'3.1.a'!$K$183</f>
        <v>0</v>
      </c>
      <c r="BQ58" s="147">
        <f>'2.3'!BQ58/'3.1.a'!$K$183</f>
        <v>0</v>
      </c>
      <c r="BR58" s="147">
        <f>'2.3'!BR58/'3.1.a'!$K$183</f>
        <v>3.7978644123714809E-3</v>
      </c>
      <c r="BS58" s="147">
        <f>'2.3'!BS58/'3.1.a'!$K$183</f>
        <v>5.0837219403778418E-3</v>
      </c>
      <c r="BT58" s="147">
        <f>'2.3'!BT58/'3.1.a'!$K$183</f>
        <v>4.9696181815250488E-3</v>
      </c>
      <c r="BU58" s="147">
        <f>'2.3'!BU58/'3.1.a'!$K$183</f>
        <v>0</v>
      </c>
      <c r="BV58" s="227">
        <f>'2.3'!BV58/'3.1.a'!$K$183</f>
        <v>1.385120453427437E-2</v>
      </c>
      <c r="BW58" s="226">
        <f>'2.3'!BW58/'3.1.a'!$L$183</f>
        <v>8.0194056926572149E-3</v>
      </c>
      <c r="BX58" s="147">
        <f>'2.3'!BX58/'3.1.a'!$L$183</f>
        <v>0</v>
      </c>
      <c r="BY58" s="147">
        <f>'2.3'!BY58/'3.1.a'!$L$183</f>
        <v>0</v>
      </c>
      <c r="BZ58" s="147">
        <f>'2.3'!BZ58/'3.1.a'!$L$183</f>
        <v>8.0194056926572149E-3</v>
      </c>
      <c r="CA58" s="147">
        <f>'2.3'!CA58/'3.1.a'!$L$183</f>
        <v>4.683843513479646E-3</v>
      </c>
      <c r="CB58" s="147">
        <f>'2.3'!CB58/'3.1.a'!$L$183</f>
        <v>5.1047685439843107E-3</v>
      </c>
      <c r="CC58" s="147">
        <f>'2.3'!CC58/'3.1.a'!$L$183</f>
        <v>0</v>
      </c>
      <c r="CD58" s="227">
        <f>'2.3'!CD58/'3.1.a'!$L$183</f>
        <v>1.7808017750121172E-2</v>
      </c>
      <c r="CE58" s="226">
        <f>'2.3'!CE58/'3.1.a'!$M$183</f>
        <v>3.8995346374774446E-3</v>
      </c>
      <c r="CF58" s="147">
        <f>'2.3'!CF58/'3.1.a'!$M$183</f>
        <v>0</v>
      </c>
      <c r="CG58" s="147">
        <f>'2.3'!CG58/'3.1.a'!$M$183</f>
        <v>0</v>
      </c>
      <c r="CH58" s="147">
        <f>'2.3'!CH58/'3.1.a'!$M$183</f>
        <v>3.8995346374774446E-3</v>
      </c>
      <c r="CI58" s="147">
        <f>'2.3'!CI58/'3.1.a'!$M$183</f>
        <v>5.6263181967972902E-3</v>
      </c>
      <c r="CJ58" s="97" t="s">
        <v>833</v>
      </c>
      <c r="CK58" s="147">
        <f>'2.3'!CK58/'3.1.a'!$M$183</f>
        <v>0</v>
      </c>
      <c r="CL58" s="289" t="s">
        <v>833</v>
      </c>
    </row>
    <row r="59" spans="1:91" ht="20.100000000000001" customHeight="1" x14ac:dyDescent="0.25">
      <c r="A59" s="107">
        <v>2822</v>
      </c>
      <c r="B59" s="107" t="s">
        <v>287</v>
      </c>
      <c r="C59" s="226">
        <f>'2.3'!C59/'3.1.a'!$C$183</f>
        <v>4.2541605680930517E-4</v>
      </c>
      <c r="D59" s="147">
        <f>'2.3'!D59/'3.1.a'!$C$183</f>
        <v>0</v>
      </c>
      <c r="E59" s="147">
        <f>'2.3'!E59/'3.1.a'!$C$183</f>
        <v>0</v>
      </c>
      <c r="F59" s="147">
        <f>'2.3'!F59/'3.1.a'!$C$183</f>
        <v>4.2541605680930517E-4</v>
      </c>
      <c r="G59" s="147">
        <f>'2.3'!G59/'3.1.a'!$C$183</f>
        <v>4.6799392485789984E-4</v>
      </c>
      <c r="H59" s="147">
        <f>'2.3'!H59/'3.1.a'!$C$183</f>
        <v>4.6280144928505941E-5</v>
      </c>
      <c r="I59" s="147">
        <f>'2.3'!I59/'3.1.a'!$C$183</f>
        <v>0</v>
      </c>
      <c r="J59" s="227">
        <f>'2.3'!J59/'3.1.a'!$C$183</f>
        <v>9.3969012659571088E-4</v>
      </c>
      <c r="K59" s="226">
        <f>'2.3'!K59/'3.1.a'!$D$183</f>
        <v>2.2916745985104669E-3</v>
      </c>
      <c r="L59" s="147">
        <f>'2.3'!L59/'3.1.a'!$D$183</f>
        <v>0</v>
      </c>
      <c r="M59" s="147">
        <f>'2.3'!M59/'3.1.a'!$D$183</f>
        <v>0</v>
      </c>
      <c r="N59" s="147">
        <f>'2.3'!N59/'3.1.a'!$D$183</f>
        <v>2.2916745985104669E-3</v>
      </c>
      <c r="O59" s="147">
        <f>'2.3'!O59/'3.1.a'!$D$183</f>
        <v>3.3693089971122272E-4</v>
      </c>
      <c r="P59" s="147">
        <f>'2.3'!P59/'3.1.a'!$D$183</f>
        <v>4.1129892511668316E-5</v>
      </c>
      <c r="Q59" s="147">
        <f>'2.3'!Q59/'3.1.a'!$D$183</f>
        <v>0</v>
      </c>
      <c r="R59" s="227">
        <f>'2.3'!R59/'3.1.a'!$D$183</f>
        <v>2.6697353907333579E-3</v>
      </c>
      <c r="S59" s="226">
        <f>'2.3'!S59/'3.1.a'!$E$183</f>
        <v>2.7101145122170101E-3</v>
      </c>
      <c r="T59" s="147">
        <f>'2.3'!T59/'3.1.a'!$E$183</f>
        <v>0</v>
      </c>
      <c r="U59" s="147">
        <f>'2.3'!U59/'3.1.a'!$E$183</f>
        <v>0</v>
      </c>
      <c r="V59" s="147">
        <f>'2.3'!V59/'3.1.a'!$E$183</f>
        <v>2.7101145122170101E-3</v>
      </c>
      <c r="W59" s="147">
        <f>'2.3'!W59/'3.1.a'!$E$183</f>
        <v>3.1932452568800355E-4</v>
      </c>
      <c r="X59" s="147">
        <f>'2.3'!X59/'3.1.a'!$E$183</f>
        <v>3.5848803684918874E-5</v>
      </c>
      <c r="Y59" s="147">
        <f>'2.3'!Y59/'3.1.a'!$E$183</f>
        <v>0</v>
      </c>
      <c r="Z59" s="227">
        <f>'2.3'!Z59/'3.1.a'!$E$183</f>
        <v>3.0652878415899326E-3</v>
      </c>
      <c r="AA59" s="226">
        <f>'2.3'!AA59/'3.1.a'!$F$183</f>
        <v>3.019838115624297E-3</v>
      </c>
      <c r="AB59" s="147">
        <f>'2.3'!AB59/'3.1.a'!$F$183</f>
        <v>0</v>
      </c>
      <c r="AC59" s="147">
        <f>'2.3'!AC59/'3.1.a'!$F$183</f>
        <v>0</v>
      </c>
      <c r="AD59" s="147">
        <f>'2.3'!AD59/'3.1.a'!$F$183</f>
        <v>3.019838115624297E-3</v>
      </c>
      <c r="AE59" s="147">
        <f>'2.3'!AE59/'3.1.a'!$F$183</f>
        <v>2.7968288188634635E-4</v>
      </c>
      <c r="AF59" s="147">
        <f>'2.3'!AF59/'3.1.a'!$F$183</f>
        <v>4.4454922938041901E-5</v>
      </c>
      <c r="AG59" s="147">
        <f>'2.3'!AG59/'3.1.a'!$F$183</f>
        <v>0</v>
      </c>
      <c r="AH59" s="227">
        <f>'2.3'!AH59/'3.1.a'!$F$183</f>
        <v>3.3439759204486855E-3</v>
      </c>
      <c r="AI59" s="226">
        <f>'2.3'!AI59/'3.1.a'!$G$183</f>
        <v>3.6599935803464431E-3</v>
      </c>
      <c r="AJ59" s="147">
        <f>'2.3'!AJ59/'3.1.a'!$G$183</f>
        <v>0</v>
      </c>
      <c r="AK59" s="147">
        <f>'2.3'!AK59/'3.1.a'!$G$183</f>
        <v>0</v>
      </c>
      <c r="AL59" s="147">
        <f>'2.3'!AL59/'3.1.a'!$G$183</f>
        <v>3.6599935803464431E-3</v>
      </c>
      <c r="AM59" s="147">
        <f>'2.3'!AM59/'3.1.a'!$G$183</f>
        <v>2.517473028159253E-4</v>
      </c>
      <c r="AN59" s="147">
        <f>'2.3'!AN59/'3.1.a'!$G$183</f>
        <v>5.1453871400234614E-5</v>
      </c>
      <c r="AO59" s="147">
        <f>'2.3'!AO59/'3.1.a'!$G$183</f>
        <v>0</v>
      </c>
      <c r="AP59" s="227">
        <f>'2.3'!AP59/'3.1.a'!$G$183</f>
        <v>3.9631947545626031E-3</v>
      </c>
      <c r="AQ59" s="226">
        <f>'2.3'!AQ59/'3.1.a'!$H$183</f>
        <v>2.1017968128935601E-3</v>
      </c>
      <c r="AR59" s="147">
        <f>'2.3'!AR59/'3.1.a'!$H$183</f>
        <v>0</v>
      </c>
      <c r="AS59" s="147">
        <f>'2.3'!AS59/'3.1.a'!$H$183</f>
        <v>0</v>
      </c>
      <c r="AT59" s="147">
        <f>'2.3'!AT59/'3.1.a'!$H$183</f>
        <v>2.1017968128935601E-3</v>
      </c>
      <c r="AU59" s="147">
        <f>'2.3'!AU59/'3.1.a'!$H$183</f>
        <v>1.6091104433496383E-4</v>
      </c>
      <c r="AV59" s="147">
        <f>'2.3'!AV59/'3.1.a'!$H$183</f>
        <v>4.8927949521889291E-5</v>
      </c>
      <c r="AW59" s="147">
        <f>'2.3'!AW59/'3.1.a'!$H$183</f>
        <v>0</v>
      </c>
      <c r="AX59" s="227">
        <f>'2.3'!AX59/'3.1.a'!$H$183</f>
        <v>2.3116358067504133E-3</v>
      </c>
      <c r="AY59" s="226">
        <f>'2.3'!AY59/'3.1.a'!$I$183</f>
        <v>1.6802667167466075E-3</v>
      </c>
      <c r="AZ59" s="147">
        <f>'2.3'!AZ59/'3.1.a'!$I$183</f>
        <v>0</v>
      </c>
      <c r="BA59" s="147">
        <f>'2.3'!BA59/'3.1.a'!$I$183</f>
        <v>0</v>
      </c>
      <c r="BB59" s="147">
        <f>'2.3'!BB59/'3.1.a'!$I$183</f>
        <v>1.6802667167466075E-3</v>
      </c>
      <c r="BC59" s="147">
        <f>'2.3'!BC59/'3.1.a'!$I$183</f>
        <v>1.8067583802921141E-4</v>
      </c>
      <c r="BD59" s="147">
        <f>'2.3'!BD59/'3.1.a'!$I$183</f>
        <v>4.1280879394091358E-5</v>
      </c>
      <c r="BE59" s="147">
        <f>'2.3'!BE59/'3.1.a'!$I$183</f>
        <v>0</v>
      </c>
      <c r="BF59" s="227">
        <f>'2.3'!BF59/'3.1.a'!$I$183</f>
        <v>1.9022234341699103E-3</v>
      </c>
      <c r="BG59" s="226">
        <f>'2.3'!BG59/'3.1.a'!$J$183</f>
        <v>9.2245494686431326E-4</v>
      </c>
      <c r="BH59" s="147">
        <f>'2.3'!BH59/'3.1.a'!$J$183</f>
        <v>0</v>
      </c>
      <c r="BI59" s="147">
        <f>'2.3'!BI59/'3.1.a'!$J$183</f>
        <v>0</v>
      </c>
      <c r="BJ59" s="147">
        <f>'2.3'!BJ59/'3.1.a'!$J$183</f>
        <v>9.2245494686431326E-4</v>
      </c>
      <c r="BK59" s="147">
        <f>'2.3'!BK59/'3.1.a'!$J$183</f>
        <v>2.3208019234743628E-4</v>
      </c>
      <c r="BL59" s="147">
        <f>'2.3'!BL59/'3.1.a'!$J$183</f>
        <v>2.2056339655779062E-5</v>
      </c>
      <c r="BM59" s="147">
        <f>'2.3'!BM59/'3.1.a'!$J$183</f>
        <v>0</v>
      </c>
      <c r="BN59" s="227">
        <f>'2.3'!BN59/'3.1.a'!$J$183</f>
        <v>1.1765914788675286E-3</v>
      </c>
      <c r="BO59" s="226">
        <f>'2.3'!BO59/'3.1.a'!$K$183</f>
        <v>8.7866755136551322E-4</v>
      </c>
      <c r="BP59" s="147">
        <f>'2.3'!BP59/'3.1.a'!$K$183</f>
        <v>0</v>
      </c>
      <c r="BQ59" s="147">
        <f>'2.3'!BQ59/'3.1.a'!$K$183</f>
        <v>0</v>
      </c>
      <c r="BR59" s="147">
        <f>'2.3'!BR59/'3.1.a'!$K$183</f>
        <v>8.7866755136551322E-4</v>
      </c>
      <c r="BS59" s="147">
        <f>'2.3'!BS59/'3.1.a'!$K$183</f>
        <v>2.0046040848834993E-4</v>
      </c>
      <c r="BT59" s="147">
        <f>'2.3'!BT59/'3.1.a'!$K$183</f>
        <v>5.0578381216197677E-5</v>
      </c>
      <c r="BU59" s="147">
        <f>'2.3'!BU59/'3.1.a'!$K$183</f>
        <v>0</v>
      </c>
      <c r="BV59" s="227">
        <f>'2.3'!BV59/'3.1.a'!$K$183</f>
        <v>1.1297063410700607E-3</v>
      </c>
      <c r="BW59" s="226">
        <f>'2.3'!BW59/'3.1.a'!$L$183</f>
        <v>1.200742830134273E-3</v>
      </c>
      <c r="BX59" s="147">
        <f>'2.3'!BX59/'3.1.a'!$L$183</f>
        <v>0</v>
      </c>
      <c r="BY59" s="147">
        <f>'2.3'!BY59/'3.1.a'!$L$183</f>
        <v>0</v>
      </c>
      <c r="BZ59" s="147">
        <f>'2.3'!BZ59/'3.1.a'!$L$183</f>
        <v>1.200742830134273E-3</v>
      </c>
      <c r="CA59" s="147">
        <f>'2.3'!CA59/'3.1.a'!$L$183</f>
        <v>1.4219365863380384E-4</v>
      </c>
      <c r="CB59" s="147">
        <f>'2.3'!CB59/'3.1.a'!$L$183</f>
        <v>6.2736031180257815E-5</v>
      </c>
      <c r="CC59" s="147">
        <f>'2.3'!CC59/'3.1.a'!$L$183</f>
        <v>0</v>
      </c>
      <c r="CD59" s="227">
        <f>'2.3'!CD59/'3.1.a'!$L$183</f>
        <v>1.4056725199483346E-3</v>
      </c>
      <c r="CE59" s="226">
        <f>'2.3'!CE59/'3.1.a'!$M$183</f>
        <v>6.8260976512464673E-4</v>
      </c>
      <c r="CF59" s="147">
        <f>'2.3'!CF59/'3.1.a'!$M$183</f>
        <v>0</v>
      </c>
      <c r="CG59" s="147">
        <f>'2.3'!CG59/'3.1.a'!$M$183</f>
        <v>0</v>
      </c>
      <c r="CH59" s="147">
        <f>'2.3'!CH59/'3.1.a'!$M$183</f>
        <v>6.8260976512464673E-4</v>
      </c>
      <c r="CI59" s="147">
        <f>'2.3'!CI59/'3.1.a'!$M$183</f>
        <v>2.0473523247164336E-4</v>
      </c>
      <c r="CJ59" s="97" t="s">
        <v>833</v>
      </c>
      <c r="CK59" s="147">
        <f>'2.3'!CK59/'3.1.a'!$M$183</f>
        <v>0</v>
      </c>
      <c r="CL59" s="289" t="s">
        <v>833</v>
      </c>
    </row>
    <row r="60" spans="1:91" s="109" customFormat="1" ht="20.100000000000001" customHeight="1" x14ac:dyDescent="0.25">
      <c r="A60" s="60" t="s">
        <v>523</v>
      </c>
      <c r="B60" s="109" t="s">
        <v>524</v>
      </c>
      <c r="C60" s="228">
        <f>'2.3'!C60/'3.1.a'!$C$183</f>
        <v>2.6751583132840793E-4</v>
      </c>
      <c r="D60" s="148">
        <f>'2.3'!D60/'3.1.a'!$C$183</f>
        <v>0</v>
      </c>
      <c r="E60" s="148">
        <f>'2.3'!E60/'3.1.a'!$C$183</f>
        <v>0</v>
      </c>
      <c r="F60" s="148">
        <f>'2.3'!F60/'3.1.a'!$C$183</f>
        <v>2.6751583132840793E-4</v>
      </c>
      <c r="G60" s="148">
        <f>'2.3'!G60/'3.1.a'!$C$183</f>
        <v>0</v>
      </c>
      <c r="H60" s="148">
        <f>'2.3'!H60/'3.1.a'!$C$183</f>
        <v>0</v>
      </c>
      <c r="I60" s="148">
        <f>'2.3'!I60/'3.1.a'!$C$183</f>
        <v>0</v>
      </c>
      <c r="J60" s="229">
        <f>'2.3'!J60/'3.1.a'!$C$183</f>
        <v>2.6751583132840793E-4</v>
      </c>
      <c r="K60" s="228">
        <f>'2.3'!K60/'3.1.a'!$D$183</f>
        <v>2.1654971804312331E-3</v>
      </c>
      <c r="L60" s="148">
        <f>'2.3'!L60/'3.1.a'!$D$183</f>
        <v>0</v>
      </c>
      <c r="M60" s="148">
        <f>'2.3'!M60/'3.1.a'!$D$183</f>
        <v>0</v>
      </c>
      <c r="N60" s="148">
        <f>'2.3'!N60/'3.1.a'!$D$183</f>
        <v>2.1654971804312331E-3</v>
      </c>
      <c r="O60" s="148">
        <f>'2.3'!O60/'3.1.a'!$D$183</f>
        <v>0</v>
      </c>
      <c r="P60" s="148">
        <f>'2.3'!P60/'3.1.a'!$D$183</f>
        <v>0</v>
      </c>
      <c r="Q60" s="148">
        <f>'2.3'!Q60/'3.1.a'!$D$183</f>
        <v>0</v>
      </c>
      <c r="R60" s="229">
        <f>'2.3'!R60/'3.1.a'!$D$183</f>
        <v>2.1654971804312331E-3</v>
      </c>
      <c r="S60" s="228">
        <f>'2.3'!S60/'3.1.a'!$E$183</f>
        <v>2.5390344315355286E-3</v>
      </c>
      <c r="T60" s="148">
        <f>'2.3'!T60/'3.1.a'!$E$183</f>
        <v>0</v>
      </c>
      <c r="U60" s="148">
        <f>'2.3'!U60/'3.1.a'!$E$183</f>
        <v>0</v>
      </c>
      <c r="V60" s="148">
        <f>'2.3'!V60/'3.1.a'!$E$183</f>
        <v>2.5390344315355286E-3</v>
      </c>
      <c r="W60" s="148">
        <f>'2.3'!W60/'3.1.a'!$E$183</f>
        <v>0</v>
      </c>
      <c r="X60" s="148">
        <f>'2.3'!X60/'3.1.a'!$E$183</f>
        <v>0</v>
      </c>
      <c r="Y60" s="148">
        <f>'2.3'!Y60/'3.1.a'!$E$183</f>
        <v>0</v>
      </c>
      <c r="Z60" s="229">
        <f>'2.3'!Z60/'3.1.a'!$E$183</f>
        <v>2.5390344315355286E-3</v>
      </c>
      <c r="AA60" s="228">
        <f>'2.3'!AA60/'3.1.a'!$F$183</f>
        <v>2.6507611481109213E-3</v>
      </c>
      <c r="AB60" s="148">
        <f>'2.3'!AB60/'3.1.a'!$F$183</f>
        <v>0</v>
      </c>
      <c r="AC60" s="148">
        <f>'2.3'!AC60/'3.1.a'!$F$183</f>
        <v>0</v>
      </c>
      <c r="AD60" s="148">
        <f>'2.3'!AD60/'3.1.a'!$F$183</f>
        <v>2.6507611481109213E-3</v>
      </c>
      <c r="AE60" s="148">
        <f>'2.3'!AE60/'3.1.a'!$F$183</f>
        <v>0</v>
      </c>
      <c r="AF60" s="148">
        <f>'2.3'!AF60/'3.1.a'!$F$183</f>
        <v>0</v>
      </c>
      <c r="AG60" s="148">
        <f>'2.3'!AG60/'3.1.a'!$F$183</f>
        <v>0</v>
      </c>
      <c r="AH60" s="229">
        <f>'2.3'!AH60/'3.1.a'!$F$183</f>
        <v>2.6507611481109213E-3</v>
      </c>
      <c r="AI60" s="228">
        <f>'2.3'!AI60/'3.1.a'!$G$183</f>
        <v>3.33309154040879E-3</v>
      </c>
      <c r="AJ60" s="148">
        <f>'2.3'!AJ60/'3.1.a'!$G$183</f>
        <v>0</v>
      </c>
      <c r="AK60" s="148">
        <f>'2.3'!AK60/'3.1.a'!$G$183</f>
        <v>0</v>
      </c>
      <c r="AL60" s="148">
        <f>'2.3'!AL60/'3.1.a'!$G$183</f>
        <v>3.33309154040879E-3</v>
      </c>
      <c r="AM60" s="148">
        <f>'2.3'!AM60/'3.1.a'!$G$183</f>
        <v>0</v>
      </c>
      <c r="AN60" s="148">
        <f>'2.3'!AN60/'3.1.a'!$G$183</f>
        <v>0</v>
      </c>
      <c r="AO60" s="148">
        <f>'2.3'!AO60/'3.1.a'!$G$183</f>
        <v>0</v>
      </c>
      <c r="AP60" s="229">
        <f>'2.3'!AP60/'3.1.a'!$G$183</f>
        <v>3.33309154040879E-3</v>
      </c>
      <c r="AQ60" s="228">
        <f>'2.3'!AQ60/'3.1.a'!$H$183</f>
        <v>1.6479541805604497E-3</v>
      </c>
      <c r="AR60" s="148">
        <f>'2.3'!AR60/'3.1.a'!$H$183</f>
        <v>0</v>
      </c>
      <c r="AS60" s="148">
        <f>'2.3'!AS60/'3.1.a'!$H$183</f>
        <v>0</v>
      </c>
      <c r="AT60" s="148">
        <f>'2.3'!AT60/'3.1.a'!$H$183</f>
        <v>1.6479541805604497E-3</v>
      </c>
      <c r="AU60" s="148">
        <f>'2.3'!AU60/'3.1.a'!$H$183</f>
        <v>0</v>
      </c>
      <c r="AV60" s="148">
        <f>'2.3'!AV60/'3.1.a'!$H$183</f>
        <v>0</v>
      </c>
      <c r="AW60" s="148">
        <f>'2.3'!AW60/'3.1.a'!$H$183</f>
        <v>0</v>
      </c>
      <c r="AX60" s="229">
        <f>'2.3'!AX60/'3.1.a'!$H$183</f>
        <v>1.6479541805604497E-3</v>
      </c>
      <c r="AY60" s="228">
        <f>'2.3'!AY60/'3.1.a'!$I$183</f>
        <v>1.268011523257357E-3</v>
      </c>
      <c r="AZ60" s="148">
        <f>'2.3'!AZ60/'3.1.a'!$I$183</f>
        <v>0</v>
      </c>
      <c r="BA60" s="148">
        <f>'2.3'!BA60/'3.1.a'!$I$183</f>
        <v>0</v>
      </c>
      <c r="BB60" s="148">
        <f>'2.3'!BB60/'3.1.a'!$I$183</f>
        <v>1.268011523257357E-3</v>
      </c>
      <c r="BC60" s="148">
        <f>'2.3'!BC60/'3.1.a'!$I$183</f>
        <v>0</v>
      </c>
      <c r="BD60" s="148">
        <f>'2.3'!BD60/'3.1.a'!$I$183</f>
        <v>0</v>
      </c>
      <c r="BE60" s="148">
        <f>'2.3'!BE60/'3.1.a'!$I$183</f>
        <v>0</v>
      </c>
      <c r="BF60" s="229">
        <f>'2.3'!BF60/'3.1.a'!$I$183</f>
        <v>1.268011523257357E-3</v>
      </c>
      <c r="BG60" s="228">
        <f>'2.3'!BG60/'3.1.a'!$J$183</f>
        <v>5.4811992653533718E-4</v>
      </c>
      <c r="BH60" s="148">
        <f>'2.3'!BH60/'3.1.a'!$J$183</f>
        <v>0</v>
      </c>
      <c r="BI60" s="148">
        <f>'2.3'!BI60/'3.1.a'!$J$183</f>
        <v>0</v>
      </c>
      <c r="BJ60" s="148">
        <f>'2.3'!BJ60/'3.1.a'!$J$183</f>
        <v>5.4811992653533718E-4</v>
      </c>
      <c r="BK60" s="148">
        <f>'2.3'!BK60/'3.1.a'!$J$183</f>
        <v>0</v>
      </c>
      <c r="BL60" s="148">
        <f>'2.3'!BL60/'3.1.a'!$J$183</f>
        <v>0</v>
      </c>
      <c r="BM60" s="148">
        <f>'2.3'!BM60/'3.1.a'!$J$183</f>
        <v>0</v>
      </c>
      <c r="BN60" s="229">
        <f>'2.3'!BN60/'3.1.a'!$J$183</f>
        <v>5.4811992653533718E-4</v>
      </c>
      <c r="BO60" s="228">
        <f>'2.3'!BO60/'3.1.a'!$K$183</f>
        <v>6.5041769519488541E-4</v>
      </c>
      <c r="BP60" s="148">
        <f>'2.3'!BP60/'3.1.a'!$K$183</f>
        <v>0</v>
      </c>
      <c r="BQ60" s="148">
        <f>'2.3'!BQ60/'3.1.a'!$K$183</f>
        <v>0</v>
      </c>
      <c r="BR60" s="148">
        <f>'2.3'!BR60/'3.1.a'!$K$183</f>
        <v>6.5041769519488541E-4</v>
      </c>
      <c r="BS60" s="148">
        <f>'2.3'!BS60/'3.1.a'!$K$183</f>
        <v>0</v>
      </c>
      <c r="BT60" s="148">
        <f>'2.3'!BT60/'3.1.a'!$K$183</f>
        <v>0</v>
      </c>
      <c r="BU60" s="148">
        <f>'2.3'!BU60/'3.1.a'!$K$183</f>
        <v>0</v>
      </c>
      <c r="BV60" s="229">
        <f>'2.3'!BV60/'3.1.a'!$K$183</f>
        <v>6.5041769519488541E-4</v>
      </c>
      <c r="BW60" s="228">
        <f>'2.3'!BW60/'3.1.a'!$L$183</f>
        <v>6.399219736829163E-4</v>
      </c>
      <c r="BX60" s="148">
        <f>'2.3'!BX60/'3.1.a'!$L$183</f>
        <v>0</v>
      </c>
      <c r="BY60" s="148">
        <f>'2.3'!BY60/'3.1.a'!$L$183</f>
        <v>0</v>
      </c>
      <c r="BZ60" s="148">
        <f>'2.3'!BZ60/'3.1.a'!$L$183</f>
        <v>6.399219736829163E-4</v>
      </c>
      <c r="CA60" s="148">
        <f>'2.3'!CA60/'3.1.a'!$L$183</f>
        <v>0</v>
      </c>
      <c r="CB60" s="148">
        <f>'2.3'!CB60/'3.1.a'!$L$183</f>
        <v>0</v>
      </c>
      <c r="CC60" s="148">
        <f>'2.3'!CC60/'3.1.a'!$L$183</f>
        <v>0</v>
      </c>
      <c r="CD60" s="229">
        <f>'2.3'!CD60/'3.1.a'!$L$183</f>
        <v>6.399219736829163E-4</v>
      </c>
      <c r="CE60" s="228">
        <f>'2.3'!CE60/'3.1.a'!$M$183</f>
        <v>3.4641624277618896E-4</v>
      </c>
      <c r="CF60" s="148">
        <f>'2.3'!CF60/'3.1.a'!$M$183</f>
        <v>0</v>
      </c>
      <c r="CG60" s="148">
        <f>'2.3'!CG60/'3.1.a'!$M$183</f>
        <v>0</v>
      </c>
      <c r="CH60" s="148">
        <f>'2.3'!CH60/'3.1.a'!$M$183</f>
        <v>3.4641624277618896E-4</v>
      </c>
      <c r="CI60" s="148">
        <f>'2.3'!CI60/'3.1.a'!$M$183</f>
        <v>0</v>
      </c>
      <c r="CJ60" s="148">
        <f>'2.3'!CJ60/'3.1.a'!$M$183</f>
        <v>0</v>
      </c>
      <c r="CK60" s="148">
        <f>'2.3'!CK60/'3.1.a'!$M$183</f>
        <v>0</v>
      </c>
      <c r="CL60" s="286">
        <f>'2.3'!CL60/'3.1.a'!$M$183</f>
        <v>3.4641624277618896E-4</v>
      </c>
      <c r="CM60" s="243"/>
    </row>
    <row r="61" spans="1:91" s="109" customFormat="1" ht="20.100000000000001" customHeight="1" x14ac:dyDescent="0.25">
      <c r="A61" s="60" t="s">
        <v>525</v>
      </c>
      <c r="B61" s="109" t="s">
        <v>526</v>
      </c>
      <c r="C61" s="228">
        <f>'2.3'!C61/'3.1.a'!$C$183</f>
        <v>3.0151257870595699E-6</v>
      </c>
      <c r="D61" s="148">
        <f>'2.3'!D61/'3.1.a'!$C$183</f>
        <v>0</v>
      </c>
      <c r="E61" s="148">
        <f>'2.3'!E61/'3.1.a'!$C$183</f>
        <v>0</v>
      </c>
      <c r="F61" s="148">
        <f>'2.3'!F61/'3.1.a'!$C$183</f>
        <v>3.0151257870595699E-6</v>
      </c>
      <c r="G61" s="148">
        <f>'2.3'!G61/'3.1.a'!$C$183</f>
        <v>0</v>
      </c>
      <c r="H61" s="148">
        <f>'2.3'!H61/'3.1.a'!$C$183</f>
        <v>0</v>
      </c>
      <c r="I61" s="148">
        <f>'2.3'!I61/'3.1.a'!$C$183</f>
        <v>0</v>
      </c>
      <c r="J61" s="229">
        <f>'2.3'!J61/'3.1.a'!$C$183</f>
        <v>3.0151257870595699E-6</v>
      </c>
      <c r="K61" s="228">
        <f>'2.3'!K61/'3.1.a'!$D$183</f>
        <v>4.9867637167945274E-6</v>
      </c>
      <c r="L61" s="148">
        <f>'2.3'!L61/'3.1.a'!$D$183</f>
        <v>0</v>
      </c>
      <c r="M61" s="148">
        <f>'2.3'!M61/'3.1.a'!$D$183</f>
        <v>0</v>
      </c>
      <c r="N61" s="148">
        <f>'2.3'!N61/'3.1.a'!$D$183</f>
        <v>4.9867637167945274E-6</v>
      </c>
      <c r="O61" s="148">
        <f>'2.3'!O61/'3.1.a'!$D$183</f>
        <v>0</v>
      </c>
      <c r="P61" s="148">
        <f>'2.3'!P61/'3.1.a'!$D$183</f>
        <v>0</v>
      </c>
      <c r="Q61" s="148">
        <f>'2.3'!Q61/'3.1.a'!$D$183</f>
        <v>0</v>
      </c>
      <c r="R61" s="229">
        <f>'2.3'!R61/'3.1.a'!$D$183</f>
        <v>4.9867637167945274E-6</v>
      </c>
      <c r="S61" s="228">
        <f>'2.3'!S61/'3.1.a'!$E$183</f>
        <v>9.0920858925411437E-6</v>
      </c>
      <c r="T61" s="148">
        <f>'2.3'!T61/'3.1.a'!$E$183</f>
        <v>0</v>
      </c>
      <c r="U61" s="148">
        <f>'2.3'!U61/'3.1.a'!$E$183</f>
        <v>0</v>
      </c>
      <c r="V61" s="148">
        <f>'2.3'!V61/'3.1.a'!$E$183</f>
        <v>9.0920858925411437E-6</v>
      </c>
      <c r="W61" s="148">
        <f>'2.3'!W61/'3.1.a'!$E$183</f>
        <v>0</v>
      </c>
      <c r="X61" s="148">
        <f>'2.3'!X61/'3.1.a'!$E$183</f>
        <v>0</v>
      </c>
      <c r="Y61" s="148">
        <f>'2.3'!Y61/'3.1.a'!$E$183</f>
        <v>0</v>
      </c>
      <c r="Z61" s="229">
        <f>'2.3'!Z61/'3.1.a'!$E$183</f>
        <v>9.0920858925411437E-6</v>
      </c>
      <c r="AA61" s="228">
        <f>'2.3'!AA61/'3.1.a'!$F$183</f>
        <v>1.2149029164818366E-5</v>
      </c>
      <c r="AB61" s="148">
        <f>'2.3'!AB61/'3.1.a'!$F$183</f>
        <v>0</v>
      </c>
      <c r="AC61" s="148">
        <f>'2.3'!AC61/'3.1.a'!$F$183</f>
        <v>0</v>
      </c>
      <c r="AD61" s="148">
        <f>'2.3'!AD61/'3.1.a'!$F$183</f>
        <v>1.2149029164818366E-5</v>
      </c>
      <c r="AE61" s="148">
        <f>'2.3'!AE61/'3.1.a'!$F$183</f>
        <v>0</v>
      </c>
      <c r="AF61" s="148">
        <f>'2.3'!AF61/'3.1.a'!$F$183</f>
        <v>0</v>
      </c>
      <c r="AG61" s="148">
        <f>'2.3'!AG61/'3.1.a'!$F$183</f>
        <v>0</v>
      </c>
      <c r="AH61" s="229">
        <f>'2.3'!AH61/'3.1.a'!$F$183</f>
        <v>1.2149029164818366E-5</v>
      </c>
      <c r="AI61" s="228">
        <f>'2.3'!AI61/'3.1.a'!$G$183</f>
        <v>7.8789808699572579E-5</v>
      </c>
      <c r="AJ61" s="148">
        <f>'2.3'!AJ61/'3.1.a'!$G$183</f>
        <v>0</v>
      </c>
      <c r="AK61" s="148">
        <f>'2.3'!AK61/'3.1.a'!$G$183</f>
        <v>0</v>
      </c>
      <c r="AL61" s="148">
        <f>'2.3'!AL61/'3.1.a'!$G$183</f>
        <v>7.8789808699572579E-5</v>
      </c>
      <c r="AM61" s="148">
        <f>'2.3'!AM61/'3.1.a'!$G$183</f>
        <v>0</v>
      </c>
      <c r="AN61" s="148">
        <f>'2.3'!AN61/'3.1.a'!$G$183</f>
        <v>0</v>
      </c>
      <c r="AO61" s="148">
        <f>'2.3'!AO61/'3.1.a'!$G$183</f>
        <v>0</v>
      </c>
      <c r="AP61" s="229">
        <f>'2.3'!AP61/'3.1.a'!$G$183</f>
        <v>7.8789808699572579E-5</v>
      </c>
      <c r="AQ61" s="228">
        <f>'2.3'!AQ61/'3.1.a'!$H$183</f>
        <v>1.0238704599723825E-4</v>
      </c>
      <c r="AR61" s="148">
        <f>'2.3'!AR61/'3.1.a'!$H$183</f>
        <v>0</v>
      </c>
      <c r="AS61" s="148">
        <f>'2.3'!AS61/'3.1.a'!$H$183</f>
        <v>0</v>
      </c>
      <c r="AT61" s="148">
        <f>'2.3'!AT61/'3.1.a'!$H$183</f>
        <v>1.0238704599723825E-4</v>
      </c>
      <c r="AU61" s="148">
        <f>'2.3'!AU61/'3.1.a'!$H$183</f>
        <v>0</v>
      </c>
      <c r="AV61" s="148">
        <f>'2.3'!AV61/'3.1.a'!$H$183</f>
        <v>0</v>
      </c>
      <c r="AW61" s="148">
        <f>'2.3'!AW61/'3.1.a'!$H$183</f>
        <v>0</v>
      </c>
      <c r="AX61" s="229">
        <f>'2.3'!AX61/'3.1.a'!$H$183</f>
        <v>1.0238704599723825E-4</v>
      </c>
      <c r="AY61" s="228">
        <f>'2.3'!AY61/'3.1.a'!$I$183</f>
        <v>1.4690111997929859E-4</v>
      </c>
      <c r="AZ61" s="148">
        <f>'2.3'!AZ61/'3.1.a'!$I$183</f>
        <v>0</v>
      </c>
      <c r="BA61" s="148">
        <f>'2.3'!BA61/'3.1.a'!$I$183</f>
        <v>0</v>
      </c>
      <c r="BB61" s="148">
        <f>'2.3'!BB61/'3.1.a'!$I$183</f>
        <v>1.4690111997929859E-4</v>
      </c>
      <c r="BC61" s="148">
        <f>'2.3'!BC61/'3.1.a'!$I$183</f>
        <v>0</v>
      </c>
      <c r="BD61" s="148">
        <f>'2.3'!BD61/'3.1.a'!$I$183</f>
        <v>0</v>
      </c>
      <c r="BE61" s="148">
        <f>'2.3'!BE61/'3.1.a'!$I$183</f>
        <v>0</v>
      </c>
      <c r="BF61" s="229">
        <f>'2.3'!BF61/'3.1.a'!$I$183</f>
        <v>1.4690111997929859E-4</v>
      </c>
      <c r="BG61" s="228">
        <f>'2.3'!BG61/'3.1.a'!$J$183</f>
        <v>1.099473178930556E-4</v>
      </c>
      <c r="BH61" s="148">
        <f>'2.3'!BH61/'3.1.a'!$J$183</f>
        <v>0</v>
      </c>
      <c r="BI61" s="148">
        <f>'2.3'!BI61/'3.1.a'!$J$183</f>
        <v>0</v>
      </c>
      <c r="BJ61" s="148">
        <f>'2.3'!BJ61/'3.1.a'!$J$183</f>
        <v>1.099473178930556E-4</v>
      </c>
      <c r="BK61" s="148">
        <f>'2.3'!BK61/'3.1.a'!$J$183</f>
        <v>0</v>
      </c>
      <c r="BL61" s="148">
        <f>'2.3'!BL61/'3.1.a'!$J$183</f>
        <v>0</v>
      </c>
      <c r="BM61" s="148">
        <f>'2.3'!BM61/'3.1.a'!$J$183</f>
        <v>0</v>
      </c>
      <c r="BN61" s="229">
        <f>'2.3'!BN61/'3.1.a'!$J$183</f>
        <v>1.099473178930556E-4</v>
      </c>
      <c r="BO61" s="228">
        <f>'2.3'!BO61/'3.1.a'!$K$183</f>
        <v>5.3344457350130033E-5</v>
      </c>
      <c r="BP61" s="148">
        <f>'2.3'!BP61/'3.1.a'!$K$183</f>
        <v>0</v>
      </c>
      <c r="BQ61" s="148">
        <f>'2.3'!BQ61/'3.1.a'!$K$183</f>
        <v>0</v>
      </c>
      <c r="BR61" s="148">
        <f>'2.3'!BR61/'3.1.a'!$K$183</f>
        <v>5.3344457350130033E-5</v>
      </c>
      <c r="BS61" s="148">
        <f>'2.3'!BS61/'3.1.a'!$K$183</f>
        <v>0</v>
      </c>
      <c r="BT61" s="148">
        <f>'2.3'!BT61/'3.1.a'!$K$183</f>
        <v>0</v>
      </c>
      <c r="BU61" s="148">
        <f>'2.3'!BU61/'3.1.a'!$K$183</f>
        <v>0</v>
      </c>
      <c r="BV61" s="229">
        <f>'2.3'!BV61/'3.1.a'!$K$183</f>
        <v>5.3344457350130033E-5</v>
      </c>
      <c r="BW61" s="228">
        <f>'2.3'!BW61/'3.1.a'!$L$183</f>
        <v>6.085614415192911E-5</v>
      </c>
      <c r="BX61" s="148">
        <f>'2.3'!BX61/'3.1.a'!$L$183</f>
        <v>0</v>
      </c>
      <c r="BY61" s="148">
        <f>'2.3'!BY61/'3.1.a'!$L$183</f>
        <v>0</v>
      </c>
      <c r="BZ61" s="148">
        <f>'2.3'!BZ61/'3.1.a'!$L$183</f>
        <v>6.085614415192911E-5</v>
      </c>
      <c r="CA61" s="148">
        <f>'2.3'!CA61/'3.1.a'!$L$183</f>
        <v>0</v>
      </c>
      <c r="CB61" s="148">
        <f>'2.3'!CB61/'3.1.a'!$L$183</f>
        <v>0</v>
      </c>
      <c r="CC61" s="148">
        <f>'2.3'!CC61/'3.1.a'!$L$183</f>
        <v>0</v>
      </c>
      <c r="CD61" s="229">
        <f>'2.3'!CD61/'3.1.a'!$L$183</f>
        <v>6.085614415192911E-5</v>
      </c>
      <c r="CE61" s="228">
        <f>'2.3'!CE61/'3.1.a'!$M$183</f>
        <v>1.6997989636573929E-5</v>
      </c>
      <c r="CF61" s="148">
        <f>'2.3'!CF61/'3.1.a'!$M$183</f>
        <v>0</v>
      </c>
      <c r="CG61" s="148">
        <f>'2.3'!CG61/'3.1.a'!$M$183</f>
        <v>0</v>
      </c>
      <c r="CH61" s="148">
        <f>'2.3'!CH61/'3.1.a'!$M$183</f>
        <v>1.6997989636573929E-5</v>
      </c>
      <c r="CI61" s="148">
        <f>'2.3'!CI61/'3.1.a'!$M$183</f>
        <v>0</v>
      </c>
      <c r="CJ61" s="148">
        <f>'2.3'!CJ61/'3.1.a'!$M$183</f>
        <v>0</v>
      </c>
      <c r="CK61" s="148">
        <f>'2.3'!CK61/'3.1.a'!$M$183</f>
        <v>0</v>
      </c>
      <c r="CL61" s="286">
        <f>'2.3'!CL61/'3.1.a'!$M$183</f>
        <v>1.6997989636573929E-5</v>
      </c>
      <c r="CM61" s="243"/>
    </row>
    <row r="62" spans="1:91" s="109" customFormat="1" ht="20.100000000000001" customHeight="1" x14ac:dyDescent="0.25">
      <c r="A62" s="60" t="s">
        <v>527</v>
      </c>
      <c r="B62" s="109" t="s">
        <v>528</v>
      </c>
      <c r="C62" s="228">
        <f>'2.3'!C62/'3.1.a'!$C$183</f>
        <v>1.5488509969383769E-4</v>
      </c>
      <c r="D62" s="148">
        <f>'2.3'!D62/'3.1.a'!$C$183</f>
        <v>0</v>
      </c>
      <c r="E62" s="148">
        <f>'2.3'!E62/'3.1.a'!$C$183</f>
        <v>0</v>
      </c>
      <c r="F62" s="148">
        <f>'2.3'!F62/'3.1.a'!$C$183</f>
        <v>1.5488509969383769E-4</v>
      </c>
      <c r="G62" s="148">
        <f>'2.3'!G62/'3.1.a'!$C$183</f>
        <v>4.6799392485789984E-4</v>
      </c>
      <c r="H62" s="148">
        <f>'2.3'!H62/'3.1.a'!$C$183</f>
        <v>0</v>
      </c>
      <c r="I62" s="148">
        <f>'2.3'!I62/'3.1.a'!$C$183</f>
        <v>0</v>
      </c>
      <c r="J62" s="229">
        <f>'2.3'!J62/'3.1.a'!$C$183</f>
        <v>6.228790245517375E-4</v>
      </c>
      <c r="K62" s="228">
        <f>'2.3'!K62/'3.1.a'!$D$183</f>
        <v>1.2119065436243911E-4</v>
      </c>
      <c r="L62" s="148">
        <f>'2.3'!L62/'3.1.a'!$D$183</f>
        <v>0</v>
      </c>
      <c r="M62" s="148">
        <f>'2.3'!M62/'3.1.a'!$D$183</f>
        <v>0</v>
      </c>
      <c r="N62" s="148">
        <f>'2.3'!N62/'3.1.a'!$D$183</f>
        <v>1.2119065436243911E-4</v>
      </c>
      <c r="O62" s="148">
        <f>'2.3'!O62/'3.1.a'!$D$183</f>
        <v>3.3693089971122272E-4</v>
      </c>
      <c r="P62" s="148">
        <f>'2.3'!P62/'3.1.a'!$D$183</f>
        <v>0</v>
      </c>
      <c r="Q62" s="148">
        <f>'2.3'!Q62/'3.1.a'!$D$183</f>
        <v>0</v>
      </c>
      <c r="R62" s="229">
        <f>'2.3'!R62/'3.1.a'!$D$183</f>
        <v>4.5812155407366176E-4</v>
      </c>
      <c r="S62" s="228">
        <f>'2.3'!S62/'3.1.a'!$E$183</f>
        <v>1.6198799478894064E-4</v>
      </c>
      <c r="T62" s="148">
        <f>'2.3'!T62/'3.1.a'!$E$183</f>
        <v>0</v>
      </c>
      <c r="U62" s="148">
        <f>'2.3'!U62/'3.1.a'!$E$183</f>
        <v>0</v>
      </c>
      <c r="V62" s="148">
        <f>'2.3'!V62/'3.1.a'!$E$183</f>
        <v>1.6198799478894064E-4</v>
      </c>
      <c r="W62" s="148">
        <f>'2.3'!W62/'3.1.a'!$E$183</f>
        <v>3.1932452568800355E-4</v>
      </c>
      <c r="X62" s="148">
        <f>'2.3'!X62/'3.1.a'!$E$183</f>
        <v>0</v>
      </c>
      <c r="Y62" s="148">
        <f>'2.3'!Y62/'3.1.a'!$E$183</f>
        <v>0</v>
      </c>
      <c r="Z62" s="229">
        <f>'2.3'!Z62/'3.1.a'!$E$183</f>
        <v>4.8131252047694422E-4</v>
      </c>
      <c r="AA62" s="228">
        <f>'2.3'!AA62/'3.1.a'!$F$183</f>
        <v>3.5692793834855792E-4</v>
      </c>
      <c r="AB62" s="148">
        <f>'2.3'!AB62/'3.1.a'!$F$183</f>
        <v>0</v>
      </c>
      <c r="AC62" s="148">
        <f>'2.3'!AC62/'3.1.a'!$F$183</f>
        <v>0</v>
      </c>
      <c r="AD62" s="148">
        <f>'2.3'!AD62/'3.1.a'!$F$183</f>
        <v>3.5692793834855792E-4</v>
      </c>
      <c r="AE62" s="148">
        <f>'2.3'!AE62/'3.1.a'!$F$183</f>
        <v>2.7968288188634635E-4</v>
      </c>
      <c r="AF62" s="148">
        <f>'2.3'!AF62/'3.1.a'!$F$183</f>
        <v>0</v>
      </c>
      <c r="AG62" s="148">
        <f>'2.3'!AG62/'3.1.a'!$F$183</f>
        <v>0</v>
      </c>
      <c r="AH62" s="229">
        <f>'2.3'!AH62/'3.1.a'!$F$183</f>
        <v>6.3661082023490432E-4</v>
      </c>
      <c r="AI62" s="228">
        <f>'2.3'!AI62/'3.1.a'!$G$183</f>
        <v>2.4811223123808064E-4</v>
      </c>
      <c r="AJ62" s="148">
        <f>'2.3'!AJ62/'3.1.a'!$G$183</f>
        <v>0</v>
      </c>
      <c r="AK62" s="148">
        <f>'2.3'!AK62/'3.1.a'!$G$183</f>
        <v>0</v>
      </c>
      <c r="AL62" s="148">
        <f>'2.3'!AL62/'3.1.a'!$G$183</f>
        <v>2.4811223123808064E-4</v>
      </c>
      <c r="AM62" s="148">
        <f>'2.3'!AM62/'3.1.a'!$G$183</f>
        <v>2.517473028159253E-4</v>
      </c>
      <c r="AN62" s="148">
        <f>'2.3'!AN62/'3.1.a'!$G$183</f>
        <v>0</v>
      </c>
      <c r="AO62" s="148">
        <f>'2.3'!AO62/'3.1.a'!$G$183</f>
        <v>0</v>
      </c>
      <c r="AP62" s="229">
        <f>'2.3'!AP62/'3.1.a'!$G$183</f>
        <v>4.9985953405400595E-4</v>
      </c>
      <c r="AQ62" s="228">
        <f>'2.3'!AQ62/'3.1.a'!$H$183</f>
        <v>3.5145558633587214E-4</v>
      </c>
      <c r="AR62" s="148">
        <f>'2.3'!AR62/'3.1.a'!$H$183</f>
        <v>0</v>
      </c>
      <c r="AS62" s="148">
        <f>'2.3'!AS62/'3.1.a'!$H$183</f>
        <v>0</v>
      </c>
      <c r="AT62" s="148">
        <f>'2.3'!AT62/'3.1.a'!$H$183</f>
        <v>3.5145558633587214E-4</v>
      </c>
      <c r="AU62" s="148">
        <f>'2.3'!AU62/'3.1.a'!$H$183</f>
        <v>1.6091104433496383E-4</v>
      </c>
      <c r="AV62" s="148">
        <f>'2.3'!AV62/'3.1.a'!$H$183</f>
        <v>0</v>
      </c>
      <c r="AW62" s="148">
        <f>'2.3'!AW62/'3.1.a'!$H$183</f>
        <v>0</v>
      </c>
      <c r="AX62" s="229">
        <f>'2.3'!AX62/'3.1.a'!$H$183</f>
        <v>5.1236663067083597E-4</v>
      </c>
      <c r="AY62" s="228">
        <f>'2.3'!AY62/'3.1.a'!$I$183</f>
        <v>2.6535407350995196E-4</v>
      </c>
      <c r="AZ62" s="148">
        <f>'2.3'!AZ62/'3.1.a'!$I$183</f>
        <v>0</v>
      </c>
      <c r="BA62" s="148">
        <f>'2.3'!BA62/'3.1.a'!$I$183</f>
        <v>0</v>
      </c>
      <c r="BB62" s="148">
        <f>'2.3'!BB62/'3.1.a'!$I$183</f>
        <v>2.6535407350995196E-4</v>
      </c>
      <c r="BC62" s="148">
        <f>'2.3'!BC62/'3.1.a'!$I$183</f>
        <v>1.8067583802921141E-4</v>
      </c>
      <c r="BD62" s="148">
        <f>'2.3'!BD62/'3.1.a'!$I$183</f>
        <v>0</v>
      </c>
      <c r="BE62" s="148">
        <f>'2.3'!BE62/'3.1.a'!$I$183</f>
        <v>0</v>
      </c>
      <c r="BF62" s="229">
        <f>'2.3'!BF62/'3.1.a'!$I$183</f>
        <v>4.4602991153916335E-4</v>
      </c>
      <c r="BG62" s="228">
        <f>'2.3'!BG62/'3.1.a'!$J$183</f>
        <v>2.643877024359204E-4</v>
      </c>
      <c r="BH62" s="148">
        <f>'2.3'!BH62/'3.1.a'!$J$183</f>
        <v>0</v>
      </c>
      <c r="BI62" s="148">
        <f>'2.3'!BI62/'3.1.a'!$J$183</f>
        <v>0</v>
      </c>
      <c r="BJ62" s="148">
        <f>'2.3'!BJ62/'3.1.a'!$J$183</f>
        <v>2.643877024359204E-4</v>
      </c>
      <c r="BK62" s="148">
        <f>'2.3'!BK62/'3.1.a'!$J$183</f>
        <v>2.3208019234743628E-4</v>
      </c>
      <c r="BL62" s="148">
        <f>'2.3'!BL62/'3.1.a'!$J$183</f>
        <v>0</v>
      </c>
      <c r="BM62" s="148">
        <f>'2.3'!BM62/'3.1.a'!$J$183</f>
        <v>0</v>
      </c>
      <c r="BN62" s="229">
        <f>'2.3'!BN62/'3.1.a'!$J$183</f>
        <v>4.9646789478335668E-4</v>
      </c>
      <c r="BO62" s="228">
        <f>'2.3'!BO62/'3.1.a'!$K$183</f>
        <v>1.7490539882049772E-4</v>
      </c>
      <c r="BP62" s="148">
        <f>'2.3'!BP62/'3.1.a'!$K$183</f>
        <v>0</v>
      </c>
      <c r="BQ62" s="148">
        <f>'2.3'!BQ62/'3.1.a'!$K$183</f>
        <v>0</v>
      </c>
      <c r="BR62" s="148">
        <f>'2.3'!BR62/'3.1.a'!$K$183</f>
        <v>1.7490539882049772E-4</v>
      </c>
      <c r="BS62" s="148">
        <f>'2.3'!BS62/'3.1.a'!$K$183</f>
        <v>2.0046040848834993E-4</v>
      </c>
      <c r="BT62" s="148">
        <f>'2.3'!BT62/'3.1.a'!$K$183</f>
        <v>0</v>
      </c>
      <c r="BU62" s="148">
        <f>'2.3'!BU62/'3.1.a'!$K$183</f>
        <v>0</v>
      </c>
      <c r="BV62" s="229">
        <f>'2.3'!BV62/'3.1.a'!$K$183</f>
        <v>3.7536580730884766E-4</v>
      </c>
      <c r="BW62" s="228">
        <f>'2.3'!BW62/'3.1.a'!$L$183</f>
        <v>4.9996471229942743E-4</v>
      </c>
      <c r="BX62" s="148">
        <f>'2.3'!BX62/'3.1.a'!$L$183</f>
        <v>0</v>
      </c>
      <c r="BY62" s="148">
        <f>'2.3'!BY62/'3.1.a'!$L$183</f>
        <v>0</v>
      </c>
      <c r="BZ62" s="148">
        <f>'2.3'!BZ62/'3.1.a'!$L$183</f>
        <v>4.9996471229942743E-4</v>
      </c>
      <c r="CA62" s="148">
        <f>'2.3'!CA62/'3.1.a'!$L$183</f>
        <v>1.4219365863380384E-4</v>
      </c>
      <c r="CB62" s="148">
        <f>'2.3'!CB62/'3.1.a'!$L$183</f>
        <v>0</v>
      </c>
      <c r="CC62" s="148">
        <f>'2.3'!CC62/'3.1.a'!$L$183</f>
        <v>0</v>
      </c>
      <c r="CD62" s="229">
        <f>'2.3'!CD62/'3.1.a'!$L$183</f>
        <v>6.4215837093323138E-4</v>
      </c>
      <c r="CE62" s="228">
        <f>'2.3'!CE62/'3.1.a'!$M$183</f>
        <v>3.1919553271188392E-4</v>
      </c>
      <c r="CF62" s="148">
        <f>'2.3'!CF62/'3.1.a'!$M$183</f>
        <v>0</v>
      </c>
      <c r="CG62" s="148">
        <f>'2.3'!CG62/'3.1.a'!$M$183</f>
        <v>0</v>
      </c>
      <c r="CH62" s="148">
        <f>'2.3'!CH62/'3.1.a'!$M$183</f>
        <v>3.1919553271188392E-4</v>
      </c>
      <c r="CI62" s="148">
        <f>'2.3'!CI62/'3.1.a'!$M$183</f>
        <v>2.0473523247164336E-4</v>
      </c>
      <c r="CJ62" s="221" t="s">
        <v>833</v>
      </c>
      <c r="CK62" s="148">
        <f>'2.3'!CK62/'3.1.a'!$M$183</f>
        <v>0</v>
      </c>
      <c r="CL62" s="290" t="s">
        <v>833</v>
      </c>
      <c r="CM62" s="243"/>
    </row>
    <row r="63" spans="1:91" ht="20.100000000000001" customHeight="1" x14ac:dyDescent="0.25">
      <c r="A63" s="35">
        <v>283</v>
      </c>
      <c r="B63" s="36" t="s">
        <v>305</v>
      </c>
      <c r="C63" s="224">
        <f>'2.3'!C63/'3.1.a'!$C$183</f>
        <v>0</v>
      </c>
      <c r="D63" s="146">
        <f>'2.3'!D63/'3.1.a'!$C$183</f>
        <v>0</v>
      </c>
      <c r="E63" s="146">
        <f>'2.3'!E63/'3.1.a'!$C$183</f>
        <v>0</v>
      </c>
      <c r="F63" s="146">
        <f>'2.3'!F63/'3.1.a'!$C$183</f>
        <v>0</v>
      </c>
      <c r="G63" s="146">
        <f>'2.3'!G63/'3.1.a'!$C$183</f>
        <v>0</v>
      </c>
      <c r="H63" s="146">
        <f>'2.3'!H63/'3.1.a'!$C$183</f>
        <v>0</v>
      </c>
      <c r="I63" s="146">
        <f>'2.3'!I63/'3.1.a'!$C$183</f>
        <v>0</v>
      </c>
      <c r="J63" s="225">
        <f>'2.3'!J63/'3.1.a'!$C$183</f>
        <v>0</v>
      </c>
      <c r="K63" s="224">
        <f>'2.3'!K63/'3.1.a'!$D$183</f>
        <v>0</v>
      </c>
      <c r="L63" s="146">
        <f>'2.3'!L63/'3.1.a'!$D$183</f>
        <v>0</v>
      </c>
      <c r="M63" s="146">
        <f>'2.3'!M63/'3.1.a'!$D$183</f>
        <v>0</v>
      </c>
      <c r="N63" s="146">
        <f>'2.3'!N63/'3.1.a'!$D$183</f>
        <v>0</v>
      </c>
      <c r="O63" s="146">
        <f>'2.3'!O63/'3.1.a'!$D$183</f>
        <v>0</v>
      </c>
      <c r="P63" s="146">
        <f>'2.3'!P63/'3.1.a'!$D$183</f>
        <v>0</v>
      </c>
      <c r="Q63" s="146">
        <f>'2.3'!Q63/'3.1.a'!$D$183</f>
        <v>0</v>
      </c>
      <c r="R63" s="225">
        <f>'2.3'!R63/'3.1.a'!$D$183</f>
        <v>0</v>
      </c>
      <c r="S63" s="224">
        <f>'2.3'!S63/'3.1.a'!$E$183</f>
        <v>0</v>
      </c>
      <c r="T63" s="146">
        <f>'2.3'!T63/'3.1.a'!$E$183</f>
        <v>0</v>
      </c>
      <c r="U63" s="146">
        <f>'2.3'!U63/'3.1.a'!$E$183</f>
        <v>0</v>
      </c>
      <c r="V63" s="146">
        <f>'2.3'!V63/'3.1.a'!$E$183</f>
        <v>0</v>
      </c>
      <c r="W63" s="146">
        <f>'2.3'!W63/'3.1.a'!$E$183</f>
        <v>0</v>
      </c>
      <c r="X63" s="146">
        <f>'2.3'!X63/'3.1.a'!$E$183</f>
        <v>0</v>
      </c>
      <c r="Y63" s="146">
        <f>'2.3'!Y63/'3.1.a'!$E$183</f>
        <v>0</v>
      </c>
      <c r="Z63" s="225">
        <f>'2.3'!Z63/'3.1.a'!$E$183</f>
        <v>0</v>
      </c>
      <c r="AA63" s="224">
        <f>'2.3'!AA63/'3.1.a'!$F$183</f>
        <v>0</v>
      </c>
      <c r="AB63" s="146">
        <f>'2.3'!AB63/'3.1.a'!$F$183</f>
        <v>0</v>
      </c>
      <c r="AC63" s="146">
        <f>'2.3'!AC63/'3.1.a'!$F$183</f>
        <v>0</v>
      </c>
      <c r="AD63" s="146">
        <f>'2.3'!AD63/'3.1.a'!$F$183</f>
        <v>0</v>
      </c>
      <c r="AE63" s="146">
        <f>'2.3'!AE63/'3.1.a'!$F$183</f>
        <v>0</v>
      </c>
      <c r="AF63" s="146">
        <f>'2.3'!AF63/'3.1.a'!$F$183</f>
        <v>0</v>
      </c>
      <c r="AG63" s="146">
        <f>'2.3'!AG63/'3.1.a'!$F$183</f>
        <v>0</v>
      </c>
      <c r="AH63" s="225">
        <f>'2.3'!AH63/'3.1.a'!$F$183</f>
        <v>0</v>
      </c>
      <c r="AI63" s="224">
        <f>'2.3'!AI63/'3.1.a'!$G$183</f>
        <v>0</v>
      </c>
      <c r="AJ63" s="146">
        <f>'2.3'!AJ63/'3.1.a'!$G$183</f>
        <v>0</v>
      </c>
      <c r="AK63" s="146">
        <f>'2.3'!AK63/'3.1.a'!$G$183</f>
        <v>0</v>
      </c>
      <c r="AL63" s="146">
        <f>'2.3'!AL63/'3.1.a'!$G$183</f>
        <v>0</v>
      </c>
      <c r="AM63" s="146">
        <f>'2.3'!AM63/'3.1.a'!$G$183</f>
        <v>0</v>
      </c>
      <c r="AN63" s="146">
        <f>'2.3'!AN63/'3.1.a'!$G$183</f>
        <v>0</v>
      </c>
      <c r="AO63" s="146">
        <f>'2.3'!AO63/'3.1.a'!$G$183</f>
        <v>0</v>
      </c>
      <c r="AP63" s="225">
        <f>'2.3'!AP63/'3.1.a'!$G$183</f>
        <v>0</v>
      </c>
      <c r="AQ63" s="224">
        <f>'2.3'!AQ63/'3.1.a'!$H$183</f>
        <v>0</v>
      </c>
      <c r="AR63" s="146">
        <f>'2.3'!AR63/'3.1.a'!$H$183</f>
        <v>0</v>
      </c>
      <c r="AS63" s="146">
        <f>'2.3'!AS63/'3.1.a'!$H$183</f>
        <v>0</v>
      </c>
      <c r="AT63" s="146">
        <f>'2.3'!AT63/'3.1.a'!$H$183</f>
        <v>0</v>
      </c>
      <c r="AU63" s="146">
        <f>'2.3'!AU63/'3.1.a'!$H$183</f>
        <v>0</v>
      </c>
      <c r="AV63" s="146">
        <f>'2.3'!AV63/'3.1.a'!$H$183</f>
        <v>0</v>
      </c>
      <c r="AW63" s="146">
        <f>'2.3'!AW63/'3.1.a'!$H$183</f>
        <v>0</v>
      </c>
      <c r="AX63" s="225">
        <f>'2.3'!AX63/'3.1.a'!$H$183</f>
        <v>0</v>
      </c>
      <c r="AY63" s="224">
        <f>'2.3'!AY63/'3.1.a'!$I$183</f>
        <v>0</v>
      </c>
      <c r="AZ63" s="146">
        <f>'2.3'!AZ63/'3.1.a'!$I$183</f>
        <v>0</v>
      </c>
      <c r="BA63" s="146">
        <f>'2.3'!BA63/'3.1.a'!$I$183</f>
        <v>0</v>
      </c>
      <c r="BB63" s="146">
        <f>'2.3'!BB63/'3.1.a'!$I$183</f>
        <v>0</v>
      </c>
      <c r="BC63" s="146">
        <f>'2.3'!BC63/'3.1.a'!$I$183</f>
        <v>0</v>
      </c>
      <c r="BD63" s="146">
        <f>'2.3'!BD63/'3.1.a'!$I$183</f>
        <v>0</v>
      </c>
      <c r="BE63" s="146">
        <f>'2.3'!BE63/'3.1.a'!$I$183</f>
        <v>0</v>
      </c>
      <c r="BF63" s="225">
        <f>'2.3'!BF63/'3.1.a'!$I$183</f>
        <v>0</v>
      </c>
      <c r="BG63" s="224">
        <f>'2.3'!BG63/'3.1.a'!$J$183</f>
        <v>0</v>
      </c>
      <c r="BH63" s="146">
        <f>'2.3'!BH63/'3.1.a'!$J$183</f>
        <v>0</v>
      </c>
      <c r="BI63" s="146">
        <f>'2.3'!BI63/'3.1.a'!$J$183</f>
        <v>0</v>
      </c>
      <c r="BJ63" s="146">
        <f>'2.3'!BJ63/'3.1.a'!$J$183</f>
        <v>0</v>
      </c>
      <c r="BK63" s="146">
        <f>'2.3'!BK63/'3.1.a'!$J$183</f>
        <v>0</v>
      </c>
      <c r="BL63" s="146">
        <f>'2.3'!BL63/'3.1.a'!$J$183</f>
        <v>0</v>
      </c>
      <c r="BM63" s="146">
        <f>'2.3'!BM63/'3.1.a'!$J$183</f>
        <v>0</v>
      </c>
      <c r="BN63" s="225">
        <f>'2.3'!BN63/'3.1.a'!$J$183</f>
        <v>0</v>
      </c>
      <c r="BO63" s="224">
        <f>'2.3'!BO63/'3.1.a'!$K$183</f>
        <v>0</v>
      </c>
      <c r="BP63" s="146">
        <f>'2.3'!BP63/'3.1.a'!$K$183</f>
        <v>0</v>
      </c>
      <c r="BQ63" s="146">
        <f>'2.3'!BQ63/'3.1.a'!$K$183</f>
        <v>0</v>
      </c>
      <c r="BR63" s="146">
        <f>'2.3'!BR63/'3.1.a'!$K$183</f>
        <v>0</v>
      </c>
      <c r="BS63" s="146">
        <f>'2.3'!BS63/'3.1.a'!$K$183</f>
        <v>0</v>
      </c>
      <c r="BT63" s="146">
        <f>'2.3'!BT63/'3.1.a'!$K$183</f>
        <v>0</v>
      </c>
      <c r="BU63" s="146">
        <f>'2.3'!BU63/'3.1.a'!$K$183</f>
        <v>0</v>
      </c>
      <c r="BV63" s="225">
        <f>'2.3'!BV63/'3.1.a'!$K$183</f>
        <v>0</v>
      </c>
      <c r="BW63" s="224">
        <f>'2.3'!BW63/'3.1.a'!$L$183</f>
        <v>0</v>
      </c>
      <c r="BX63" s="146">
        <f>'2.3'!BX63/'3.1.a'!$L$183</f>
        <v>0</v>
      </c>
      <c r="BY63" s="146">
        <f>'2.3'!BY63/'3.1.a'!$L$183</f>
        <v>0</v>
      </c>
      <c r="BZ63" s="146">
        <f>'2.3'!BZ63/'3.1.a'!$L$183</f>
        <v>0</v>
      </c>
      <c r="CA63" s="146">
        <f>'2.3'!CA63/'3.1.a'!$L$183</f>
        <v>0</v>
      </c>
      <c r="CB63" s="146">
        <f>'2.3'!CB63/'3.1.a'!$L$183</f>
        <v>0</v>
      </c>
      <c r="CC63" s="146">
        <f>'2.3'!CC63/'3.1.a'!$L$183</f>
        <v>0</v>
      </c>
      <c r="CD63" s="225">
        <f>'2.3'!CD63/'3.1.a'!$L$183</f>
        <v>0</v>
      </c>
      <c r="CE63" s="224">
        <f>'2.3'!CE63/'3.1.a'!$M$183</f>
        <v>0</v>
      </c>
      <c r="CF63" s="146">
        <f>'2.3'!CF63/'3.1.a'!$M$183</f>
        <v>0</v>
      </c>
      <c r="CG63" s="146">
        <f>'2.3'!CG63/'3.1.a'!$M$183</f>
        <v>0</v>
      </c>
      <c r="CH63" s="146">
        <f>'2.3'!CH63/'3.1.a'!$M$183</f>
        <v>0</v>
      </c>
      <c r="CI63" s="146">
        <f>'2.3'!CI63/'3.1.a'!$M$183</f>
        <v>0</v>
      </c>
      <c r="CJ63" s="273" t="s">
        <v>833</v>
      </c>
      <c r="CK63" s="146">
        <f>'2.3'!CK63/'3.1.a'!$M$183</f>
        <v>0</v>
      </c>
      <c r="CL63" s="284">
        <f>'2.3'!CL63/'3.1.a'!$M$183</f>
        <v>0</v>
      </c>
    </row>
    <row r="64" spans="1:91" ht="20.100000000000001" customHeight="1" x14ac:dyDescent="0.25">
      <c r="A64" s="18">
        <v>31</v>
      </c>
      <c r="B64" s="19" t="s">
        <v>809</v>
      </c>
      <c r="C64" s="222">
        <f>'2.3'!C64/'3.1.a'!$C$183</f>
        <v>3.3123537373759182E-3</v>
      </c>
      <c r="D64" s="96">
        <f>'2.3'!D64/'3.1.a'!$C$183</f>
        <v>0</v>
      </c>
      <c r="E64" s="96">
        <f>'2.3'!E64/'3.1.a'!$C$183</f>
        <v>0</v>
      </c>
      <c r="F64" s="96">
        <f>'2.3'!F64/'3.1.a'!$C$183</f>
        <v>3.3123537373759182E-3</v>
      </c>
      <c r="G64" s="96">
        <f>'2.3'!G64/'3.1.a'!$C$183</f>
        <v>6.412010667324909E-3</v>
      </c>
      <c r="H64" s="96">
        <f>'2.3'!H64/'3.1.a'!$C$183</f>
        <v>5.0734908964845914E-3</v>
      </c>
      <c r="I64" s="96">
        <f>'2.3'!I64/'3.1.a'!$C$183</f>
        <v>0</v>
      </c>
      <c r="J64" s="223">
        <f>'2.3'!J64/'3.1.a'!$C$183</f>
        <v>1.4797855301185417E-2</v>
      </c>
      <c r="K64" s="222">
        <f>'2.3'!K64/'3.1.a'!$D$183</f>
        <v>6.2681640665097319E-4</v>
      </c>
      <c r="L64" s="96">
        <f>'2.3'!L64/'3.1.a'!$D$183</f>
        <v>0</v>
      </c>
      <c r="M64" s="96">
        <f>'2.3'!M64/'3.1.a'!$D$183</f>
        <v>0</v>
      </c>
      <c r="N64" s="96">
        <f>'2.3'!N64/'3.1.a'!$D$183</f>
        <v>6.2681640665097319E-4</v>
      </c>
      <c r="O64" s="96">
        <f>'2.3'!O64/'3.1.a'!$D$183</f>
        <v>3.1478865694562316E-3</v>
      </c>
      <c r="P64" s="96">
        <f>'2.3'!P64/'3.1.a'!$D$183</f>
        <v>4.4810753978518289E-3</v>
      </c>
      <c r="Q64" s="96">
        <f>'2.3'!Q64/'3.1.a'!$D$183</f>
        <v>0</v>
      </c>
      <c r="R64" s="223">
        <f>'2.3'!R64/'3.1.a'!$D$183</f>
        <v>8.255778373959034E-3</v>
      </c>
      <c r="S64" s="222">
        <f>'2.3'!S64/'3.1.a'!$E$183</f>
        <v>5.3208107183726813E-4</v>
      </c>
      <c r="T64" s="96">
        <f>'2.3'!T64/'3.1.a'!$E$183</f>
        <v>0</v>
      </c>
      <c r="U64" s="96">
        <f>'2.3'!U64/'3.1.a'!$E$183</f>
        <v>0</v>
      </c>
      <c r="V64" s="96">
        <f>'2.3'!V64/'3.1.a'!$E$183</f>
        <v>5.3208107183726813E-4</v>
      </c>
      <c r="W64" s="96">
        <f>'2.3'!W64/'3.1.a'!$E$183</f>
        <v>2.5824350122686914E-3</v>
      </c>
      <c r="X64" s="96">
        <f>'2.3'!X64/'3.1.a'!$E$183</f>
        <v>5.0929281708064905E-3</v>
      </c>
      <c r="Y64" s="96">
        <f>'2.3'!Y64/'3.1.a'!$E$183</f>
        <v>0</v>
      </c>
      <c r="Z64" s="223">
        <f>'2.3'!Z64/'3.1.a'!$E$183</f>
        <v>8.2074442549124483E-3</v>
      </c>
      <c r="AA64" s="222">
        <f>'2.3'!AA64/'3.1.a'!$F$183</f>
        <v>1.478104772202215E-3</v>
      </c>
      <c r="AB64" s="96">
        <f>'2.3'!AB64/'3.1.a'!$F$183</f>
        <v>0</v>
      </c>
      <c r="AC64" s="96">
        <f>'2.3'!AC64/'3.1.a'!$F$183</f>
        <v>0</v>
      </c>
      <c r="AD64" s="96">
        <f>'2.3'!AD64/'3.1.a'!$F$183</f>
        <v>1.478104772202215E-3</v>
      </c>
      <c r="AE64" s="96">
        <f>'2.3'!AE64/'3.1.a'!$F$183</f>
        <v>4.4765286087190392E-3</v>
      </c>
      <c r="AF64" s="96">
        <f>'2.3'!AF64/'3.1.a'!$F$183</f>
        <v>2.0566130933331217E-3</v>
      </c>
      <c r="AG64" s="96">
        <f>'2.3'!AG64/'3.1.a'!$F$183</f>
        <v>0</v>
      </c>
      <c r="AH64" s="223">
        <f>'2.3'!AH64/'3.1.a'!$F$183</f>
        <v>8.011246474254375E-3</v>
      </c>
      <c r="AI64" s="222">
        <f>'2.3'!AI64/'3.1.a'!$G$183</f>
        <v>1.3882293148226585E-3</v>
      </c>
      <c r="AJ64" s="96">
        <f>'2.3'!AJ64/'3.1.a'!$G$183</f>
        <v>0</v>
      </c>
      <c r="AK64" s="96">
        <f>'2.3'!AK64/'3.1.a'!$G$183</f>
        <v>0</v>
      </c>
      <c r="AL64" s="96">
        <f>'2.3'!AL64/'3.1.a'!$G$183</f>
        <v>1.3882293148226585E-3</v>
      </c>
      <c r="AM64" s="96">
        <f>'2.3'!AM64/'3.1.a'!$G$183</f>
        <v>4.9124576844370473E-3</v>
      </c>
      <c r="AN64" s="96">
        <f>'2.3'!AN64/'3.1.a'!$G$183</f>
        <v>2.9674072151215083E-3</v>
      </c>
      <c r="AO64" s="96">
        <f>'2.3'!AO64/'3.1.a'!$G$183</f>
        <v>0</v>
      </c>
      <c r="AP64" s="223">
        <f>'2.3'!AP64/'3.1.a'!$G$183</f>
        <v>9.2680942143812135E-3</v>
      </c>
      <c r="AQ64" s="222">
        <f>'2.3'!AQ64/'3.1.a'!$H$183</f>
        <v>-9.7345771013446637E-4</v>
      </c>
      <c r="AR64" s="96">
        <f>'2.3'!AR64/'3.1.a'!$H$183</f>
        <v>0</v>
      </c>
      <c r="AS64" s="96">
        <f>'2.3'!AS64/'3.1.a'!$H$183</f>
        <v>0</v>
      </c>
      <c r="AT64" s="96">
        <f>'2.3'!AT64/'3.1.a'!$H$183</f>
        <v>-9.7345771013446637E-4</v>
      </c>
      <c r="AU64" s="96">
        <f>'2.3'!AU64/'3.1.a'!$H$183</f>
        <v>3.8829719301736323E-4</v>
      </c>
      <c r="AV64" s="96">
        <f>'2.3'!AV64/'3.1.a'!$H$183</f>
        <v>1.9431125790767051E-3</v>
      </c>
      <c r="AW64" s="96">
        <f>'2.3'!AW64/'3.1.a'!$H$183</f>
        <v>0</v>
      </c>
      <c r="AX64" s="223">
        <f>'2.3'!AX64/'3.1.a'!$H$183</f>
        <v>1.3579520619596019E-3</v>
      </c>
      <c r="AY64" s="222">
        <f>'2.3'!AY64/'3.1.a'!$I$183</f>
        <v>-1.6143058857803756E-3</v>
      </c>
      <c r="AZ64" s="96">
        <f>'2.3'!AZ64/'3.1.a'!$I$183</f>
        <v>0</v>
      </c>
      <c r="BA64" s="96">
        <f>'2.3'!BA64/'3.1.a'!$I$183</f>
        <v>0</v>
      </c>
      <c r="BB64" s="96">
        <f>'2.3'!BB64/'3.1.a'!$I$183</f>
        <v>-1.6143058857803756E-3</v>
      </c>
      <c r="BC64" s="96">
        <f>'2.3'!BC64/'3.1.a'!$I$183</f>
        <v>-8.2426693891780498E-4</v>
      </c>
      <c r="BD64" s="96">
        <f>'2.3'!BD64/'3.1.a'!$I$183</f>
        <v>1.477888210080232E-3</v>
      </c>
      <c r="BE64" s="96">
        <f>'2.3'!BE64/'3.1.a'!$I$183</f>
        <v>0</v>
      </c>
      <c r="BF64" s="223">
        <f>'2.3'!BF64/'3.1.a'!$I$183</f>
        <v>-9.6068461461794861E-4</v>
      </c>
      <c r="BG64" s="222">
        <f>'2.3'!BG64/'3.1.a'!$J$183</f>
        <v>-2.6525420818378771E-3</v>
      </c>
      <c r="BH64" s="96">
        <f>'2.3'!BH64/'3.1.a'!$J$183</f>
        <v>0</v>
      </c>
      <c r="BI64" s="96">
        <f>'2.3'!BI64/'3.1.a'!$J$183</f>
        <v>0</v>
      </c>
      <c r="BJ64" s="96">
        <f>'2.3'!BJ64/'3.1.a'!$J$183</f>
        <v>-2.6525420818378771E-3</v>
      </c>
      <c r="BK64" s="96">
        <f>'2.3'!BK64/'3.1.a'!$J$183</f>
        <v>-4.7237992462484662E-4</v>
      </c>
      <c r="BL64" s="96">
        <f>'2.3'!BL64/'3.1.a'!$J$183</f>
        <v>-1.2977255174080244E-3</v>
      </c>
      <c r="BM64" s="96">
        <f>'2.3'!BM64/'3.1.a'!$J$183</f>
        <v>0</v>
      </c>
      <c r="BN64" s="223">
        <f>'2.3'!BN64/'3.1.a'!$J$183</f>
        <v>-4.422647523870748E-3</v>
      </c>
      <c r="BO64" s="222">
        <f>'2.3'!BO64/'3.1.a'!$K$183</f>
        <v>-1.587114868580868E-3</v>
      </c>
      <c r="BP64" s="96">
        <f>'2.3'!BP64/'3.1.a'!$K$183</f>
        <v>0</v>
      </c>
      <c r="BQ64" s="96">
        <f>'2.3'!BQ64/'3.1.a'!$K$183</f>
        <v>0</v>
      </c>
      <c r="BR64" s="96">
        <f>'2.3'!BR64/'3.1.a'!$K$183</f>
        <v>-1.587114868580868E-3</v>
      </c>
      <c r="BS64" s="96">
        <f>'2.3'!BS64/'3.1.a'!$K$183</f>
        <v>-4.0673232564879621E-4</v>
      </c>
      <c r="BT64" s="96">
        <f>'2.3'!BT64/'3.1.a'!$K$183</f>
        <v>-2.4571643884923228E-4</v>
      </c>
      <c r="BU64" s="96">
        <f>'2.3'!BU64/'3.1.a'!$K$183</f>
        <v>0</v>
      </c>
      <c r="BV64" s="223">
        <f>'2.3'!BV64/'3.1.a'!$K$183</f>
        <v>-2.2395636330788966E-3</v>
      </c>
      <c r="BW64" s="222">
        <f>'2.3'!BW64/'3.1.a'!$L$183</f>
        <v>-2.5431924178544031E-3</v>
      </c>
      <c r="BX64" s="96">
        <f>'2.3'!BX64/'3.1.a'!$L$183</f>
        <v>0</v>
      </c>
      <c r="BY64" s="96">
        <f>'2.3'!BY64/'3.1.a'!$L$183</f>
        <v>0</v>
      </c>
      <c r="BZ64" s="96">
        <f>'2.3'!BZ64/'3.1.a'!$L$183</f>
        <v>-2.5431924178544031E-3</v>
      </c>
      <c r="CA64" s="96">
        <f>'2.3'!CA64/'3.1.a'!$L$183</f>
        <v>-1.790330576948181E-3</v>
      </c>
      <c r="CB64" s="96">
        <f>'2.3'!CB64/'3.1.a'!$L$183</f>
        <v>4.5854575074536939E-4</v>
      </c>
      <c r="CC64" s="96">
        <f>'2.3'!CC64/'3.1.a'!$L$183</f>
        <v>0</v>
      </c>
      <c r="CD64" s="223">
        <f>'2.3'!CD64/'3.1.a'!$L$183</f>
        <v>-3.8749772440572149E-3</v>
      </c>
      <c r="CE64" s="222">
        <f>'2.3'!CE64/'3.1.a'!$M$183</f>
        <v>-2.9172740125748948E-3</v>
      </c>
      <c r="CF64" s="96">
        <f>'2.3'!CF64/'3.1.a'!$M$183</f>
        <v>0</v>
      </c>
      <c r="CG64" s="96">
        <f>'2.3'!CG64/'3.1.a'!$M$183</f>
        <v>0</v>
      </c>
      <c r="CH64" s="96">
        <f>'2.3'!CH64/'3.1.a'!$M$183</f>
        <v>-2.9172740125748948E-3</v>
      </c>
      <c r="CI64" s="96">
        <f>'2.3'!CI64/'3.1.a'!$M$183</f>
        <v>-1.2006955024857081E-3</v>
      </c>
      <c r="CJ64" s="96">
        <f>'2.3'!CJ64/'3.1.a'!$M$183</f>
        <v>2.068660541825096E-3</v>
      </c>
      <c r="CK64" s="96">
        <f>'2.3'!CK64/'3.1.a'!$M$183</f>
        <v>0</v>
      </c>
      <c r="CL64" s="282">
        <f>'2.3'!CL64/'3.1.a'!$M$183</f>
        <v>-2.0493089732355071E-3</v>
      </c>
    </row>
    <row r="65" spans="1:90" ht="20.100000000000001" customHeight="1" x14ac:dyDescent="0.25">
      <c r="A65" s="35">
        <v>311</v>
      </c>
      <c r="B65" s="36" t="s">
        <v>810</v>
      </c>
      <c r="C65" s="224">
        <f>'2.3'!C65/'3.1.a'!$C$183</f>
        <v>3.0612783715730446E-3</v>
      </c>
      <c r="D65" s="146">
        <f>'2.3'!D65/'3.1.a'!$C$183</f>
        <v>0</v>
      </c>
      <c r="E65" s="146">
        <f>'2.3'!E65/'3.1.a'!$C$183</f>
        <v>0</v>
      </c>
      <c r="F65" s="146">
        <f>'2.3'!F65/'3.1.a'!$C$183</f>
        <v>3.0612783715730446E-3</v>
      </c>
      <c r="G65" s="146">
        <f>'2.3'!G65/'3.1.a'!$C$183</f>
        <v>6.3846417147538949E-3</v>
      </c>
      <c r="H65" s="146">
        <f>'2.3'!H65/'3.1.a'!$C$183</f>
        <v>5.0061510102358533E-3</v>
      </c>
      <c r="I65" s="146">
        <f>'2.3'!I65/'3.1.a'!$C$183</f>
        <v>0</v>
      </c>
      <c r="J65" s="225">
        <f>'2.3'!J65/'3.1.a'!$C$183</f>
        <v>1.4452071096562795E-2</v>
      </c>
      <c r="K65" s="224">
        <f>'2.3'!K65/'3.1.a'!$D$183</f>
        <v>1.3123307419398032E-3</v>
      </c>
      <c r="L65" s="146">
        <f>'2.3'!L65/'3.1.a'!$D$183</f>
        <v>0</v>
      </c>
      <c r="M65" s="146">
        <f>'2.3'!M65/'3.1.a'!$D$183</f>
        <v>0</v>
      </c>
      <c r="N65" s="146">
        <f>'2.3'!N65/'3.1.a'!$D$183</f>
        <v>1.3123307419398032E-3</v>
      </c>
      <c r="O65" s="146">
        <f>'2.3'!O65/'3.1.a'!$D$183</f>
        <v>3.1218845244953483E-3</v>
      </c>
      <c r="P65" s="146">
        <f>'2.3'!P65/'3.1.a'!$D$183</f>
        <v>4.4196409946758719E-3</v>
      </c>
      <c r="Q65" s="146">
        <f>'2.3'!Q65/'3.1.a'!$D$183</f>
        <v>0</v>
      </c>
      <c r="R65" s="225">
        <f>'2.3'!R65/'3.1.a'!$D$183</f>
        <v>8.8538562611110219E-3</v>
      </c>
      <c r="S65" s="224">
        <f>'2.3'!S65/'3.1.a'!$E$183</f>
        <v>8.8351026481344656E-4</v>
      </c>
      <c r="T65" s="146">
        <f>'2.3'!T65/'3.1.a'!$E$183</f>
        <v>0</v>
      </c>
      <c r="U65" s="146">
        <f>'2.3'!U65/'3.1.a'!$E$183</f>
        <v>0</v>
      </c>
      <c r="V65" s="146">
        <f>'2.3'!V65/'3.1.a'!$E$183</f>
        <v>8.8351026481344656E-4</v>
      </c>
      <c r="W65" s="146">
        <f>'2.3'!W65/'3.1.a'!$E$183</f>
        <v>2.5566173280393632E-3</v>
      </c>
      <c r="X65" s="146">
        <f>'2.3'!X65/'3.1.a'!$E$183</f>
        <v>5.0461492882557506E-3</v>
      </c>
      <c r="Y65" s="146">
        <f>'2.3'!Y65/'3.1.a'!$E$183</f>
        <v>0</v>
      </c>
      <c r="Z65" s="225">
        <f>'2.3'!Z65/'3.1.a'!$E$183</f>
        <v>8.486276881108562E-3</v>
      </c>
      <c r="AA65" s="224">
        <f>'2.3'!AA65/'3.1.a'!$F$183</f>
        <v>1.9820671326529525E-3</v>
      </c>
      <c r="AB65" s="146">
        <f>'2.3'!AB65/'3.1.a'!$F$183</f>
        <v>0</v>
      </c>
      <c r="AC65" s="146">
        <f>'2.3'!AC65/'3.1.a'!$F$183</f>
        <v>0</v>
      </c>
      <c r="AD65" s="146">
        <f>'2.3'!AD65/'3.1.a'!$F$183</f>
        <v>1.9820671326529525E-3</v>
      </c>
      <c r="AE65" s="146">
        <f>'2.3'!AE65/'3.1.a'!$F$183</f>
        <v>4.4509289601470008E-3</v>
      </c>
      <c r="AF65" s="146">
        <f>'2.3'!AF65/'3.1.a'!$F$183</f>
        <v>2.0060196361393499E-3</v>
      </c>
      <c r="AG65" s="146">
        <f>'2.3'!AG65/'3.1.a'!$F$183</f>
        <v>0</v>
      </c>
      <c r="AH65" s="225">
        <f>'2.3'!AH65/'3.1.a'!$F$183</f>
        <v>8.4390157289393041E-3</v>
      </c>
      <c r="AI65" s="224">
        <f>'2.3'!AI65/'3.1.a'!$G$183</f>
        <v>2.4666012815636931E-3</v>
      </c>
      <c r="AJ65" s="146">
        <f>'2.3'!AJ65/'3.1.a'!$G$183</f>
        <v>0</v>
      </c>
      <c r="AK65" s="146">
        <f>'2.3'!AK65/'3.1.a'!$G$183</f>
        <v>0</v>
      </c>
      <c r="AL65" s="146">
        <f>'2.3'!AL65/'3.1.a'!$G$183</f>
        <v>2.4666012815636931E-3</v>
      </c>
      <c r="AM65" s="146">
        <f>'2.3'!AM65/'3.1.a'!$G$183</f>
        <v>4.8741755929682289E-3</v>
      </c>
      <c r="AN65" s="146">
        <f>'2.3'!AN65/'3.1.a'!$G$183</f>
        <v>2.9206820653945595E-3</v>
      </c>
      <c r="AO65" s="146">
        <f>'2.3'!AO65/'3.1.a'!$G$183</f>
        <v>0</v>
      </c>
      <c r="AP65" s="225">
        <f>'2.3'!AP65/'3.1.a'!$G$183</f>
        <v>1.0261458939926481E-2</v>
      </c>
      <c r="AQ65" s="224">
        <f>'2.3'!AQ65/'3.1.a'!$H$183</f>
        <v>-4.4050899303060657E-4</v>
      </c>
      <c r="AR65" s="146">
        <f>'2.3'!AR65/'3.1.a'!$H$183</f>
        <v>0</v>
      </c>
      <c r="AS65" s="146">
        <f>'2.3'!AS65/'3.1.a'!$H$183</f>
        <v>0</v>
      </c>
      <c r="AT65" s="146">
        <f>'2.3'!AT65/'3.1.a'!$H$183</f>
        <v>-4.4050899303060657E-4</v>
      </c>
      <c r="AU65" s="146">
        <f>'2.3'!AU65/'3.1.a'!$H$183</f>
        <v>3.7963654823628616E-4</v>
      </c>
      <c r="AV65" s="146">
        <f>'2.3'!AV65/'3.1.a'!$H$183</f>
        <v>1.8990123191375177E-3</v>
      </c>
      <c r="AW65" s="146">
        <f>'2.3'!AW65/'3.1.a'!$H$183</f>
        <v>0</v>
      </c>
      <c r="AX65" s="225">
        <f>'2.3'!AX65/'3.1.a'!$H$183</f>
        <v>1.8381398743431972E-3</v>
      </c>
      <c r="AY65" s="224">
        <f>'2.3'!AY65/'3.1.a'!$I$183</f>
        <v>-1.094768236468041E-3</v>
      </c>
      <c r="AZ65" s="146">
        <f>'2.3'!AZ65/'3.1.a'!$I$183</f>
        <v>0</v>
      </c>
      <c r="BA65" s="146">
        <f>'2.3'!BA65/'3.1.a'!$I$183</f>
        <v>0</v>
      </c>
      <c r="BB65" s="146">
        <f>'2.3'!BB65/'3.1.a'!$I$183</f>
        <v>-1.094768236468041E-3</v>
      </c>
      <c r="BC65" s="146">
        <f>'2.3'!BC65/'3.1.a'!$I$183</f>
        <v>-8.3327740379697546E-4</v>
      </c>
      <c r="BD65" s="146">
        <f>'2.3'!BD65/'3.1.a'!$I$183</f>
        <v>1.4289486354320401E-3</v>
      </c>
      <c r="BE65" s="146">
        <f>'2.3'!BE65/'3.1.a'!$I$183</f>
        <v>0</v>
      </c>
      <c r="BF65" s="225">
        <f>'2.3'!BF65/'3.1.a'!$I$183</f>
        <v>-4.9909700483297625E-4</v>
      </c>
      <c r="BG65" s="224">
        <f>'2.3'!BG65/'3.1.a'!$J$183</f>
        <v>-1.498668023713168E-3</v>
      </c>
      <c r="BH65" s="146">
        <f>'2.3'!BH65/'3.1.a'!$J$183</f>
        <v>0</v>
      </c>
      <c r="BI65" s="146">
        <f>'2.3'!BI65/'3.1.a'!$J$183</f>
        <v>0</v>
      </c>
      <c r="BJ65" s="146">
        <f>'2.3'!BJ65/'3.1.a'!$J$183</f>
        <v>-1.498668023713168E-3</v>
      </c>
      <c r="BK65" s="146">
        <f>'2.3'!BK65/'3.1.a'!$J$183</f>
        <v>-4.8498709420962549E-4</v>
      </c>
      <c r="BL65" s="146">
        <f>'2.3'!BL65/'3.1.a'!$J$183</f>
        <v>-1.3274829918377509E-3</v>
      </c>
      <c r="BM65" s="146">
        <f>'2.3'!BM65/'3.1.a'!$J$183</f>
        <v>0</v>
      </c>
      <c r="BN65" s="225">
        <f>'2.3'!BN65/'3.1.a'!$J$183</f>
        <v>-3.3111381097605443E-3</v>
      </c>
      <c r="BO65" s="224">
        <f>'2.3'!BO65/'3.1.a'!$K$183</f>
        <v>-1.2582470350525309E-3</v>
      </c>
      <c r="BP65" s="146">
        <f>'2.3'!BP65/'3.1.a'!$K$183</f>
        <v>0</v>
      </c>
      <c r="BQ65" s="146">
        <f>'2.3'!BQ65/'3.1.a'!$K$183</f>
        <v>0</v>
      </c>
      <c r="BR65" s="146">
        <f>'2.3'!BR65/'3.1.a'!$K$183</f>
        <v>-1.2582470350525309E-3</v>
      </c>
      <c r="BS65" s="146">
        <f>'2.3'!BS65/'3.1.a'!$K$183</f>
        <v>-4.2839758048161575E-4</v>
      </c>
      <c r="BT65" s="146">
        <f>'2.3'!BT65/'3.1.a'!$K$183</f>
        <v>-2.830631800484743E-4</v>
      </c>
      <c r="BU65" s="146">
        <f>'2.3'!BU65/'3.1.a'!$K$183</f>
        <v>0</v>
      </c>
      <c r="BV65" s="225">
        <f>'2.3'!BV65/'3.1.a'!$K$183</f>
        <v>-1.9697077955826208E-3</v>
      </c>
      <c r="BW65" s="224">
        <f>'2.3'!BW65/'3.1.a'!$L$183</f>
        <v>-1.7142562883089515E-3</v>
      </c>
      <c r="BX65" s="146">
        <f>'2.3'!BX65/'3.1.a'!$L$183</f>
        <v>0</v>
      </c>
      <c r="BY65" s="146">
        <f>'2.3'!BY65/'3.1.a'!$L$183</f>
        <v>0</v>
      </c>
      <c r="BZ65" s="146">
        <f>'2.3'!BZ65/'3.1.a'!$L$183</f>
        <v>-1.7142562883089515E-3</v>
      </c>
      <c r="CA65" s="146">
        <f>'2.3'!CA65/'3.1.a'!$L$183</f>
        <v>-1.7912366459382795E-3</v>
      </c>
      <c r="CB65" s="146">
        <f>'2.3'!CB65/'3.1.a'!$L$183</f>
        <v>3.9682504002890842E-4</v>
      </c>
      <c r="CC65" s="146">
        <f>'2.3'!CC65/'3.1.a'!$L$183</f>
        <v>0</v>
      </c>
      <c r="CD65" s="225">
        <f>'2.3'!CD65/'3.1.a'!$L$183</f>
        <v>-3.1086678942183225E-3</v>
      </c>
      <c r="CE65" s="224">
        <f>'2.3'!CE65/'3.1.a'!$M$183</f>
        <v>-2.099029146337761E-3</v>
      </c>
      <c r="CF65" s="146">
        <f>'2.3'!CF65/'3.1.a'!$M$183</f>
        <v>0</v>
      </c>
      <c r="CG65" s="146">
        <f>'2.3'!CG65/'3.1.a'!$M$183</f>
        <v>0</v>
      </c>
      <c r="CH65" s="146">
        <f>'2.3'!CH65/'3.1.a'!$M$183</f>
        <v>-2.099029146337761E-3</v>
      </c>
      <c r="CI65" s="146">
        <f>'2.3'!CI65/'3.1.a'!$M$183</f>
        <v>-1.2125117598128089E-3</v>
      </c>
      <c r="CJ65" s="273" t="s">
        <v>833</v>
      </c>
      <c r="CK65" s="146">
        <f>'2.3'!CK65/'3.1.a'!$M$183</f>
        <v>0</v>
      </c>
      <c r="CL65" s="291" t="s">
        <v>833</v>
      </c>
    </row>
    <row r="66" spans="1:90" ht="20.100000000000001" customHeight="1" x14ac:dyDescent="0.25">
      <c r="A66" s="21">
        <v>3111</v>
      </c>
      <c r="B66" s="22" t="s">
        <v>319</v>
      </c>
      <c r="C66" s="226">
        <f>'2.3'!C66/'3.1.a'!$C$183</f>
        <v>2.2404990164583364E-3</v>
      </c>
      <c r="D66" s="147">
        <f>'2.3'!D66/'3.1.a'!$C$183</f>
        <v>0</v>
      </c>
      <c r="E66" s="147">
        <f>'2.3'!E66/'3.1.a'!$C$183</f>
        <v>0</v>
      </c>
      <c r="F66" s="147">
        <f>'2.3'!F66/'3.1.a'!$C$183</f>
        <v>2.2404990164583364E-3</v>
      </c>
      <c r="G66" s="147">
        <f>'2.3'!G66/'3.1.a'!$C$183</f>
        <v>5.2503376916839704E-3</v>
      </c>
      <c r="H66" s="147">
        <f>'2.3'!H66/'3.1.a'!$C$183</f>
        <v>4.1970511624601654E-3</v>
      </c>
      <c r="I66" s="147">
        <f>'2.3'!I66/'3.1.a'!$C$183</f>
        <v>0</v>
      </c>
      <c r="J66" s="227">
        <f>'2.3'!J66/'3.1.a'!$C$183</f>
        <v>1.1687887870602471E-2</v>
      </c>
      <c r="K66" s="226">
        <f>'2.3'!K66/'3.1.a'!$D$183</f>
        <v>9.8794304135139759E-4</v>
      </c>
      <c r="L66" s="147">
        <f>'2.3'!L66/'3.1.a'!$D$183</f>
        <v>0</v>
      </c>
      <c r="M66" s="147">
        <f>'2.3'!M66/'3.1.a'!$D$183</f>
        <v>0</v>
      </c>
      <c r="N66" s="147">
        <f>'2.3'!N66/'3.1.a'!$D$183</f>
        <v>9.8794304135139759E-4</v>
      </c>
      <c r="O66" s="147">
        <f>'2.3'!O66/'3.1.a'!$D$183</f>
        <v>2.5502673657587264E-3</v>
      </c>
      <c r="P66" s="147">
        <f>'2.3'!P66/'3.1.a'!$D$183</f>
        <v>3.7293647671016246E-3</v>
      </c>
      <c r="Q66" s="147">
        <f>'2.3'!Q66/'3.1.a'!$D$183</f>
        <v>0</v>
      </c>
      <c r="R66" s="227">
        <f>'2.3'!R66/'3.1.a'!$D$183</f>
        <v>7.2675751742117493E-3</v>
      </c>
      <c r="S66" s="226">
        <f>'2.3'!S66/'3.1.a'!$E$183</f>
        <v>6.071443964713036E-4</v>
      </c>
      <c r="T66" s="147">
        <f>'2.3'!T66/'3.1.a'!$E$183</f>
        <v>0</v>
      </c>
      <c r="U66" s="147">
        <f>'2.3'!U66/'3.1.a'!$E$183</f>
        <v>0</v>
      </c>
      <c r="V66" s="147">
        <f>'2.3'!V66/'3.1.a'!$E$183</f>
        <v>6.071443964713036E-4</v>
      </c>
      <c r="W66" s="147">
        <f>'2.3'!W66/'3.1.a'!$E$183</f>
        <v>2.0904459844810759E-3</v>
      </c>
      <c r="X66" s="147">
        <f>'2.3'!X66/'3.1.a'!$E$183</f>
        <v>4.3615934380310546E-3</v>
      </c>
      <c r="Y66" s="147">
        <f>'2.3'!Y66/'3.1.a'!$E$183</f>
        <v>0</v>
      </c>
      <c r="Z66" s="227">
        <f>'2.3'!Z66/'3.1.a'!$E$183</f>
        <v>7.059183818983435E-3</v>
      </c>
      <c r="AA66" s="226">
        <f>'2.3'!AA66/'3.1.a'!$F$183</f>
        <v>1.2883834241349914E-3</v>
      </c>
      <c r="AB66" s="147">
        <f>'2.3'!AB66/'3.1.a'!$F$183</f>
        <v>0</v>
      </c>
      <c r="AC66" s="147">
        <f>'2.3'!AC66/'3.1.a'!$F$183</f>
        <v>0</v>
      </c>
      <c r="AD66" s="147">
        <f>'2.3'!AD66/'3.1.a'!$F$183</f>
        <v>1.2883834241349914E-3</v>
      </c>
      <c r="AE66" s="147">
        <f>'2.3'!AE66/'3.1.a'!$F$183</f>
        <v>3.6587402909266497E-3</v>
      </c>
      <c r="AF66" s="147">
        <f>'2.3'!AF66/'3.1.a'!$F$183</f>
        <v>1.6636661405738022E-3</v>
      </c>
      <c r="AG66" s="147">
        <f>'2.3'!AG66/'3.1.a'!$F$183</f>
        <v>0</v>
      </c>
      <c r="AH66" s="227">
        <f>'2.3'!AH66/'3.1.a'!$F$183</f>
        <v>6.6107898556354433E-3</v>
      </c>
      <c r="AI66" s="226">
        <f>'2.3'!AI66/'3.1.a'!$G$183</f>
        <v>1.5005474189655214E-3</v>
      </c>
      <c r="AJ66" s="147">
        <f>'2.3'!AJ66/'3.1.a'!$G$183</f>
        <v>0</v>
      </c>
      <c r="AK66" s="147">
        <f>'2.3'!AK66/'3.1.a'!$G$183</f>
        <v>0</v>
      </c>
      <c r="AL66" s="147">
        <f>'2.3'!AL66/'3.1.a'!$G$183</f>
        <v>1.5005474189655214E-3</v>
      </c>
      <c r="AM66" s="147">
        <f>'2.3'!AM66/'3.1.a'!$G$183</f>
        <v>4.0991403303448854E-3</v>
      </c>
      <c r="AN66" s="147">
        <f>'2.3'!AN66/'3.1.a'!$G$183</f>
        <v>2.4616095408730686E-3</v>
      </c>
      <c r="AO66" s="147">
        <f>'2.3'!AO66/'3.1.a'!$G$183</f>
        <v>0</v>
      </c>
      <c r="AP66" s="227">
        <f>'2.3'!AP66/'3.1.a'!$G$183</f>
        <v>8.0612972901834765E-3</v>
      </c>
      <c r="AQ66" s="226">
        <f>'2.3'!AQ66/'3.1.a'!$H$183</f>
        <v>-2.9122433642430316E-4</v>
      </c>
      <c r="AR66" s="147">
        <f>'2.3'!AR66/'3.1.a'!$H$183</f>
        <v>0</v>
      </c>
      <c r="AS66" s="147">
        <f>'2.3'!AS66/'3.1.a'!$H$183</f>
        <v>0</v>
      </c>
      <c r="AT66" s="147">
        <f>'2.3'!AT66/'3.1.a'!$H$183</f>
        <v>-2.9122433642430316E-4</v>
      </c>
      <c r="AU66" s="147">
        <f>'2.3'!AU66/'3.1.a'!$H$183</f>
        <v>3.1780792637314207E-4</v>
      </c>
      <c r="AV66" s="147">
        <f>'2.3'!AV66/'3.1.a'!$H$183</f>
        <v>1.6463712134882839E-3</v>
      </c>
      <c r="AW66" s="147">
        <f>'2.3'!AW66/'3.1.a'!$H$183</f>
        <v>0</v>
      </c>
      <c r="AX66" s="227">
        <f>'2.3'!AX66/'3.1.a'!$H$183</f>
        <v>1.672954803437123E-3</v>
      </c>
      <c r="AY66" s="226">
        <f>'2.3'!AY66/'3.1.a'!$I$183</f>
        <v>-7.5802176613656456E-4</v>
      </c>
      <c r="AZ66" s="147">
        <f>'2.3'!AZ66/'3.1.a'!$I$183</f>
        <v>0</v>
      </c>
      <c r="BA66" s="147">
        <f>'2.3'!BA66/'3.1.a'!$I$183</f>
        <v>0</v>
      </c>
      <c r="BB66" s="147">
        <f>'2.3'!BB66/'3.1.a'!$I$183</f>
        <v>-7.5802176613656456E-4</v>
      </c>
      <c r="BC66" s="147">
        <f>'2.3'!BC66/'3.1.a'!$I$183</f>
        <v>-7.1931949198859901E-4</v>
      </c>
      <c r="BD66" s="147">
        <f>'2.3'!BD66/'3.1.a'!$I$183</f>
        <v>1.2659073921514603E-3</v>
      </c>
      <c r="BE66" s="147">
        <f>'2.3'!BE66/'3.1.a'!$I$183</f>
        <v>0</v>
      </c>
      <c r="BF66" s="227">
        <f>'2.3'!BF66/'3.1.a'!$I$183</f>
        <v>-2.1143386597370309E-4</v>
      </c>
      <c r="BG66" s="226">
        <f>'2.3'!BG66/'3.1.a'!$J$183</f>
        <v>-1.1130070904963795E-3</v>
      </c>
      <c r="BH66" s="147">
        <f>'2.3'!BH66/'3.1.a'!$J$183</f>
        <v>0</v>
      </c>
      <c r="BI66" s="147">
        <f>'2.3'!BI66/'3.1.a'!$J$183</f>
        <v>0</v>
      </c>
      <c r="BJ66" s="147">
        <f>'2.3'!BJ66/'3.1.a'!$J$183</f>
        <v>-1.1130070904963795E-3</v>
      </c>
      <c r="BK66" s="147">
        <f>'2.3'!BK66/'3.1.a'!$J$183</f>
        <v>-3.9633295405743565E-4</v>
      </c>
      <c r="BL66" s="147">
        <f>'2.3'!BL66/'3.1.a'!$J$183</f>
        <v>-1.0797399332772987E-3</v>
      </c>
      <c r="BM66" s="147">
        <f>'2.3'!BM66/'3.1.a'!$J$183</f>
        <v>0</v>
      </c>
      <c r="BN66" s="227">
        <f>'2.3'!BN66/'3.1.a'!$J$183</f>
        <v>-2.589079977831114E-3</v>
      </c>
      <c r="BO66" s="226">
        <f>'2.3'!BO66/'3.1.a'!$K$183</f>
        <v>-8.73868680965867E-4</v>
      </c>
      <c r="BP66" s="147">
        <f>'2.3'!BP66/'3.1.a'!$K$183</f>
        <v>0</v>
      </c>
      <c r="BQ66" s="147">
        <f>'2.3'!BQ66/'3.1.a'!$K$183</f>
        <v>0</v>
      </c>
      <c r="BR66" s="147">
        <f>'2.3'!BR66/'3.1.a'!$K$183</f>
        <v>-8.73868680965867E-4</v>
      </c>
      <c r="BS66" s="147">
        <f>'2.3'!BS66/'3.1.a'!$K$183</f>
        <v>-3.3750408119463785E-4</v>
      </c>
      <c r="BT66" s="147">
        <f>'2.3'!BT66/'3.1.a'!$K$183</f>
        <v>-2.1323381397970385E-4</v>
      </c>
      <c r="BU66" s="147">
        <f>'2.3'!BU66/'3.1.a'!$K$183</f>
        <v>0</v>
      </c>
      <c r="BV66" s="227">
        <f>'2.3'!BV66/'3.1.a'!$K$183</f>
        <v>-1.4246065761402086E-3</v>
      </c>
      <c r="BW66" s="226">
        <f>'2.3'!BW66/'3.1.a'!$L$183</f>
        <v>-1.0391109314300182E-3</v>
      </c>
      <c r="BX66" s="147">
        <f>'2.3'!BX66/'3.1.a'!$L$183</f>
        <v>0</v>
      </c>
      <c r="BY66" s="147">
        <f>'2.3'!BY66/'3.1.a'!$L$183</f>
        <v>0</v>
      </c>
      <c r="BZ66" s="147">
        <f>'2.3'!BZ66/'3.1.a'!$L$183</f>
        <v>-1.0391109314300182E-3</v>
      </c>
      <c r="CA66" s="147">
        <f>'2.3'!CA66/'3.1.a'!$L$183</f>
        <v>-1.3181111457338964E-3</v>
      </c>
      <c r="CB66" s="147">
        <f>'2.3'!CB66/'3.1.a'!$L$183</f>
        <v>3.0931883375117286E-4</v>
      </c>
      <c r="CC66" s="147">
        <f>'2.3'!CC66/'3.1.a'!$L$183</f>
        <v>0</v>
      </c>
      <c r="CD66" s="227">
        <f>'2.3'!CD66/'3.1.a'!$L$183</f>
        <v>-2.047903243412742E-3</v>
      </c>
      <c r="CE66" s="226">
        <f>'2.3'!CE66/'3.1.a'!$M$183</f>
        <v>-1.3197658661109513E-3</v>
      </c>
      <c r="CF66" s="147">
        <f>'2.3'!CF66/'3.1.a'!$M$183</f>
        <v>0</v>
      </c>
      <c r="CG66" s="147">
        <f>'2.3'!CG66/'3.1.a'!$M$183</f>
        <v>0</v>
      </c>
      <c r="CH66" s="147">
        <f>'2.3'!CH66/'3.1.a'!$M$183</f>
        <v>-1.3197658661109513E-3</v>
      </c>
      <c r="CI66" s="147">
        <f>'2.3'!CI66/'3.1.a'!$M$183</f>
        <v>-7.9445674196179314E-4</v>
      </c>
      <c r="CJ66" s="97" t="s">
        <v>833</v>
      </c>
      <c r="CK66" s="147">
        <f>'2.3'!CK66/'3.1.a'!$M$183</f>
        <v>0</v>
      </c>
      <c r="CL66" s="289" t="s">
        <v>833</v>
      </c>
    </row>
    <row r="67" spans="1:90" ht="20.100000000000001" customHeight="1" x14ac:dyDescent="0.25">
      <c r="A67" s="21">
        <v>3112</v>
      </c>
      <c r="B67" s="22" t="s">
        <v>320</v>
      </c>
      <c r="C67" s="226">
        <f>'2.3'!C67/'3.1.a'!$C$183</f>
        <v>6.81217912432868E-4</v>
      </c>
      <c r="D67" s="147">
        <f>'2.3'!D67/'3.1.a'!$C$183</f>
        <v>0</v>
      </c>
      <c r="E67" s="147">
        <f>'2.3'!E67/'3.1.a'!$C$183</f>
        <v>0</v>
      </c>
      <c r="F67" s="147">
        <f>'2.3'!F67/'3.1.a'!$C$183</f>
        <v>6.81217912432868E-4</v>
      </c>
      <c r="G67" s="147">
        <f>'2.3'!G67/'3.1.a'!$C$183</f>
        <v>1.1140928010352602E-3</v>
      </c>
      <c r="H67" s="147">
        <f>'2.3'!H67/'3.1.a'!$C$183</f>
        <v>8.0869576135903746E-4</v>
      </c>
      <c r="I67" s="147">
        <f>'2.3'!I67/'3.1.a'!$C$183</f>
        <v>0</v>
      </c>
      <c r="J67" s="227">
        <f>'2.3'!J67/'3.1.a'!$C$183</f>
        <v>2.6040064748271657E-3</v>
      </c>
      <c r="K67" s="226">
        <f>'2.3'!K67/'3.1.a'!$D$183</f>
        <v>2.5624098383771098E-4</v>
      </c>
      <c r="L67" s="147">
        <f>'2.3'!L67/'3.1.a'!$D$183</f>
        <v>0</v>
      </c>
      <c r="M67" s="147">
        <f>'2.3'!M67/'3.1.a'!$D$183</f>
        <v>0</v>
      </c>
      <c r="N67" s="147">
        <f>'2.3'!N67/'3.1.a'!$D$183</f>
        <v>2.5624098383771098E-4</v>
      </c>
      <c r="O67" s="147">
        <f>'2.3'!O67/'3.1.a'!$D$183</f>
        <v>5.539946524851688E-4</v>
      </c>
      <c r="P67" s="147">
        <f>'2.3'!P67/'3.1.a'!$D$183</f>
        <v>6.9025345506170093E-4</v>
      </c>
      <c r="Q67" s="147">
        <f>'2.3'!Q67/'3.1.a'!$D$183</f>
        <v>0</v>
      </c>
      <c r="R67" s="227">
        <f>'2.3'!R67/'3.1.a'!$D$183</f>
        <v>1.5004890913845807E-3</v>
      </c>
      <c r="S67" s="226">
        <f>'2.3'!S67/'3.1.a'!$E$183</f>
        <v>2.2360923709756282E-4</v>
      </c>
      <c r="T67" s="147">
        <f>'2.3'!T67/'3.1.a'!$E$183</f>
        <v>0</v>
      </c>
      <c r="U67" s="147">
        <f>'2.3'!U67/'3.1.a'!$E$183</f>
        <v>0</v>
      </c>
      <c r="V67" s="147">
        <f>'2.3'!V67/'3.1.a'!$E$183</f>
        <v>2.2360923709756282E-4</v>
      </c>
      <c r="W67" s="147">
        <f>'2.3'!W67/'3.1.a'!$E$183</f>
        <v>4.5188062300530998E-4</v>
      </c>
      <c r="X67" s="147">
        <f>'2.3'!X67/'3.1.a'!$E$183</f>
        <v>6.8445970406474693E-4</v>
      </c>
      <c r="Y67" s="147">
        <f>'2.3'!Y67/'3.1.a'!$E$183</f>
        <v>0</v>
      </c>
      <c r="Z67" s="227">
        <f>'2.3'!Z67/'3.1.a'!$E$183</f>
        <v>1.3599495641676196E-3</v>
      </c>
      <c r="AA67" s="226">
        <f>'2.3'!AA67/'3.1.a'!$F$183</f>
        <v>5.2474656104892117E-4</v>
      </c>
      <c r="AB67" s="147">
        <f>'2.3'!AB67/'3.1.a'!$F$183</f>
        <v>0</v>
      </c>
      <c r="AC67" s="147">
        <f>'2.3'!AC67/'3.1.a'!$F$183</f>
        <v>0</v>
      </c>
      <c r="AD67" s="147">
        <f>'2.3'!AD67/'3.1.a'!$F$183</f>
        <v>5.2474656104892117E-4</v>
      </c>
      <c r="AE67" s="147">
        <f>'2.3'!AE67/'3.1.a'!$F$183</f>
        <v>7.7245108227358894E-4</v>
      </c>
      <c r="AF67" s="147">
        <f>'2.3'!AF67/'3.1.a'!$F$183</f>
        <v>3.4233826796004855E-4</v>
      </c>
      <c r="AG67" s="147">
        <f>'2.3'!AG67/'3.1.a'!$F$183</f>
        <v>0</v>
      </c>
      <c r="AH67" s="227">
        <f>'2.3'!AH67/'3.1.a'!$F$183</f>
        <v>1.6395359112825584E-3</v>
      </c>
      <c r="AI67" s="226">
        <f>'2.3'!AI67/'3.1.a'!$G$183</f>
        <v>7.0137841163131866E-4</v>
      </c>
      <c r="AJ67" s="147">
        <f>'2.3'!AJ67/'3.1.a'!$G$183</f>
        <v>0</v>
      </c>
      <c r="AK67" s="147">
        <f>'2.3'!AK67/'3.1.a'!$G$183</f>
        <v>0</v>
      </c>
      <c r="AL67" s="147">
        <f>'2.3'!AL67/'3.1.a'!$G$183</f>
        <v>7.0137841163131866E-4</v>
      </c>
      <c r="AM67" s="147">
        <f>'2.3'!AM67/'3.1.a'!$G$183</f>
        <v>7.555537434045513E-4</v>
      </c>
      <c r="AN67" s="147">
        <f>'2.3'!AN67/'3.1.a'!$G$183</f>
        <v>4.5903620677535987E-4</v>
      </c>
      <c r="AO67" s="147">
        <f>'2.3'!AO67/'3.1.a'!$G$183</f>
        <v>0</v>
      </c>
      <c r="AP67" s="227">
        <f>'2.3'!AP67/'3.1.a'!$G$183</f>
        <v>1.9159683618112299E-3</v>
      </c>
      <c r="AQ67" s="226">
        <f>'2.3'!AQ67/'3.1.a'!$H$183</f>
        <v>-8.3364281208501062E-5</v>
      </c>
      <c r="AR67" s="147">
        <f>'2.3'!AR67/'3.1.a'!$H$183</f>
        <v>0</v>
      </c>
      <c r="AS67" s="147">
        <f>'2.3'!AS67/'3.1.a'!$H$183</f>
        <v>0</v>
      </c>
      <c r="AT67" s="147">
        <f>'2.3'!AT67/'3.1.a'!$H$183</f>
        <v>-8.3364281208501062E-5</v>
      </c>
      <c r="AU67" s="147">
        <f>'2.3'!AU67/'3.1.a'!$H$183</f>
        <v>6.0170776804617391E-5</v>
      </c>
      <c r="AV67" s="147">
        <f>'2.3'!AV67/'3.1.a'!$H$183</f>
        <v>2.5188866713754087E-4</v>
      </c>
      <c r="AW67" s="147">
        <f>'2.3'!AW67/'3.1.a'!$H$183</f>
        <v>0</v>
      </c>
      <c r="AX67" s="227">
        <f>'2.3'!AX67/'3.1.a'!$H$183</f>
        <v>2.286951627336572E-4</v>
      </c>
      <c r="AY67" s="226">
        <f>'2.3'!AY67/'3.1.a'!$I$183</f>
        <v>-2.0161391116292989E-4</v>
      </c>
      <c r="AZ67" s="147">
        <f>'2.3'!AZ67/'3.1.a'!$I$183</f>
        <v>0</v>
      </c>
      <c r="BA67" s="147">
        <f>'2.3'!BA67/'3.1.a'!$I$183</f>
        <v>0</v>
      </c>
      <c r="BB67" s="147">
        <f>'2.3'!BB67/'3.1.a'!$I$183</f>
        <v>-2.0161391116292989E-4</v>
      </c>
      <c r="BC67" s="147">
        <f>'2.3'!BC67/'3.1.a'!$I$183</f>
        <v>-1.1001068686916538E-4</v>
      </c>
      <c r="BD67" s="147">
        <f>'2.3'!BD67/'3.1.a'!$I$183</f>
        <v>1.6303092394609543E-4</v>
      </c>
      <c r="BE67" s="147">
        <f>'2.3'!BE67/'3.1.a'!$I$183</f>
        <v>0</v>
      </c>
      <c r="BF67" s="227">
        <f>'2.3'!BF67/'3.1.a'!$I$183</f>
        <v>-1.4859367408599986E-4</v>
      </c>
      <c r="BG67" s="226">
        <f>'2.3'!BG67/'3.1.a'!$J$183</f>
        <v>-2.2348408792480004E-4</v>
      </c>
      <c r="BH67" s="147">
        <f>'2.3'!BH67/'3.1.a'!$J$183</f>
        <v>0</v>
      </c>
      <c r="BI67" s="147">
        <f>'2.3'!BI67/'3.1.a'!$J$183</f>
        <v>0</v>
      </c>
      <c r="BJ67" s="147">
        <f>'2.3'!BJ67/'3.1.a'!$J$183</f>
        <v>-2.2348408792480004E-4</v>
      </c>
      <c r="BK67" s="147">
        <f>'2.3'!BK67/'3.1.a'!$J$183</f>
        <v>-8.4782644912312845E-5</v>
      </c>
      <c r="BL67" s="147">
        <f>'2.3'!BL67/'3.1.a'!$J$183</f>
        <v>-2.4773530668586151E-4</v>
      </c>
      <c r="BM67" s="147">
        <f>'2.3'!BM67/'3.1.a'!$J$183</f>
        <v>0</v>
      </c>
      <c r="BN67" s="227">
        <f>'2.3'!BN67/'3.1.a'!$J$183</f>
        <v>-5.5600203952297441E-4</v>
      </c>
      <c r="BO67" s="226">
        <f>'2.3'!BO67/'3.1.a'!$K$183</f>
        <v>-2.0823905151073552E-4</v>
      </c>
      <c r="BP67" s="147">
        <f>'2.3'!BP67/'3.1.a'!$K$183</f>
        <v>0</v>
      </c>
      <c r="BQ67" s="147">
        <f>'2.3'!BQ67/'3.1.a'!$K$183</f>
        <v>0</v>
      </c>
      <c r="BR67" s="147">
        <f>'2.3'!BR67/'3.1.a'!$K$183</f>
        <v>-2.0823905151073552E-4</v>
      </c>
      <c r="BS67" s="147">
        <f>'2.3'!BS67/'3.1.a'!$K$183</f>
        <v>-8.087874012220302E-5</v>
      </c>
      <c r="BT67" s="147">
        <f>'2.3'!BT67/'3.1.a'!$K$183</f>
        <v>-6.9705090853668689E-5</v>
      </c>
      <c r="BU67" s="147">
        <f>'2.3'!BU67/'3.1.a'!$K$183</f>
        <v>0</v>
      </c>
      <c r="BV67" s="227">
        <f>'2.3'!BV67/'3.1.a'!$K$183</f>
        <v>-3.5882288248660724E-4</v>
      </c>
      <c r="BW67" s="226">
        <f>'2.3'!BW67/'3.1.a'!$L$183</f>
        <v>-4.3054282493467316E-4</v>
      </c>
      <c r="BX67" s="147">
        <f>'2.3'!BX67/'3.1.a'!$L$183</f>
        <v>0</v>
      </c>
      <c r="BY67" s="147">
        <f>'2.3'!BY67/'3.1.a'!$L$183</f>
        <v>0</v>
      </c>
      <c r="BZ67" s="147">
        <f>'2.3'!BZ67/'3.1.a'!$L$183</f>
        <v>-4.3054282493467316E-4</v>
      </c>
      <c r="CA67" s="147">
        <f>'2.3'!CA67/'3.1.a'!$L$183</f>
        <v>-3.4748636769602411E-4</v>
      </c>
      <c r="CB67" s="147">
        <f>'2.3'!CB67/'3.1.a'!$L$183</f>
        <v>8.6454894230226348E-5</v>
      </c>
      <c r="CC67" s="147">
        <f>'2.3'!CC67/'3.1.a'!$L$183</f>
        <v>0</v>
      </c>
      <c r="CD67" s="227">
        <f>'2.3'!CD67/'3.1.a'!$L$183</f>
        <v>-6.9157429840047092E-4</v>
      </c>
      <c r="CE67" s="226">
        <f>'2.3'!CE67/'3.1.a'!$M$183</f>
        <v>-5.297904135284563E-4</v>
      </c>
      <c r="CF67" s="147">
        <f>'2.3'!CF67/'3.1.a'!$M$183</f>
        <v>0</v>
      </c>
      <c r="CG67" s="147">
        <f>'2.3'!CG67/'3.1.a'!$M$183</f>
        <v>0</v>
      </c>
      <c r="CH67" s="147">
        <f>'2.3'!CH67/'3.1.a'!$M$183</f>
        <v>-5.297904135284563E-4</v>
      </c>
      <c r="CI67" s="147">
        <f>'2.3'!CI67/'3.1.a'!$M$183</f>
        <v>-2.789431945677505E-4</v>
      </c>
      <c r="CJ67" s="97" t="s">
        <v>833</v>
      </c>
      <c r="CK67" s="147">
        <f>'2.3'!CK67/'3.1.a'!$M$183</f>
        <v>0</v>
      </c>
      <c r="CL67" s="289" t="s">
        <v>833</v>
      </c>
    </row>
    <row r="68" spans="1:90" ht="20.100000000000001" customHeight="1" x14ac:dyDescent="0.25">
      <c r="A68" s="21">
        <v>3113</v>
      </c>
      <c r="B68" s="22" t="s">
        <v>321</v>
      </c>
      <c r="C68" s="226">
        <f>'2.3'!C68/'3.1.a'!$C$183</f>
        <v>1.2747243767570324E-4</v>
      </c>
      <c r="D68" s="147">
        <f>'2.3'!D68/'3.1.a'!$C$183</f>
        <v>0</v>
      </c>
      <c r="E68" s="147">
        <f>'2.3'!E68/'3.1.a'!$C$183</f>
        <v>0</v>
      </c>
      <c r="F68" s="147">
        <f>'2.3'!F68/'3.1.a'!$C$183</f>
        <v>1.2747243767570324E-4</v>
      </c>
      <c r="G68" s="147">
        <f>'2.3'!G68/'3.1.a'!$C$183</f>
        <v>2.0211222034665183E-5</v>
      </c>
      <c r="H68" s="147">
        <f>'2.3'!H68/'3.1.a'!$C$183</f>
        <v>4.0408641665098387E-7</v>
      </c>
      <c r="I68" s="147">
        <f>'2.3'!I68/'3.1.a'!$C$183</f>
        <v>0</v>
      </c>
      <c r="J68" s="227">
        <f>'2.3'!J68/'3.1.a'!$C$183</f>
        <v>1.4808774612701939E-4</v>
      </c>
      <c r="K68" s="226">
        <f>'2.3'!K68/'3.1.a'!$D$183</f>
        <v>6.4711994020343478E-5</v>
      </c>
      <c r="L68" s="147">
        <f>'2.3'!L68/'3.1.a'!$D$183</f>
        <v>0</v>
      </c>
      <c r="M68" s="147">
        <f>'2.3'!M68/'3.1.a'!$D$183</f>
        <v>0</v>
      </c>
      <c r="N68" s="147">
        <f>'2.3'!N68/'3.1.a'!$D$183</f>
        <v>6.4711994020343478E-5</v>
      </c>
      <c r="O68" s="147">
        <f>'2.3'!O68/'3.1.a'!$D$183</f>
        <v>1.6659628349039369E-5</v>
      </c>
      <c r="P68" s="147">
        <f>'2.3'!P68/'3.1.a'!$D$183</f>
        <v>2.2772512547076248E-8</v>
      </c>
      <c r="Q68" s="147">
        <f>'2.3'!Q68/'3.1.a'!$D$183</f>
        <v>0</v>
      </c>
      <c r="R68" s="227">
        <f>'2.3'!R68/'3.1.a'!$D$183</f>
        <v>8.1394394881929917E-5</v>
      </c>
      <c r="S68" s="226">
        <f>'2.3'!S68/'3.1.a'!$E$183</f>
        <v>4.61435090982911E-5</v>
      </c>
      <c r="T68" s="147">
        <f>'2.3'!T68/'3.1.a'!$E$183</f>
        <v>0</v>
      </c>
      <c r="U68" s="147">
        <f>'2.3'!U68/'3.1.a'!$E$183</f>
        <v>0</v>
      </c>
      <c r="V68" s="147">
        <f>'2.3'!V68/'3.1.a'!$E$183</f>
        <v>4.61435090982911E-5</v>
      </c>
      <c r="W68" s="147">
        <f>'2.3'!W68/'3.1.a'!$E$183</f>
        <v>1.4265710368707928E-5</v>
      </c>
      <c r="X68" s="147">
        <f>'2.3'!X68/'3.1.a'!$E$183</f>
        <v>9.6146159948948098E-8</v>
      </c>
      <c r="Y68" s="147">
        <f>'2.3'!Y68/'3.1.a'!$E$183</f>
        <v>0</v>
      </c>
      <c r="Z68" s="227">
        <f>'2.3'!Z68/'3.1.a'!$E$183</f>
        <v>6.050536562694798E-5</v>
      </c>
      <c r="AA68" s="226">
        <f>'2.3'!AA68/'3.1.a'!$F$183</f>
        <v>1.501651899511798E-4</v>
      </c>
      <c r="AB68" s="147">
        <f>'2.3'!AB68/'3.1.a'!$F$183</f>
        <v>0</v>
      </c>
      <c r="AC68" s="147">
        <f>'2.3'!AC68/'3.1.a'!$F$183</f>
        <v>0</v>
      </c>
      <c r="AD68" s="147">
        <f>'2.3'!AD68/'3.1.a'!$F$183</f>
        <v>1.501651899511798E-4</v>
      </c>
      <c r="AE68" s="147">
        <f>'2.3'!AE68/'3.1.a'!$F$183</f>
        <v>1.865580490490071E-5</v>
      </c>
      <c r="AF68" s="147">
        <f>'2.3'!AF68/'3.1.a'!$F$183</f>
        <v>1.5227605499354578E-8</v>
      </c>
      <c r="AG68" s="147">
        <f>'2.3'!AG68/'3.1.a'!$F$183</f>
        <v>0</v>
      </c>
      <c r="AH68" s="227">
        <f>'2.3'!AH68/'3.1.a'!$F$183</f>
        <v>1.6883622246157987E-4</v>
      </c>
      <c r="AI68" s="226">
        <f>'2.3'!AI68/'3.1.a'!$G$183</f>
        <v>2.3523418379548894E-4</v>
      </c>
      <c r="AJ68" s="147">
        <f>'2.3'!AJ68/'3.1.a'!$G$183</f>
        <v>0</v>
      </c>
      <c r="AK68" s="147">
        <f>'2.3'!AK68/'3.1.a'!$G$183</f>
        <v>0</v>
      </c>
      <c r="AL68" s="147">
        <f>'2.3'!AL68/'3.1.a'!$G$183</f>
        <v>2.3523418379548894E-4</v>
      </c>
      <c r="AM68" s="147">
        <f>'2.3'!AM68/'3.1.a'!$G$183</f>
        <v>1.9247304557907435E-5</v>
      </c>
      <c r="AN68" s="147">
        <f>'2.3'!AN68/'3.1.a'!$G$183</f>
        <v>3.63177461312273E-8</v>
      </c>
      <c r="AO68" s="147">
        <f>'2.3'!AO68/'3.1.a'!$G$183</f>
        <v>0</v>
      </c>
      <c r="AP68" s="227">
        <f>'2.3'!AP68/'3.1.a'!$G$183</f>
        <v>2.5451780609952763E-4</v>
      </c>
      <c r="AQ68" s="226">
        <f>'2.3'!AQ68/'3.1.a'!$H$183</f>
        <v>-6.3477671132762959E-5</v>
      </c>
      <c r="AR68" s="147">
        <f>'2.3'!AR68/'3.1.a'!$H$183</f>
        <v>0</v>
      </c>
      <c r="AS68" s="147">
        <f>'2.3'!AS68/'3.1.a'!$H$183</f>
        <v>0</v>
      </c>
      <c r="AT68" s="147">
        <f>'2.3'!AT68/'3.1.a'!$H$183</f>
        <v>-6.3477671132762959E-5</v>
      </c>
      <c r="AU68" s="147">
        <f>'2.3'!AU68/'3.1.a'!$H$183</f>
        <v>1.65784505852627E-6</v>
      </c>
      <c r="AV68" s="147">
        <f>'2.3'!AV68/'3.1.a'!$H$183</f>
        <v>7.5243851169320745E-7</v>
      </c>
      <c r="AW68" s="147">
        <f>'2.3'!AW68/'3.1.a'!$H$183</f>
        <v>0</v>
      </c>
      <c r="AX68" s="227">
        <f>'2.3'!AX68/'3.1.a'!$H$183</f>
        <v>-6.1067387562543476E-5</v>
      </c>
      <c r="AY68" s="226">
        <f>'2.3'!AY68/'3.1.a'!$I$183</f>
        <v>-1.3608249873055055E-4</v>
      </c>
      <c r="AZ68" s="147">
        <f>'2.3'!AZ68/'3.1.a'!$I$183</f>
        <v>0</v>
      </c>
      <c r="BA68" s="147">
        <f>'2.3'!BA68/'3.1.a'!$I$183</f>
        <v>0</v>
      </c>
      <c r="BB68" s="147">
        <f>'2.3'!BB68/'3.1.a'!$I$183</f>
        <v>-1.3608249873055055E-4</v>
      </c>
      <c r="BC68" s="147">
        <f>'2.3'!BC68/'3.1.a'!$I$183</f>
        <v>-3.9472249392112407E-6</v>
      </c>
      <c r="BD68" s="147">
        <f>'2.3'!BD68/'3.1.a'!$I$183</f>
        <v>1.0319334484481677E-8</v>
      </c>
      <c r="BE68" s="147">
        <f>'2.3'!BE68/'3.1.a'!$I$183</f>
        <v>0</v>
      </c>
      <c r="BF68" s="227">
        <f>'2.3'!BF68/'3.1.a'!$I$183</f>
        <v>-1.4001940433527733E-4</v>
      </c>
      <c r="BG68" s="226">
        <f>'2.3'!BG68/'3.1.a'!$J$183</f>
        <v>-1.4618793847770637E-4</v>
      </c>
      <c r="BH68" s="147">
        <f>'2.3'!BH68/'3.1.a'!$J$183</f>
        <v>0</v>
      </c>
      <c r="BI68" s="147">
        <f>'2.3'!BI68/'3.1.a'!$J$183</f>
        <v>0</v>
      </c>
      <c r="BJ68" s="147">
        <f>'2.3'!BJ68/'3.1.a'!$J$183</f>
        <v>-1.4618793847770637E-4</v>
      </c>
      <c r="BK68" s="147">
        <f>'2.3'!BK68/'3.1.a'!$J$183</f>
        <v>-3.8656668698668324E-6</v>
      </c>
      <c r="BL68" s="147">
        <f>'2.3'!BL68/'3.1.a'!$J$183</f>
        <v>-7.7518745903906116E-9</v>
      </c>
      <c r="BM68" s="147">
        <f>'2.3'!BM68/'3.1.a'!$J$183</f>
        <v>0</v>
      </c>
      <c r="BN68" s="227">
        <f>'2.3'!BN68/'3.1.a'!$J$183</f>
        <v>-1.500613572221636E-4</v>
      </c>
      <c r="BO68" s="226">
        <f>'2.3'!BO68/'3.1.a'!$K$183</f>
        <v>-1.5859752533573714E-4</v>
      </c>
      <c r="BP68" s="147">
        <f>'2.3'!BP68/'3.1.a'!$K$183</f>
        <v>0</v>
      </c>
      <c r="BQ68" s="147">
        <f>'2.3'!BQ68/'3.1.a'!$K$183</f>
        <v>0</v>
      </c>
      <c r="BR68" s="147">
        <f>'2.3'!BR68/'3.1.a'!$K$183</f>
        <v>-1.5859752533573714E-4</v>
      </c>
      <c r="BS68" s="147">
        <f>'2.3'!BS68/'3.1.a'!$K$183</f>
        <v>-1.0014759164774961E-5</v>
      </c>
      <c r="BT68" s="147">
        <f>'2.3'!BT68/'3.1.a'!$K$183</f>
        <v>-1.2427521510175399E-7</v>
      </c>
      <c r="BU68" s="147">
        <f>'2.3'!BU68/'3.1.a'!$K$183</f>
        <v>0</v>
      </c>
      <c r="BV68" s="227">
        <f>'2.3'!BV68/'3.1.a'!$K$183</f>
        <v>-1.6873655971561381E-4</v>
      </c>
      <c r="BW68" s="226">
        <f>'2.3'!BW68/'3.1.a'!$L$183</f>
        <v>-2.1023246953681251E-4</v>
      </c>
      <c r="BX68" s="147">
        <f>'2.3'!BX68/'3.1.a'!$L$183</f>
        <v>0</v>
      </c>
      <c r="BY68" s="147">
        <f>'2.3'!BY68/'3.1.a'!$L$183</f>
        <v>0</v>
      </c>
      <c r="BZ68" s="147">
        <f>'2.3'!BZ68/'3.1.a'!$L$183</f>
        <v>-2.1023246953681251E-4</v>
      </c>
      <c r="CA68" s="147">
        <f>'2.3'!CA68/'3.1.a'!$L$183</f>
        <v>-1.2123536144401979E-4</v>
      </c>
      <c r="CB68" s="147">
        <f>'2.3'!CB68/'3.1.a'!$L$183</f>
        <v>1.0513120475092593E-6</v>
      </c>
      <c r="CC68" s="147">
        <f>'2.3'!CC68/'3.1.a'!$L$183</f>
        <v>0</v>
      </c>
      <c r="CD68" s="227">
        <f>'2.3'!CD68/'3.1.a'!$L$183</f>
        <v>-3.3041651893332306E-4</v>
      </c>
      <c r="CE68" s="226">
        <f>'2.3'!CE68/'3.1.a'!$M$183</f>
        <v>-2.1685120157669249E-4</v>
      </c>
      <c r="CF68" s="147">
        <f>'2.3'!CF68/'3.1.a'!$M$183</f>
        <v>0</v>
      </c>
      <c r="CG68" s="147">
        <f>'2.3'!CG68/'3.1.a'!$M$183</f>
        <v>0</v>
      </c>
      <c r="CH68" s="147">
        <f>'2.3'!CH68/'3.1.a'!$M$183</f>
        <v>-2.1685120157669249E-4</v>
      </c>
      <c r="CI68" s="147">
        <f>'2.3'!CI68/'3.1.a'!$M$183</f>
        <v>-1.1795658022347467E-4</v>
      </c>
      <c r="CJ68" s="97" t="s">
        <v>833</v>
      </c>
      <c r="CK68" s="147">
        <f>'2.3'!CK68/'3.1.a'!$M$183</f>
        <v>0</v>
      </c>
      <c r="CL68" s="289" t="s">
        <v>833</v>
      </c>
    </row>
    <row r="69" spans="1:90" ht="20.100000000000001" customHeight="1" x14ac:dyDescent="0.25">
      <c r="A69" s="21">
        <v>3114</v>
      </c>
      <c r="B69" s="22" t="s">
        <v>322</v>
      </c>
      <c r="C69" s="226">
        <f>'2.3'!C69/'3.1.a'!$C$183</f>
        <v>1.2089005006136905E-5</v>
      </c>
      <c r="D69" s="147">
        <f>'2.3'!D69/'3.1.a'!$C$183</f>
        <v>0</v>
      </c>
      <c r="E69" s="147">
        <f>'2.3'!E69/'3.1.a'!$C$183</f>
        <v>0</v>
      </c>
      <c r="F69" s="147">
        <f>'2.3'!F69/'3.1.a'!$C$183</f>
        <v>1.2089005006136905E-5</v>
      </c>
      <c r="G69" s="147">
        <f>'2.3'!G69/'3.1.a'!$C$183</f>
        <v>0</v>
      </c>
      <c r="H69" s="147">
        <f>'2.3'!H69/'3.1.a'!$C$183</f>
        <v>0</v>
      </c>
      <c r="I69" s="147">
        <f>'2.3'!I69/'3.1.a'!$C$183</f>
        <v>0</v>
      </c>
      <c r="J69" s="227">
        <f>'2.3'!J69/'3.1.a'!$C$183</f>
        <v>1.2089005006136905E-5</v>
      </c>
      <c r="K69" s="226">
        <f>'2.3'!K69/'3.1.a'!$D$183</f>
        <v>3.434722730351057E-6</v>
      </c>
      <c r="L69" s="147">
        <f>'2.3'!L69/'3.1.a'!$D$183</f>
        <v>0</v>
      </c>
      <c r="M69" s="147">
        <f>'2.3'!M69/'3.1.a'!$D$183</f>
        <v>0</v>
      </c>
      <c r="N69" s="147">
        <f>'2.3'!N69/'3.1.a'!$D$183</f>
        <v>3.434722730351057E-6</v>
      </c>
      <c r="O69" s="147">
        <f>'2.3'!O69/'3.1.a'!$D$183</f>
        <v>9.6287790241392532E-7</v>
      </c>
      <c r="P69" s="147">
        <f>'2.3'!P69/'3.1.a'!$D$183</f>
        <v>0</v>
      </c>
      <c r="Q69" s="147">
        <f>'2.3'!Q69/'3.1.a'!$D$183</f>
        <v>0</v>
      </c>
      <c r="R69" s="227">
        <f>'2.3'!R69/'3.1.a'!$D$183</f>
        <v>4.3976006327649815E-6</v>
      </c>
      <c r="S69" s="226">
        <f>'2.3'!S69/'3.1.a'!$E$183</f>
        <v>6.6131221462889788E-6</v>
      </c>
      <c r="T69" s="147">
        <f>'2.3'!T69/'3.1.a'!$E$183</f>
        <v>0</v>
      </c>
      <c r="U69" s="147">
        <f>'2.3'!U69/'3.1.a'!$E$183</f>
        <v>0</v>
      </c>
      <c r="V69" s="147">
        <f>'2.3'!V69/'3.1.a'!$E$183</f>
        <v>6.6131221462889788E-6</v>
      </c>
      <c r="W69" s="147">
        <f>'2.3'!W69/'3.1.a'!$E$183</f>
        <v>2.501018426940401E-8</v>
      </c>
      <c r="X69" s="147">
        <f>'2.3'!X69/'3.1.a'!$E$183</f>
        <v>0</v>
      </c>
      <c r="Y69" s="147">
        <f>'2.3'!Y69/'3.1.a'!$E$183</f>
        <v>0</v>
      </c>
      <c r="Z69" s="227">
        <f>'2.3'!Z69/'3.1.a'!$E$183</f>
        <v>6.638132330558383E-6</v>
      </c>
      <c r="AA69" s="226">
        <f>'2.3'!AA69/'3.1.a'!$F$183</f>
        <v>1.877195751785997E-5</v>
      </c>
      <c r="AB69" s="147">
        <f>'2.3'!AB69/'3.1.a'!$F$183</f>
        <v>0</v>
      </c>
      <c r="AC69" s="147">
        <f>'2.3'!AC69/'3.1.a'!$F$183</f>
        <v>0</v>
      </c>
      <c r="AD69" s="147">
        <f>'2.3'!AD69/'3.1.a'!$F$183</f>
        <v>1.877195751785997E-5</v>
      </c>
      <c r="AE69" s="147">
        <f>'2.3'!AE69/'3.1.a'!$F$183</f>
        <v>1.0817820418620588E-6</v>
      </c>
      <c r="AF69" s="147">
        <f>'2.3'!AF69/'3.1.a'!$F$183</f>
        <v>0</v>
      </c>
      <c r="AG69" s="147">
        <f>'2.3'!AG69/'3.1.a'!$F$183</f>
        <v>0</v>
      </c>
      <c r="AH69" s="227">
        <f>'2.3'!AH69/'3.1.a'!$F$183</f>
        <v>1.9853739559722027E-5</v>
      </c>
      <c r="AI69" s="226">
        <f>'2.3'!AI69/'3.1.a'!$G$183</f>
        <v>2.9441267171363959E-5</v>
      </c>
      <c r="AJ69" s="147">
        <f>'2.3'!AJ69/'3.1.a'!$G$183</f>
        <v>0</v>
      </c>
      <c r="AK69" s="147">
        <f>'2.3'!AK69/'3.1.a'!$G$183</f>
        <v>0</v>
      </c>
      <c r="AL69" s="147">
        <f>'2.3'!AL69/'3.1.a'!$G$183</f>
        <v>2.9441267171363959E-5</v>
      </c>
      <c r="AM69" s="147">
        <f>'2.3'!AM69/'3.1.a'!$G$183</f>
        <v>2.3421466088525176E-7</v>
      </c>
      <c r="AN69" s="147">
        <f>'2.3'!AN69/'3.1.a'!$G$183</f>
        <v>0</v>
      </c>
      <c r="AO69" s="147">
        <f>'2.3'!AO69/'3.1.a'!$G$183</f>
        <v>0</v>
      </c>
      <c r="AP69" s="227">
        <f>'2.3'!AP69/'3.1.a'!$G$183</f>
        <v>2.9675481832249212E-5</v>
      </c>
      <c r="AQ69" s="226">
        <f>'2.3'!AQ69/'3.1.a'!$H$183</f>
        <v>-2.4427042650393964E-6</v>
      </c>
      <c r="AR69" s="147">
        <f>'2.3'!AR69/'3.1.a'!$H$183</f>
        <v>0</v>
      </c>
      <c r="AS69" s="147">
        <f>'2.3'!AS69/'3.1.a'!$H$183</f>
        <v>0</v>
      </c>
      <c r="AT69" s="147">
        <f>'2.3'!AT69/'3.1.a'!$H$183</f>
        <v>-2.4427042650393964E-6</v>
      </c>
      <c r="AU69" s="147">
        <f>'2.3'!AU69/'3.1.a'!$H$183</f>
        <v>0</v>
      </c>
      <c r="AV69" s="147">
        <f>'2.3'!AV69/'3.1.a'!$H$183</f>
        <v>0</v>
      </c>
      <c r="AW69" s="147">
        <f>'2.3'!AW69/'3.1.a'!$H$183</f>
        <v>0</v>
      </c>
      <c r="AX69" s="227">
        <f>'2.3'!AX69/'3.1.a'!$H$183</f>
        <v>-2.4427042650393964E-6</v>
      </c>
      <c r="AY69" s="226">
        <f>'2.3'!AY69/'3.1.a'!$I$183</f>
        <v>9.4993956200387978E-7</v>
      </c>
      <c r="AZ69" s="147">
        <f>'2.3'!AZ69/'3.1.a'!$I$183</f>
        <v>0</v>
      </c>
      <c r="BA69" s="147">
        <f>'2.3'!BA69/'3.1.a'!$I$183</f>
        <v>0</v>
      </c>
      <c r="BB69" s="147">
        <f>'2.3'!BB69/'3.1.a'!$I$183</f>
        <v>9.4993956200387978E-7</v>
      </c>
      <c r="BC69" s="147">
        <f>'2.3'!BC69/'3.1.a'!$I$183</f>
        <v>0</v>
      </c>
      <c r="BD69" s="147">
        <f>'2.3'!BD69/'3.1.a'!$I$183</f>
        <v>0</v>
      </c>
      <c r="BE69" s="147">
        <f>'2.3'!BE69/'3.1.a'!$I$183</f>
        <v>0</v>
      </c>
      <c r="BF69" s="227">
        <f>'2.3'!BF69/'3.1.a'!$I$183</f>
        <v>9.4993956200387978E-7</v>
      </c>
      <c r="BG69" s="226">
        <f>'2.3'!BG69/'3.1.a'!$J$183</f>
        <v>-1.5988906814282156E-5</v>
      </c>
      <c r="BH69" s="147">
        <f>'2.3'!BH69/'3.1.a'!$J$183</f>
        <v>0</v>
      </c>
      <c r="BI69" s="147">
        <f>'2.3'!BI69/'3.1.a'!$J$183</f>
        <v>0</v>
      </c>
      <c r="BJ69" s="147">
        <f>'2.3'!BJ69/'3.1.a'!$J$183</f>
        <v>-1.5988906814282156E-5</v>
      </c>
      <c r="BK69" s="147">
        <f>'2.3'!BK69/'3.1.a'!$J$183</f>
        <v>-5.8283700102621084E-9</v>
      </c>
      <c r="BL69" s="147">
        <f>'2.3'!BL69/'3.1.a'!$J$183</f>
        <v>0</v>
      </c>
      <c r="BM69" s="147">
        <f>'2.3'!BM69/'3.1.a'!$J$183</f>
        <v>0</v>
      </c>
      <c r="BN69" s="227">
        <f>'2.3'!BN69/'3.1.a'!$J$183</f>
        <v>-1.5994735184292418E-5</v>
      </c>
      <c r="BO69" s="226">
        <f>'2.3'!BO69/'3.1.a'!$K$183</f>
        <v>-1.7541777240191218E-5</v>
      </c>
      <c r="BP69" s="147">
        <f>'2.3'!BP69/'3.1.a'!$K$183</f>
        <v>0</v>
      </c>
      <c r="BQ69" s="147">
        <f>'2.3'!BQ69/'3.1.a'!$K$183</f>
        <v>0</v>
      </c>
      <c r="BR69" s="147">
        <f>'2.3'!BR69/'3.1.a'!$K$183</f>
        <v>-1.7541777240191218E-5</v>
      </c>
      <c r="BS69" s="147">
        <f>'2.3'!BS69/'3.1.a'!$K$183</f>
        <v>0</v>
      </c>
      <c r="BT69" s="147">
        <f>'2.3'!BT69/'3.1.a'!$K$183</f>
        <v>0</v>
      </c>
      <c r="BU69" s="147">
        <f>'2.3'!BU69/'3.1.a'!$K$183</f>
        <v>0</v>
      </c>
      <c r="BV69" s="227">
        <f>'2.3'!BV69/'3.1.a'!$K$183</f>
        <v>-1.7541777240191218E-5</v>
      </c>
      <c r="BW69" s="226">
        <f>'2.3'!BW69/'3.1.a'!$L$183</f>
        <v>-3.4370062407447927E-5</v>
      </c>
      <c r="BX69" s="147">
        <f>'2.3'!BX69/'3.1.a'!$L$183</f>
        <v>0</v>
      </c>
      <c r="BY69" s="147">
        <f>'2.3'!BY69/'3.1.a'!$L$183</f>
        <v>0</v>
      </c>
      <c r="BZ69" s="147">
        <f>'2.3'!BZ69/'3.1.a'!$L$183</f>
        <v>-3.4370062407447927E-5</v>
      </c>
      <c r="CA69" s="147">
        <f>'2.3'!CA69/'3.1.a'!$L$183</f>
        <v>-4.4037710643394249E-6</v>
      </c>
      <c r="CB69" s="147">
        <f>'2.3'!CB69/'3.1.a'!$L$183</f>
        <v>0</v>
      </c>
      <c r="CC69" s="147">
        <f>'2.3'!CC69/'3.1.a'!$L$183</f>
        <v>0</v>
      </c>
      <c r="CD69" s="227">
        <f>'2.3'!CD69/'3.1.a'!$L$183</f>
        <v>-3.8773833471787358E-5</v>
      </c>
      <c r="CE69" s="226">
        <f>'2.3'!CE69/'3.1.a'!$M$183</f>
        <v>-3.2621665121660857E-5</v>
      </c>
      <c r="CF69" s="147">
        <f>'2.3'!CF69/'3.1.a'!$M$183</f>
        <v>0</v>
      </c>
      <c r="CG69" s="147">
        <f>'2.3'!CG69/'3.1.a'!$M$183</f>
        <v>0</v>
      </c>
      <c r="CH69" s="147">
        <f>'2.3'!CH69/'3.1.a'!$M$183</f>
        <v>-3.2621665121660857E-5</v>
      </c>
      <c r="CI69" s="147">
        <f>'2.3'!CI69/'3.1.a'!$M$183</f>
        <v>-2.1155243059790434E-5</v>
      </c>
      <c r="CJ69" s="97" t="s">
        <v>833</v>
      </c>
      <c r="CK69" s="147">
        <f>'2.3'!CK69/'3.1.a'!$M$183</f>
        <v>0</v>
      </c>
      <c r="CL69" s="289" t="s">
        <v>833</v>
      </c>
    </row>
    <row r="70" spans="1:90" ht="20.100000000000001" customHeight="1" x14ac:dyDescent="0.25">
      <c r="A70" s="35">
        <v>312</v>
      </c>
      <c r="B70" s="36" t="s">
        <v>252</v>
      </c>
      <c r="C70" s="224">
        <f>'2.3'!C70/'3.1.a'!$C$183</f>
        <v>4.1147385687599121E-4</v>
      </c>
      <c r="D70" s="146">
        <f>'2.3'!D70/'3.1.a'!$C$183</f>
        <v>0</v>
      </c>
      <c r="E70" s="146">
        <f>'2.3'!E70/'3.1.a'!$C$183</f>
        <v>0</v>
      </c>
      <c r="F70" s="146">
        <f>'2.3'!F70/'3.1.a'!$C$183</f>
        <v>4.1147385687599121E-4</v>
      </c>
      <c r="G70" s="146">
        <f>'2.3'!G70/'3.1.a'!$C$183</f>
        <v>2.7366607393759196E-5</v>
      </c>
      <c r="H70" s="146">
        <f>'2.3'!H70/'3.1.a'!$C$183</f>
        <v>6.7339886248738053E-5</v>
      </c>
      <c r="I70" s="146">
        <f>'2.3'!I70/'3.1.a'!$C$183</f>
        <v>0</v>
      </c>
      <c r="J70" s="225">
        <f>'2.3'!J70/'3.1.a'!$C$183</f>
        <v>5.0618035051848843E-4</v>
      </c>
      <c r="K70" s="224">
        <f>'2.3'!K70/'3.1.a'!$D$183</f>
        <v>2.6506833220911677E-5</v>
      </c>
      <c r="L70" s="146">
        <f>'2.3'!L70/'3.1.a'!$D$183</f>
        <v>0</v>
      </c>
      <c r="M70" s="146">
        <f>'2.3'!M70/'3.1.a'!$D$183</f>
        <v>0</v>
      </c>
      <c r="N70" s="146">
        <f>'2.3'!N70/'3.1.a'!$D$183</f>
        <v>2.6506833220911677E-5</v>
      </c>
      <c r="O70" s="146">
        <f>'2.3'!O70/'3.1.a'!$D$183</f>
        <v>2.6001675911746282E-5</v>
      </c>
      <c r="P70" s="146">
        <f>'2.3'!P70/'3.1.a'!$D$183</f>
        <v>6.1434403175956767E-5</v>
      </c>
      <c r="Q70" s="146">
        <f>'2.3'!Q70/'3.1.a'!$D$183</f>
        <v>0</v>
      </c>
      <c r="R70" s="225">
        <f>'2.3'!R70/'3.1.a'!$D$183</f>
        <v>1.1394291230861472E-4</v>
      </c>
      <c r="S70" s="224">
        <f>'2.3'!S70/'3.1.a'!$E$183</f>
        <v>-4.4833568400197504E-5</v>
      </c>
      <c r="T70" s="146">
        <f>'2.3'!T70/'3.1.a'!$E$183</f>
        <v>0</v>
      </c>
      <c r="U70" s="146">
        <f>'2.3'!U70/'3.1.a'!$E$183</f>
        <v>0</v>
      </c>
      <c r="V70" s="146">
        <f>'2.3'!V70/'3.1.a'!$E$183</f>
        <v>-4.4833568400197504E-5</v>
      </c>
      <c r="W70" s="146">
        <f>'2.3'!W70/'3.1.a'!$E$183</f>
        <v>2.5817684229328151E-5</v>
      </c>
      <c r="X70" s="146">
        <f>'2.3'!X70/'3.1.a'!$E$183</f>
        <v>4.677888255073981E-5</v>
      </c>
      <c r="Y70" s="146">
        <f>'2.3'!Y70/'3.1.a'!$E$183</f>
        <v>0</v>
      </c>
      <c r="Z70" s="225">
        <f>'2.3'!Z70/'3.1.a'!$E$183</f>
        <v>2.7762998379870461E-5</v>
      </c>
      <c r="AA70" s="224">
        <f>'2.3'!AA70/'3.1.a'!$F$183</f>
        <v>7.0064170061851766E-5</v>
      </c>
      <c r="AB70" s="146">
        <f>'2.3'!AB70/'3.1.a'!$F$183</f>
        <v>0</v>
      </c>
      <c r="AC70" s="146">
        <f>'2.3'!AC70/'3.1.a'!$F$183</f>
        <v>0</v>
      </c>
      <c r="AD70" s="146">
        <f>'2.3'!AD70/'3.1.a'!$F$183</f>
        <v>7.0064170061851766E-5</v>
      </c>
      <c r="AE70" s="146">
        <f>'2.3'!AE70/'3.1.a'!$F$183</f>
        <v>2.5570797553238524E-5</v>
      </c>
      <c r="AF70" s="146">
        <f>'2.3'!AF70/'3.1.a'!$F$183</f>
        <v>5.0593457193771721E-5</v>
      </c>
      <c r="AG70" s="146">
        <f>'2.3'!AG70/'3.1.a'!$F$183</f>
        <v>0</v>
      </c>
      <c r="AH70" s="225">
        <f>'2.3'!AH70/'3.1.a'!$F$183</f>
        <v>1.4622842480886201E-4</v>
      </c>
      <c r="AI70" s="224">
        <f>'2.3'!AI70/'3.1.a'!$G$183</f>
        <v>1.5449795652897679E-4</v>
      </c>
      <c r="AJ70" s="146">
        <f>'2.3'!AJ70/'3.1.a'!$G$183</f>
        <v>0</v>
      </c>
      <c r="AK70" s="146">
        <f>'2.3'!AK70/'3.1.a'!$G$183</f>
        <v>0</v>
      </c>
      <c r="AL70" s="146">
        <f>'2.3'!AL70/'3.1.a'!$G$183</f>
        <v>1.5449795652897679E-4</v>
      </c>
      <c r="AM70" s="146">
        <f>'2.3'!AM70/'3.1.a'!$G$183</f>
        <v>3.8282091468817963E-5</v>
      </c>
      <c r="AN70" s="146">
        <f>'2.3'!AN70/'3.1.a'!$G$183</f>
        <v>4.6725149726948807E-5</v>
      </c>
      <c r="AO70" s="146">
        <f>'2.3'!AO70/'3.1.a'!$G$183</f>
        <v>0</v>
      </c>
      <c r="AP70" s="225">
        <f>'2.3'!AP70/'3.1.a'!$G$183</f>
        <v>2.3950519772474355E-4</v>
      </c>
      <c r="AQ70" s="224">
        <f>'2.3'!AQ70/'3.1.a'!$H$183</f>
        <v>2.4711823206244652E-4</v>
      </c>
      <c r="AR70" s="146">
        <f>'2.3'!AR70/'3.1.a'!$H$183</f>
        <v>0</v>
      </c>
      <c r="AS70" s="146">
        <f>'2.3'!AS70/'3.1.a'!$H$183</f>
        <v>0</v>
      </c>
      <c r="AT70" s="146">
        <f>'2.3'!AT70/'3.1.a'!$H$183</f>
        <v>2.4711823206244652E-4</v>
      </c>
      <c r="AU70" s="146">
        <f>'2.3'!AU70/'3.1.a'!$H$183</f>
        <v>8.6606447810771125E-6</v>
      </c>
      <c r="AV70" s="146">
        <f>'2.3'!AV70/'3.1.a'!$H$183</f>
        <v>4.4100259939187296E-5</v>
      </c>
      <c r="AW70" s="146">
        <f>'2.3'!AW70/'3.1.a'!$H$183</f>
        <v>0</v>
      </c>
      <c r="AX70" s="225">
        <f>'2.3'!AX70/'3.1.a'!$H$183</f>
        <v>2.9987913678271088E-4</v>
      </c>
      <c r="AY70" s="224">
        <f>'2.3'!AY70/'3.1.a'!$I$183</f>
        <v>9.2097646864225317E-6</v>
      </c>
      <c r="AZ70" s="146">
        <f>'2.3'!AZ70/'3.1.a'!$I$183</f>
        <v>0</v>
      </c>
      <c r="BA70" s="146">
        <f>'2.3'!BA70/'3.1.a'!$I$183</f>
        <v>0</v>
      </c>
      <c r="BB70" s="146">
        <f>'2.3'!BB70/'3.1.a'!$I$183</f>
        <v>9.2097646864225317E-6</v>
      </c>
      <c r="BC70" s="146">
        <f>'2.3'!BC70/'3.1.a'!$I$183</f>
        <v>9.0093354327608957E-6</v>
      </c>
      <c r="BD70" s="146">
        <f>'2.3'!BD70/'3.1.a'!$I$183</f>
        <v>4.893957464819196E-5</v>
      </c>
      <c r="BE70" s="146">
        <f>'2.3'!BE70/'3.1.a'!$I$183</f>
        <v>0</v>
      </c>
      <c r="BF70" s="225">
        <f>'2.3'!BF70/'3.1.a'!$I$183</f>
        <v>6.715867476737538E-5</v>
      </c>
      <c r="BG70" s="224">
        <f>'2.3'!BG70/'3.1.a'!$J$183</f>
        <v>1.6411993608459485E-4</v>
      </c>
      <c r="BH70" s="146">
        <f>'2.3'!BH70/'3.1.a'!$J$183</f>
        <v>0</v>
      </c>
      <c r="BI70" s="146">
        <f>'2.3'!BI70/'3.1.a'!$J$183</f>
        <v>0</v>
      </c>
      <c r="BJ70" s="146">
        <f>'2.3'!BJ70/'3.1.a'!$J$183</f>
        <v>1.6411993608459485E-4</v>
      </c>
      <c r="BK70" s="146">
        <f>'2.3'!BK70/'3.1.a'!$J$183</f>
        <v>1.2607169584778891E-5</v>
      </c>
      <c r="BL70" s="146">
        <f>'2.3'!BL70/'3.1.a'!$J$183</f>
        <v>2.9757474429726414E-5</v>
      </c>
      <c r="BM70" s="146">
        <f>'2.3'!BM70/'3.1.a'!$J$183</f>
        <v>0</v>
      </c>
      <c r="BN70" s="225">
        <f>'2.3'!BN70/'3.1.a'!$J$183</f>
        <v>2.0648458009910018E-4</v>
      </c>
      <c r="BO70" s="224">
        <f>'2.3'!BO70/'3.1.a'!$K$183</f>
        <v>2.4167005044016106E-5</v>
      </c>
      <c r="BP70" s="146">
        <f>'2.3'!BP70/'3.1.a'!$K$183</f>
        <v>0</v>
      </c>
      <c r="BQ70" s="146">
        <f>'2.3'!BQ70/'3.1.a'!$K$183</f>
        <v>0</v>
      </c>
      <c r="BR70" s="146">
        <f>'2.3'!BR70/'3.1.a'!$K$183</f>
        <v>2.4167005044016106E-5</v>
      </c>
      <c r="BS70" s="146">
        <f>'2.3'!BS70/'3.1.a'!$K$183</f>
        <v>2.1665254832819614E-5</v>
      </c>
      <c r="BT70" s="146">
        <f>'2.3'!BT70/'3.1.a'!$K$183</f>
        <v>3.7346741199241995E-5</v>
      </c>
      <c r="BU70" s="146">
        <f>'2.3'!BU70/'3.1.a'!$K$183</f>
        <v>0</v>
      </c>
      <c r="BV70" s="225">
        <f>'2.3'!BV70/'3.1.a'!$K$183</f>
        <v>8.3179001076077715E-5</v>
      </c>
      <c r="BW70" s="224">
        <f>'2.3'!BW70/'3.1.a'!$L$183</f>
        <v>5.0349058293435246E-5</v>
      </c>
      <c r="BX70" s="146">
        <f>'2.3'!BX70/'3.1.a'!$L$183</f>
        <v>0</v>
      </c>
      <c r="BY70" s="146">
        <f>'2.3'!BY70/'3.1.a'!$L$183</f>
        <v>0</v>
      </c>
      <c r="BZ70" s="146">
        <f>'2.3'!BZ70/'3.1.a'!$L$183</f>
        <v>5.0349058293435246E-5</v>
      </c>
      <c r="CA70" s="146">
        <f>'2.3'!CA70/'3.1.a'!$L$183</f>
        <v>7.115880447235065E-6</v>
      </c>
      <c r="CB70" s="146">
        <f>'2.3'!CB70/'3.1.a'!$L$183</f>
        <v>6.1720710716460983E-5</v>
      </c>
      <c r="CC70" s="146">
        <f>'2.3'!CC70/'3.1.a'!$L$183</f>
        <v>0</v>
      </c>
      <c r="CD70" s="225">
        <f>'2.3'!CD70/'3.1.a'!$L$183</f>
        <v>1.1918564945713129E-4</v>
      </c>
      <c r="CE70" s="224">
        <f>'2.3'!CE70/'3.1.a'!$M$183</f>
        <v>6.2768056975511554E-5</v>
      </c>
      <c r="CF70" s="146">
        <f>'2.3'!CF70/'3.1.a'!$M$183</f>
        <v>0</v>
      </c>
      <c r="CG70" s="146">
        <f>'2.3'!CG70/'3.1.a'!$M$183</f>
        <v>0</v>
      </c>
      <c r="CH70" s="146">
        <f>'2.3'!CH70/'3.1.a'!$M$183</f>
        <v>6.2768056975511554E-5</v>
      </c>
      <c r="CI70" s="146">
        <f>'2.3'!CI70/'3.1.a'!$M$183</f>
        <v>1.028053590808698E-5</v>
      </c>
      <c r="CJ70" s="273" t="s">
        <v>833</v>
      </c>
      <c r="CK70" s="146">
        <f>'2.3'!CK70/'3.1.a'!$M$183</f>
        <v>0</v>
      </c>
      <c r="CL70" s="291" t="s">
        <v>833</v>
      </c>
    </row>
    <row r="71" spans="1:90" ht="20.100000000000001" customHeight="1" x14ac:dyDescent="0.25">
      <c r="A71" s="35">
        <v>313</v>
      </c>
      <c r="B71" s="36" t="s">
        <v>253</v>
      </c>
      <c r="C71" s="224">
        <f>'2.3'!C71/'3.1.a'!$C$183</f>
        <v>5.6332118554847892E-6</v>
      </c>
      <c r="D71" s="146">
        <f>'2.3'!D71/'3.1.a'!$C$183</f>
        <v>0</v>
      </c>
      <c r="E71" s="146">
        <f>'2.3'!E71/'3.1.a'!$C$183</f>
        <v>0</v>
      </c>
      <c r="F71" s="146">
        <f>'2.3'!F71/'3.1.a'!$C$183</f>
        <v>5.6332118554847892E-6</v>
      </c>
      <c r="G71" s="146">
        <f>'2.3'!G71/'3.1.a'!$C$183</f>
        <v>2.3451772547915549E-9</v>
      </c>
      <c r="H71" s="146">
        <f>'2.3'!H71/'3.1.a'!$C$183</f>
        <v>0</v>
      </c>
      <c r="I71" s="146">
        <f>'2.3'!I71/'3.1.a'!$C$183</f>
        <v>0</v>
      </c>
      <c r="J71" s="225">
        <f>'2.3'!J71/'3.1.a'!$C$183</f>
        <v>5.6355570327395799E-6</v>
      </c>
      <c r="K71" s="224">
        <f>'2.3'!K71/'3.1.a'!$D$183</f>
        <v>6.6700248390108544E-6</v>
      </c>
      <c r="L71" s="146">
        <f>'2.3'!L71/'3.1.a'!$D$183</f>
        <v>0</v>
      </c>
      <c r="M71" s="146">
        <f>'2.3'!M71/'3.1.a'!$D$183</f>
        <v>0</v>
      </c>
      <c r="N71" s="146">
        <f>'2.3'!N71/'3.1.a'!$D$183</f>
        <v>6.6700248390108544E-6</v>
      </c>
      <c r="O71" s="146">
        <f>'2.3'!O71/'3.1.a'!$D$183</f>
        <v>3.6904913693548689E-10</v>
      </c>
      <c r="P71" s="146">
        <f>'2.3'!P71/'3.1.a'!$D$183</f>
        <v>0</v>
      </c>
      <c r="Q71" s="146">
        <f>'2.3'!Q71/'3.1.a'!$D$183</f>
        <v>0</v>
      </c>
      <c r="R71" s="225">
        <f>'2.3'!R71/'3.1.a'!$D$183</f>
        <v>6.670393888147789E-6</v>
      </c>
      <c r="S71" s="224">
        <f>'2.3'!S71/'3.1.a'!$E$183</f>
        <v>7.0072216281912284E-6</v>
      </c>
      <c r="T71" s="146">
        <f>'2.3'!T71/'3.1.a'!$E$183</f>
        <v>0</v>
      </c>
      <c r="U71" s="146">
        <f>'2.3'!U71/'3.1.a'!$E$183</f>
        <v>0</v>
      </c>
      <c r="V71" s="146">
        <f>'2.3'!V71/'3.1.a'!$E$183</f>
        <v>7.0072216281912284E-6</v>
      </c>
      <c r="W71" s="146">
        <f>'2.3'!W71/'3.1.a'!$E$183</f>
        <v>0</v>
      </c>
      <c r="X71" s="146">
        <f>'2.3'!X71/'3.1.a'!$E$183</f>
        <v>0</v>
      </c>
      <c r="Y71" s="146">
        <f>'2.3'!Y71/'3.1.a'!$E$183</f>
        <v>0</v>
      </c>
      <c r="Z71" s="225">
        <f>'2.3'!Z71/'3.1.a'!$E$183</f>
        <v>7.0072216281912284E-6</v>
      </c>
      <c r="AA71" s="224">
        <f>'2.3'!AA71/'3.1.a'!$F$183</f>
        <v>1.3178671001247463E-5</v>
      </c>
      <c r="AB71" s="146">
        <f>'2.3'!AB71/'3.1.a'!$F$183</f>
        <v>0</v>
      </c>
      <c r="AC71" s="146">
        <f>'2.3'!AC71/'3.1.a'!$F$183</f>
        <v>0</v>
      </c>
      <c r="AD71" s="146">
        <f>'2.3'!AD71/'3.1.a'!$F$183</f>
        <v>1.3178671001247463E-5</v>
      </c>
      <c r="AE71" s="146">
        <f>'2.3'!AE71/'3.1.a'!$F$183</f>
        <v>2.8851018799355319E-8</v>
      </c>
      <c r="AF71" s="146">
        <f>'2.3'!AF71/'3.1.a'!$F$183</f>
        <v>0</v>
      </c>
      <c r="AG71" s="146">
        <f>'2.3'!AG71/'3.1.a'!$F$183</f>
        <v>0</v>
      </c>
      <c r="AH71" s="225">
        <f>'2.3'!AH71/'3.1.a'!$F$183</f>
        <v>1.3207522020046819E-5</v>
      </c>
      <c r="AI71" s="224">
        <f>'2.3'!AI71/'3.1.a'!$G$183</f>
        <v>1.4671748295755303E-5</v>
      </c>
      <c r="AJ71" s="146">
        <f>'2.3'!AJ71/'3.1.a'!$G$183</f>
        <v>0</v>
      </c>
      <c r="AK71" s="146">
        <f>'2.3'!AK71/'3.1.a'!$G$183</f>
        <v>0</v>
      </c>
      <c r="AL71" s="146">
        <f>'2.3'!AL71/'3.1.a'!$G$183</f>
        <v>1.4671748295755303E-5</v>
      </c>
      <c r="AM71" s="146">
        <f>'2.3'!AM71/'3.1.a'!$G$183</f>
        <v>0</v>
      </c>
      <c r="AN71" s="146">
        <f>'2.3'!AN71/'3.1.a'!$G$183</f>
        <v>0</v>
      </c>
      <c r="AO71" s="146">
        <f>'2.3'!AO71/'3.1.a'!$G$183</f>
        <v>0</v>
      </c>
      <c r="AP71" s="225">
        <f>'2.3'!AP71/'3.1.a'!$G$183</f>
        <v>1.4671748295755303E-5</v>
      </c>
      <c r="AQ71" s="224">
        <f>'2.3'!AQ71/'3.1.a'!$H$183</f>
        <v>1.1191800911039702E-5</v>
      </c>
      <c r="AR71" s="146">
        <f>'2.3'!AR71/'3.1.a'!$H$183</f>
        <v>0</v>
      </c>
      <c r="AS71" s="146">
        <f>'2.3'!AS71/'3.1.a'!$H$183</f>
        <v>0</v>
      </c>
      <c r="AT71" s="146">
        <f>'2.3'!AT71/'3.1.a'!$H$183</f>
        <v>1.1191800911039702E-5</v>
      </c>
      <c r="AU71" s="146">
        <f>'2.3'!AU71/'3.1.a'!$H$183</f>
        <v>0</v>
      </c>
      <c r="AV71" s="146">
        <f>'2.3'!AV71/'3.1.a'!$H$183</f>
        <v>0</v>
      </c>
      <c r="AW71" s="146">
        <f>'2.3'!AW71/'3.1.a'!$H$183</f>
        <v>0</v>
      </c>
      <c r="AX71" s="225">
        <f>'2.3'!AX71/'3.1.a'!$H$183</f>
        <v>1.1191800911039702E-5</v>
      </c>
      <c r="AY71" s="224">
        <f>'2.3'!AY71/'3.1.a'!$I$183</f>
        <v>7.6945617600482853E-6</v>
      </c>
      <c r="AZ71" s="146">
        <f>'2.3'!AZ71/'3.1.a'!$I$183</f>
        <v>0</v>
      </c>
      <c r="BA71" s="146">
        <f>'2.3'!BA71/'3.1.a'!$I$183</f>
        <v>0</v>
      </c>
      <c r="BB71" s="146">
        <f>'2.3'!BB71/'3.1.a'!$I$183</f>
        <v>7.6945617600482853E-6</v>
      </c>
      <c r="BC71" s="146">
        <f>'2.3'!BC71/'3.1.a'!$I$183</f>
        <v>1.1294464095673413E-9</v>
      </c>
      <c r="BD71" s="146">
        <f>'2.3'!BD71/'3.1.a'!$I$183</f>
        <v>0</v>
      </c>
      <c r="BE71" s="146">
        <f>'2.3'!BE71/'3.1.a'!$I$183</f>
        <v>0</v>
      </c>
      <c r="BF71" s="225">
        <f>'2.3'!BF71/'3.1.a'!$I$183</f>
        <v>7.6956912064578539E-6</v>
      </c>
      <c r="BG71" s="224">
        <f>'2.3'!BG71/'3.1.a'!$J$183</f>
        <v>7.7241074853507363E-6</v>
      </c>
      <c r="BH71" s="146">
        <f>'2.3'!BH71/'3.1.a'!$J$183</f>
        <v>0</v>
      </c>
      <c r="BI71" s="146">
        <f>'2.3'!BI71/'3.1.a'!$J$183</f>
        <v>0</v>
      </c>
      <c r="BJ71" s="146">
        <f>'2.3'!BJ71/'3.1.a'!$J$183</f>
        <v>7.7241074853507363E-6</v>
      </c>
      <c r="BK71" s="146">
        <f>'2.3'!BK71/'3.1.a'!$J$183</f>
        <v>0</v>
      </c>
      <c r="BL71" s="146">
        <f>'2.3'!BL71/'3.1.a'!$J$183</f>
        <v>0</v>
      </c>
      <c r="BM71" s="146">
        <f>'2.3'!BM71/'3.1.a'!$J$183</f>
        <v>0</v>
      </c>
      <c r="BN71" s="225">
        <f>'2.3'!BN71/'3.1.a'!$J$183</f>
        <v>7.7241074853507363E-6</v>
      </c>
      <c r="BO71" s="224">
        <f>'2.3'!BO71/'3.1.a'!$K$183</f>
        <v>7.4275716247003034E-6</v>
      </c>
      <c r="BP71" s="146">
        <f>'2.3'!BP71/'3.1.a'!$K$183</f>
        <v>0</v>
      </c>
      <c r="BQ71" s="146">
        <f>'2.3'!BQ71/'3.1.a'!$K$183</f>
        <v>0</v>
      </c>
      <c r="BR71" s="146">
        <f>'2.3'!BR71/'3.1.a'!$K$183</f>
        <v>7.4275716247003034E-6</v>
      </c>
      <c r="BS71" s="146">
        <f>'2.3'!BS71/'3.1.a'!$K$183</f>
        <v>0</v>
      </c>
      <c r="BT71" s="146">
        <f>'2.3'!BT71/'3.1.a'!$K$183</f>
        <v>0</v>
      </c>
      <c r="BU71" s="146">
        <f>'2.3'!BU71/'3.1.a'!$K$183</f>
        <v>0</v>
      </c>
      <c r="BV71" s="225">
        <f>'2.3'!BV71/'3.1.a'!$K$183</f>
        <v>7.4275716247003034E-6</v>
      </c>
      <c r="BW71" s="224">
        <f>'2.3'!BW71/'3.1.a'!$L$183</f>
        <v>5.9122423310051951E-6</v>
      </c>
      <c r="BX71" s="146">
        <f>'2.3'!BX71/'3.1.a'!$L$183</f>
        <v>0</v>
      </c>
      <c r="BY71" s="146">
        <f>'2.3'!BY71/'3.1.a'!$L$183</f>
        <v>0</v>
      </c>
      <c r="BZ71" s="146">
        <f>'2.3'!BZ71/'3.1.a'!$L$183</f>
        <v>5.9122423310051951E-6</v>
      </c>
      <c r="CA71" s="146">
        <f>'2.3'!CA71/'3.1.a'!$L$183</f>
        <v>5.1034669492941705E-10</v>
      </c>
      <c r="CB71" s="146">
        <f>'2.3'!CB71/'3.1.a'!$L$183</f>
        <v>0</v>
      </c>
      <c r="CC71" s="146">
        <f>'2.3'!CC71/'3.1.a'!$L$183</f>
        <v>0</v>
      </c>
      <c r="CD71" s="225">
        <f>'2.3'!CD71/'3.1.a'!$L$183</f>
        <v>5.9127526777001241E-6</v>
      </c>
      <c r="CE71" s="224">
        <f>'2.3'!CE71/'3.1.a'!$M$183</f>
        <v>4.2057430102088336E-6</v>
      </c>
      <c r="CF71" s="146">
        <f>'2.3'!CF71/'3.1.a'!$M$183</f>
        <v>0</v>
      </c>
      <c r="CG71" s="146">
        <f>'2.3'!CG71/'3.1.a'!$M$183</f>
        <v>0</v>
      </c>
      <c r="CH71" s="146">
        <f>'2.3'!CH71/'3.1.a'!$M$183</f>
        <v>4.2057430102088336E-6</v>
      </c>
      <c r="CI71" s="146">
        <f>'2.3'!CI71/'3.1.a'!$M$183</f>
        <v>1.5357214190136998E-6</v>
      </c>
      <c r="CJ71" s="273" t="s">
        <v>833</v>
      </c>
      <c r="CK71" s="146">
        <f>'2.3'!CK71/'3.1.a'!$M$183</f>
        <v>0</v>
      </c>
      <c r="CL71" s="291" t="s">
        <v>833</v>
      </c>
    </row>
    <row r="72" spans="1:90" ht="20.100000000000001" customHeight="1" x14ac:dyDescent="0.25">
      <c r="A72" s="35">
        <v>314</v>
      </c>
      <c r="B72" s="36" t="s">
        <v>254</v>
      </c>
      <c r="C72" s="224">
        <f>'2.3'!C72/'3.1.a'!$C$183</f>
        <v>-1.6603170292860218E-4</v>
      </c>
      <c r="D72" s="146">
        <f>'2.3'!D72/'3.1.a'!$C$183</f>
        <v>0</v>
      </c>
      <c r="E72" s="146">
        <f>'2.3'!E72/'3.1.a'!$C$183</f>
        <v>0</v>
      </c>
      <c r="F72" s="146">
        <f>'2.3'!F72/'3.1.a'!$C$183</f>
        <v>-1.6603170292860218E-4</v>
      </c>
      <c r="G72" s="146">
        <f>'2.3'!G72/'3.1.a'!$C$183</f>
        <v>0</v>
      </c>
      <c r="H72" s="146">
        <f>'2.3'!H72/'3.1.a'!$C$183</f>
        <v>0</v>
      </c>
      <c r="I72" s="146">
        <f>'2.3'!I72/'3.1.a'!$C$183</f>
        <v>0</v>
      </c>
      <c r="J72" s="225">
        <f>'2.3'!J72/'3.1.a'!$C$183</f>
        <v>-1.6603170292860218E-4</v>
      </c>
      <c r="K72" s="224">
        <f>'2.3'!K72/'3.1.a'!$D$183</f>
        <v>-7.1869119334875241E-4</v>
      </c>
      <c r="L72" s="146">
        <f>'2.3'!L72/'3.1.a'!$D$183</f>
        <v>0</v>
      </c>
      <c r="M72" s="146">
        <f>'2.3'!M72/'3.1.a'!$D$183</f>
        <v>0</v>
      </c>
      <c r="N72" s="146">
        <f>'2.3'!N72/'3.1.a'!$D$183</f>
        <v>-7.1869119334875241E-4</v>
      </c>
      <c r="O72" s="146">
        <f>'2.3'!O72/'3.1.a'!$D$183</f>
        <v>0</v>
      </c>
      <c r="P72" s="146">
        <f>'2.3'!P72/'3.1.a'!$D$183</f>
        <v>0</v>
      </c>
      <c r="Q72" s="146">
        <f>'2.3'!Q72/'3.1.a'!$D$183</f>
        <v>0</v>
      </c>
      <c r="R72" s="225">
        <f>'2.3'!R72/'3.1.a'!$D$183</f>
        <v>-7.1869119334875241E-4</v>
      </c>
      <c r="S72" s="224">
        <f>'2.3'!S72/'3.1.a'!$E$183</f>
        <v>-3.1360284620417217E-4</v>
      </c>
      <c r="T72" s="146">
        <f>'2.3'!T72/'3.1.a'!$E$183</f>
        <v>0</v>
      </c>
      <c r="U72" s="146">
        <f>'2.3'!U72/'3.1.a'!$E$183</f>
        <v>0</v>
      </c>
      <c r="V72" s="146">
        <f>'2.3'!V72/'3.1.a'!$E$183</f>
        <v>-3.1360284620417217E-4</v>
      </c>
      <c r="W72" s="146">
        <f>'2.3'!W72/'3.1.a'!$E$183</f>
        <v>0</v>
      </c>
      <c r="X72" s="146">
        <f>'2.3'!X72/'3.1.a'!$E$183</f>
        <v>0</v>
      </c>
      <c r="Y72" s="146">
        <f>'2.3'!Y72/'3.1.a'!$E$183</f>
        <v>0</v>
      </c>
      <c r="Z72" s="225">
        <f>'2.3'!Z72/'3.1.a'!$E$183</f>
        <v>-3.1360284620417217E-4</v>
      </c>
      <c r="AA72" s="224">
        <f>'2.3'!AA72/'3.1.a'!$F$183</f>
        <v>-5.8720520151383658E-4</v>
      </c>
      <c r="AB72" s="146">
        <f>'2.3'!AB72/'3.1.a'!$F$183</f>
        <v>0</v>
      </c>
      <c r="AC72" s="146">
        <f>'2.3'!AC72/'3.1.a'!$F$183</f>
        <v>0</v>
      </c>
      <c r="AD72" s="146">
        <f>'2.3'!AD72/'3.1.a'!$F$183</f>
        <v>-5.8720520151383658E-4</v>
      </c>
      <c r="AE72" s="146">
        <f>'2.3'!AE72/'3.1.a'!$F$183</f>
        <v>0</v>
      </c>
      <c r="AF72" s="146">
        <f>'2.3'!AF72/'3.1.a'!$F$183</f>
        <v>0</v>
      </c>
      <c r="AG72" s="146">
        <f>'2.3'!AG72/'3.1.a'!$F$183</f>
        <v>0</v>
      </c>
      <c r="AH72" s="225">
        <f>'2.3'!AH72/'3.1.a'!$F$183</f>
        <v>-5.8720520151383658E-4</v>
      </c>
      <c r="AI72" s="224">
        <f>'2.3'!AI72/'3.1.a'!$G$183</f>
        <v>-1.2475416715657666E-3</v>
      </c>
      <c r="AJ72" s="146">
        <f>'2.3'!AJ72/'3.1.a'!$G$183</f>
        <v>0</v>
      </c>
      <c r="AK72" s="146">
        <f>'2.3'!AK72/'3.1.a'!$G$183</f>
        <v>0</v>
      </c>
      <c r="AL72" s="146">
        <f>'2.3'!AL72/'3.1.a'!$G$183</f>
        <v>-1.2475416715657666E-3</v>
      </c>
      <c r="AM72" s="146">
        <f>'2.3'!AM72/'3.1.a'!$G$183</f>
        <v>0</v>
      </c>
      <c r="AN72" s="146">
        <f>'2.3'!AN72/'3.1.a'!$G$183</f>
        <v>0</v>
      </c>
      <c r="AO72" s="146">
        <f>'2.3'!AO72/'3.1.a'!$G$183</f>
        <v>0</v>
      </c>
      <c r="AP72" s="225">
        <f>'2.3'!AP72/'3.1.a'!$G$183</f>
        <v>-1.2475416715657666E-3</v>
      </c>
      <c r="AQ72" s="224">
        <f>'2.3'!AQ72/'3.1.a'!$H$183</f>
        <v>-7.9125875007734592E-4</v>
      </c>
      <c r="AR72" s="146">
        <f>'2.3'!AR72/'3.1.a'!$H$183</f>
        <v>0</v>
      </c>
      <c r="AS72" s="146">
        <f>'2.3'!AS72/'3.1.a'!$H$183</f>
        <v>0</v>
      </c>
      <c r="AT72" s="146">
        <f>'2.3'!AT72/'3.1.a'!$H$183</f>
        <v>-7.9125875007734592E-4</v>
      </c>
      <c r="AU72" s="146">
        <f>'2.3'!AU72/'3.1.a'!$H$183</f>
        <v>0</v>
      </c>
      <c r="AV72" s="146">
        <f>'2.3'!AV72/'3.1.a'!$H$183</f>
        <v>0</v>
      </c>
      <c r="AW72" s="146">
        <f>'2.3'!AW72/'3.1.a'!$H$183</f>
        <v>0</v>
      </c>
      <c r="AX72" s="225">
        <f>'2.3'!AX72/'3.1.a'!$H$183</f>
        <v>-7.9125875007734592E-4</v>
      </c>
      <c r="AY72" s="224">
        <f>'2.3'!AY72/'3.1.a'!$I$183</f>
        <v>-5.3644197575880548E-4</v>
      </c>
      <c r="AZ72" s="146">
        <f>'2.3'!AZ72/'3.1.a'!$I$183</f>
        <v>0</v>
      </c>
      <c r="BA72" s="146">
        <f>'2.3'!BA72/'3.1.a'!$I$183</f>
        <v>0</v>
      </c>
      <c r="BB72" s="146">
        <f>'2.3'!BB72/'3.1.a'!$I$183</f>
        <v>-5.3644197575880548E-4</v>
      </c>
      <c r="BC72" s="146">
        <f>'2.3'!BC72/'3.1.a'!$I$183</f>
        <v>0</v>
      </c>
      <c r="BD72" s="146">
        <f>'2.3'!BD72/'3.1.a'!$I$183</f>
        <v>0</v>
      </c>
      <c r="BE72" s="146">
        <f>'2.3'!BE72/'3.1.a'!$I$183</f>
        <v>0</v>
      </c>
      <c r="BF72" s="225">
        <f>'2.3'!BF72/'3.1.a'!$I$183</f>
        <v>-5.3644197575880548E-4</v>
      </c>
      <c r="BG72" s="224">
        <f>'2.3'!BG72/'3.1.a'!$J$183</f>
        <v>-1.3257181016946549E-3</v>
      </c>
      <c r="BH72" s="146">
        <f>'2.3'!BH72/'3.1.a'!$J$183</f>
        <v>0</v>
      </c>
      <c r="BI72" s="146">
        <f>'2.3'!BI72/'3.1.a'!$J$183</f>
        <v>0</v>
      </c>
      <c r="BJ72" s="146">
        <f>'2.3'!BJ72/'3.1.a'!$J$183</f>
        <v>-1.3257181016946549E-3</v>
      </c>
      <c r="BK72" s="146">
        <f>'2.3'!BK72/'3.1.a'!$J$183</f>
        <v>0</v>
      </c>
      <c r="BL72" s="146">
        <f>'2.3'!BL72/'3.1.a'!$J$183</f>
        <v>0</v>
      </c>
      <c r="BM72" s="146">
        <f>'2.3'!BM72/'3.1.a'!$J$183</f>
        <v>0</v>
      </c>
      <c r="BN72" s="225">
        <f>'2.3'!BN72/'3.1.a'!$J$183</f>
        <v>-1.3257181016946549E-3</v>
      </c>
      <c r="BO72" s="224">
        <f>'2.3'!BO72/'3.1.a'!$K$183</f>
        <v>-3.6046241019705349E-4</v>
      </c>
      <c r="BP72" s="146">
        <f>'2.3'!BP72/'3.1.a'!$K$183</f>
        <v>0</v>
      </c>
      <c r="BQ72" s="146">
        <f>'2.3'!BQ72/'3.1.a'!$K$183</f>
        <v>0</v>
      </c>
      <c r="BR72" s="146">
        <f>'2.3'!BR72/'3.1.a'!$K$183</f>
        <v>-3.6046241019705349E-4</v>
      </c>
      <c r="BS72" s="146">
        <f>'2.3'!BS72/'3.1.a'!$K$183</f>
        <v>0</v>
      </c>
      <c r="BT72" s="146">
        <f>'2.3'!BT72/'3.1.a'!$K$183</f>
        <v>0</v>
      </c>
      <c r="BU72" s="146">
        <f>'2.3'!BU72/'3.1.a'!$K$183</f>
        <v>0</v>
      </c>
      <c r="BV72" s="225">
        <f>'2.3'!BV72/'3.1.a'!$K$183</f>
        <v>-3.6046241019705349E-4</v>
      </c>
      <c r="BW72" s="224">
        <f>'2.3'!BW72/'3.1.a'!$L$183</f>
        <v>-8.8519743016989179E-4</v>
      </c>
      <c r="BX72" s="146">
        <f>'2.3'!BX72/'3.1.a'!$L$183</f>
        <v>0</v>
      </c>
      <c r="BY72" s="146">
        <f>'2.3'!BY72/'3.1.a'!$L$183</f>
        <v>0</v>
      </c>
      <c r="BZ72" s="146">
        <f>'2.3'!BZ72/'3.1.a'!$L$183</f>
        <v>-8.8519743016989179E-4</v>
      </c>
      <c r="CA72" s="146">
        <f>'2.3'!CA72/'3.1.a'!$L$183</f>
        <v>-6.210321803831379E-6</v>
      </c>
      <c r="CB72" s="146">
        <f>'2.3'!CB72/'3.1.a'!$L$183</f>
        <v>0</v>
      </c>
      <c r="CC72" s="146">
        <f>'2.3'!CC72/'3.1.a'!$L$183</f>
        <v>0</v>
      </c>
      <c r="CD72" s="225">
        <f>'2.3'!CD72/'3.1.a'!$L$183</f>
        <v>-8.9140775197372318E-4</v>
      </c>
      <c r="CE72" s="224">
        <f>'2.3'!CE72/'3.1.a'!$M$183</f>
        <v>-8.8521866622285445E-4</v>
      </c>
      <c r="CF72" s="146">
        <f>'2.3'!CF72/'3.1.a'!$M$183</f>
        <v>0</v>
      </c>
      <c r="CG72" s="146">
        <f>'2.3'!CG72/'3.1.a'!$M$183</f>
        <v>0</v>
      </c>
      <c r="CH72" s="146">
        <f>'2.3'!CH72/'3.1.a'!$M$183</f>
        <v>-8.8521866622285445E-4</v>
      </c>
      <c r="CI72" s="146">
        <f>'2.3'!CI72/'3.1.a'!$M$183</f>
        <v>0</v>
      </c>
      <c r="CJ72" s="273" t="s">
        <v>833</v>
      </c>
      <c r="CK72" s="146">
        <f>'2.3'!CK72/'3.1.a'!$M$183</f>
        <v>0</v>
      </c>
      <c r="CL72" s="291" t="s">
        <v>833</v>
      </c>
    </row>
    <row r="73" spans="1:90" ht="20.100000000000001" customHeight="1" x14ac:dyDescent="0.25">
      <c r="A73" s="21">
        <v>3141</v>
      </c>
      <c r="B73" s="22" t="s">
        <v>323</v>
      </c>
      <c r="C73" s="226">
        <f>'2.3'!C73/'3.1.a'!$C$183</f>
        <v>5.0509955057417341E-5</v>
      </c>
      <c r="D73" s="147">
        <f>'2.3'!D73/'3.1.a'!$C$183</f>
        <v>0</v>
      </c>
      <c r="E73" s="147">
        <f>'2.3'!E73/'3.1.a'!$C$183</f>
        <v>0</v>
      </c>
      <c r="F73" s="147">
        <f>'2.3'!F73/'3.1.a'!$C$183</f>
        <v>5.0509955057417341E-5</v>
      </c>
      <c r="G73" s="147">
        <f>'2.3'!G73/'3.1.a'!$C$183</f>
        <v>0</v>
      </c>
      <c r="H73" s="147">
        <f>'2.3'!H73/'3.1.a'!$C$183</f>
        <v>0</v>
      </c>
      <c r="I73" s="147">
        <f>'2.3'!I73/'3.1.a'!$C$183</f>
        <v>0</v>
      </c>
      <c r="J73" s="227">
        <f>'2.3'!J73/'3.1.a'!$C$183</f>
        <v>5.0509955057417341E-5</v>
      </c>
      <c r="K73" s="226">
        <f>'2.3'!K73/'3.1.a'!$D$183</f>
        <v>7.2034850913380035E-5</v>
      </c>
      <c r="L73" s="147">
        <f>'2.3'!L73/'3.1.a'!$D$183</f>
        <v>0</v>
      </c>
      <c r="M73" s="147">
        <f>'2.3'!M73/'3.1.a'!$D$183</f>
        <v>0</v>
      </c>
      <c r="N73" s="147">
        <f>'2.3'!N73/'3.1.a'!$D$183</f>
        <v>7.2034850913380035E-5</v>
      </c>
      <c r="O73" s="147">
        <f>'2.3'!O73/'3.1.a'!$D$183</f>
        <v>0</v>
      </c>
      <c r="P73" s="147">
        <f>'2.3'!P73/'3.1.a'!$D$183</f>
        <v>0</v>
      </c>
      <c r="Q73" s="147">
        <f>'2.3'!Q73/'3.1.a'!$D$183</f>
        <v>0</v>
      </c>
      <c r="R73" s="227">
        <f>'2.3'!R73/'3.1.a'!$D$183</f>
        <v>7.2034850913380035E-5</v>
      </c>
      <c r="S73" s="226">
        <f>'2.3'!S73/'3.1.a'!$E$183</f>
        <v>3.3695110395949111E-5</v>
      </c>
      <c r="T73" s="147">
        <f>'2.3'!T73/'3.1.a'!$E$183</f>
        <v>0</v>
      </c>
      <c r="U73" s="147">
        <f>'2.3'!U73/'3.1.a'!$E$183</f>
        <v>0</v>
      </c>
      <c r="V73" s="147">
        <f>'2.3'!V73/'3.1.a'!$E$183</f>
        <v>3.3695110395949111E-5</v>
      </c>
      <c r="W73" s="147">
        <f>'2.3'!W73/'3.1.a'!$E$183</f>
        <v>0</v>
      </c>
      <c r="X73" s="147">
        <f>'2.3'!X73/'3.1.a'!$E$183</f>
        <v>0</v>
      </c>
      <c r="Y73" s="147">
        <f>'2.3'!Y73/'3.1.a'!$E$183</f>
        <v>0</v>
      </c>
      <c r="Z73" s="227">
        <f>'2.3'!Z73/'3.1.a'!$E$183</f>
        <v>3.3695110395949111E-5</v>
      </c>
      <c r="AA73" s="226">
        <f>'2.3'!AA73/'3.1.a'!$F$183</f>
        <v>2.404724636362801E-5</v>
      </c>
      <c r="AB73" s="147">
        <f>'2.3'!AB73/'3.1.a'!$F$183</f>
        <v>0</v>
      </c>
      <c r="AC73" s="147">
        <f>'2.3'!AC73/'3.1.a'!$F$183</f>
        <v>0</v>
      </c>
      <c r="AD73" s="147">
        <f>'2.3'!AD73/'3.1.a'!$F$183</f>
        <v>2.404724636362801E-5</v>
      </c>
      <c r="AE73" s="147">
        <f>'2.3'!AE73/'3.1.a'!$F$183</f>
        <v>0</v>
      </c>
      <c r="AF73" s="147">
        <f>'2.3'!AF73/'3.1.a'!$F$183</f>
        <v>0</v>
      </c>
      <c r="AG73" s="147">
        <f>'2.3'!AG73/'3.1.a'!$F$183</f>
        <v>0</v>
      </c>
      <c r="AH73" s="227">
        <f>'2.3'!AH73/'3.1.a'!$F$183</f>
        <v>2.404724636362801E-5</v>
      </c>
      <c r="AI73" s="226">
        <f>'2.3'!AI73/'3.1.a'!$G$183</f>
        <v>2.8965268400694731E-5</v>
      </c>
      <c r="AJ73" s="147">
        <f>'2.3'!AJ73/'3.1.a'!$G$183</f>
        <v>0</v>
      </c>
      <c r="AK73" s="147">
        <f>'2.3'!AK73/'3.1.a'!$G$183</f>
        <v>0</v>
      </c>
      <c r="AL73" s="147">
        <f>'2.3'!AL73/'3.1.a'!$G$183</f>
        <v>2.8965268400694731E-5</v>
      </c>
      <c r="AM73" s="147">
        <f>'2.3'!AM73/'3.1.a'!$G$183</f>
        <v>0</v>
      </c>
      <c r="AN73" s="147">
        <f>'2.3'!AN73/'3.1.a'!$G$183</f>
        <v>0</v>
      </c>
      <c r="AO73" s="147">
        <f>'2.3'!AO73/'3.1.a'!$G$183</f>
        <v>0</v>
      </c>
      <c r="AP73" s="227">
        <f>'2.3'!AP73/'3.1.a'!$G$183</f>
        <v>2.8965268400694731E-5</v>
      </c>
      <c r="AQ73" s="226">
        <f>'2.3'!AQ73/'3.1.a'!$H$183</f>
        <v>1.4543135566690411E-5</v>
      </c>
      <c r="AR73" s="147">
        <f>'2.3'!AR73/'3.1.a'!$H$183</f>
        <v>0</v>
      </c>
      <c r="AS73" s="147">
        <f>'2.3'!AS73/'3.1.a'!$H$183</f>
        <v>0</v>
      </c>
      <c r="AT73" s="147">
        <f>'2.3'!AT73/'3.1.a'!$H$183</f>
        <v>1.4543135566690411E-5</v>
      </c>
      <c r="AU73" s="147">
        <f>'2.3'!AU73/'3.1.a'!$H$183</f>
        <v>0</v>
      </c>
      <c r="AV73" s="147">
        <f>'2.3'!AV73/'3.1.a'!$H$183</f>
        <v>0</v>
      </c>
      <c r="AW73" s="147">
        <f>'2.3'!AW73/'3.1.a'!$H$183</f>
        <v>0</v>
      </c>
      <c r="AX73" s="227">
        <f>'2.3'!AX73/'3.1.a'!$H$183</f>
        <v>1.4543135566690411E-5</v>
      </c>
      <c r="AY73" s="226">
        <f>'2.3'!AY73/'3.1.a'!$I$183</f>
        <v>1.3929407467594615E-5</v>
      </c>
      <c r="AZ73" s="147">
        <f>'2.3'!AZ73/'3.1.a'!$I$183</f>
        <v>0</v>
      </c>
      <c r="BA73" s="147">
        <f>'2.3'!BA73/'3.1.a'!$I$183</f>
        <v>0</v>
      </c>
      <c r="BB73" s="147">
        <f>'2.3'!BB73/'3.1.a'!$I$183</f>
        <v>1.3929407467594615E-5</v>
      </c>
      <c r="BC73" s="147">
        <f>'2.3'!BC73/'3.1.a'!$I$183</f>
        <v>0</v>
      </c>
      <c r="BD73" s="147">
        <f>'2.3'!BD73/'3.1.a'!$I$183</f>
        <v>0</v>
      </c>
      <c r="BE73" s="147">
        <f>'2.3'!BE73/'3.1.a'!$I$183</f>
        <v>0</v>
      </c>
      <c r="BF73" s="227">
        <f>'2.3'!BF73/'3.1.a'!$I$183</f>
        <v>1.3929407467594615E-5</v>
      </c>
      <c r="BG73" s="226">
        <f>'2.3'!BG73/'3.1.a'!$J$183</f>
        <v>1.9097974768426136E-5</v>
      </c>
      <c r="BH73" s="147">
        <f>'2.3'!BH73/'3.1.a'!$J$183</f>
        <v>0</v>
      </c>
      <c r="BI73" s="147">
        <f>'2.3'!BI73/'3.1.a'!$J$183</f>
        <v>0</v>
      </c>
      <c r="BJ73" s="147">
        <f>'2.3'!BJ73/'3.1.a'!$J$183</f>
        <v>1.9097974768426136E-5</v>
      </c>
      <c r="BK73" s="147">
        <f>'2.3'!BK73/'3.1.a'!$J$183</f>
        <v>0</v>
      </c>
      <c r="BL73" s="147">
        <f>'2.3'!BL73/'3.1.a'!$J$183</f>
        <v>0</v>
      </c>
      <c r="BM73" s="147">
        <f>'2.3'!BM73/'3.1.a'!$J$183</f>
        <v>0</v>
      </c>
      <c r="BN73" s="227">
        <f>'2.3'!BN73/'3.1.a'!$J$183</f>
        <v>1.9097974768426136E-5</v>
      </c>
      <c r="BO73" s="226">
        <f>'2.3'!BO73/'3.1.a'!$K$183</f>
        <v>2.5300320713132421E-5</v>
      </c>
      <c r="BP73" s="147">
        <f>'2.3'!BP73/'3.1.a'!$K$183</f>
        <v>0</v>
      </c>
      <c r="BQ73" s="147">
        <f>'2.3'!BQ73/'3.1.a'!$K$183</f>
        <v>0</v>
      </c>
      <c r="BR73" s="147">
        <f>'2.3'!BR73/'3.1.a'!$K$183</f>
        <v>2.5300320713132421E-5</v>
      </c>
      <c r="BS73" s="147">
        <f>'2.3'!BS73/'3.1.a'!$K$183</f>
        <v>0</v>
      </c>
      <c r="BT73" s="147">
        <f>'2.3'!BT73/'3.1.a'!$K$183</f>
        <v>0</v>
      </c>
      <c r="BU73" s="147">
        <f>'2.3'!BU73/'3.1.a'!$K$183</f>
        <v>0</v>
      </c>
      <c r="BV73" s="227">
        <f>'2.3'!BV73/'3.1.a'!$K$183</f>
        <v>2.5300320713132421E-5</v>
      </c>
      <c r="BW73" s="226">
        <f>'2.3'!BW73/'3.1.a'!$L$183</f>
        <v>2.3869282950919213E-5</v>
      </c>
      <c r="BX73" s="147">
        <f>'2.3'!BX73/'3.1.a'!$L$183</f>
        <v>0</v>
      </c>
      <c r="BY73" s="147">
        <f>'2.3'!BY73/'3.1.a'!$L$183</f>
        <v>0</v>
      </c>
      <c r="BZ73" s="147">
        <f>'2.3'!BZ73/'3.1.a'!$L$183</f>
        <v>2.3869282950919213E-5</v>
      </c>
      <c r="CA73" s="147">
        <f>'2.3'!CA73/'3.1.a'!$L$183</f>
        <v>0</v>
      </c>
      <c r="CB73" s="147">
        <f>'2.3'!CB73/'3.1.a'!$L$183</f>
        <v>0</v>
      </c>
      <c r="CC73" s="147">
        <f>'2.3'!CC73/'3.1.a'!$L$183</f>
        <v>0</v>
      </c>
      <c r="CD73" s="227">
        <f>'2.3'!CD73/'3.1.a'!$L$183</f>
        <v>2.3869282950919213E-5</v>
      </c>
      <c r="CE73" s="226">
        <f>'2.3'!CE73/'3.1.a'!$M$183</f>
        <v>2.202853558263842E-5</v>
      </c>
      <c r="CF73" s="147">
        <f>'2.3'!CF73/'3.1.a'!$M$183</f>
        <v>0</v>
      </c>
      <c r="CG73" s="147">
        <f>'2.3'!CG73/'3.1.a'!$M$183</f>
        <v>0</v>
      </c>
      <c r="CH73" s="147">
        <f>'2.3'!CH73/'3.1.a'!$M$183</f>
        <v>2.202853558263842E-5</v>
      </c>
      <c r="CI73" s="147">
        <f>'2.3'!CI73/'3.1.a'!$M$183</f>
        <v>0</v>
      </c>
      <c r="CJ73" s="97" t="s">
        <v>833</v>
      </c>
      <c r="CK73" s="147">
        <f>'2.3'!CK73/'3.1.a'!$M$183</f>
        <v>0</v>
      </c>
      <c r="CL73" s="289" t="s">
        <v>833</v>
      </c>
    </row>
    <row r="74" spans="1:90" ht="20.100000000000001" customHeight="1" x14ac:dyDescent="0.25">
      <c r="A74" s="21">
        <v>3142</v>
      </c>
      <c r="B74" s="22" t="s">
        <v>324</v>
      </c>
      <c r="C74" s="226">
        <f>'2.3'!C74/'3.1.a'!$C$183</f>
        <v>0</v>
      </c>
      <c r="D74" s="147">
        <f>'2.3'!D74/'3.1.a'!$C$183</f>
        <v>0</v>
      </c>
      <c r="E74" s="147">
        <f>'2.3'!E74/'3.1.a'!$C$183</f>
        <v>0</v>
      </c>
      <c r="F74" s="147">
        <f>'2.3'!F74/'3.1.a'!$C$183</f>
        <v>0</v>
      </c>
      <c r="G74" s="147">
        <f>'2.3'!G74/'3.1.a'!$C$183</f>
        <v>0</v>
      </c>
      <c r="H74" s="147">
        <f>'2.3'!H74/'3.1.a'!$C$183</f>
        <v>0</v>
      </c>
      <c r="I74" s="147">
        <f>'2.3'!I74/'3.1.a'!$C$183</f>
        <v>0</v>
      </c>
      <c r="J74" s="227">
        <f>'2.3'!J74/'3.1.a'!$C$183</f>
        <v>0</v>
      </c>
      <c r="K74" s="226">
        <f>'2.3'!K74/'3.1.a'!$D$183</f>
        <v>0</v>
      </c>
      <c r="L74" s="147">
        <f>'2.3'!L74/'3.1.a'!$D$183</f>
        <v>0</v>
      </c>
      <c r="M74" s="147">
        <f>'2.3'!M74/'3.1.a'!$D$183</f>
        <v>0</v>
      </c>
      <c r="N74" s="147">
        <f>'2.3'!N74/'3.1.a'!$D$183</f>
        <v>0</v>
      </c>
      <c r="O74" s="147">
        <f>'2.3'!O74/'3.1.a'!$D$183</f>
        <v>0</v>
      </c>
      <c r="P74" s="147">
        <f>'2.3'!P74/'3.1.a'!$D$183</f>
        <v>0</v>
      </c>
      <c r="Q74" s="147">
        <f>'2.3'!Q74/'3.1.a'!$D$183</f>
        <v>0</v>
      </c>
      <c r="R74" s="227">
        <f>'2.3'!R74/'3.1.a'!$D$183</f>
        <v>0</v>
      </c>
      <c r="S74" s="226">
        <f>'2.3'!S74/'3.1.a'!$E$183</f>
        <v>0</v>
      </c>
      <c r="T74" s="147">
        <f>'2.3'!T74/'3.1.a'!$E$183</f>
        <v>0</v>
      </c>
      <c r="U74" s="147">
        <f>'2.3'!U74/'3.1.a'!$E$183</f>
        <v>0</v>
      </c>
      <c r="V74" s="147">
        <f>'2.3'!V74/'3.1.a'!$E$183</f>
        <v>0</v>
      </c>
      <c r="W74" s="147">
        <f>'2.3'!W74/'3.1.a'!$E$183</f>
        <v>0</v>
      </c>
      <c r="X74" s="147">
        <f>'2.3'!X74/'3.1.a'!$E$183</f>
        <v>0</v>
      </c>
      <c r="Y74" s="147">
        <f>'2.3'!Y74/'3.1.a'!$E$183</f>
        <v>0</v>
      </c>
      <c r="Z74" s="227">
        <f>'2.3'!Z74/'3.1.a'!$E$183</f>
        <v>0</v>
      </c>
      <c r="AA74" s="226">
        <f>'2.3'!AA74/'3.1.a'!$F$183</f>
        <v>0</v>
      </c>
      <c r="AB74" s="147">
        <f>'2.3'!AB74/'3.1.a'!$F$183</f>
        <v>0</v>
      </c>
      <c r="AC74" s="147">
        <f>'2.3'!AC74/'3.1.a'!$F$183</f>
        <v>0</v>
      </c>
      <c r="AD74" s="147">
        <f>'2.3'!AD74/'3.1.a'!$F$183</f>
        <v>0</v>
      </c>
      <c r="AE74" s="147">
        <f>'2.3'!AE74/'3.1.a'!$F$183</f>
        <v>0</v>
      </c>
      <c r="AF74" s="147">
        <f>'2.3'!AF74/'3.1.a'!$F$183</f>
        <v>0</v>
      </c>
      <c r="AG74" s="147">
        <f>'2.3'!AG74/'3.1.a'!$F$183</f>
        <v>0</v>
      </c>
      <c r="AH74" s="227">
        <f>'2.3'!AH74/'3.1.a'!$F$183</f>
        <v>0</v>
      </c>
      <c r="AI74" s="226">
        <f>'2.3'!AI74/'3.1.a'!$G$183</f>
        <v>0</v>
      </c>
      <c r="AJ74" s="147">
        <f>'2.3'!AJ74/'3.1.a'!$G$183</f>
        <v>0</v>
      </c>
      <c r="AK74" s="147">
        <f>'2.3'!AK74/'3.1.a'!$G$183</f>
        <v>0</v>
      </c>
      <c r="AL74" s="147">
        <f>'2.3'!AL74/'3.1.a'!$G$183</f>
        <v>0</v>
      </c>
      <c r="AM74" s="147">
        <f>'2.3'!AM74/'3.1.a'!$G$183</f>
        <v>0</v>
      </c>
      <c r="AN74" s="147">
        <f>'2.3'!AN74/'3.1.a'!$G$183</f>
        <v>0</v>
      </c>
      <c r="AO74" s="147">
        <f>'2.3'!AO74/'3.1.a'!$G$183</f>
        <v>0</v>
      </c>
      <c r="AP74" s="227">
        <f>'2.3'!AP74/'3.1.a'!$G$183</f>
        <v>0</v>
      </c>
      <c r="AQ74" s="226">
        <f>'2.3'!AQ74/'3.1.a'!$H$183</f>
        <v>0</v>
      </c>
      <c r="AR74" s="147">
        <f>'2.3'!AR74/'3.1.a'!$H$183</f>
        <v>0</v>
      </c>
      <c r="AS74" s="147">
        <f>'2.3'!AS74/'3.1.a'!$H$183</f>
        <v>0</v>
      </c>
      <c r="AT74" s="147">
        <f>'2.3'!AT74/'3.1.a'!$H$183</f>
        <v>0</v>
      </c>
      <c r="AU74" s="147">
        <f>'2.3'!AU74/'3.1.a'!$H$183</f>
        <v>0</v>
      </c>
      <c r="AV74" s="147">
        <f>'2.3'!AV74/'3.1.a'!$H$183</f>
        <v>0</v>
      </c>
      <c r="AW74" s="147">
        <f>'2.3'!AW74/'3.1.a'!$H$183</f>
        <v>0</v>
      </c>
      <c r="AX74" s="227">
        <f>'2.3'!AX74/'3.1.a'!$H$183</f>
        <v>0</v>
      </c>
      <c r="AY74" s="226">
        <f>'2.3'!AY74/'3.1.a'!$I$183</f>
        <v>0</v>
      </c>
      <c r="AZ74" s="147">
        <f>'2.3'!AZ74/'3.1.a'!$I$183</f>
        <v>0</v>
      </c>
      <c r="BA74" s="147">
        <f>'2.3'!BA74/'3.1.a'!$I$183</f>
        <v>0</v>
      </c>
      <c r="BB74" s="147">
        <f>'2.3'!BB74/'3.1.a'!$I$183</f>
        <v>0</v>
      </c>
      <c r="BC74" s="147">
        <f>'2.3'!BC74/'3.1.a'!$I$183</f>
        <v>0</v>
      </c>
      <c r="BD74" s="147">
        <f>'2.3'!BD74/'3.1.a'!$I$183</f>
        <v>0</v>
      </c>
      <c r="BE74" s="147">
        <f>'2.3'!BE74/'3.1.a'!$I$183</f>
        <v>0</v>
      </c>
      <c r="BF74" s="227">
        <f>'2.3'!BF74/'3.1.a'!$I$183</f>
        <v>0</v>
      </c>
      <c r="BG74" s="226">
        <f>'2.3'!BG74/'3.1.a'!$J$183</f>
        <v>0</v>
      </c>
      <c r="BH74" s="147">
        <f>'2.3'!BH74/'3.1.a'!$J$183</f>
        <v>0</v>
      </c>
      <c r="BI74" s="147">
        <f>'2.3'!BI74/'3.1.a'!$J$183</f>
        <v>0</v>
      </c>
      <c r="BJ74" s="147">
        <f>'2.3'!BJ74/'3.1.a'!$J$183</f>
        <v>0</v>
      </c>
      <c r="BK74" s="147">
        <f>'2.3'!BK74/'3.1.a'!$J$183</f>
        <v>0</v>
      </c>
      <c r="BL74" s="147">
        <f>'2.3'!BL74/'3.1.a'!$J$183</f>
        <v>0</v>
      </c>
      <c r="BM74" s="147">
        <f>'2.3'!BM74/'3.1.a'!$J$183</f>
        <v>0</v>
      </c>
      <c r="BN74" s="227">
        <f>'2.3'!BN74/'3.1.a'!$J$183</f>
        <v>0</v>
      </c>
      <c r="BO74" s="226">
        <f>'2.3'!BO74/'3.1.a'!$K$183</f>
        <v>0</v>
      </c>
      <c r="BP74" s="147">
        <f>'2.3'!BP74/'3.1.a'!$K$183</f>
        <v>0</v>
      </c>
      <c r="BQ74" s="147">
        <f>'2.3'!BQ74/'3.1.a'!$K$183</f>
        <v>0</v>
      </c>
      <c r="BR74" s="147">
        <f>'2.3'!BR74/'3.1.a'!$K$183</f>
        <v>0</v>
      </c>
      <c r="BS74" s="147">
        <f>'2.3'!BS74/'3.1.a'!$K$183</f>
        <v>0</v>
      </c>
      <c r="BT74" s="147">
        <f>'2.3'!BT74/'3.1.a'!$K$183</f>
        <v>0</v>
      </c>
      <c r="BU74" s="147">
        <f>'2.3'!BU74/'3.1.a'!$K$183</f>
        <v>0</v>
      </c>
      <c r="BV74" s="227">
        <f>'2.3'!BV74/'3.1.a'!$K$183</f>
        <v>0</v>
      </c>
      <c r="BW74" s="226">
        <f>'2.3'!BW74/'3.1.a'!$L$183</f>
        <v>0</v>
      </c>
      <c r="BX74" s="147">
        <f>'2.3'!BX74/'3.1.a'!$L$183</f>
        <v>0</v>
      </c>
      <c r="BY74" s="147">
        <f>'2.3'!BY74/'3.1.a'!$L$183</f>
        <v>0</v>
      </c>
      <c r="BZ74" s="147">
        <f>'2.3'!BZ74/'3.1.a'!$L$183</f>
        <v>0</v>
      </c>
      <c r="CA74" s="147">
        <f>'2.3'!CA74/'3.1.a'!$L$183</f>
        <v>0</v>
      </c>
      <c r="CB74" s="147">
        <f>'2.3'!CB74/'3.1.a'!$L$183</f>
        <v>0</v>
      </c>
      <c r="CC74" s="147">
        <f>'2.3'!CC74/'3.1.a'!$L$183</f>
        <v>0</v>
      </c>
      <c r="CD74" s="227">
        <f>'2.3'!CD74/'3.1.a'!$L$183</f>
        <v>0</v>
      </c>
      <c r="CE74" s="226">
        <f>'2.3'!CE74/'3.1.a'!$M$183</f>
        <v>0</v>
      </c>
      <c r="CF74" s="147">
        <f>'2.3'!CF74/'3.1.a'!$M$183</f>
        <v>0</v>
      </c>
      <c r="CG74" s="147">
        <f>'2.3'!CG74/'3.1.a'!$M$183</f>
        <v>0</v>
      </c>
      <c r="CH74" s="147">
        <f>'2.3'!CH74/'3.1.a'!$M$183</f>
        <v>0</v>
      </c>
      <c r="CI74" s="147">
        <f>'2.3'!CI74/'3.1.a'!$M$183</f>
        <v>0</v>
      </c>
      <c r="CJ74" s="97" t="s">
        <v>833</v>
      </c>
      <c r="CK74" s="147">
        <f>'2.3'!CK74/'3.1.a'!$M$183</f>
        <v>0</v>
      </c>
      <c r="CL74" s="289" t="s">
        <v>833</v>
      </c>
    </row>
    <row r="75" spans="1:90" ht="20.100000000000001" customHeight="1" x14ac:dyDescent="0.25">
      <c r="A75" s="21">
        <v>3143</v>
      </c>
      <c r="B75" s="22" t="s">
        <v>325</v>
      </c>
      <c r="C75" s="226">
        <f>'2.3'!C75/'3.1.a'!$C$183</f>
        <v>0</v>
      </c>
      <c r="D75" s="147">
        <f>'2.3'!D75/'3.1.a'!$C$183</f>
        <v>0</v>
      </c>
      <c r="E75" s="147">
        <f>'2.3'!E75/'3.1.a'!$C$183</f>
        <v>0</v>
      </c>
      <c r="F75" s="147">
        <f>'2.3'!F75/'3.1.a'!$C$183</f>
        <v>0</v>
      </c>
      <c r="G75" s="147">
        <f>'2.3'!G75/'3.1.a'!$C$183</f>
        <v>0</v>
      </c>
      <c r="H75" s="147">
        <f>'2.3'!H75/'3.1.a'!$C$183</f>
        <v>0</v>
      </c>
      <c r="I75" s="147">
        <f>'2.3'!I75/'3.1.a'!$C$183</f>
        <v>0</v>
      </c>
      <c r="J75" s="227">
        <f>'2.3'!J75/'3.1.a'!$C$183</f>
        <v>0</v>
      </c>
      <c r="K75" s="226">
        <f>'2.3'!K75/'3.1.a'!$D$183</f>
        <v>0</v>
      </c>
      <c r="L75" s="147">
        <f>'2.3'!L75/'3.1.a'!$D$183</f>
        <v>0</v>
      </c>
      <c r="M75" s="147">
        <f>'2.3'!M75/'3.1.a'!$D$183</f>
        <v>0</v>
      </c>
      <c r="N75" s="147">
        <f>'2.3'!N75/'3.1.a'!$D$183</f>
        <v>0</v>
      </c>
      <c r="O75" s="147">
        <f>'2.3'!O75/'3.1.a'!$D$183</f>
        <v>0</v>
      </c>
      <c r="P75" s="147">
        <f>'2.3'!P75/'3.1.a'!$D$183</f>
        <v>0</v>
      </c>
      <c r="Q75" s="147">
        <f>'2.3'!Q75/'3.1.a'!$D$183</f>
        <v>0</v>
      </c>
      <c r="R75" s="227">
        <f>'2.3'!R75/'3.1.a'!$D$183</f>
        <v>0</v>
      </c>
      <c r="S75" s="226">
        <f>'2.3'!S75/'3.1.a'!$E$183</f>
        <v>0</v>
      </c>
      <c r="T75" s="147">
        <f>'2.3'!T75/'3.1.a'!$E$183</f>
        <v>0</v>
      </c>
      <c r="U75" s="147">
        <f>'2.3'!U75/'3.1.a'!$E$183</f>
        <v>0</v>
      </c>
      <c r="V75" s="147">
        <f>'2.3'!V75/'3.1.a'!$E$183</f>
        <v>0</v>
      </c>
      <c r="W75" s="147">
        <f>'2.3'!W75/'3.1.a'!$E$183</f>
        <v>0</v>
      </c>
      <c r="X75" s="147">
        <f>'2.3'!X75/'3.1.a'!$E$183</f>
        <v>0</v>
      </c>
      <c r="Y75" s="147">
        <f>'2.3'!Y75/'3.1.a'!$E$183</f>
        <v>0</v>
      </c>
      <c r="Z75" s="227">
        <f>'2.3'!Z75/'3.1.a'!$E$183</f>
        <v>0</v>
      </c>
      <c r="AA75" s="226">
        <f>'2.3'!AA75/'3.1.a'!$F$183</f>
        <v>0</v>
      </c>
      <c r="AB75" s="147">
        <f>'2.3'!AB75/'3.1.a'!$F$183</f>
        <v>0</v>
      </c>
      <c r="AC75" s="147">
        <f>'2.3'!AC75/'3.1.a'!$F$183</f>
        <v>0</v>
      </c>
      <c r="AD75" s="147">
        <f>'2.3'!AD75/'3.1.a'!$F$183</f>
        <v>0</v>
      </c>
      <c r="AE75" s="147">
        <f>'2.3'!AE75/'3.1.a'!$F$183</f>
        <v>0</v>
      </c>
      <c r="AF75" s="147">
        <f>'2.3'!AF75/'3.1.a'!$F$183</f>
        <v>0</v>
      </c>
      <c r="AG75" s="147">
        <f>'2.3'!AG75/'3.1.a'!$F$183</f>
        <v>0</v>
      </c>
      <c r="AH75" s="227">
        <f>'2.3'!AH75/'3.1.a'!$F$183</f>
        <v>0</v>
      </c>
      <c r="AI75" s="226">
        <f>'2.3'!AI75/'3.1.a'!$G$183</f>
        <v>0</v>
      </c>
      <c r="AJ75" s="147">
        <f>'2.3'!AJ75/'3.1.a'!$G$183</f>
        <v>0</v>
      </c>
      <c r="AK75" s="147">
        <f>'2.3'!AK75/'3.1.a'!$G$183</f>
        <v>0</v>
      </c>
      <c r="AL75" s="147">
        <f>'2.3'!AL75/'3.1.a'!$G$183</f>
        <v>0</v>
      </c>
      <c r="AM75" s="147">
        <f>'2.3'!AM75/'3.1.a'!$G$183</f>
        <v>0</v>
      </c>
      <c r="AN75" s="147">
        <f>'2.3'!AN75/'3.1.a'!$G$183</f>
        <v>0</v>
      </c>
      <c r="AO75" s="147">
        <f>'2.3'!AO75/'3.1.a'!$G$183</f>
        <v>0</v>
      </c>
      <c r="AP75" s="227">
        <f>'2.3'!AP75/'3.1.a'!$G$183</f>
        <v>0</v>
      </c>
      <c r="AQ75" s="226">
        <f>'2.3'!AQ75/'3.1.a'!$H$183</f>
        <v>0</v>
      </c>
      <c r="AR75" s="147">
        <f>'2.3'!AR75/'3.1.a'!$H$183</f>
        <v>0</v>
      </c>
      <c r="AS75" s="147">
        <f>'2.3'!AS75/'3.1.a'!$H$183</f>
        <v>0</v>
      </c>
      <c r="AT75" s="147">
        <f>'2.3'!AT75/'3.1.a'!$H$183</f>
        <v>0</v>
      </c>
      <c r="AU75" s="147">
        <f>'2.3'!AU75/'3.1.a'!$H$183</f>
        <v>0</v>
      </c>
      <c r="AV75" s="147">
        <f>'2.3'!AV75/'3.1.a'!$H$183</f>
        <v>0</v>
      </c>
      <c r="AW75" s="147">
        <f>'2.3'!AW75/'3.1.a'!$H$183</f>
        <v>0</v>
      </c>
      <c r="AX75" s="227">
        <f>'2.3'!AX75/'3.1.a'!$H$183</f>
        <v>0</v>
      </c>
      <c r="AY75" s="226">
        <f>'2.3'!AY75/'3.1.a'!$I$183</f>
        <v>0</v>
      </c>
      <c r="AZ75" s="147">
        <f>'2.3'!AZ75/'3.1.a'!$I$183</f>
        <v>0</v>
      </c>
      <c r="BA75" s="147">
        <f>'2.3'!BA75/'3.1.a'!$I$183</f>
        <v>0</v>
      </c>
      <c r="BB75" s="147">
        <f>'2.3'!BB75/'3.1.a'!$I$183</f>
        <v>0</v>
      </c>
      <c r="BC75" s="147">
        <f>'2.3'!BC75/'3.1.a'!$I$183</f>
        <v>0</v>
      </c>
      <c r="BD75" s="147">
        <f>'2.3'!BD75/'3.1.a'!$I$183</f>
        <v>0</v>
      </c>
      <c r="BE75" s="147">
        <f>'2.3'!BE75/'3.1.a'!$I$183</f>
        <v>0</v>
      </c>
      <c r="BF75" s="227">
        <f>'2.3'!BF75/'3.1.a'!$I$183</f>
        <v>0</v>
      </c>
      <c r="BG75" s="226">
        <f>'2.3'!BG75/'3.1.a'!$J$183</f>
        <v>0</v>
      </c>
      <c r="BH75" s="147">
        <f>'2.3'!BH75/'3.1.a'!$J$183</f>
        <v>0</v>
      </c>
      <c r="BI75" s="147">
        <f>'2.3'!BI75/'3.1.a'!$J$183</f>
        <v>0</v>
      </c>
      <c r="BJ75" s="147">
        <f>'2.3'!BJ75/'3.1.a'!$J$183</f>
        <v>0</v>
      </c>
      <c r="BK75" s="147">
        <f>'2.3'!BK75/'3.1.a'!$J$183</f>
        <v>0</v>
      </c>
      <c r="BL75" s="147">
        <f>'2.3'!BL75/'3.1.a'!$J$183</f>
        <v>0</v>
      </c>
      <c r="BM75" s="147">
        <f>'2.3'!BM75/'3.1.a'!$J$183</f>
        <v>0</v>
      </c>
      <c r="BN75" s="227">
        <f>'2.3'!BN75/'3.1.a'!$J$183</f>
        <v>0</v>
      </c>
      <c r="BO75" s="226">
        <f>'2.3'!BO75/'3.1.a'!$K$183</f>
        <v>0</v>
      </c>
      <c r="BP75" s="147">
        <f>'2.3'!BP75/'3.1.a'!$K$183</f>
        <v>0</v>
      </c>
      <c r="BQ75" s="147">
        <f>'2.3'!BQ75/'3.1.a'!$K$183</f>
        <v>0</v>
      </c>
      <c r="BR75" s="147">
        <f>'2.3'!BR75/'3.1.a'!$K$183</f>
        <v>0</v>
      </c>
      <c r="BS75" s="147">
        <f>'2.3'!BS75/'3.1.a'!$K$183</f>
        <v>0</v>
      </c>
      <c r="BT75" s="147">
        <f>'2.3'!BT75/'3.1.a'!$K$183</f>
        <v>0</v>
      </c>
      <c r="BU75" s="147">
        <f>'2.3'!BU75/'3.1.a'!$K$183</f>
        <v>0</v>
      </c>
      <c r="BV75" s="227">
        <f>'2.3'!BV75/'3.1.a'!$K$183</f>
        <v>0</v>
      </c>
      <c r="BW75" s="226">
        <f>'2.3'!BW75/'3.1.a'!$L$183</f>
        <v>0</v>
      </c>
      <c r="BX75" s="147">
        <f>'2.3'!BX75/'3.1.a'!$L$183</f>
        <v>0</v>
      </c>
      <c r="BY75" s="147">
        <f>'2.3'!BY75/'3.1.a'!$L$183</f>
        <v>0</v>
      </c>
      <c r="BZ75" s="147">
        <f>'2.3'!BZ75/'3.1.a'!$L$183</f>
        <v>0</v>
      </c>
      <c r="CA75" s="147">
        <f>'2.3'!CA75/'3.1.a'!$L$183</f>
        <v>0</v>
      </c>
      <c r="CB75" s="147">
        <f>'2.3'!CB75/'3.1.a'!$L$183</f>
        <v>0</v>
      </c>
      <c r="CC75" s="147">
        <f>'2.3'!CC75/'3.1.a'!$L$183</f>
        <v>0</v>
      </c>
      <c r="CD75" s="227">
        <f>'2.3'!CD75/'3.1.a'!$L$183</f>
        <v>0</v>
      </c>
      <c r="CE75" s="226">
        <f>'2.3'!CE75/'3.1.a'!$M$183</f>
        <v>0</v>
      </c>
      <c r="CF75" s="147">
        <f>'2.3'!CF75/'3.1.a'!$M$183</f>
        <v>0</v>
      </c>
      <c r="CG75" s="147">
        <f>'2.3'!CG75/'3.1.a'!$M$183</f>
        <v>0</v>
      </c>
      <c r="CH75" s="147">
        <f>'2.3'!CH75/'3.1.a'!$M$183</f>
        <v>0</v>
      </c>
      <c r="CI75" s="147">
        <f>'2.3'!CI75/'3.1.a'!$M$183</f>
        <v>0</v>
      </c>
      <c r="CJ75" s="97" t="s">
        <v>833</v>
      </c>
      <c r="CK75" s="147">
        <f>'2.3'!CK75/'3.1.a'!$M$183</f>
        <v>0</v>
      </c>
      <c r="CL75" s="289" t="s">
        <v>833</v>
      </c>
    </row>
    <row r="76" spans="1:90" ht="20.100000000000001" customHeight="1" x14ac:dyDescent="0.25">
      <c r="A76" s="21">
        <v>3144</v>
      </c>
      <c r="B76" s="22" t="s">
        <v>326</v>
      </c>
      <c r="C76" s="226">
        <f>'2.3'!C76/'3.1.a'!$C$183</f>
        <v>-2.1654165798601951E-4</v>
      </c>
      <c r="D76" s="147">
        <f>'2.3'!D76/'3.1.a'!$C$183</f>
        <v>0</v>
      </c>
      <c r="E76" s="147">
        <f>'2.3'!E76/'3.1.a'!$C$183</f>
        <v>0</v>
      </c>
      <c r="F76" s="147">
        <f>'2.3'!F76/'3.1.a'!$C$183</f>
        <v>-2.1654165798601951E-4</v>
      </c>
      <c r="G76" s="147">
        <f>'2.3'!G76/'3.1.a'!$C$183</f>
        <v>0</v>
      </c>
      <c r="H76" s="147">
        <f>'2.3'!H76/'3.1.a'!$C$183</f>
        <v>0</v>
      </c>
      <c r="I76" s="147">
        <f>'2.3'!I76/'3.1.a'!$C$183</f>
        <v>0</v>
      </c>
      <c r="J76" s="227">
        <f>'2.3'!J76/'3.1.a'!$C$183</f>
        <v>-2.1654165798601951E-4</v>
      </c>
      <c r="K76" s="226">
        <f>'2.3'!K76/'3.1.a'!$D$183</f>
        <v>-7.9072604426213254E-4</v>
      </c>
      <c r="L76" s="147">
        <f>'2.3'!L76/'3.1.a'!$D$183</f>
        <v>0</v>
      </c>
      <c r="M76" s="147">
        <f>'2.3'!M76/'3.1.a'!$D$183</f>
        <v>0</v>
      </c>
      <c r="N76" s="147">
        <f>'2.3'!N76/'3.1.a'!$D$183</f>
        <v>-7.9072604426213254E-4</v>
      </c>
      <c r="O76" s="147">
        <f>'2.3'!O76/'3.1.a'!$D$183</f>
        <v>0</v>
      </c>
      <c r="P76" s="147">
        <f>'2.3'!P76/'3.1.a'!$D$183</f>
        <v>0</v>
      </c>
      <c r="Q76" s="147">
        <f>'2.3'!Q76/'3.1.a'!$D$183</f>
        <v>0</v>
      </c>
      <c r="R76" s="227">
        <f>'2.3'!R76/'3.1.a'!$D$183</f>
        <v>-7.9072604426213254E-4</v>
      </c>
      <c r="S76" s="226">
        <f>'2.3'!S76/'3.1.a'!$E$183</f>
        <v>-3.4729795660012126E-4</v>
      </c>
      <c r="T76" s="147">
        <f>'2.3'!T76/'3.1.a'!$E$183</f>
        <v>0</v>
      </c>
      <c r="U76" s="147">
        <f>'2.3'!U76/'3.1.a'!$E$183</f>
        <v>0</v>
      </c>
      <c r="V76" s="147">
        <f>'2.3'!V76/'3.1.a'!$E$183</f>
        <v>-3.4729795660012126E-4</v>
      </c>
      <c r="W76" s="147">
        <f>'2.3'!W76/'3.1.a'!$E$183</f>
        <v>0</v>
      </c>
      <c r="X76" s="147">
        <f>'2.3'!X76/'3.1.a'!$E$183</f>
        <v>0</v>
      </c>
      <c r="Y76" s="147">
        <f>'2.3'!Y76/'3.1.a'!$E$183</f>
        <v>0</v>
      </c>
      <c r="Z76" s="227">
        <f>'2.3'!Z76/'3.1.a'!$E$183</f>
        <v>-3.4729795660012126E-4</v>
      </c>
      <c r="AA76" s="226">
        <f>'2.3'!AA76/'3.1.a'!$F$183</f>
        <v>-6.1125244787746467E-4</v>
      </c>
      <c r="AB76" s="147">
        <f>'2.3'!AB76/'3.1.a'!$F$183</f>
        <v>0</v>
      </c>
      <c r="AC76" s="147">
        <f>'2.3'!AC76/'3.1.a'!$F$183</f>
        <v>0</v>
      </c>
      <c r="AD76" s="147">
        <f>'2.3'!AD76/'3.1.a'!$F$183</f>
        <v>-6.1125244787746467E-4</v>
      </c>
      <c r="AE76" s="147">
        <f>'2.3'!AE76/'3.1.a'!$F$183</f>
        <v>0</v>
      </c>
      <c r="AF76" s="147">
        <f>'2.3'!AF76/'3.1.a'!$F$183</f>
        <v>0</v>
      </c>
      <c r="AG76" s="147">
        <f>'2.3'!AG76/'3.1.a'!$F$183</f>
        <v>0</v>
      </c>
      <c r="AH76" s="227">
        <f>'2.3'!AH76/'3.1.a'!$F$183</f>
        <v>-6.1125244787746467E-4</v>
      </c>
      <c r="AI76" s="226">
        <f>'2.3'!AI76/'3.1.a'!$G$183</f>
        <v>-1.276506939966461E-3</v>
      </c>
      <c r="AJ76" s="147">
        <f>'2.3'!AJ76/'3.1.a'!$G$183</f>
        <v>0</v>
      </c>
      <c r="AK76" s="147">
        <f>'2.3'!AK76/'3.1.a'!$G$183</f>
        <v>0</v>
      </c>
      <c r="AL76" s="147">
        <f>'2.3'!AL76/'3.1.a'!$G$183</f>
        <v>-1.276506939966461E-3</v>
      </c>
      <c r="AM76" s="147">
        <f>'2.3'!AM76/'3.1.a'!$G$183</f>
        <v>0</v>
      </c>
      <c r="AN76" s="147">
        <f>'2.3'!AN76/'3.1.a'!$G$183</f>
        <v>0</v>
      </c>
      <c r="AO76" s="147">
        <f>'2.3'!AO76/'3.1.a'!$G$183</f>
        <v>0</v>
      </c>
      <c r="AP76" s="227">
        <f>'2.3'!AP76/'3.1.a'!$G$183</f>
        <v>-1.276506939966461E-3</v>
      </c>
      <c r="AQ76" s="226">
        <f>'2.3'!AQ76/'3.1.a'!$H$183</f>
        <v>-8.058018856440366E-4</v>
      </c>
      <c r="AR76" s="147">
        <f>'2.3'!AR76/'3.1.a'!$H$183</f>
        <v>0</v>
      </c>
      <c r="AS76" s="147">
        <f>'2.3'!AS76/'3.1.a'!$H$183</f>
        <v>0</v>
      </c>
      <c r="AT76" s="147">
        <f>'2.3'!AT76/'3.1.a'!$H$183</f>
        <v>-8.058018856440366E-4</v>
      </c>
      <c r="AU76" s="147">
        <f>'2.3'!AU76/'3.1.a'!$H$183</f>
        <v>0</v>
      </c>
      <c r="AV76" s="147">
        <f>'2.3'!AV76/'3.1.a'!$H$183</f>
        <v>0</v>
      </c>
      <c r="AW76" s="147">
        <f>'2.3'!AW76/'3.1.a'!$H$183</f>
        <v>0</v>
      </c>
      <c r="AX76" s="227">
        <f>'2.3'!AX76/'3.1.a'!$H$183</f>
        <v>-8.058018856440366E-4</v>
      </c>
      <c r="AY76" s="226">
        <f>'2.3'!AY76/'3.1.a'!$I$183</f>
        <v>-5.5037138322640007E-4</v>
      </c>
      <c r="AZ76" s="147">
        <f>'2.3'!AZ76/'3.1.a'!$I$183</f>
        <v>0</v>
      </c>
      <c r="BA76" s="147">
        <f>'2.3'!BA76/'3.1.a'!$I$183</f>
        <v>0</v>
      </c>
      <c r="BB76" s="147">
        <f>'2.3'!BB76/'3.1.a'!$I$183</f>
        <v>-5.5037138322640007E-4</v>
      </c>
      <c r="BC76" s="147">
        <f>'2.3'!BC76/'3.1.a'!$I$183</f>
        <v>0</v>
      </c>
      <c r="BD76" s="147">
        <f>'2.3'!BD76/'3.1.a'!$I$183</f>
        <v>0</v>
      </c>
      <c r="BE76" s="147">
        <f>'2.3'!BE76/'3.1.a'!$I$183</f>
        <v>0</v>
      </c>
      <c r="BF76" s="227">
        <f>'2.3'!BF76/'3.1.a'!$I$183</f>
        <v>-5.5037138322640007E-4</v>
      </c>
      <c r="BG76" s="226">
        <f>'2.3'!BG76/'3.1.a'!$J$183</f>
        <v>-1.3448160764630809E-3</v>
      </c>
      <c r="BH76" s="147">
        <f>'2.3'!BH76/'3.1.a'!$J$183</f>
        <v>0</v>
      </c>
      <c r="BI76" s="147">
        <f>'2.3'!BI76/'3.1.a'!$J$183</f>
        <v>0</v>
      </c>
      <c r="BJ76" s="147">
        <f>'2.3'!BJ76/'3.1.a'!$J$183</f>
        <v>-1.3448160764630809E-3</v>
      </c>
      <c r="BK76" s="147">
        <f>'2.3'!BK76/'3.1.a'!$J$183</f>
        <v>0</v>
      </c>
      <c r="BL76" s="147">
        <f>'2.3'!BL76/'3.1.a'!$J$183</f>
        <v>0</v>
      </c>
      <c r="BM76" s="147">
        <f>'2.3'!BM76/'3.1.a'!$J$183</f>
        <v>0</v>
      </c>
      <c r="BN76" s="227">
        <f>'2.3'!BN76/'3.1.a'!$J$183</f>
        <v>-1.3448160764630809E-3</v>
      </c>
      <c r="BO76" s="226">
        <f>'2.3'!BO76/'3.1.a'!$K$183</f>
        <v>-3.8576273091018589E-4</v>
      </c>
      <c r="BP76" s="147">
        <f>'2.3'!BP76/'3.1.a'!$K$183</f>
        <v>0</v>
      </c>
      <c r="BQ76" s="147">
        <f>'2.3'!BQ76/'3.1.a'!$K$183</f>
        <v>0</v>
      </c>
      <c r="BR76" s="147">
        <f>'2.3'!BR76/'3.1.a'!$K$183</f>
        <v>-3.8576273091018589E-4</v>
      </c>
      <c r="BS76" s="147">
        <f>'2.3'!BS76/'3.1.a'!$K$183</f>
        <v>0</v>
      </c>
      <c r="BT76" s="147">
        <f>'2.3'!BT76/'3.1.a'!$K$183</f>
        <v>0</v>
      </c>
      <c r="BU76" s="147">
        <f>'2.3'!BU76/'3.1.a'!$K$183</f>
        <v>0</v>
      </c>
      <c r="BV76" s="227">
        <f>'2.3'!BV76/'3.1.a'!$K$183</f>
        <v>-3.8576273091018589E-4</v>
      </c>
      <c r="BW76" s="226">
        <f>'2.3'!BW76/'3.1.a'!$L$183</f>
        <v>-9.0906671312081092E-4</v>
      </c>
      <c r="BX76" s="147">
        <f>'2.3'!BX76/'3.1.a'!$L$183</f>
        <v>0</v>
      </c>
      <c r="BY76" s="147">
        <f>'2.3'!BY76/'3.1.a'!$L$183</f>
        <v>0</v>
      </c>
      <c r="BZ76" s="147">
        <f>'2.3'!BZ76/'3.1.a'!$L$183</f>
        <v>-9.0906671312081092E-4</v>
      </c>
      <c r="CA76" s="147">
        <f>'2.3'!CA76/'3.1.a'!$L$183</f>
        <v>-6.210321803831379E-6</v>
      </c>
      <c r="CB76" s="147">
        <f>'2.3'!CB76/'3.1.a'!$L$183</f>
        <v>0</v>
      </c>
      <c r="CC76" s="147">
        <f>'2.3'!CC76/'3.1.a'!$L$183</f>
        <v>0</v>
      </c>
      <c r="CD76" s="227">
        <f>'2.3'!CD76/'3.1.a'!$L$183</f>
        <v>-9.1527703492464232E-4</v>
      </c>
      <c r="CE76" s="226">
        <f>'2.3'!CE76/'3.1.a'!$M$183</f>
        <v>-9.072472018054927E-4</v>
      </c>
      <c r="CF76" s="147">
        <f>'2.3'!CF76/'3.1.a'!$M$183</f>
        <v>0</v>
      </c>
      <c r="CG76" s="147">
        <f>'2.3'!CG76/'3.1.a'!$M$183</f>
        <v>0</v>
      </c>
      <c r="CH76" s="147">
        <f>'2.3'!CH76/'3.1.a'!$M$183</f>
        <v>-9.072472018054927E-4</v>
      </c>
      <c r="CI76" s="147">
        <f>'2.3'!CI76/'3.1.a'!$M$183</f>
        <v>0</v>
      </c>
      <c r="CJ76" s="97" t="s">
        <v>833</v>
      </c>
      <c r="CK76" s="147">
        <f>'2.3'!CK76/'3.1.a'!$M$183</f>
        <v>0</v>
      </c>
      <c r="CL76" s="289" t="s">
        <v>833</v>
      </c>
    </row>
    <row r="77" spans="1:90" ht="20.100000000000001" customHeight="1" x14ac:dyDescent="0.25">
      <c r="A77" s="111" t="s">
        <v>255</v>
      </c>
      <c r="B77" s="112"/>
      <c r="C77" s="247"/>
      <c r="D77" s="218"/>
      <c r="E77" s="218"/>
      <c r="F77" s="218"/>
      <c r="G77" s="218"/>
      <c r="H77" s="218"/>
      <c r="I77" s="218"/>
      <c r="J77" s="248"/>
      <c r="K77" s="247"/>
      <c r="L77" s="218"/>
      <c r="M77" s="218"/>
      <c r="N77" s="218"/>
      <c r="O77" s="218"/>
      <c r="P77" s="218"/>
      <c r="Q77" s="218"/>
      <c r="R77" s="248"/>
      <c r="S77" s="247"/>
      <c r="T77" s="218"/>
      <c r="U77" s="218"/>
      <c r="V77" s="218"/>
      <c r="W77" s="218"/>
      <c r="X77" s="218"/>
      <c r="Y77" s="218"/>
      <c r="Z77" s="248"/>
      <c r="AA77" s="247"/>
      <c r="AB77" s="218"/>
      <c r="AC77" s="218"/>
      <c r="AD77" s="218"/>
      <c r="AE77" s="218"/>
      <c r="AF77" s="218"/>
      <c r="AG77" s="218"/>
      <c r="AH77" s="248"/>
      <c r="AI77" s="247"/>
      <c r="AJ77" s="218"/>
      <c r="AK77" s="218"/>
      <c r="AL77" s="218"/>
      <c r="AM77" s="218"/>
      <c r="AN77" s="218"/>
      <c r="AO77" s="218"/>
      <c r="AP77" s="248"/>
      <c r="AQ77" s="247"/>
      <c r="AR77" s="218"/>
      <c r="AS77" s="218"/>
      <c r="AT77" s="218"/>
      <c r="AU77" s="218"/>
      <c r="AV77" s="218"/>
      <c r="AW77" s="218"/>
      <c r="AX77" s="248"/>
      <c r="AY77" s="247"/>
      <c r="AZ77" s="218"/>
      <c r="BA77" s="218"/>
      <c r="BB77" s="218"/>
      <c r="BC77" s="218"/>
      <c r="BD77" s="218"/>
      <c r="BE77" s="218"/>
      <c r="BF77" s="248"/>
      <c r="BG77" s="247"/>
      <c r="BH77" s="218"/>
      <c r="BI77" s="218"/>
      <c r="BJ77" s="218"/>
      <c r="BK77" s="218"/>
      <c r="BL77" s="218"/>
      <c r="BM77" s="218"/>
      <c r="BN77" s="248"/>
      <c r="BO77" s="247"/>
      <c r="BP77" s="218"/>
      <c r="BQ77" s="218"/>
      <c r="BR77" s="218"/>
      <c r="BS77" s="218"/>
      <c r="BT77" s="218"/>
      <c r="BU77" s="218"/>
      <c r="BV77" s="248"/>
      <c r="BW77" s="247"/>
      <c r="BX77" s="218"/>
      <c r="BY77" s="218"/>
      <c r="BZ77" s="218"/>
      <c r="CA77" s="218"/>
      <c r="CB77" s="218"/>
      <c r="CC77" s="218"/>
      <c r="CD77" s="248"/>
      <c r="CE77" s="247"/>
      <c r="CF77" s="218"/>
      <c r="CG77" s="218"/>
      <c r="CH77" s="218"/>
      <c r="CI77" s="218"/>
      <c r="CJ77" s="218"/>
      <c r="CK77" s="218"/>
      <c r="CL77" s="218"/>
    </row>
    <row r="78" spans="1:90" ht="20.100000000000001" customHeight="1" x14ac:dyDescent="0.25">
      <c r="A78" s="61" t="s">
        <v>334</v>
      </c>
      <c r="B78" s="62" t="s">
        <v>330</v>
      </c>
      <c r="C78" s="249">
        <f>'2.3'!C78/'3.1.a'!$C$183</f>
        <v>8.4105005624361961E-3</v>
      </c>
      <c r="D78" s="250">
        <f>'2.3'!D78/'3.1.a'!$C$183</f>
        <v>0</v>
      </c>
      <c r="E78" s="250">
        <f>'2.3'!E78/'3.1.a'!$C$183</f>
        <v>0</v>
      </c>
      <c r="F78" s="250">
        <f>'2.3'!F78/'3.1.a'!$C$183</f>
        <v>8.4105005624361961E-3</v>
      </c>
      <c r="G78" s="250">
        <f>'2.3'!G78/'3.1.a'!$C$183</f>
        <v>1.1140015610692468E-2</v>
      </c>
      <c r="H78" s="250">
        <f>'2.3'!H78/'3.1.a'!$C$183</f>
        <v>8.9393612525716943E-3</v>
      </c>
      <c r="I78" s="250">
        <f>'2.3'!I78/'3.1.a'!$C$183</f>
        <v>0</v>
      </c>
      <c r="J78" s="251">
        <f>'2.3'!J78/'3.1.a'!$C$183</f>
        <v>2.8489877425700357E-2</v>
      </c>
      <c r="K78" s="249">
        <f>'2.3'!K78/'3.1.a'!$D$183</f>
        <v>6.374270400008957E-3</v>
      </c>
      <c r="L78" s="250">
        <f>'2.3'!L78/'3.1.a'!$D$183</f>
        <v>0</v>
      </c>
      <c r="M78" s="250">
        <f>'2.3'!M78/'3.1.a'!$D$183</f>
        <v>0</v>
      </c>
      <c r="N78" s="250">
        <f>'2.3'!N78/'3.1.a'!$D$183</f>
        <v>6.374270400008957E-3</v>
      </c>
      <c r="O78" s="250">
        <f>'2.3'!O78/'3.1.a'!$D$183</f>
        <v>7.8981560044301437E-3</v>
      </c>
      <c r="P78" s="250">
        <f>'2.3'!P78/'3.1.a'!$D$183</f>
        <v>8.5323989289026441E-3</v>
      </c>
      <c r="Q78" s="250">
        <f>'2.3'!Q78/'3.1.a'!$D$183</f>
        <v>0</v>
      </c>
      <c r="R78" s="251">
        <f>'2.3'!R78/'3.1.a'!$D$183</f>
        <v>2.2804825333341744E-2</v>
      </c>
      <c r="S78" s="249">
        <f>'2.3'!S78/'3.1.a'!$E$183</f>
        <v>5.6043512306406147E-3</v>
      </c>
      <c r="T78" s="250">
        <f>'2.3'!T78/'3.1.a'!$E$183</f>
        <v>0</v>
      </c>
      <c r="U78" s="250">
        <f>'2.3'!U78/'3.1.a'!$E$183</f>
        <v>0</v>
      </c>
      <c r="V78" s="250">
        <f>'2.3'!V78/'3.1.a'!$E$183</f>
        <v>5.6043512306406147E-3</v>
      </c>
      <c r="W78" s="250">
        <f>'2.3'!W78/'3.1.a'!$E$183</f>
        <v>7.1949892736524364E-3</v>
      </c>
      <c r="X78" s="250">
        <f>'2.3'!X78/'3.1.a'!$E$183</f>
        <v>9.4339983383350898E-3</v>
      </c>
      <c r="Y78" s="250">
        <f>'2.3'!Y78/'3.1.a'!$E$183</f>
        <v>0</v>
      </c>
      <c r="Z78" s="251">
        <f>'2.3'!Z78/'3.1.a'!$E$183</f>
        <v>2.2233338842628139E-2</v>
      </c>
      <c r="AA78" s="249">
        <f>'2.3'!AA78/'3.1.a'!$F$183</f>
        <v>6.5856107223554424E-3</v>
      </c>
      <c r="AB78" s="250">
        <f>'2.3'!AB78/'3.1.a'!$F$183</f>
        <v>0</v>
      </c>
      <c r="AC78" s="250">
        <f>'2.3'!AC78/'3.1.a'!$F$183</f>
        <v>0</v>
      </c>
      <c r="AD78" s="250">
        <f>'2.3'!AD78/'3.1.a'!$F$183</f>
        <v>6.5856107223554424E-3</v>
      </c>
      <c r="AE78" s="250">
        <f>'2.3'!AE78/'3.1.a'!$F$183</f>
        <v>9.3452318420671095E-3</v>
      </c>
      <c r="AF78" s="250">
        <f>'2.3'!AF78/'3.1.a'!$F$183</f>
        <v>6.3310637387280757E-3</v>
      </c>
      <c r="AG78" s="250">
        <f>'2.3'!AG78/'3.1.a'!$F$183</f>
        <v>0</v>
      </c>
      <c r="AH78" s="251">
        <f>'2.3'!AH78/'3.1.a'!$F$183</f>
        <v>2.2261906303150628E-2</v>
      </c>
      <c r="AI78" s="249">
        <f>'2.3'!AI78/'3.1.a'!$G$183</f>
        <v>7.175561849115576E-3</v>
      </c>
      <c r="AJ78" s="250">
        <f>'2.3'!AJ78/'3.1.a'!$G$183</f>
        <v>0</v>
      </c>
      <c r="AK78" s="250">
        <f>'2.3'!AK78/'3.1.a'!$G$183</f>
        <v>0</v>
      </c>
      <c r="AL78" s="250">
        <f>'2.3'!AL78/'3.1.a'!$G$183</f>
        <v>7.175561849115576E-3</v>
      </c>
      <c r="AM78" s="250">
        <f>'2.3'!AM78/'3.1.a'!$G$183</f>
        <v>9.8898241834290742E-3</v>
      </c>
      <c r="AN78" s="250">
        <f>'2.3'!AN78/'3.1.a'!$G$183</f>
        <v>7.4703781929493038E-3</v>
      </c>
      <c r="AO78" s="250">
        <f>'2.3'!AO78/'3.1.a'!$G$183</f>
        <v>0</v>
      </c>
      <c r="AP78" s="251">
        <f>'2.3'!AP78/'3.1.a'!$G$183</f>
        <v>2.4535764225493951E-2</v>
      </c>
      <c r="AQ78" s="249">
        <f>'2.3'!AQ78/'3.1.a'!$H$183</f>
        <v>4.5855377857345501E-3</v>
      </c>
      <c r="AR78" s="250">
        <f>'2.3'!AR78/'3.1.a'!$H$183</f>
        <v>0</v>
      </c>
      <c r="AS78" s="250">
        <f>'2.3'!AS78/'3.1.a'!$H$183</f>
        <v>0</v>
      </c>
      <c r="AT78" s="250">
        <f>'2.3'!AT78/'3.1.a'!$H$183</f>
        <v>4.5855377857345501E-3</v>
      </c>
      <c r="AU78" s="250">
        <f>'2.3'!AU78/'3.1.a'!$H$183</f>
        <v>5.8034872087333982E-3</v>
      </c>
      <c r="AV78" s="250">
        <f>'2.3'!AV78/'3.1.a'!$H$183</f>
        <v>6.665356642933544E-3</v>
      </c>
      <c r="AW78" s="250">
        <f>'2.3'!AW78/'3.1.a'!$H$183</f>
        <v>0</v>
      </c>
      <c r="AX78" s="251">
        <f>'2.3'!AX78/'3.1.a'!$H$183</f>
        <v>1.7054381637401493E-2</v>
      </c>
      <c r="AY78" s="249">
        <f>'2.3'!AY78/'3.1.a'!$I$183</f>
        <v>3.9549095118275833E-3</v>
      </c>
      <c r="AZ78" s="250">
        <f>'2.3'!AZ78/'3.1.a'!$I$183</f>
        <v>0</v>
      </c>
      <c r="BA78" s="250">
        <f>'2.3'!BA78/'3.1.a'!$I$183</f>
        <v>0</v>
      </c>
      <c r="BB78" s="250">
        <f>'2.3'!BB78/'3.1.a'!$I$183</f>
        <v>3.9549095118275833E-3</v>
      </c>
      <c r="BC78" s="250">
        <f>'2.3'!BC78/'3.1.a'!$I$183</f>
        <v>4.8409644995300932E-3</v>
      </c>
      <c r="BD78" s="250">
        <f>'2.3'!BD78/'3.1.a'!$I$183</f>
        <v>6.5101894228407732E-3</v>
      </c>
      <c r="BE78" s="250">
        <f>'2.3'!BE78/'3.1.a'!$I$183</f>
        <v>0</v>
      </c>
      <c r="BF78" s="251">
        <f>'2.3'!BF78/'3.1.a'!$I$183</f>
        <v>1.530606343419845E-2</v>
      </c>
      <c r="BG78" s="249">
        <f>'2.3'!BG78/'3.1.a'!$J$183</f>
        <v>3.8462283789972998E-3</v>
      </c>
      <c r="BH78" s="250">
        <f>'2.3'!BH78/'3.1.a'!$J$183</f>
        <v>0</v>
      </c>
      <c r="BI78" s="250">
        <f>'2.3'!BI78/'3.1.a'!$J$183</f>
        <v>0</v>
      </c>
      <c r="BJ78" s="250">
        <f>'2.3'!BJ78/'3.1.a'!$J$183</f>
        <v>3.8462283789972998E-3</v>
      </c>
      <c r="BK78" s="250">
        <f>'2.3'!BK78/'3.1.a'!$J$183</f>
        <v>5.0030695194609297E-3</v>
      </c>
      <c r="BL78" s="250">
        <f>'2.3'!BL78/'3.1.a'!$J$183</f>
        <v>3.7187470131203148E-3</v>
      </c>
      <c r="BM78" s="250">
        <f>'2.3'!BM78/'3.1.a'!$J$183</f>
        <v>0</v>
      </c>
      <c r="BN78" s="251">
        <f>'2.3'!BN78/'3.1.a'!$J$183</f>
        <v>1.2568044911578546E-2</v>
      </c>
      <c r="BO78" s="249">
        <f>'2.3'!BO78/'3.1.a'!$K$183</f>
        <v>3.811431902840905E-3</v>
      </c>
      <c r="BP78" s="250">
        <f>'2.3'!BP78/'3.1.a'!$K$183</f>
        <v>0</v>
      </c>
      <c r="BQ78" s="250">
        <f>'2.3'!BQ78/'3.1.a'!$K$183</f>
        <v>0</v>
      </c>
      <c r="BR78" s="250">
        <f>'2.3'!BR78/'3.1.a'!$K$183</f>
        <v>3.811431902840905E-3</v>
      </c>
      <c r="BS78" s="250">
        <f>'2.3'!BS78/'3.1.a'!$K$183</f>
        <v>5.1310633230241941E-3</v>
      </c>
      <c r="BT78" s="250">
        <f>'2.3'!BT78/'3.1.a'!$K$183</f>
        <v>4.7506880184018463E-3</v>
      </c>
      <c r="BU78" s="250">
        <f>'2.3'!BU78/'3.1.a'!$K$183</f>
        <v>0</v>
      </c>
      <c r="BV78" s="251">
        <f>'2.3'!BV78/'3.1.a'!$K$183</f>
        <v>1.3693183244266946E-2</v>
      </c>
      <c r="BW78" s="249">
        <f>'2.3'!BW78/'3.1.a'!$L$183</f>
        <v>3.4287328667816658E-3</v>
      </c>
      <c r="BX78" s="250">
        <f>'2.3'!BX78/'3.1.a'!$L$183</f>
        <v>0</v>
      </c>
      <c r="BY78" s="250">
        <f>'2.3'!BY78/'3.1.a'!$L$183</f>
        <v>0</v>
      </c>
      <c r="BZ78" s="250">
        <f>'2.3'!BZ78/'3.1.a'!$L$183</f>
        <v>3.4287328667816658E-3</v>
      </c>
      <c r="CA78" s="250">
        <f>'2.3'!CA78/'3.1.a'!$L$183</f>
        <v>3.7482644730841737E-3</v>
      </c>
      <c r="CB78" s="250">
        <f>'2.3'!CB78/'3.1.a'!$L$183</f>
        <v>5.6405592953239787E-3</v>
      </c>
      <c r="CC78" s="250">
        <f>'2.3'!CC78/'3.1.a'!$L$183</f>
        <v>0</v>
      </c>
      <c r="CD78" s="251">
        <f>'2.3'!CD78/'3.1.a'!$L$183</f>
        <v>1.2817556635189816E-2</v>
      </c>
      <c r="CE78" s="249">
        <f>'2.3'!CE78/'3.1.a'!$M$183</f>
        <v>3.2936322605310649E-3</v>
      </c>
      <c r="CF78" s="250">
        <f>'2.3'!CF78/'3.1.a'!$M$183</f>
        <v>0</v>
      </c>
      <c r="CG78" s="250">
        <f>'2.3'!CG78/'3.1.a'!$M$183</f>
        <v>0</v>
      </c>
      <c r="CH78" s="250">
        <f>'2.3'!CH78/'3.1.a'!$M$183</f>
        <v>3.2936322605310649E-3</v>
      </c>
      <c r="CI78" s="250">
        <f>'2.3'!CI78/'3.1.a'!$M$183</f>
        <v>4.5656323631187183E-3</v>
      </c>
      <c r="CJ78" s="250">
        <f>'2.3'!CJ78/'3.1.a'!$M$183</f>
        <v>7.5191332204996341E-3</v>
      </c>
      <c r="CK78" s="250">
        <f>'2.3'!CK78/'3.1.a'!$M$183</f>
        <v>0</v>
      </c>
      <c r="CL78" s="250">
        <f>'2.3'!CL78/'3.1.a'!$M$183</f>
        <v>1.5378397844149417E-2</v>
      </c>
    </row>
    <row r="79" spans="1:90" ht="20.100000000000001" customHeight="1" x14ac:dyDescent="0.25">
      <c r="A79" s="61" t="s">
        <v>335</v>
      </c>
      <c r="B79" s="62" t="s">
        <v>529</v>
      </c>
      <c r="C79" s="249">
        <f>'2.3'!C79/'3.1.a'!$C$183</f>
        <v>4.2143155551929858E-4</v>
      </c>
      <c r="D79" s="250">
        <f>'2.3'!D79/'3.1.a'!$C$183</f>
        <v>0</v>
      </c>
      <c r="E79" s="250">
        <f>'2.3'!E79/'3.1.a'!$C$183</f>
        <v>0</v>
      </c>
      <c r="F79" s="250">
        <f>'2.3'!F79/'3.1.a'!$C$183</f>
        <v>4.2143155551929858E-4</v>
      </c>
      <c r="G79" s="250">
        <f>'2.3'!G79/'3.1.a'!$C$183</f>
        <v>1.0661866645032601E-4</v>
      </c>
      <c r="H79" s="250">
        <f>'2.3'!H79/'3.1.a'!$C$183</f>
        <v>1.2717451963239934E-4</v>
      </c>
      <c r="I79" s="250">
        <f>'2.3'!I79/'3.1.a'!$C$183</f>
        <v>0</v>
      </c>
      <c r="J79" s="251">
        <f>'2.3'!J79/'3.1.a'!$C$183</f>
        <v>6.5522474160202397E-4</v>
      </c>
      <c r="K79" s="249">
        <f>'2.3'!K79/'3.1.a'!$D$183</f>
        <v>1.2336798301336583E-3</v>
      </c>
      <c r="L79" s="250">
        <f>'2.3'!L79/'3.1.a'!$D$183</f>
        <v>0</v>
      </c>
      <c r="M79" s="250">
        <f>'2.3'!M79/'3.1.a'!$D$183</f>
        <v>0</v>
      </c>
      <c r="N79" s="250">
        <f>'2.3'!N79/'3.1.a'!$D$183</f>
        <v>1.2336798301336583E-3</v>
      </c>
      <c r="O79" s="250">
        <f>'2.3'!O79/'3.1.a'!$D$183</f>
        <v>1.7114448655761768E-4</v>
      </c>
      <c r="P79" s="250">
        <f>'2.3'!P79/'3.1.a'!$D$183</f>
        <v>1.5505185743383462E-4</v>
      </c>
      <c r="Q79" s="250">
        <f>'2.3'!Q79/'3.1.a'!$D$183</f>
        <v>0</v>
      </c>
      <c r="R79" s="251">
        <f>'2.3'!R79/'3.1.a'!$D$183</f>
        <v>1.5598761741251108E-3</v>
      </c>
      <c r="S79" s="249">
        <f>'2.3'!S79/'3.1.a'!$E$183</f>
        <v>7.2501297464463445E-4</v>
      </c>
      <c r="T79" s="250">
        <f>'2.3'!T79/'3.1.a'!$E$183</f>
        <v>0</v>
      </c>
      <c r="U79" s="250">
        <f>'2.3'!U79/'3.1.a'!$E$183</f>
        <v>0</v>
      </c>
      <c r="V79" s="250">
        <f>'2.3'!V79/'3.1.a'!$E$183</f>
        <v>7.2501297464463445E-4</v>
      </c>
      <c r="W79" s="250">
        <f>'2.3'!W79/'3.1.a'!$E$183</f>
        <v>7.7956482885959026E-5</v>
      </c>
      <c r="X79" s="250">
        <f>'2.3'!X79/'3.1.a'!$E$183</f>
        <v>1.5124554490981897E-4</v>
      </c>
      <c r="Y79" s="250">
        <f>'2.3'!Y79/'3.1.a'!$E$183</f>
        <v>0</v>
      </c>
      <c r="Z79" s="251">
        <f>'2.3'!Z79/'3.1.a'!$E$183</f>
        <v>9.5421500244041236E-4</v>
      </c>
      <c r="AA79" s="249">
        <f>'2.3'!AA79/'3.1.a'!$F$183</f>
        <v>9.367278056534046E-4</v>
      </c>
      <c r="AB79" s="250">
        <f>'2.3'!AB79/'3.1.a'!$F$183</f>
        <v>0</v>
      </c>
      <c r="AC79" s="250">
        <f>'2.3'!AC79/'3.1.a'!$F$183</f>
        <v>0</v>
      </c>
      <c r="AD79" s="250">
        <f>'2.3'!AD79/'3.1.a'!$F$183</f>
        <v>9.367278056534046E-4</v>
      </c>
      <c r="AE79" s="250">
        <f>'2.3'!AE79/'3.1.a'!$F$183</f>
        <v>7.6350291399291658E-5</v>
      </c>
      <c r="AF79" s="250">
        <f>'2.3'!AF79/'3.1.a'!$F$183</f>
        <v>9.0918401249226552E-5</v>
      </c>
      <c r="AG79" s="250">
        <f>'2.3'!AG79/'3.1.a'!$F$183</f>
        <v>0</v>
      </c>
      <c r="AH79" s="251">
        <f>'2.3'!AH79/'3.1.a'!$F$183</f>
        <v>1.1039964983019228E-3</v>
      </c>
      <c r="AI79" s="249">
        <f>'2.3'!AI79/'3.1.a'!$G$183</f>
        <v>1.4677542999276859E-3</v>
      </c>
      <c r="AJ79" s="250">
        <f>'2.3'!AJ79/'3.1.a'!$G$183</f>
        <v>0</v>
      </c>
      <c r="AK79" s="250">
        <f>'2.3'!AK79/'3.1.a'!$G$183</f>
        <v>0</v>
      </c>
      <c r="AL79" s="250">
        <f>'2.3'!AL79/'3.1.a'!$G$183</f>
        <v>1.4677542999276859E-3</v>
      </c>
      <c r="AM79" s="250">
        <f>'2.3'!AM79/'3.1.a'!$G$183</f>
        <v>7.5033850467377063E-5</v>
      </c>
      <c r="AN79" s="250">
        <f>'2.3'!AN79/'3.1.a'!$G$183</f>
        <v>2.1395695788493176E-4</v>
      </c>
      <c r="AO79" s="250">
        <f>'2.3'!AO79/'3.1.a'!$G$183</f>
        <v>0</v>
      </c>
      <c r="AP79" s="251">
        <f>'2.3'!AP79/'3.1.a'!$G$183</f>
        <v>1.7567451082799949E-3</v>
      </c>
      <c r="AQ79" s="249">
        <f>'2.3'!AQ79/'3.1.a'!$H$183</f>
        <v>9.1340018035830823E-4</v>
      </c>
      <c r="AR79" s="250">
        <f>'2.3'!AR79/'3.1.a'!$H$183</f>
        <v>0</v>
      </c>
      <c r="AS79" s="250">
        <f>'2.3'!AS79/'3.1.a'!$H$183</f>
        <v>0</v>
      </c>
      <c r="AT79" s="250">
        <f>'2.3'!AT79/'3.1.a'!$H$183</f>
        <v>9.1340018035830823E-4</v>
      </c>
      <c r="AU79" s="250">
        <f>'2.3'!AU79/'3.1.a'!$H$183</f>
        <v>4.4585622998281945E-5</v>
      </c>
      <c r="AV79" s="250">
        <f>'2.3'!AV79/'3.1.a'!$H$183</f>
        <v>1.3001955688219077E-4</v>
      </c>
      <c r="AW79" s="250">
        <f>'2.3'!AW79/'3.1.a'!$H$183</f>
        <v>0</v>
      </c>
      <c r="AX79" s="251">
        <f>'2.3'!AX79/'3.1.a'!$H$183</f>
        <v>1.088005360238781E-3</v>
      </c>
      <c r="AY79" s="249">
        <f>'2.3'!AY79/'3.1.a'!$I$183</f>
        <v>7.4700349271724178E-4</v>
      </c>
      <c r="AZ79" s="250">
        <f>'2.3'!AZ79/'3.1.a'!$I$183</f>
        <v>0</v>
      </c>
      <c r="BA79" s="250">
        <f>'2.3'!BA79/'3.1.a'!$I$183</f>
        <v>0</v>
      </c>
      <c r="BB79" s="250">
        <f>'2.3'!BB79/'3.1.a'!$I$183</f>
        <v>7.4700349271724178E-4</v>
      </c>
      <c r="BC79" s="250">
        <f>'2.3'!BC79/'3.1.a'!$I$183</f>
        <v>6.246555021208014E-5</v>
      </c>
      <c r="BD79" s="250">
        <f>'2.3'!BD79/'3.1.a'!$I$183</f>
        <v>1.1305072496127177E-4</v>
      </c>
      <c r="BE79" s="250">
        <f>'2.3'!BE79/'3.1.a'!$I$183</f>
        <v>0</v>
      </c>
      <c r="BF79" s="251">
        <f>'2.3'!BF79/'3.1.a'!$I$183</f>
        <v>9.2251976789059378E-4</v>
      </c>
      <c r="BG79" s="249">
        <f>'2.3'!BG79/'3.1.a'!$J$183</f>
        <v>1.4569559500318828E-3</v>
      </c>
      <c r="BH79" s="250">
        <f>'2.3'!BH79/'3.1.a'!$J$183</f>
        <v>0</v>
      </c>
      <c r="BI79" s="250">
        <f>'2.3'!BI79/'3.1.a'!$J$183</f>
        <v>0</v>
      </c>
      <c r="BJ79" s="250">
        <f>'2.3'!BJ79/'3.1.a'!$J$183</f>
        <v>1.4569559500318828E-3</v>
      </c>
      <c r="BK79" s="250">
        <f>'2.3'!BK79/'3.1.a'!$J$183</f>
        <v>6.025850318405095E-5</v>
      </c>
      <c r="BL79" s="250">
        <f>'2.3'!BL79/'3.1.a'!$J$183</f>
        <v>7.5509208815334583E-5</v>
      </c>
      <c r="BM79" s="250">
        <f>'2.3'!BM79/'3.1.a'!$J$183</f>
        <v>0</v>
      </c>
      <c r="BN79" s="251">
        <f>'2.3'!BN79/'3.1.a'!$J$183</f>
        <v>1.5927236620312684E-3</v>
      </c>
      <c r="BO79" s="249">
        <f>'2.3'!BO79/'3.1.a'!$K$183</f>
        <v>5.2963918128861199E-4</v>
      </c>
      <c r="BP79" s="250">
        <f>'2.3'!BP79/'3.1.a'!$K$183</f>
        <v>0</v>
      </c>
      <c r="BQ79" s="250">
        <f>'2.3'!BQ79/'3.1.a'!$K$183</f>
        <v>0</v>
      </c>
      <c r="BR79" s="250">
        <f>'2.3'!BR79/'3.1.a'!$K$183</f>
        <v>5.2963918128861199E-4</v>
      </c>
      <c r="BS79" s="250">
        <f>'2.3'!BS79/'3.1.a'!$K$183</f>
        <v>6.8915026886237702E-5</v>
      </c>
      <c r="BT79" s="250">
        <f>'2.3'!BT79/'3.1.a'!$K$183</f>
        <v>9.8776934393525191E-5</v>
      </c>
      <c r="BU79" s="250">
        <f>'2.3'!BU79/'3.1.a'!$K$183</f>
        <v>0</v>
      </c>
      <c r="BV79" s="251">
        <f>'2.3'!BV79/'3.1.a'!$K$183</f>
        <v>6.9733114256837489E-4</v>
      </c>
      <c r="BW79" s="249">
        <f>'2.3'!BW79/'3.1.a'!$L$183</f>
        <v>9.9381233088227726E-4</v>
      </c>
      <c r="BX79" s="250">
        <f>'2.3'!BX79/'3.1.a'!$L$183</f>
        <v>0</v>
      </c>
      <c r="BY79" s="250">
        <f>'2.3'!BY79/'3.1.a'!$L$183</f>
        <v>0</v>
      </c>
      <c r="BZ79" s="250">
        <f>'2.3'!BZ79/'3.1.a'!$L$183</f>
        <v>9.9381233088227726E-4</v>
      </c>
      <c r="CA79" s="250">
        <f>'2.3'!CA79/'3.1.a'!$L$183</f>
        <v>6.6086477895290144E-5</v>
      </c>
      <c r="CB79" s="250">
        <f>'2.3'!CB79/'3.1.a'!$L$183</f>
        <v>1.0143028106159989E-4</v>
      </c>
      <c r="CC79" s="250">
        <f>'2.3'!CC79/'3.1.a'!$L$183</f>
        <v>0</v>
      </c>
      <c r="CD79" s="251">
        <f>'2.3'!CD79/'3.1.a'!$L$183</f>
        <v>1.1613290898391674E-3</v>
      </c>
      <c r="CE79" s="249">
        <f>'2.3'!CE79/'3.1.a'!$M$183</f>
        <v>1.0037760985478837E-3</v>
      </c>
      <c r="CF79" s="250">
        <f>'2.3'!CF79/'3.1.a'!$M$183</f>
        <v>0</v>
      </c>
      <c r="CG79" s="250">
        <f>'2.3'!CG79/'3.1.a'!$M$183</f>
        <v>0</v>
      </c>
      <c r="CH79" s="250">
        <f>'2.3'!CH79/'3.1.a'!$M$183</f>
        <v>1.0037760985478837E-3</v>
      </c>
      <c r="CI79" s="250">
        <f>'2.3'!CI79/'3.1.a'!$M$183</f>
        <v>4.2057488208725902E-5</v>
      </c>
      <c r="CJ79" s="250">
        <f>'2.3'!CJ79/'3.1.a'!$M$183</f>
        <v>1.3615806557092442E-4</v>
      </c>
      <c r="CK79" s="250">
        <f>'2.3'!CK79/'3.1.a'!$M$183</f>
        <v>0</v>
      </c>
      <c r="CL79" s="250">
        <f>'2.3'!CL79/'3.1.a'!$M$183</f>
        <v>1.1819916523275341E-3</v>
      </c>
    </row>
    <row r="80" spans="1:90" ht="20.100000000000001" customHeight="1" x14ac:dyDescent="0.25">
      <c r="A80" s="63" t="s">
        <v>336</v>
      </c>
      <c r="B80" s="64" t="s">
        <v>811</v>
      </c>
      <c r="C80" s="252">
        <f>'2.3'!C80/'3.1.a'!$C$183</f>
        <v>4.6767152695409778E-3</v>
      </c>
      <c r="D80" s="220">
        <f>'2.3'!D80/'3.1.a'!$C$183</f>
        <v>0</v>
      </c>
      <c r="E80" s="220">
        <f>'2.3'!E80/'3.1.a'!$C$183</f>
        <v>0</v>
      </c>
      <c r="F80" s="220">
        <f>'2.3'!F80/'3.1.a'!$C$183</f>
        <v>4.6767152695409778E-3</v>
      </c>
      <c r="G80" s="220">
        <f>'2.3'!G80/'3.1.a'!$C$183</f>
        <v>4.621386276917233E-3</v>
      </c>
      <c r="H80" s="220">
        <f>'2.3'!H80/'3.1.a'!$C$183</f>
        <v>3.7386958364547035E-3</v>
      </c>
      <c r="I80" s="220">
        <f>'2.3'!I80/'3.1.a'!$C$183</f>
        <v>0</v>
      </c>
      <c r="J80" s="253">
        <f>'2.3'!J80/'3.1.a'!$C$183</f>
        <v>1.3036797382912914E-2</v>
      </c>
      <c r="K80" s="252">
        <f>'2.3'!K80/'3.1.a'!$D$183</f>
        <v>4.5137741632243255E-3</v>
      </c>
      <c r="L80" s="220">
        <f>'2.3'!L80/'3.1.a'!$D$183</f>
        <v>0</v>
      </c>
      <c r="M80" s="220">
        <f>'2.3'!M80/'3.1.a'!$D$183</f>
        <v>0</v>
      </c>
      <c r="N80" s="220">
        <f>'2.3'!N80/'3.1.a'!$D$183</f>
        <v>4.5137741632243255E-3</v>
      </c>
      <c r="O80" s="220">
        <f>'2.3'!O80/'3.1.a'!$D$183</f>
        <v>4.5791249484162947E-3</v>
      </c>
      <c r="P80" s="220">
        <f>'2.3'!P80/'3.1.a'!$D$183</f>
        <v>3.8962716736169788E-3</v>
      </c>
      <c r="Q80" s="220">
        <f>'2.3'!Q80/'3.1.a'!$D$183</f>
        <v>0</v>
      </c>
      <c r="R80" s="253">
        <f>'2.3'!R80/'3.1.a'!$D$183</f>
        <v>1.2989170785257598E-2</v>
      </c>
      <c r="S80" s="252">
        <f>'2.3'!S80/'3.1.a'!$E$183</f>
        <v>4.3472571841587119E-3</v>
      </c>
      <c r="T80" s="220">
        <f>'2.3'!T80/'3.1.a'!$E$183</f>
        <v>0</v>
      </c>
      <c r="U80" s="220">
        <f>'2.3'!U80/'3.1.a'!$E$183</f>
        <v>0</v>
      </c>
      <c r="V80" s="220">
        <f>'2.3'!V80/'3.1.a'!$E$183</f>
        <v>4.3472571841587119E-3</v>
      </c>
      <c r="W80" s="220">
        <f>'2.3'!W80/'3.1.a'!$E$183</f>
        <v>4.5345977784977858E-3</v>
      </c>
      <c r="X80" s="220">
        <f>'2.3'!X80/'3.1.a'!$E$183</f>
        <v>4.1898246226187803E-3</v>
      </c>
      <c r="Y80" s="220">
        <f>'2.3'!Y80/'3.1.a'!$E$183</f>
        <v>0</v>
      </c>
      <c r="Z80" s="253">
        <f>'2.3'!Z80/'3.1.a'!$E$183</f>
        <v>1.3071679585275279E-2</v>
      </c>
      <c r="AA80" s="252">
        <f>'2.3'!AA80/'3.1.a'!$F$183</f>
        <v>4.1707781444998227E-3</v>
      </c>
      <c r="AB80" s="220">
        <f>'2.3'!AB80/'3.1.a'!$F$183</f>
        <v>0</v>
      </c>
      <c r="AC80" s="220">
        <f>'2.3'!AC80/'3.1.a'!$F$183</f>
        <v>0</v>
      </c>
      <c r="AD80" s="220">
        <f>'2.3'!AD80/'3.1.a'!$F$183</f>
        <v>4.1707781444998227E-3</v>
      </c>
      <c r="AE80" s="220">
        <f>'2.3'!AE80/'3.1.a'!$F$183</f>
        <v>4.7923529419487774E-3</v>
      </c>
      <c r="AF80" s="220">
        <f>'2.3'!AF80/'3.1.a'!$F$183</f>
        <v>4.1835322441457273E-3</v>
      </c>
      <c r="AG80" s="220">
        <f>'2.3'!AG80/'3.1.a'!$F$183</f>
        <v>0</v>
      </c>
      <c r="AH80" s="253">
        <f>'2.3'!AH80/'3.1.a'!$F$183</f>
        <v>1.3146663330594327E-2</v>
      </c>
      <c r="AI80" s="252">
        <f>'2.3'!AI80/'3.1.a'!$G$183</f>
        <v>4.3195782343652313E-3</v>
      </c>
      <c r="AJ80" s="220">
        <f>'2.3'!AJ80/'3.1.a'!$G$183</f>
        <v>0</v>
      </c>
      <c r="AK80" s="220">
        <f>'2.3'!AK80/'3.1.a'!$G$183</f>
        <v>0</v>
      </c>
      <c r="AL80" s="220">
        <f>'2.3'!AL80/'3.1.a'!$G$183</f>
        <v>4.3195782343652313E-3</v>
      </c>
      <c r="AM80" s="220">
        <f>'2.3'!AM80/'3.1.a'!$G$183</f>
        <v>4.9023326485246503E-3</v>
      </c>
      <c r="AN80" s="220">
        <f>'2.3'!AN80/'3.1.a'!$G$183</f>
        <v>4.2890140199428632E-3</v>
      </c>
      <c r="AO80" s="220">
        <f>'2.3'!AO80/'3.1.a'!$G$183</f>
        <v>0</v>
      </c>
      <c r="AP80" s="253">
        <f>'2.3'!AP80/'3.1.a'!$G$183</f>
        <v>1.3510924902832745E-2</v>
      </c>
      <c r="AQ80" s="252">
        <f>'2.3'!AQ80/'3.1.a'!$H$183</f>
        <v>4.6455953155107076E-3</v>
      </c>
      <c r="AR80" s="220">
        <f>'2.3'!AR80/'3.1.a'!$H$183</f>
        <v>0</v>
      </c>
      <c r="AS80" s="220">
        <f>'2.3'!AS80/'3.1.a'!$H$183</f>
        <v>0</v>
      </c>
      <c r="AT80" s="220">
        <f>'2.3'!AT80/'3.1.a'!$H$183</f>
        <v>4.6455953155107076E-3</v>
      </c>
      <c r="AU80" s="220">
        <f>'2.3'!AU80/'3.1.a'!$H$183</f>
        <v>5.3706043927177535E-3</v>
      </c>
      <c r="AV80" s="220">
        <f>'2.3'!AV80/'3.1.a'!$H$183</f>
        <v>4.5922245069746469E-3</v>
      </c>
      <c r="AW80" s="220">
        <f>'2.3'!AW80/'3.1.a'!$H$183</f>
        <v>0</v>
      </c>
      <c r="AX80" s="253">
        <f>'2.3'!AX80/'3.1.a'!$H$183</f>
        <v>1.4608424215203109E-2</v>
      </c>
      <c r="AY80" s="252">
        <f>'2.3'!AY80/'3.1.a'!$I$183</f>
        <v>4.8222119048907169E-3</v>
      </c>
      <c r="AZ80" s="220">
        <f>'2.3'!AZ80/'3.1.a'!$I$183</f>
        <v>0</v>
      </c>
      <c r="BA80" s="220">
        <f>'2.3'!BA80/'3.1.a'!$I$183</f>
        <v>0</v>
      </c>
      <c r="BB80" s="220">
        <f>'2.3'!BB80/'3.1.a'!$I$183</f>
        <v>4.8222119048907169E-3</v>
      </c>
      <c r="BC80" s="220">
        <f>'2.3'!BC80/'3.1.a'!$I$183</f>
        <v>5.6027658882358182E-3</v>
      </c>
      <c r="BD80" s="220">
        <f>'2.3'!BD80/'3.1.a'!$I$183</f>
        <v>4.919250487799268E-3</v>
      </c>
      <c r="BE80" s="220">
        <f>'2.3'!BE80/'3.1.a'!$I$183</f>
        <v>0</v>
      </c>
      <c r="BF80" s="253">
        <f>'2.3'!BF80/'3.1.a'!$I$183</f>
        <v>1.5344228280925803E-2</v>
      </c>
      <c r="BG80" s="252">
        <f>'2.3'!BG80/'3.1.a'!$J$183</f>
        <v>5.0418145108032941E-3</v>
      </c>
      <c r="BH80" s="220">
        <f>'2.3'!BH80/'3.1.a'!$J$183</f>
        <v>0</v>
      </c>
      <c r="BI80" s="220">
        <f>'2.3'!BI80/'3.1.a'!$J$183</f>
        <v>0</v>
      </c>
      <c r="BJ80" s="220">
        <f>'2.3'!BJ80/'3.1.a'!$J$183</f>
        <v>5.0418145108032941E-3</v>
      </c>
      <c r="BK80" s="220">
        <f>'2.3'!BK80/'3.1.a'!$J$183</f>
        <v>5.4151909409017257E-3</v>
      </c>
      <c r="BL80" s="220">
        <f>'2.3'!BL80/'3.1.a'!$J$183</f>
        <v>4.9409633217130039E-3</v>
      </c>
      <c r="BM80" s="220">
        <f>'2.3'!BM80/'3.1.a'!$J$183</f>
        <v>0</v>
      </c>
      <c r="BN80" s="253">
        <f>'2.3'!BN80/'3.1.a'!$J$183</f>
        <v>1.5397968773418024E-2</v>
      </c>
      <c r="BO80" s="252">
        <f>'2.3'!BO80/'3.1.a'!$K$183</f>
        <v>4.8689075901331615E-3</v>
      </c>
      <c r="BP80" s="220">
        <f>'2.3'!BP80/'3.1.a'!$K$183</f>
        <v>0</v>
      </c>
      <c r="BQ80" s="220">
        <f>'2.3'!BQ80/'3.1.a'!$K$183</f>
        <v>0</v>
      </c>
      <c r="BR80" s="220">
        <f>'2.3'!BR80/'3.1.a'!$K$183</f>
        <v>4.8689075901331615E-3</v>
      </c>
      <c r="BS80" s="220">
        <f>'2.3'!BS80/'3.1.a'!$K$183</f>
        <v>5.4688806217867529E-3</v>
      </c>
      <c r="BT80" s="220">
        <f>'2.3'!BT80/'3.1.a'!$K$183</f>
        <v>4.897627522857554E-3</v>
      </c>
      <c r="BU80" s="220">
        <f>'2.3'!BU80/'3.1.a'!$K$183</f>
        <v>0</v>
      </c>
      <c r="BV80" s="253">
        <f>'2.3'!BV80/'3.1.a'!$K$183</f>
        <v>1.523541573477747E-2</v>
      </c>
      <c r="BW80" s="252">
        <f>'2.3'!BW80/'3.1.a'!$L$183</f>
        <v>4.9781129537537919E-3</v>
      </c>
      <c r="BX80" s="220">
        <f>'2.3'!BX80/'3.1.a'!$L$183</f>
        <v>0</v>
      </c>
      <c r="BY80" s="220">
        <f>'2.3'!BY80/'3.1.a'!$L$183</f>
        <v>0</v>
      </c>
      <c r="BZ80" s="220">
        <f>'2.3'!BZ80/'3.1.a'!$L$183</f>
        <v>4.9781129537537919E-3</v>
      </c>
      <c r="CA80" s="220">
        <f>'2.3'!CA80/'3.1.a'!$L$183</f>
        <v>5.4725085721370635E-3</v>
      </c>
      <c r="CB80" s="220">
        <f>'2.3'!CB80/'3.1.a'!$L$183</f>
        <v>5.0805832635170099E-3</v>
      </c>
      <c r="CC80" s="220">
        <f>'2.3'!CC80/'3.1.a'!$L$183</f>
        <v>0</v>
      </c>
      <c r="CD80" s="253">
        <f>'2.3'!CD80/'3.1.a'!$L$183</f>
        <v>1.5531204789407865E-2</v>
      </c>
      <c r="CE80" s="252">
        <f>'2.3'!CE80/'3.1.a'!$M$183</f>
        <v>5.2071301745580762E-3</v>
      </c>
      <c r="CF80" s="220">
        <f>'2.3'!CF80/'3.1.a'!$M$183</f>
        <v>0</v>
      </c>
      <c r="CG80" s="220">
        <f>'2.3'!CG80/'3.1.a'!$M$183</f>
        <v>0</v>
      </c>
      <c r="CH80" s="220">
        <f>'2.3'!CH80/'3.1.a'!$M$183</f>
        <v>5.2071301745580762E-3</v>
      </c>
      <c r="CI80" s="220">
        <f>'2.3'!CI80/'3.1.a'!$M$183</f>
        <v>5.7242703773956989E-3</v>
      </c>
      <c r="CJ80" s="220">
        <f>'2.3'!CJ80/'3.1.a'!$M$183</f>
        <v>5.3143146131036136E-3</v>
      </c>
      <c r="CK80" s="220">
        <f>'2.3'!CK80/'3.1.a'!$M$183</f>
        <v>0</v>
      </c>
      <c r="CL80" s="220">
        <f>'2.3'!CL80/'3.1.a'!$M$183</f>
        <v>1.6245715165057389E-2</v>
      </c>
    </row>
    <row r="81" spans="1:1" ht="20.100000000000001" customHeight="1" x14ac:dyDescent="0.25">
      <c r="A81" s="105" t="s">
        <v>589</v>
      </c>
    </row>
    <row r="82" spans="1:1" ht="20.100000000000001" customHeight="1" x14ac:dyDescent="0.25">
      <c r="A82" s="105" t="s">
        <v>853</v>
      </c>
    </row>
    <row r="83" spans="1:1" ht="20.100000000000001" customHeight="1" x14ac:dyDescent="0.25">
      <c r="A83" s="105" t="s">
        <v>590</v>
      </c>
    </row>
    <row r="84" spans="1:1" ht="20.100000000000001" customHeight="1" x14ac:dyDescent="0.25">
      <c r="A84" s="105" t="s">
        <v>804</v>
      </c>
    </row>
    <row r="85" spans="1:1" ht="20.100000000000001" customHeight="1" x14ac:dyDescent="0.25">
      <c r="A85" s="105" t="s">
        <v>592</v>
      </c>
    </row>
    <row r="86" spans="1:1" ht="20.100000000000001" customHeight="1" x14ac:dyDescent="0.25">
      <c r="A86" s="105" t="s">
        <v>851</v>
      </c>
    </row>
    <row r="87" spans="1:1" ht="20.100000000000001" customHeight="1" x14ac:dyDescent="0.25">
      <c r="A87" s="105" t="s">
        <v>593</v>
      </c>
    </row>
    <row r="88" spans="1:1" ht="20.100000000000001" customHeight="1" x14ac:dyDescent="0.25">
      <c r="A88" s="105" t="s">
        <v>620</v>
      </c>
    </row>
    <row r="89" spans="1:1" ht="20.100000000000001" customHeight="1" x14ac:dyDescent="0.25">
      <c r="A89" s="105" t="s">
        <v>594</v>
      </c>
    </row>
    <row r="90" spans="1:1" ht="20.100000000000001" customHeight="1" x14ac:dyDescent="0.25">
      <c r="A90" s="105" t="s">
        <v>595</v>
      </c>
    </row>
    <row r="91" spans="1:1" ht="20.100000000000001" customHeight="1" x14ac:dyDescent="0.25">
      <c r="A91" s="105" t="s">
        <v>609</v>
      </c>
    </row>
    <row r="92" spans="1:1" ht="20.100000000000001" customHeight="1" x14ac:dyDescent="0.25">
      <c r="A92" s="105" t="s">
        <v>606</v>
      </c>
    </row>
    <row r="93" spans="1:1" ht="20.100000000000001" customHeight="1" x14ac:dyDescent="0.25">
      <c r="A93" s="105" t="s">
        <v>610</v>
      </c>
    </row>
    <row r="94" spans="1:1" ht="20.100000000000001" customHeight="1" x14ac:dyDescent="0.25">
      <c r="A94" s="105" t="s">
        <v>611</v>
      </c>
    </row>
    <row r="95" spans="1:1" ht="20.100000000000001" customHeight="1" x14ac:dyDescent="0.25">
      <c r="A95" s="105" t="s">
        <v>614</v>
      </c>
    </row>
    <row r="96" spans="1:1" ht="20.100000000000001" customHeight="1" x14ac:dyDescent="0.25">
      <c r="A96" s="105" t="s">
        <v>615</v>
      </c>
    </row>
  </sheetData>
  <mergeCells count="67">
    <mergeCell ref="BW5:BZ5"/>
    <mergeCell ref="CA5:CA6"/>
    <mergeCell ref="CB5:CB6"/>
    <mergeCell ref="CC5:CC6"/>
    <mergeCell ref="CD5:CD6"/>
    <mergeCell ref="BV5:BV6"/>
    <mergeCell ref="BE5:BE6"/>
    <mergeCell ref="BF5:BF6"/>
    <mergeCell ref="BG5:BJ5"/>
    <mergeCell ref="BK5:BK6"/>
    <mergeCell ref="BL5:BL6"/>
    <mergeCell ref="BM5:BM6"/>
    <mergeCell ref="BN5:BN6"/>
    <mergeCell ref="BO5:BR5"/>
    <mergeCell ref="BS5:BS6"/>
    <mergeCell ref="BT5:BT6"/>
    <mergeCell ref="BU5:BU6"/>
    <mergeCell ref="BD5:BD6"/>
    <mergeCell ref="AM5:AM6"/>
    <mergeCell ref="AN5:AN6"/>
    <mergeCell ref="AO5:AO6"/>
    <mergeCell ref="AP5:AP6"/>
    <mergeCell ref="AQ5:AT5"/>
    <mergeCell ref="AU5:AU6"/>
    <mergeCell ref="AV5:AV6"/>
    <mergeCell ref="AW5:AW6"/>
    <mergeCell ref="AX5:AX6"/>
    <mergeCell ref="AY5:BB5"/>
    <mergeCell ref="BC5:BC6"/>
    <mergeCell ref="AQ4:AX4"/>
    <mergeCell ref="AY4:BF4"/>
    <mergeCell ref="BG4:BN4"/>
    <mergeCell ref="BO4:BV4"/>
    <mergeCell ref="BW4:CD4"/>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I4:AP4"/>
    <mergeCell ref="K5:N5"/>
    <mergeCell ref="O5:O6"/>
    <mergeCell ref="P5:P6"/>
    <mergeCell ref="Q5:Q6"/>
    <mergeCell ref="AI5:AL5"/>
    <mergeCell ref="AA5:AD5"/>
    <mergeCell ref="AE5:AE6"/>
    <mergeCell ref="AF5:AF6"/>
    <mergeCell ref="AG5:AG6"/>
    <mergeCell ref="AH5:AH6"/>
    <mergeCell ref="CE4:CL4"/>
    <mergeCell ref="CE5:CH5"/>
    <mergeCell ref="CI5:CI6"/>
    <mergeCell ref="CJ5:CJ6"/>
    <mergeCell ref="CK5:CK6"/>
    <mergeCell ref="CL5:CL6"/>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9743-F8A4-4C2F-B8AC-3EAA358987C5}">
  <sheetPr codeName="Planilha28"/>
  <dimension ref="A1:CM49"/>
  <sheetViews>
    <sheetView showGridLines="0" workbookViewId="0">
      <pane xSplit="2" ySplit="6" topLeftCell="CE7" activePane="bottomRight" state="frozen"/>
      <selection pane="topRight" activeCell="C1" sqref="C1"/>
      <selection pane="bottomLeft" activeCell="A7" sqref="A7"/>
      <selection pane="bottomRight" activeCell="B3" sqref="B3"/>
    </sheetView>
  </sheetViews>
  <sheetFormatPr defaultRowHeight="20.100000000000001" customHeight="1" x14ac:dyDescent="0.25"/>
  <cols>
    <col min="1" max="1" width="9.140625" style="117"/>
    <col min="2" max="2" width="77.7109375" style="117" bestFit="1" customWidth="1"/>
    <col min="3" max="3" width="15.7109375" style="117" customWidth="1"/>
    <col min="4" max="4" width="15" style="117" customWidth="1"/>
    <col min="5" max="11" width="15.7109375" style="117" customWidth="1"/>
    <col min="12" max="12" width="15" style="117" customWidth="1"/>
    <col min="13" max="19" width="15.7109375" style="117" customWidth="1"/>
    <col min="20" max="20" width="15" style="117" customWidth="1"/>
    <col min="21" max="27" width="15.7109375" style="117" customWidth="1"/>
    <col min="28" max="28" width="15" style="117" customWidth="1"/>
    <col min="29" max="35" width="15.7109375" style="117" customWidth="1"/>
    <col min="36" max="36" width="15" style="117" customWidth="1"/>
    <col min="37" max="43" width="15.7109375" style="117" customWidth="1"/>
    <col min="44" max="44" width="15" style="117" customWidth="1"/>
    <col min="45" max="51" width="15.7109375" style="117" customWidth="1"/>
    <col min="52" max="52" width="15" style="117" customWidth="1"/>
    <col min="53" max="59" width="15.7109375" style="117" customWidth="1"/>
    <col min="60" max="60" width="15" style="117" customWidth="1"/>
    <col min="61" max="67" width="15.7109375" style="117" customWidth="1"/>
    <col min="68" max="68" width="15" style="117" customWidth="1"/>
    <col min="69" max="75" width="15.7109375" style="117" customWidth="1"/>
    <col min="76" max="76" width="15" style="117" customWidth="1"/>
    <col min="77" max="83" width="15.7109375" style="117" customWidth="1"/>
    <col min="84" max="84" width="15" style="117" customWidth="1"/>
    <col min="85" max="90" width="15.7109375" style="117" customWidth="1"/>
    <col min="91" max="91" width="9.140625" style="297"/>
    <col min="92" max="16384" width="9.140625" style="117"/>
  </cols>
  <sheetData>
    <row r="1" spans="1:91" ht="20.100000000000001" customHeight="1" x14ac:dyDescent="0.25">
      <c r="A1" s="99" t="s">
        <v>783</v>
      </c>
    </row>
    <row r="2" spans="1:91" ht="20.100000000000001" customHeight="1" x14ac:dyDescent="0.25">
      <c r="A2" s="99" t="s">
        <v>670</v>
      </c>
    </row>
    <row r="4" spans="1:91" s="136" customFormat="1" ht="20.100000000000001" customHeight="1" x14ac:dyDescent="0.25">
      <c r="A4" s="308" t="s">
        <v>531</v>
      </c>
      <c r="B4" s="309"/>
      <c r="C4" s="314">
        <v>2010</v>
      </c>
      <c r="D4" s="315"/>
      <c r="E4" s="315"/>
      <c r="F4" s="315"/>
      <c r="G4" s="315"/>
      <c r="H4" s="315"/>
      <c r="I4" s="315"/>
      <c r="J4" s="315"/>
      <c r="K4" s="330">
        <v>2011</v>
      </c>
      <c r="L4" s="315"/>
      <c r="M4" s="315"/>
      <c r="N4" s="315"/>
      <c r="O4" s="315"/>
      <c r="P4" s="315"/>
      <c r="Q4" s="315"/>
      <c r="R4" s="316"/>
      <c r="S4" s="330">
        <v>2012</v>
      </c>
      <c r="T4" s="315"/>
      <c r="U4" s="315"/>
      <c r="V4" s="315"/>
      <c r="W4" s="315"/>
      <c r="X4" s="315"/>
      <c r="Y4" s="315"/>
      <c r="Z4" s="316"/>
      <c r="AA4" s="330">
        <v>2013</v>
      </c>
      <c r="AB4" s="315"/>
      <c r="AC4" s="315"/>
      <c r="AD4" s="315"/>
      <c r="AE4" s="315"/>
      <c r="AF4" s="315"/>
      <c r="AG4" s="315"/>
      <c r="AH4" s="316"/>
      <c r="AI4" s="330">
        <v>2014</v>
      </c>
      <c r="AJ4" s="315"/>
      <c r="AK4" s="315"/>
      <c r="AL4" s="315"/>
      <c r="AM4" s="315"/>
      <c r="AN4" s="315"/>
      <c r="AO4" s="315"/>
      <c r="AP4" s="316"/>
      <c r="AQ4" s="330">
        <v>2015</v>
      </c>
      <c r="AR4" s="315"/>
      <c r="AS4" s="315"/>
      <c r="AT4" s="315"/>
      <c r="AU4" s="315"/>
      <c r="AV4" s="315"/>
      <c r="AW4" s="315"/>
      <c r="AX4" s="316"/>
      <c r="AY4" s="330">
        <v>2016</v>
      </c>
      <c r="AZ4" s="315"/>
      <c r="BA4" s="315"/>
      <c r="BB4" s="315"/>
      <c r="BC4" s="315"/>
      <c r="BD4" s="315"/>
      <c r="BE4" s="315"/>
      <c r="BF4" s="316"/>
      <c r="BG4" s="330">
        <v>2017</v>
      </c>
      <c r="BH4" s="315"/>
      <c r="BI4" s="315"/>
      <c r="BJ4" s="315"/>
      <c r="BK4" s="315"/>
      <c r="BL4" s="315"/>
      <c r="BM4" s="315"/>
      <c r="BN4" s="316"/>
      <c r="BO4" s="330">
        <v>2018</v>
      </c>
      <c r="BP4" s="315"/>
      <c r="BQ4" s="315"/>
      <c r="BR4" s="315"/>
      <c r="BS4" s="315"/>
      <c r="BT4" s="315"/>
      <c r="BU4" s="315"/>
      <c r="BV4" s="316"/>
      <c r="BW4" s="330">
        <v>2019</v>
      </c>
      <c r="BX4" s="315"/>
      <c r="BY4" s="315"/>
      <c r="BZ4" s="315"/>
      <c r="CA4" s="315"/>
      <c r="CB4" s="315"/>
      <c r="CC4" s="315"/>
      <c r="CD4" s="316"/>
      <c r="CE4" s="330">
        <v>2020</v>
      </c>
      <c r="CF4" s="315"/>
      <c r="CG4" s="315"/>
      <c r="CH4" s="315"/>
      <c r="CI4" s="315"/>
      <c r="CJ4" s="315"/>
      <c r="CK4" s="315"/>
      <c r="CL4" s="316"/>
      <c r="CM4" s="298"/>
    </row>
    <row r="5" spans="1:91" s="136" customFormat="1" ht="20.100000000000001" customHeight="1" x14ac:dyDescent="0.25">
      <c r="A5" s="310"/>
      <c r="B5" s="311"/>
      <c r="C5" s="314" t="s">
        <v>241</v>
      </c>
      <c r="D5" s="315"/>
      <c r="E5" s="315"/>
      <c r="F5" s="317"/>
      <c r="G5" s="318" t="s">
        <v>582</v>
      </c>
      <c r="H5" s="318" t="s">
        <v>583</v>
      </c>
      <c r="I5" s="318" t="s">
        <v>584</v>
      </c>
      <c r="J5" s="320" t="s">
        <v>585</v>
      </c>
      <c r="K5" s="330" t="s">
        <v>241</v>
      </c>
      <c r="L5" s="315"/>
      <c r="M5" s="315"/>
      <c r="N5" s="317"/>
      <c r="O5" s="318" t="s">
        <v>582</v>
      </c>
      <c r="P5" s="318" t="s">
        <v>583</v>
      </c>
      <c r="Q5" s="318" t="s">
        <v>584</v>
      </c>
      <c r="R5" s="331" t="s">
        <v>585</v>
      </c>
      <c r="S5" s="330" t="s">
        <v>241</v>
      </c>
      <c r="T5" s="315"/>
      <c r="U5" s="315"/>
      <c r="V5" s="317"/>
      <c r="W5" s="318" t="s">
        <v>582</v>
      </c>
      <c r="X5" s="318" t="s">
        <v>583</v>
      </c>
      <c r="Y5" s="318" t="s">
        <v>584</v>
      </c>
      <c r="Z5" s="331" t="s">
        <v>585</v>
      </c>
      <c r="AA5" s="330" t="s">
        <v>241</v>
      </c>
      <c r="AB5" s="315"/>
      <c r="AC5" s="315"/>
      <c r="AD5" s="317"/>
      <c r="AE5" s="318" t="s">
        <v>582</v>
      </c>
      <c r="AF5" s="318" t="s">
        <v>583</v>
      </c>
      <c r="AG5" s="318" t="s">
        <v>584</v>
      </c>
      <c r="AH5" s="331" t="s">
        <v>585</v>
      </c>
      <c r="AI5" s="330" t="s">
        <v>241</v>
      </c>
      <c r="AJ5" s="315"/>
      <c r="AK5" s="315"/>
      <c r="AL5" s="317"/>
      <c r="AM5" s="318" t="s">
        <v>582</v>
      </c>
      <c r="AN5" s="318" t="s">
        <v>583</v>
      </c>
      <c r="AO5" s="318" t="s">
        <v>584</v>
      </c>
      <c r="AP5" s="331" t="s">
        <v>585</v>
      </c>
      <c r="AQ5" s="330" t="s">
        <v>241</v>
      </c>
      <c r="AR5" s="315"/>
      <c r="AS5" s="315"/>
      <c r="AT5" s="317"/>
      <c r="AU5" s="318" t="s">
        <v>582</v>
      </c>
      <c r="AV5" s="318" t="s">
        <v>583</v>
      </c>
      <c r="AW5" s="318" t="s">
        <v>584</v>
      </c>
      <c r="AX5" s="331" t="s">
        <v>585</v>
      </c>
      <c r="AY5" s="330" t="s">
        <v>241</v>
      </c>
      <c r="AZ5" s="315"/>
      <c r="BA5" s="315"/>
      <c r="BB5" s="317"/>
      <c r="BC5" s="318" t="s">
        <v>582</v>
      </c>
      <c r="BD5" s="318" t="s">
        <v>583</v>
      </c>
      <c r="BE5" s="318" t="s">
        <v>584</v>
      </c>
      <c r="BF5" s="331" t="s">
        <v>585</v>
      </c>
      <c r="BG5" s="330" t="s">
        <v>241</v>
      </c>
      <c r="BH5" s="315"/>
      <c r="BI5" s="315"/>
      <c r="BJ5" s="317"/>
      <c r="BK5" s="318" t="s">
        <v>582</v>
      </c>
      <c r="BL5" s="318" t="s">
        <v>583</v>
      </c>
      <c r="BM5" s="318" t="s">
        <v>584</v>
      </c>
      <c r="BN5" s="331" t="s">
        <v>585</v>
      </c>
      <c r="BO5" s="330" t="s">
        <v>241</v>
      </c>
      <c r="BP5" s="315"/>
      <c r="BQ5" s="315"/>
      <c r="BR5" s="317"/>
      <c r="BS5" s="318" t="s">
        <v>582</v>
      </c>
      <c r="BT5" s="318" t="s">
        <v>583</v>
      </c>
      <c r="BU5" s="318" t="s">
        <v>584</v>
      </c>
      <c r="BV5" s="331" t="s">
        <v>585</v>
      </c>
      <c r="BW5" s="330" t="s">
        <v>241</v>
      </c>
      <c r="BX5" s="315"/>
      <c r="BY5" s="315"/>
      <c r="BZ5" s="317"/>
      <c r="CA5" s="318" t="s">
        <v>582</v>
      </c>
      <c r="CB5" s="318" t="s">
        <v>583</v>
      </c>
      <c r="CC5" s="318" t="s">
        <v>584</v>
      </c>
      <c r="CD5" s="320" t="s">
        <v>585</v>
      </c>
      <c r="CE5" s="330" t="s">
        <v>241</v>
      </c>
      <c r="CF5" s="315"/>
      <c r="CG5" s="315"/>
      <c r="CH5" s="317"/>
      <c r="CI5" s="318" t="s">
        <v>582</v>
      </c>
      <c r="CJ5" s="318" t="s">
        <v>583</v>
      </c>
      <c r="CK5" s="318" t="s">
        <v>584</v>
      </c>
      <c r="CL5" s="320" t="s">
        <v>585</v>
      </c>
      <c r="CM5" s="298"/>
    </row>
    <row r="6" spans="1:91" s="136" customFormat="1" ht="32.25" x14ac:dyDescent="0.25">
      <c r="A6" s="312"/>
      <c r="B6" s="313"/>
      <c r="C6" s="24" t="s">
        <v>586</v>
      </c>
      <c r="D6" s="25" t="s">
        <v>587</v>
      </c>
      <c r="E6" s="25" t="s">
        <v>584</v>
      </c>
      <c r="F6" s="25" t="s">
        <v>241</v>
      </c>
      <c r="G6" s="319"/>
      <c r="H6" s="319"/>
      <c r="I6" s="319"/>
      <c r="J6" s="321"/>
      <c r="K6" s="28" t="s">
        <v>586</v>
      </c>
      <c r="L6" s="25" t="s">
        <v>587</v>
      </c>
      <c r="M6" s="25" t="s">
        <v>584</v>
      </c>
      <c r="N6" s="25" t="s">
        <v>241</v>
      </c>
      <c r="O6" s="319"/>
      <c r="P6" s="319"/>
      <c r="Q6" s="319"/>
      <c r="R6" s="332"/>
      <c r="S6" s="28" t="s">
        <v>586</v>
      </c>
      <c r="T6" s="25" t="s">
        <v>587</v>
      </c>
      <c r="U6" s="25" t="s">
        <v>584</v>
      </c>
      <c r="V6" s="25" t="s">
        <v>241</v>
      </c>
      <c r="W6" s="319"/>
      <c r="X6" s="319"/>
      <c r="Y6" s="319"/>
      <c r="Z6" s="332"/>
      <c r="AA6" s="28" t="s">
        <v>586</v>
      </c>
      <c r="AB6" s="25" t="s">
        <v>587</v>
      </c>
      <c r="AC6" s="25" t="s">
        <v>584</v>
      </c>
      <c r="AD6" s="25" t="s">
        <v>241</v>
      </c>
      <c r="AE6" s="319"/>
      <c r="AF6" s="319"/>
      <c r="AG6" s="319"/>
      <c r="AH6" s="332"/>
      <c r="AI6" s="28" t="s">
        <v>586</v>
      </c>
      <c r="AJ6" s="25" t="s">
        <v>587</v>
      </c>
      <c r="AK6" s="25" t="s">
        <v>584</v>
      </c>
      <c r="AL6" s="25" t="s">
        <v>241</v>
      </c>
      <c r="AM6" s="319"/>
      <c r="AN6" s="319"/>
      <c r="AO6" s="319"/>
      <c r="AP6" s="332"/>
      <c r="AQ6" s="28" t="s">
        <v>586</v>
      </c>
      <c r="AR6" s="25" t="s">
        <v>587</v>
      </c>
      <c r="AS6" s="25" t="s">
        <v>584</v>
      </c>
      <c r="AT6" s="25" t="s">
        <v>241</v>
      </c>
      <c r="AU6" s="319"/>
      <c r="AV6" s="319"/>
      <c r="AW6" s="319"/>
      <c r="AX6" s="332"/>
      <c r="AY6" s="28" t="s">
        <v>586</v>
      </c>
      <c r="AZ6" s="25" t="s">
        <v>587</v>
      </c>
      <c r="BA6" s="25" t="s">
        <v>584</v>
      </c>
      <c r="BB6" s="25" t="s">
        <v>241</v>
      </c>
      <c r="BC6" s="319"/>
      <c r="BD6" s="319"/>
      <c r="BE6" s="319"/>
      <c r="BF6" s="332"/>
      <c r="BG6" s="28" t="s">
        <v>586</v>
      </c>
      <c r="BH6" s="25" t="s">
        <v>587</v>
      </c>
      <c r="BI6" s="25" t="s">
        <v>584</v>
      </c>
      <c r="BJ6" s="25" t="s">
        <v>241</v>
      </c>
      <c r="BK6" s="319"/>
      <c r="BL6" s="319"/>
      <c r="BM6" s="319"/>
      <c r="BN6" s="332"/>
      <c r="BO6" s="28" t="s">
        <v>586</v>
      </c>
      <c r="BP6" s="25" t="s">
        <v>587</v>
      </c>
      <c r="BQ6" s="25" t="s">
        <v>584</v>
      </c>
      <c r="BR6" s="25" t="s">
        <v>241</v>
      </c>
      <c r="BS6" s="319"/>
      <c r="BT6" s="319"/>
      <c r="BU6" s="319"/>
      <c r="BV6" s="332"/>
      <c r="BW6" s="28" t="s">
        <v>586</v>
      </c>
      <c r="BX6" s="25" t="s">
        <v>587</v>
      </c>
      <c r="BY6" s="25" t="s">
        <v>584</v>
      </c>
      <c r="BZ6" s="25" t="s">
        <v>241</v>
      </c>
      <c r="CA6" s="319"/>
      <c r="CB6" s="319"/>
      <c r="CC6" s="319"/>
      <c r="CD6" s="321"/>
      <c r="CE6" s="28" t="s">
        <v>586</v>
      </c>
      <c r="CF6" s="25" t="s">
        <v>587</v>
      </c>
      <c r="CG6" s="25" t="s">
        <v>584</v>
      </c>
      <c r="CH6" s="25" t="s">
        <v>241</v>
      </c>
      <c r="CI6" s="319"/>
      <c r="CJ6" s="319"/>
      <c r="CK6" s="319"/>
      <c r="CL6" s="321"/>
      <c r="CM6" s="298"/>
    </row>
    <row r="7" spans="1:91" ht="20.100000000000001" customHeight="1" x14ac:dyDescent="0.25">
      <c r="A7" s="18" t="s">
        <v>401</v>
      </c>
      <c r="B7" s="19" t="s">
        <v>816</v>
      </c>
      <c r="C7" s="222">
        <f>'2.4'!C7/'3.1.a'!$C$183</f>
        <v>0.23740301075732712</v>
      </c>
      <c r="D7" s="96">
        <f>'2.4'!D7/'3.1.a'!$C$183</f>
        <v>1.7892849358196551E-2</v>
      </c>
      <c r="E7" s="96">
        <f>'2.4'!E7/'3.1.a'!$C$183</f>
        <v>-8.8903320177042492E-4</v>
      </c>
      <c r="F7" s="96">
        <f>'2.4'!F7/'3.1.a'!$C$183</f>
        <v>0.25440682691375321</v>
      </c>
      <c r="G7" s="96">
        <f>'2.4'!G7/'3.1.a'!$C$183</f>
        <v>0.12211859849529004</v>
      </c>
      <c r="H7" s="96">
        <f>'2.4'!H7/'3.1.a'!$C$183</f>
        <v>8.0822989748588425E-2</v>
      </c>
      <c r="I7" s="96">
        <f>'2.4'!I7/'3.1.a'!$C$183</f>
        <v>-9.1271078329219255E-2</v>
      </c>
      <c r="J7" s="223">
        <f>'2.4'!J7/'3.1.a'!$C$183</f>
        <v>0.36607733682841243</v>
      </c>
      <c r="K7" s="222">
        <f>'2.4'!K7/'3.1.a'!$D$183</f>
        <v>0.24018615933779344</v>
      </c>
      <c r="L7" s="96">
        <f>'2.4'!L7/'3.1.a'!$D$183</f>
        <v>1.812151727157273E-2</v>
      </c>
      <c r="M7" s="96">
        <f>'2.4'!M7/'3.1.a'!$D$183</f>
        <v>-5.8037026932292461E-4</v>
      </c>
      <c r="N7" s="96">
        <f>'2.4'!N7/'3.1.a'!$D$183</f>
        <v>0.25772730634004326</v>
      </c>
      <c r="O7" s="96">
        <f>'2.4'!O7/'3.1.a'!$D$183</f>
        <v>0.12015632408946354</v>
      </c>
      <c r="P7" s="96">
        <f>'2.4'!P7/'3.1.a'!$D$183</f>
        <v>8.2544721885153854E-2</v>
      </c>
      <c r="Q7" s="96">
        <f>'2.4'!Q7/'3.1.a'!$D$183</f>
        <v>-9.0955840197966556E-2</v>
      </c>
      <c r="R7" s="223">
        <f>'2.4'!R7/'3.1.a'!$D$183</f>
        <v>0.36947251211669407</v>
      </c>
      <c r="S7" s="222">
        <f>'2.4'!S7/'3.1.a'!$E$183</f>
        <v>0.24292367212029392</v>
      </c>
      <c r="T7" s="96">
        <f>'2.4'!T7/'3.1.a'!$E$183</f>
        <v>1.9001335684437026E-2</v>
      </c>
      <c r="U7" s="96">
        <f>'2.4'!U7/'3.1.a'!$E$183</f>
        <v>-6.8711919181849135E-4</v>
      </c>
      <c r="V7" s="96">
        <f>'2.4'!V7/'3.1.a'!$E$183</f>
        <v>0.26123788861291247</v>
      </c>
      <c r="W7" s="96">
        <f>'2.4'!W7/'3.1.a'!$E$183</f>
        <v>0.11974009395354328</v>
      </c>
      <c r="X7" s="96">
        <f>'2.4'!X7/'3.1.a'!$E$183</f>
        <v>8.4617346384569136E-2</v>
      </c>
      <c r="Y7" s="96">
        <f>'2.4'!Y7/'3.1.a'!$E$183</f>
        <v>-9.1788303624183512E-2</v>
      </c>
      <c r="Z7" s="223">
        <f>'2.4'!Z7/'3.1.a'!$E$183</f>
        <v>0.37380702532684135</v>
      </c>
      <c r="AA7" s="222">
        <f>'2.4'!AA7/'3.1.a'!$F$183</f>
        <v>0.2385124666731922</v>
      </c>
      <c r="AB7" s="96">
        <f>'2.4'!AB7/'3.1.a'!$F$183</f>
        <v>1.9674277081689444E-2</v>
      </c>
      <c r="AC7" s="96">
        <f>'2.4'!AC7/'3.1.a'!$F$183</f>
        <v>-6.5606488385610445E-4</v>
      </c>
      <c r="AD7" s="96">
        <f>'2.4'!AD7/'3.1.a'!$F$183</f>
        <v>0.25753067887102549</v>
      </c>
      <c r="AE7" s="96">
        <f>'2.4'!AE7/'3.1.a'!$F$183</f>
        <v>0.11986756350975353</v>
      </c>
      <c r="AF7" s="96">
        <f>'2.4'!AF7/'3.1.a'!$F$183</f>
        <v>8.1330784190646099E-2</v>
      </c>
      <c r="AG7" s="96">
        <f>'2.4'!AG7/'3.1.a'!$F$183</f>
        <v>-8.7291302453411782E-2</v>
      </c>
      <c r="AH7" s="223">
        <f>'2.4'!AH7/'3.1.a'!$F$183</f>
        <v>0.37143772411801335</v>
      </c>
      <c r="AI7" s="222">
        <f>'2.4'!AI7/'3.1.a'!$G$183</f>
        <v>0.22644755457973675</v>
      </c>
      <c r="AJ7" s="96">
        <f>'2.4'!AJ7/'3.1.a'!$G$183</f>
        <v>2.0423471604631493E-2</v>
      </c>
      <c r="AK7" s="96">
        <f>'2.4'!AK7/'3.1.a'!$G$183</f>
        <v>-8.2885481158957329E-4</v>
      </c>
      <c r="AL7" s="96">
        <f>'2.4'!AL7/'3.1.a'!$G$183</f>
        <v>0.24604217137277867</v>
      </c>
      <c r="AM7" s="96">
        <f>'2.4'!AM7/'3.1.a'!$G$183</f>
        <v>0.11835653392922266</v>
      </c>
      <c r="AN7" s="96">
        <f>'2.4'!AN7/'3.1.a'!$G$183</f>
        <v>8.3752636857407955E-2</v>
      </c>
      <c r="AO7" s="96">
        <f>'2.4'!AO7/'3.1.a'!$G$183</f>
        <v>-8.7398846775251837E-2</v>
      </c>
      <c r="AP7" s="223">
        <f>'2.4'!AP7/'3.1.a'!$G$183</f>
        <v>0.36075249538415755</v>
      </c>
      <c r="AQ7" s="222">
        <f>'2.4'!AQ7/'3.1.a'!$H$183</f>
        <v>0.23289774310267281</v>
      </c>
      <c r="AR7" s="96">
        <f>'2.4'!AR7/'3.1.a'!$H$183</f>
        <v>2.2926076760231808E-2</v>
      </c>
      <c r="AS7" s="96">
        <f>'2.4'!AS7/'3.1.a'!$H$183</f>
        <v>-8.9863832721209075E-4</v>
      </c>
      <c r="AT7" s="96">
        <f>'2.4'!AT7/'3.1.a'!$H$183</f>
        <v>0.25492518153569249</v>
      </c>
      <c r="AU7" s="96">
        <f>'2.4'!AU7/'3.1.a'!$H$183</f>
        <v>0.12138426349110182</v>
      </c>
      <c r="AV7" s="96">
        <f>'2.4'!AV7/'3.1.a'!$H$183</f>
        <v>8.5928571620507002E-2</v>
      </c>
      <c r="AW7" s="96">
        <f>'2.4'!AW7/'3.1.a'!$H$183</f>
        <v>-8.7556947635713436E-2</v>
      </c>
      <c r="AX7" s="223">
        <f>'2.4'!AX7/'3.1.a'!$H$183</f>
        <v>0.37468106901158793</v>
      </c>
      <c r="AY7" s="222">
        <f>'2.4'!AY7/'3.1.a'!$I$183</f>
        <v>0.23715304827145439</v>
      </c>
      <c r="AZ7" s="96">
        <f>'2.4'!AZ7/'3.1.a'!$I$183</f>
        <v>2.3170129158978439E-2</v>
      </c>
      <c r="BA7" s="96">
        <f>'2.4'!BA7/'3.1.a'!$I$183</f>
        <v>-1.0438640313602992E-3</v>
      </c>
      <c r="BB7" s="96">
        <f>'2.4'!BB7/'3.1.a'!$I$183</f>
        <v>0.25927931339907256</v>
      </c>
      <c r="BC7" s="96">
        <f>'2.4'!BC7/'3.1.a'!$I$183</f>
        <v>0.12156788454402796</v>
      </c>
      <c r="BD7" s="96">
        <f>'2.4'!BD7/'3.1.a'!$I$183</f>
        <v>8.8981305827539811E-2</v>
      </c>
      <c r="BE7" s="96">
        <f>'2.4'!BE7/'3.1.a'!$I$183</f>
        <v>-8.8021440241988172E-2</v>
      </c>
      <c r="BF7" s="223">
        <f>'2.4'!BF7/'3.1.a'!$I$183</f>
        <v>0.38180706352865218</v>
      </c>
      <c r="BG7" s="222">
        <f>'2.4'!BG7/'3.1.a'!$J$183</f>
        <v>0.22314507192092164</v>
      </c>
      <c r="BH7" s="96">
        <f>'2.4'!BH7/'3.1.a'!$J$183</f>
        <v>2.4149267511781012E-2</v>
      </c>
      <c r="BI7" s="96">
        <f>'2.4'!BI7/'3.1.a'!$J$183</f>
        <v>-9.8257712157308677E-4</v>
      </c>
      <c r="BJ7" s="96">
        <f>'2.4'!BJ7/'3.1.a'!$J$183</f>
        <v>0.24631176231112958</v>
      </c>
      <c r="BK7" s="96">
        <f>'2.4'!BK7/'3.1.a'!$J$183</f>
        <v>0.12111892343882805</v>
      </c>
      <c r="BL7" s="96">
        <f>'2.4'!BL7/'3.1.a'!$J$183</f>
        <v>8.7364148795394767E-2</v>
      </c>
      <c r="BM7" s="96">
        <f>'2.4'!BM7/'3.1.a'!$J$183</f>
        <v>-8.4746768739279679E-2</v>
      </c>
      <c r="BN7" s="223">
        <f>'2.4'!BN7/'3.1.a'!$J$183</f>
        <v>0.37004806580607275</v>
      </c>
      <c r="BO7" s="222">
        <f>'2.4'!BO7/'3.1.a'!$K$183</f>
        <v>0.23409630712691221</v>
      </c>
      <c r="BP7" s="96">
        <f>'2.4'!BP7/'3.1.a'!$K$183</f>
        <v>1.9705394688798922E-2</v>
      </c>
      <c r="BQ7" s="96">
        <f>'2.4'!BQ7/'3.1.a'!$K$183</f>
        <v>-8.8305832221253122E-4</v>
      </c>
      <c r="BR7" s="96">
        <f>'2.4'!BR7/'3.1.a'!$K$183</f>
        <v>0.25291864349349863</v>
      </c>
      <c r="BS7" s="96">
        <f>'2.4'!BS7/'3.1.a'!$K$183</f>
        <v>0.12193631965311515</v>
      </c>
      <c r="BT7" s="96">
        <f>'2.4'!BT7/'3.1.a'!$K$183</f>
        <v>8.9612081522523895E-2</v>
      </c>
      <c r="BU7" s="96">
        <f>'2.4'!BU7/'3.1.a'!$K$183</f>
        <v>-8.7972625344581487E-2</v>
      </c>
      <c r="BV7" s="223">
        <f>'2.4'!BV7/'3.1.a'!$K$183</f>
        <v>0.37649441932455618</v>
      </c>
      <c r="BW7" s="222">
        <f>'2.4'!BW7/'3.1.a'!$L$183</f>
        <v>0.24205580266107099</v>
      </c>
      <c r="BX7" s="96">
        <f>'2.4'!BX7/'3.1.a'!$L$183</f>
        <v>2.1539214321557993E-2</v>
      </c>
      <c r="BY7" s="96">
        <f>'2.4'!BY7/'3.1.a'!$L$183</f>
        <v>-6.942470141984632E-4</v>
      </c>
      <c r="BZ7" s="96">
        <f>'2.4'!BZ7/'3.1.a'!$L$183</f>
        <v>0.26290076996843054</v>
      </c>
      <c r="CA7" s="96">
        <f>'2.4'!CA7/'3.1.a'!$L$183</f>
        <v>0.12329823847204084</v>
      </c>
      <c r="CB7" s="96">
        <f>'2.4'!CB7/'3.1.a'!$L$183</f>
        <v>9.2760706720999453E-2</v>
      </c>
      <c r="CC7" s="96">
        <f>'2.4'!CC7/'3.1.a'!$L$183</f>
        <v>-8.9171600792035732E-2</v>
      </c>
      <c r="CD7" s="223">
        <f>'2.4'!CD7/'3.1.a'!$L$183</f>
        <v>0.38978811436943506</v>
      </c>
      <c r="CE7" s="222">
        <f>'2.4'!CE7/'3.1.a'!$M$183</f>
        <v>0.21375792201110619</v>
      </c>
      <c r="CF7" s="96">
        <f>'2.4'!CF7/'3.1.a'!$M$183</f>
        <v>1.7155710074308869E-2</v>
      </c>
      <c r="CG7" s="96">
        <f>'2.4'!CG7/'3.1.a'!$M$183</f>
        <v>0</v>
      </c>
      <c r="CH7" s="96">
        <f>'2.4'!CH7/'3.1.a'!$M$183</f>
        <v>0.23091363208541507</v>
      </c>
      <c r="CI7" s="96">
        <f>'2.4'!CI7/'3.1.a'!$M$183</f>
        <v>0.13453975816677477</v>
      </c>
      <c r="CJ7" s="96">
        <f>'2.4'!CJ7/'3.1.a'!$M$183</f>
        <v>9.582020267081609E-2</v>
      </c>
      <c r="CK7" s="96">
        <f>'2.4'!CK7/'3.1.a'!$M$183</f>
        <v>-0.10192680520759176</v>
      </c>
      <c r="CL7" s="282">
        <f>'2.4'!CL7/'3.1.a'!$M$183</f>
        <v>0.35934678771541417</v>
      </c>
    </row>
    <row r="8" spans="1:91" ht="20.100000000000001" customHeight="1" x14ac:dyDescent="0.25">
      <c r="A8" s="137" t="s">
        <v>402</v>
      </c>
      <c r="B8" s="118" t="s">
        <v>242</v>
      </c>
      <c r="C8" s="224">
        <f>'2.4'!C8/'3.1.a'!$C$183</f>
        <v>0.14249541118347292</v>
      </c>
      <c r="D8" s="146">
        <f>'2.4'!D8/'3.1.a'!$C$183</f>
        <v>0</v>
      </c>
      <c r="E8" s="146">
        <f>'2.4'!E8/'3.1.a'!$C$183</f>
        <v>0</v>
      </c>
      <c r="F8" s="146">
        <f>'2.4'!F8/'3.1.a'!$C$183</f>
        <v>0.14249541118347292</v>
      </c>
      <c r="G8" s="146">
        <f>'2.4'!G8/'3.1.a'!$C$183</f>
        <v>7.7587101180559753E-2</v>
      </c>
      <c r="H8" s="146">
        <f>'2.4'!H8/'3.1.a'!$C$183</f>
        <v>1.5491853417601256E-2</v>
      </c>
      <c r="I8" s="146">
        <f>'2.4'!I8/'3.1.a'!$C$183</f>
        <v>0</v>
      </c>
      <c r="J8" s="225">
        <f>'2.4'!J8/'3.1.a'!$C$183</f>
        <v>0.23557436578163393</v>
      </c>
      <c r="K8" s="224">
        <f>'2.4'!K8/'3.1.a'!$D$183</f>
        <v>0.14851323540857464</v>
      </c>
      <c r="L8" s="146">
        <f>'2.4'!L8/'3.1.a'!$D$183</f>
        <v>0</v>
      </c>
      <c r="M8" s="146">
        <f>'2.4'!M8/'3.1.a'!$D$183</f>
        <v>0</v>
      </c>
      <c r="N8" s="146">
        <f>'2.4'!N8/'3.1.a'!$D$183</f>
        <v>0.14851323540857464</v>
      </c>
      <c r="O8" s="146">
        <f>'2.4'!O8/'3.1.a'!$D$183</f>
        <v>7.6557976086442436E-2</v>
      </c>
      <c r="P8" s="146">
        <f>'2.4'!P8/'3.1.a'!$D$183</f>
        <v>1.5975124926313408E-2</v>
      </c>
      <c r="Q8" s="146">
        <f>'2.4'!Q8/'3.1.a'!$D$183</f>
        <v>0</v>
      </c>
      <c r="R8" s="225">
        <f>'2.4'!R8/'3.1.a'!$D$183</f>
        <v>0.2410463364213305</v>
      </c>
      <c r="S8" s="224">
        <f>'2.4'!S8/'3.1.a'!$E$183</f>
        <v>0.14332365016878346</v>
      </c>
      <c r="T8" s="146">
        <f>'2.4'!T8/'3.1.a'!$E$183</f>
        <v>0</v>
      </c>
      <c r="U8" s="146">
        <f>'2.4'!U8/'3.1.a'!$E$183</f>
        <v>0</v>
      </c>
      <c r="V8" s="146">
        <f>'2.4'!V8/'3.1.a'!$E$183</f>
        <v>0.14332365016878346</v>
      </c>
      <c r="W8" s="146">
        <f>'2.4'!W8/'3.1.a'!$E$183</f>
        <v>7.6725806692208548E-2</v>
      </c>
      <c r="X8" s="146">
        <f>'2.4'!X8/'3.1.a'!$E$183</f>
        <v>1.6416074223881954E-2</v>
      </c>
      <c r="Y8" s="146">
        <f>'2.4'!Y8/'3.1.a'!$E$183</f>
        <v>0</v>
      </c>
      <c r="Z8" s="225">
        <f>'2.4'!Z8/'3.1.a'!$E$183</f>
        <v>0.23646553108487398</v>
      </c>
      <c r="AA8" s="224">
        <f>'2.4'!AA8/'3.1.a'!$F$183</f>
        <v>0.14125513447868668</v>
      </c>
      <c r="AB8" s="146">
        <f>'2.4'!AB8/'3.1.a'!$F$183</f>
        <v>0</v>
      </c>
      <c r="AC8" s="146">
        <f>'2.4'!AC8/'3.1.a'!$F$183</f>
        <v>0</v>
      </c>
      <c r="AD8" s="146">
        <f>'2.4'!AD8/'3.1.a'!$F$183</f>
        <v>0.14125513447868668</v>
      </c>
      <c r="AE8" s="146">
        <f>'2.4'!AE8/'3.1.a'!$F$183</f>
        <v>7.7053365497583015E-2</v>
      </c>
      <c r="AF8" s="146">
        <f>'2.4'!AF8/'3.1.a'!$F$183</f>
        <v>1.647142344869984E-2</v>
      </c>
      <c r="AG8" s="146">
        <f>'2.4'!AG8/'3.1.a'!$F$183</f>
        <v>0</v>
      </c>
      <c r="AH8" s="225">
        <f>'2.4'!AH8/'3.1.a'!$F$183</f>
        <v>0.23477992342496951</v>
      </c>
      <c r="AI8" s="224">
        <f>'2.4'!AI8/'3.1.a'!$G$183</f>
        <v>0.13490125274570089</v>
      </c>
      <c r="AJ8" s="146">
        <f>'2.4'!AJ8/'3.1.a'!$G$183</f>
        <v>0</v>
      </c>
      <c r="AK8" s="146">
        <f>'2.4'!AK8/'3.1.a'!$G$183</f>
        <v>0</v>
      </c>
      <c r="AL8" s="146">
        <f>'2.4'!AL8/'3.1.a'!$G$183</f>
        <v>0.13490125274570089</v>
      </c>
      <c r="AM8" s="146">
        <f>'2.4'!AM8/'3.1.a'!$G$183</f>
        <v>7.5707793794746167E-2</v>
      </c>
      <c r="AN8" s="146">
        <f>'2.4'!AN8/'3.1.a'!$G$183</f>
        <v>1.6918937385478113E-2</v>
      </c>
      <c r="AO8" s="146">
        <f>'2.4'!AO8/'3.1.a'!$G$183</f>
        <v>0</v>
      </c>
      <c r="AP8" s="225">
        <f>'2.4'!AP8/'3.1.a'!$G$183</f>
        <v>0.22752798392592513</v>
      </c>
      <c r="AQ8" s="224">
        <f>'2.4'!AQ8/'3.1.a'!$H$183</f>
        <v>0.13629716791216398</v>
      </c>
      <c r="AR8" s="146">
        <f>'2.4'!AR8/'3.1.a'!$H$183</f>
        <v>0</v>
      </c>
      <c r="AS8" s="146">
        <f>'2.4'!AS8/'3.1.a'!$H$183</f>
        <v>0</v>
      </c>
      <c r="AT8" s="146">
        <f>'2.4'!AT8/'3.1.a'!$H$183</f>
        <v>0.13629716791216398</v>
      </c>
      <c r="AU8" s="146">
        <f>'2.4'!AU8/'3.1.a'!$H$183</f>
        <v>7.6110731985632715E-2</v>
      </c>
      <c r="AV8" s="146">
        <f>'2.4'!AV8/'3.1.a'!$H$183</f>
        <v>1.7523522108731971E-2</v>
      </c>
      <c r="AW8" s="146">
        <f>'2.4'!AW8/'3.1.a'!$H$183</f>
        <v>0</v>
      </c>
      <c r="AX8" s="225">
        <f>'2.4'!AX8/'3.1.a'!$H$183</f>
        <v>0.22993142200652864</v>
      </c>
      <c r="AY8" s="224">
        <f>'2.4'!AY8/'3.1.a'!$I$183</f>
        <v>0.13710482593210416</v>
      </c>
      <c r="AZ8" s="146">
        <f>'2.4'!AZ8/'3.1.a'!$I$183</f>
        <v>0</v>
      </c>
      <c r="BA8" s="146">
        <f>'2.4'!BA8/'3.1.a'!$I$183</f>
        <v>0</v>
      </c>
      <c r="BB8" s="146">
        <f>'2.4'!BB8/'3.1.a'!$I$183</f>
        <v>0.13710482593210416</v>
      </c>
      <c r="BC8" s="146">
        <f>'2.4'!BC8/'3.1.a'!$I$183</f>
        <v>7.631542299094575E-2</v>
      </c>
      <c r="BD8" s="146">
        <f>'2.4'!BD8/'3.1.a'!$I$183</f>
        <v>1.7202216300049183E-2</v>
      </c>
      <c r="BE8" s="146">
        <f>'2.4'!BE8/'3.1.a'!$I$183</f>
        <v>0</v>
      </c>
      <c r="BF8" s="225">
        <f>'2.4'!BF8/'3.1.a'!$I$183</f>
        <v>0.23062246522309907</v>
      </c>
      <c r="BG8" s="224">
        <f>'2.4'!BG8/'3.1.a'!$J$183</f>
        <v>0.136052890728457</v>
      </c>
      <c r="BH8" s="146">
        <f>'2.4'!BH8/'3.1.a'!$J$183</f>
        <v>0</v>
      </c>
      <c r="BI8" s="146">
        <f>'2.4'!BI8/'3.1.a'!$J$183</f>
        <v>0</v>
      </c>
      <c r="BJ8" s="146">
        <f>'2.4'!BJ8/'3.1.a'!$J$183</f>
        <v>0.136052890728457</v>
      </c>
      <c r="BK8" s="146">
        <f>'2.4'!BK8/'3.1.a'!$J$183</f>
        <v>7.7673814699556504E-2</v>
      </c>
      <c r="BL8" s="146">
        <f>'2.4'!BL8/'3.1.a'!$J$183</f>
        <v>1.7613819948577462E-2</v>
      </c>
      <c r="BM8" s="146">
        <f>'2.4'!BM8/'3.1.a'!$J$183</f>
        <v>0</v>
      </c>
      <c r="BN8" s="225">
        <f>'2.4'!BN8/'3.1.a'!$J$183</f>
        <v>0.231340525376591</v>
      </c>
      <c r="BO8" s="224">
        <f>'2.4'!BO8/'3.1.a'!$K$183</f>
        <v>0.13940349282695164</v>
      </c>
      <c r="BP8" s="146">
        <f>'2.4'!BP8/'3.1.a'!$K$183</f>
        <v>0</v>
      </c>
      <c r="BQ8" s="146">
        <f>'2.4'!BQ8/'3.1.a'!$K$183</f>
        <v>0</v>
      </c>
      <c r="BR8" s="146">
        <f>'2.4'!BR8/'3.1.a'!$K$183</f>
        <v>0.13940349282695164</v>
      </c>
      <c r="BS8" s="146">
        <f>'2.4'!BS8/'3.1.a'!$K$183</f>
        <v>7.8745558787361641E-2</v>
      </c>
      <c r="BT8" s="146">
        <f>'2.4'!BT8/'3.1.a'!$K$183</f>
        <v>1.8584679524465735E-2</v>
      </c>
      <c r="BU8" s="146">
        <f>'2.4'!BU8/'3.1.a'!$K$183</f>
        <v>0</v>
      </c>
      <c r="BV8" s="225">
        <f>'2.4'!BV8/'3.1.a'!$K$183</f>
        <v>0.23673373113877902</v>
      </c>
      <c r="BW8" s="224">
        <f>'2.4'!BW8/'3.1.a'!$L$183</f>
        <v>0.13714161029659794</v>
      </c>
      <c r="BX8" s="146">
        <f>'2.4'!BX8/'3.1.a'!$L$183</f>
        <v>0</v>
      </c>
      <c r="BY8" s="146">
        <f>'2.4'!BY8/'3.1.a'!$L$183</f>
        <v>0</v>
      </c>
      <c r="BZ8" s="146">
        <f>'2.4'!BZ8/'3.1.a'!$L$183</f>
        <v>0.13714161029659794</v>
      </c>
      <c r="CA8" s="146">
        <f>'2.4'!CA8/'3.1.a'!$L$183</f>
        <v>7.9349413637085572E-2</v>
      </c>
      <c r="CB8" s="146">
        <f>'2.4'!CB8/'3.1.a'!$L$183</f>
        <v>1.9634560291185259E-2</v>
      </c>
      <c r="CC8" s="146">
        <f>'2.4'!CC8/'3.1.a'!$L$183</f>
        <v>0</v>
      </c>
      <c r="CD8" s="225">
        <f>'2.4'!CD8/'3.1.a'!$L$183</f>
        <v>0.23612558422486876</v>
      </c>
      <c r="CE8" s="224">
        <f>'2.4'!CE8/'3.1.a'!$M$183</f>
        <v>0.12983124449680405</v>
      </c>
      <c r="CF8" s="146">
        <f>'2.4'!CF8/'3.1.a'!$M$183</f>
        <v>0</v>
      </c>
      <c r="CG8" s="146">
        <f>'2.4'!CG8/'3.1.a'!$M$183</f>
        <v>0</v>
      </c>
      <c r="CH8" s="146">
        <f>'2.4'!CH8/'3.1.a'!$M$183</f>
        <v>0.12983124449680405</v>
      </c>
      <c r="CI8" s="146">
        <f>'2.4'!CI8/'3.1.a'!$M$183</f>
        <v>8.0871682088765995E-2</v>
      </c>
      <c r="CJ8" s="146">
        <f>'2.4'!CJ8/'3.1.a'!$M$183</f>
        <v>1.9139403316286798E-2</v>
      </c>
      <c r="CK8" s="146">
        <f>'2.4'!CK8/'3.1.a'!$M$183</f>
        <v>0</v>
      </c>
      <c r="CL8" s="284">
        <f>'2.4'!CL8/'3.1.a'!$M$183</f>
        <v>0.22984232990185685</v>
      </c>
    </row>
    <row r="9" spans="1:91" ht="20.100000000000001" customHeight="1" x14ac:dyDescent="0.25">
      <c r="A9" s="21" t="s">
        <v>403</v>
      </c>
      <c r="B9" s="22" t="s">
        <v>256</v>
      </c>
      <c r="C9" s="255">
        <f>'2.4'!C9/'3.1.a'!$C$183</f>
        <v>6.6519153396802477E-2</v>
      </c>
      <c r="D9" s="97">
        <f>'2.4'!D9/'3.1.a'!$C$183</f>
        <v>0</v>
      </c>
      <c r="E9" s="97">
        <f>'2.4'!E9/'3.1.a'!$C$183</f>
        <v>0</v>
      </c>
      <c r="F9" s="97">
        <f>'2.4'!F9/'3.1.a'!$C$183</f>
        <v>6.6519153396802477E-2</v>
      </c>
      <c r="G9" s="97">
        <f>'2.4'!G9/'3.1.a'!$C$183</f>
        <v>0</v>
      </c>
      <c r="H9" s="97">
        <f>'2.4'!H9/'3.1.a'!$C$183</f>
        <v>0</v>
      </c>
      <c r="I9" s="97">
        <f>'2.4'!I9/'3.1.a'!$C$183</f>
        <v>0</v>
      </c>
      <c r="J9" s="256">
        <f>'2.4'!J9/'3.1.a'!$C$183</f>
        <v>6.6519153396802477E-2</v>
      </c>
      <c r="K9" s="255">
        <f>'2.4'!K9/'3.1.a'!$D$183</f>
        <v>7.1748577075515518E-2</v>
      </c>
      <c r="L9" s="97">
        <f>'2.4'!L9/'3.1.a'!$D$183</f>
        <v>0</v>
      </c>
      <c r="M9" s="97">
        <f>'2.4'!M9/'3.1.a'!$D$183</f>
        <v>0</v>
      </c>
      <c r="N9" s="97">
        <f>'2.4'!N9/'3.1.a'!$D$183</f>
        <v>7.1748577075515518E-2</v>
      </c>
      <c r="O9" s="97">
        <f>'2.4'!O9/'3.1.a'!$D$183</f>
        <v>0</v>
      </c>
      <c r="P9" s="97">
        <f>'2.4'!P9/'3.1.a'!$D$183</f>
        <v>0</v>
      </c>
      <c r="Q9" s="97">
        <f>'2.4'!Q9/'3.1.a'!$D$183</f>
        <v>0</v>
      </c>
      <c r="R9" s="256">
        <f>'2.4'!R9/'3.1.a'!$D$183</f>
        <v>7.1748577075515518E-2</v>
      </c>
      <c r="S9" s="255">
        <f>'2.4'!S9/'3.1.a'!$E$183</f>
        <v>6.7486902032760088E-2</v>
      </c>
      <c r="T9" s="97">
        <f>'2.4'!T9/'3.1.a'!$E$183</f>
        <v>0</v>
      </c>
      <c r="U9" s="97">
        <f>'2.4'!U9/'3.1.a'!$E$183</f>
        <v>0</v>
      </c>
      <c r="V9" s="97">
        <f>'2.4'!V9/'3.1.a'!$E$183</f>
        <v>6.7486902032760088E-2</v>
      </c>
      <c r="W9" s="97">
        <f>'2.4'!W9/'3.1.a'!$E$183</f>
        <v>0</v>
      </c>
      <c r="X9" s="97">
        <f>'2.4'!X9/'3.1.a'!$E$183</f>
        <v>0</v>
      </c>
      <c r="Y9" s="97">
        <f>'2.4'!Y9/'3.1.a'!$E$183</f>
        <v>0</v>
      </c>
      <c r="Z9" s="256">
        <f>'2.4'!Z9/'3.1.a'!$E$183</f>
        <v>6.7486902032760088E-2</v>
      </c>
      <c r="AA9" s="255">
        <f>'2.4'!AA9/'3.1.a'!$F$183</f>
        <v>6.7666335503741182E-2</v>
      </c>
      <c r="AB9" s="97">
        <f>'2.4'!AB9/'3.1.a'!$F$183</f>
        <v>0</v>
      </c>
      <c r="AC9" s="97">
        <f>'2.4'!AC9/'3.1.a'!$F$183</f>
        <v>0</v>
      </c>
      <c r="AD9" s="97">
        <f>'2.4'!AD9/'3.1.a'!$F$183</f>
        <v>6.7666335503741182E-2</v>
      </c>
      <c r="AE9" s="97">
        <f>'2.4'!AE9/'3.1.a'!$F$183</f>
        <v>0</v>
      </c>
      <c r="AF9" s="97">
        <f>'2.4'!AF9/'3.1.a'!$F$183</f>
        <v>0</v>
      </c>
      <c r="AG9" s="97">
        <f>'2.4'!AG9/'3.1.a'!$F$183</f>
        <v>0</v>
      </c>
      <c r="AH9" s="256">
        <f>'2.4'!AH9/'3.1.a'!$F$183</f>
        <v>6.7666335503741182E-2</v>
      </c>
      <c r="AI9" s="255">
        <f>'2.4'!AI9/'3.1.a'!$G$183</f>
        <v>6.612893402317721E-2</v>
      </c>
      <c r="AJ9" s="97">
        <f>'2.4'!AJ9/'3.1.a'!$G$183</f>
        <v>0</v>
      </c>
      <c r="AK9" s="97">
        <f>'2.4'!AK9/'3.1.a'!$G$183</f>
        <v>0</v>
      </c>
      <c r="AL9" s="97">
        <f>'2.4'!AL9/'3.1.a'!$G$183</f>
        <v>6.612893402317721E-2</v>
      </c>
      <c r="AM9" s="97">
        <f>'2.4'!AM9/'3.1.a'!$G$183</f>
        <v>0</v>
      </c>
      <c r="AN9" s="97">
        <f>'2.4'!AN9/'3.1.a'!$G$183</f>
        <v>0</v>
      </c>
      <c r="AO9" s="97">
        <f>'2.4'!AO9/'3.1.a'!$G$183</f>
        <v>0</v>
      </c>
      <c r="AP9" s="256">
        <f>'2.4'!AP9/'3.1.a'!$G$183</f>
        <v>6.612893402317721E-2</v>
      </c>
      <c r="AQ9" s="255">
        <f>'2.4'!AQ9/'3.1.a'!$H$183</f>
        <v>6.6901430604412976E-2</v>
      </c>
      <c r="AR9" s="97">
        <f>'2.4'!AR9/'3.1.a'!$H$183</f>
        <v>0</v>
      </c>
      <c r="AS9" s="97">
        <f>'2.4'!AS9/'3.1.a'!$H$183</f>
        <v>0</v>
      </c>
      <c r="AT9" s="97">
        <f>'2.4'!AT9/'3.1.a'!$H$183</f>
        <v>6.6901430604412976E-2</v>
      </c>
      <c r="AU9" s="97">
        <f>'2.4'!AU9/'3.1.a'!$H$183</f>
        <v>0</v>
      </c>
      <c r="AV9" s="97">
        <f>'2.4'!AV9/'3.1.a'!$H$183</f>
        <v>0</v>
      </c>
      <c r="AW9" s="97">
        <f>'2.4'!AW9/'3.1.a'!$H$183</f>
        <v>0</v>
      </c>
      <c r="AX9" s="256">
        <f>'2.4'!AX9/'3.1.a'!$H$183</f>
        <v>6.6901430604412976E-2</v>
      </c>
      <c r="AY9" s="255">
        <f>'2.4'!AY9/'3.1.a'!$I$183</f>
        <v>7.2288435832549611E-2</v>
      </c>
      <c r="AZ9" s="97">
        <f>'2.4'!AZ9/'3.1.a'!$I$183</f>
        <v>0</v>
      </c>
      <c r="BA9" s="97">
        <f>'2.4'!BA9/'3.1.a'!$I$183</f>
        <v>0</v>
      </c>
      <c r="BB9" s="97">
        <f>'2.4'!BB9/'3.1.a'!$I$183</f>
        <v>7.2288435832549611E-2</v>
      </c>
      <c r="BC9" s="97">
        <f>'2.4'!BC9/'3.1.a'!$I$183</f>
        <v>0</v>
      </c>
      <c r="BD9" s="97">
        <f>'2.4'!BD9/'3.1.a'!$I$183</f>
        <v>0</v>
      </c>
      <c r="BE9" s="97">
        <f>'2.4'!BE9/'3.1.a'!$I$183</f>
        <v>0</v>
      </c>
      <c r="BF9" s="256">
        <f>'2.4'!BF9/'3.1.a'!$I$183</f>
        <v>7.2288435832549611E-2</v>
      </c>
      <c r="BG9" s="255">
        <f>'2.4'!BG9/'3.1.a'!$J$183</f>
        <v>6.9651040607035183E-2</v>
      </c>
      <c r="BH9" s="97">
        <f>'2.4'!BH9/'3.1.a'!$J$183</f>
        <v>0</v>
      </c>
      <c r="BI9" s="97">
        <f>'2.4'!BI9/'3.1.a'!$J$183</f>
        <v>0</v>
      </c>
      <c r="BJ9" s="97">
        <f>'2.4'!BJ9/'3.1.a'!$J$183</f>
        <v>6.9651040607035183E-2</v>
      </c>
      <c r="BK9" s="97">
        <f>'2.4'!BK9/'3.1.a'!$J$183</f>
        <v>0</v>
      </c>
      <c r="BL9" s="97">
        <f>'2.4'!BL9/'3.1.a'!$J$183</f>
        <v>0</v>
      </c>
      <c r="BM9" s="97">
        <f>'2.4'!BM9/'3.1.a'!$J$183</f>
        <v>0</v>
      </c>
      <c r="BN9" s="256">
        <f>'2.4'!BN9/'3.1.a'!$J$183</f>
        <v>6.9651040607035183E-2</v>
      </c>
      <c r="BO9" s="255">
        <f>'2.4'!BO9/'3.1.a'!$K$183</f>
        <v>7.0066659638496412E-2</v>
      </c>
      <c r="BP9" s="97">
        <f>'2.4'!BP9/'3.1.a'!$K$183</f>
        <v>0</v>
      </c>
      <c r="BQ9" s="97">
        <f>'2.4'!BQ9/'3.1.a'!$K$183</f>
        <v>0</v>
      </c>
      <c r="BR9" s="97">
        <f>'2.4'!BR9/'3.1.a'!$K$183</f>
        <v>7.0066659638496412E-2</v>
      </c>
      <c r="BS9" s="97">
        <f>'2.4'!BS9/'3.1.a'!$K$183</f>
        <v>0</v>
      </c>
      <c r="BT9" s="97">
        <f>'2.4'!BT9/'3.1.a'!$K$183</f>
        <v>0</v>
      </c>
      <c r="BU9" s="97">
        <f>'2.4'!BU9/'3.1.a'!$K$183</f>
        <v>0</v>
      </c>
      <c r="BV9" s="256">
        <f>'2.4'!BV9/'3.1.a'!$K$183</f>
        <v>7.0066659638496412E-2</v>
      </c>
      <c r="BW9" s="255">
        <f>'2.4'!BW9/'3.1.a'!$L$183</f>
        <v>7.2623196638056511E-2</v>
      </c>
      <c r="BX9" s="97">
        <f>'2.4'!BX9/'3.1.a'!$L$183</f>
        <v>0</v>
      </c>
      <c r="BY9" s="97">
        <f>'2.4'!BY9/'3.1.a'!$L$183</f>
        <v>0</v>
      </c>
      <c r="BZ9" s="97">
        <f>'2.4'!BZ9/'3.1.a'!$L$183</f>
        <v>7.2623196638056511E-2</v>
      </c>
      <c r="CA9" s="97">
        <f>'2.4'!CA9/'3.1.a'!$L$183</f>
        <v>0</v>
      </c>
      <c r="CB9" s="97">
        <f>'2.4'!CB9/'3.1.a'!$L$183</f>
        <v>0</v>
      </c>
      <c r="CC9" s="97">
        <f>'2.4'!CC9/'3.1.a'!$L$183</f>
        <v>0</v>
      </c>
      <c r="CD9" s="256">
        <f>'2.4'!CD9/'3.1.a'!$L$183</f>
        <v>7.2623196638056511E-2</v>
      </c>
      <c r="CE9" s="255">
        <f>'2.4'!CE9/'3.1.a'!$M$183</f>
        <v>7.0576975724752758E-2</v>
      </c>
      <c r="CF9" s="97">
        <f>'2.4'!CF9/'3.1.a'!$M$183</f>
        <v>0</v>
      </c>
      <c r="CG9" s="97">
        <f>'2.4'!CG9/'3.1.a'!$M$183</f>
        <v>0</v>
      </c>
      <c r="CH9" s="97">
        <f>'2.4'!CH9/'3.1.a'!$M$183</f>
        <v>7.0576975724752758E-2</v>
      </c>
      <c r="CI9" s="97">
        <f>'2.4'!CI9/'3.1.a'!$M$183</f>
        <v>0</v>
      </c>
      <c r="CJ9" s="97">
        <f>'2.4'!CJ9/'3.1.a'!$M$183</f>
        <v>0</v>
      </c>
      <c r="CK9" s="97">
        <f>'2.4'!CK9/'3.1.a'!$M$183</f>
        <v>0</v>
      </c>
      <c r="CL9" s="289">
        <f>'2.4'!CL9/'3.1.a'!$M$183</f>
        <v>7.0576975724752758E-2</v>
      </c>
    </row>
    <row r="10" spans="1:91" ht="20.100000000000001" customHeight="1" x14ac:dyDescent="0.25">
      <c r="A10" s="21" t="s">
        <v>404</v>
      </c>
      <c r="B10" s="22" t="s">
        <v>257</v>
      </c>
      <c r="C10" s="255">
        <f>'2.4'!C10/'3.1.a'!$C$183</f>
        <v>3.2247878705878022E-3</v>
      </c>
      <c r="D10" s="97">
        <f>'2.4'!D10/'3.1.a'!$C$183</f>
        <v>0</v>
      </c>
      <c r="E10" s="97">
        <f>'2.4'!E10/'3.1.a'!$C$183</f>
        <v>0</v>
      </c>
      <c r="F10" s="97">
        <f>'2.4'!F10/'3.1.a'!$C$183</f>
        <v>3.2247878705878022E-3</v>
      </c>
      <c r="G10" s="97">
        <f>'2.4'!G10/'3.1.a'!$C$183</f>
        <v>0</v>
      </c>
      <c r="H10" s="97">
        <f>'2.4'!H10/'3.1.a'!$C$183</f>
        <v>0</v>
      </c>
      <c r="I10" s="97">
        <f>'2.4'!I10/'3.1.a'!$C$183</f>
        <v>0</v>
      </c>
      <c r="J10" s="256">
        <f>'2.4'!J10/'3.1.a'!$C$183</f>
        <v>3.2247878705878022E-3</v>
      </c>
      <c r="K10" s="255">
        <f>'2.4'!K10/'3.1.a'!$D$183</f>
        <v>3.3919814411607582E-3</v>
      </c>
      <c r="L10" s="97">
        <f>'2.4'!L10/'3.1.a'!$D$183</f>
        <v>0</v>
      </c>
      <c r="M10" s="97">
        <f>'2.4'!M10/'3.1.a'!$D$183</f>
        <v>0</v>
      </c>
      <c r="N10" s="97">
        <f>'2.4'!N10/'3.1.a'!$D$183</f>
        <v>3.3919814411607582E-3</v>
      </c>
      <c r="O10" s="97">
        <f>'2.4'!O10/'3.1.a'!$D$183</f>
        <v>0</v>
      </c>
      <c r="P10" s="97">
        <f>'2.4'!P10/'3.1.a'!$D$183</f>
        <v>0</v>
      </c>
      <c r="Q10" s="97">
        <f>'2.4'!Q10/'3.1.a'!$D$183</f>
        <v>0</v>
      </c>
      <c r="R10" s="256">
        <f>'2.4'!R10/'3.1.a'!$D$183</f>
        <v>3.3919814411607582E-3</v>
      </c>
      <c r="S10" s="255">
        <f>'2.4'!S10/'3.1.a'!$E$183</f>
        <v>3.465924915655194E-3</v>
      </c>
      <c r="T10" s="97">
        <f>'2.4'!T10/'3.1.a'!$E$183</f>
        <v>0</v>
      </c>
      <c r="U10" s="97">
        <f>'2.4'!U10/'3.1.a'!$E$183</f>
        <v>0</v>
      </c>
      <c r="V10" s="97">
        <f>'2.4'!V10/'3.1.a'!$E$183</f>
        <v>3.465924915655194E-3</v>
      </c>
      <c r="W10" s="97">
        <f>'2.4'!W10/'3.1.a'!$E$183</f>
        <v>0</v>
      </c>
      <c r="X10" s="97">
        <f>'2.4'!X10/'3.1.a'!$E$183</f>
        <v>0</v>
      </c>
      <c r="Y10" s="97">
        <f>'2.4'!Y10/'3.1.a'!$E$183</f>
        <v>0</v>
      </c>
      <c r="Z10" s="256">
        <f>'2.4'!Z10/'3.1.a'!$E$183</f>
        <v>3.465924915655194E-3</v>
      </c>
      <c r="AA10" s="255">
        <f>'2.4'!AA10/'3.1.a'!$F$183</f>
        <v>3.5121331617150439E-3</v>
      </c>
      <c r="AB10" s="97">
        <f>'2.4'!AB10/'3.1.a'!$F$183</f>
        <v>0</v>
      </c>
      <c r="AC10" s="97">
        <f>'2.4'!AC10/'3.1.a'!$F$183</f>
        <v>0</v>
      </c>
      <c r="AD10" s="97">
        <f>'2.4'!AD10/'3.1.a'!$F$183</f>
        <v>3.5121331617150439E-3</v>
      </c>
      <c r="AE10" s="97">
        <f>'2.4'!AE10/'3.1.a'!$F$183</f>
        <v>0</v>
      </c>
      <c r="AF10" s="97">
        <f>'2.4'!AF10/'3.1.a'!$F$183</f>
        <v>0</v>
      </c>
      <c r="AG10" s="97">
        <f>'2.4'!AG10/'3.1.a'!$F$183</f>
        <v>0</v>
      </c>
      <c r="AH10" s="256">
        <f>'2.4'!AH10/'3.1.a'!$F$183</f>
        <v>3.5121331617150439E-3</v>
      </c>
      <c r="AI10" s="255">
        <f>'2.4'!AI10/'3.1.a'!$G$183</f>
        <v>3.5853063995796475E-3</v>
      </c>
      <c r="AJ10" s="97">
        <f>'2.4'!AJ10/'3.1.a'!$G$183</f>
        <v>0</v>
      </c>
      <c r="AK10" s="97">
        <f>'2.4'!AK10/'3.1.a'!$G$183</f>
        <v>0</v>
      </c>
      <c r="AL10" s="97">
        <f>'2.4'!AL10/'3.1.a'!$G$183</f>
        <v>3.5853063995796475E-3</v>
      </c>
      <c r="AM10" s="97">
        <f>'2.4'!AM10/'3.1.a'!$G$183</f>
        <v>0</v>
      </c>
      <c r="AN10" s="97">
        <f>'2.4'!AN10/'3.1.a'!$G$183</f>
        <v>0</v>
      </c>
      <c r="AO10" s="97">
        <f>'2.4'!AO10/'3.1.a'!$G$183</f>
        <v>0</v>
      </c>
      <c r="AP10" s="256">
        <f>'2.4'!AP10/'3.1.a'!$G$183</f>
        <v>3.5853063995796475E-3</v>
      </c>
      <c r="AQ10" s="255">
        <f>'2.4'!AQ10/'3.1.a'!$H$183</f>
        <v>3.600384814165347E-3</v>
      </c>
      <c r="AR10" s="97">
        <f>'2.4'!AR10/'3.1.a'!$H$183</f>
        <v>0</v>
      </c>
      <c r="AS10" s="97">
        <f>'2.4'!AS10/'3.1.a'!$H$183</f>
        <v>0</v>
      </c>
      <c r="AT10" s="97">
        <f>'2.4'!AT10/'3.1.a'!$H$183</f>
        <v>3.600384814165347E-3</v>
      </c>
      <c r="AU10" s="97">
        <f>'2.4'!AU10/'3.1.a'!$H$183</f>
        <v>0</v>
      </c>
      <c r="AV10" s="97">
        <f>'2.4'!AV10/'3.1.a'!$H$183</f>
        <v>0</v>
      </c>
      <c r="AW10" s="97">
        <f>'2.4'!AW10/'3.1.a'!$H$183</f>
        <v>0</v>
      </c>
      <c r="AX10" s="256">
        <f>'2.4'!AX10/'3.1.a'!$H$183</f>
        <v>3.600384814165347E-3</v>
      </c>
      <c r="AY10" s="255">
        <f>'2.4'!AY10/'3.1.a'!$I$183</f>
        <v>3.5394796967123106E-3</v>
      </c>
      <c r="AZ10" s="97">
        <f>'2.4'!AZ10/'3.1.a'!$I$183</f>
        <v>0</v>
      </c>
      <c r="BA10" s="97">
        <f>'2.4'!BA10/'3.1.a'!$I$183</f>
        <v>0</v>
      </c>
      <c r="BB10" s="97">
        <f>'2.4'!BB10/'3.1.a'!$I$183</f>
        <v>3.5394796967123106E-3</v>
      </c>
      <c r="BC10" s="97">
        <f>'2.4'!BC10/'3.1.a'!$I$183</f>
        <v>0</v>
      </c>
      <c r="BD10" s="97">
        <f>'2.4'!BD10/'3.1.a'!$I$183</f>
        <v>0</v>
      </c>
      <c r="BE10" s="97">
        <f>'2.4'!BE10/'3.1.a'!$I$183</f>
        <v>0</v>
      </c>
      <c r="BF10" s="256">
        <f>'2.4'!BF10/'3.1.a'!$I$183</f>
        <v>3.5394796967123106E-3</v>
      </c>
      <c r="BG10" s="255">
        <f>'2.4'!BG10/'3.1.a'!$J$183</f>
        <v>3.4518771337574742E-3</v>
      </c>
      <c r="BH10" s="97">
        <f>'2.4'!BH10/'3.1.a'!$J$183</f>
        <v>0</v>
      </c>
      <c r="BI10" s="97">
        <f>'2.4'!BI10/'3.1.a'!$J$183</f>
        <v>0</v>
      </c>
      <c r="BJ10" s="97">
        <f>'2.4'!BJ10/'3.1.a'!$J$183</f>
        <v>3.4518771337574742E-3</v>
      </c>
      <c r="BK10" s="97">
        <f>'2.4'!BK10/'3.1.a'!$J$183</f>
        <v>0</v>
      </c>
      <c r="BL10" s="97">
        <f>'2.4'!BL10/'3.1.a'!$J$183</f>
        <v>0</v>
      </c>
      <c r="BM10" s="97">
        <f>'2.4'!BM10/'3.1.a'!$J$183</f>
        <v>0</v>
      </c>
      <c r="BN10" s="256">
        <f>'2.4'!BN10/'3.1.a'!$J$183</f>
        <v>3.4518771337574742E-3</v>
      </c>
      <c r="BO10" s="255">
        <f>'2.4'!BO10/'3.1.a'!$K$183</f>
        <v>3.4844068541181562E-3</v>
      </c>
      <c r="BP10" s="97">
        <f>'2.4'!BP10/'3.1.a'!$K$183</f>
        <v>0</v>
      </c>
      <c r="BQ10" s="97">
        <f>'2.4'!BQ10/'3.1.a'!$K$183</f>
        <v>0</v>
      </c>
      <c r="BR10" s="97">
        <f>'2.4'!BR10/'3.1.a'!$K$183</f>
        <v>3.4844068541181562E-3</v>
      </c>
      <c r="BS10" s="97">
        <f>'2.4'!BS10/'3.1.a'!$K$183</f>
        <v>0</v>
      </c>
      <c r="BT10" s="97">
        <f>'2.4'!BT10/'3.1.a'!$K$183</f>
        <v>0</v>
      </c>
      <c r="BU10" s="97">
        <f>'2.4'!BU10/'3.1.a'!$K$183</f>
        <v>0</v>
      </c>
      <c r="BV10" s="256">
        <f>'2.4'!BV10/'3.1.a'!$K$183</f>
        <v>3.4844068541181562E-3</v>
      </c>
      <c r="BW10" s="255">
        <f>'2.4'!BW10/'3.1.a'!$L$183</f>
        <v>3.2723785557869783E-3</v>
      </c>
      <c r="BX10" s="97">
        <f>'2.4'!BX10/'3.1.a'!$L$183</f>
        <v>0</v>
      </c>
      <c r="BY10" s="97">
        <f>'2.4'!BY10/'3.1.a'!$L$183</f>
        <v>0</v>
      </c>
      <c r="BZ10" s="97">
        <f>'2.4'!BZ10/'3.1.a'!$L$183</f>
        <v>3.2723785557869783E-3</v>
      </c>
      <c r="CA10" s="97">
        <f>'2.4'!CA10/'3.1.a'!$L$183</f>
        <v>0</v>
      </c>
      <c r="CB10" s="97">
        <f>'2.4'!CB10/'3.1.a'!$L$183</f>
        <v>0</v>
      </c>
      <c r="CC10" s="97">
        <f>'2.4'!CC10/'3.1.a'!$L$183</f>
        <v>0</v>
      </c>
      <c r="CD10" s="256">
        <f>'2.4'!CD10/'3.1.a'!$L$183</f>
        <v>3.2723785557869783E-3</v>
      </c>
      <c r="CE10" s="255">
        <f>'2.4'!CE10/'3.1.a'!$M$183</f>
        <v>3.124142906366431E-3</v>
      </c>
      <c r="CF10" s="97">
        <f>'2.4'!CF10/'3.1.a'!$M$183</f>
        <v>0</v>
      </c>
      <c r="CG10" s="97">
        <f>'2.4'!CG10/'3.1.a'!$M$183</f>
        <v>0</v>
      </c>
      <c r="CH10" s="97">
        <f>'2.4'!CH10/'3.1.a'!$M$183</f>
        <v>3.124142906366431E-3</v>
      </c>
      <c r="CI10" s="97">
        <f>'2.4'!CI10/'3.1.a'!$M$183</f>
        <v>0</v>
      </c>
      <c r="CJ10" s="97">
        <f>'2.4'!CJ10/'3.1.a'!$M$183</f>
        <v>0</v>
      </c>
      <c r="CK10" s="97">
        <f>'2.4'!CK10/'3.1.a'!$M$183</f>
        <v>0</v>
      </c>
      <c r="CL10" s="289">
        <f>'2.4'!CL10/'3.1.a'!$M$183</f>
        <v>3.124142906366431E-3</v>
      </c>
    </row>
    <row r="11" spans="1:91" ht="20.100000000000001" customHeight="1" x14ac:dyDescent="0.25">
      <c r="A11" s="21" t="s">
        <v>405</v>
      </c>
      <c r="B11" s="22" t="s">
        <v>258</v>
      </c>
      <c r="C11" s="255">
        <f>'2.4'!C11/'3.1.a'!$C$183</f>
        <v>1.3583259818258415E-4</v>
      </c>
      <c r="D11" s="97">
        <f>'2.4'!D11/'3.1.a'!$C$183</f>
        <v>0</v>
      </c>
      <c r="E11" s="97">
        <f>'2.4'!E11/'3.1.a'!$C$183</f>
        <v>0</v>
      </c>
      <c r="F11" s="97">
        <f>'2.4'!F11/'3.1.a'!$C$183</f>
        <v>1.3583259818258415E-4</v>
      </c>
      <c r="G11" s="97">
        <f>'2.4'!G11/'3.1.a'!$C$183</f>
        <v>6.3132329418759923E-3</v>
      </c>
      <c r="H11" s="97">
        <f>'2.4'!H11/'3.1.a'!$C$183</f>
        <v>6.1793334352300555E-3</v>
      </c>
      <c r="I11" s="97">
        <f>'2.4'!I11/'3.1.a'!$C$183</f>
        <v>0</v>
      </c>
      <c r="J11" s="256">
        <f>'2.4'!J11/'3.1.a'!$C$183</f>
        <v>1.262839897528863E-2</v>
      </c>
      <c r="K11" s="255">
        <f>'2.4'!K11/'3.1.a'!$D$183</f>
        <v>1.3763544571291993E-4</v>
      </c>
      <c r="L11" s="97">
        <f>'2.4'!L11/'3.1.a'!$D$183</f>
        <v>0</v>
      </c>
      <c r="M11" s="97">
        <f>'2.4'!M11/'3.1.a'!$D$183</f>
        <v>0</v>
      </c>
      <c r="N11" s="97">
        <f>'2.4'!N11/'3.1.a'!$D$183</f>
        <v>1.3763544571291993E-4</v>
      </c>
      <c r="O11" s="97">
        <f>'2.4'!O11/'3.1.a'!$D$183</f>
        <v>6.3047143889153178E-3</v>
      </c>
      <c r="P11" s="97">
        <f>'2.4'!P11/'3.1.a'!$D$183</f>
        <v>6.3585720609643879E-3</v>
      </c>
      <c r="Q11" s="97">
        <f>'2.4'!Q11/'3.1.a'!$D$183</f>
        <v>0</v>
      </c>
      <c r="R11" s="256">
        <f>'2.4'!R11/'3.1.a'!$D$183</f>
        <v>1.2800921895592626E-2</v>
      </c>
      <c r="S11" s="255">
        <f>'2.4'!S11/'3.1.a'!$E$183</f>
        <v>1.4280348545514209E-4</v>
      </c>
      <c r="T11" s="97">
        <f>'2.4'!T11/'3.1.a'!$E$183</f>
        <v>0</v>
      </c>
      <c r="U11" s="97">
        <f>'2.4'!U11/'3.1.a'!$E$183</f>
        <v>0</v>
      </c>
      <c r="V11" s="97">
        <f>'2.4'!V11/'3.1.a'!$E$183</f>
        <v>1.4280348545514209E-4</v>
      </c>
      <c r="W11" s="97">
        <f>'2.4'!W11/'3.1.a'!$E$183</f>
        <v>6.4915731882648356E-3</v>
      </c>
      <c r="X11" s="97">
        <f>'2.4'!X11/'3.1.a'!$E$183</f>
        <v>6.3886015581880251E-3</v>
      </c>
      <c r="Y11" s="97">
        <f>'2.4'!Y11/'3.1.a'!$E$183</f>
        <v>0</v>
      </c>
      <c r="Z11" s="256">
        <f>'2.4'!Z11/'3.1.a'!$E$183</f>
        <v>1.3022978231908003E-2</v>
      </c>
      <c r="AA11" s="255">
        <f>'2.4'!AA11/'3.1.a'!$F$183</f>
        <v>1.4671966495542911E-4</v>
      </c>
      <c r="AB11" s="97">
        <f>'2.4'!AB11/'3.1.a'!$F$183</f>
        <v>0</v>
      </c>
      <c r="AC11" s="97">
        <f>'2.4'!AC11/'3.1.a'!$F$183</f>
        <v>0</v>
      </c>
      <c r="AD11" s="97">
        <f>'2.4'!AD11/'3.1.a'!$F$183</f>
        <v>1.4671966495542911E-4</v>
      </c>
      <c r="AE11" s="97">
        <f>'2.4'!AE11/'3.1.a'!$F$183</f>
        <v>6.4380754348425879E-3</v>
      </c>
      <c r="AF11" s="97">
        <f>'2.4'!AF11/'3.1.a'!$F$183</f>
        <v>6.5717076666168151E-3</v>
      </c>
      <c r="AG11" s="97">
        <f>'2.4'!AG11/'3.1.a'!$F$183</f>
        <v>0</v>
      </c>
      <c r="AH11" s="256">
        <f>'2.4'!AH11/'3.1.a'!$F$183</f>
        <v>1.3156502766414831E-2</v>
      </c>
      <c r="AI11" s="255">
        <f>'2.4'!AI11/'3.1.a'!$G$183</f>
        <v>1.6072305445467372E-4</v>
      </c>
      <c r="AJ11" s="97">
        <f>'2.4'!AJ11/'3.1.a'!$G$183</f>
        <v>0</v>
      </c>
      <c r="AK11" s="97">
        <f>'2.4'!AK11/'3.1.a'!$G$183</f>
        <v>0</v>
      </c>
      <c r="AL11" s="97">
        <f>'2.4'!AL11/'3.1.a'!$G$183</f>
        <v>1.6072305445467372E-4</v>
      </c>
      <c r="AM11" s="97">
        <f>'2.4'!AM11/'3.1.a'!$G$183</f>
        <v>6.5901037362061949E-3</v>
      </c>
      <c r="AN11" s="97">
        <f>'2.4'!AN11/'3.1.a'!$G$183</f>
        <v>6.6448202731793551E-3</v>
      </c>
      <c r="AO11" s="97">
        <f>'2.4'!AO11/'3.1.a'!$G$183</f>
        <v>0</v>
      </c>
      <c r="AP11" s="256">
        <f>'2.4'!AP11/'3.1.a'!$G$183</f>
        <v>1.3395647063840225E-2</v>
      </c>
      <c r="AQ11" s="255">
        <f>'2.4'!AQ11/'3.1.a'!$H$183</f>
        <v>1.8856668355797163E-4</v>
      </c>
      <c r="AR11" s="97">
        <f>'2.4'!AR11/'3.1.a'!$H$183</f>
        <v>0</v>
      </c>
      <c r="AS11" s="97">
        <f>'2.4'!AS11/'3.1.a'!$H$183</f>
        <v>0</v>
      </c>
      <c r="AT11" s="97">
        <f>'2.4'!AT11/'3.1.a'!$H$183</f>
        <v>1.8856668355797163E-4</v>
      </c>
      <c r="AU11" s="97">
        <f>'2.4'!AU11/'3.1.a'!$H$183</f>
        <v>7.2846672030410682E-3</v>
      </c>
      <c r="AV11" s="97">
        <f>'2.4'!AV11/'3.1.a'!$H$183</f>
        <v>6.9665643202350301E-3</v>
      </c>
      <c r="AW11" s="97">
        <f>'2.4'!AW11/'3.1.a'!$H$183</f>
        <v>0</v>
      </c>
      <c r="AX11" s="256">
        <f>'2.4'!AX11/'3.1.a'!$H$183</f>
        <v>1.4439798206834069E-2</v>
      </c>
      <c r="AY11" s="255">
        <f>'2.4'!AY11/'3.1.a'!$I$183</f>
        <v>1.8498296985259029E-4</v>
      </c>
      <c r="AZ11" s="97">
        <f>'2.4'!AZ11/'3.1.a'!$I$183</f>
        <v>0</v>
      </c>
      <c r="BA11" s="97">
        <f>'2.4'!BA11/'3.1.a'!$I$183</f>
        <v>0</v>
      </c>
      <c r="BB11" s="97">
        <f>'2.4'!BB11/'3.1.a'!$I$183</f>
        <v>1.8498296985259029E-4</v>
      </c>
      <c r="BC11" s="97">
        <f>'2.4'!BC11/'3.1.a'!$I$183</f>
        <v>7.5730296162938035E-3</v>
      </c>
      <c r="BD11" s="97">
        <f>'2.4'!BD11/'3.1.a'!$I$183</f>
        <v>7.0172826637216164E-3</v>
      </c>
      <c r="BE11" s="97">
        <f>'2.4'!BE11/'3.1.a'!$I$183</f>
        <v>0</v>
      </c>
      <c r="BF11" s="256">
        <f>'2.4'!BF11/'3.1.a'!$I$183</f>
        <v>1.4775295249868011E-2</v>
      </c>
      <c r="BG11" s="255">
        <f>'2.4'!BG11/'3.1.a'!$J$183</f>
        <v>1.9940673214051736E-4</v>
      </c>
      <c r="BH11" s="97">
        <f>'2.4'!BH11/'3.1.a'!$J$183</f>
        <v>0</v>
      </c>
      <c r="BI11" s="97">
        <f>'2.4'!BI11/'3.1.a'!$J$183</f>
        <v>0</v>
      </c>
      <c r="BJ11" s="97">
        <f>'2.4'!BJ11/'3.1.a'!$J$183</f>
        <v>1.9940673214051736E-4</v>
      </c>
      <c r="BK11" s="97">
        <f>'2.4'!BK11/'3.1.a'!$J$183</f>
        <v>7.4072740027004988E-3</v>
      </c>
      <c r="BL11" s="97">
        <f>'2.4'!BL11/'3.1.a'!$J$183</f>
        <v>7.3968616912390376E-3</v>
      </c>
      <c r="BM11" s="97">
        <f>'2.4'!BM11/'3.1.a'!$J$183</f>
        <v>0</v>
      </c>
      <c r="BN11" s="256">
        <f>'2.4'!BN11/'3.1.a'!$J$183</f>
        <v>1.5003542426080051E-2</v>
      </c>
      <c r="BO11" s="255">
        <f>'2.4'!BO11/'3.1.a'!$K$183</f>
        <v>2.0625938381451772E-4</v>
      </c>
      <c r="BP11" s="97">
        <f>'2.4'!BP11/'3.1.a'!$K$183</f>
        <v>0</v>
      </c>
      <c r="BQ11" s="97">
        <f>'2.4'!BQ11/'3.1.a'!$K$183</f>
        <v>0</v>
      </c>
      <c r="BR11" s="97">
        <f>'2.4'!BR11/'3.1.a'!$K$183</f>
        <v>2.0625938381451772E-4</v>
      </c>
      <c r="BS11" s="97">
        <f>'2.4'!BS11/'3.1.a'!$K$183</f>
        <v>7.3943134836477464E-3</v>
      </c>
      <c r="BT11" s="97">
        <f>'2.4'!BT11/'3.1.a'!$K$183</f>
        <v>7.831445290365285E-3</v>
      </c>
      <c r="BU11" s="97">
        <f>'2.4'!BU11/'3.1.a'!$K$183</f>
        <v>0</v>
      </c>
      <c r="BV11" s="256">
        <f>'2.4'!BV11/'3.1.a'!$K$183</f>
        <v>1.543201815782755E-2</v>
      </c>
      <c r="BW11" s="255">
        <f>'2.4'!BW11/'3.1.a'!$L$183</f>
        <v>3.5563113467388283E-6</v>
      </c>
      <c r="BX11" s="97">
        <f>'2.4'!BX11/'3.1.a'!$L$183</f>
        <v>0</v>
      </c>
      <c r="BY11" s="97">
        <f>'2.4'!BY11/'3.1.a'!$L$183</f>
        <v>0</v>
      </c>
      <c r="BZ11" s="97">
        <f>'2.4'!BZ11/'3.1.a'!$L$183</f>
        <v>3.5563113467388283E-6</v>
      </c>
      <c r="CA11" s="97">
        <f>'2.4'!CA11/'3.1.a'!$L$183</f>
        <v>7.5748067546676208E-3</v>
      </c>
      <c r="CB11" s="97">
        <f>'2.4'!CB11/'3.1.a'!$L$183</f>
        <v>8.1102359114247902E-3</v>
      </c>
      <c r="CC11" s="97">
        <f>'2.4'!CC11/'3.1.a'!$L$183</f>
        <v>0</v>
      </c>
      <c r="CD11" s="256">
        <f>'2.4'!CD11/'3.1.a'!$L$183</f>
        <v>1.5688598977439148E-2</v>
      </c>
      <c r="CE11" s="255">
        <f>'2.4'!CE11/'3.1.a'!$M$183</f>
        <v>2.3965888636923871E-4</v>
      </c>
      <c r="CF11" s="97">
        <f>'2.4'!CF11/'3.1.a'!$M$183</f>
        <v>0</v>
      </c>
      <c r="CG11" s="97">
        <f>'2.4'!CG11/'3.1.a'!$M$183</f>
        <v>0</v>
      </c>
      <c r="CH11" s="97">
        <f>'2.4'!CH11/'3.1.a'!$M$183</f>
        <v>2.3965888636923871E-4</v>
      </c>
      <c r="CI11" s="97">
        <f>'2.4'!CI11/'3.1.a'!$M$183</f>
        <v>7.8323632083827695E-3</v>
      </c>
      <c r="CJ11" s="97">
        <f>'2.4'!CJ11/'3.1.a'!$M$183</f>
        <v>8.0882627449316759E-3</v>
      </c>
      <c r="CK11" s="97">
        <f>'2.4'!CK11/'3.1.a'!$M$183</f>
        <v>0</v>
      </c>
      <c r="CL11" s="289">
        <f>'2.4'!CL11/'3.1.a'!$M$183</f>
        <v>1.6160284839683684E-2</v>
      </c>
    </row>
    <row r="12" spans="1:91" ht="20.100000000000001" customHeight="1" x14ac:dyDescent="0.25">
      <c r="A12" s="21" t="s">
        <v>406</v>
      </c>
      <c r="B12" s="22" t="s">
        <v>264</v>
      </c>
      <c r="C12" s="255">
        <f>'2.4'!C12/'3.1.a'!$C$183</f>
        <v>6.7142602188428935E-2</v>
      </c>
      <c r="D12" s="97">
        <f>'2.4'!D12/'3.1.a'!$C$183</f>
        <v>0</v>
      </c>
      <c r="E12" s="97">
        <f>'2.4'!E12/'3.1.a'!$C$183</f>
        <v>0</v>
      </c>
      <c r="F12" s="97">
        <f>'2.4'!F12/'3.1.a'!$C$183</f>
        <v>6.7142602188428935E-2</v>
      </c>
      <c r="G12" s="97">
        <f>'2.4'!G12/'3.1.a'!$C$183</f>
        <v>7.1273868238683757E-2</v>
      </c>
      <c r="H12" s="97">
        <f>'2.4'!H12/'3.1.a'!$C$183</f>
        <v>9.3125199823712E-3</v>
      </c>
      <c r="I12" s="97">
        <f>'2.4'!I12/'3.1.a'!$C$183</f>
        <v>0</v>
      </c>
      <c r="J12" s="256">
        <f>'2.4'!J12/'3.1.a'!$C$183</f>
        <v>0.1477289904094839</v>
      </c>
      <c r="K12" s="255">
        <f>'2.4'!K12/'3.1.a'!$D$183</f>
        <v>6.7070635169413917E-2</v>
      </c>
      <c r="L12" s="97">
        <f>'2.4'!L12/'3.1.a'!$D$183</f>
        <v>0</v>
      </c>
      <c r="M12" s="97">
        <f>'2.4'!M12/'3.1.a'!$D$183</f>
        <v>0</v>
      </c>
      <c r="N12" s="97">
        <f>'2.4'!N12/'3.1.a'!$D$183</f>
        <v>6.7070635169413917E-2</v>
      </c>
      <c r="O12" s="97">
        <f>'2.4'!O12/'3.1.a'!$D$183</f>
        <v>7.0253261697527131E-2</v>
      </c>
      <c r="P12" s="97">
        <f>'2.4'!P12/'3.1.a'!$D$183</f>
        <v>9.6165528653490203E-3</v>
      </c>
      <c r="Q12" s="97">
        <f>'2.4'!Q12/'3.1.a'!$D$183</f>
        <v>0</v>
      </c>
      <c r="R12" s="256">
        <f>'2.4'!R12/'3.1.a'!$D$183</f>
        <v>0.14694044973229003</v>
      </c>
      <c r="S12" s="255">
        <f>'2.4'!S12/'3.1.a'!$E$183</f>
        <v>6.5862465307311255E-2</v>
      </c>
      <c r="T12" s="97">
        <f>'2.4'!T12/'3.1.a'!$E$183</f>
        <v>0</v>
      </c>
      <c r="U12" s="97">
        <f>'2.4'!U12/'3.1.a'!$E$183</f>
        <v>0</v>
      </c>
      <c r="V12" s="97">
        <f>'2.4'!V12/'3.1.a'!$E$183</f>
        <v>6.5862465307311255E-2</v>
      </c>
      <c r="W12" s="97">
        <f>'2.4'!W12/'3.1.a'!$E$183</f>
        <v>7.0234233503943713E-2</v>
      </c>
      <c r="X12" s="97">
        <f>'2.4'!X12/'3.1.a'!$E$183</f>
        <v>1.002747266569393E-2</v>
      </c>
      <c r="Y12" s="97">
        <f>'2.4'!Y12/'3.1.a'!$E$183</f>
        <v>0</v>
      </c>
      <c r="Z12" s="256">
        <f>'2.4'!Z12/'3.1.a'!$E$183</f>
        <v>0.14612417147694892</v>
      </c>
      <c r="AA12" s="255">
        <f>'2.4'!AA12/'3.1.a'!$F$183</f>
        <v>6.288563471409904E-2</v>
      </c>
      <c r="AB12" s="97">
        <f>'2.4'!AB12/'3.1.a'!$F$183</f>
        <v>0</v>
      </c>
      <c r="AC12" s="97">
        <f>'2.4'!AC12/'3.1.a'!$F$183</f>
        <v>0</v>
      </c>
      <c r="AD12" s="97">
        <f>'2.4'!AD12/'3.1.a'!$F$183</f>
        <v>6.288563471409904E-2</v>
      </c>
      <c r="AE12" s="97">
        <f>'2.4'!AE12/'3.1.a'!$F$183</f>
        <v>7.0615290062740421E-2</v>
      </c>
      <c r="AF12" s="97">
        <f>'2.4'!AF12/'3.1.a'!$F$183</f>
        <v>9.8997157820830267E-3</v>
      </c>
      <c r="AG12" s="97">
        <f>'2.4'!AG12/'3.1.a'!$F$183</f>
        <v>0</v>
      </c>
      <c r="AH12" s="256">
        <f>'2.4'!AH12/'3.1.a'!$F$183</f>
        <v>0.14340064055892249</v>
      </c>
      <c r="AI12" s="255">
        <f>'2.4'!AI12/'3.1.a'!$G$183</f>
        <v>5.8670111082354266E-2</v>
      </c>
      <c r="AJ12" s="97">
        <f>'2.4'!AJ12/'3.1.a'!$G$183</f>
        <v>0</v>
      </c>
      <c r="AK12" s="97">
        <f>'2.4'!AK12/'3.1.a'!$G$183</f>
        <v>0</v>
      </c>
      <c r="AL12" s="97">
        <f>'2.4'!AL12/'3.1.a'!$G$183</f>
        <v>5.8670111082354266E-2</v>
      </c>
      <c r="AM12" s="97">
        <f>'2.4'!AM12/'3.1.a'!$G$183</f>
        <v>6.9117690058539974E-2</v>
      </c>
      <c r="AN12" s="97">
        <f>'2.4'!AN12/'3.1.a'!$G$183</f>
        <v>1.027411711229876E-2</v>
      </c>
      <c r="AO12" s="97">
        <f>'2.4'!AO12/'3.1.a'!$G$183</f>
        <v>0</v>
      </c>
      <c r="AP12" s="256">
        <f>'2.4'!AP12/'3.1.a'!$G$183</f>
        <v>0.138061918253193</v>
      </c>
      <c r="AQ12" s="255">
        <f>'2.4'!AQ12/'3.1.a'!$H$183</f>
        <v>5.9189119893955283E-2</v>
      </c>
      <c r="AR12" s="97">
        <f>'2.4'!AR12/'3.1.a'!$H$183</f>
        <v>0</v>
      </c>
      <c r="AS12" s="97">
        <f>'2.4'!AS12/'3.1.a'!$H$183</f>
        <v>0</v>
      </c>
      <c r="AT12" s="97">
        <f>'2.4'!AT12/'3.1.a'!$H$183</f>
        <v>5.9189119893955283E-2</v>
      </c>
      <c r="AU12" s="97">
        <f>'2.4'!AU12/'3.1.a'!$H$183</f>
        <v>6.8826064782591637E-2</v>
      </c>
      <c r="AV12" s="97">
        <f>'2.4'!AV12/'3.1.a'!$H$183</f>
        <v>1.0556957788496942E-2</v>
      </c>
      <c r="AW12" s="97">
        <f>'2.4'!AW12/'3.1.a'!$H$183</f>
        <v>0</v>
      </c>
      <c r="AX12" s="256">
        <f>'2.4'!AX12/'3.1.a'!$H$183</f>
        <v>0.13857214246504387</v>
      </c>
      <c r="AY12" s="255">
        <f>'2.4'!AY12/'3.1.a'!$I$183</f>
        <v>5.607567290727012E-2</v>
      </c>
      <c r="AZ12" s="97">
        <f>'2.4'!AZ12/'3.1.a'!$I$183</f>
        <v>0</v>
      </c>
      <c r="BA12" s="97">
        <f>'2.4'!BA12/'3.1.a'!$I$183</f>
        <v>0</v>
      </c>
      <c r="BB12" s="97">
        <f>'2.4'!BB12/'3.1.a'!$I$183</f>
        <v>5.607567290727012E-2</v>
      </c>
      <c r="BC12" s="97">
        <f>'2.4'!BC12/'3.1.a'!$I$183</f>
        <v>6.8742393374651947E-2</v>
      </c>
      <c r="BD12" s="97">
        <f>'2.4'!BD12/'3.1.a'!$I$183</f>
        <v>1.0184933636327565E-2</v>
      </c>
      <c r="BE12" s="97">
        <f>'2.4'!BE12/'3.1.a'!$I$183</f>
        <v>0</v>
      </c>
      <c r="BF12" s="256">
        <f>'2.4'!BF12/'3.1.a'!$I$183</f>
        <v>0.13500299991824963</v>
      </c>
      <c r="BG12" s="255">
        <f>'2.4'!BG12/'3.1.a'!$J$183</f>
        <v>5.7838219115904949E-2</v>
      </c>
      <c r="BH12" s="97">
        <f>'2.4'!BH12/'3.1.a'!$J$183</f>
        <v>0</v>
      </c>
      <c r="BI12" s="97">
        <f>'2.4'!BI12/'3.1.a'!$J$183</f>
        <v>0</v>
      </c>
      <c r="BJ12" s="97">
        <f>'2.4'!BJ12/'3.1.a'!$J$183</f>
        <v>5.7838219115904949E-2</v>
      </c>
      <c r="BK12" s="97">
        <f>'2.4'!BK12/'3.1.a'!$J$183</f>
        <v>7.026654069685602E-2</v>
      </c>
      <c r="BL12" s="97">
        <f>'2.4'!BL12/'3.1.a'!$J$183</f>
        <v>1.0216958257338425E-2</v>
      </c>
      <c r="BM12" s="97">
        <f>'2.4'!BM12/'3.1.a'!$J$183</f>
        <v>0</v>
      </c>
      <c r="BN12" s="256">
        <f>'2.4'!BN12/'3.1.a'!$J$183</f>
        <v>0.13832171807009938</v>
      </c>
      <c r="BO12" s="255">
        <f>'2.4'!BO12/'3.1.a'!$K$183</f>
        <v>5.9834680207391598E-2</v>
      </c>
      <c r="BP12" s="97">
        <f>'2.4'!BP12/'3.1.a'!$K$183</f>
        <v>0</v>
      </c>
      <c r="BQ12" s="97">
        <f>'2.4'!BQ12/'3.1.a'!$K$183</f>
        <v>0</v>
      </c>
      <c r="BR12" s="97">
        <f>'2.4'!BR12/'3.1.a'!$K$183</f>
        <v>5.9834680207391598E-2</v>
      </c>
      <c r="BS12" s="97">
        <f>'2.4'!BS12/'3.1.a'!$K$183</f>
        <v>7.1351245303713895E-2</v>
      </c>
      <c r="BT12" s="97">
        <f>'2.4'!BT12/'3.1.a'!$K$183</f>
        <v>1.0753234234100451E-2</v>
      </c>
      <c r="BU12" s="97">
        <f>'2.4'!BU12/'3.1.a'!$K$183</f>
        <v>0</v>
      </c>
      <c r="BV12" s="256">
        <f>'2.4'!BV12/'3.1.a'!$K$183</f>
        <v>0.14193915974520593</v>
      </c>
      <c r="BW12" s="255">
        <f>'2.4'!BW12/'3.1.a'!$L$183</f>
        <v>5.544624457590442E-2</v>
      </c>
      <c r="BX12" s="97">
        <f>'2.4'!BX12/'3.1.a'!$L$183</f>
        <v>0</v>
      </c>
      <c r="BY12" s="97">
        <f>'2.4'!BY12/'3.1.a'!$L$183</f>
        <v>0</v>
      </c>
      <c r="BZ12" s="97">
        <f>'2.4'!BZ12/'3.1.a'!$L$183</f>
        <v>5.544624457590442E-2</v>
      </c>
      <c r="CA12" s="97">
        <f>'2.4'!CA12/'3.1.a'!$L$183</f>
        <v>7.1774606882417949E-2</v>
      </c>
      <c r="CB12" s="97">
        <f>'2.4'!CB12/'3.1.a'!$L$183</f>
        <v>1.1524324379760469E-2</v>
      </c>
      <c r="CC12" s="97">
        <f>'2.4'!CC12/'3.1.a'!$L$183</f>
        <v>0</v>
      </c>
      <c r="CD12" s="256">
        <f>'2.4'!CD12/'3.1.a'!$L$183</f>
        <v>0.13874517583808285</v>
      </c>
      <c r="CE12" s="255">
        <f>'2.4'!CE12/'3.1.a'!$M$183</f>
        <v>4.9752606766080808E-2</v>
      </c>
      <c r="CF12" s="97">
        <f>'2.4'!CF12/'3.1.a'!$M$183</f>
        <v>0</v>
      </c>
      <c r="CG12" s="97">
        <f>'2.4'!CG12/'3.1.a'!$M$183</f>
        <v>0</v>
      </c>
      <c r="CH12" s="97">
        <f>'2.4'!CH12/'3.1.a'!$M$183</f>
        <v>4.9752606766080808E-2</v>
      </c>
      <c r="CI12" s="97">
        <f>'2.4'!CI12/'3.1.a'!$M$183</f>
        <v>7.3039318880383217E-2</v>
      </c>
      <c r="CJ12" s="97">
        <f>'2.4'!CJ12/'3.1.a'!$M$183</f>
        <v>1.1051140571355124E-2</v>
      </c>
      <c r="CK12" s="97">
        <f>'2.4'!CK12/'3.1.a'!$M$183</f>
        <v>0</v>
      </c>
      <c r="CL12" s="289">
        <f>'2.4'!CL12/'3.1.a'!$M$183</f>
        <v>0.13384306621781916</v>
      </c>
    </row>
    <row r="13" spans="1:91" ht="20.100000000000001" customHeight="1" x14ac:dyDescent="0.25">
      <c r="A13" s="21" t="s">
        <v>407</v>
      </c>
      <c r="B13" s="22" t="s">
        <v>273</v>
      </c>
      <c r="C13" s="255">
        <f>'2.4'!C13/'3.1.a'!$C$183</f>
        <v>5.4255847193366074E-3</v>
      </c>
      <c r="D13" s="97">
        <f>'2.4'!D13/'3.1.a'!$C$183</f>
        <v>0</v>
      </c>
      <c r="E13" s="97">
        <f>'2.4'!E13/'3.1.a'!$C$183</f>
        <v>0</v>
      </c>
      <c r="F13" s="97">
        <f>'2.4'!F13/'3.1.a'!$C$183</f>
        <v>5.4255847193366074E-3</v>
      </c>
      <c r="G13" s="97">
        <f>'2.4'!G13/'3.1.a'!$C$183</f>
        <v>0</v>
      </c>
      <c r="H13" s="97">
        <f>'2.4'!H13/'3.1.a'!$C$183</f>
        <v>0</v>
      </c>
      <c r="I13" s="97">
        <f>'2.4'!I13/'3.1.a'!$C$183</f>
        <v>0</v>
      </c>
      <c r="J13" s="256">
        <f>'2.4'!J13/'3.1.a'!$C$183</f>
        <v>5.4255847193366074E-3</v>
      </c>
      <c r="K13" s="255">
        <f>'2.4'!K13/'3.1.a'!$D$183</f>
        <v>6.0901965033536834E-3</v>
      </c>
      <c r="L13" s="97">
        <f>'2.4'!L13/'3.1.a'!$D$183</f>
        <v>0</v>
      </c>
      <c r="M13" s="97">
        <f>'2.4'!M13/'3.1.a'!$D$183</f>
        <v>0</v>
      </c>
      <c r="N13" s="97">
        <f>'2.4'!N13/'3.1.a'!$D$183</f>
        <v>6.0901965033536834E-3</v>
      </c>
      <c r="O13" s="97">
        <f>'2.4'!O13/'3.1.a'!$D$183</f>
        <v>0</v>
      </c>
      <c r="P13" s="97">
        <f>'2.4'!P13/'3.1.a'!$D$183</f>
        <v>0</v>
      </c>
      <c r="Q13" s="97">
        <f>'2.4'!Q13/'3.1.a'!$D$183</f>
        <v>0</v>
      </c>
      <c r="R13" s="256">
        <f>'2.4'!R13/'3.1.a'!$D$183</f>
        <v>6.0901965033536834E-3</v>
      </c>
      <c r="S13" s="255">
        <f>'2.4'!S13/'3.1.a'!$E$183</f>
        <v>6.4653141906865557E-3</v>
      </c>
      <c r="T13" s="97">
        <f>'2.4'!T13/'3.1.a'!$E$183</f>
        <v>0</v>
      </c>
      <c r="U13" s="97">
        <f>'2.4'!U13/'3.1.a'!$E$183</f>
        <v>0</v>
      </c>
      <c r="V13" s="97">
        <f>'2.4'!V13/'3.1.a'!$E$183</f>
        <v>6.4653141906865557E-3</v>
      </c>
      <c r="W13" s="97">
        <f>'2.4'!W13/'3.1.a'!$E$183</f>
        <v>0</v>
      </c>
      <c r="X13" s="97">
        <f>'2.4'!X13/'3.1.a'!$E$183</f>
        <v>0</v>
      </c>
      <c r="Y13" s="97">
        <f>'2.4'!Y13/'3.1.a'!$E$183</f>
        <v>0</v>
      </c>
      <c r="Z13" s="256">
        <f>'2.4'!Z13/'3.1.a'!$E$183</f>
        <v>6.4653141906865557E-3</v>
      </c>
      <c r="AA13" s="255">
        <f>'2.4'!AA13/'3.1.a'!$F$183</f>
        <v>6.9356782312220725E-3</v>
      </c>
      <c r="AB13" s="97">
        <f>'2.4'!AB13/'3.1.a'!$F$183</f>
        <v>0</v>
      </c>
      <c r="AC13" s="97">
        <f>'2.4'!AC13/'3.1.a'!$F$183</f>
        <v>0</v>
      </c>
      <c r="AD13" s="97">
        <f>'2.4'!AD13/'3.1.a'!$F$183</f>
        <v>6.9356782312220725E-3</v>
      </c>
      <c r="AE13" s="97">
        <f>'2.4'!AE13/'3.1.a'!$F$183</f>
        <v>0</v>
      </c>
      <c r="AF13" s="97">
        <f>'2.4'!AF13/'3.1.a'!$F$183</f>
        <v>0</v>
      </c>
      <c r="AG13" s="97">
        <f>'2.4'!AG13/'3.1.a'!$F$183</f>
        <v>0</v>
      </c>
      <c r="AH13" s="256">
        <f>'2.4'!AH13/'3.1.a'!$F$183</f>
        <v>6.9356782312220725E-3</v>
      </c>
      <c r="AI13" s="255">
        <f>'2.4'!AI13/'3.1.a'!$G$183</f>
        <v>6.363270587270738E-3</v>
      </c>
      <c r="AJ13" s="97">
        <f>'2.4'!AJ13/'3.1.a'!$G$183</f>
        <v>0</v>
      </c>
      <c r="AK13" s="97">
        <f>'2.4'!AK13/'3.1.a'!$G$183</f>
        <v>0</v>
      </c>
      <c r="AL13" s="97">
        <f>'2.4'!AL13/'3.1.a'!$G$183</f>
        <v>6.363270587270738E-3</v>
      </c>
      <c r="AM13" s="97">
        <f>'2.4'!AM13/'3.1.a'!$G$183</f>
        <v>0</v>
      </c>
      <c r="AN13" s="97">
        <f>'2.4'!AN13/'3.1.a'!$G$183</f>
        <v>0</v>
      </c>
      <c r="AO13" s="97">
        <f>'2.4'!AO13/'3.1.a'!$G$183</f>
        <v>0</v>
      </c>
      <c r="AP13" s="256">
        <f>'2.4'!AP13/'3.1.a'!$G$183</f>
        <v>6.363270587270738E-3</v>
      </c>
      <c r="AQ13" s="255">
        <f>'2.4'!AQ13/'3.1.a'!$H$183</f>
        <v>6.4994568908585317E-3</v>
      </c>
      <c r="AR13" s="97">
        <f>'2.4'!AR13/'3.1.a'!$H$183</f>
        <v>0</v>
      </c>
      <c r="AS13" s="97">
        <f>'2.4'!AS13/'3.1.a'!$H$183</f>
        <v>0</v>
      </c>
      <c r="AT13" s="97">
        <f>'2.4'!AT13/'3.1.a'!$H$183</f>
        <v>6.4994568908585317E-3</v>
      </c>
      <c r="AU13" s="97">
        <f>'2.4'!AU13/'3.1.a'!$H$183</f>
        <v>0</v>
      </c>
      <c r="AV13" s="97">
        <f>'2.4'!AV13/'3.1.a'!$H$183</f>
        <v>0</v>
      </c>
      <c r="AW13" s="97">
        <f>'2.4'!AW13/'3.1.a'!$H$183</f>
        <v>0</v>
      </c>
      <c r="AX13" s="256">
        <f>'2.4'!AX13/'3.1.a'!$H$183</f>
        <v>6.4994568908585317E-3</v>
      </c>
      <c r="AY13" s="255">
        <f>'2.4'!AY13/'3.1.a'!$I$183</f>
        <v>5.0161060774169099E-3</v>
      </c>
      <c r="AZ13" s="97">
        <f>'2.4'!AZ13/'3.1.a'!$I$183</f>
        <v>0</v>
      </c>
      <c r="BA13" s="97">
        <f>'2.4'!BA13/'3.1.a'!$I$183</f>
        <v>0</v>
      </c>
      <c r="BB13" s="97">
        <f>'2.4'!BB13/'3.1.a'!$I$183</f>
        <v>5.0161060774169099E-3</v>
      </c>
      <c r="BC13" s="97">
        <f>'2.4'!BC13/'3.1.a'!$I$183</f>
        <v>0</v>
      </c>
      <c r="BD13" s="97">
        <f>'2.4'!BD13/'3.1.a'!$I$183</f>
        <v>0</v>
      </c>
      <c r="BE13" s="97">
        <f>'2.4'!BE13/'3.1.a'!$I$183</f>
        <v>0</v>
      </c>
      <c r="BF13" s="256">
        <f>'2.4'!BF13/'3.1.a'!$I$183</f>
        <v>5.0161060774169099E-3</v>
      </c>
      <c r="BG13" s="255">
        <f>'2.4'!BG13/'3.1.a'!$J$183</f>
        <v>4.9123471285156409E-3</v>
      </c>
      <c r="BH13" s="97">
        <f>'2.4'!BH13/'3.1.a'!$J$183</f>
        <v>0</v>
      </c>
      <c r="BI13" s="97">
        <f>'2.4'!BI13/'3.1.a'!$J$183</f>
        <v>0</v>
      </c>
      <c r="BJ13" s="97">
        <f>'2.4'!BJ13/'3.1.a'!$J$183</f>
        <v>4.9123471285156409E-3</v>
      </c>
      <c r="BK13" s="97">
        <f>'2.4'!BK13/'3.1.a'!$J$183</f>
        <v>0</v>
      </c>
      <c r="BL13" s="97">
        <f>'2.4'!BL13/'3.1.a'!$J$183</f>
        <v>0</v>
      </c>
      <c r="BM13" s="97">
        <f>'2.4'!BM13/'3.1.a'!$J$183</f>
        <v>0</v>
      </c>
      <c r="BN13" s="256">
        <f>'2.4'!BN13/'3.1.a'!$J$183</f>
        <v>4.9123471285156409E-3</v>
      </c>
      <c r="BO13" s="255">
        <f>'2.4'!BO13/'3.1.a'!$K$183</f>
        <v>5.8114329854139146E-3</v>
      </c>
      <c r="BP13" s="97">
        <f>'2.4'!BP13/'3.1.a'!$K$183</f>
        <v>0</v>
      </c>
      <c r="BQ13" s="97">
        <f>'2.4'!BQ13/'3.1.a'!$K$183</f>
        <v>0</v>
      </c>
      <c r="BR13" s="97">
        <f>'2.4'!BR13/'3.1.a'!$K$183</f>
        <v>5.8114329854139146E-3</v>
      </c>
      <c r="BS13" s="97">
        <f>'2.4'!BS13/'3.1.a'!$K$183</f>
        <v>0</v>
      </c>
      <c r="BT13" s="97">
        <f>'2.4'!BT13/'3.1.a'!$K$183</f>
        <v>0</v>
      </c>
      <c r="BU13" s="97">
        <f>'2.4'!BU13/'3.1.a'!$K$183</f>
        <v>0</v>
      </c>
      <c r="BV13" s="256">
        <f>'2.4'!BV13/'3.1.a'!$K$183</f>
        <v>5.8114329854139146E-3</v>
      </c>
      <c r="BW13" s="255">
        <f>'2.4'!BW13/'3.1.a'!$L$183</f>
        <v>5.7962274041802823E-3</v>
      </c>
      <c r="BX13" s="97">
        <f>'2.4'!BX13/'3.1.a'!$L$183</f>
        <v>0</v>
      </c>
      <c r="BY13" s="97">
        <f>'2.4'!BY13/'3.1.a'!$L$183</f>
        <v>0</v>
      </c>
      <c r="BZ13" s="97">
        <f>'2.4'!BZ13/'3.1.a'!$L$183</f>
        <v>5.7962274041802823E-3</v>
      </c>
      <c r="CA13" s="97">
        <f>'2.4'!CA13/'3.1.a'!$L$183</f>
        <v>0</v>
      </c>
      <c r="CB13" s="97">
        <f>'2.4'!CB13/'3.1.a'!$L$183</f>
        <v>0</v>
      </c>
      <c r="CC13" s="97">
        <f>'2.4'!CC13/'3.1.a'!$L$183</f>
        <v>0</v>
      </c>
      <c r="CD13" s="256">
        <f>'2.4'!CD13/'3.1.a'!$L$183</f>
        <v>5.7962274041802823E-3</v>
      </c>
      <c r="CE13" s="255">
        <f>'2.4'!CE13/'3.1.a'!$M$183</f>
        <v>6.1389323772102341E-3</v>
      </c>
      <c r="CF13" s="97">
        <f>'2.4'!CF13/'3.1.a'!$M$183</f>
        <v>0</v>
      </c>
      <c r="CG13" s="97">
        <f>'2.4'!CG13/'3.1.a'!$M$183</f>
        <v>0</v>
      </c>
      <c r="CH13" s="97">
        <f>'2.4'!CH13/'3.1.a'!$M$183</f>
        <v>6.1389323772102341E-3</v>
      </c>
      <c r="CI13" s="97">
        <f>'2.4'!CI13/'3.1.a'!$M$183</f>
        <v>0</v>
      </c>
      <c r="CJ13" s="97">
        <f>'2.4'!CJ13/'3.1.a'!$M$183</f>
        <v>0</v>
      </c>
      <c r="CK13" s="97">
        <f>'2.4'!CK13/'3.1.a'!$M$183</f>
        <v>0</v>
      </c>
      <c r="CL13" s="289">
        <f>'2.4'!CL13/'3.1.a'!$M$183</f>
        <v>6.1389323772102341E-3</v>
      </c>
    </row>
    <row r="14" spans="1:91" ht="20.100000000000001" customHeight="1" x14ac:dyDescent="0.25">
      <c r="A14" s="21" t="s">
        <v>408</v>
      </c>
      <c r="B14" s="22" t="s">
        <v>278</v>
      </c>
      <c r="C14" s="255">
        <f>'2.4'!C14/'3.1.a'!$C$183</f>
        <v>4.7450410134521513E-5</v>
      </c>
      <c r="D14" s="97">
        <f>'2.4'!D14/'3.1.a'!$C$183</f>
        <v>0</v>
      </c>
      <c r="E14" s="97">
        <f>'2.4'!E14/'3.1.a'!$C$183</f>
        <v>0</v>
      </c>
      <c r="F14" s="97">
        <f>'2.4'!F14/'3.1.a'!$C$183</f>
        <v>4.7450410134521513E-5</v>
      </c>
      <c r="G14" s="97">
        <f>'2.4'!G14/'3.1.a'!$C$183</f>
        <v>0</v>
      </c>
      <c r="H14" s="97">
        <f>'2.4'!H14/'3.1.a'!$C$183</f>
        <v>0</v>
      </c>
      <c r="I14" s="97">
        <f>'2.4'!I14/'3.1.a'!$C$183</f>
        <v>0</v>
      </c>
      <c r="J14" s="256">
        <f>'2.4'!J14/'3.1.a'!$C$183</f>
        <v>4.7450410134521513E-5</v>
      </c>
      <c r="K14" s="255">
        <f>'2.4'!K14/'3.1.a'!$D$183</f>
        <v>7.4209773417859752E-5</v>
      </c>
      <c r="L14" s="97">
        <f>'2.4'!L14/'3.1.a'!$D$183</f>
        <v>0</v>
      </c>
      <c r="M14" s="97">
        <f>'2.4'!M14/'3.1.a'!$D$183</f>
        <v>0</v>
      </c>
      <c r="N14" s="97">
        <f>'2.4'!N14/'3.1.a'!$D$183</f>
        <v>7.4209773417859752E-5</v>
      </c>
      <c r="O14" s="97">
        <f>'2.4'!O14/'3.1.a'!$D$183</f>
        <v>0</v>
      </c>
      <c r="P14" s="97">
        <f>'2.4'!P14/'3.1.a'!$D$183</f>
        <v>0</v>
      </c>
      <c r="Q14" s="97">
        <f>'2.4'!Q14/'3.1.a'!$D$183</f>
        <v>0</v>
      </c>
      <c r="R14" s="256">
        <f>'2.4'!R14/'3.1.a'!$D$183</f>
        <v>7.4209773417859752E-5</v>
      </c>
      <c r="S14" s="255">
        <f>'2.4'!S14/'3.1.a'!$E$183</f>
        <v>-9.9759763084764354E-5</v>
      </c>
      <c r="T14" s="97">
        <f>'2.4'!T14/'3.1.a'!$E$183</f>
        <v>0</v>
      </c>
      <c r="U14" s="97">
        <f>'2.4'!U14/'3.1.a'!$E$183</f>
        <v>0</v>
      </c>
      <c r="V14" s="97">
        <f>'2.4'!V14/'3.1.a'!$E$183</f>
        <v>-9.9759763084764354E-5</v>
      </c>
      <c r="W14" s="97">
        <f>'2.4'!W14/'3.1.a'!$E$183</f>
        <v>0</v>
      </c>
      <c r="X14" s="97">
        <f>'2.4'!X14/'3.1.a'!$E$183</f>
        <v>0</v>
      </c>
      <c r="Y14" s="97">
        <f>'2.4'!Y14/'3.1.a'!$E$183</f>
        <v>0</v>
      </c>
      <c r="Z14" s="256">
        <f>'2.4'!Z14/'3.1.a'!$E$183</f>
        <v>-9.9759763084764354E-5</v>
      </c>
      <c r="AA14" s="255">
        <f>'2.4'!AA14/'3.1.a'!$F$183</f>
        <v>1.086332029539245E-4</v>
      </c>
      <c r="AB14" s="97">
        <f>'2.4'!AB14/'3.1.a'!$F$183</f>
        <v>0</v>
      </c>
      <c r="AC14" s="97">
        <f>'2.4'!AC14/'3.1.a'!$F$183</f>
        <v>0</v>
      </c>
      <c r="AD14" s="97">
        <f>'2.4'!AD14/'3.1.a'!$F$183</f>
        <v>1.086332029539245E-4</v>
      </c>
      <c r="AE14" s="97">
        <f>'2.4'!AE14/'3.1.a'!$F$183</f>
        <v>0</v>
      </c>
      <c r="AF14" s="97">
        <f>'2.4'!AF14/'3.1.a'!$F$183</f>
        <v>0</v>
      </c>
      <c r="AG14" s="97">
        <f>'2.4'!AG14/'3.1.a'!$F$183</f>
        <v>0</v>
      </c>
      <c r="AH14" s="256">
        <f>'2.4'!AH14/'3.1.a'!$F$183</f>
        <v>1.086332029539245E-4</v>
      </c>
      <c r="AI14" s="255">
        <f>'2.4'!AI14/'3.1.a'!$G$183</f>
        <v>-7.0924011356382356E-6</v>
      </c>
      <c r="AJ14" s="97">
        <f>'2.4'!AJ14/'3.1.a'!$G$183</f>
        <v>0</v>
      </c>
      <c r="AK14" s="97">
        <f>'2.4'!AK14/'3.1.a'!$G$183</f>
        <v>0</v>
      </c>
      <c r="AL14" s="97">
        <f>'2.4'!AL14/'3.1.a'!$G$183</f>
        <v>-7.0924011356382356E-6</v>
      </c>
      <c r="AM14" s="97">
        <f>'2.4'!AM14/'3.1.a'!$G$183</f>
        <v>0</v>
      </c>
      <c r="AN14" s="97">
        <f>'2.4'!AN14/'3.1.a'!$G$183</f>
        <v>0</v>
      </c>
      <c r="AO14" s="97">
        <f>'2.4'!AO14/'3.1.a'!$G$183</f>
        <v>0</v>
      </c>
      <c r="AP14" s="256">
        <f>'2.4'!AP14/'3.1.a'!$G$183</f>
        <v>-7.0924011356382356E-6</v>
      </c>
      <c r="AQ14" s="255">
        <f>'2.4'!AQ14/'3.1.a'!$H$183</f>
        <v>-8.1790974786129E-5</v>
      </c>
      <c r="AR14" s="97">
        <f>'2.4'!AR14/'3.1.a'!$H$183</f>
        <v>0</v>
      </c>
      <c r="AS14" s="97">
        <f>'2.4'!AS14/'3.1.a'!$H$183</f>
        <v>0</v>
      </c>
      <c r="AT14" s="97">
        <f>'2.4'!AT14/'3.1.a'!$H$183</f>
        <v>-8.1790974786129E-5</v>
      </c>
      <c r="AU14" s="97">
        <f>'2.4'!AU14/'3.1.a'!$H$183</f>
        <v>0</v>
      </c>
      <c r="AV14" s="97">
        <f>'2.4'!AV14/'3.1.a'!$H$183</f>
        <v>0</v>
      </c>
      <c r="AW14" s="97">
        <f>'2.4'!AW14/'3.1.a'!$H$183</f>
        <v>0</v>
      </c>
      <c r="AX14" s="256">
        <f>'2.4'!AX14/'3.1.a'!$H$183</f>
        <v>-8.1790974786129E-5</v>
      </c>
      <c r="AY14" s="255">
        <f>'2.4'!AY14/'3.1.a'!$I$183</f>
        <v>1.4844830259319659E-7</v>
      </c>
      <c r="AZ14" s="97">
        <f>'2.4'!AZ14/'3.1.a'!$I$183</f>
        <v>0</v>
      </c>
      <c r="BA14" s="97">
        <f>'2.4'!BA14/'3.1.a'!$I$183</f>
        <v>0</v>
      </c>
      <c r="BB14" s="97">
        <f>'2.4'!BB14/'3.1.a'!$I$183</f>
        <v>1.4844830259319659E-7</v>
      </c>
      <c r="BC14" s="97">
        <f>'2.4'!BC14/'3.1.a'!$I$183</f>
        <v>0</v>
      </c>
      <c r="BD14" s="97">
        <f>'2.4'!BD14/'3.1.a'!$I$183</f>
        <v>0</v>
      </c>
      <c r="BE14" s="97">
        <f>'2.4'!BE14/'3.1.a'!$I$183</f>
        <v>0</v>
      </c>
      <c r="BF14" s="256">
        <f>'2.4'!BF14/'3.1.a'!$I$183</f>
        <v>1.4844830259319659E-7</v>
      </c>
      <c r="BG14" s="255">
        <f>'2.4'!BG14/'3.1.a'!$J$183</f>
        <v>1.1103216637696821E-11</v>
      </c>
      <c r="BH14" s="97">
        <f>'2.4'!BH14/'3.1.a'!$J$183</f>
        <v>0</v>
      </c>
      <c r="BI14" s="97">
        <f>'2.4'!BI14/'3.1.a'!$J$183</f>
        <v>0</v>
      </c>
      <c r="BJ14" s="97">
        <f>'2.4'!BJ14/'3.1.a'!$J$183</f>
        <v>1.1103216637696821E-11</v>
      </c>
      <c r="BK14" s="97">
        <f>'2.4'!BK14/'3.1.a'!$J$183</f>
        <v>0</v>
      </c>
      <c r="BL14" s="97">
        <f>'2.4'!BL14/'3.1.a'!$J$183</f>
        <v>0</v>
      </c>
      <c r="BM14" s="97">
        <f>'2.4'!BM14/'3.1.a'!$J$183</f>
        <v>0</v>
      </c>
      <c r="BN14" s="256">
        <f>'2.4'!BN14/'3.1.a'!$J$183</f>
        <v>1.1103216637696821E-11</v>
      </c>
      <c r="BO14" s="255">
        <f>'2.4'!BO14/'3.1.a'!$K$183</f>
        <v>5.3757717041961327E-8</v>
      </c>
      <c r="BP14" s="97">
        <f>'2.4'!BP14/'3.1.a'!$K$183</f>
        <v>0</v>
      </c>
      <c r="BQ14" s="97">
        <f>'2.4'!BQ14/'3.1.a'!$K$183</f>
        <v>0</v>
      </c>
      <c r="BR14" s="97">
        <f>'2.4'!BR14/'3.1.a'!$K$183</f>
        <v>5.3757717041961327E-8</v>
      </c>
      <c r="BS14" s="97">
        <f>'2.4'!BS14/'3.1.a'!$K$183</f>
        <v>0</v>
      </c>
      <c r="BT14" s="97">
        <f>'2.4'!BT14/'3.1.a'!$K$183</f>
        <v>0</v>
      </c>
      <c r="BU14" s="97">
        <f>'2.4'!BU14/'3.1.a'!$K$183</f>
        <v>0</v>
      </c>
      <c r="BV14" s="256">
        <f>'2.4'!BV14/'3.1.a'!$K$183</f>
        <v>5.3757717041961327E-8</v>
      </c>
      <c r="BW14" s="255">
        <f>'2.4'!BW14/'3.1.a'!$L$183</f>
        <v>6.8113229962572444E-9</v>
      </c>
      <c r="BX14" s="97">
        <f>'2.4'!BX14/'3.1.a'!$L$183</f>
        <v>0</v>
      </c>
      <c r="BY14" s="97">
        <f>'2.4'!BY14/'3.1.a'!$L$183</f>
        <v>0</v>
      </c>
      <c r="BZ14" s="97">
        <f>'2.4'!BZ14/'3.1.a'!$L$183</f>
        <v>6.8113229962572444E-9</v>
      </c>
      <c r="CA14" s="97">
        <f>'2.4'!CA14/'3.1.a'!$L$183</f>
        <v>0</v>
      </c>
      <c r="CB14" s="97">
        <f>'2.4'!CB14/'3.1.a'!$L$183</f>
        <v>0</v>
      </c>
      <c r="CC14" s="97">
        <f>'2.4'!CC14/'3.1.a'!$L$183</f>
        <v>0</v>
      </c>
      <c r="CD14" s="256">
        <f>'2.4'!CD14/'3.1.a'!$L$183</f>
        <v>6.8113229962572444E-9</v>
      </c>
      <c r="CE14" s="255">
        <f>'2.4'!CE14/'3.1.a'!$M$183</f>
        <v>-1.0721639754268705E-6</v>
      </c>
      <c r="CF14" s="97">
        <f>'2.4'!CF14/'3.1.a'!$M$183</f>
        <v>0</v>
      </c>
      <c r="CG14" s="97">
        <f>'2.4'!CG14/'3.1.a'!$M$183</f>
        <v>0</v>
      </c>
      <c r="CH14" s="97">
        <f>'2.4'!CH14/'3.1.a'!$M$183</f>
        <v>-1.0721639754268705E-6</v>
      </c>
      <c r="CI14" s="97">
        <f>'2.4'!CI14/'3.1.a'!$M$183</f>
        <v>0</v>
      </c>
      <c r="CJ14" s="97">
        <f>'2.4'!CJ14/'3.1.a'!$M$183</f>
        <v>0</v>
      </c>
      <c r="CK14" s="97">
        <f>'2.4'!CK14/'3.1.a'!$M$183</f>
        <v>0</v>
      </c>
      <c r="CL14" s="289">
        <f>'2.4'!CL14/'3.1.a'!$M$183</f>
        <v>-1.0721639754268705E-6</v>
      </c>
    </row>
    <row r="15" spans="1:91" ht="20.100000000000001" customHeight="1" x14ac:dyDescent="0.25">
      <c r="A15" s="137" t="s">
        <v>409</v>
      </c>
      <c r="B15" s="118" t="s">
        <v>246</v>
      </c>
      <c r="C15" s="224">
        <f>'2.4'!C15/'3.1.a'!$C$183</f>
        <v>6.1984492781950236E-2</v>
      </c>
      <c r="D15" s="146">
        <f>'2.4'!D15/'3.1.a'!$C$183</f>
        <v>1.6585992963696203E-2</v>
      </c>
      <c r="E15" s="146">
        <f>'2.4'!E15/'3.1.a'!$C$183</f>
        <v>0</v>
      </c>
      <c r="F15" s="146">
        <f>'2.4'!F15/'3.1.a'!$C$183</f>
        <v>7.8570485745646443E-2</v>
      </c>
      <c r="G15" s="146">
        <f>'2.4'!G15/'3.1.a'!$C$183</f>
        <v>8.7222223809766668E-3</v>
      </c>
      <c r="H15" s="146">
        <f>'2.4'!H15/'3.1.a'!$C$183</f>
        <v>3.1129248114709612E-3</v>
      </c>
      <c r="I15" s="146">
        <f>'2.4'!I15/'3.1.a'!$C$183</f>
        <v>0</v>
      </c>
      <c r="J15" s="225">
        <f>'2.4'!J15/'3.1.a'!$C$183</f>
        <v>9.0405632938094074E-2</v>
      </c>
      <c r="K15" s="224">
        <f>'2.4'!K15/'3.1.a'!$D$183</f>
        <v>6.3195702791580349E-2</v>
      </c>
      <c r="L15" s="146">
        <f>'2.4'!L15/'3.1.a'!$D$183</f>
        <v>1.7161255347453674E-2</v>
      </c>
      <c r="M15" s="146">
        <f>'2.4'!M15/'3.1.a'!$D$183</f>
        <v>0</v>
      </c>
      <c r="N15" s="146">
        <f>'2.4'!N15/'3.1.a'!$D$183</f>
        <v>8.035695813903404E-2</v>
      </c>
      <c r="O15" s="146">
        <f>'2.4'!O15/'3.1.a'!$D$183</f>
        <v>8.6466963366040733E-3</v>
      </c>
      <c r="P15" s="146">
        <f>'2.4'!P15/'3.1.a'!$D$183</f>
        <v>3.5574883887797134E-3</v>
      </c>
      <c r="Q15" s="146">
        <f>'2.4'!Q15/'3.1.a'!$D$183</f>
        <v>0</v>
      </c>
      <c r="R15" s="225">
        <f>'2.4'!R15/'3.1.a'!$D$183</f>
        <v>9.2561142864417828E-2</v>
      </c>
      <c r="S15" s="224">
        <f>'2.4'!S15/'3.1.a'!$E$183</f>
        <v>6.3530345152243206E-2</v>
      </c>
      <c r="T15" s="146">
        <f>'2.4'!T15/'3.1.a'!$E$183</f>
        <v>1.7915224227168128E-2</v>
      </c>
      <c r="U15" s="146">
        <f>'2.4'!U15/'3.1.a'!$E$183</f>
        <v>0</v>
      </c>
      <c r="V15" s="146">
        <f>'2.4'!V15/'3.1.a'!$E$183</f>
        <v>8.1445569379411331E-2</v>
      </c>
      <c r="W15" s="146">
        <f>'2.4'!W15/'3.1.a'!$E$183</f>
        <v>8.9277254082792395E-3</v>
      </c>
      <c r="X15" s="146">
        <f>'2.4'!X15/'3.1.a'!$E$183</f>
        <v>3.6171413046703865E-3</v>
      </c>
      <c r="Y15" s="146">
        <f>'2.4'!Y15/'3.1.a'!$E$183</f>
        <v>0</v>
      </c>
      <c r="Z15" s="225">
        <f>'2.4'!Z15/'3.1.a'!$E$183</f>
        <v>9.3990436092360963E-2</v>
      </c>
      <c r="AA15" s="224">
        <f>'2.4'!AA15/'3.1.a'!$F$183</f>
        <v>6.2333438218660414E-2</v>
      </c>
      <c r="AB15" s="146">
        <f>'2.4'!AB15/'3.1.a'!$F$183</f>
        <v>1.8436919254732943E-2</v>
      </c>
      <c r="AC15" s="146">
        <f>'2.4'!AC15/'3.1.a'!$F$183</f>
        <v>0</v>
      </c>
      <c r="AD15" s="146">
        <f>'2.4'!AD15/'3.1.a'!$F$183</f>
        <v>8.0770357473393353E-2</v>
      </c>
      <c r="AE15" s="146">
        <f>'2.4'!AE15/'3.1.a'!$F$183</f>
        <v>9.3561387380643665E-3</v>
      </c>
      <c r="AF15" s="146">
        <f>'2.4'!AF15/'3.1.a'!$F$183</f>
        <v>3.8502671471564304E-3</v>
      </c>
      <c r="AG15" s="146">
        <f>'2.4'!AG15/'3.1.a'!$F$183</f>
        <v>0</v>
      </c>
      <c r="AH15" s="225">
        <f>'2.4'!AH15/'3.1.a'!$F$183</f>
        <v>9.3976763358614157E-2</v>
      </c>
      <c r="AI15" s="224">
        <f>'2.4'!AI15/'3.1.a'!$G$183</f>
        <v>6.1599055447426145E-2</v>
      </c>
      <c r="AJ15" s="146">
        <f>'2.4'!AJ15/'3.1.a'!$G$183</f>
        <v>1.8847281678878506E-2</v>
      </c>
      <c r="AK15" s="146">
        <f>'2.4'!AK15/'3.1.a'!$G$183</f>
        <v>0</v>
      </c>
      <c r="AL15" s="146">
        <f>'2.4'!AL15/'3.1.a'!$G$183</f>
        <v>8.0446337126304654E-2</v>
      </c>
      <c r="AM15" s="146">
        <f>'2.4'!AM15/'3.1.a'!$G$183</f>
        <v>9.1811676795502586E-3</v>
      </c>
      <c r="AN15" s="146">
        <f>'2.4'!AN15/'3.1.a'!$G$183</f>
        <v>3.9414689566675846E-3</v>
      </c>
      <c r="AO15" s="146">
        <f>'2.4'!AO15/'3.1.a'!$G$183</f>
        <v>0</v>
      </c>
      <c r="AP15" s="225">
        <f>'2.4'!AP15/'3.1.a'!$G$183</f>
        <v>9.3568973762522503E-2</v>
      </c>
      <c r="AQ15" s="224">
        <f>'2.4'!AQ15/'3.1.a'!$H$183</f>
        <v>6.0439288502462392E-2</v>
      </c>
      <c r="AR15" s="146">
        <f>'2.4'!AR15/'3.1.a'!$H$183</f>
        <v>2.0340223727093709E-2</v>
      </c>
      <c r="AS15" s="146">
        <f>'2.4'!AS15/'3.1.a'!$H$183</f>
        <v>0</v>
      </c>
      <c r="AT15" s="146">
        <f>'2.4'!AT15/'3.1.a'!$H$183</f>
        <v>8.0779512229556094E-2</v>
      </c>
      <c r="AU15" s="146">
        <f>'2.4'!AU15/'3.1.a'!$H$183</f>
        <v>1.0577359655711587E-2</v>
      </c>
      <c r="AV15" s="146">
        <f>'2.4'!AV15/'3.1.a'!$H$183</f>
        <v>4.2423469008623389E-3</v>
      </c>
      <c r="AW15" s="146">
        <f>'2.4'!AW15/'3.1.a'!$H$183</f>
        <v>0</v>
      </c>
      <c r="AX15" s="225">
        <f>'2.4'!AX15/'3.1.a'!$H$183</f>
        <v>9.5599218786130022E-2</v>
      </c>
      <c r="AY15" s="224">
        <f>'2.4'!AY15/'3.1.a'!$I$183</f>
        <v>6.052944472166906E-2</v>
      </c>
      <c r="AZ15" s="146">
        <f>'2.4'!AZ15/'3.1.a'!$I$183</f>
        <v>2.0447079974121627E-2</v>
      </c>
      <c r="BA15" s="146">
        <f>'2.4'!BA15/'3.1.a'!$I$183</f>
        <v>0</v>
      </c>
      <c r="BB15" s="146">
        <f>'2.4'!BB15/'3.1.a'!$I$183</f>
        <v>8.0976524695790683E-2</v>
      </c>
      <c r="BC15" s="146">
        <f>'2.4'!BC15/'3.1.a'!$I$183</f>
        <v>1.080416294490095E-2</v>
      </c>
      <c r="BD15" s="146">
        <f>'2.4'!BD15/'3.1.a'!$I$183</f>
        <v>4.5688312343013958E-3</v>
      </c>
      <c r="BE15" s="146">
        <f>'2.4'!BE15/'3.1.a'!$I$183</f>
        <v>0</v>
      </c>
      <c r="BF15" s="225">
        <f>'2.4'!BF15/'3.1.a'!$I$183</f>
        <v>9.6349518874993031E-2</v>
      </c>
      <c r="BG15" s="224">
        <f>'2.4'!BG15/'3.1.a'!$J$183</f>
        <v>6.120330220003771E-2</v>
      </c>
      <c r="BH15" s="146">
        <f>'2.4'!BH15/'3.1.a'!$J$183</f>
        <v>2.223221894717153E-2</v>
      </c>
      <c r="BI15" s="146">
        <f>'2.4'!BI15/'3.1.a'!$J$183</f>
        <v>0</v>
      </c>
      <c r="BJ15" s="146">
        <f>'2.4'!BJ15/'3.1.a'!$J$183</f>
        <v>8.3435521147209243E-2</v>
      </c>
      <c r="BK15" s="146">
        <f>'2.4'!BK15/'3.1.a'!$J$183</f>
        <v>1.0854379043413562E-2</v>
      </c>
      <c r="BL15" s="146">
        <f>'2.4'!BL15/'3.1.a'!$J$183</f>
        <v>4.6984154264445681E-3</v>
      </c>
      <c r="BM15" s="146">
        <f>'2.4'!BM15/'3.1.a'!$J$183</f>
        <v>0</v>
      </c>
      <c r="BN15" s="225">
        <f>'2.4'!BN15/'3.1.a'!$J$183</f>
        <v>9.8988315617067363E-2</v>
      </c>
      <c r="BO15" s="224">
        <f>'2.4'!BO15/'3.1.a'!$K$183</f>
        <v>6.0587744669711487E-2</v>
      </c>
      <c r="BP15" s="146">
        <f>'2.4'!BP15/'3.1.a'!$K$183</f>
        <v>1.8340340664187084E-2</v>
      </c>
      <c r="BQ15" s="146">
        <f>'2.4'!BQ15/'3.1.a'!$K$183</f>
        <v>0</v>
      </c>
      <c r="BR15" s="146">
        <f>'2.4'!BR15/'3.1.a'!$K$183</f>
        <v>7.8928085333898584E-2</v>
      </c>
      <c r="BS15" s="146">
        <f>'2.4'!BS15/'3.1.a'!$K$183</f>
        <v>1.0667405584128016E-2</v>
      </c>
      <c r="BT15" s="146">
        <f>'2.4'!BT15/'3.1.a'!$K$183</f>
        <v>4.7604593484826766E-3</v>
      </c>
      <c r="BU15" s="146">
        <f>'2.4'!BU15/'3.1.a'!$K$183</f>
        <v>0</v>
      </c>
      <c r="BV15" s="225">
        <f>'2.4'!BV15/'3.1.a'!$K$183</f>
        <v>9.4355950266509281E-2</v>
      </c>
      <c r="BW15" s="224">
        <f>'2.4'!BW15/'3.1.a'!$L$183</f>
        <v>6.032003782491191E-2</v>
      </c>
      <c r="BX15" s="146">
        <f>'2.4'!BX15/'3.1.a'!$L$183</f>
        <v>1.8178414536404095E-2</v>
      </c>
      <c r="BY15" s="146">
        <f>'2.4'!BY15/'3.1.a'!$L$183</f>
        <v>0</v>
      </c>
      <c r="BZ15" s="146">
        <f>'2.4'!BZ15/'3.1.a'!$L$183</f>
        <v>7.8498452361316001E-2</v>
      </c>
      <c r="CA15" s="146">
        <f>'2.4'!CA15/'3.1.a'!$L$183</f>
        <v>1.1573398965192005E-2</v>
      </c>
      <c r="CB15" s="146">
        <f>'2.4'!CB15/'3.1.a'!$L$183</f>
        <v>5.0376817962370229E-3</v>
      </c>
      <c r="CC15" s="146">
        <f>'2.4'!CC15/'3.1.a'!$L$183</f>
        <v>0</v>
      </c>
      <c r="CD15" s="225">
        <f>'2.4'!CD15/'3.1.a'!$L$183</f>
        <v>9.5109533122745005E-2</v>
      </c>
      <c r="CE15" s="224">
        <f>'2.4'!CE15/'3.1.a'!$M$183</f>
        <v>6.0434033994220003E-2</v>
      </c>
      <c r="CF15" s="146">
        <f>'2.4'!CF15/'3.1.a'!$M$183</f>
        <v>1.7119431746867864E-2</v>
      </c>
      <c r="CG15" s="146">
        <f>'2.4'!CG15/'3.1.a'!$M$183</f>
        <v>0</v>
      </c>
      <c r="CH15" s="146">
        <f>'2.4'!CH15/'3.1.a'!$M$183</f>
        <v>7.755346574108786E-2</v>
      </c>
      <c r="CI15" s="146">
        <f>'2.4'!CI15/'3.1.a'!$M$183</f>
        <v>1.1025572777452265E-2</v>
      </c>
      <c r="CJ15" s="146">
        <f>'2.4'!CJ15/'3.1.a'!$M$183</f>
        <v>5.2783334123872993E-3</v>
      </c>
      <c r="CK15" s="146">
        <f>'2.4'!CK15/'3.1.a'!$M$183</f>
        <v>0</v>
      </c>
      <c r="CL15" s="284">
        <f>'2.4'!CL15/'3.1.a'!$M$183</f>
        <v>9.3857371930927441E-2</v>
      </c>
    </row>
    <row r="16" spans="1:91" ht="20.100000000000001" customHeight="1" x14ac:dyDescent="0.25">
      <c r="A16" s="137" t="s">
        <v>410</v>
      </c>
      <c r="B16" s="118" t="s">
        <v>243</v>
      </c>
      <c r="C16" s="224">
        <f>'2.4'!C16/'3.1.a'!$C$183</f>
        <v>7.5309318354531207E-5</v>
      </c>
      <c r="D16" s="146">
        <f>'2.4'!D16/'3.1.a'!$C$183</f>
        <v>0</v>
      </c>
      <c r="E16" s="146">
        <f>'2.4'!E16/'3.1.a'!$C$183</f>
        <v>0</v>
      </c>
      <c r="F16" s="146">
        <f>'2.4'!F16/'3.1.a'!$C$183</f>
        <v>7.5309318354531207E-5</v>
      </c>
      <c r="G16" s="146">
        <f>'2.4'!G16/'3.1.a'!$C$183</f>
        <v>2.8233685244838859E-2</v>
      </c>
      <c r="H16" s="146">
        <f>'2.4'!H16/'3.1.a'!$C$183</f>
        <v>5.6429222465787687E-2</v>
      </c>
      <c r="I16" s="146">
        <f>'2.4'!I16/'3.1.a'!$C$183</f>
        <v>-8.4720055557389429E-2</v>
      </c>
      <c r="J16" s="225">
        <f>'2.4'!J16/'3.1.a'!$C$183</f>
        <v>1.8161471591655064E-5</v>
      </c>
      <c r="K16" s="224">
        <f>'2.4'!K16/'3.1.a'!$D$183</f>
        <v>1.0820259864198327E-4</v>
      </c>
      <c r="L16" s="146">
        <f>'2.4'!L16/'3.1.a'!$D$183</f>
        <v>0</v>
      </c>
      <c r="M16" s="146">
        <f>'2.4'!M16/'3.1.a'!$D$183</f>
        <v>0</v>
      </c>
      <c r="N16" s="146">
        <f>'2.4'!N16/'3.1.a'!$D$183</f>
        <v>1.0820259864198327E-4</v>
      </c>
      <c r="O16" s="146">
        <f>'2.4'!O16/'3.1.a'!$D$183</f>
        <v>2.7637253301721201E-2</v>
      </c>
      <c r="P16" s="146">
        <f>'2.4'!P16/'3.1.a'!$D$183</f>
        <v>5.7123654428481552E-2</v>
      </c>
      <c r="Q16" s="146">
        <f>'2.4'!Q16/'3.1.a'!$D$183</f>
        <v>-8.4861648265971784E-2</v>
      </c>
      <c r="R16" s="225">
        <f>'2.4'!R16/'3.1.a'!$D$183</f>
        <v>7.462062872948284E-6</v>
      </c>
      <c r="S16" s="224">
        <f>'2.4'!S16/'3.1.a'!$E$183</f>
        <v>1.343508188487069E-4</v>
      </c>
      <c r="T16" s="146">
        <f>'2.4'!T16/'3.1.a'!$E$183</f>
        <v>0</v>
      </c>
      <c r="U16" s="146">
        <f>'2.4'!U16/'3.1.a'!$E$183</f>
        <v>0</v>
      </c>
      <c r="V16" s="146">
        <f>'2.4'!V16/'3.1.a'!$E$183</f>
        <v>1.343508188487069E-4</v>
      </c>
      <c r="W16" s="146">
        <f>'2.4'!W16/'3.1.a'!$E$183</f>
        <v>2.7089813672177998E-2</v>
      </c>
      <c r="X16" s="146">
        <f>'2.4'!X16/'3.1.a'!$E$183</f>
        <v>5.8803541988569213E-2</v>
      </c>
      <c r="Y16" s="146">
        <f>'2.4'!Y16/'3.1.a'!$E$183</f>
        <v>-8.6019856310264528E-2</v>
      </c>
      <c r="Z16" s="225">
        <f>'2.4'!Z16/'3.1.a'!$E$183</f>
        <v>7.8501693313827789E-6</v>
      </c>
      <c r="AA16" s="224">
        <f>'2.4'!AA16/'3.1.a'!$F$183</f>
        <v>7.8315038210719865E-5</v>
      </c>
      <c r="AB16" s="146">
        <f>'2.4'!AB16/'3.1.a'!$F$183</f>
        <v>0</v>
      </c>
      <c r="AC16" s="146">
        <f>'2.4'!AC16/'3.1.a'!$F$183</f>
        <v>0</v>
      </c>
      <c r="AD16" s="146">
        <f>'2.4'!AD16/'3.1.a'!$F$183</f>
        <v>7.8315038210719865E-5</v>
      </c>
      <c r="AE16" s="146">
        <f>'2.4'!AE16/'3.1.a'!$F$183</f>
        <v>2.5442016739208748E-2</v>
      </c>
      <c r="AF16" s="146">
        <f>'2.4'!AF16/'3.1.a'!$F$183</f>
        <v>5.6098831190990232E-2</v>
      </c>
      <c r="AG16" s="146">
        <f>'2.4'!AG16/'3.1.a'!$F$183</f>
        <v>-8.1604220254736792E-2</v>
      </c>
      <c r="AH16" s="225">
        <f>'2.4'!AH16/'3.1.a'!$F$183</f>
        <v>1.4942713672908695E-5</v>
      </c>
      <c r="AI16" s="224">
        <f>'2.4'!AI16/'3.1.a'!$G$183</f>
        <v>8.871958032709385E-5</v>
      </c>
      <c r="AJ16" s="146">
        <f>'2.4'!AJ16/'3.1.a'!$G$183</f>
        <v>0</v>
      </c>
      <c r="AK16" s="146">
        <f>'2.4'!AK16/'3.1.a'!$G$183</f>
        <v>0</v>
      </c>
      <c r="AL16" s="146">
        <f>'2.4'!AL16/'3.1.a'!$G$183</f>
        <v>8.871958032709385E-5</v>
      </c>
      <c r="AM16" s="146">
        <f>'2.4'!AM16/'3.1.a'!$G$183</f>
        <v>2.6038440926290728E-2</v>
      </c>
      <c r="AN16" s="146">
        <f>'2.4'!AN16/'3.1.a'!$G$183</f>
        <v>5.7135708496433284E-2</v>
      </c>
      <c r="AO16" s="146">
        <f>'2.4'!AO16/'3.1.a'!$G$183</f>
        <v>-8.3253426634379818E-2</v>
      </c>
      <c r="AP16" s="225">
        <f>'2.4'!AP16/'3.1.a'!$G$183</f>
        <v>9.4423686712850579E-6</v>
      </c>
      <c r="AQ16" s="224">
        <f>'2.4'!AQ16/'3.1.a'!$H$183</f>
        <v>9.3171545940507909E-5</v>
      </c>
      <c r="AR16" s="146">
        <f>'2.4'!AR16/'3.1.a'!$H$183</f>
        <v>0</v>
      </c>
      <c r="AS16" s="146">
        <f>'2.4'!AS16/'3.1.a'!$H$183</f>
        <v>0</v>
      </c>
      <c r="AT16" s="146">
        <f>'2.4'!AT16/'3.1.a'!$H$183</f>
        <v>9.3171545940507909E-5</v>
      </c>
      <c r="AU16" s="146">
        <f>'2.4'!AU16/'3.1.a'!$H$183</f>
        <v>2.4714395099229625E-2</v>
      </c>
      <c r="AV16" s="146">
        <f>'2.4'!AV16/'3.1.a'!$H$183</f>
        <v>5.7324904309396268E-2</v>
      </c>
      <c r="AW16" s="146">
        <f>'2.4'!AW16/'3.1.a'!$H$183</f>
        <v>-8.2125749297329423E-2</v>
      </c>
      <c r="AX16" s="225">
        <f>'2.4'!AX16/'3.1.a'!$H$183</f>
        <v>6.7216572369800669E-6</v>
      </c>
      <c r="AY16" s="224">
        <f>'2.4'!AY16/'3.1.a'!$I$183</f>
        <v>1.0234351807881165E-4</v>
      </c>
      <c r="AZ16" s="146">
        <f>'2.4'!AZ16/'3.1.a'!$I$183</f>
        <v>0</v>
      </c>
      <c r="BA16" s="146">
        <f>'2.4'!BA16/'3.1.a'!$I$183</f>
        <v>0</v>
      </c>
      <c r="BB16" s="146">
        <f>'2.4'!BB16/'3.1.a'!$I$183</f>
        <v>1.0234351807881165E-4</v>
      </c>
      <c r="BC16" s="146">
        <f>'2.4'!BC16/'3.1.a'!$I$183</f>
        <v>2.6232367755880046E-2</v>
      </c>
      <c r="BD16" s="146">
        <f>'2.4'!BD16/'3.1.a'!$I$183</f>
        <v>6.0124179263938662E-2</v>
      </c>
      <c r="BE16" s="146">
        <f>'2.4'!BE16/'3.1.a'!$I$183</f>
        <v>-8.6454784272645496E-2</v>
      </c>
      <c r="BF16" s="225">
        <f>'2.4'!BF16/'3.1.a'!$I$183</f>
        <v>4.1062652520259545E-6</v>
      </c>
      <c r="BG16" s="224">
        <f>'2.4'!BG16/'3.1.a'!$J$183</f>
        <v>1.8503165055571536E-4</v>
      </c>
      <c r="BH16" s="146">
        <f>'2.4'!BH16/'3.1.a'!$J$183</f>
        <v>0</v>
      </c>
      <c r="BI16" s="146">
        <f>'2.4'!BI16/'3.1.a'!$J$183</f>
        <v>0</v>
      </c>
      <c r="BJ16" s="146">
        <f>'2.4'!BJ16/'3.1.a'!$J$183</f>
        <v>1.8503165055571536E-4</v>
      </c>
      <c r="BK16" s="146">
        <f>'2.4'!BK16/'3.1.a'!$J$183</f>
        <v>2.4218111626906312E-2</v>
      </c>
      <c r="BL16" s="146">
        <f>'2.4'!BL16/'3.1.a'!$J$183</f>
        <v>5.853847917980446E-2</v>
      </c>
      <c r="BM16" s="146">
        <f>'2.4'!BM16/'3.1.a'!$J$183</f>
        <v>-8.2935278707856622E-2</v>
      </c>
      <c r="BN16" s="225">
        <f>'2.4'!BN16/'3.1.a'!$J$183</f>
        <v>6.3437494098744445E-6</v>
      </c>
      <c r="BO16" s="224">
        <f>'2.4'!BO16/'3.1.a'!$K$183</f>
        <v>1.3085365001646882E-4</v>
      </c>
      <c r="BP16" s="146">
        <f>'2.4'!BP16/'3.1.a'!$K$183</f>
        <v>0</v>
      </c>
      <c r="BQ16" s="146">
        <f>'2.4'!BQ16/'3.1.a'!$K$183</f>
        <v>0</v>
      </c>
      <c r="BR16" s="146">
        <f>'2.4'!BR16/'3.1.a'!$K$183</f>
        <v>1.3085365001646882E-4</v>
      </c>
      <c r="BS16" s="146">
        <f>'2.4'!BS16/'3.1.a'!$K$183</f>
        <v>2.5534437058328346E-2</v>
      </c>
      <c r="BT16" s="146">
        <f>'2.4'!BT16/'3.1.a'!$K$183</f>
        <v>6.0214931142277786E-2</v>
      </c>
      <c r="BU16" s="146">
        <f>'2.4'!BU16/'3.1.a'!$K$183</f>
        <v>-8.5868045879951824E-2</v>
      </c>
      <c r="BV16" s="225">
        <f>'2.4'!BV16/'3.1.a'!$K$183</f>
        <v>1.2175970670779636E-5</v>
      </c>
      <c r="BW16" s="224">
        <f>'2.4'!BW16/'3.1.a'!$L$183</f>
        <v>1.4241761599275424E-4</v>
      </c>
      <c r="BX16" s="146">
        <f>'2.4'!BX16/'3.1.a'!$L$183</f>
        <v>0</v>
      </c>
      <c r="BY16" s="146">
        <f>'2.4'!BY16/'3.1.a'!$L$183</f>
        <v>0</v>
      </c>
      <c r="BZ16" s="146">
        <f>'2.4'!BZ16/'3.1.a'!$L$183</f>
        <v>1.4241761599275424E-4</v>
      </c>
      <c r="CA16" s="146">
        <f>'2.4'!CA16/'3.1.a'!$L$183</f>
        <v>2.502287649654681E-2</v>
      </c>
      <c r="CB16" s="146">
        <f>'2.4'!CB16/'3.1.a'!$L$183</f>
        <v>6.2233885331233349E-2</v>
      </c>
      <c r="CC16" s="146">
        <f>'2.4'!CC16/'3.1.a'!$L$183</f>
        <v>-8.7397134372159513E-2</v>
      </c>
      <c r="CD16" s="225">
        <f>'2.4'!CD16/'3.1.a'!$L$183</f>
        <v>2.0450716133899731E-6</v>
      </c>
      <c r="CE16" s="224">
        <f>'2.4'!CE16/'3.1.a'!$M$183</f>
        <v>9.1286315056748939E-5</v>
      </c>
      <c r="CF16" s="146">
        <f>'2.4'!CF16/'3.1.a'!$M$183</f>
        <v>0</v>
      </c>
      <c r="CG16" s="146">
        <f>'2.4'!CG16/'3.1.a'!$M$183</f>
        <v>0</v>
      </c>
      <c r="CH16" s="146">
        <f>'2.4'!CH16/'3.1.a'!$M$183</f>
        <v>9.1286315056748939E-5</v>
      </c>
      <c r="CI16" s="146">
        <f>'2.4'!CI16/'3.1.a'!$M$183</f>
        <v>3.4949153730701732E-2</v>
      </c>
      <c r="CJ16" s="146">
        <f>'2.4'!CJ16/'3.1.a'!$M$183</f>
        <v>6.6522744673560133E-2</v>
      </c>
      <c r="CK16" s="146">
        <f>'2.4'!CK16/'3.1.a'!$M$183</f>
        <v>-0.1015607020178696</v>
      </c>
      <c r="CL16" s="284">
        <f>'2.4'!CL16/'3.1.a'!$M$183</f>
        <v>2.4827014490301976E-6</v>
      </c>
    </row>
    <row r="17" spans="1:90" ht="20.100000000000001" customHeight="1" x14ac:dyDescent="0.25">
      <c r="A17" s="137" t="s">
        <v>411</v>
      </c>
      <c r="B17" s="118" t="s">
        <v>247</v>
      </c>
      <c r="C17" s="224">
        <f>'2.4'!C17/'3.1.a'!$C$183</f>
        <v>3.2847797473549399E-2</v>
      </c>
      <c r="D17" s="146">
        <f>'2.4'!D17/'3.1.a'!$C$183</f>
        <v>1.3068563945003496E-3</v>
      </c>
      <c r="E17" s="146">
        <f>'2.4'!E17/'3.1.a'!$C$183</f>
        <v>-8.8903320177042492E-4</v>
      </c>
      <c r="F17" s="146">
        <f>'2.4'!F17/'3.1.a'!$C$183</f>
        <v>3.3265620666279326E-2</v>
      </c>
      <c r="G17" s="146">
        <f>'2.4'!G17/'3.1.a'!$C$183</f>
        <v>7.5755896889147497E-3</v>
      </c>
      <c r="H17" s="146">
        <f>'2.4'!H17/'3.1.a'!$C$183</f>
        <v>5.7889890537285152E-3</v>
      </c>
      <c r="I17" s="146">
        <f>'2.4'!I17/'3.1.a'!$C$183</f>
        <v>-6.5510227718298354E-3</v>
      </c>
      <c r="J17" s="225">
        <f>'2.4'!J17/'3.1.a'!$C$183</f>
        <v>4.0079176637092748E-2</v>
      </c>
      <c r="K17" s="224">
        <f>'2.4'!K17/'3.1.a'!$D$183</f>
        <v>2.8369018538996423E-2</v>
      </c>
      <c r="L17" s="146">
        <f>'2.4'!L17/'3.1.a'!$D$183</f>
        <v>9.6026192411905538E-4</v>
      </c>
      <c r="M17" s="146">
        <f>'2.4'!M17/'3.1.a'!$D$183</f>
        <v>-5.8037026932292461E-4</v>
      </c>
      <c r="N17" s="146">
        <f>'2.4'!N17/'3.1.a'!$D$183</f>
        <v>2.8748910193792554E-2</v>
      </c>
      <c r="O17" s="146">
        <f>'2.4'!O17/'3.1.a'!$D$183</f>
        <v>7.3143983646958297E-3</v>
      </c>
      <c r="P17" s="146">
        <f>'2.4'!P17/'3.1.a'!$D$183</f>
        <v>5.8884541415791872E-3</v>
      </c>
      <c r="Q17" s="146">
        <f>'2.4'!Q17/'3.1.a'!$D$183</f>
        <v>-6.094191931994771E-3</v>
      </c>
      <c r="R17" s="225">
        <f>'2.4'!R17/'3.1.a'!$D$183</f>
        <v>3.5857570768072798E-2</v>
      </c>
      <c r="S17" s="224">
        <f>'2.4'!S17/'3.1.a'!$E$183</f>
        <v>3.5935325980418549E-2</v>
      </c>
      <c r="T17" s="146">
        <f>'2.4'!T17/'3.1.a'!$E$183</f>
        <v>1.0861114572688982E-3</v>
      </c>
      <c r="U17" s="146">
        <f>'2.4'!U17/'3.1.a'!$E$183</f>
        <v>-6.8711919181849135E-4</v>
      </c>
      <c r="V17" s="146">
        <f>'2.4'!V17/'3.1.a'!$E$183</f>
        <v>3.6334318245868961E-2</v>
      </c>
      <c r="W17" s="146">
        <f>'2.4'!W17/'3.1.a'!$E$183</f>
        <v>6.9967481808774828E-3</v>
      </c>
      <c r="X17" s="146">
        <f>'2.4'!X17/'3.1.a'!$E$183</f>
        <v>5.7805888674475727E-3</v>
      </c>
      <c r="Y17" s="146">
        <f>'2.4'!Y17/'3.1.a'!$E$183</f>
        <v>-5.7684473139189858E-3</v>
      </c>
      <c r="Z17" s="225">
        <f>'2.4'!Z17/'3.1.a'!$E$183</f>
        <v>4.3343207980275023E-2</v>
      </c>
      <c r="AA17" s="224">
        <f>'2.4'!AA17/'3.1.a'!$F$183</f>
        <v>3.4845578937634389E-2</v>
      </c>
      <c r="AB17" s="146">
        <f>'2.4'!AB17/'3.1.a'!$F$183</f>
        <v>1.2373578269565021E-3</v>
      </c>
      <c r="AC17" s="146">
        <f>'2.4'!AC17/'3.1.a'!$F$183</f>
        <v>-6.5606488385610445E-4</v>
      </c>
      <c r="AD17" s="146">
        <f>'2.4'!AD17/'3.1.a'!$F$183</f>
        <v>3.5426871880734782E-2</v>
      </c>
      <c r="AE17" s="146">
        <f>'2.4'!AE17/'3.1.a'!$F$183</f>
        <v>8.0160425348974051E-3</v>
      </c>
      <c r="AF17" s="146">
        <f>'2.4'!AF17/'3.1.a'!$F$183</f>
        <v>4.9102624037995896E-3</v>
      </c>
      <c r="AG17" s="146">
        <f>'2.4'!AG17/'3.1.a'!$F$183</f>
        <v>-5.6870821986749961E-3</v>
      </c>
      <c r="AH17" s="225">
        <f>'2.4'!AH17/'3.1.a'!$F$183</f>
        <v>4.2666094620756781E-2</v>
      </c>
      <c r="AI17" s="224">
        <f>'2.4'!AI17/'3.1.a'!$G$183</f>
        <v>2.9858526806282641E-2</v>
      </c>
      <c r="AJ17" s="146">
        <f>'2.4'!AJ17/'3.1.a'!$G$183</f>
        <v>1.5761899257529866E-3</v>
      </c>
      <c r="AK17" s="146">
        <f>'2.4'!AK17/'3.1.a'!$G$183</f>
        <v>-8.2885481158957329E-4</v>
      </c>
      <c r="AL17" s="146">
        <f>'2.4'!AL17/'3.1.a'!$G$183</f>
        <v>3.0605861920446058E-2</v>
      </c>
      <c r="AM17" s="146">
        <f>'2.4'!AM17/'3.1.a'!$G$183</f>
        <v>7.4291315286355158E-3</v>
      </c>
      <c r="AN17" s="146">
        <f>'2.4'!AN17/'3.1.a'!$G$183</f>
        <v>5.7565220188289757E-3</v>
      </c>
      <c r="AO17" s="146">
        <f>'2.4'!AO17/'3.1.a'!$G$183</f>
        <v>-4.1454201408720175E-3</v>
      </c>
      <c r="AP17" s="225">
        <f>'2.4'!AP17/'3.1.a'!$G$183</f>
        <v>3.9646095327038534E-2</v>
      </c>
      <c r="AQ17" s="224">
        <f>'2.4'!AQ17/'3.1.a'!$H$183</f>
        <v>3.6068115142105929E-2</v>
      </c>
      <c r="AR17" s="146">
        <f>'2.4'!AR17/'3.1.a'!$H$183</f>
        <v>2.585853033138102E-3</v>
      </c>
      <c r="AS17" s="146">
        <f>'2.4'!AS17/'3.1.a'!$H$183</f>
        <v>-8.9863832721209075E-4</v>
      </c>
      <c r="AT17" s="146">
        <f>'2.4'!AT17/'3.1.a'!$H$183</f>
        <v>3.775532984803194E-2</v>
      </c>
      <c r="AU17" s="146">
        <f>'2.4'!AU17/'3.1.a'!$H$183</f>
        <v>9.981776750527898E-3</v>
      </c>
      <c r="AV17" s="146">
        <f>'2.4'!AV17/'3.1.a'!$H$183</f>
        <v>6.8377983015164342E-3</v>
      </c>
      <c r="AW17" s="146">
        <f>'2.4'!AW17/'3.1.a'!$H$183</f>
        <v>-5.4311983383840074E-3</v>
      </c>
      <c r="AX17" s="225">
        <f>'2.4'!AX17/'3.1.a'!$H$183</f>
        <v>4.9143706561692251E-2</v>
      </c>
      <c r="AY17" s="224">
        <f>'2.4'!AY17/'3.1.a'!$I$183</f>
        <v>3.9416434099602368E-2</v>
      </c>
      <c r="AZ17" s="146">
        <f>'2.4'!AZ17/'3.1.a'!$I$183</f>
        <v>2.7230491848568138E-3</v>
      </c>
      <c r="BA17" s="146">
        <f>'2.4'!BA17/'3.1.a'!$I$183</f>
        <v>-1.0438640313602992E-3</v>
      </c>
      <c r="BB17" s="146">
        <f>'2.4'!BB17/'3.1.a'!$I$183</f>
        <v>4.1095619253098889E-2</v>
      </c>
      <c r="BC17" s="146">
        <f>'2.4'!BC17/'3.1.a'!$I$183</f>
        <v>8.2159308523012033E-3</v>
      </c>
      <c r="BD17" s="146">
        <f>'2.4'!BD17/'3.1.a'!$I$183</f>
        <v>7.0860790292505676E-3</v>
      </c>
      <c r="BE17" s="146">
        <f>'2.4'!BE17/'3.1.a'!$I$183</f>
        <v>-1.5666559693426798E-3</v>
      </c>
      <c r="BF17" s="225">
        <f>'2.4'!BF17/'3.1.a'!$I$183</f>
        <v>5.4830973165307988E-2</v>
      </c>
      <c r="BG17" s="224">
        <f>'2.4'!BG17/'3.1.a'!$J$183</f>
        <v>2.5703847341871235E-2</v>
      </c>
      <c r="BH17" s="146">
        <f>'2.4'!BH17/'3.1.a'!$J$183</f>
        <v>1.9170485646094887E-3</v>
      </c>
      <c r="BI17" s="146">
        <f>'2.4'!BI17/'3.1.a'!$J$183</f>
        <v>-9.8257712157308677E-4</v>
      </c>
      <c r="BJ17" s="146">
        <f>'2.4'!BJ17/'3.1.a'!$J$183</f>
        <v>2.6638318784907633E-2</v>
      </c>
      <c r="BK17" s="146">
        <f>'2.4'!BK17/'3.1.a'!$J$183</f>
        <v>8.3726180689516448E-3</v>
      </c>
      <c r="BL17" s="146">
        <f>'2.4'!BL17/'3.1.a'!$J$183</f>
        <v>6.5134342405682808E-3</v>
      </c>
      <c r="BM17" s="146">
        <f>'2.4'!BM17/'3.1.a'!$J$183</f>
        <v>-1.8114900314230612E-3</v>
      </c>
      <c r="BN17" s="225">
        <f>'2.4'!BN17/'3.1.a'!$J$183</f>
        <v>3.9712881063004503E-2</v>
      </c>
      <c r="BO17" s="224">
        <f>'2.4'!BO17/'3.1.a'!$K$183</f>
        <v>3.3974215980232585E-2</v>
      </c>
      <c r="BP17" s="146">
        <f>'2.4'!BP17/'3.1.a'!$K$183</f>
        <v>1.3650540246118394E-3</v>
      </c>
      <c r="BQ17" s="146">
        <f>'2.4'!BQ17/'3.1.a'!$K$183</f>
        <v>-8.8305832221253122E-4</v>
      </c>
      <c r="BR17" s="146">
        <f>'2.4'!BR17/'3.1.a'!$K$183</f>
        <v>3.4456211682631889E-2</v>
      </c>
      <c r="BS17" s="146">
        <f>'2.4'!BS17/'3.1.a'!$K$183</f>
        <v>6.9889182232971345E-3</v>
      </c>
      <c r="BT17" s="146">
        <f>'2.4'!BT17/'3.1.a'!$K$183</f>
        <v>6.0520115072976981E-3</v>
      </c>
      <c r="BU17" s="146">
        <f>'2.4'!BU17/'3.1.a'!$K$183</f>
        <v>-2.1045794646296608E-3</v>
      </c>
      <c r="BV17" s="225">
        <f>'2.4'!BV17/'3.1.a'!$K$183</f>
        <v>4.5392561948597067E-2</v>
      </c>
      <c r="BW17" s="224">
        <f>'2.4'!BW17/'3.1.a'!$L$183</f>
        <v>4.4451736923568401E-2</v>
      </c>
      <c r="BX17" s="146">
        <f>'2.4'!BX17/'3.1.a'!$L$183</f>
        <v>3.3607997851539026E-3</v>
      </c>
      <c r="BY17" s="146">
        <f>'2.4'!BY17/'3.1.a'!$L$183</f>
        <v>-6.942470141984632E-4</v>
      </c>
      <c r="BZ17" s="146">
        <f>'2.4'!BZ17/'3.1.a'!$L$183</f>
        <v>4.7118289694523842E-2</v>
      </c>
      <c r="CA17" s="146">
        <f>'2.4'!CA17/'3.1.a'!$L$183</f>
        <v>7.352549373216468E-3</v>
      </c>
      <c r="CB17" s="146">
        <f>'2.4'!CB17/'3.1.a'!$L$183</f>
        <v>5.8545793023438292E-3</v>
      </c>
      <c r="CC17" s="146">
        <f>'2.4'!CC17/'3.1.a'!$L$183</f>
        <v>-1.774466419876206E-3</v>
      </c>
      <c r="CD17" s="225">
        <f>'2.4'!CD17/'3.1.a'!$L$183</f>
        <v>5.8550951950207937E-2</v>
      </c>
      <c r="CE17" s="224">
        <f>'2.4'!CE17/'3.1.a'!$M$183</f>
        <v>2.3401357205025362E-2</v>
      </c>
      <c r="CF17" s="146">
        <f>'2.4'!CF17/'3.1.a'!$M$183</f>
        <v>3.6278327441006811E-5</v>
      </c>
      <c r="CG17" s="146">
        <f>'2.4'!CG17/'3.1.a'!$M$183</f>
        <v>0</v>
      </c>
      <c r="CH17" s="146">
        <f>'2.4'!CH17/'3.1.a'!$M$183</f>
        <v>2.3437635532466371E-2</v>
      </c>
      <c r="CI17" s="146">
        <f>'2.4'!CI17/'3.1.a'!$M$183</f>
        <v>7.6933495698547627E-3</v>
      </c>
      <c r="CJ17" s="146">
        <f>'2.4'!CJ17/'3.1.a'!$M$183</f>
        <v>4.8797212685818495E-3</v>
      </c>
      <c r="CK17" s="146">
        <f>'2.4'!CK17/'3.1.a'!$M$183</f>
        <v>-3.6610318972217309E-4</v>
      </c>
      <c r="CL17" s="284">
        <f>'2.4'!CL17/'3.1.a'!$M$183</f>
        <v>3.564460318118081E-2</v>
      </c>
    </row>
    <row r="18" spans="1:90" ht="20.100000000000001" customHeight="1" x14ac:dyDescent="0.25">
      <c r="A18" s="123" t="s">
        <v>412</v>
      </c>
      <c r="B18" s="121" t="s">
        <v>817</v>
      </c>
      <c r="C18" s="228">
        <f>'2.4'!C18/'3.1.a'!$C$183</f>
        <v>1.2146830839976334E-2</v>
      </c>
      <c r="D18" s="148">
        <f>'2.4'!D18/'3.1.a'!$C$183</f>
        <v>1.3068556224678943E-3</v>
      </c>
      <c r="E18" s="148">
        <f>'2.4'!E18/'3.1.a'!$C$183</f>
        <v>-8.8903320177042492E-4</v>
      </c>
      <c r="F18" s="148">
        <f>'2.4'!F18/'3.1.a'!$C$183</f>
        <v>1.2564653260673804E-2</v>
      </c>
      <c r="G18" s="148">
        <f>'2.4'!G18/'3.1.a'!$C$183</f>
        <v>4.7983621436875108E-4</v>
      </c>
      <c r="H18" s="148">
        <f>'2.4'!H18/'3.1.a'!$C$183</f>
        <v>1.7061917260252398E-3</v>
      </c>
      <c r="I18" s="148">
        <f>'2.4'!I18/'3.1.a'!$C$183</f>
        <v>-6.5510227718298354E-3</v>
      </c>
      <c r="J18" s="229">
        <f>'2.4'!J18/'3.1.a'!$C$183</f>
        <v>8.1996584292379597E-3</v>
      </c>
      <c r="K18" s="228">
        <f>'2.4'!K18/'3.1.a'!$D$183</f>
        <v>1.0075743292196666E-2</v>
      </c>
      <c r="L18" s="148">
        <f>'2.4'!L18/'3.1.a'!$D$183</f>
        <v>9.6026078162281096E-4</v>
      </c>
      <c r="M18" s="148">
        <f>'2.4'!M18/'3.1.a'!$D$183</f>
        <v>-5.8037026932292461E-4</v>
      </c>
      <c r="N18" s="148">
        <f>'2.4'!N18/'3.1.a'!$D$183</f>
        <v>1.0455633804496553E-2</v>
      </c>
      <c r="O18" s="148">
        <f>'2.4'!O18/'3.1.a'!$D$183</f>
        <v>4.5701108627966088E-4</v>
      </c>
      <c r="P18" s="148">
        <f>'2.4'!P18/'3.1.a'!$D$183</f>
        <v>2.0809426599414766E-3</v>
      </c>
      <c r="Q18" s="148">
        <f>'2.4'!Q18/'3.1.a'!$D$183</f>
        <v>-6.094191931994771E-3</v>
      </c>
      <c r="R18" s="229">
        <f>'2.4'!R18/'3.1.a'!$D$183</f>
        <v>6.8993956187229193E-3</v>
      </c>
      <c r="S18" s="228">
        <f>'2.4'!S18/'3.1.a'!$E$183</f>
        <v>1.1445545457520216E-2</v>
      </c>
      <c r="T18" s="148">
        <f>'2.4'!T18/'3.1.a'!$E$183</f>
        <v>1.0860962955578262E-3</v>
      </c>
      <c r="U18" s="148">
        <f>'2.4'!U18/'3.1.a'!$E$183</f>
        <v>-6.8711919181849135E-4</v>
      </c>
      <c r="V18" s="148">
        <f>'2.4'!V18/'3.1.a'!$E$183</f>
        <v>1.1844522561259551E-2</v>
      </c>
      <c r="W18" s="148">
        <f>'2.4'!W18/'3.1.a'!$E$183</f>
        <v>5.4552312782265525E-4</v>
      </c>
      <c r="X18" s="148">
        <f>'2.4'!X18/'3.1.a'!$E$183</f>
        <v>2.6366838637855261E-3</v>
      </c>
      <c r="Y18" s="148">
        <f>'2.4'!Y18/'3.1.a'!$E$183</f>
        <v>-5.7684473139189858E-3</v>
      </c>
      <c r="Z18" s="229">
        <f>'2.4'!Z18/'3.1.a'!$E$183</f>
        <v>9.2582822389487476E-3</v>
      </c>
      <c r="AA18" s="228">
        <f>'2.4'!AA18/'3.1.a'!$F$183</f>
        <v>1.1854807879995049E-2</v>
      </c>
      <c r="AB18" s="148">
        <f>'2.4'!AB18/'3.1.a'!$F$183</f>
        <v>1.2373572642756354E-3</v>
      </c>
      <c r="AC18" s="148">
        <f>'2.4'!AC18/'3.1.a'!$F$183</f>
        <v>-6.5606488385610445E-4</v>
      </c>
      <c r="AD18" s="148">
        <f>'2.4'!AD18/'3.1.a'!$F$183</f>
        <v>1.2436100260414579E-2</v>
      </c>
      <c r="AE18" s="148">
        <f>'2.4'!AE18/'3.1.a'!$F$183</f>
        <v>4.7133748977816985E-4</v>
      </c>
      <c r="AF18" s="148">
        <f>'2.4'!AF18/'3.1.a'!$F$183</f>
        <v>1.2435247154757307E-3</v>
      </c>
      <c r="AG18" s="148">
        <f>'2.4'!AG18/'3.1.a'!$F$183</f>
        <v>-5.6870821986749961E-3</v>
      </c>
      <c r="AH18" s="229">
        <f>'2.4'!AH18/'3.1.a'!$F$183</f>
        <v>8.4638802669934812E-3</v>
      </c>
      <c r="AI18" s="228">
        <f>'2.4'!AI18/'3.1.a'!$G$183</f>
        <v>1.2299177765681341E-2</v>
      </c>
      <c r="AJ18" s="148">
        <f>'2.4'!AJ18/'3.1.a'!$G$183</f>
        <v>1.5761899257529866E-3</v>
      </c>
      <c r="AK18" s="148">
        <f>'2.4'!AK18/'3.1.a'!$G$183</f>
        <v>-8.2885481158957329E-4</v>
      </c>
      <c r="AL18" s="148">
        <f>'2.4'!AL18/'3.1.a'!$G$183</f>
        <v>1.3046512879844754E-2</v>
      </c>
      <c r="AM18" s="148">
        <f>'2.4'!AM18/'3.1.a'!$G$183</f>
        <v>7.0666577878218543E-4</v>
      </c>
      <c r="AN18" s="148">
        <f>'2.4'!AN18/'3.1.a'!$G$183</f>
        <v>2.0183145939411508E-3</v>
      </c>
      <c r="AO18" s="148">
        <f>'2.4'!AO18/'3.1.a'!$G$183</f>
        <v>-4.1454201408720175E-3</v>
      </c>
      <c r="AP18" s="229">
        <f>'2.4'!AP18/'3.1.a'!$G$183</f>
        <v>1.1626073111696073E-2</v>
      </c>
      <c r="AQ18" s="228">
        <f>'2.4'!AQ18/'3.1.a'!$H$183</f>
        <v>2.0084294996902303E-2</v>
      </c>
      <c r="AR18" s="148">
        <f>'2.4'!AR18/'3.1.a'!$H$183</f>
        <v>2.5710796597677669E-3</v>
      </c>
      <c r="AS18" s="148">
        <f>'2.4'!AS18/'3.1.a'!$H$183</f>
        <v>-8.9863832721209075E-4</v>
      </c>
      <c r="AT18" s="148">
        <f>'2.4'!AT18/'3.1.a'!$H$183</f>
        <v>2.1756736329457977E-2</v>
      </c>
      <c r="AU18" s="148">
        <f>'2.4'!AU18/'3.1.a'!$H$183</f>
        <v>7.2649117238368145E-4</v>
      </c>
      <c r="AV18" s="148">
        <f>'2.4'!AV18/'3.1.a'!$H$183</f>
        <v>2.3187012714444379E-3</v>
      </c>
      <c r="AW18" s="148">
        <f>'2.4'!AW18/'3.1.a'!$H$183</f>
        <v>-5.4311983383840074E-3</v>
      </c>
      <c r="AX18" s="229">
        <f>'2.4'!AX18/'3.1.a'!$H$183</f>
        <v>1.9370730434902089E-2</v>
      </c>
      <c r="AY18" s="228">
        <f>'2.4'!AY18/'3.1.a'!$I$183</f>
        <v>2.0573567184832556E-2</v>
      </c>
      <c r="AZ18" s="148">
        <f>'2.4'!AZ18/'3.1.a'!$I$183</f>
        <v>2.7001381168763224E-3</v>
      </c>
      <c r="BA18" s="148">
        <f>'2.4'!BA18/'3.1.a'!$I$183</f>
        <v>-1.0438640313602992E-3</v>
      </c>
      <c r="BB18" s="148">
        <f>'2.4'!BB18/'3.1.a'!$I$183</f>
        <v>2.2229841270348581E-2</v>
      </c>
      <c r="BC18" s="148">
        <f>'2.4'!BC18/'3.1.a'!$I$183</f>
        <v>5.0515345388401354E-4</v>
      </c>
      <c r="BD18" s="148">
        <f>'2.4'!BD18/'3.1.a'!$I$183</f>
        <v>2.8110491684164535E-3</v>
      </c>
      <c r="BE18" s="148">
        <f>'2.4'!BE18/'3.1.a'!$I$183</f>
        <v>-1.5666559693426798E-3</v>
      </c>
      <c r="BF18" s="229">
        <f>'2.4'!BF18/'3.1.a'!$I$183</f>
        <v>2.397938792330637E-2</v>
      </c>
      <c r="BG18" s="228">
        <f>'2.4'!BG18/'3.1.a'!$J$183</f>
        <v>8.2937446442770072E-3</v>
      </c>
      <c r="BH18" s="148">
        <f>'2.4'!BH18/'3.1.a'!$J$183</f>
        <v>1.8763229013737542E-3</v>
      </c>
      <c r="BI18" s="148">
        <f>'2.4'!BI18/'3.1.a'!$J$183</f>
        <v>-9.8257712157308677E-4</v>
      </c>
      <c r="BJ18" s="148">
        <f>'2.4'!BJ18/'3.1.a'!$J$183</f>
        <v>9.1874904240776736E-3</v>
      </c>
      <c r="BK18" s="148">
        <f>'2.4'!BK18/'3.1.a'!$J$183</f>
        <v>4.1410352218542828E-4</v>
      </c>
      <c r="BL18" s="148">
        <f>'2.4'!BL18/'3.1.a'!$J$183</f>
        <v>2.3135750641676972E-3</v>
      </c>
      <c r="BM18" s="148">
        <f>'2.4'!BM18/'3.1.a'!$J$183</f>
        <v>-1.8114900314230612E-3</v>
      </c>
      <c r="BN18" s="229">
        <f>'2.4'!BN18/'3.1.a'!$J$183</f>
        <v>1.0103678979007737E-2</v>
      </c>
      <c r="BO18" s="228">
        <f>'2.4'!BO18/'3.1.a'!$K$183</f>
        <v>1.2310153999135967E-2</v>
      </c>
      <c r="BP18" s="148">
        <f>'2.4'!BP18/'3.1.a'!$K$183</f>
        <v>1.3571465595850788E-3</v>
      </c>
      <c r="BQ18" s="148">
        <f>'2.4'!BQ18/'3.1.a'!$K$183</f>
        <v>-8.8305832221253122E-4</v>
      </c>
      <c r="BR18" s="148">
        <f>'2.4'!BR18/'3.1.a'!$K$183</f>
        <v>1.2784242236508514E-2</v>
      </c>
      <c r="BS18" s="148">
        <f>'2.4'!BS18/'3.1.a'!$K$183</f>
        <v>2.9172813216775466E-4</v>
      </c>
      <c r="BT18" s="148">
        <f>'2.4'!BT18/'3.1.a'!$K$183</f>
        <v>1.8482519311561567E-3</v>
      </c>
      <c r="BU18" s="148">
        <f>'2.4'!BU18/'3.1.a'!$K$183</f>
        <v>-2.1045794646296608E-3</v>
      </c>
      <c r="BV18" s="229">
        <f>'2.4'!BV18/'3.1.a'!$K$183</f>
        <v>1.2819642835202765E-2</v>
      </c>
      <c r="BW18" s="228">
        <f>'2.4'!BW18/'3.1.a'!$L$183</f>
        <v>1.2866466229430207E-2</v>
      </c>
      <c r="BX18" s="148">
        <f>'2.4'!BX18/'3.1.a'!$L$183</f>
        <v>1.1234406306225139E-3</v>
      </c>
      <c r="BY18" s="148">
        <f>'2.4'!BY18/'3.1.a'!$L$183</f>
        <v>-6.942470141984632E-4</v>
      </c>
      <c r="BZ18" s="148">
        <f>'2.4'!BZ18/'3.1.a'!$L$183</f>
        <v>1.3295659845854258E-2</v>
      </c>
      <c r="CA18" s="148">
        <f>'2.4'!CA18/'3.1.a'!$L$183</f>
        <v>2.2903275170412961E-4</v>
      </c>
      <c r="CB18" s="148">
        <f>'2.4'!CB18/'3.1.a'!$L$183</f>
        <v>2.1880438248425694E-3</v>
      </c>
      <c r="CC18" s="148">
        <f>'2.4'!CC18/'3.1.a'!$L$183</f>
        <v>-1.774466419876206E-3</v>
      </c>
      <c r="CD18" s="229">
        <f>'2.4'!CD18/'3.1.a'!$L$183</f>
        <v>1.393827000252475E-2</v>
      </c>
      <c r="CE18" s="228">
        <f>'2.4'!CE18/'3.1.a'!$M$183</f>
        <v>6.5518492511611485E-3</v>
      </c>
      <c r="CF18" s="148">
        <f>'2.4'!CF18/'3.1.a'!$M$183</f>
        <v>3.6278327441006811E-5</v>
      </c>
      <c r="CG18" s="148">
        <f>'2.4'!CG18/'3.1.a'!$M$183</f>
        <v>0</v>
      </c>
      <c r="CH18" s="148">
        <f>'2.4'!CH18/'3.1.a'!$M$183</f>
        <v>6.5881275786021558E-3</v>
      </c>
      <c r="CI18" s="148">
        <f>'2.4'!CI18/'3.1.a'!$M$183</f>
        <v>6.3495387720833373E-5</v>
      </c>
      <c r="CJ18" s="148">
        <f>'2.4'!CJ18/'3.1.a'!$M$183</f>
        <v>1.2110737021373355E-3</v>
      </c>
      <c r="CK18" s="148">
        <f>'2.4'!CK18/'3.1.a'!$M$183</f>
        <v>-3.6610318972217309E-4</v>
      </c>
      <c r="CL18" s="286">
        <f>'2.4'!CL18/'3.1.a'!$M$183</f>
        <v>7.4965934787381517E-3</v>
      </c>
    </row>
    <row r="19" spans="1:90" ht="20.100000000000001" customHeight="1" x14ac:dyDescent="0.25">
      <c r="A19" s="123" t="s">
        <v>413</v>
      </c>
      <c r="B19" s="121" t="s">
        <v>395</v>
      </c>
      <c r="C19" s="228">
        <f>'2.4'!C19/'3.1.a'!$C$183</f>
        <v>2.0700966633573067E-2</v>
      </c>
      <c r="D19" s="148">
        <f>'2.4'!D19/'3.1.a'!$C$183</f>
        <v>7.7203245521504054E-10</v>
      </c>
      <c r="E19" s="148">
        <f>'2.4'!E19/'3.1.a'!$C$183</f>
        <v>0</v>
      </c>
      <c r="F19" s="148">
        <f>'2.4'!F19/'3.1.a'!$C$183</f>
        <v>2.0700967405605522E-2</v>
      </c>
      <c r="G19" s="148">
        <f>'2.4'!G19/'3.1.a'!$C$183</f>
        <v>7.0957534745459986E-3</v>
      </c>
      <c r="H19" s="148">
        <f>'2.4'!H19/'3.1.a'!$C$183</f>
        <v>4.0827973277032751E-3</v>
      </c>
      <c r="I19" s="148">
        <f>'2.4'!I19/'3.1.a'!$C$183</f>
        <v>0</v>
      </c>
      <c r="J19" s="229">
        <f>'2.4'!J19/'3.1.a'!$C$183</f>
        <v>3.1879518207854798E-2</v>
      </c>
      <c r="K19" s="228">
        <f>'2.4'!K19/'3.1.a'!$D$183</f>
        <v>1.8293275246799752E-2</v>
      </c>
      <c r="L19" s="148">
        <f>'2.4'!L19/'3.1.a'!$D$183</f>
        <v>1.1424962446148439E-9</v>
      </c>
      <c r="M19" s="148">
        <f>'2.4'!M19/'3.1.a'!$D$183</f>
        <v>0</v>
      </c>
      <c r="N19" s="148">
        <f>'2.4'!N19/'3.1.a'!$D$183</f>
        <v>1.8293276389295999E-2</v>
      </c>
      <c r="O19" s="148">
        <f>'2.4'!O19/'3.1.a'!$D$183</f>
        <v>6.857387278416169E-3</v>
      </c>
      <c r="P19" s="148">
        <f>'2.4'!P19/'3.1.a'!$D$183</f>
        <v>3.8075114816377102E-3</v>
      </c>
      <c r="Q19" s="148">
        <f>'2.4'!Q19/'3.1.a'!$D$183</f>
        <v>0</v>
      </c>
      <c r="R19" s="229">
        <f>'2.4'!R19/'3.1.a'!$D$183</f>
        <v>2.8958175149349879E-2</v>
      </c>
      <c r="S19" s="228">
        <f>'2.4'!S19/'3.1.a'!$E$183</f>
        <v>2.4489780522898338E-2</v>
      </c>
      <c r="T19" s="148">
        <f>'2.4'!T19/'3.1.a'!$E$183</f>
        <v>1.5161711071787585E-8</v>
      </c>
      <c r="U19" s="148">
        <f>'2.4'!U19/'3.1.a'!$E$183</f>
        <v>0</v>
      </c>
      <c r="V19" s="148">
        <f>'2.4'!V19/'3.1.a'!$E$183</f>
        <v>2.4489795684609413E-2</v>
      </c>
      <c r="W19" s="148">
        <f>'2.4'!W19/'3.1.a'!$E$183</f>
        <v>6.4512250530548276E-3</v>
      </c>
      <c r="X19" s="148">
        <f>'2.4'!X19/'3.1.a'!$E$183</f>
        <v>3.143905003662047E-3</v>
      </c>
      <c r="Y19" s="148">
        <f>'2.4'!Y19/'3.1.a'!$E$183</f>
        <v>0</v>
      </c>
      <c r="Z19" s="229">
        <f>'2.4'!Z19/'3.1.a'!$E$183</f>
        <v>3.4084925741326287E-2</v>
      </c>
      <c r="AA19" s="228">
        <f>'2.4'!AA19/'3.1.a'!$F$183</f>
        <v>2.2990771057639341E-2</v>
      </c>
      <c r="AB19" s="148">
        <f>'2.4'!AB19/'3.1.a'!$F$183</f>
        <v>5.626808667310999E-10</v>
      </c>
      <c r="AC19" s="148">
        <f>'2.4'!AC19/'3.1.a'!$F$183</f>
        <v>0</v>
      </c>
      <c r="AD19" s="148">
        <f>'2.4'!AD19/'3.1.a'!$F$183</f>
        <v>2.2990771620320209E-2</v>
      </c>
      <c r="AE19" s="148">
        <f>'2.4'!AE19/'3.1.a'!$F$183</f>
        <v>7.5447050451192344E-3</v>
      </c>
      <c r="AF19" s="148">
        <f>'2.4'!AF19/'3.1.a'!$F$183</f>
        <v>3.6667376883238586E-3</v>
      </c>
      <c r="AG19" s="148">
        <f>'2.4'!AG19/'3.1.a'!$F$183</f>
        <v>0</v>
      </c>
      <c r="AH19" s="229">
        <f>'2.4'!AH19/'3.1.a'!$F$183</f>
        <v>3.4202214353763298E-2</v>
      </c>
      <c r="AI19" s="228">
        <f>'2.4'!AI19/'3.1.a'!$G$183</f>
        <v>1.7559349040601302E-2</v>
      </c>
      <c r="AJ19" s="148">
        <f>'2.4'!AJ19/'3.1.a'!$G$183</f>
        <v>0</v>
      </c>
      <c r="AK19" s="148">
        <f>'2.4'!AK19/'3.1.a'!$G$183</f>
        <v>0</v>
      </c>
      <c r="AL19" s="148">
        <f>'2.4'!AL19/'3.1.a'!$G$183</f>
        <v>1.7559349040601302E-2</v>
      </c>
      <c r="AM19" s="148">
        <f>'2.4'!AM19/'3.1.a'!$G$183</f>
        <v>6.72246574985333E-3</v>
      </c>
      <c r="AN19" s="148">
        <f>'2.4'!AN19/'3.1.a'!$G$183</f>
        <v>3.7382074248878249E-3</v>
      </c>
      <c r="AO19" s="148">
        <f>'2.4'!AO19/'3.1.a'!$G$183</f>
        <v>0</v>
      </c>
      <c r="AP19" s="229">
        <f>'2.4'!AP19/'3.1.a'!$G$183</f>
        <v>2.8020022215342454E-2</v>
      </c>
      <c r="AQ19" s="228">
        <f>'2.4'!AQ19/'3.1.a'!$H$183</f>
        <v>1.5983820145203623E-2</v>
      </c>
      <c r="AR19" s="148">
        <f>'2.4'!AR19/'3.1.a'!$H$183</f>
        <v>1.4773373370334871E-5</v>
      </c>
      <c r="AS19" s="148">
        <f>'2.4'!AS19/'3.1.a'!$H$183</f>
        <v>0</v>
      </c>
      <c r="AT19" s="148">
        <f>'2.4'!AT19/'3.1.a'!$H$183</f>
        <v>1.5998593518573957E-2</v>
      </c>
      <c r="AU19" s="148">
        <f>'2.4'!AU19/'3.1.a'!$H$183</f>
        <v>9.2552855781442168E-3</v>
      </c>
      <c r="AV19" s="148">
        <f>'2.4'!AV19/'3.1.a'!$H$183</f>
        <v>4.5190970300719958E-3</v>
      </c>
      <c r="AW19" s="148">
        <f>'2.4'!AW19/'3.1.a'!$H$183</f>
        <v>0</v>
      </c>
      <c r="AX19" s="229">
        <f>'2.4'!AX19/'3.1.a'!$H$183</f>
        <v>2.9772976126790172E-2</v>
      </c>
      <c r="AY19" s="228">
        <f>'2.4'!AY19/'3.1.a'!$I$183</f>
        <v>1.8842866914769815E-2</v>
      </c>
      <c r="AZ19" s="148">
        <f>'2.4'!AZ19/'3.1.a'!$I$183</f>
        <v>2.291106798049169E-5</v>
      </c>
      <c r="BA19" s="148">
        <f>'2.4'!BA19/'3.1.a'!$I$183</f>
        <v>0</v>
      </c>
      <c r="BB19" s="148">
        <f>'2.4'!BB19/'3.1.a'!$I$183</f>
        <v>1.8865777982750308E-2</v>
      </c>
      <c r="BC19" s="148">
        <f>'2.4'!BC19/'3.1.a'!$I$183</f>
        <v>7.7107773984171901E-3</v>
      </c>
      <c r="BD19" s="148">
        <f>'2.4'!BD19/'3.1.a'!$I$183</f>
        <v>4.2750298608341146E-3</v>
      </c>
      <c r="BE19" s="148">
        <f>'2.4'!BE19/'3.1.a'!$I$183</f>
        <v>0</v>
      </c>
      <c r="BF19" s="229">
        <f>'2.4'!BF19/'3.1.a'!$I$183</f>
        <v>3.0851585242001611E-2</v>
      </c>
      <c r="BG19" s="228">
        <f>'2.4'!BG19/'3.1.a'!$J$183</f>
        <v>1.7410102697594233E-2</v>
      </c>
      <c r="BH19" s="148">
        <f>'2.4'!BH19/'3.1.a'!$J$183</f>
        <v>4.0725663235734318E-5</v>
      </c>
      <c r="BI19" s="148">
        <f>'2.4'!BI19/'3.1.a'!$J$183</f>
        <v>0</v>
      </c>
      <c r="BJ19" s="148">
        <f>'2.4'!BJ19/'3.1.a'!$J$183</f>
        <v>1.7450828360829968E-2</v>
      </c>
      <c r="BK19" s="148">
        <f>'2.4'!BK19/'3.1.a'!$J$183</f>
        <v>7.9585145467662172E-3</v>
      </c>
      <c r="BL19" s="148">
        <f>'2.4'!BL19/'3.1.a'!$J$183</f>
        <v>4.1998591764005836E-3</v>
      </c>
      <c r="BM19" s="148">
        <f>'2.4'!BM19/'3.1.a'!$J$183</f>
        <v>0</v>
      </c>
      <c r="BN19" s="229">
        <f>'2.4'!BN19/'3.1.a'!$J$183</f>
        <v>2.9609202083996769E-2</v>
      </c>
      <c r="BO19" s="228">
        <f>'2.4'!BO19/'3.1.a'!$K$183</f>
        <v>2.1664061981096612E-2</v>
      </c>
      <c r="BP19" s="148">
        <f>'2.4'!BP19/'3.1.a'!$K$183</f>
        <v>7.9074650267605959E-6</v>
      </c>
      <c r="BQ19" s="148">
        <f>'2.4'!BQ19/'3.1.a'!$K$183</f>
        <v>0</v>
      </c>
      <c r="BR19" s="148">
        <f>'2.4'!BR19/'3.1.a'!$K$183</f>
        <v>2.1671969446123374E-2</v>
      </c>
      <c r="BS19" s="148">
        <f>'2.4'!BS19/'3.1.a'!$K$183</f>
        <v>6.6971900911293805E-3</v>
      </c>
      <c r="BT19" s="148">
        <f>'2.4'!BT19/'3.1.a'!$K$183</f>
        <v>4.2037595761415412E-3</v>
      </c>
      <c r="BU19" s="148">
        <f>'2.4'!BU19/'3.1.a'!$K$183</f>
        <v>0</v>
      </c>
      <c r="BV19" s="229">
        <f>'2.4'!BV19/'3.1.a'!$K$183</f>
        <v>3.25729191133943E-2</v>
      </c>
      <c r="BW19" s="228">
        <f>'2.4'!BW19/'3.1.a'!$L$183</f>
        <v>3.1585270694138197E-2</v>
      </c>
      <c r="BX19" s="148">
        <f>'2.4'!BX19/'3.1.a'!$L$183</f>
        <v>2.2373591545313881E-3</v>
      </c>
      <c r="BY19" s="148">
        <f>'2.4'!BY19/'3.1.a'!$L$183</f>
        <v>0</v>
      </c>
      <c r="BZ19" s="148">
        <f>'2.4'!BZ19/'3.1.a'!$L$183</f>
        <v>3.3822629848669579E-2</v>
      </c>
      <c r="CA19" s="148">
        <f>'2.4'!CA19/'3.1.a'!$L$183</f>
        <v>7.123516621512338E-3</v>
      </c>
      <c r="CB19" s="148">
        <f>'2.4'!CB19/'3.1.a'!$L$183</f>
        <v>3.6665354775012602E-3</v>
      </c>
      <c r="CC19" s="148">
        <f>'2.4'!CC19/'3.1.a'!$L$183</f>
        <v>0</v>
      </c>
      <c r="CD19" s="229">
        <f>'2.4'!CD19/'3.1.a'!$L$183</f>
        <v>4.4612681947683176E-2</v>
      </c>
      <c r="CE19" s="228">
        <f>'2.4'!CE19/'3.1.a'!$M$183</f>
        <v>1.684950795386422E-2</v>
      </c>
      <c r="CF19" s="148">
        <f>'2.4'!CF19/'3.1.a'!$M$183</f>
        <v>0</v>
      </c>
      <c r="CG19" s="148">
        <f>'2.4'!CG19/'3.1.a'!$M$183</f>
        <v>0</v>
      </c>
      <c r="CH19" s="148">
        <f>'2.4'!CH19/'3.1.a'!$M$183</f>
        <v>1.684950795386422E-2</v>
      </c>
      <c r="CI19" s="148">
        <f>'2.4'!CI19/'3.1.a'!$M$183</f>
        <v>7.6298541821339296E-3</v>
      </c>
      <c r="CJ19" s="148">
        <f>'2.4'!CJ19/'3.1.a'!$M$183</f>
        <v>3.6686475664445138E-3</v>
      </c>
      <c r="CK19" s="148">
        <f>'2.4'!CK19/'3.1.a'!$M$183</f>
        <v>0</v>
      </c>
      <c r="CL19" s="286">
        <f>'2.4'!CL19/'3.1.a'!$M$183</f>
        <v>2.8148009702442665E-2</v>
      </c>
    </row>
    <row r="20" spans="1:90" ht="20.100000000000001" customHeight="1" x14ac:dyDescent="0.25">
      <c r="A20" s="18" t="s">
        <v>414</v>
      </c>
      <c r="B20" s="19" t="s">
        <v>818</v>
      </c>
      <c r="C20" s="222">
        <f>'2.4'!C20/'3.1.a'!$C$183</f>
        <v>0.23445715679363416</v>
      </c>
      <c r="D20" s="96">
        <f>'2.4'!D20/'3.1.a'!$C$183</f>
        <v>1.4348369608993869E-2</v>
      </c>
      <c r="E20" s="96">
        <f>'2.4'!E20/'3.1.a'!$C$183</f>
        <v>-8.8903320177042492E-4</v>
      </c>
      <c r="F20" s="96">
        <f>'2.4'!F20/'3.1.a'!$C$183</f>
        <v>0.2479164932008576</v>
      </c>
      <c r="G20" s="96">
        <f>'2.4'!G20/'3.1.a'!$C$183</f>
        <v>0.12144359163620867</v>
      </c>
      <c r="H20" s="96">
        <f>'2.4'!H20/'3.1.a'!$C$183</f>
        <v>7.8769136902201733E-2</v>
      </c>
      <c r="I20" s="96">
        <f>'2.4'!I20/'3.1.a'!$C$183</f>
        <v>-9.1271078329219255E-2</v>
      </c>
      <c r="J20" s="223">
        <f>'2.4'!J20/'3.1.a'!$C$183</f>
        <v>0.35685814341004873</v>
      </c>
      <c r="K20" s="222">
        <f>'2.4'!K20/'3.1.a'!$D$183</f>
        <v>0.23809196458663082</v>
      </c>
      <c r="L20" s="96">
        <f>'2.4'!L20/'3.1.a'!$D$183</f>
        <v>1.4744995295200467E-2</v>
      </c>
      <c r="M20" s="96">
        <f>'2.4'!M20/'3.1.a'!$D$183</f>
        <v>-5.8037026932292461E-4</v>
      </c>
      <c r="N20" s="96">
        <f>'2.4'!N20/'3.1.a'!$D$183</f>
        <v>0.25225658961250835</v>
      </c>
      <c r="O20" s="96">
        <f>'2.4'!O20/'3.1.a'!$D$183</f>
        <v>0.11514701754044586</v>
      </c>
      <c r="P20" s="96">
        <f>'2.4'!P20/'3.1.a'!$D$183</f>
        <v>7.9289462900112573E-2</v>
      </c>
      <c r="Q20" s="96">
        <f>'2.4'!Q20/'3.1.a'!$D$183</f>
        <v>-9.0955840197966556E-2</v>
      </c>
      <c r="R20" s="223">
        <f>'2.4'!R20/'3.1.a'!$D$183</f>
        <v>0.35573722985510026</v>
      </c>
      <c r="S20" s="222">
        <f>'2.4'!S20/'3.1.a'!$E$183</f>
        <v>0.23202558357344921</v>
      </c>
      <c r="T20" s="96">
        <f>'2.4'!T20/'3.1.a'!$E$183</f>
        <v>1.5223120986300459E-2</v>
      </c>
      <c r="U20" s="96">
        <f>'2.4'!U20/'3.1.a'!$E$183</f>
        <v>-6.8711919181849135E-4</v>
      </c>
      <c r="V20" s="96">
        <f>'2.4'!V20/'3.1.a'!$E$183</f>
        <v>0.24656158536793113</v>
      </c>
      <c r="W20" s="96">
        <f>'2.4'!W20/'3.1.a'!$E$183</f>
        <v>0.11798598045942628</v>
      </c>
      <c r="X20" s="96">
        <f>'2.4'!X20/'3.1.a'!$E$183</f>
        <v>8.1958075901518365E-2</v>
      </c>
      <c r="Y20" s="96">
        <f>'2.4'!Y20/'3.1.a'!$E$183</f>
        <v>-9.1788303624183512E-2</v>
      </c>
      <c r="Z20" s="223">
        <f>'2.4'!Z20/'3.1.a'!$E$183</f>
        <v>0.3547173381046923</v>
      </c>
      <c r="AA20" s="222">
        <f>'2.4'!AA20/'3.1.a'!$F$183</f>
        <v>0.23736788410355211</v>
      </c>
      <c r="AB20" s="96">
        <f>'2.4'!AB20/'3.1.a'!$F$183</f>
        <v>1.6200519673292481E-2</v>
      </c>
      <c r="AC20" s="96">
        <f>'2.4'!AC20/'3.1.a'!$F$183</f>
        <v>-6.5606488385610445E-4</v>
      </c>
      <c r="AD20" s="96">
        <f>'2.4'!AD20/'3.1.a'!$F$183</f>
        <v>0.25291233889298848</v>
      </c>
      <c r="AE20" s="96">
        <f>'2.4'!AE20/'3.1.a'!$F$183</f>
        <v>0.12070934786552628</v>
      </c>
      <c r="AF20" s="96">
        <f>'2.4'!AF20/'3.1.a'!$F$183</f>
        <v>7.7448930736020702E-2</v>
      </c>
      <c r="AG20" s="96">
        <f>'2.4'!AG20/'3.1.a'!$F$183</f>
        <v>-8.7291302453411782E-2</v>
      </c>
      <c r="AH20" s="223">
        <f>'2.4'!AH20/'3.1.a'!$F$183</f>
        <v>0.36377931504112376</v>
      </c>
      <c r="AI20" s="222">
        <f>'2.4'!AI20/'3.1.a'!$G$183</f>
        <v>0.24748088693131101</v>
      </c>
      <c r="AJ20" s="96">
        <f>'2.4'!AJ20/'3.1.a'!$G$183</f>
        <v>1.6659580896401131E-2</v>
      </c>
      <c r="AK20" s="96">
        <f>'2.4'!AK20/'3.1.a'!$G$183</f>
        <v>-8.2885481158957329E-4</v>
      </c>
      <c r="AL20" s="96">
        <f>'2.4'!AL20/'3.1.a'!$G$183</f>
        <v>0.2633116130161226</v>
      </c>
      <c r="AM20" s="96">
        <f>'2.4'!AM20/'3.1.a'!$G$183</f>
        <v>0.12263952214304934</v>
      </c>
      <c r="AN20" s="96">
        <f>'2.4'!AN20/'3.1.a'!$G$183</f>
        <v>8.1458235330797532E-2</v>
      </c>
      <c r="AO20" s="96">
        <f>'2.4'!AO20/'3.1.a'!$G$183</f>
        <v>-8.7398846775251837E-2</v>
      </c>
      <c r="AP20" s="223">
        <f>'2.4'!AP20/'3.1.a'!$G$183</f>
        <v>0.38001052371471755</v>
      </c>
      <c r="AQ20" s="222">
        <f>'2.4'!AQ20/'3.1.a'!$H$183</f>
        <v>0.28708144688408893</v>
      </c>
      <c r="AR20" s="96">
        <f>'2.4'!AR20/'3.1.a'!$H$183</f>
        <v>2.0211751518191025E-2</v>
      </c>
      <c r="AS20" s="96">
        <f>'2.4'!AS20/'3.1.a'!$H$183</f>
        <v>-8.9863832721209075E-4</v>
      </c>
      <c r="AT20" s="96">
        <f>'2.4'!AT20/'3.1.a'!$H$183</f>
        <v>0.30639456007506788</v>
      </c>
      <c r="AU20" s="96">
        <f>'2.4'!AU20/'3.1.a'!$H$183</f>
        <v>0.12286783205529586</v>
      </c>
      <c r="AV20" s="96">
        <f>'2.4'!AV20/'3.1.a'!$H$183</f>
        <v>8.3536955417856967E-2</v>
      </c>
      <c r="AW20" s="96">
        <f>'2.4'!AW20/'3.1.a'!$H$183</f>
        <v>-8.7556947635713409E-2</v>
      </c>
      <c r="AX20" s="223">
        <f>'2.4'!AX20/'3.1.a'!$H$183</f>
        <v>0.42524239991250729</v>
      </c>
      <c r="AY20" s="222">
        <f>'2.4'!AY20/'3.1.a'!$I$183</f>
        <v>0.27280304427190361</v>
      </c>
      <c r="AZ20" s="96">
        <f>'2.4'!AZ20/'3.1.a'!$I$183</f>
        <v>1.886704276758211E-2</v>
      </c>
      <c r="BA20" s="96">
        <f>'2.4'!BA20/'3.1.a'!$I$183</f>
        <v>-1.0438640313602992E-3</v>
      </c>
      <c r="BB20" s="96">
        <f>'2.4'!BB20/'3.1.a'!$I$183</f>
        <v>0.29062622300812546</v>
      </c>
      <c r="BC20" s="96">
        <f>'2.4'!BC20/'3.1.a'!$I$183</f>
        <v>0.12110577893941614</v>
      </c>
      <c r="BD20" s="96">
        <f>'2.4'!BD20/'3.1.a'!$I$183</f>
        <v>8.6871697981797599E-2</v>
      </c>
      <c r="BE20" s="96">
        <f>'2.4'!BE20/'3.1.a'!$I$183</f>
        <v>-8.8021440241988172E-2</v>
      </c>
      <c r="BF20" s="223">
        <f>'2.4'!BF20/'3.1.a'!$I$183</f>
        <v>0.41058225968735101</v>
      </c>
      <c r="BG20" s="222">
        <f>'2.4'!BG20/'3.1.a'!$J$183</f>
        <v>0.26352520692670939</v>
      </c>
      <c r="BH20" s="96">
        <f>'2.4'!BH20/'3.1.a'!$J$183</f>
        <v>2.7862372995866861E-2</v>
      </c>
      <c r="BI20" s="96">
        <f>'2.4'!BI20/'3.1.a'!$J$183</f>
        <v>-9.8257712157308677E-4</v>
      </c>
      <c r="BJ20" s="96">
        <f>'2.4'!BJ20/'3.1.a'!$J$183</f>
        <v>0.29040500280100318</v>
      </c>
      <c r="BK20" s="96">
        <f>'2.4'!BK20/'3.1.a'!$J$183</f>
        <v>0.12082319833621363</v>
      </c>
      <c r="BL20" s="96">
        <f>'2.4'!BL20/'3.1.a'!$J$183</f>
        <v>8.2035672149244676E-2</v>
      </c>
      <c r="BM20" s="96">
        <f>'2.4'!BM20/'3.1.a'!$J$183</f>
        <v>-8.4746768739279679E-2</v>
      </c>
      <c r="BN20" s="223">
        <f>'2.4'!BN20/'3.1.a'!$J$183</f>
        <v>0.40851710454718188</v>
      </c>
      <c r="BO20" s="222">
        <f>'2.4'!BO20/'3.1.a'!$K$183</f>
        <v>0.26344866544784645</v>
      </c>
      <c r="BP20" s="96">
        <f>'2.4'!BP20/'3.1.a'!$K$183</f>
        <v>1.8933573160138387E-2</v>
      </c>
      <c r="BQ20" s="96">
        <f>'2.4'!BQ20/'3.1.a'!$K$183</f>
        <v>-8.8305832221253122E-4</v>
      </c>
      <c r="BR20" s="96">
        <f>'2.4'!BR20/'3.1.a'!$K$183</f>
        <v>0.28149918028577231</v>
      </c>
      <c r="BS20" s="96">
        <f>'2.4'!BS20/'3.1.a'!$K$183</f>
        <v>0.12142636560978394</v>
      </c>
      <c r="BT20" s="96">
        <f>'2.4'!BT20/'3.1.a'!$K$183</f>
        <v>8.5100825765257002E-2</v>
      </c>
      <c r="BU20" s="96">
        <f>'2.4'!BU20/'3.1.a'!$K$183</f>
        <v>-8.7972625344581487E-2</v>
      </c>
      <c r="BV20" s="223">
        <f>'2.4'!BV20/'3.1.a'!$K$183</f>
        <v>0.40005374631623175</v>
      </c>
      <c r="BW20" s="222">
        <f>'2.4'!BW20/'3.1.a'!$L$183</f>
        <v>0.25667687315442078</v>
      </c>
      <c r="BX20" s="96">
        <f>'2.4'!BX20/'3.1.a'!$L$183</f>
        <v>2.2720504239142181E-2</v>
      </c>
      <c r="BY20" s="96">
        <f>'2.4'!BY20/'3.1.a'!$L$183</f>
        <v>-6.942470141984632E-4</v>
      </c>
      <c r="BZ20" s="96">
        <f>'2.4'!BZ20/'3.1.a'!$L$183</f>
        <v>0.27870313037936451</v>
      </c>
      <c r="CA20" s="96">
        <f>'2.4'!CA20/'3.1.a'!$L$183</f>
        <v>0.12308939505852773</v>
      </c>
      <c r="CB20" s="96">
        <f>'2.4'!CB20/'3.1.a'!$L$183</f>
        <v>8.8360168843915551E-2</v>
      </c>
      <c r="CC20" s="96">
        <f>'2.4'!CC20/'3.1.a'!$L$183</f>
        <v>-8.9171600792035705E-2</v>
      </c>
      <c r="CD20" s="223">
        <f>'2.4'!CD20/'3.1.a'!$L$183</f>
        <v>0.40098109348977212</v>
      </c>
      <c r="CE20" s="222">
        <f>'2.4'!CE20/'3.1.a'!$M$183</f>
        <v>0.30607883151910997</v>
      </c>
      <c r="CF20" s="96">
        <f>'2.4'!CF20/'3.1.a'!$M$183</f>
        <v>1.7412934924728729E-2</v>
      </c>
      <c r="CG20" s="96">
        <f>'2.4'!CG20/'3.1.a'!$M$183</f>
        <v>0</v>
      </c>
      <c r="CH20" s="96">
        <f>'2.4'!CH20/'3.1.a'!$M$183</f>
        <v>0.32349176644383876</v>
      </c>
      <c r="CI20" s="96">
        <f>'2.4'!CI20/'3.1.a'!$M$183</f>
        <v>0.12274115134834558</v>
      </c>
      <c r="CJ20" s="96">
        <f>'2.4'!CJ20/'3.1.a'!$M$183</f>
        <v>9.3794128713530961E-2</v>
      </c>
      <c r="CK20" s="96">
        <f>'2.4'!CK20/'3.1.a'!$M$183</f>
        <v>-0.10192680520759177</v>
      </c>
      <c r="CL20" s="282">
        <f>'2.4'!CL20/'3.1.a'!$M$183</f>
        <v>0.43810024129812353</v>
      </c>
    </row>
    <row r="21" spans="1:90" ht="20.100000000000001" customHeight="1" x14ac:dyDescent="0.25">
      <c r="A21" s="137" t="s">
        <v>415</v>
      </c>
      <c r="B21" s="118" t="s">
        <v>730</v>
      </c>
      <c r="C21" s="224">
        <f>'2.4'!C21/'3.1.a'!$C$183</f>
        <v>0.22681166813009596</v>
      </c>
      <c r="D21" s="146">
        <f>'2.4'!D21/'3.1.a'!$C$183</f>
        <v>1.4348369608993869E-2</v>
      </c>
      <c r="E21" s="146">
        <f>'2.4'!E21/'3.1.a'!$C$183</f>
        <v>-8.8903320177042492E-4</v>
      </c>
      <c r="F21" s="146">
        <f>'2.4'!F21/'3.1.a'!$C$183</f>
        <v>0.24027100453731939</v>
      </c>
      <c r="G21" s="146">
        <f>'2.4'!G21/'3.1.a'!$C$183</f>
        <v>0.1111340844389118</v>
      </c>
      <c r="H21" s="146">
        <f>'2.4'!H21/'3.1.a'!$C$183</f>
        <v>6.9956950169262441E-2</v>
      </c>
      <c r="I21" s="146">
        <f>'2.4'!I21/'3.1.a'!$C$183</f>
        <v>-9.1271078329219255E-2</v>
      </c>
      <c r="J21" s="225">
        <f>'2.4'!J21/'3.1.a'!$C$183</f>
        <v>0.33009096081627437</v>
      </c>
      <c r="K21" s="224">
        <f>'2.4'!K21/'3.1.a'!$D$183</f>
        <v>0.23263507763625241</v>
      </c>
      <c r="L21" s="146">
        <f>'2.4'!L21/'3.1.a'!$D$183</f>
        <v>1.4744995295200467E-2</v>
      </c>
      <c r="M21" s="146">
        <f>'2.4'!M21/'3.1.a'!$D$183</f>
        <v>-5.8037026932292461E-4</v>
      </c>
      <c r="N21" s="146">
        <f>'2.4'!N21/'3.1.a'!$D$183</f>
        <v>0.24679970266212994</v>
      </c>
      <c r="O21" s="146">
        <f>'2.4'!O21/'3.1.a'!$D$183</f>
        <v>0.10836980716584876</v>
      </c>
      <c r="P21" s="146">
        <f>'2.4'!P21/'3.1.a'!$D$183</f>
        <v>7.0845932085574728E-2</v>
      </c>
      <c r="Q21" s="146">
        <f>'2.4'!Q21/'3.1.a'!$D$183</f>
        <v>-9.0955840197966556E-2</v>
      </c>
      <c r="R21" s="225">
        <f>'2.4'!R21/'3.1.a'!$D$183</f>
        <v>0.33505960171558685</v>
      </c>
      <c r="S21" s="224">
        <f>'2.4'!S21/'3.1.a'!$E$183</f>
        <v>0.22713153602427261</v>
      </c>
      <c r="T21" s="146">
        <f>'2.4'!T21/'3.1.a'!$E$183</f>
        <v>1.5223120986300459E-2</v>
      </c>
      <c r="U21" s="146">
        <f>'2.4'!U21/'3.1.a'!$E$183</f>
        <v>-6.8711919181849135E-4</v>
      </c>
      <c r="V21" s="146">
        <f>'2.4'!V21/'3.1.a'!$E$183</f>
        <v>0.24166753781875458</v>
      </c>
      <c r="W21" s="146">
        <f>'2.4'!W21/'3.1.a'!$E$183</f>
        <v>0.11126130975583047</v>
      </c>
      <c r="X21" s="146">
        <f>'2.4'!X21/'3.1.a'!$E$183</f>
        <v>7.2614800160722928E-2</v>
      </c>
      <c r="Y21" s="146">
        <f>'2.4'!Y21/'3.1.a'!$E$183</f>
        <v>-9.1788303624183512E-2</v>
      </c>
      <c r="Z21" s="225">
        <f>'2.4'!Z21/'3.1.a'!$E$183</f>
        <v>0.33375534411112445</v>
      </c>
      <c r="AA21" s="224">
        <f>'2.4'!AA21/'3.1.a'!$F$183</f>
        <v>0.23210192981722952</v>
      </c>
      <c r="AB21" s="146">
        <f>'2.4'!AB21/'3.1.a'!$F$183</f>
        <v>1.6200519673292481E-2</v>
      </c>
      <c r="AC21" s="146">
        <f>'2.4'!AC21/'3.1.a'!$F$183</f>
        <v>-6.5606488385610445E-4</v>
      </c>
      <c r="AD21" s="146">
        <f>'2.4'!AD21/'3.1.a'!$F$183</f>
        <v>0.24764638460666588</v>
      </c>
      <c r="AE21" s="146">
        <f>'2.4'!AE21/'3.1.a'!$F$183</f>
        <v>0.11218238888352663</v>
      </c>
      <c r="AF21" s="146">
        <f>'2.4'!AF21/'3.1.a'!$F$183</f>
        <v>7.1174847304893374E-2</v>
      </c>
      <c r="AG21" s="146">
        <f>'2.4'!AG21/'3.1.a'!$F$183</f>
        <v>-8.7291302453411782E-2</v>
      </c>
      <c r="AH21" s="225">
        <f>'2.4'!AH21/'3.1.a'!$F$183</f>
        <v>0.34371231834167415</v>
      </c>
      <c r="AI21" s="224">
        <f>'2.4'!AI21/'3.1.a'!$G$183</f>
        <v>0.24188078809751098</v>
      </c>
      <c r="AJ21" s="146">
        <f>'2.4'!AJ21/'3.1.a'!$G$183</f>
        <v>1.6659580896401131E-2</v>
      </c>
      <c r="AK21" s="146">
        <f>'2.4'!AK21/'3.1.a'!$G$183</f>
        <v>-8.2885481158957329E-4</v>
      </c>
      <c r="AL21" s="146">
        <f>'2.4'!AL21/'3.1.a'!$G$183</f>
        <v>0.25771151418232258</v>
      </c>
      <c r="AM21" s="146">
        <f>'2.4'!AM21/'3.1.a'!$G$183</f>
        <v>0.11267528835434575</v>
      </c>
      <c r="AN21" s="146">
        <f>'2.4'!AN21/'3.1.a'!$G$183</f>
        <v>7.4295847510374186E-2</v>
      </c>
      <c r="AO21" s="146">
        <f>'2.4'!AO21/'3.1.a'!$G$183</f>
        <v>-8.7398846775251837E-2</v>
      </c>
      <c r="AP21" s="225">
        <f>'2.4'!AP21/'3.1.a'!$G$183</f>
        <v>0.35728380327179071</v>
      </c>
      <c r="AQ21" s="224">
        <f>'2.4'!AQ21/'3.1.a'!$H$183</f>
        <v>0.28377273029919436</v>
      </c>
      <c r="AR21" s="146">
        <f>'2.4'!AR21/'3.1.a'!$H$183</f>
        <v>2.0211751518191025E-2</v>
      </c>
      <c r="AS21" s="146">
        <f>'2.4'!AS21/'3.1.a'!$H$183</f>
        <v>-8.9863832721209075E-4</v>
      </c>
      <c r="AT21" s="146">
        <f>'2.4'!AT21/'3.1.a'!$H$183</f>
        <v>0.30308584349017331</v>
      </c>
      <c r="AU21" s="146">
        <f>'2.4'!AU21/'3.1.a'!$H$183</f>
        <v>0.11713303083411505</v>
      </c>
      <c r="AV21" s="146">
        <f>'2.4'!AV21/'3.1.a'!$H$183</f>
        <v>7.7042463731345323E-2</v>
      </c>
      <c r="AW21" s="146">
        <f>'2.4'!AW21/'3.1.a'!$H$183</f>
        <v>-8.7556947635713409E-2</v>
      </c>
      <c r="AX21" s="225">
        <f>'2.4'!AX21/'3.1.a'!$H$183</f>
        <v>0.40970439041992018</v>
      </c>
      <c r="AY21" s="224">
        <f>'2.4'!AY21/'3.1.a'!$I$183</f>
        <v>0.2688630680410663</v>
      </c>
      <c r="AZ21" s="146">
        <f>'2.4'!AZ21/'3.1.a'!$I$183</f>
        <v>1.886704276758211E-2</v>
      </c>
      <c r="BA21" s="146">
        <f>'2.4'!BA21/'3.1.a'!$I$183</f>
        <v>-1.0438640313602992E-3</v>
      </c>
      <c r="BB21" s="146">
        <f>'2.4'!BB21/'3.1.a'!$I$183</f>
        <v>0.2866862467772881</v>
      </c>
      <c r="BC21" s="146">
        <f>'2.4'!BC21/'3.1.a'!$I$183</f>
        <v>0.11633123530570771</v>
      </c>
      <c r="BD21" s="146">
        <f>'2.4'!BD21/'3.1.a'!$I$183</f>
        <v>8.0320659829876129E-2</v>
      </c>
      <c r="BE21" s="146">
        <f>'2.4'!BE21/'3.1.a'!$I$183</f>
        <v>-8.8021440241988172E-2</v>
      </c>
      <c r="BF21" s="225">
        <f>'2.4'!BF21/'3.1.a'!$I$183</f>
        <v>0.39531670167088384</v>
      </c>
      <c r="BG21" s="224">
        <f>'2.4'!BG21/'3.1.a'!$J$183</f>
        <v>0.26110871809972869</v>
      </c>
      <c r="BH21" s="146">
        <f>'2.4'!BH21/'3.1.a'!$J$183</f>
        <v>2.7862372995866861E-2</v>
      </c>
      <c r="BI21" s="146">
        <f>'2.4'!BI21/'3.1.a'!$J$183</f>
        <v>-9.8257712157308677E-4</v>
      </c>
      <c r="BJ21" s="146">
        <f>'2.4'!BJ21/'3.1.a'!$J$183</f>
        <v>0.28798851397402242</v>
      </c>
      <c r="BK21" s="146">
        <f>'2.4'!BK21/'3.1.a'!$J$183</f>
        <v>0.11619145449004846</v>
      </c>
      <c r="BL21" s="146">
        <f>'2.4'!BL21/'3.1.a'!$J$183</f>
        <v>7.8393326910314212E-2</v>
      </c>
      <c r="BM21" s="146">
        <f>'2.4'!BM21/'3.1.a'!$J$183</f>
        <v>-8.4746768739279679E-2</v>
      </c>
      <c r="BN21" s="225">
        <f>'2.4'!BN21/'3.1.a'!$J$183</f>
        <v>0.39782652663510543</v>
      </c>
      <c r="BO21" s="224">
        <f>'2.4'!BO21/'3.1.a'!$K$183</f>
        <v>0.26021144191936341</v>
      </c>
      <c r="BP21" s="146">
        <f>'2.4'!BP21/'3.1.a'!$K$183</f>
        <v>1.8933573160138387E-2</v>
      </c>
      <c r="BQ21" s="146">
        <f>'2.4'!BQ21/'3.1.a'!$K$183</f>
        <v>-8.8305832221253122E-4</v>
      </c>
      <c r="BR21" s="146">
        <f>'2.4'!BR21/'3.1.a'!$K$183</f>
        <v>0.27826195675728926</v>
      </c>
      <c r="BS21" s="146">
        <f>'2.4'!BS21/'3.1.a'!$K$183</f>
        <v>0.11641796360976994</v>
      </c>
      <c r="BT21" s="146">
        <f>'2.4'!BT21/'3.1.a'!$K$183</f>
        <v>8.049042686342206E-2</v>
      </c>
      <c r="BU21" s="146">
        <f>'2.4'!BU21/'3.1.a'!$K$183</f>
        <v>-8.7972625344581487E-2</v>
      </c>
      <c r="BV21" s="225">
        <f>'2.4'!BV21/'3.1.a'!$K$183</f>
        <v>0.38719772188589985</v>
      </c>
      <c r="BW21" s="224">
        <f>'2.4'!BW21/'3.1.a'!$L$183</f>
        <v>0.25420154272833012</v>
      </c>
      <c r="BX21" s="146">
        <f>'2.4'!BX21/'3.1.a'!$L$183</f>
        <v>2.2720504239142181E-2</v>
      </c>
      <c r="BY21" s="146">
        <f>'2.4'!BY21/'3.1.a'!$L$183</f>
        <v>-6.942470141984632E-4</v>
      </c>
      <c r="BZ21" s="146">
        <f>'2.4'!BZ21/'3.1.a'!$L$183</f>
        <v>0.27622779995327384</v>
      </c>
      <c r="CA21" s="146">
        <f>'2.4'!CA21/'3.1.a'!$L$183</f>
        <v>0.1193874054169345</v>
      </c>
      <c r="CB21" s="146">
        <f>'2.4'!CB21/'3.1.a'!$L$183</f>
        <v>8.2873322630058394E-2</v>
      </c>
      <c r="CC21" s="146">
        <f>'2.4'!CC21/'3.1.a'!$L$183</f>
        <v>-8.9171600792035705E-2</v>
      </c>
      <c r="CD21" s="225">
        <f>'2.4'!CD21/'3.1.a'!$L$183</f>
        <v>0.38931692720823102</v>
      </c>
      <c r="CE21" s="224">
        <f>'2.4'!CE21/'3.1.a'!$M$183</f>
        <v>0.30380237873619331</v>
      </c>
      <c r="CF21" s="146">
        <f>'2.4'!CF21/'3.1.a'!$M$183</f>
        <v>1.7412934924728729E-2</v>
      </c>
      <c r="CG21" s="146">
        <f>'2.4'!CG21/'3.1.a'!$M$183</f>
        <v>0</v>
      </c>
      <c r="CH21" s="146">
        <f>'2.4'!CH21/'3.1.a'!$M$183</f>
        <v>0.32121531366092204</v>
      </c>
      <c r="CI21" s="146">
        <f>'2.4'!CI21/'3.1.a'!$M$183</f>
        <v>0.11820879666166931</v>
      </c>
      <c r="CJ21" s="146">
        <f>'2.4'!CJ21/'3.1.a'!$M$183</f>
        <v>8.627244433934908E-2</v>
      </c>
      <c r="CK21" s="146">
        <f>'2.4'!CK21/'3.1.a'!$M$183</f>
        <v>-0.10192680520759177</v>
      </c>
      <c r="CL21" s="284">
        <f>'2.4'!CL21/'3.1.a'!$M$183</f>
        <v>0.4237697494543487</v>
      </c>
    </row>
    <row r="22" spans="1:90" ht="20.100000000000001" customHeight="1" x14ac:dyDescent="0.25">
      <c r="A22" s="125" t="s">
        <v>417</v>
      </c>
      <c r="B22" s="124" t="s">
        <v>244</v>
      </c>
      <c r="C22" s="226">
        <f>'2.4'!C22/'3.1.a'!$C$183</f>
        <v>2.8797773093641364E-2</v>
      </c>
      <c r="D22" s="147">
        <f>'2.4'!D22/'3.1.a'!$C$183</f>
        <v>0</v>
      </c>
      <c r="E22" s="147">
        <f>'2.4'!E22/'3.1.a'!$C$183</f>
        <v>0</v>
      </c>
      <c r="F22" s="147">
        <f>'2.4'!F22/'3.1.a'!$C$183</f>
        <v>2.8797773093641364E-2</v>
      </c>
      <c r="G22" s="147">
        <f>'2.4'!G22/'3.1.a'!$C$183</f>
        <v>4.2737827247050462E-2</v>
      </c>
      <c r="H22" s="147">
        <f>'2.4'!H22/'3.1.a'!$C$183</f>
        <v>3.4612848992264543E-2</v>
      </c>
      <c r="I22" s="147">
        <f>'2.4'!I22/'3.1.a'!$C$183</f>
        <v>0</v>
      </c>
      <c r="J22" s="227">
        <f>'2.4'!J22/'3.1.a'!$C$183</f>
        <v>0.10614844933295636</v>
      </c>
      <c r="K22" s="226">
        <f>'2.4'!K22/'3.1.a'!$D$183</f>
        <v>2.753764818883795E-2</v>
      </c>
      <c r="L22" s="147">
        <f>'2.4'!L22/'3.1.a'!$D$183</f>
        <v>0</v>
      </c>
      <c r="M22" s="147">
        <f>'2.4'!M22/'3.1.a'!$D$183</f>
        <v>0</v>
      </c>
      <c r="N22" s="147">
        <f>'2.4'!N22/'3.1.a'!$D$183</f>
        <v>2.753764818883795E-2</v>
      </c>
      <c r="O22" s="147">
        <f>'2.4'!O22/'3.1.a'!$D$183</f>
        <v>4.2330128969993941E-2</v>
      </c>
      <c r="P22" s="147">
        <f>'2.4'!P22/'3.1.a'!$D$183</f>
        <v>3.5342553124605935E-2</v>
      </c>
      <c r="Q22" s="147">
        <f>'2.4'!Q22/'3.1.a'!$D$183</f>
        <v>0</v>
      </c>
      <c r="R22" s="227">
        <f>'2.4'!R22/'3.1.a'!$D$183</f>
        <v>0.10521033028343782</v>
      </c>
      <c r="S22" s="226">
        <f>'2.4'!S22/'3.1.a'!$E$183</f>
        <v>2.5967253727525955E-2</v>
      </c>
      <c r="T22" s="147">
        <f>'2.4'!T22/'3.1.a'!$E$183</f>
        <v>0</v>
      </c>
      <c r="U22" s="147">
        <f>'2.4'!U22/'3.1.a'!$E$183</f>
        <v>0</v>
      </c>
      <c r="V22" s="147">
        <f>'2.4'!V22/'3.1.a'!$E$183</f>
        <v>2.5967253727525955E-2</v>
      </c>
      <c r="W22" s="147">
        <f>'2.4'!W22/'3.1.a'!$E$183</f>
        <v>4.3323120031560872E-2</v>
      </c>
      <c r="X22" s="147">
        <f>'2.4'!X22/'3.1.a'!$E$183</f>
        <v>3.6565173107128021E-2</v>
      </c>
      <c r="Y22" s="147">
        <f>'2.4'!Y22/'3.1.a'!$E$183</f>
        <v>0</v>
      </c>
      <c r="Z22" s="227">
        <f>'2.4'!Z22/'3.1.a'!$E$183</f>
        <v>0.10585554686621484</v>
      </c>
      <c r="AA22" s="226">
        <f>'2.4'!AA22/'3.1.a'!$F$183</f>
        <v>2.5844893145481142E-2</v>
      </c>
      <c r="AB22" s="147">
        <f>'2.4'!AB22/'3.1.a'!$F$183</f>
        <v>0</v>
      </c>
      <c r="AC22" s="147">
        <f>'2.4'!AC22/'3.1.a'!$F$183</f>
        <v>0</v>
      </c>
      <c r="AD22" s="147">
        <f>'2.4'!AD22/'3.1.a'!$F$183</f>
        <v>2.5844893145481142E-2</v>
      </c>
      <c r="AE22" s="147">
        <f>'2.4'!AE22/'3.1.a'!$F$183</f>
        <v>4.4587518562884933E-2</v>
      </c>
      <c r="AF22" s="147">
        <f>'2.4'!AF22/'3.1.a'!$F$183</f>
        <v>3.7483489007522776E-2</v>
      </c>
      <c r="AG22" s="147">
        <f>'2.4'!AG22/'3.1.a'!$F$183</f>
        <v>0</v>
      </c>
      <c r="AH22" s="227">
        <f>'2.4'!AH22/'3.1.a'!$F$183</f>
        <v>0.10791590071588884</v>
      </c>
      <c r="AI22" s="226">
        <f>'2.4'!AI22/'3.1.a'!$G$183</f>
        <v>2.590478717882097E-2</v>
      </c>
      <c r="AJ22" s="147">
        <f>'2.4'!AJ22/'3.1.a'!$G$183</f>
        <v>0</v>
      </c>
      <c r="AK22" s="147">
        <f>'2.4'!AK22/'3.1.a'!$G$183</f>
        <v>0</v>
      </c>
      <c r="AL22" s="147">
        <f>'2.4'!AL22/'3.1.a'!$G$183</f>
        <v>2.590478717882097E-2</v>
      </c>
      <c r="AM22" s="147">
        <f>'2.4'!AM22/'3.1.a'!$G$183</f>
        <v>4.484336157739819E-2</v>
      </c>
      <c r="AN22" s="147">
        <f>'2.4'!AN22/'3.1.a'!$G$183</f>
        <v>3.8273920848571411E-2</v>
      </c>
      <c r="AO22" s="147">
        <f>'2.4'!AO22/'3.1.a'!$G$183</f>
        <v>0</v>
      </c>
      <c r="AP22" s="227">
        <f>'2.4'!AP22/'3.1.a'!$G$183</f>
        <v>0.10902206960479058</v>
      </c>
      <c r="AQ22" s="226">
        <f>'2.4'!AQ22/'3.1.a'!$H$183</f>
        <v>2.7990153843360351E-2</v>
      </c>
      <c r="AR22" s="147">
        <f>'2.4'!AR22/'3.1.a'!$H$183</f>
        <v>0</v>
      </c>
      <c r="AS22" s="147">
        <f>'2.4'!AS22/'3.1.a'!$H$183</f>
        <v>0</v>
      </c>
      <c r="AT22" s="147">
        <f>'2.4'!AT22/'3.1.a'!$H$183</f>
        <v>2.7990153843360351E-2</v>
      </c>
      <c r="AU22" s="147">
        <f>'2.4'!AU22/'3.1.a'!$H$183</f>
        <v>4.7437228807722831E-2</v>
      </c>
      <c r="AV22" s="147">
        <f>'2.4'!AV22/'3.1.a'!$H$183</f>
        <v>3.9914129123281315E-2</v>
      </c>
      <c r="AW22" s="147">
        <f>'2.4'!AW22/'3.1.a'!$H$183</f>
        <v>0</v>
      </c>
      <c r="AX22" s="227">
        <f>'2.4'!AX22/'3.1.a'!$H$183</f>
        <v>0.1153415117743645</v>
      </c>
      <c r="AY22" s="226">
        <f>'2.4'!AY22/'3.1.a'!$I$183</f>
        <v>2.7773891807567255E-2</v>
      </c>
      <c r="AZ22" s="147">
        <f>'2.4'!AZ22/'3.1.a'!$I$183</f>
        <v>0</v>
      </c>
      <c r="BA22" s="147">
        <f>'2.4'!BA22/'3.1.a'!$I$183</f>
        <v>0</v>
      </c>
      <c r="BB22" s="147">
        <f>'2.4'!BB22/'3.1.a'!$I$183</f>
        <v>2.7773891807567255E-2</v>
      </c>
      <c r="BC22" s="147">
        <f>'2.4'!BC22/'3.1.a'!$I$183</f>
        <v>4.7299714425498234E-2</v>
      </c>
      <c r="BD22" s="147">
        <f>'2.4'!BD22/'3.1.a'!$I$183</f>
        <v>4.137603677783927E-2</v>
      </c>
      <c r="BE22" s="147">
        <f>'2.4'!BE22/'3.1.a'!$I$183</f>
        <v>0</v>
      </c>
      <c r="BF22" s="227">
        <f>'2.4'!BF22/'3.1.a'!$I$183</f>
        <v>0.11644964301090475</v>
      </c>
      <c r="BG22" s="226">
        <f>'2.4'!BG22/'3.1.a'!$J$183</f>
        <v>2.8532422623075929E-2</v>
      </c>
      <c r="BH22" s="147">
        <f>'2.4'!BH22/'3.1.a'!$J$183</f>
        <v>0</v>
      </c>
      <c r="BI22" s="147">
        <f>'2.4'!BI22/'3.1.a'!$J$183</f>
        <v>0</v>
      </c>
      <c r="BJ22" s="147">
        <f>'2.4'!BJ22/'3.1.a'!$J$183</f>
        <v>2.8532422623075929E-2</v>
      </c>
      <c r="BK22" s="147">
        <f>'2.4'!BK22/'3.1.a'!$J$183</f>
        <v>4.7307821159694001E-2</v>
      </c>
      <c r="BL22" s="147">
        <f>'2.4'!BL22/'3.1.a'!$J$183</f>
        <v>4.153717066473897E-2</v>
      </c>
      <c r="BM22" s="147">
        <f>'2.4'!BM22/'3.1.a'!$J$183</f>
        <v>0</v>
      </c>
      <c r="BN22" s="227">
        <f>'2.4'!BN22/'3.1.a'!$J$183</f>
        <v>0.1173774144475089</v>
      </c>
      <c r="BO22" s="226">
        <f>'2.4'!BO22/'3.1.a'!$K$183</f>
        <v>2.6435323101865735E-2</v>
      </c>
      <c r="BP22" s="147">
        <f>'2.4'!BP22/'3.1.a'!$K$183</f>
        <v>0</v>
      </c>
      <c r="BQ22" s="147">
        <f>'2.4'!BQ22/'3.1.a'!$K$183</f>
        <v>0</v>
      </c>
      <c r="BR22" s="147">
        <f>'2.4'!BR22/'3.1.a'!$K$183</f>
        <v>2.6435323101865735E-2</v>
      </c>
      <c r="BS22" s="147">
        <f>'2.4'!BS22/'3.1.a'!$K$183</f>
        <v>4.6401374059775485E-2</v>
      </c>
      <c r="BT22" s="147">
        <f>'2.4'!BT22/'3.1.a'!$K$183</f>
        <v>4.1332589506541756E-2</v>
      </c>
      <c r="BU22" s="147">
        <f>'2.4'!BU22/'3.1.a'!$K$183</f>
        <v>0</v>
      </c>
      <c r="BV22" s="227">
        <f>'2.4'!BV22/'3.1.a'!$K$183</f>
        <v>0.11416928666818298</v>
      </c>
      <c r="BW22" s="226">
        <f>'2.4'!BW22/'3.1.a'!$L$183</f>
        <v>2.7066250403868421E-2</v>
      </c>
      <c r="BX22" s="147">
        <f>'2.4'!BX22/'3.1.a'!$L$183</f>
        <v>0</v>
      </c>
      <c r="BY22" s="147">
        <f>'2.4'!BY22/'3.1.a'!$L$183</f>
        <v>0</v>
      </c>
      <c r="BZ22" s="147">
        <f>'2.4'!BZ22/'3.1.a'!$L$183</f>
        <v>2.7066250403868421E-2</v>
      </c>
      <c r="CA22" s="147">
        <f>'2.4'!CA22/'3.1.a'!$L$183</f>
        <v>4.6844837515737925E-2</v>
      </c>
      <c r="CB22" s="147">
        <f>'2.4'!CB22/'3.1.a'!$L$183</f>
        <v>4.2102391856138774E-2</v>
      </c>
      <c r="CC22" s="147">
        <f>'2.4'!CC22/'3.1.a'!$L$183</f>
        <v>0</v>
      </c>
      <c r="CD22" s="227">
        <f>'2.4'!CD22/'3.1.a'!$L$183</f>
        <v>0.11601347977574511</v>
      </c>
      <c r="CE22" s="226">
        <f>'2.4'!CE22/'3.1.a'!$M$183</f>
        <v>2.7357821343170836E-2</v>
      </c>
      <c r="CF22" s="147">
        <f>'2.4'!CF22/'3.1.a'!$M$183</f>
        <v>0</v>
      </c>
      <c r="CG22" s="147">
        <f>'2.4'!CG22/'3.1.a'!$M$183</f>
        <v>0</v>
      </c>
      <c r="CH22" s="147">
        <f>'2.4'!CH22/'3.1.a'!$M$183</f>
        <v>2.7357821343170836E-2</v>
      </c>
      <c r="CI22" s="147">
        <f>'2.4'!CI22/'3.1.a'!$M$183</f>
        <v>4.4908391315985979E-2</v>
      </c>
      <c r="CJ22" s="147">
        <f>'2.4'!CJ22/'3.1.a'!$M$183</f>
        <v>4.339006818024612E-2</v>
      </c>
      <c r="CK22" s="147">
        <f>'2.4'!CK22/'3.1.a'!$M$183</f>
        <v>0</v>
      </c>
      <c r="CL22" s="288">
        <f>'2.4'!CL22/'3.1.a'!$M$183</f>
        <v>0.11565628083940294</v>
      </c>
    </row>
    <row r="23" spans="1:90" ht="20.100000000000001" customHeight="1" x14ac:dyDescent="0.25">
      <c r="A23" s="125" t="s">
        <v>418</v>
      </c>
      <c r="B23" s="124" t="s">
        <v>245</v>
      </c>
      <c r="C23" s="226">
        <f>'2.4'!C23/'3.1.a'!$C$183</f>
        <v>9.285983013020584E-3</v>
      </c>
      <c r="D23" s="147">
        <f>'2.4'!D23/'3.1.a'!$C$183</f>
        <v>1.3803321386559996E-3</v>
      </c>
      <c r="E23" s="147">
        <f>'2.4'!E23/'3.1.a'!$C$183</f>
        <v>0</v>
      </c>
      <c r="F23" s="147">
        <f>'2.4'!F23/'3.1.a'!$C$183</f>
        <v>1.0666315151676584E-2</v>
      </c>
      <c r="G23" s="147">
        <f>'2.4'!G23/'3.1.a'!$C$183</f>
        <v>1.6654959441412071E-2</v>
      </c>
      <c r="H23" s="147">
        <f>'2.4'!H23/'3.1.a'!$C$183</f>
        <v>2.6356948126913898E-2</v>
      </c>
      <c r="I23" s="147">
        <f>'2.4'!I23/'3.1.a'!$C$183</f>
        <v>0</v>
      </c>
      <c r="J23" s="227">
        <f>'2.4'!J23/'3.1.a'!$C$183</f>
        <v>5.3678222720002548E-2</v>
      </c>
      <c r="K23" s="226">
        <f>'2.4'!K23/'3.1.a'!$D$183</f>
        <v>8.7340270800867013E-3</v>
      </c>
      <c r="L23" s="147">
        <f>'2.4'!L23/'3.1.a'!$D$183</f>
        <v>1.5952231775014155E-3</v>
      </c>
      <c r="M23" s="147">
        <f>'2.4'!M23/'3.1.a'!$D$183</f>
        <v>0</v>
      </c>
      <c r="N23" s="147">
        <f>'2.4'!N23/'3.1.a'!$D$183</f>
        <v>1.0329250257588117E-2</v>
      </c>
      <c r="O23" s="147">
        <f>'2.4'!O23/'3.1.a'!$D$183</f>
        <v>1.5772606951824589E-2</v>
      </c>
      <c r="P23" s="147">
        <f>'2.4'!P23/'3.1.a'!$D$183</f>
        <v>2.6548211860568844E-2</v>
      </c>
      <c r="Q23" s="147">
        <f>'2.4'!Q23/'3.1.a'!$D$183</f>
        <v>0</v>
      </c>
      <c r="R23" s="227">
        <f>'2.4'!R23/'3.1.a'!$D$183</f>
        <v>5.2650069069981549E-2</v>
      </c>
      <c r="S23" s="226">
        <f>'2.4'!S23/'3.1.a'!$E$183</f>
        <v>8.4868589050579105E-3</v>
      </c>
      <c r="T23" s="147">
        <f>'2.4'!T23/'3.1.a'!$E$183</f>
        <v>1.4871618730736319E-3</v>
      </c>
      <c r="U23" s="147">
        <f>'2.4'!U23/'3.1.a'!$E$183</f>
        <v>0</v>
      </c>
      <c r="V23" s="147">
        <f>'2.4'!V23/'3.1.a'!$E$183</f>
        <v>9.9740207781315437E-3</v>
      </c>
      <c r="W23" s="147">
        <f>'2.4'!W23/'3.1.a'!$E$183</f>
        <v>1.640368690223528E-2</v>
      </c>
      <c r="X23" s="147">
        <f>'2.4'!X23/'3.1.a'!$E$183</f>
        <v>2.6566199380604019E-2</v>
      </c>
      <c r="Y23" s="147">
        <f>'2.4'!Y23/'3.1.a'!$E$183</f>
        <v>0</v>
      </c>
      <c r="Z23" s="227">
        <f>'2.4'!Z23/'3.1.a'!$E$183</f>
        <v>5.2943907060970845E-2</v>
      </c>
      <c r="AA23" s="226">
        <f>'2.4'!AA23/'3.1.a'!$F$183</f>
        <v>8.5329839874439626E-3</v>
      </c>
      <c r="AB23" s="147">
        <f>'2.4'!AB23/'3.1.a'!$F$183</f>
        <v>1.6587369615120658E-3</v>
      </c>
      <c r="AC23" s="147">
        <f>'2.4'!AC23/'3.1.a'!$F$183</f>
        <v>0</v>
      </c>
      <c r="AD23" s="147">
        <f>'2.4'!AD23/'3.1.a'!$F$183</f>
        <v>1.0191720948956028E-2</v>
      </c>
      <c r="AE23" s="147">
        <f>'2.4'!AE23/'3.1.a'!$F$183</f>
        <v>1.6798354656977547E-2</v>
      </c>
      <c r="AF23" s="147">
        <f>'2.4'!AF23/'3.1.a'!$F$183</f>
        <v>2.4359254265159981E-2</v>
      </c>
      <c r="AG23" s="147">
        <f>'2.4'!AG23/'3.1.a'!$F$183</f>
        <v>0</v>
      </c>
      <c r="AH23" s="227">
        <f>'2.4'!AH23/'3.1.a'!$F$183</f>
        <v>5.1349329871093558E-2</v>
      </c>
      <c r="AI23" s="226">
        <f>'2.4'!AI23/'3.1.a'!$G$183</f>
        <v>8.7918263292032315E-3</v>
      </c>
      <c r="AJ23" s="147">
        <f>'2.4'!AJ23/'3.1.a'!$G$183</f>
        <v>1.5881238348884311E-3</v>
      </c>
      <c r="AK23" s="147">
        <f>'2.4'!AK23/'3.1.a'!$G$183</f>
        <v>0</v>
      </c>
      <c r="AL23" s="147">
        <f>'2.4'!AL23/'3.1.a'!$G$183</f>
        <v>1.0379950164091665E-2</v>
      </c>
      <c r="AM23" s="147">
        <f>'2.4'!AM23/'3.1.a'!$G$183</f>
        <v>1.6735032198528E-2</v>
      </c>
      <c r="AN23" s="147">
        <f>'2.4'!AN23/'3.1.a'!$G$183</f>
        <v>2.5968071586843496E-2</v>
      </c>
      <c r="AO23" s="147">
        <f>'2.4'!AO23/'3.1.a'!$G$183</f>
        <v>0</v>
      </c>
      <c r="AP23" s="227">
        <f>'2.4'!AP23/'3.1.a'!$G$183</f>
        <v>5.3083053949463159E-2</v>
      </c>
      <c r="AQ23" s="226">
        <f>'2.4'!AQ23/'3.1.a'!$H$183</f>
        <v>8.4628084171867683E-3</v>
      </c>
      <c r="AR23" s="147">
        <f>'2.4'!AR23/'3.1.a'!$H$183</f>
        <v>1.5494880822150624E-3</v>
      </c>
      <c r="AS23" s="147">
        <f>'2.4'!AS23/'3.1.a'!$H$183</f>
        <v>0</v>
      </c>
      <c r="AT23" s="147">
        <f>'2.4'!AT23/'3.1.a'!$H$183</f>
        <v>1.0012296499401831E-2</v>
      </c>
      <c r="AU23" s="147">
        <f>'2.4'!AU23/'3.1.a'!$H$183</f>
        <v>1.5010679832867649E-2</v>
      </c>
      <c r="AV23" s="147">
        <f>'2.4'!AV23/'3.1.a'!$H$183</f>
        <v>2.5173464189262564E-2</v>
      </c>
      <c r="AW23" s="147">
        <f>'2.4'!AW23/'3.1.a'!$H$183</f>
        <v>0</v>
      </c>
      <c r="AX23" s="227">
        <f>'2.4'!AX23/'3.1.a'!$H$183</f>
        <v>5.0196440521532042E-2</v>
      </c>
      <c r="AY23" s="226">
        <f>'2.4'!AY23/'3.1.a'!$I$183</f>
        <v>9.4666843857080067E-3</v>
      </c>
      <c r="AZ23" s="147">
        <f>'2.4'!AZ23/'3.1.a'!$I$183</f>
        <v>1.4184564916686446E-3</v>
      </c>
      <c r="BA23" s="147">
        <f>'2.4'!BA23/'3.1.a'!$I$183</f>
        <v>0</v>
      </c>
      <c r="BB23" s="147">
        <f>'2.4'!BB23/'3.1.a'!$I$183</f>
        <v>1.088514087737665E-2</v>
      </c>
      <c r="BC23" s="147">
        <f>'2.4'!BC23/'3.1.a'!$I$183</f>
        <v>1.5328496286734395E-2</v>
      </c>
      <c r="BD23" s="147">
        <f>'2.4'!BD23/'3.1.a'!$I$183</f>
        <v>2.6685560980163423E-2</v>
      </c>
      <c r="BE23" s="147">
        <f>'2.4'!BE23/'3.1.a'!$I$183</f>
        <v>0</v>
      </c>
      <c r="BF23" s="227">
        <f>'2.4'!BF23/'3.1.a'!$I$183</f>
        <v>5.2899198144274462E-2</v>
      </c>
      <c r="BG23" s="226">
        <f>'2.4'!BG23/'3.1.a'!$J$183</f>
        <v>8.1234220813008583E-3</v>
      </c>
      <c r="BH23" s="147">
        <f>'2.4'!BH23/'3.1.a'!$J$183</f>
        <v>7.8723024068835432E-4</v>
      </c>
      <c r="BI23" s="147">
        <f>'2.4'!BI23/'3.1.a'!$J$183</f>
        <v>0</v>
      </c>
      <c r="BJ23" s="147">
        <f>'2.4'!BJ23/'3.1.a'!$J$183</f>
        <v>8.9106523219892111E-3</v>
      </c>
      <c r="BK23" s="147">
        <f>'2.4'!BK23/'3.1.a'!$J$183</f>
        <v>1.5375307490654841E-2</v>
      </c>
      <c r="BL23" s="147">
        <f>'2.4'!BL23/'3.1.a'!$J$183</f>
        <v>2.4327300678914508E-2</v>
      </c>
      <c r="BM23" s="147">
        <f>'2.4'!BM23/'3.1.a'!$J$183</f>
        <v>0</v>
      </c>
      <c r="BN23" s="227">
        <f>'2.4'!BN23/'3.1.a'!$J$183</f>
        <v>4.861326049155857E-2</v>
      </c>
      <c r="BO23" s="226">
        <f>'2.4'!BO23/'3.1.a'!$K$183</f>
        <v>8.167675391945706E-3</v>
      </c>
      <c r="BP23" s="147">
        <f>'2.4'!BP23/'3.1.a'!$K$183</f>
        <v>8.4267031112081564E-4</v>
      </c>
      <c r="BQ23" s="147">
        <f>'2.4'!BQ23/'3.1.a'!$K$183</f>
        <v>0</v>
      </c>
      <c r="BR23" s="147">
        <f>'2.4'!BR23/'3.1.a'!$K$183</f>
        <v>9.0103457030665211E-3</v>
      </c>
      <c r="BS23" s="147">
        <f>'2.4'!BS23/'3.1.a'!$K$183</f>
        <v>1.5607301375342102E-2</v>
      </c>
      <c r="BT23" s="147">
        <f>'2.4'!BT23/'3.1.a'!$K$183</f>
        <v>2.5947991447037688E-2</v>
      </c>
      <c r="BU23" s="147">
        <f>'2.4'!BU23/'3.1.a'!$K$183</f>
        <v>0</v>
      </c>
      <c r="BV23" s="227">
        <f>'2.4'!BV23/'3.1.a'!$K$183</f>
        <v>5.0565638525446314E-2</v>
      </c>
      <c r="BW23" s="226">
        <f>'2.4'!BW23/'3.1.a'!$L$183</f>
        <v>7.6971815566556842E-3</v>
      </c>
      <c r="BX23" s="147">
        <f>'2.4'!BX23/'3.1.a'!$L$183</f>
        <v>7.7723749228378086E-4</v>
      </c>
      <c r="BY23" s="147">
        <f>'2.4'!BY23/'3.1.a'!$L$183</f>
        <v>0</v>
      </c>
      <c r="BZ23" s="147">
        <f>'2.4'!BZ23/'3.1.a'!$L$183</f>
        <v>8.474419048939464E-3</v>
      </c>
      <c r="CA23" s="147">
        <f>'2.4'!CA23/'3.1.a'!$L$183</f>
        <v>1.6427175142876688E-2</v>
      </c>
      <c r="CB23" s="147">
        <f>'2.4'!CB23/'3.1.a'!$L$183</f>
        <v>2.7353686296698577E-2</v>
      </c>
      <c r="CC23" s="147">
        <f>'2.4'!CC23/'3.1.a'!$L$183</f>
        <v>0</v>
      </c>
      <c r="CD23" s="227">
        <f>'2.4'!CD23/'3.1.a'!$L$183</f>
        <v>5.225528048851473E-2</v>
      </c>
      <c r="CE23" s="226">
        <f>'2.4'!CE23/'3.1.a'!$M$183</f>
        <v>7.9145216920352684E-3</v>
      </c>
      <c r="CF23" s="147">
        <f>'2.4'!CF23/'3.1.a'!$M$183</f>
        <v>2.2783299646313336E-6</v>
      </c>
      <c r="CG23" s="147">
        <f>'2.4'!CG23/'3.1.a'!$M$183</f>
        <v>0</v>
      </c>
      <c r="CH23" s="147">
        <f>'2.4'!CH23/'3.1.a'!$M$183</f>
        <v>7.9168000219998983E-3</v>
      </c>
      <c r="CI23" s="147">
        <f>'2.4'!CI23/'3.1.a'!$M$183</f>
        <v>1.5675602209571642E-2</v>
      </c>
      <c r="CJ23" s="147">
        <f>'2.4'!CJ23/'3.1.a'!$M$183</f>
        <v>2.8890690529305017E-2</v>
      </c>
      <c r="CK23" s="147">
        <f>'2.4'!CK23/'3.1.a'!$M$183</f>
        <v>0</v>
      </c>
      <c r="CL23" s="288">
        <f>'2.4'!CL23/'3.1.a'!$M$183</f>
        <v>5.2483092760876558E-2</v>
      </c>
    </row>
    <row r="24" spans="1:90" ht="20.100000000000001" customHeight="1" x14ac:dyDescent="0.25">
      <c r="A24" s="125" t="s">
        <v>419</v>
      </c>
      <c r="B24" s="124" t="s">
        <v>819</v>
      </c>
      <c r="C24" s="226">
        <f>'2.4'!C24/'3.1.a'!$C$183</f>
        <v>2.1965513421637269E-2</v>
      </c>
      <c r="D24" s="147">
        <f>'2.4'!D24/'3.1.a'!$C$183</f>
        <v>2.1169593141469542E-4</v>
      </c>
      <c r="E24" s="147">
        <f>'2.4'!E24/'3.1.a'!$C$183</f>
        <v>-8.8903320177042492E-4</v>
      </c>
      <c r="F24" s="147">
        <f>'2.4'!F24/'3.1.a'!$C$183</f>
        <v>2.1288176151281542E-2</v>
      </c>
      <c r="G24" s="147">
        <f>'2.4'!G24/'3.1.a'!$C$183</f>
        <v>5.7436397753071735E-3</v>
      </c>
      <c r="H24" s="147">
        <f>'2.4'!H24/'3.1.a'!$C$183</f>
        <v>7.5665374683106827E-4</v>
      </c>
      <c r="I24" s="147">
        <f>'2.4'!I24/'3.1.a'!$C$183</f>
        <v>-6.5510227718298354E-3</v>
      </c>
      <c r="J24" s="227">
        <f>'2.4'!J24/'3.1.a'!$C$183</f>
        <v>2.1237446901589945E-2</v>
      </c>
      <c r="K24" s="226">
        <f>'2.4'!K24/'3.1.a'!$D$183</f>
        <v>2.8125997970558422E-2</v>
      </c>
      <c r="L24" s="147">
        <f>'2.4'!L24/'3.1.a'!$D$183</f>
        <v>1.860919590657305E-4</v>
      </c>
      <c r="M24" s="147">
        <f>'2.4'!M24/'3.1.a'!$D$183</f>
        <v>-5.8037026932292461E-4</v>
      </c>
      <c r="N24" s="147">
        <f>'2.4'!N24/'3.1.a'!$D$183</f>
        <v>2.7731719660301225E-2</v>
      </c>
      <c r="O24" s="147">
        <f>'2.4'!O24/'3.1.a'!$D$183</f>
        <v>5.5612957614569409E-3</v>
      </c>
      <c r="P24" s="147">
        <f>'2.4'!P24/'3.1.a'!$D$183</f>
        <v>6.889490582817528E-4</v>
      </c>
      <c r="Q24" s="147">
        <f>'2.4'!Q24/'3.1.a'!$D$183</f>
        <v>-6.0941919319947701E-3</v>
      </c>
      <c r="R24" s="227">
        <f>'2.4'!R24/'3.1.a'!$D$183</f>
        <v>2.7887772548045146E-2</v>
      </c>
      <c r="S24" s="226">
        <f>'2.4'!S24/'3.1.a'!$E$183</f>
        <v>2.0620573036626247E-2</v>
      </c>
      <c r="T24" s="147">
        <f>'2.4'!T24/'3.1.a'!$E$183</f>
        <v>1.6740616354709274E-4</v>
      </c>
      <c r="U24" s="147">
        <f>'2.4'!U24/'3.1.a'!$E$183</f>
        <v>-6.8711919181849135E-4</v>
      </c>
      <c r="V24" s="147">
        <f>'2.4'!V24/'3.1.a'!$E$183</f>
        <v>2.010086000835485E-2</v>
      </c>
      <c r="W24" s="147">
        <f>'2.4'!W24/'3.1.a'!$E$183</f>
        <v>5.3722102119054893E-3</v>
      </c>
      <c r="X24" s="147">
        <f>'2.4'!X24/'3.1.a'!$E$183</f>
        <v>5.5696427417076234E-4</v>
      </c>
      <c r="Y24" s="147">
        <f>'2.4'!Y24/'3.1.a'!$E$183</f>
        <v>-5.7684473139189866E-3</v>
      </c>
      <c r="Z24" s="227">
        <f>'2.4'!Z24/'3.1.a'!$E$183</f>
        <v>2.0261587180512113E-2</v>
      </c>
      <c r="AA24" s="226">
        <f>'2.4'!AA24/'3.1.a'!$F$183</f>
        <v>2.5784644184873064E-2</v>
      </c>
      <c r="AB24" s="147">
        <f>'2.4'!AB24/'3.1.a'!$F$183</f>
        <v>1.3895432137967843E-4</v>
      </c>
      <c r="AC24" s="147">
        <f>'2.4'!AC24/'3.1.a'!$F$183</f>
        <v>-6.5606488385610445E-4</v>
      </c>
      <c r="AD24" s="147">
        <f>'2.4'!AD24/'3.1.a'!$F$183</f>
        <v>2.5267533622396636E-2</v>
      </c>
      <c r="AE24" s="147">
        <f>'2.4'!AE24/'3.1.a'!$F$183</f>
        <v>5.3947470612068218E-3</v>
      </c>
      <c r="AF24" s="147">
        <f>'2.4'!AF24/'3.1.a'!$F$183</f>
        <v>5.0815448612785111E-4</v>
      </c>
      <c r="AG24" s="147">
        <f>'2.4'!AG24/'3.1.a'!$F$183</f>
        <v>-5.6870821986749953E-3</v>
      </c>
      <c r="AH24" s="227">
        <f>'2.4'!AH24/'3.1.a'!$F$183</f>
        <v>2.5483352971056313E-2</v>
      </c>
      <c r="AI24" s="226">
        <f>'2.4'!AI24/'3.1.a'!$G$183</f>
        <v>3.063394703539115E-2</v>
      </c>
      <c r="AJ24" s="147">
        <f>'2.4'!AJ24/'3.1.a'!$G$183</f>
        <v>1.1179014606971193E-4</v>
      </c>
      <c r="AK24" s="147">
        <f>'2.4'!AK24/'3.1.a'!$G$183</f>
        <v>-8.2885481158957329E-4</v>
      </c>
      <c r="AL24" s="147">
        <f>'2.4'!AL24/'3.1.a'!$G$183</f>
        <v>2.9916882369871289E-2</v>
      </c>
      <c r="AM24" s="147">
        <f>'2.4'!AM24/'3.1.a'!$G$183</f>
        <v>3.9902247681195754E-3</v>
      </c>
      <c r="AN24" s="147">
        <f>'2.4'!AN24/'3.1.a'!$G$183</f>
        <v>3.9448983500256404E-4</v>
      </c>
      <c r="AO24" s="147">
        <f>'2.4'!AO24/'3.1.a'!$G$183</f>
        <v>-4.1454201408720175E-3</v>
      </c>
      <c r="AP24" s="227">
        <f>'2.4'!AP24/'3.1.a'!$G$183</f>
        <v>3.0156176832121406E-2</v>
      </c>
      <c r="AQ24" s="226">
        <f>'2.4'!AQ24/'3.1.a'!$H$183</f>
        <v>6.0329178713225753E-2</v>
      </c>
      <c r="AR24" s="147">
        <f>'2.4'!AR24/'3.1.a'!$H$183</f>
        <v>1.0230266685591066E-4</v>
      </c>
      <c r="AS24" s="147">
        <f>'2.4'!AS24/'3.1.a'!$H$183</f>
        <v>-8.9863832721209075E-4</v>
      </c>
      <c r="AT24" s="147">
        <f>'2.4'!AT24/'3.1.a'!$H$183</f>
        <v>5.9532843052869572E-2</v>
      </c>
      <c r="AU24" s="147">
        <f>'2.4'!AU24/'3.1.a'!$H$183</f>
        <v>6.0698542849631099E-3</v>
      </c>
      <c r="AV24" s="147">
        <f>'2.4'!AV24/'3.1.a'!$H$183</f>
        <v>3.4645485740927325E-4</v>
      </c>
      <c r="AW24" s="147">
        <f>'2.4'!AW24/'3.1.a'!$H$183</f>
        <v>-5.4311983383840065E-3</v>
      </c>
      <c r="AX24" s="227">
        <f>'2.4'!AX24/'3.1.a'!$H$183</f>
        <v>6.0517953856857945E-2</v>
      </c>
      <c r="AY24" s="226">
        <f>'2.4'!AY24/'3.1.a'!$I$183</f>
        <v>3.3852283383056833E-2</v>
      </c>
      <c r="AZ24" s="147">
        <f>'2.4'!AZ24/'3.1.a'!$I$183</f>
        <v>1.0348006995327091E-4</v>
      </c>
      <c r="BA24" s="147">
        <f>'2.4'!BA24/'3.1.a'!$I$183</f>
        <v>-1.0438640313602992E-3</v>
      </c>
      <c r="BB24" s="147">
        <f>'2.4'!BB24/'3.1.a'!$I$183</f>
        <v>3.29118994216498E-2</v>
      </c>
      <c r="BC24" s="147">
        <f>'2.4'!BC24/'3.1.a'!$I$183</f>
        <v>2.8256362829173045E-3</v>
      </c>
      <c r="BD24" s="147">
        <f>'2.4'!BD24/'3.1.a'!$I$183</f>
        <v>2.9415870196716575E-4</v>
      </c>
      <c r="BE24" s="147">
        <f>'2.4'!BE24/'3.1.a'!$I$183</f>
        <v>-1.5666559693426805E-3</v>
      </c>
      <c r="BF24" s="227">
        <f>'2.4'!BF24/'3.1.a'!$I$183</f>
        <v>3.4465038437191592E-2</v>
      </c>
      <c r="BG24" s="226">
        <f>'2.4'!BG24/'3.1.a'!$J$183</f>
        <v>3.0753800604399448E-2</v>
      </c>
      <c r="BH24" s="147">
        <f>'2.4'!BH24/'3.1.a'!$J$183</f>
        <v>9.939256951543431E-5</v>
      </c>
      <c r="BI24" s="147">
        <f>'2.4'!BI24/'3.1.a'!$J$183</f>
        <v>-9.8257712157308677E-4</v>
      </c>
      <c r="BJ24" s="147">
        <f>'2.4'!BJ24/'3.1.a'!$J$183</f>
        <v>2.9870616052341793E-2</v>
      </c>
      <c r="BK24" s="147">
        <f>'2.4'!BK24/'3.1.a'!$J$183</f>
        <v>3.0002680642544871E-3</v>
      </c>
      <c r="BL24" s="147">
        <f>'2.4'!BL24/'3.1.a'!$J$183</f>
        <v>2.5017838333104593E-4</v>
      </c>
      <c r="BM24" s="147">
        <f>'2.4'!BM24/'3.1.a'!$J$183</f>
        <v>-1.8114900314230612E-3</v>
      </c>
      <c r="BN24" s="227">
        <f>'2.4'!BN24/'3.1.a'!$J$183</f>
        <v>3.1309572468504264E-2</v>
      </c>
      <c r="BO24" s="226">
        <f>'2.4'!BO24/'3.1.a'!$K$183</f>
        <v>3.3615548651296602E-2</v>
      </c>
      <c r="BP24" s="147">
        <f>'2.4'!BP24/'3.1.a'!$K$183</f>
        <v>4.1726418394891324E-5</v>
      </c>
      <c r="BQ24" s="147">
        <f>'2.4'!BQ24/'3.1.a'!$K$183</f>
        <v>-8.8305832221253122E-4</v>
      </c>
      <c r="BR24" s="147">
        <f>'2.4'!BR24/'3.1.a'!$K$183</f>
        <v>3.2774216747478963E-2</v>
      </c>
      <c r="BS24" s="147">
        <f>'2.4'!BS24/'3.1.a'!$K$183</f>
        <v>3.0160894767667216E-3</v>
      </c>
      <c r="BT24" s="147">
        <f>'2.4'!BT24/'3.1.a'!$K$183</f>
        <v>3.0036855030609461E-4</v>
      </c>
      <c r="BU24" s="147">
        <f>'2.4'!BU24/'3.1.a'!$K$183</f>
        <v>-2.1045794646296608E-3</v>
      </c>
      <c r="BV24" s="227">
        <f>'2.4'!BV24/'3.1.a'!$K$183</f>
        <v>3.3986095309922117E-2</v>
      </c>
      <c r="BW24" s="226">
        <f>'2.4'!BW24/'3.1.a'!$L$183</f>
        <v>1.854991874943844E-2</v>
      </c>
      <c r="BX24" s="147">
        <f>'2.4'!BX24/'3.1.a'!$L$183</f>
        <v>8.9481243723617591E-6</v>
      </c>
      <c r="BY24" s="147">
        <f>'2.4'!BY24/'3.1.a'!$L$183</f>
        <v>-6.942470141984632E-4</v>
      </c>
      <c r="BZ24" s="147">
        <f>'2.4'!BZ24/'3.1.a'!$L$183</f>
        <v>1.7864619859612338E-2</v>
      </c>
      <c r="CA24" s="147">
        <f>'2.4'!CA24/'3.1.a'!$L$183</f>
        <v>2.934372288240469E-3</v>
      </c>
      <c r="CB24" s="147">
        <f>'2.4'!CB24/'3.1.a'!$L$183</f>
        <v>3.0853385147577313E-4</v>
      </c>
      <c r="CC24" s="147">
        <f>'2.4'!CC24/'3.1.a'!$L$183</f>
        <v>-1.7744664198762056E-3</v>
      </c>
      <c r="CD24" s="227">
        <f>'2.4'!CD24/'3.1.a'!$L$183</f>
        <v>1.9333059579452375E-2</v>
      </c>
      <c r="CE24" s="226">
        <f>'2.4'!CE24/'3.1.a'!$M$183</f>
        <v>1.0679478871695703E-2</v>
      </c>
      <c r="CF24" s="147">
        <f>'2.4'!CF24/'3.1.a'!$M$183</f>
        <v>4.8935338859889616E-7</v>
      </c>
      <c r="CG24" s="147">
        <f>'2.4'!CG24/'3.1.a'!$M$183</f>
        <v>0</v>
      </c>
      <c r="CH24" s="147">
        <f>'2.4'!CH24/'3.1.a'!$M$183</f>
        <v>1.06799682250843E-2</v>
      </c>
      <c r="CI24" s="147">
        <f>'2.4'!CI24/'3.1.a'!$M$183</f>
        <v>7.4937204875598644E-4</v>
      </c>
      <c r="CJ24" s="147">
        <f>'2.4'!CJ24/'3.1.a'!$M$183</f>
        <v>1.3190446766520717E-4</v>
      </c>
      <c r="CK24" s="147">
        <f>'2.4'!CK24/'3.1.a'!$M$183</f>
        <v>-3.6610318972217314E-4</v>
      </c>
      <c r="CL24" s="288">
        <f>'2.4'!CL24/'3.1.a'!$M$183</f>
        <v>1.1195141551783321E-2</v>
      </c>
    </row>
    <row r="25" spans="1:90" ht="20.100000000000001" customHeight="1" x14ac:dyDescent="0.25">
      <c r="A25" s="125" t="s">
        <v>420</v>
      </c>
      <c r="B25" s="124" t="s">
        <v>248</v>
      </c>
      <c r="C25" s="226">
        <f>'2.4'!C25/'3.1.a'!$C$183</f>
        <v>1.1158672364017421E-3</v>
      </c>
      <c r="D25" s="147">
        <f>'2.4'!D25/'3.1.a'!$C$183</f>
        <v>0</v>
      </c>
      <c r="E25" s="147">
        <f>'2.4'!E25/'3.1.a'!$C$183</f>
        <v>0</v>
      </c>
      <c r="F25" s="147">
        <f>'2.4'!F25/'3.1.a'!$C$183</f>
        <v>1.1158672364017421E-3</v>
      </c>
      <c r="G25" s="147">
        <f>'2.4'!G25/'3.1.a'!$C$183</f>
        <v>4.3490595732159958E-5</v>
      </c>
      <c r="H25" s="147">
        <f>'2.4'!H25/'3.1.a'!$C$183</f>
        <v>3.6832718506415724E-5</v>
      </c>
      <c r="I25" s="147">
        <f>'2.4'!I25/'3.1.a'!$C$183</f>
        <v>0</v>
      </c>
      <c r="J25" s="227">
        <f>'2.4'!J25/'3.1.a'!$C$183</f>
        <v>1.1961905506403178E-3</v>
      </c>
      <c r="K25" s="226">
        <f>'2.4'!K25/'3.1.a'!$D$183</f>
        <v>1.6928257645653418E-3</v>
      </c>
      <c r="L25" s="147">
        <f>'2.4'!L25/'3.1.a'!$D$183</f>
        <v>0</v>
      </c>
      <c r="M25" s="147">
        <f>'2.4'!M25/'3.1.a'!$D$183</f>
        <v>0</v>
      </c>
      <c r="N25" s="147">
        <f>'2.4'!N25/'3.1.a'!$D$183</f>
        <v>1.6928257645653418E-3</v>
      </c>
      <c r="O25" s="147">
        <f>'2.4'!O25/'3.1.a'!$D$183</f>
        <v>3.4553850015835008E-5</v>
      </c>
      <c r="P25" s="147">
        <f>'2.4'!P25/'3.1.a'!$D$183</f>
        <v>3.7941535885121537E-5</v>
      </c>
      <c r="Q25" s="147">
        <f>'2.4'!Q25/'3.1.a'!$D$183</f>
        <v>0</v>
      </c>
      <c r="R25" s="227">
        <f>'2.4'!R25/'3.1.a'!$D$183</f>
        <v>1.7653211504662981E-3</v>
      </c>
      <c r="S25" s="226">
        <f>'2.4'!S25/'3.1.a'!$E$183</f>
        <v>1.9651083898636693E-3</v>
      </c>
      <c r="T25" s="147">
        <f>'2.4'!T25/'3.1.a'!$E$183</f>
        <v>0</v>
      </c>
      <c r="U25" s="147">
        <f>'2.4'!U25/'3.1.a'!$E$183</f>
        <v>0</v>
      </c>
      <c r="V25" s="147">
        <f>'2.4'!V25/'3.1.a'!$E$183</f>
        <v>1.9651083898636693E-3</v>
      </c>
      <c r="W25" s="147">
        <f>'2.4'!W25/'3.1.a'!$E$183</f>
        <v>3.5058690790402841E-5</v>
      </c>
      <c r="X25" s="147">
        <f>'2.4'!X25/'3.1.a'!$E$183</f>
        <v>3.3559759842650519E-5</v>
      </c>
      <c r="Y25" s="147">
        <f>'2.4'!Y25/'3.1.a'!$E$183</f>
        <v>0</v>
      </c>
      <c r="Z25" s="227">
        <f>'2.4'!Z25/'3.1.a'!$E$183</f>
        <v>2.0337268404967226E-3</v>
      </c>
      <c r="AA25" s="226">
        <f>'2.4'!AA25/'3.1.a'!$F$183</f>
        <v>2.9791555045840675E-3</v>
      </c>
      <c r="AB25" s="147">
        <f>'2.4'!AB25/'3.1.a'!$F$183</f>
        <v>0</v>
      </c>
      <c r="AC25" s="147">
        <f>'2.4'!AC25/'3.1.a'!$F$183</f>
        <v>0</v>
      </c>
      <c r="AD25" s="147">
        <f>'2.4'!AD25/'3.1.a'!$F$183</f>
        <v>2.9791555045840675E-3</v>
      </c>
      <c r="AE25" s="147">
        <f>'2.4'!AE25/'3.1.a'!$F$183</f>
        <v>7.0674984380916957E-5</v>
      </c>
      <c r="AF25" s="147">
        <f>'2.4'!AF25/'3.1.a'!$F$183</f>
        <v>4.5912599844437491E-5</v>
      </c>
      <c r="AG25" s="147">
        <f>'2.4'!AG25/'3.1.a'!$F$183</f>
        <v>0</v>
      </c>
      <c r="AH25" s="227">
        <f>'2.4'!AH25/'3.1.a'!$F$183</f>
        <v>3.0957430888094218E-3</v>
      </c>
      <c r="AI25" s="226">
        <f>'2.4'!AI25/'3.1.a'!$G$183</f>
        <v>3.1508677263255127E-3</v>
      </c>
      <c r="AJ25" s="147">
        <f>'2.4'!AJ25/'3.1.a'!$G$183</f>
        <v>0</v>
      </c>
      <c r="AK25" s="147">
        <f>'2.4'!AK25/'3.1.a'!$G$183</f>
        <v>0</v>
      </c>
      <c r="AL25" s="147">
        <f>'2.4'!AL25/'3.1.a'!$G$183</f>
        <v>3.1508677263255127E-3</v>
      </c>
      <c r="AM25" s="147">
        <f>'2.4'!AM25/'3.1.a'!$G$183</f>
        <v>5.7958102877805019E-5</v>
      </c>
      <c r="AN25" s="147">
        <f>'2.4'!AN25/'3.1.a'!$G$183</f>
        <v>4.6049060433611416E-5</v>
      </c>
      <c r="AO25" s="147">
        <f>'2.4'!AO25/'3.1.a'!$G$183</f>
        <v>0</v>
      </c>
      <c r="AP25" s="227">
        <f>'2.4'!AP25/'3.1.a'!$G$183</f>
        <v>3.2548748896369293E-3</v>
      </c>
      <c r="AQ25" s="226">
        <f>'2.4'!AQ25/'3.1.a'!$H$183</f>
        <v>9.320498884221538E-3</v>
      </c>
      <c r="AR25" s="147">
        <f>'2.4'!AR25/'3.1.a'!$H$183</f>
        <v>0</v>
      </c>
      <c r="AS25" s="147">
        <f>'2.4'!AS25/'3.1.a'!$H$183</f>
        <v>0</v>
      </c>
      <c r="AT25" s="147">
        <f>'2.4'!AT25/'3.1.a'!$H$183</f>
        <v>9.320498884221538E-3</v>
      </c>
      <c r="AU25" s="147">
        <f>'2.4'!AU25/'3.1.a'!$H$183</f>
        <v>5.410848741624745E-5</v>
      </c>
      <c r="AV25" s="147">
        <f>'2.4'!AV25/'3.1.a'!$H$183</f>
        <v>3.8515377404167291E-5</v>
      </c>
      <c r="AW25" s="147">
        <f>'2.4'!AW25/'3.1.a'!$H$183</f>
        <v>0</v>
      </c>
      <c r="AX25" s="227">
        <f>'2.4'!AX25/'3.1.a'!$H$183</f>
        <v>9.4131227490419512E-3</v>
      </c>
      <c r="AY25" s="226">
        <f>'2.4'!AY25/'3.1.a'!$I$183</f>
        <v>4.4329022720904056E-3</v>
      </c>
      <c r="AZ25" s="147">
        <f>'2.4'!AZ25/'3.1.a'!$I$183</f>
        <v>0</v>
      </c>
      <c r="BA25" s="147">
        <f>'2.4'!BA25/'3.1.a'!$I$183</f>
        <v>0</v>
      </c>
      <c r="BB25" s="147">
        <f>'2.4'!BB25/'3.1.a'!$I$183</f>
        <v>4.4329022720904056E-3</v>
      </c>
      <c r="BC25" s="147">
        <f>'2.4'!BC25/'3.1.a'!$I$183</f>
        <v>1.3247560255740331E-4</v>
      </c>
      <c r="BD25" s="147">
        <f>'2.4'!BD25/'3.1.a'!$I$183</f>
        <v>5.5707413494715858E-5</v>
      </c>
      <c r="BE25" s="147">
        <f>'2.4'!BE25/'3.1.a'!$I$183</f>
        <v>0</v>
      </c>
      <c r="BF25" s="227">
        <f>'2.4'!BF25/'3.1.a'!$I$183</f>
        <v>4.6210852881425251E-3</v>
      </c>
      <c r="BG25" s="226">
        <f>'2.4'!BG25/'3.1.a'!$J$183</f>
        <v>3.3409333628244857E-3</v>
      </c>
      <c r="BH25" s="147">
        <f>'2.4'!BH25/'3.1.a'!$J$183</f>
        <v>0</v>
      </c>
      <c r="BI25" s="147">
        <f>'2.4'!BI25/'3.1.a'!$J$183</f>
        <v>0</v>
      </c>
      <c r="BJ25" s="147">
        <f>'2.4'!BJ25/'3.1.a'!$J$183</f>
        <v>3.3409333628244857E-3</v>
      </c>
      <c r="BK25" s="147">
        <f>'2.4'!BK25/'3.1.a'!$J$183</f>
        <v>1.2717402041825677E-4</v>
      </c>
      <c r="BL25" s="147">
        <f>'2.4'!BL25/'3.1.a'!$J$183</f>
        <v>5.0123719474316226E-5</v>
      </c>
      <c r="BM25" s="147">
        <f>'2.4'!BM25/'3.1.a'!$J$183</f>
        <v>0</v>
      </c>
      <c r="BN25" s="227">
        <f>'2.4'!BN25/'3.1.a'!$J$183</f>
        <v>3.518231102717059E-3</v>
      </c>
      <c r="BO25" s="226">
        <f>'2.4'!BO25/'3.1.a'!$K$183</f>
        <v>3.3836745080488818E-3</v>
      </c>
      <c r="BP25" s="147">
        <f>'2.4'!BP25/'3.1.a'!$K$183</f>
        <v>0</v>
      </c>
      <c r="BQ25" s="147">
        <f>'2.4'!BQ25/'3.1.a'!$K$183</f>
        <v>0</v>
      </c>
      <c r="BR25" s="147">
        <f>'2.4'!BR25/'3.1.a'!$K$183</f>
        <v>3.3836745080488818E-3</v>
      </c>
      <c r="BS25" s="147">
        <f>'2.4'!BS25/'3.1.a'!$K$183</f>
        <v>1.0442359076152238E-4</v>
      </c>
      <c r="BT25" s="147">
        <f>'2.4'!BT25/'3.1.a'!$K$183</f>
        <v>5.1485357389292984E-5</v>
      </c>
      <c r="BU25" s="147">
        <f>'2.4'!BU25/'3.1.a'!$K$183</f>
        <v>0</v>
      </c>
      <c r="BV25" s="227">
        <f>'2.4'!BV25/'3.1.a'!$K$183</f>
        <v>3.5395834561996967E-3</v>
      </c>
      <c r="BW25" s="226">
        <f>'2.4'!BW25/'3.1.a'!$L$183</f>
        <v>2.2190830005436629E-3</v>
      </c>
      <c r="BX25" s="147">
        <f>'2.4'!BX25/'3.1.a'!$L$183</f>
        <v>0</v>
      </c>
      <c r="BY25" s="147">
        <f>'2.4'!BY25/'3.1.a'!$L$183</f>
        <v>0</v>
      </c>
      <c r="BZ25" s="147">
        <f>'2.4'!BZ25/'3.1.a'!$L$183</f>
        <v>2.2190830005436629E-3</v>
      </c>
      <c r="CA25" s="147">
        <f>'2.4'!CA25/'3.1.a'!$L$183</f>
        <v>9.2153451960761415E-5</v>
      </c>
      <c r="CB25" s="147">
        <f>'2.4'!CB25/'3.1.a'!$L$183</f>
        <v>4.8346516771079705E-5</v>
      </c>
      <c r="CC25" s="147">
        <f>'2.4'!CC25/'3.1.a'!$L$183</f>
        <v>0</v>
      </c>
      <c r="CD25" s="227">
        <f>'2.4'!CD25/'3.1.a'!$L$183</f>
        <v>2.3595829692755043E-3</v>
      </c>
      <c r="CE25" s="226">
        <f>'2.4'!CE25/'3.1.a'!$M$183</f>
        <v>1.5149905056249832E-3</v>
      </c>
      <c r="CF25" s="147">
        <f>'2.4'!CF25/'3.1.a'!$M$183</f>
        <v>0</v>
      </c>
      <c r="CG25" s="147">
        <f>'2.4'!CG25/'3.1.a'!$M$183</f>
        <v>0</v>
      </c>
      <c r="CH25" s="147">
        <f>'2.4'!CH25/'3.1.a'!$M$183</f>
        <v>1.5149905056249832E-3</v>
      </c>
      <c r="CI25" s="147">
        <f>'2.4'!CI25/'3.1.a'!$M$183</f>
        <v>8.4877770665753795E-5</v>
      </c>
      <c r="CJ25" s="147">
        <f>'2.4'!CJ25/'3.1.a'!$M$183</f>
        <v>5.1039994751165355E-5</v>
      </c>
      <c r="CK25" s="147">
        <f>'2.4'!CK25/'3.1.a'!$M$183</f>
        <v>0</v>
      </c>
      <c r="CL25" s="288">
        <f>'2.4'!CL25/'3.1.a'!$M$183</f>
        <v>1.6509082710419022E-3</v>
      </c>
    </row>
    <row r="26" spans="1:90" ht="20.100000000000001" customHeight="1" x14ac:dyDescent="0.25">
      <c r="A26" s="125" t="s">
        <v>421</v>
      </c>
      <c r="B26" s="124" t="s">
        <v>243</v>
      </c>
      <c r="C26" s="226">
        <f>'2.4'!C26/'3.1.a'!$C$183</f>
        <v>6.1905928920829016E-2</v>
      </c>
      <c r="D26" s="147">
        <f>'2.4'!D26/'3.1.a'!$C$183</f>
        <v>0</v>
      </c>
      <c r="E26" s="147">
        <f>'2.4'!E26/'3.1.a'!$C$183</f>
        <v>0</v>
      </c>
      <c r="F26" s="147">
        <f>'2.4'!F26/'3.1.a'!$C$183</f>
        <v>6.1905928920829016E-2</v>
      </c>
      <c r="G26" s="147">
        <f>'2.4'!G26/'3.1.a'!$C$183</f>
        <v>2.2625457796990572E-2</v>
      </c>
      <c r="H26" s="147">
        <f>'2.4'!H26/'3.1.a'!$C$183</f>
        <v>5.0292850752013132E-4</v>
      </c>
      <c r="I26" s="147">
        <f>'2.4'!I26/'3.1.a'!$C$183</f>
        <v>-8.4720055557389429E-2</v>
      </c>
      <c r="J26" s="227">
        <f>'2.4'!J26/'3.1.a'!$C$183</f>
        <v>3.142596679502859E-4</v>
      </c>
      <c r="K26" s="226">
        <f>'2.4'!K26/'3.1.a'!$D$183</f>
        <v>6.3115329253127531E-2</v>
      </c>
      <c r="L26" s="147">
        <f>'2.4'!L26/'3.1.a'!$D$183</f>
        <v>0</v>
      </c>
      <c r="M26" s="147">
        <f>'2.4'!M26/'3.1.a'!$D$183</f>
        <v>0</v>
      </c>
      <c r="N26" s="147">
        <f>'2.4'!N26/'3.1.a'!$D$183</f>
        <v>6.3115329253127531E-2</v>
      </c>
      <c r="O26" s="147">
        <f>'2.4'!O26/'3.1.a'!$D$183</f>
        <v>2.1637565058506666E-2</v>
      </c>
      <c r="P26" s="147">
        <f>'2.4'!P26/'3.1.a'!$D$183</f>
        <v>3.6504377169861317E-4</v>
      </c>
      <c r="Q26" s="147">
        <f>'2.4'!Q26/'3.1.a'!$D$183</f>
        <v>-8.4861648265971784E-2</v>
      </c>
      <c r="R26" s="227">
        <f>'2.4'!R26/'3.1.a'!$D$183</f>
        <v>2.5628981736102813E-4</v>
      </c>
      <c r="S26" s="226">
        <f>'2.4'!S26/'3.1.a'!$E$183</f>
        <v>6.3758573866037629E-2</v>
      </c>
      <c r="T26" s="147">
        <f>'2.4'!T26/'3.1.a'!$E$183</f>
        <v>0</v>
      </c>
      <c r="U26" s="147">
        <f>'2.4'!U26/'3.1.a'!$E$183</f>
        <v>0</v>
      </c>
      <c r="V26" s="147">
        <f>'2.4'!V26/'3.1.a'!$E$183</f>
        <v>6.3758573866037629E-2</v>
      </c>
      <c r="W26" s="147">
        <f>'2.4'!W26/'3.1.a'!$E$183</f>
        <v>2.2181038195938904E-2</v>
      </c>
      <c r="X26" s="147">
        <f>'2.4'!X26/'3.1.a'!$E$183</f>
        <v>3.5417460457809734E-4</v>
      </c>
      <c r="Y26" s="147">
        <f>'2.4'!Y26/'3.1.a'!$E$183</f>
        <v>-8.6019856310264528E-2</v>
      </c>
      <c r="Z26" s="227">
        <f>'2.4'!Z26/'3.1.a'!$E$183</f>
        <v>2.7393035629009836E-4</v>
      </c>
      <c r="AA26" s="226">
        <f>'2.4'!AA26/'3.1.a'!$F$183</f>
        <v>5.9841146939089422E-2</v>
      </c>
      <c r="AB26" s="147">
        <f>'2.4'!AB26/'3.1.a'!$F$183</f>
        <v>0</v>
      </c>
      <c r="AC26" s="147">
        <f>'2.4'!AC26/'3.1.a'!$F$183</f>
        <v>0</v>
      </c>
      <c r="AD26" s="147">
        <f>'2.4'!AD26/'3.1.a'!$F$183</f>
        <v>5.9841146939089422E-2</v>
      </c>
      <c r="AE26" s="147">
        <f>'2.4'!AE26/'3.1.a'!$F$183</f>
        <v>2.1554230640818017E-2</v>
      </c>
      <c r="AF26" s="147">
        <f>'2.4'!AF26/'3.1.a'!$F$183</f>
        <v>5.6529922365253032E-4</v>
      </c>
      <c r="AG26" s="147">
        <f>'2.4'!AG26/'3.1.a'!$F$183</f>
        <v>-8.1604220254736792E-2</v>
      </c>
      <c r="AH26" s="227">
        <f>'2.4'!AH26/'3.1.a'!$F$183</f>
        <v>3.5645654882317268E-4</v>
      </c>
      <c r="AI26" s="226">
        <f>'2.4'!AI26/'3.1.a'!$G$183</f>
        <v>6.1252060484861703E-2</v>
      </c>
      <c r="AJ26" s="147">
        <f>'2.4'!AJ26/'3.1.a'!$G$183</f>
        <v>0</v>
      </c>
      <c r="AK26" s="147">
        <f>'2.4'!AK26/'3.1.a'!$G$183</f>
        <v>0</v>
      </c>
      <c r="AL26" s="147">
        <f>'2.4'!AL26/'3.1.a'!$G$183</f>
        <v>6.1252060484861703E-2</v>
      </c>
      <c r="AM26" s="147">
        <f>'2.4'!AM26/'3.1.a'!$G$183</f>
        <v>2.1955890786649414E-2</v>
      </c>
      <c r="AN26" s="147">
        <f>'2.4'!AN26/'3.1.a'!$G$183</f>
        <v>5.8315735081203985E-4</v>
      </c>
      <c r="AO26" s="147">
        <f>'2.4'!AO26/'3.1.a'!$G$183</f>
        <v>-8.3253426634379818E-2</v>
      </c>
      <c r="AP26" s="227">
        <f>'2.4'!AP26/'3.1.a'!$G$183</f>
        <v>5.3768198794333828E-4</v>
      </c>
      <c r="AQ26" s="226">
        <f>'2.4'!AQ26/'3.1.a'!$H$183</f>
        <v>6.0242981248003882E-2</v>
      </c>
      <c r="AR26" s="147">
        <f>'2.4'!AR26/'3.1.a'!$H$183</f>
        <v>0</v>
      </c>
      <c r="AS26" s="147">
        <f>'2.4'!AS26/'3.1.a'!$H$183</f>
        <v>0</v>
      </c>
      <c r="AT26" s="147">
        <f>'2.4'!AT26/'3.1.a'!$H$183</f>
        <v>6.0242981248003882E-2</v>
      </c>
      <c r="AU26" s="147">
        <f>'2.4'!AU26/'3.1.a'!$H$183</f>
        <v>2.1596175196922439E-2</v>
      </c>
      <c r="AV26" s="147">
        <f>'2.4'!AV26/'3.1.a'!$H$183</f>
        <v>7.3952961308754639E-4</v>
      </c>
      <c r="AW26" s="147">
        <f>'2.4'!AW26/'3.1.a'!$H$183</f>
        <v>-8.2125749297329409E-2</v>
      </c>
      <c r="AX26" s="227">
        <f>'2.4'!AX26/'3.1.a'!$H$183</f>
        <v>4.5293676068446597E-4</v>
      </c>
      <c r="AY26" s="226">
        <f>'2.4'!AY26/'3.1.a'!$I$183</f>
        <v>6.4686386041031121E-2</v>
      </c>
      <c r="AZ26" s="147">
        <f>'2.4'!AZ26/'3.1.a'!$I$183</f>
        <v>0</v>
      </c>
      <c r="BA26" s="147">
        <f>'2.4'!BA26/'3.1.a'!$I$183</f>
        <v>0</v>
      </c>
      <c r="BB26" s="147">
        <f>'2.4'!BB26/'3.1.a'!$I$183</f>
        <v>6.4686386041031121E-2</v>
      </c>
      <c r="BC26" s="147">
        <f>'2.4'!BC26/'3.1.a'!$I$183</f>
        <v>2.1660841830590544E-2</v>
      </c>
      <c r="BD26" s="147">
        <f>'2.4'!BD26/'3.1.a'!$I$183</f>
        <v>8.4235837342168721E-4</v>
      </c>
      <c r="BE26" s="147">
        <f>'2.4'!BE26/'3.1.a'!$I$183</f>
        <v>-8.6454784272645496E-2</v>
      </c>
      <c r="BF26" s="227">
        <f>'2.4'!BF26/'3.1.a'!$I$183</f>
        <v>7.3480197239785656E-4</v>
      </c>
      <c r="BG26" s="226">
        <f>'2.4'!BG26/'3.1.a'!$J$183</f>
        <v>6.1224815224613337E-2</v>
      </c>
      <c r="BH26" s="147">
        <f>'2.4'!BH26/'3.1.a'!$J$183</f>
        <v>0</v>
      </c>
      <c r="BI26" s="147">
        <f>'2.4'!BI26/'3.1.a'!$J$183</f>
        <v>0</v>
      </c>
      <c r="BJ26" s="147">
        <f>'2.4'!BJ26/'3.1.a'!$J$183</f>
        <v>6.1224815224613337E-2</v>
      </c>
      <c r="BK26" s="147">
        <f>'2.4'!BK26/'3.1.a'!$J$183</f>
        <v>2.1498786113104341E-2</v>
      </c>
      <c r="BL26" s="147">
        <f>'2.4'!BL26/'3.1.a'!$J$183</f>
        <v>7.5968789761066992E-4</v>
      </c>
      <c r="BM26" s="147">
        <f>'2.4'!BM26/'3.1.a'!$J$183</f>
        <v>-8.2935278707856622E-2</v>
      </c>
      <c r="BN26" s="227">
        <f>'2.4'!BN26/'3.1.a'!$J$183</f>
        <v>5.4801052747171998E-4</v>
      </c>
      <c r="BO26" s="226">
        <f>'2.4'!BO26/'3.1.a'!$K$183</f>
        <v>6.3903540953494209E-2</v>
      </c>
      <c r="BP26" s="147">
        <f>'2.4'!BP26/'3.1.a'!$K$183</f>
        <v>0</v>
      </c>
      <c r="BQ26" s="147">
        <f>'2.4'!BQ26/'3.1.a'!$K$183</f>
        <v>0</v>
      </c>
      <c r="BR26" s="147">
        <f>'2.4'!BR26/'3.1.a'!$K$183</f>
        <v>6.3903540953494209E-2</v>
      </c>
      <c r="BS26" s="147">
        <f>'2.4'!BS26/'3.1.a'!$K$183</f>
        <v>2.1697968727238285E-2</v>
      </c>
      <c r="BT26" s="147">
        <f>'2.4'!BT26/'3.1.a'!$K$183</f>
        <v>7.8835300797002784E-4</v>
      </c>
      <c r="BU26" s="147">
        <f>'2.4'!BU26/'3.1.a'!$K$183</f>
        <v>-8.5868045879951824E-2</v>
      </c>
      <c r="BV26" s="227">
        <f>'2.4'!BV26/'3.1.a'!$K$183</f>
        <v>5.218168087507063E-4</v>
      </c>
      <c r="BW26" s="226">
        <f>'2.4'!BW26/'3.1.a'!$L$183</f>
        <v>6.5354441372568073E-2</v>
      </c>
      <c r="BX26" s="147">
        <f>'2.4'!BX26/'3.1.a'!$L$183</f>
        <v>0</v>
      </c>
      <c r="BY26" s="147">
        <f>'2.4'!BY26/'3.1.a'!$L$183</f>
        <v>0</v>
      </c>
      <c r="BZ26" s="147">
        <f>'2.4'!BZ26/'3.1.a'!$L$183</f>
        <v>6.5354441372568073E-2</v>
      </c>
      <c r="CA26" s="147">
        <f>'2.4'!CA26/'3.1.a'!$L$183</f>
        <v>2.1923656823655168E-2</v>
      </c>
      <c r="CB26" s="147">
        <f>'2.4'!CB26/'3.1.a'!$L$183</f>
        <v>4.5111178462137576E-4</v>
      </c>
      <c r="CC26" s="147">
        <f>'2.4'!CC26/'3.1.a'!$L$183</f>
        <v>-8.7397134372159499E-2</v>
      </c>
      <c r="CD26" s="227">
        <f>'2.4'!CD26/'3.1.a'!$L$183</f>
        <v>3.3207560868512128E-4</v>
      </c>
      <c r="CE26" s="226">
        <f>'2.4'!CE26/'3.1.a'!$M$183</f>
        <v>7.8604920625424166E-2</v>
      </c>
      <c r="CF26" s="147">
        <f>'2.4'!CF26/'3.1.a'!$M$183</f>
        <v>0</v>
      </c>
      <c r="CG26" s="147">
        <f>'2.4'!CG26/'3.1.a'!$M$183</f>
        <v>0</v>
      </c>
      <c r="CH26" s="147">
        <f>'2.4'!CH26/'3.1.a'!$M$183</f>
        <v>7.8604920625424166E-2</v>
      </c>
      <c r="CI26" s="147">
        <f>'2.4'!CI26/'3.1.a'!$M$183</f>
        <v>2.301988818489516E-2</v>
      </c>
      <c r="CJ26" s="147">
        <f>'2.4'!CJ26/'3.1.a'!$M$183</f>
        <v>4.7633579947398022E-4</v>
      </c>
      <c r="CK26" s="147">
        <f>'2.4'!CK26/'3.1.a'!$M$183</f>
        <v>-0.10156070201786961</v>
      </c>
      <c r="CL26" s="288">
        <f>'2.4'!CL26/'3.1.a'!$M$183</f>
        <v>5.4044259192371049E-4</v>
      </c>
    </row>
    <row r="27" spans="1:90" ht="20.100000000000001" customHeight="1" x14ac:dyDescent="0.25">
      <c r="A27" s="125" t="s">
        <v>422</v>
      </c>
      <c r="B27" s="124" t="s">
        <v>580</v>
      </c>
      <c r="C27" s="226">
        <f>'2.4'!C27/'3.1.a'!$C$183</f>
        <v>0.10113041588110572</v>
      </c>
      <c r="D27" s="147">
        <f>'2.4'!D27/'3.1.a'!$C$183</f>
        <v>1.2756341538923174E-2</v>
      </c>
      <c r="E27" s="147">
        <f>'2.4'!E27/'3.1.a'!$C$183</f>
        <v>0</v>
      </c>
      <c r="F27" s="147">
        <f>'2.4'!F27/'3.1.a'!$C$183</f>
        <v>0.11388675742002889</v>
      </c>
      <c r="G27" s="147">
        <f>'2.4'!G27/'3.1.a'!$C$183</f>
        <v>1.8177054215962479E-2</v>
      </c>
      <c r="H27" s="147">
        <f>'2.4'!H27/'3.1.a'!$C$183</f>
        <v>4.1435999654775056E-3</v>
      </c>
      <c r="I27" s="147">
        <f>'2.4'!I27/'3.1.a'!$C$183</f>
        <v>0</v>
      </c>
      <c r="J27" s="227">
        <f>'2.4'!J27/'3.1.a'!$C$183</f>
        <v>0.13620741160146888</v>
      </c>
      <c r="K27" s="226">
        <f>'2.4'!K27/'3.1.a'!$D$183</f>
        <v>9.9416309469225944E-2</v>
      </c>
      <c r="L27" s="147">
        <f>'2.4'!L27/'3.1.a'!$D$183</f>
        <v>1.2963680158633322E-2</v>
      </c>
      <c r="M27" s="147">
        <f>'2.4'!M27/'3.1.a'!$D$183</f>
        <v>0</v>
      </c>
      <c r="N27" s="147">
        <f>'2.4'!N27/'3.1.a'!$D$183</f>
        <v>0.11237998962785926</v>
      </c>
      <c r="O27" s="147">
        <f>'2.4'!O27/'3.1.a'!$D$183</f>
        <v>1.8160182935171108E-2</v>
      </c>
      <c r="P27" s="147">
        <f>'2.4'!P27/'3.1.a'!$D$183</f>
        <v>4.2176222383971075E-3</v>
      </c>
      <c r="Q27" s="147">
        <f>'2.4'!Q27/'3.1.a'!$D$183</f>
        <v>0</v>
      </c>
      <c r="R27" s="227">
        <f>'2.4'!R27/'3.1.a'!$D$183</f>
        <v>0.13475779480142747</v>
      </c>
      <c r="S27" s="226">
        <f>'2.4'!S27/'3.1.a'!$E$183</f>
        <v>0.1013246997995683</v>
      </c>
      <c r="T27" s="147">
        <f>'2.4'!T27/'3.1.a'!$E$183</f>
        <v>1.3568552949679734E-2</v>
      </c>
      <c r="U27" s="147">
        <f>'2.4'!U27/'3.1.a'!$E$183</f>
        <v>0</v>
      </c>
      <c r="V27" s="147">
        <f>'2.4'!V27/'3.1.a'!$E$183</f>
        <v>0.11489325274924804</v>
      </c>
      <c r="W27" s="147">
        <f>'2.4'!W27/'3.1.a'!$E$183</f>
        <v>1.9094711620994204E-2</v>
      </c>
      <c r="X27" s="147">
        <f>'2.4'!X27/'3.1.a'!$E$183</f>
        <v>4.4609765973076454E-3</v>
      </c>
      <c r="Y27" s="147">
        <f>'2.4'!Y27/'3.1.a'!$E$183</f>
        <v>0</v>
      </c>
      <c r="Z27" s="227">
        <f>'2.4'!Z27/'3.1.a'!$E$183</f>
        <v>0.13844894096754989</v>
      </c>
      <c r="AA27" s="226">
        <f>'2.4'!AA27/'3.1.a'!$F$183</f>
        <v>0.10340281347819133</v>
      </c>
      <c r="AB27" s="147">
        <f>'2.4'!AB27/'3.1.a'!$F$183</f>
        <v>1.4402828390400737E-2</v>
      </c>
      <c r="AC27" s="147">
        <f>'2.4'!AC27/'3.1.a'!$F$183</f>
        <v>0</v>
      </c>
      <c r="AD27" s="147">
        <f>'2.4'!AD27/'3.1.a'!$F$183</f>
        <v>0.11780564186859208</v>
      </c>
      <c r="AE27" s="147">
        <f>'2.4'!AE27/'3.1.a'!$F$183</f>
        <v>1.8950267994309045E-2</v>
      </c>
      <c r="AF27" s="147">
        <f>'2.4'!AF27/'3.1.a'!$F$183</f>
        <v>4.4515887885045952E-3</v>
      </c>
      <c r="AG27" s="147">
        <f>'2.4'!AG27/'3.1.a'!$F$183</f>
        <v>0</v>
      </c>
      <c r="AH27" s="227">
        <f>'2.4'!AH27/'3.1.a'!$F$183</f>
        <v>0.14120749865140569</v>
      </c>
      <c r="AI27" s="226">
        <f>'2.4'!AI27/'3.1.a'!$G$183</f>
        <v>0.10602482019668925</v>
      </c>
      <c r="AJ27" s="147">
        <f>'2.4'!AJ27/'3.1.a'!$G$183</f>
        <v>1.4959666915442987E-2</v>
      </c>
      <c r="AK27" s="147">
        <f>'2.4'!AK27/'3.1.a'!$G$183</f>
        <v>0</v>
      </c>
      <c r="AL27" s="147">
        <f>'2.4'!AL27/'3.1.a'!$G$183</f>
        <v>0.12098448711213226</v>
      </c>
      <c r="AM27" s="147">
        <f>'2.4'!AM27/'3.1.a'!$G$183</f>
        <v>2.0169029092326929E-2</v>
      </c>
      <c r="AN27" s="147">
        <f>'2.4'!AN27/'3.1.a'!$G$183</f>
        <v>5.0781322750028061E-3</v>
      </c>
      <c r="AO27" s="147">
        <f>'2.4'!AO27/'3.1.a'!$G$183</f>
        <v>0</v>
      </c>
      <c r="AP27" s="227">
        <f>'2.4'!AP27/'3.1.a'!$G$183</f>
        <v>0.14623164847946199</v>
      </c>
      <c r="AQ27" s="226">
        <f>'2.4'!AQ27/'3.1.a'!$H$183</f>
        <v>0.11070940341270079</v>
      </c>
      <c r="AR27" s="147">
        <f>'2.4'!AR27/'3.1.a'!$H$183</f>
        <v>1.8559960769120053E-2</v>
      </c>
      <c r="AS27" s="147">
        <f>'2.4'!AS27/'3.1.a'!$H$183</f>
        <v>0</v>
      </c>
      <c r="AT27" s="147">
        <f>'2.4'!AT27/'3.1.a'!$H$183</f>
        <v>0.12926936418182083</v>
      </c>
      <c r="AU27" s="147">
        <f>'2.4'!AU27/'3.1.a'!$H$183</f>
        <v>2.1514820912333942E-2</v>
      </c>
      <c r="AV27" s="147">
        <f>'2.4'!AV27/'3.1.a'!$H$183</f>
        <v>5.5178365051874786E-3</v>
      </c>
      <c r="AW27" s="147">
        <f>'2.4'!AW27/'3.1.a'!$H$183</f>
        <v>0</v>
      </c>
      <c r="AX27" s="227">
        <f>'2.4'!AX27/'3.1.a'!$H$183</f>
        <v>0.15630202159934226</v>
      </c>
      <c r="AY27" s="226">
        <f>'2.4'!AY27/'3.1.a'!$I$183</f>
        <v>0.12321285560412312</v>
      </c>
      <c r="AZ27" s="147">
        <f>'2.4'!AZ27/'3.1.a'!$I$183</f>
        <v>1.7345106205960192E-2</v>
      </c>
      <c r="BA27" s="147">
        <f>'2.4'!BA27/'3.1.a'!$I$183</f>
        <v>0</v>
      </c>
      <c r="BB27" s="147">
        <f>'2.4'!BB27/'3.1.a'!$I$183</f>
        <v>0.14055796181008332</v>
      </c>
      <c r="BC27" s="147">
        <f>'2.4'!BC27/'3.1.a'!$I$183</f>
        <v>2.3054972548860107E-2</v>
      </c>
      <c r="BD27" s="147">
        <f>'2.4'!BD27/'3.1.a'!$I$183</f>
        <v>6.1397227881678697E-3</v>
      </c>
      <c r="BE27" s="147">
        <f>'2.4'!BE27/'3.1.a'!$I$183</f>
        <v>0</v>
      </c>
      <c r="BF27" s="227">
        <f>'2.4'!BF27/'3.1.a'!$I$183</f>
        <v>0.1697526571471113</v>
      </c>
      <c r="BG27" s="226">
        <f>'2.4'!BG27/'3.1.a'!$J$183</f>
        <v>0.12516394026695771</v>
      </c>
      <c r="BH27" s="147">
        <f>'2.4'!BH27/'3.1.a'!$J$183</f>
        <v>2.6975750185663078E-2</v>
      </c>
      <c r="BI27" s="147">
        <f>'2.4'!BI27/'3.1.a'!$J$183</f>
        <v>0</v>
      </c>
      <c r="BJ27" s="147">
        <f>'2.4'!BJ27/'3.1.a'!$J$183</f>
        <v>0.15213969045262077</v>
      </c>
      <c r="BK27" s="147">
        <f>'2.4'!BK27/'3.1.a'!$J$183</f>
        <v>2.3613759923430056E-2</v>
      </c>
      <c r="BL27" s="147">
        <f>'2.4'!BL27/'3.1.a'!$J$183</f>
        <v>6.6551474188176344E-3</v>
      </c>
      <c r="BM27" s="147">
        <f>'2.4'!BM27/'3.1.a'!$J$183</f>
        <v>0</v>
      </c>
      <c r="BN27" s="227">
        <f>'2.4'!BN27/'3.1.a'!$J$183</f>
        <v>0.18240859779486848</v>
      </c>
      <c r="BO27" s="226">
        <f>'2.4'!BO27/'3.1.a'!$K$183</f>
        <v>0.12000586543598137</v>
      </c>
      <c r="BP27" s="147">
        <f>'2.4'!BP27/'3.1.a'!$K$183</f>
        <v>1.804917643062268E-2</v>
      </c>
      <c r="BQ27" s="147">
        <f>'2.4'!BQ27/'3.1.a'!$K$183</f>
        <v>0</v>
      </c>
      <c r="BR27" s="147">
        <f>'2.4'!BR27/'3.1.a'!$K$183</f>
        <v>0.13805504186660406</v>
      </c>
      <c r="BS27" s="147">
        <f>'2.4'!BS27/'3.1.a'!$K$183</f>
        <v>2.4396894969266041E-2</v>
      </c>
      <c r="BT27" s="147">
        <f>'2.4'!BT27/'3.1.a'!$K$183</f>
        <v>7.057040475825665E-3</v>
      </c>
      <c r="BU27" s="147">
        <f>'2.4'!BU27/'3.1.a'!$K$183</f>
        <v>0</v>
      </c>
      <c r="BV27" s="227">
        <f>'2.4'!BV27/'3.1.a'!$K$183</f>
        <v>0.16950897731169576</v>
      </c>
      <c r="BW27" s="226">
        <f>'2.4'!BW27/'3.1.a'!$L$183</f>
        <v>0.12416414871275261</v>
      </c>
      <c r="BX27" s="147">
        <f>'2.4'!BX27/'3.1.a'!$L$183</f>
        <v>2.193431862248604E-2</v>
      </c>
      <c r="BY27" s="147">
        <f>'2.4'!BY27/'3.1.a'!$L$183</f>
        <v>0</v>
      </c>
      <c r="BZ27" s="147">
        <f>'2.4'!BZ27/'3.1.a'!$L$183</f>
        <v>0.14609846733523865</v>
      </c>
      <c r="CA27" s="147">
        <f>'2.4'!CA27/'3.1.a'!$L$183</f>
        <v>2.6086288014016606E-2</v>
      </c>
      <c r="CB27" s="147">
        <f>'2.4'!CB27/'3.1.a'!$L$183</f>
        <v>7.4865361492949872E-3</v>
      </c>
      <c r="CC27" s="147">
        <f>'2.4'!CC27/'3.1.a'!$L$183</f>
        <v>0</v>
      </c>
      <c r="CD27" s="227">
        <f>'2.4'!CD27/'3.1.a'!$L$183</f>
        <v>0.17967129149855027</v>
      </c>
      <c r="CE27" s="226">
        <f>'2.4'!CE27/'3.1.a'!$M$183</f>
        <v>0.17315086019804005</v>
      </c>
      <c r="CF27" s="147">
        <f>'2.4'!CF27/'3.1.a'!$M$183</f>
        <v>1.74101672413755E-2</v>
      </c>
      <c r="CG27" s="147">
        <f>'2.4'!CG27/'3.1.a'!$M$183</f>
        <v>0</v>
      </c>
      <c r="CH27" s="147">
        <f>'2.4'!CH27/'3.1.a'!$M$183</f>
        <v>0.19056102743941553</v>
      </c>
      <c r="CI27" s="147">
        <f>'2.4'!CI27/'3.1.a'!$M$183</f>
        <v>2.782382605457398E-2</v>
      </c>
      <c r="CJ27" s="147">
        <f>'2.4'!CJ27/'3.1.a'!$M$183</f>
        <v>7.7214737407357891E-3</v>
      </c>
      <c r="CK27" s="147">
        <f>'2.4'!CK27/'3.1.a'!$M$183</f>
        <v>0</v>
      </c>
      <c r="CL27" s="288">
        <f>'2.4'!CL27/'3.1.a'!$M$183</f>
        <v>0.22610632723472529</v>
      </c>
    </row>
    <row r="28" spans="1:90" ht="20.100000000000001" customHeight="1" x14ac:dyDescent="0.25">
      <c r="A28" s="125" t="s">
        <v>423</v>
      </c>
      <c r="B28" s="124" t="s">
        <v>398</v>
      </c>
      <c r="C28" s="226">
        <f>'2.4'!C28/'3.1.a'!$C$183</f>
        <v>2.6101865634602364E-3</v>
      </c>
      <c r="D28" s="147">
        <f>'2.4'!D28/'3.1.a'!$C$183</f>
        <v>0</v>
      </c>
      <c r="E28" s="147">
        <f>'2.4'!E28/'3.1.a'!$C$183</f>
        <v>0</v>
      </c>
      <c r="F28" s="147">
        <f>'2.4'!F28/'3.1.a'!$C$183</f>
        <v>2.6101865634602364E-3</v>
      </c>
      <c r="G28" s="147">
        <f>'2.4'!G28/'3.1.a'!$C$183</f>
        <v>5.1516553664569045E-3</v>
      </c>
      <c r="H28" s="147">
        <f>'2.4'!H28/'3.1.a'!$C$183</f>
        <v>3.5471381117488723E-3</v>
      </c>
      <c r="I28" s="147">
        <f>'2.4'!I28/'3.1.a'!$C$183</f>
        <v>0</v>
      </c>
      <c r="J28" s="227">
        <f>'2.4'!J28/'3.1.a'!$C$183</f>
        <v>1.1308980041666012E-2</v>
      </c>
      <c r="K28" s="226">
        <f>'2.4'!K28/'3.1.a'!$D$183</f>
        <v>4.0129399098505188E-3</v>
      </c>
      <c r="L28" s="147">
        <f>'2.4'!L28/'3.1.a'!$D$183</f>
        <v>0</v>
      </c>
      <c r="M28" s="147">
        <f>'2.4'!M28/'3.1.a'!$D$183</f>
        <v>0</v>
      </c>
      <c r="N28" s="147">
        <f>'2.4'!N28/'3.1.a'!$D$183</f>
        <v>4.0129399098505188E-3</v>
      </c>
      <c r="O28" s="147">
        <f>'2.4'!O28/'3.1.a'!$D$183</f>
        <v>4.8734736388796737E-3</v>
      </c>
      <c r="P28" s="147">
        <f>'2.4'!P28/'3.1.a'!$D$183</f>
        <v>3.6456104961373323E-3</v>
      </c>
      <c r="Q28" s="147">
        <f>'2.4'!Q28/'3.1.a'!$D$183</f>
        <v>0</v>
      </c>
      <c r="R28" s="227">
        <f>'2.4'!R28/'3.1.a'!$D$183</f>
        <v>1.2532024044867524E-2</v>
      </c>
      <c r="S28" s="226">
        <f>'2.4'!S28/'3.1.a'!$E$183</f>
        <v>5.0084682995928716E-3</v>
      </c>
      <c r="T28" s="147">
        <f>'2.4'!T28/'3.1.a'!$E$183</f>
        <v>0</v>
      </c>
      <c r="U28" s="147">
        <f>'2.4'!U28/'3.1.a'!$E$183</f>
        <v>0</v>
      </c>
      <c r="V28" s="147">
        <f>'2.4'!V28/'3.1.a'!$E$183</f>
        <v>5.0084682995928716E-3</v>
      </c>
      <c r="W28" s="147">
        <f>'2.4'!W28/'3.1.a'!$E$183</f>
        <v>4.8514841024053044E-3</v>
      </c>
      <c r="X28" s="147">
        <f>'2.4'!X28/'3.1.a'!$E$183</f>
        <v>4.0777524370917461E-3</v>
      </c>
      <c r="Y28" s="147">
        <f>'2.4'!Y28/'3.1.a'!$E$183</f>
        <v>0</v>
      </c>
      <c r="Z28" s="227">
        <f>'2.4'!Z28/'3.1.a'!$E$183</f>
        <v>1.3937704839089923E-2</v>
      </c>
      <c r="AA28" s="226">
        <f>'2.4'!AA28/'3.1.a'!$F$183</f>
        <v>5.7162925775665341E-3</v>
      </c>
      <c r="AB28" s="147">
        <f>'2.4'!AB28/'3.1.a'!$F$183</f>
        <v>0</v>
      </c>
      <c r="AC28" s="147">
        <f>'2.4'!AC28/'3.1.a'!$F$183</f>
        <v>0</v>
      </c>
      <c r="AD28" s="147">
        <f>'2.4'!AD28/'3.1.a'!$F$183</f>
        <v>5.7162925775665341E-3</v>
      </c>
      <c r="AE28" s="147">
        <f>'2.4'!AE28/'3.1.a'!$F$183</f>
        <v>4.8265949829493617E-3</v>
      </c>
      <c r="AF28" s="147">
        <f>'2.4'!AF28/'3.1.a'!$F$183</f>
        <v>3.7611489340811967E-3</v>
      </c>
      <c r="AG28" s="147">
        <f>'2.4'!AG28/'3.1.a'!$F$183</f>
        <v>0</v>
      </c>
      <c r="AH28" s="227">
        <f>'2.4'!AH28/'3.1.a'!$F$183</f>
        <v>1.4304036494597093E-2</v>
      </c>
      <c r="AI28" s="226">
        <f>'2.4'!AI28/'3.1.a'!$G$183</f>
        <v>6.1224791462191888E-3</v>
      </c>
      <c r="AJ28" s="147">
        <f>'2.4'!AJ28/'3.1.a'!$G$183</f>
        <v>0</v>
      </c>
      <c r="AK28" s="147">
        <f>'2.4'!AK28/'3.1.a'!$G$183</f>
        <v>0</v>
      </c>
      <c r="AL28" s="147">
        <f>'2.4'!AL28/'3.1.a'!$G$183</f>
        <v>6.1224791462191888E-3</v>
      </c>
      <c r="AM28" s="147">
        <f>'2.4'!AM28/'3.1.a'!$G$183</f>
        <v>4.923791828445827E-3</v>
      </c>
      <c r="AN28" s="147">
        <f>'2.4'!AN28/'3.1.a'!$G$183</f>
        <v>3.9520265537082468E-3</v>
      </c>
      <c r="AO28" s="147">
        <f>'2.4'!AO28/'3.1.a'!$G$183</f>
        <v>0</v>
      </c>
      <c r="AP28" s="227">
        <f>'2.4'!AP28/'3.1.a'!$G$183</f>
        <v>1.4998297528373263E-2</v>
      </c>
      <c r="AQ28" s="226">
        <f>'2.4'!AQ28/'3.1.a'!$H$183</f>
        <v>6.7177057804953116E-3</v>
      </c>
      <c r="AR28" s="147">
        <f>'2.4'!AR28/'3.1.a'!$H$183</f>
        <v>0</v>
      </c>
      <c r="AS28" s="147">
        <f>'2.4'!AS28/'3.1.a'!$H$183</f>
        <v>0</v>
      </c>
      <c r="AT28" s="147">
        <f>'2.4'!AT28/'3.1.a'!$H$183</f>
        <v>6.7177057804953116E-3</v>
      </c>
      <c r="AU28" s="147">
        <f>'2.4'!AU28/'3.1.a'!$H$183</f>
        <v>5.4501633118888308E-3</v>
      </c>
      <c r="AV28" s="147">
        <f>'2.4'!AV28/'3.1.a'!$H$183</f>
        <v>5.3125340657129991E-3</v>
      </c>
      <c r="AW28" s="147">
        <f>'2.4'!AW28/'3.1.a'!$H$183</f>
        <v>0</v>
      </c>
      <c r="AX28" s="227">
        <f>'2.4'!AX28/'3.1.a'!$H$183</f>
        <v>1.7480403158097142E-2</v>
      </c>
      <c r="AY28" s="226">
        <f>'2.4'!AY28/'3.1.a'!$I$183</f>
        <v>5.4380645474895514E-3</v>
      </c>
      <c r="AZ28" s="147">
        <f>'2.4'!AZ28/'3.1.a'!$I$183</f>
        <v>0</v>
      </c>
      <c r="BA28" s="147">
        <f>'2.4'!BA28/'3.1.a'!$I$183</f>
        <v>0</v>
      </c>
      <c r="BB28" s="147">
        <f>'2.4'!BB28/'3.1.a'!$I$183</f>
        <v>5.4380645474895514E-3</v>
      </c>
      <c r="BC28" s="147">
        <f>'2.4'!BC28/'3.1.a'!$I$183</f>
        <v>6.0290983285497248E-3</v>
      </c>
      <c r="BD28" s="147">
        <f>'2.4'!BD28/'3.1.a'!$I$183</f>
        <v>4.9271147948220032E-3</v>
      </c>
      <c r="BE28" s="147">
        <f>'2.4'!BE28/'3.1.a'!$I$183</f>
        <v>0</v>
      </c>
      <c r="BF28" s="227">
        <f>'2.4'!BF28/'3.1.a'!$I$183</f>
        <v>1.6394277670861278E-2</v>
      </c>
      <c r="BG28" s="226">
        <f>'2.4'!BG28/'3.1.a'!$J$183</f>
        <v>3.969383936556943E-3</v>
      </c>
      <c r="BH28" s="147">
        <f>'2.4'!BH28/'3.1.a'!$J$183</f>
        <v>0</v>
      </c>
      <c r="BI28" s="147">
        <f>'2.4'!BI28/'3.1.a'!$J$183</f>
        <v>0</v>
      </c>
      <c r="BJ28" s="147">
        <f>'2.4'!BJ28/'3.1.a'!$J$183</f>
        <v>3.969383936556943E-3</v>
      </c>
      <c r="BK28" s="147">
        <f>'2.4'!BK28/'3.1.a'!$J$183</f>
        <v>5.2683377184924666E-3</v>
      </c>
      <c r="BL28" s="147">
        <f>'2.4'!BL28/'3.1.a'!$J$183</f>
        <v>4.8137181474270756E-3</v>
      </c>
      <c r="BM28" s="147">
        <f>'2.4'!BM28/'3.1.a'!$J$183</f>
        <v>0</v>
      </c>
      <c r="BN28" s="227">
        <f>'2.4'!BN28/'3.1.a'!$J$183</f>
        <v>1.4051439802476485E-2</v>
      </c>
      <c r="BO28" s="226">
        <f>'2.4'!BO28/'3.1.a'!$K$183</f>
        <v>4.6998138767308933E-3</v>
      </c>
      <c r="BP28" s="147">
        <f>'2.4'!BP28/'3.1.a'!$K$183</f>
        <v>0</v>
      </c>
      <c r="BQ28" s="147">
        <f>'2.4'!BQ28/'3.1.a'!$K$183</f>
        <v>0</v>
      </c>
      <c r="BR28" s="147">
        <f>'2.4'!BR28/'3.1.a'!$K$183</f>
        <v>4.6998138767308933E-3</v>
      </c>
      <c r="BS28" s="147">
        <f>'2.4'!BS28/'3.1.a'!$K$183</f>
        <v>5.1939114106198036E-3</v>
      </c>
      <c r="BT28" s="147">
        <f>'2.4'!BT28/'3.1.a'!$K$183</f>
        <v>5.0125985183515206E-3</v>
      </c>
      <c r="BU28" s="147">
        <f>'2.4'!BU28/'3.1.a'!$K$183</f>
        <v>0</v>
      </c>
      <c r="BV28" s="227">
        <f>'2.4'!BV28/'3.1.a'!$K$183</f>
        <v>1.4906323805702216E-2</v>
      </c>
      <c r="BW28" s="226">
        <f>'2.4'!BW28/'3.1.a'!$L$183</f>
        <v>9.1505189325032672E-3</v>
      </c>
      <c r="BX28" s="147">
        <f>'2.4'!BX28/'3.1.a'!$L$183</f>
        <v>0</v>
      </c>
      <c r="BY28" s="147">
        <f>'2.4'!BY28/'3.1.a'!$L$183</f>
        <v>0</v>
      </c>
      <c r="BZ28" s="147">
        <f>'2.4'!BZ28/'3.1.a'!$L$183</f>
        <v>9.1505189325032672E-3</v>
      </c>
      <c r="CA28" s="147">
        <f>'2.4'!CA28/'3.1.a'!$L$183</f>
        <v>5.0789221804468819E-3</v>
      </c>
      <c r="CB28" s="147">
        <f>'2.4'!CB28/'3.1.a'!$L$183</f>
        <v>5.1227161750578253E-3</v>
      </c>
      <c r="CC28" s="147">
        <f>'2.4'!CC28/'3.1.a'!$L$183</f>
        <v>0</v>
      </c>
      <c r="CD28" s="227">
        <f>'2.4'!CD28/'3.1.a'!$L$183</f>
        <v>1.9352157288007977E-2</v>
      </c>
      <c r="CE28" s="226">
        <f>'2.4'!CE28/'3.1.a'!$M$183</f>
        <v>4.5797855002022748E-3</v>
      </c>
      <c r="CF28" s="147">
        <f>'2.4'!CF28/'3.1.a'!$M$183</f>
        <v>0</v>
      </c>
      <c r="CG28" s="147">
        <f>'2.4'!CG28/'3.1.a'!$M$183</f>
        <v>0</v>
      </c>
      <c r="CH28" s="147">
        <f>'2.4'!CH28/'3.1.a'!$M$183</f>
        <v>4.5797855002022748E-3</v>
      </c>
      <c r="CI28" s="147">
        <f>'2.4'!CI28/'3.1.a'!$M$183</f>
        <v>5.9468390772208155E-3</v>
      </c>
      <c r="CJ28" s="147">
        <f>'2.4'!CJ28/'3.1.a'!$M$183</f>
        <v>5.6109316271718045E-3</v>
      </c>
      <c r="CK28" s="147">
        <f>'2.4'!CK28/'3.1.a'!$M$183</f>
        <v>0</v>
      </c>
      <c r="CL28" s="288">
        <f>'2.4'!CL28/'3.1.a'!$M$183</f>
        <v>1.6137556204594894E-2</v>
      </c>
    </row>
    <row r="29" spans="1:90" ht="20.100000000000001" customHeight="1" x14ac:dyDescent="0.25">
      <c r="A29" s="137" t="s">
        <v>424</v>
      </c>
      <c r="B29" s="118" t="s">
        <v>820</v>
      </c>
      <c r="C29" s="224">
        <f>'2.4'!C29/'3.1.a'!$C$183</f>
        <v>7.6454886635382189E-3</v>
      </c>
      <c r="D29" s="146">
        <f>'2.4'!D29/'3.1.a'!$C$183</f>
        <v>0</v>
      </c>
      <c r="E29" s="146">
        <f>'2.4'!E29/'3.1.a'!$C$183</f>
        <v>0</v>
      </c>
      <c r="F29" s="146">
        <f>'2.4'!F29/'3.1.a'!$C$183</f>
        <v>7.6454886635382189E-3</v>
      </c>
      <c r="G29" s="146">
        <f>'2.4'!G29/'3.1.a'!$C$183</f>
        <v>1.0309507197296871E-2</v>
      </c>
      <c r="H29" s="146">
        <f>'2.4'!H29/'3.1.a'!$C$183</f>
        <v>8.812186732939294E-3</v>
      </c>
      <c r="I29" s="146">
        <f>'2.4'!I29/'3.1.a'!$C$183</f>
        <v>0</v>
      </c>
      <c r="J29" s="225">
        <f>'2.4'!J29/'3.1.a'!$C$183</f>
        <v>2.6767182593774384E-2</v>
      </c>
      <c r="K29" s="224">
        <f>'2.4'!K29/'3.1.a'!$D$183</f>
        <v>5.4568869503784177E-3</v>
      </c>
      <c r="L29" s="146">
        <f>'2.4'!L29/'3.1.a'!$D$183</f>
        <v>0</v>
      </c>
      <c r="M29" s="146">
        <f>'2.4'!M29/'3.1.a'!$D$183</f>
        <v>0</v>
      </c>
      <c r="N29" s="146">
        <f>'2.4'!N29/'3.1.a'!$D$183</f>
        <v>5.4568869503784177E-3</v>
      </c>
      <c r="O29" s="146">
        <f>'2.4'!O29/'3.1.a'!$D$183</f>
        <v>6.7772103745970969E-3</v>
      </c>
      <c r="P29" s="146">
        <f>'2.4'!P29/'3.1.a'!$D$183</f>
        <v>8.443530814537855E-3</v>
      </c>
      <c r="Q29" s="146">
        <f>'2.4'!Q29/'3.1.a'!$D$183</f>
        <v>0</v>
      </c>
      <c r="R29" s="225">
        <f>'2.4'!R29/'3.1.a'!$D$183</f>
        <v>2.067762813951337E-2</v>
      </c>
      <c r="S29" s="224">
        <f>'2.4'!S29/'3.1.a'!$E$183</f>
        <v>4.8940475491765995E-3</v>
      </c>
      <c r="T29" s="146">
        <f>'2.4'!T29/'3.1.a'!$E$183</f>
        <v>0</v>
      </c>
      <c r="U29" s="146">
        <f>'2.4'!U29/'3.1.a'!$E$183</f>
        <v>0</v>
      </c>
      <c r="V29" s="146">
        <f>'2.4'!V29/'3.1.a'!$E$183</f>
        <v>4.8940475491765995E-3</v>
      </c>
      <c r="W29" s="146">
        <f>'2.4'!W29/'3.1.a'!$E$183</f>
        <v>6.7246707035958043E-3</v>
      </c>
      <c r="X29" s="146">
        <f>'2.4'!X29/'3.1.a'!$E$183</f>
        <v>9.3432757407954387E-3</v>
      </c>
      <c r="Y29" s="146">
        <f>'2.4'!Y29/'3.1.a'!$E$183</f>
        <v>0</v>
      </c>
      <c r="Z29" s="225">
        <f>'2.4'!Z29/'3.1.a'!$E$183</f>
        <v>2.0961993993567844E-2</v>
      </c>
      <c r="AA29" s="224">
        <f>'2.4'!AA29/'3.1.a'!$F$183</f>
        <v>5.2659542863225973E-3</v>
      </c>
      <c r="AB29" s="146">
        <f>'2.4'!AB29/'3.1.a'!$F$183</f>
        <v>0</v>
      </c>
      <c r="AC29" s="146">
        <f>'2.4'!AC29/'3.1.a'!$F$183</f>
        <v>0</v>
      </c>
      <c r="AD29" s="146">
        <f>'2.4'!AD29/'3.1.a'!$F$183</f>
        <v>5.2659542863225973E-3</v>
      </c>
      <c r="AE29" s="146">
        <f>'2.4'!AE29/'3.1.a'!$F$183</f>
        <v>8.5269589819996477E-3</v>
      </c>
      <c r="AF29" s="146">
        <f>'2.4'!AF29/'3.1.a'!$F$183</f>
        <v>6.2740834311273272E-3</v>
      </c>
      <c r="AG29" s="146">
        <f>'2.4'!AG29/'3.1.a'!$F$183</f>
        <v>0</v>
      </c>
      <c r="AH29" s="225">
        <f>'2.4'!AH29/'3.1.a'!$F$183</f>
        <v>2.0066996699449571E-2</v>
      </c>
      <c r="AI29" s="224">
        <f>'2.4'!AI29/'3.1.a'!$G$183</f>
        <v>5.6000988337999982E-3</v>
      </c>
      <c r="AJ29" s="146">
        <f>'2.4'!AJ29/'3.1.a'!$G$183</f>
        <v>0</v>
      </c>
      <c r="AK29" s="146">
        <f>'2.4'!AK29/'3.1.a'!$G$183</f>
        <v>0</v>
      </c>
      <c r="AL29" s="146">
        <f>'2.4'!AL29/'3.1.a'!$G$183</f>
        <v>5.6000988337999982E-3</v>
      </c>
      <c r="AM29" s="146">
        <f>'2.4'!AM29/'3.1.a'!$G$183</f>
        <v>9.9642337887035914E-3</v>
      </c>
      <c r="AN29" s="146">
        <f>'2.4'!AN29/'3.1.a'!$G$183</f>
        <v>7.1623878204233465E-3</v>
      </c>
      <c r="AO29" s="146">
        <f>'2.4'!AO29/'3.1.a'!$G$183</f>
        <v>0</v>
      </c>
      <c r="AP29" s="225">
        <f>'2.4'!AP29/'3.1.a'!$G$183</f>
        <v>2.2726720442926937E-2</v>
      </c>
      <c r="AQ29" s="224">
        <f>'2.4'!AQ29/'3.1.a'!$H$183</f>
        <v>3.3087165848945266E-3</v>
      </c>
      <c r="AR29" s="146">
        <f>'2.4'!AR29/'3.1.a'!$H$183</f>
        <v>0</v>
      </c>
      <c r="AS29" s="146">
        <f>'2.4'!AS29/'3.1.a'!$H$183</f>
        <v>0</v>
      </c>
      <c r="AT29" s="146">
        <f>'2.4'!AT29/'3.1.a'!$H$183</f>
        <v>3.3087165848945266E-3</v>
      </c>
      <c r="AU29" s="146">
        <f>'2.4'!AU29/'3.1.a'!$H$183</f>
        <v>5.7348012211808066E-3</v>
      </c>
      <c r="AV29" s="146">
        <f>'2.4'!AV29/'3.1.a'!$H$183</f>
        <v>6.4944916865116425E-3</v>
      </c>
      <c r="AW29" s="146">
        <f>'2.4'!AW29/'3.1.a'!$H$183</f>
        <v>0</v>
      </c>
      <c r="AX29" s="225">
        <f>'2.4'!AX29/'3.1.a'!$H$183</f>
        <v>1.5538009492586973E-2</v>
      </c>
      <c r="AY29" s="224">
        <f>'2.4'!AY29/'3.1.a'!$I$183</f>
        <v>3.9399762308373401E-3</v>
      </c>
      <c r="AZ29" s="146">
        <f>'2.4'!AZ29/'3.1.a'!$I$183</f>
        <v>0</v>
      </c>
      <c r="BA29" s="146">
        <f>'2.4'!BA29/'3.1.a'!$I$183</f>
        <v>0</v>
      </c>
      <c r="BB29" s="146">
        <f>'2.4'!BB29/'3.1.a'!$I$183</f>
        <v>3.9399762308373401E-3</v>
      </c>
      <c r="BC29" s="146">
        <f>'2.4'!BC29/'3.1.a'!$I$183</f>
        <v>4.7745436337084295E-3</v>
      </c>
      <c r="BD29" s="146">
        <f>'2.4'!BD29/'3.1.a'!$I$183</f>
        <v>6.5510381519214645E-3</v>
      </c>
      <c r="BE29" s="146">
        <f>'2.4'!BE29/'3.1.a'!$I$183</f>
        <v>0</v>
      </c>
      <c r="BF29" s="225">
        <f>'2.4'!BF29/'3.1.a'!$I$183</f>
        <v>1.5265558016467232E-2</v>
      </c>
      <c r="BG29" s="224">
        <f>'2.4'!BG29/'3.1.a'!$J$183</f>
        <v>2.4164888269806988E-3</v>
      </c>
      <c r="BH29" s="146">
        <f>'2.4'!BH29/'3.1.a'!$J$183</f>
        <v>0</v>
      </c>
      <c r="BI29" s="146">
        <f>'2.4'!BI29/'3.1.a'!$J$183</f>
        <v>0</v>
      </c>
      <c r="BJ29" s="146">
        <f>'2.4'!BJ29/'3.1.a'!$J$183</f>
        <v>2.4164888269806988E-3</v>
      </c>
      <c r="BK29" s="146">
        <f>'2.4'!BK29/'3.1.a'!$J$183</f>
        <v>4.6317438461651837E-3</v>
      </c>
      <c r="BL29" s="146">
        <f>'2.4'!BL29/'3.1.a'!$J$183</f>
        <v>3.6423452389304648E-3</v>
      </c>
      <c r="BM29" s="146">
        <f>'2.4'!BM29/'3.1.a'!$J$183</f>
        <v>0</v>
      </c>
      <c r="BN29" s="225">
        <f>'2.4'!BN29/'3.1.a'!$J$183</f>
        <v>1.0690577912076348E-2</v>
      </c>
      <c r="BO29" s="224">
        <f>'2.4'!BO29/'3.1.a'!$K$183</f>
        <v>3.2372235284830794E-3</v>
      </c>
      <c r="BP29" s="146">
        <f>'2.4'!BP29/'3.1.a'!$K$183</f>
        <v>0</v>
      </c>
      <c r="BQ29" s="146">
        <f>'2.4'!BQ29/'3.1.a'!$K$183</f>
        <v>0</v>
      </c>
      <c r="BR29" s="146">
        <f>'2.4'!BR29/'3.1.a'!$K$183</f>
        <v>3.2372235284830794E-3</v>
      </c>
      <c r="BS29" s="146">
        <f>'2.4'!BS29/'3.1.a'!$K$183</f>
        <v>5.0084020000139926E-3</v>
      </c>
      <c r="BT29" s="146">
        <f>'2.4'!BT29/'3.1.a'!$K$183</f>
        <v>4.6103989018349469E-3</v>
      </c>
      <c r="BU29" s="146">
        <f>'2.4'!BU29/'3.1.a'!$K$183</f>
        <v>0</v>
      </c>
      <c r="BV29" s="225">
        <f>'2.4'!BV29/'3.1.a'!$K$183</f>
        <v>1.2856024430332019E-2</v>
      </c>
      <c r="BW29" s="224">
        <f>'2.4'!BW29/'3.1.a'!$L$183</f>
        <v>2.4753304260906207E-3</v>
      </c>
      <c r="BX29" s="146">
        <f>'2.4'!BX29/'3.1.a'!$L$183</f>
        <v>0</v>
      </c>
      <c r="BY29" s="146">
        <f>'2.4'!BY29/'3.1.a'!$L$183</f>
        <v>0</v>
      </c>
      <c r="BZ29" s="146">
        <f>'2.4'!BZ29/'3.1.a'!$L$183</f>
        <v>2.4753304260906207E-3</v>
      </c>
      <c r="CA29" s="146">
        <f>'2.4'!CA29/'3.1.a'!$L$183</f>
        <v>3.7019896415932327E-3</v>
      </c>
      <c r="CB29" s="146">
        <f>'2.4'!CB29/'3.1.a'!$L$183</f>
        <v>5.4868462138571664E-3</v>
      </c>
      <c r="CC29" s="146">
        <f>'2.4'!CC29/'3.1.a'!$L$183</f>
        <v>0</v>
      </c>
      <c r="CD29" s="225">
        <f>'2.4'!CD29/'3.1.a'!$L$183</f>
        <v>1.1664166281541018E-2</v>
      </c>
      <c r="CE29" s="224">
        <f>'2.4'!CE29/'3.1.a'!$M$183</f>
        <v>2.2764527829167635E-3</v>
      </c>
      <c r="CF29" s="146">
        <f>'2.4'!CF29/'3.1.a'!$M$183</f>
        <v>0</v>
      </c>
      <c r="CG29" s="146">
        <f>'2.4'!CG29/'3.1.a'!$M$183</f>
        <v>0</v>
      </c>
      <c r="CH29" s="146">
        <f>'2.4'!CH29/'3.1.a'!$M$183</f>
        <v>2.2764527829167635E-3</v>
      </c>
      <c r="CI29" s="146">
        <f>'2.4'!CI29/'3.1.a'!$M$183</f>
        <v>4.5323546866762746E-3</v>
      </c>
      <c r="CJ29" s="146">
        <f>'2.4'!CJ29/'3.1.a'!$M$183</f>
        <v>7.5216843741818832E-3</v>
      </c>
      <c r="CK29" s="146">
        <f>'2.4'!CK29/'3.1.a'!$M$183</f>
        <v>0</v>
      </c>
      <c r="CL29" s="284">
        <f>'2.4'!CL29/'3.1.a'!$M$183</f>
        <v>1.433049184377492E-2</v>
      </c>
    </row>
    <row r="30" spans="1:90" ht="20.100000000000001" customHeight="1" x14ac:dyDescent="0.25">
      <c r="A30" s="125" t="s">
        <v>425</v>
      </c>
      <c r="B30" s="124" t="s">
        <v>318</v>
      </c>
      <c r="C30" s="226">
        <f>'2.4'!C30/'3.1.a'!$C$183</f>
        <v>7.3556711365475791E-3</v>
      </c>
      <c r="D30" s="147">
        <f>'2.4'!D30/'3.1.a'!$C$183</f>
        <v>0</v>
      </c>
      <c r="E30" s="147">
        <f>'2.4'!E30/'3.1.a'!$C$183</f>
        <v>0</v>
      </c>
      <c r="F30" s="147">
        <f>'2.4'!F30/'3.1.a'!$C$183</f>
        <v>7.3556711365475791E-3</v>
      </c>
      <c r="G30" s="147">
        <f>'2.4'!G30/'3.1.a'!$C$183</f>
        <v>1.0282114470802654E-2</v>
      </c>
      <c r="H30" s="147">
        <f>'2.4'!H30/'3.1.a'!$C$183</f>
        <v>8.744846846690555E-3</v>
      </c>
      <c r="I30" s="147">
        <f>'2.4'!I30/'3.1.a'!$C$183</f>
        <v>0</v>
      </c>
      <c r="J30" s="227">
        <f>'2.4'!J30/'3.1.a'!$C$183</f>
        <v>2.6382632454040791E-2</v>
      </c>
      <c r="K30" s="226">
        <f>'2.4'!K30/'3.1.a'!$D$183</f>
        <v>6.1491549650265903E-3</v>
      </c>
      <c r="L30" s="147">
        <f>'2.4'!L30/'3.1.a'!$D$183</f>
        <v>0</v>
      </c>
      <c r="M30" s="147">
        <f>'2.4'!M30/'3.1.a'!$D$183</f>
        <v>0</v>
      </c>
      <c r="N30" s="147">
        <f>'2.4'!N30/'3.1.a'!$D$183</f>
        <v>6.1491549650265903E-3</v>
      </c>
      <c r="O30" s="147">
        <f>'2.4'!O30/'3.1.a'!$D$183</f>
        <v>6.7616580564562219E-3</v>
      </c>
      <c r="P30" s="147">
        <f>'2.4'!P30/'3.1.a'!$D$183</f>
        <v>8.3939640917769093E-3</v>
      </c>
      <c r="Q30" s="147">
        <f>'2.4'!Q30/'3.1.a'!$D$183</f>
        <v>0</v>
      </c>
      <c r="R30" s="227">
        <f>'2.4'!R30/'3.1.a'!$D$183</f>
        <v>2.1304777113259721E-2</v>
      </c>
      <c r="S30" s="226">
        <f>'2.4'!S30/'3.1.a'!$E$183</f>
        <v>5.2291897365530247E-3</v>
      </c>
      <c r="T30" s="147">
        <f>'2.4'!T30/'3.1.a'!$E$183</f>
        <v>0</v>
      </c>
      <c r="U30" s="147">
        <f>'2.4'!U30/'3.1.a'!$E$183</f>
        <v>0</v>
      </c>
      <c r="V30" s="147">
        <f>'2.4'!V30/'3.1.a'!$E$183</f>
        <v>5.2291897365530247E-3</v>
      </c>
      <c r="W30" s="147">
        <f>'2.4'!W30/'3.1.a'!$E$183</f>
        <v>6.6902699539509621E-3</v>
      </c>
      <c r="X30" s="147">
        <f>'2.4'!X30/'3.1.a'!$E$183</f>
        <v>9.2998820695574125E-3</v>
      </c>
      <c r="Y30" s="147">
        <f>'2.4'!Y30/'3.1.a'!$E$183</f>
        <v>0</v>
      </c>
      <c r="Z30" s="227">
        <f>'2.4'!Z30/'3.1.a'!$E$183</f>
        <v>2.1219341760061398E-2</v>
      </c>
      <c r="AA30" s="226">
        <f>'2.4'!AA30/'3.1.a'!$F$183</f>
        <v>5.8339776926798412E-3</v>
      </c>
      <c r="AB30" s="147">
        <f>'2.4'!AB30/'3.1.a'!$F$183</f>
        <v>0</v>
      </c>
      <c r="AC30" s="147">
        <f>'2.4'!AC30/'3.1.a'!$F$183</f>
        <v>0</v>
      </c>
      <c r="AD30" s="147">
        <f>'2.4'!AD30/'3.1.a'!$F$183</f>
        <v>5.8339776926798412E-3</v>
      </c>
      <c r="AE30" s="147">
        <f>'2.4'!AE30/'3.1.a'!$F$183</f>
        <v>8.5010708303481508E-3</v>
      </c>
      <c r="AF30" s="147">
        <f>'2.4'!AF30/'3.1.a'!$F$183</f>
        <v>6.2295741792865629E-3</v>
      </c>
      <c r="AG30" s="147">
        <f>'2.4'!AG30/'3.1.a'!$F$183</f>
        <v>0</v>
      </c>
      <c r="AH30" s="227">
        <f>'2.4'!AH30/'3.1.a'!$F$183</f>
        <v>2.0564622702314555E-2</v>
      </c>
      <c r="AI30" s="226">
        <f>'2.4'!AI30/'3.1.a'!$G$183</f>
        <v>6.6193683555870759E-3</v>
      </c>
      <c r="AJ30" s="147">
        <f>'2.4'!AJ30/'3.1.a'!$G$183</f>
        <v>0</v>
      </c>
      <c r="AK30" s="147">
        <f>'2.4'!AK30/'3.1.a'!$G$183</f>
        <v>0</v>
      </c>
      <c r="AL30" s="147">
        <f>'2.4'!AL30/'3.1.a'!$G$183</f>
        <v>6.6193683555870759E-3</v>
      </c>
      <c r="AM30" s="147">
        <f>'2.4'!AM30/'3.1.a'!$G$183</f>
        <v>9.924899710008022E-3</v>
      </c>
      <c r="AN30" s="147">
        <f>'2.4'!AN30/'3.1.a'!$G$183</f>
        <v>7.1238694752179081E-3</v>
      </c>
      <c r="AO30" s="147">
        <f>'2.4'!AO30/'3.1.a'!$G$183</f>
        <v>0</v>
      </c>
      <c r="AP30" s="227">
        <f>'2.4'!AP30/'3.1.a'!$G$183</f>
        <v>2.3668137540813004E-2</v>
      </c>
      <c r="AQ30" s="226">
        <f>'2.4'!AQ30/'3.1.a'!$H$183</f>
        <v>3.8710324472640539E-3</v>
      </c>
      <c r="AR30" s="147">
        <f>'2.4'!AR30/'3.1.a'!$H$183</f>
        <v>0</v>
      </c>
      <c r="AS30" s="147">
        <f>'2.4'!AS30/'3.1.a'!$H$183</f>
        <v>0</v>
      </c>
      <c r="AT30" s="147">
        <f>'2.4'!AT30/'3.1.a'!$H$183</f>
        <v>3.8710324472640539E-3</v>
      </c>
      <c r="AU30" s="147">
        <f>'2.4'!AU30/'3.1.a'!$H$183</f>
        <v>5.7259464609600037E-3</v>
      </c>
      <c r="AV30" s="147">
        <f>'2.4'!AV30/'3.1.a'!$H$183</f>
        <v>6.4582134673153973E-3</v>
      </c>
      <c r="AW30" s="147">
        <f>'2.4'!AW30/'3.1.a'!$H$183</f>
        <v>0</v>
      </c>
      <c r="AX30" s="227">
        <f>'2.4'!AX30/'3.1.a'!$H$183</f>
        <v>1.6055192375539453E-2</v>
      </c>
      <c r="AY30" s="226">
        <f>'2.4'!AY30/'3.1.a'!$I$183</f>
        <v>4.4354936055342768E-3</v>
      </c>
      <c r="AZ30" s="147">
        <f>'2.4'!AZ30/'3.1.a'!$I$183</f>
        <v>0</v>
      </c>
      <c r="BA30" s="147">
        <f>'2.4'!BA30/'3.1.a'!$I$183</f>
        <v>0</v>
      </c>
      <c r="BB30" s="147">
        <f>'2.4'!BB30/'3.1.a'!$I$183</f>
        <v>4.4354936055342768E-3</v>
      </c>
      <c r="BC30" s="147">
        <f>'2.4'!BC30/'3.1.a'!$I$183</f>
        <v>4.7654247133967148E-3</v>
      </c>
      <c r="BD30" s="147">
        <f>'2.4'!BD30/'3.1.a'!$I$183</f>
        <v>6.5043233111474613E-3</v>
      </c>
      <c r="BE30" s="147">
        <f>'2.4'!BE30/'3.1.a'!$I$183</f>
        <v>0</v>
      </c>
      <c r="BF30" s="227">
        <f>'2.4'!BF30/'3.1.a'!$I$183</f>
        <v>1.5705241630078453E-2</v>
      </c>
      <c r="BG30" s="226">
        <f>'2.4'!BG30/'3.1.a'!$J$183</f>
        <v>3.5663241556207282E-3</v>
      </c>
      <c r="BH30" s="147">
        <f>'2.4'!BH30/'3.1.a'!$J$183</f>
        <v>0</v>
      </c>
      <c r="BI30" s="147">
        <f>'2.4'!BI30/'3.1.a'!$J$183</f>
        <v>0</v>
      </c>
      <c r="BJ30" s="147">
        <f>'2.4'!BJ30/'3.1.a'!$J$183</f>
        <v>3.5663241556207282E-3</v>
      </c>
      <c r="BK30" s="147">
        <f>'2.4'!BK30/'3.1.a'!$J$183</f>
        <v>4.6193764285255559E-3</v>
      </c>
      <c r="BL30" s="147">
        <f>'2.4'!BL30/'3.1.a'!$J$183</f>
        <v>3.6183468489257285E-3</v>
      </c>
      <c r="BM30" s="147">
        <f>'2.4'!BM30/'3.1.a'!$J$183</f>
        <v>0</v>
      </c>
      <c r="BN30" s="227">
        <f>'2.4'!BN30/'3.1.a'!$J$183</f>
        <v>1.1804047433072012E-2</v>
      </c>
      <c r="BO30" s="226">
        <f>'2.4'!BO30/'3.1.a'!$K$183</f>
        <v>3.5644101833843729E-3</v>
      </c>
      <c r="BP30" s="147">
        <f>'2.4'!BP30/'3.1.a'!$K$183</f>
        <v>0</v>
      </c>
      <c r="BQ30" s="147">
        <f>'2.4'!BQ30/'3.1.a'!$K$183</f>
        <v>0</v>
      </c>
      <c r="BR30" s="147">
        <f>'2.4'!BR30/'3.1.a'!$K$183</f>
        <v>3.5644101833843729E-3</v>
      </c>
      <c r="BS30" s="147">
        <f>'2.4'!BS30/'3.1.a'!$K$183</f>
        <v>4.9893727153551021E-3</v>
      </c>
      <c r="BT30" s="147">
        <f>'2.4'!BT30/'3.1.a'!$K$183</f>
        <v>4.5742473078193499E-3</v>
      </c>
      <c r="BU30" s="147">
        <f>'2.4'!BU30/'3.1.a'!$K$183</f>
        <v>0</v>
      </c>
      <c r="BV30" s="227">
        <f>'2.4'!BV30/'3.1.a'!$K$183</f>
        <v>1.3128030206558826E-2</v>
      </c>
      <c r="BW30" s="226">
        <f>'2.4'!BW30/'3.1.a'!$L$183</f>
        <v>3.3097341153323703E-3</v>
      </c>
      <c r="BX30" s="147">
        <f>'2.4'!BX30/'3.1.a'!$L$183</f>
        <v>0</v>
      </c>
      <c r="BY30" s="147">
        <f>'2.4'!BY30/'3.1.a'!$L$183</f>
        <v>0</v>
      </c>
      <c r="BZ30" s="147">
        <f>'2.4'!BZ30/'3.1.a'!$L$183</f>
        <v>3.3097341153323703E-3</v>
      </c>
      <c r="CA30" s="147">
        <f>'2.4'!CA30/'3.1.a'!$L$183</f>
        <v>3.7007476883835419E-3</v>
      </c>
      <c r="CB30" s="147">
        <f>'2.4'!CB30/'3.1.a'!$L$183</f>
        <v>5.427670412145375E-3</v>
      </c>
      <c r="CC30" s="147">
        <f>'2.4'!CC30/'3.1.a'!$L$183</f>
        <v>0</v>
      </c>
      <c r="CD30" s="227">
        <f>'2.4'!CD30/'3.1.a'!$L$183</f>
        <v>1.2438152215861286E-2</v>
      </c>
      <c r="CE30" s="226">
        <f>'2.4'!CE30/'3.1.a'!$M$183</f>
        <v>3.089555604792522E-3</v>
      </c>
      <c r="CF30" s="147">
        <f>'2.4'!CF30/'3.1.a'!$M$183</f>
        <v>0</v>
      </c>
      <c r="CG30" s="147">
        <f>'2.4'!CG30/'3.1.a'!$M$183</f>
        <v>0</v>
      </c>
      <c r="CH30" s="147">
        <f>'2.4'!CH30/'3.1.a'!$M$183</f>
        <v>3.089555604792522E-3</v>
      </c>
      <c r="CI30" s="147">
        <f>'2.4'!CI30/'3.1.a'!$M$183</f>
        <v>4.5205093846040663E-3</v>
      </c>
      <c r="CJ30" s="97" t="s">
        <v>833</v>
      </c>
      <c r="CK30" s="147">
        <f>'2.4'!CK30/'3.1.a'!$M$183</f>
        <v>0</v>
      </c>
      <c r="CL30" s="289" t="s">
        <v>833</v>
      </c>
    </row>
    <row r="31" spans="1:90" ht="20.100000000000001" customHeight="1" x14ac:dyDescent="0.25">
      <c r="A31" s="125" t="s">
        <v>426</v>
      </c>
      <c r="B31" s="124" t="s">
        <v>252</v>
      </c>
      <c r="C31" s="226">
        <f>'2.4'!C31/'3.1.a'!$C$183</f>
        <v>4.5213638106312475E-4</v>
      </c>
      <c r="D31" s="147">
        <f>'2.4'!D31/'3.1.a'!$C$183</f>
        <v>0</v>
      </c>
      <c r="E31" s="147">
        <f>'2.4'!E31/'3.1.a'!$C$183</f>
        <v>0</v>
      </c>
      <c r="F31" s="147">
        <f>'2.4'!F31/'3.1.a'!$C$183</f>
        <v>4.5213638106312475E-4</v>
      </c>
      <c r="G31" s="147">
        <f>'2.4'!G31/'3.1.a'!$C$183</f>
        <v>2.7390381316963133E-5</v>
      </c>
      <c r="H31" s="147">
        <f>'2.4'!H31/'3.1.a'!$C$183</f>
        <v>6.7339886248738053E-5</v>
      </c>
      <c r="I31" s="147">
        <f>'2.4'!I31/'3.1.a'!$C$183</f>
        <v>0</v>
      </c>
      <c r="J31" s="227">
        <f>'2.4'!J31/'3.1.a'!$C$183</f>
        <v>5.4686664862882602E-4</v>
      </c>
      <c r="K31" s="226">
        <f>'2.4'!K31/'3.1.a'!$D$183</f>
        <v>1.9602851870106441E-5</v>
      </c>
      <c r="L31" s="147">
        <f>'2.4'!L31/'3.1.a'!$D$183</f>
        <v>0</v>
      </c>
      <c r="M31" s="147">
        <f>'2.4'!M31/'3.1.a'!$D$183</f>
        <v>0</v>
      </c>
      <c r="N31" s="147">
        <f>'2.4'!N31/'3.1.a'!$D$183</f>
        <v>1.9602851870106441E-5</v>
      </c>
      <c r="O31" s="147">
        <f>'2.4'!O31/'3.1.a'!$D$183</f>
        <v>1.5551949091738334E-5</v>
      </c>
      <c r="P31" s="147">
        <f>'2.4'!P31/'3.1.a'!$D$183</f>
        <v>4.9566722760947282E-5</v>
      </c>
      <c r="Q31" s="147">
        <f>'2.4'!Q31/'3.1.a'!$D$183</f>
        <v>0</v>
      </c>
      <c r="R31" s="227">
        <f>'2.4'!R31/'3.1.a'!$D$183</f>
        <v>8.4721523722792053E-5</v>
      </c>
      <c r="S31" s="226">
        <f>'2.4'!S31/'3.1.a'!$E$183</f>
        <v>-3.0177489644149481E-5</v>
      </c>
      <c r="T31" s="147">
        <f>'2.4'!T31/'3.1.a'!$E$183</f>
        <v>0</v>
      </c>
      <c r="U31" s="147">
        <f>'2.4'!U31/'3.1.a'!$E$183</f>
        <v>0</v>
      </c>
      <c r="V31" s="147">
        <f>'2.4'!V31/'3.1.a'!$E$183</f>
        <v>-3.0177489644149481E-5</v>
      </c>
      <c r="W31" s="147">
        <f>'2.4'!W31/'3.1.a'!$E$183</f>
        <v>3.4400749644842108E-5</v>
      </c>
      <c r="X31" s="147">
        <f>'2.4'!X31/'3.1.a'!$E$183</f>
        <v>4.33936712380264E-5</v>
      </c>
      <c r="Y31" s="147">
        <f>'2.4'!Y31/'3.1.a'!$E$183</f>
        <v>0</v>
      </c>
      <c r="Z31" s="227">
        <f>'2.4'!Z31/'3.1.a'!$E$183</f>
        <v>4.7616931238719031E-5</v>
      </c>
      <c r="AA31" s="226">
        <f>'2.4'!AA31/'3.1.a'!$F$183</f>
        <v>8.7013078027518435E-6</v>
      </c>
      <c r="AB31" s="147">
        <f>'2.4'!AB31/'3.1.a'!$F$183</f>
        <v>0</v>
      </c>
      <c r="AC31" s="147">
        <f>'2.4'!AC31/'3.1.a'!$F$183</f>
        <v>0</v>
      </c>
      <c r="AD31" s="147">
        <f>'2.4'!AD31/'3.1.a'!$F$183</f>
        <v>8.7013078027518435E-6</v>
      </c>
      <c r="AE31" s="147">
        <f>'2.4'!AE31/'3.1.a'!$F$183</f>
        <v>2.585930063269712E-5</v>
      </c>
      <c r="AF31" s="147">
        <f>'2.4'!AF31/'3.1.a'!$F$183</f>
        <v>4.4509251840763565E-5</v>
      </c>
      <c r="AG31" s="147">
        <f>'2.4'!AG31/'3.1.a'!$F$183</f>
        <v>0</v>
      </c>
      <c r="AH31" s="227">
        <f>'2.4'!AH31/'3.1.a'!$F$183</f>
        <v>7.9069860276212515E-5</v>
      </c>
      <c r="AI31" s="226">
        <f>'2.4'!AI31/'3.1.a'!$G$183</f>
        <v>2.1225364702931487E-4</v>
      </c>
      <c r="AJ31" s="147">
        <f>'2.4'!AJ31/'3.1.a'!$G$183</f>
        <v>0</v>
      </c>
      <c r="AK31" s="147">
        <f>'2.4'!AK31/'3.1.a'!$G$183</f>
        <v>0</v>
      </c>
      <c r="AL31" s="147">
        <f>'2.4'!AL31/'3.1.a'!$G$183</f>
        <v>2.1225364702931487E-4</v>
      </c>
      <c r="AM31" s="147">
        <f>'2.4'!AM31/'3.1.a'!$G$183</f>
        <v>3.9334078695569937E-5</v>
      </c>
      <c r="AN31" s="147">
        <f>'2.4'!AN31/'3.1.a'!$G$183</f>
        <v>3.8518345205437734E-5</v>
      </c>
      <c r="AO31" s="147">
        <f>'2.4'!AO31/'3.1.a'!$G$183</f>
        <v>0</v>
      </c>
      <c r="AP31" s="227">
        <f>'2.4'!AP31/'3.1.a'!$G$183</f>
        <v>2.9010607093032253E-4</v>
      </c>
      <c r="AQ31" s="226">
        <f>'2.4'!AQ31/'3.1.a'!$H$183</f>
        <v>2.2085719672029709E-4</v>
      </c>
      <c r="AR31" s="147">
        <f>'2.4'!AR31/'3.1.a'!$H$183</f>
        <v>0</v>
      </c>
      <c r="AS31" s="147">
        <f>'2.4'!AS31/'3.1.a'!$H$183</f>
        <v>0</v>
      </c>
      <c r="AT31" s="147">
        <f>'2.4'!AT31/'3.1.a'!$H$183</f>
        <v>2.2085719672029709E-4</v>
      </c>
      <c r="AU31" s="147">
        <f>'2.4'!AU31/'3.1.a'!$H$183</f>
        <v>8.8547602208017053E-6</v>
      </c>
      <c r="AV31" s="147">
        <f>'2.4'!AV31/'3.1.a'!$H$183</f>
        <v>3.6278219196245628E-5</v>
      </c>
      <c r="AW31" s="147">
        <f>'2.4'!AW31/'3.1.a'!$H$183</f>
        <v>0</v>
      </c>
      <c r="AX31" s="227">
        <f>'2.4'!AX31/'3.1.a'!$H$183</f>
        <v>2.6599017613734442E-4</v>
      </c>
      <c r="AY31" s="226">
        <f>'2.4'!AY31/'3.1.a'!$I$183</f>
        <v>2.9186608781036861E-5</v>
      </c>
      <c r="AZ31" s="147">
        <f>'2.4'!AZ31/'3.1.a'!$I$183</f>
        <v>0</v>
      </c>
      <c r="BA31" s="147">
        <f>'2.4'!BA31/'3.1.a'!$I$183</f>
        <v>0</v>
      </c>
      <c r="BB31" s="147">
        <f>'2.4'!BB31/'3.1.a'!$I$183</f>
        <v>2.9186608781036861E-5</v>
      </c>
      <c r="BC31" s="147">
        <f>'2.4'!BC31/'3.1.a'!$I$183</f>
        <v>9.1177908653048611E-6</v>
      </c>
      <c r="BD31" s="147">
        <f>'2.4'!BD31/'3.1.a'!$I$183</f>
        <v>4.6714840774003208E-5</v>
      </c>
      <c r="BE31" s="147">
        <f>'2.4'!BE31/'3.1.a'!$I$183</f>
        <v>0</v>
      </c>
      <c r="BF31" s="227">
        <f>'2.4'!BF31/'3.1.a'!$I$183</f>
        <v>8.5019240420344935E-5</v>
      </c>
      <c r="BG31" s="226">
        <f>'2.4'!BG31/'3.1.a'!$J$183</f>
        <v>1.6918822298788011E-4</v>
      </c>
      <c r="BH31" s="147">
        <f>'2.4'!BH31/'3.1.a'!$J$183</f>
        <v>0</v>
      </c>
      <c r="BI31" s="147">
        <f>'2.4'!BI31/'3.1.a'!$J$183</f>
        <v>0</v>
      </c>
      <c r="BJ31" s="147">
        <f>'2.4'!BJ31/'3.1.a'!$J$183</f>
        <v>1.6918822298788011E-4</v>
      </c>
      <c r="BK31" s="147">
        <f>'2.4'!BK31/'3.1.a'!$J$183</f>
        <v>1.2367417639628054E-5</v>
      </c>
      <c r="BL31" s="147">
        <f>'2.4'!BL31/'3.1.a'!$J$183</f>
        <v>2.3998390004736215E-5</v>
      </c>
      <c r="BM31" s="147">
        <f>'2.4'!BM31/'3.1.a'!$J$183</f>
        <v>0</v>
      </c>
      <c r="BN31" s="227">
        <f>'2.4'!BN31/'3.1.a'!$J$183</f>
        <v>2.055540306322444E-4</v>
      </c>
      <c r="BO31" s="226">
        <f>'2.4'!BO31/'3.1.a'!$K$183</f>
        <v>2.5373131795319378E-5</v>
      </c>
      <c r="BP31" s="147">
        <f>'2.4'!BP31/'3.1.a'!$K$183</f>
        <v>0</v>
      </c>
      <c r="BQ31" s="147">
        <f>'2.4'!BQ31/'3.1.a'!$K$183</f>
        <v>0</v>
      </c>
      <c r="BR31" s="147">
        <f>'2.4'!BR31/'3.1.a'!$K$183</f>
        <v>2.5373131795319378E-5</v>
      </c>
      <c r="BS31" s="147">
        <f>'2.4'!BS31/'3.1.a'!$K$183</f>
        <v>1.9029284658889651E-5</v>
      </c>
      <c r="BT31" s="147">
        <f>'2.4'!BT31/'3.1.a'!$K$183</f>
        <v>3.6151594015597351E-5</v>
      </c>
      <c r="BU31" s="147">
        <f>'2.4'!BU31/'3.1.a'!$K$183</f>
        <v>0</v>
      </c>
      <c r="BV31" s="227">
        <f>'2.4'!BV31/'3.1.a'!$K$183</f>
        <v>8.0554010469806379E-5</v>
      </c>
      <c r="BW31" s="226">
        <f>'2.4'!BW31/'3.1.a'!$L$183</f>
        <v>4.4956897451272898E-5</v>
      </c>
      <c r="BX31" s="147">
        <f>'2.4'!BX31/'3.1.a'!$L$183</f>
        <v>0</v>
      </c>
      <c r="BY31" s="147">
        <f>'2.4'!BY31/'3.1.a'!$L$183</f>
        <v>0</v>
      </c>
      <c r="BZ31" s="147">
        <f>'2.4'!BZ31/'3.1.a'!$L$183</f>
        <v>4.4956897451272898E-5</v>
      </c>
      <c r="CA31" s="147">
        <f>'2.4'!CA31/'3.1.a'!$L$183</f>
        <v>7.4517646668271039E-6</v>
      </c>
      <c r="CB31" s="147">
        <f>'2.4'!CB31/'3.1.a'!$L$183</f>
        <v>5.9175801711791404E-5</v>
      </c>
      <c r="CC31" s="147">
        <f>'2.4'!CC31/'3.1.a'!$L$183</f>
        <v>0</v>
      </c>
      <c r="CD31" s="227">
        <f>'2.4'!CD31/'3.1.a'!$L$183</f>
        <v>1.115844638298914E-4</v>
      </c>
      <c r="CE31" s="226">
        <f>'2.4'!CE31/'3.1.a'!$M$183</f>
        <v>6.8274492059536309E-5</v>
      </c>
      <c r="CF31" s="147">
        <f>'2.4'!CF31/'3.1.a'!$M$183</f>
        <v>0</v>
      </c>
      <c r="CG31" s="147">
        <f>'2.4'!CG31/'3.1.a'!$M$183</f>
        <v>0</v>
      </c>
      <c r="CH31" s="147">
        <f>'2.4'!CH31/'3.1.a'!$M$183</f>
        <v>6.8274492059536309E-5</v>
      </c>
      <c r="CI31" s="147">
        <f>'2.4'!CI31/'3.1.a'!$M$183</f>
        <v>1.0216766059891454E-5</v>
      </c>
      <c r="CJ31" s="97" t="s">
        <v>833</v>
      </c>
      <c r="CK31" s="147">
        <f>'2.4'!CK31/'3.1.a'!$M$183</f>
        <v>0</v>
      </c>
      <c r="CL31" s="289" t="s">
        <v>833</v>
      </c>
    </row>
    <row r="32" spans="1:90" ht="20.100000000000001" customHeight="1" x14ac:dyDescent="0.25">
      <c r="A32" s="125" t="s">
        <v>427</v>
      </c>
      <c r="B32" s="124" t="s">
        <v>253</v>
      </c>
      <c r="C32" s="226">
        <f>'2.4'!C32/'3.1.a'!$C$183</f>
        <v>5.1433334737574585E-6</v>
      </c>
      <c r="D32" s="147">
        <f>'2.4'!D32/'3.1.a'!$C$183</f>
        <v>0</v>
      </c>
      <c r="E32" s="147">
        <f>'2.4'!E32/'3.1.a'!$C$183</f>
        <v>0</v>
      </c>
      <c r="F32" s="147">
        <f>'2.4'!F32/'3.1.a'!$C$183</f>
        <v>5.1433334737574585E-6</v>
      </c>
      <c r="G32" s="147">
        <f>'2.4'!G32/'3.1.a'!$C$183</f>
        <v>2.3451772547915549E-9</v>
      </c>
      <c r="H32" s="147">
        <f>'2.4'!H32/'3.1.a'!$C$183</f>
        <v>0</v>
      </c>
      <c r="I32" s="147">
        <f>'2.4'!I32/'3.1.a'!$C$183</f>
        <v>0</v>
      </c>
      <c r="J32" s="227">
        <f>'2.4'!J32/'3.1.a'!$C$183</f>
        <v>5.1456786510122501E-6</v>
      </c>
      <c r="K32" s="226">
        <f>'2.4'!K32/'3.1.a'!$D$183</f>
        <v>6.2467384988330547E-6</v>
      </c>
      <c r="L32" s="147">
        <f>'2.4'!L32/'3.1.a'!$D$183</f>
        <v>0</v>
      </c>
      <c r="M32" s="147">
        <f>'2.4'!M32/'3.1.a'!$D$183</f>
        <v>0</v>
      </c>
      <c r="N32" s="147">
        <f>'2.4'!N32/'3.1.a'!$D$183</f>
        <v>6.2467384988330547E-6</v>
      </c>
      <c r="O32" s="147">
        <f>'2.4'!O32/'3.1.a'!$D$183</f>
        <v>3.6904913693548689E-10</v>
      </c>
      <c r="P32" s="147">
        <f>'2.4'!P32/'3.1.a'!$D$183</f>
        <v>0</v>
      </c>
      <c r="Q32" s="147">
        <f>'2.4'!Q32/'3.1.a'!$D$183</f>
        <v>0</v>
      </c>
      <c r="R32" s="227">
        <f>'2.4'!R32/'3.1.a'!$D$183</f>
        <v>6.2471075479699902E-6</v>
      </c>
      <c r="S32" s="226">
        <f>'2.4'!S32/'3.1.a'!$E$183</f>
        <v>6.6188595706847278E-6</v>
      </c>
      <c r="T32" s="147">
        <f>'2.4'!T32/'3.1.a'!$E$183</f>
        <v>0</v>
      </c>
      <c r="U32" s="147">
        <f>'2.4'!U32/'3.1.a'!$E$183</f>
        <v>0</v>
      </c>
      <c r="V32" s="147">
        <f>'2.4'!V32/'3.1.a'!$E$183</f>
        <v>6.6188595706847278E-6</v>
      </c>
      <c r="W32" s="147">
        <f>'2.4'!W32/'3.1.a'!$E$183</f>
        <v>0</v>
      </c>
      <c r="X32" s="147">
        <f>'2.4'!X32/'3.1.a'!$E$183</f>
        <v>0</v>
      </c>
      <c r="Y32" s="147">
        <f>'2.4'!Y32/'3.1.a'!$E$183</f>
        <v>0</v>
      </c>
      <c r="Z32" s="227">
        <f>'2.4'!Z32/'3.1.a'!$E$183</f>
        <v>6.6188595706847278E-6</v>
      </c>
      <c r="AA32" s="226">
        <f>'2.4'!AA32/'3.1.a'!$F$183</f>
        <v>1.294048275673862E-5</v>
      </c>
      <c r="AB32" s="147">
        <f>'2.4'!AB32/'3.1.a'!$F$183</f>
        <v>0</v>
      </c>
      <c r="AC32" s="147">
        <f>'2.4'!AC32/'3.1.a'!$F$183</f>
        <v>0</v>
      </c>
      <c r="AD32" s="147">
        <f>'2.4'!AD32/'3.1.a'!$F$183</f>
        <v>1.294048275673862E-5</v>
      </c>
      <c r="AE32" s="147">
        <f>'2.4'!AE32/'3.1.a'!$F$183</f>
        <v>2.8851018799355319E-8</v>
      </c>
      <c r="AF32" s="147">
        <f>'2.4'!AF32/'3.1.a'!$F$183</f>
        <v>0</v>
      </c>
      <c r="AG32" s="147">
        <f>'2.4'!AG32/'3.1.a'!$F$183</f>
        <v>0</v>
      </c>
      <c r="AH32" s="227">
        <f>'2.4'!AH32/'3.1.a'!$F$183</f>
        <v>1.2969333775537976E-5</v>
      </c>
      <c r="AI32" s="226">
        <f>'2.4'!AI32/'3.1.a'!$G$183</f>
        <v>1.4774352949228002E-5</v>
      </c>
      <c r="AJ32" s="147">
        <f>'2.4'!AJ32/'3.1.a'!$G$183</f>
        <v>0</v>
      </c>
      <c r="AK32" s="147">
        <f>'2.4'!AK32/'3.1.a'!$G$183</f>
        <v>0</v>
      </c>
      <c r="AL32" s="147">
        <f>'2.4'!AL32/'3.1.a'!$G$183</f>
        <v>1.4774352949228002E-5</v>
      </c>
      <c r="AM32" s="147">
        <f>'2.4'!AM32/'3.1.a'!$G$183</f>
        <v>0</v>
      </c>
      <c r="AN32" s="147">
        <f>'2.4'!AN32/'3.1.a'!$G$183</f>
        <v>0</v>
      </c>
      <c r="AO32" s="147">
        <f>'2.4'!AO32/'3.1.a'!$G$183</f>
        <v>0</v>
      </c>
      <c r="AP32" s="227">
        <f>'2.4'!AP32/'3.1.a'!$G$183</f>
        <v>1.4774352949228002E-5</v>
      </c>
      <c r="AQ32" s="226">
        <f>'2.4'!AQ32/'3.1.a'!$H$183</f>
        <v>1.0133448344479214E-5</v>
      </c>
      <c r="AR32" s="147">
        <f>'2.4'!AR32/'3.1.a'!$H$183</f>
        <v>0</v>
      </c>
      <c r="AS32" s="147">
        <f>'2.4'!AS32/'3.1.a'!$H$183</f>
        <v>0</v>
      </c>
      <c r="AT32" s="147">
        <f>'2.4'!AT32/'3.1.a'!$H$183</f>
        <v>1.0133448344479214E-5</v>
      </c>
      <c r="AU32" s="147">
        <f>'2.4'!AU32/'3.1.a'!$H$183</f>
        <v>0</v>
      </c>
      <c r="AV32" s="147">
        <f>'2.4'!AV32/'3.1.a'!$H$183</f>
        <v>0</v>
      </c>
      <c r="AW32" s="147">
        <f>'2.4'!AW32/'3.1.a'!$H$183</f>
        <v>0</v>
      </c>
      <c r="AX32" s="227">
        <f>'2.4'!AX32/'3.1.a'!$H$183</f>
        <v>1.0133448344479214E-5</v>
      </c>
      <c r="AY32" s="226">
        <f>'2.4'!AY32/'3.1.a'!$I$183</f>
        <v>9.1514085672339992E-6</v>
      </c>
      <c r="AZ32" s="147">
        <f>'2.4'!AZ32/'3.1.a'!$I$183</f>
        <v>0</v>
      </c>
      <c r="BA32" s="147">
        <f>'2.4'!BA32/'3.1.a'!$I$183</f>
        <v>0</v>
      </c>
      <c r="BB32" s="147">
        <f>'2.4'!BB32/'3.1.a'!$I$183</f>
        <v>9.1514085672339992E-6</v>
      </c>
      <c r="BC32" s="147">
        <f>'2.4'!BC32/'3.1.a'!$I$183</f>
        <v>1.1294464095673413E-9</v>
      </c>
      <c r="BD32" s="147">
        <f>'2.4'!BD32/'3.1.a'!$I$183</f>
        <v>0</v>
      </c>
      <c r="BE32" s="147">
        <f>'2.4'!BE32/'3.1.a'!$I$183</f>
        <v>0</v>
      </c>
      <c r="BF32" s="227">
        <f>'2.4'!BF32/'3.1.a'!$I$183</f>
        <v>9.1525380136435678E-6</v>
      </c>
      <c r="BG32" s="226">
        <f>'2.4'!BG32/'3.1.a'!$J$183</f>
        <v>7.5873768345476585E-6</v>
      </c>
      <c r="BH32" s="147">
        <f>'2.4'!BH32/'3.1.a'!$J$183</f>
        <v>0</v>
      </c>
      <c r="BI32" s="147">
        <f>'2.4'!BI32/'3.1.a'!$J$183</f>
        <v>0</v>
      </c>
      <c r="BJ32" s="147">
        <f>'2.4'!BJ32/'3.1.a'!$J$183</f>
        <v>7.5873768345476585E-6</v>
      </c>
      <c r="BK32" s="147">
        <f>'2.4'!BK32/'3.1.a'!$J$183</f>
        <v>0</v>
      </c>
      <c r="BL32" s="147">
        <f>'2.4'!BL32/'3.1.a'!$J$183</f>
        <v>0</v>
      </c>
      <c r="BM32" s="147">
        <f>'2.4'!BM32/'3.1.a'!$J$183</f>
        <v>0</v>
      </c>
      <c r="BN32" s="227">
        <f>'2.4'!BN32/'3.1.a'!$J$183</f>
        <v>7.5873768345476585E-6</v>
      </c>
      <c r="BO32" s="226">
        <f>'2.4'!BO32/'3.1.a'!$K$183</f>
        <v>7.3937600666519986E-6</v>
      </c>
      <c r="BP32" s="147">
        <f>'2.4'!BP32/'3.1.a'!$K$183</f>
        <v>0</v>
      </c>
      <c r="BQ32" s="147">
        <f>'2.4'!BQ32/'3.1.a'!$K$183</f>
        <v>0</v>
      </c>
      <c r="BR32" s="147">
        <f>'2.4'!BR32/'3.1.a'!$K$183</f>
        <v>7.3937600666519986E-6</v>
      </c>
      <c r="BS32" s="147">
        <f>'2.4'!BS32/'3.1.a'!$K$183</f>
        <v>0</v>
      </c>
      <c r="BT32" s="147">
        <f>'2.4'!BT32/'3.1.a'!$K$183</f>
        <v>0</v>
      </c>
      <c r="BU32" s="147">
        <f>'2.4'!BU32/'3.1.a'!$K$183</f>
        <v>0</v>
      </c>
      <c r="BV32" s="227">
        <f>'2.4'!BV32/'3.1.a'!$K$183</f>
        <v>7.3937600666519986E-6</v>
      </c>
      <c r="BW32" s="226">
        <f>'2.4'!BW32/'3.1.a'!$L$183</f>
        <v>6.0206982218267228E-6</v>
      </c>
      <c r="BX32" s="147">
        <f>'2.4'!BX32/'3.1.a'!$L$183</f>
        <v>0</v>
      </c>
      <c r="BY32" s="147">
        <f>'2.4'!BY32/'3.1.a'!$L$183</f>
        <v>0</v>
      </c>
      <c r="BZ32" s="147">
        <f>'2.4'!BZ32/'3.1.a'!$L$183</f>
        <v>6.0206982218267228E-6</v>
      </c>
      <c r="CA32" s="147">
        <f>'2.4'!CA32/'3.1.a'!$L$183</f>
        <v>5.1034669492941705E-10</v>
      </c>
      <c r="CB32" s="147">
        <f>'2.4'!CB32/'3.1.a'!$L$183</f>
        <v>0</v>
      </c>
      <c r="CC32" s="147">
        <f>'2.4'!CC32/'3.1.a'!$L$183</f>
        <v>0</v>
      </c>
      <c r="CD32" s="227">
        <f>'2.4'!CD32/'3.1.a'!$L$183</f>
        <v>6.0212085685216518E-6</v>
      </c>
      <c r="CE32" s="226">
        <f>'2.4'!CE32/'3.1.a'!$M$183</f>
        <v>3.9197317196570124E-6</v>
      </c>
      <c r="CF32" s="147">
        <f>'2.4'!CF32/'3.1.a'!$M$183</f>
        <v>0</v>
      </c>
      <c r="CG32" s="147">
        <f>'2.4'!CG32/'3.1.a'!$M$183</f>
        <v>0</v>
      </c>
      <c r="CH32" s="147">
        <f>'2.4'!CH32/'3.1.a'!$M$183</f>
        <v>3.9197317196570124E-6</v>
      </c>
      <c r="CI32" s="147">
        <f>'2.4'!CI32/'3.1.a'!$M$183</f>
        <v>1.6285360123168525E-6</v>
      </c>
      <c r="CJ32" s="97" t="s">
        <v>833</v>
      </c>
      <c r="CK32" s="147">
        <f>'2.4'!CK32/'3.1.a'!$M$183</f>
        <v>0</v>
      </c>
      <c r="CL32" s="289" t="s">
        <v>833</v>
      </c>
    </row>
    <row r="33" spans="1:90" ht="20.100000000000001" customHeight="1" x14ac:dyDescent="0.25">
      <c r="A33" s="125" t="s">
        <v>428</v>
      </c>
      <c r="B33" s="124" t="s">
        <v>254</v>
      </c>
      <c r="C33" s="226">
        <f>'2.4'!C33/'3.1.a'!$C$183</f>
        <v>-1.6746218754624151E-4</v>
      </c>
      <c r="D33" s="147">
        <f>'2.4'!D33/'3.1.a'!$C$183</f>
        <v>0</v>
      </c>
      <c r="E33" s="147">
        <f>'2.4'!E33/'3.1.a'!$C$183</f>
        <v>0</v>
      </c>
      <c r="F33" s="147">
        <f>'2.4'!F33/'3.1.a'!$C$183</f>
        <v>-1.6746218754624151E-4</v>
      </c>
      <c r="G33" s="147">
        <f>'2.4'!G33/'3.1.a'!$C$183</f>
        <v>0</v>
      </c>
      <c r="H33" s="147">
        <f>'2.4'!H33/'3.1.a'!$C$183</f>
        <v>0</v>
      </c>
      <c r="I33" s="147">
        <f>'2.4'!I33/'3.1.a'!$C$183</f>
        <v>0</v>
      </c>
      <c r="J33" s="227">
        <f>'2.4'!J33/'3.1.a'!$C$183</f>
        <v>-1.6746218754624151E-4</v>
      </c>
      <c r="K33" s="226">
        <f>'2.4'!K33/'3.1.a'!$D$183</f>
        <v>-7.1811760501711236E-4</v>
      </c>
      <c r="L33" s="147">
        <f>'2.4'!L33/'3.1.a'!$D$183</f>
        <v>0</v>
      </c>
      <c r="M33" s="147">
        <f>'2.4'!M33/'3.1.a'!$D$183</f>
        <v>0</v>
      </c>
      <c r="N33" s="147">
        <f>'2.4'!N33/'3.1.a'!$D$183</f>
        <v>-7.1811760501711236E-4</v>
      </c>
      <c r="O33" s="147">
        <f>'2.4'!O33/'3.1.a'!$D$183</f>
        <v>0</v>
      </c>
      <c r="P33" s="147">
        <f>'2.4'!P33/'3.1.a'!$D$183</f>
        <v>0</v>
      </c>
      <c r="Q33" s="147">
        <f>'2.4'!Q33/'3.1.a'!$D$183</f>
        <v>0</v>
      </c>
      <c r="R33" s="227">
        <f>'2.4'!R33/'3.1.a'!$D$183</f>
        <v>-7.1811760501711236E-4</v>
      </c>
      <c r="S33" s="226">
        <f>'2.4'!S33/'3.1.a'!$E$183</f>
        <v>-3.1158355730296012E-4</v>
      </c>
      <c r="T33" s="147">
        <f>'2.4'!T33/'3.1.a'!$E$183</f>
        <v>0</v>
      </c>
      <c r="U33" s="147">
        <f>'2.4'!U33/'3.1.a'!$E$183</f>
        <v>0</v>
      </c>
      <c r="V33" s="147">
        <f>'2.4'!V33/'3.1.a'!$E$183</f>
        <v>-3.1158355730296012E-4</v>
      </c>
      <c r="W33" s="147">
        <f>'2.4'!W33/'3.1.a'!$E$183</f>
        <v>0</v>
      </c>
      <c r="X33" s="147">
        <f>'2.4'!X33/'3.1.a'!$E$183</f>
        <v>0</v>
      </c>
      <c r="Y33" s="147">
        <f>'2.4'!Y33/'3.1.a'!$E$183</f>
        <v>0</v>
      </c>
      <c r="Z33" s="227">
        <f>'2.4'!Z33/'3.1.a'!$E$183</f>
        <v>-3.1158355730296012E-4</v>
      </c>
      <c r="AA33" s="226">
        <f>'2.4'!AA33/'3.1.a'!$F$183</f>
        <v>-5.8966519691673385E-4</v>
      </c>
      <c r="AB33" s="147">
        <f>'2.4'!AB33/'3.1.a'!$F$183</f>
        <v>0</v>
      </c>
      <c r="AC33" s="147">
        <f>'2.4'!AC33/'3.1.a'!$F$183</f>
        <v>0</v>
      </c>
      <c r="AD33" s="147">
        <f>'2.4'!AD33/'3.1.a'!$F$183</f>
        <v>-5.8966519691673385E-4</v>
      </c>
      <c r="AE33" s="147">
        <f>'2.4'!AE33/'3.1.a'!$F$183</f>
        <v>0</v>
      </c>
      <c r="AF33" s="147">
        <f>'2.4'!AF33/'3.1.a'!$F$183</f>
        <v>0</v>
      </c>
      <c r="AG33" s="147">
        <f>'2.4'!AG33/'3.1.a'!$F$183</f>
        <v>0</v>
      </c>
      <c r="AH33" s="227">
        <f>'2.4'!AH33/'3.1.a'!$F$183</f>
        <v>-5.8966519691673385E-4</v>
      </c>
      <c r="AI33" s="226">
        <f>'2.4'!AI33/'3.1.a'!$G$183</f>
        <v>-1.2462975217656211E-3</v>
      </c>
      <c r="AJ33" s="147">
        <f>'2.4'!AJ33/'3.1.a'!$G$183</f>
        <v>0</v>
      </c>
      <c r="AK33" s="147">
        <f>'2.4'!AK33/'3.1.a'!$G$183</f>
        <v>0</v>
      </c>
      <c r="AL33" s="147">
        <f>'2.4'!AL33/'3.1.a'!$G$183</f>
        <v>-1.2462975217656211E-3</v>
      </c>
      <c r="AM33" s="147">
        <f>'2.4'!AM33/'3.1.a'!$G$183</f>
        <v>0</v>
      </c>
      <c r="AN33" s="147">
        <f>'2.4'!AN33/'3.1.a'!$G$183</f>
        <v>0</v>
      </c>
      <c r="AO33" s="147">
        <f>'2.4'!AO33/'3.1.a'!$G$183</f>
        <v>0</v>
      </c>
      <c r="AP33" s="227">
        <f>'2.4'!AP33/'3.1.a'!$G$183</f>
        <v>-1.2462975217656211E-3</v>
      </c>
      <c r="AQ33" s="226">
        <f>'2.4'!AQ33/'3.1.a'!$H$183</f>
        <v>-7.9330650743430348E-4</v>
      </c>
      <c r="AR33" s="147">
        <f>'2.4'!AR33/'3.1.a'!$H$183</f>
        <v>0</v>
      </c>
      <c r="AS33" s="147">
        <f>'2.4'!AS33/'3.1.a'!$H$183</f>
        <v>0</v>
      </c>
      <c r="AT33" s="147">
        <f>'2.4'!AT33/'3.1.a'!$H$183</f>
        <v>-7.9330650743430348E-4</v>
      </c>
      <c r="AU33" s="147">
        <f>'2.4'!AU33/'3.1.a'!$H$183</f>
        <v>0</v>
      </c>
      <c r="AV33" s="147">
        <f>'2.4'!AV33/'3.1.a'!$H$183</f>
        <v>0</v>
      </c>
      <c r="AW33" s="147">
        <f>'2.4'!AW33/'3.1.a'!$H$183</f>
        <v>0</v>
      </c>
      <c r="AX33" s="227">
        <f>'2.4'!AX33/'3.1.a'!$H$183</f>
        <v>-7.9330650743430348E-4</v>
      </c>
      <c r="AY33" s="226">
        <f>'2.4'!AY33/'3.1.a'!$I$183</f>
        <v>-5.3385539204520811E-4</v>
      </c>
      <c r="AZ33" s="147">
        <f>'2.4'!AZ33/'3.1.a'!$I$183</f>
        <v>0</v>
      </c>
      <c r="BA33" s="147">
        <f>'2.4'!BA33/'3.1.a'!$I$183</f>
        <v>0</v>
      </c>
      <c r="BB33" s="147">
        <f>'2.4'!BB33/'3.1.a'!$I$183</f>
        <v>-5.3385539204520811E-4</v>
      </c>
      <c r="BC33" s="147">
        <f>'2.4'!BC33/'3.1.a'!$I$183</f>
        <v>0</v>
      </c>
      <c r="BD33" s="147">
        <f>'2.4'!BD33/'3.1.a'!$I$183</f>
        <v>0</v>
      </c>
      <c r="BE33" s="147">
        <f>'2.4'!BE33/'3.1.a'!$I$183</f>
        <v>0</v>
      </c>
      <c r="BF33" s="227">
        <f>'2.4'!BF33/'3.1.a'!$I$183</f>
        <v>-5.3385539204520811E-4</v>
      </c>
      <c r="BG33" s="226">
        <f>'2.4'!BG33/'3.1.a'!$J$183</f>
        <v>-1.3266109284624569E-3</v>
      </c>
      <c r="BH33" s="147">
        <f>'2.4'!BH33/'3.1.a'!$J$183</f>
        <v>0</v>
      </c>
      <c r="BI33" s="147">
        <f>'2.4'!BI33/'3.1.a'!$J$183</f>
        <v>0</v>
      </c>
      <c r="BJ33" s="147">
        <f>'2.4'!BJ33/'3.1.a'!$J$183</f>
        <v>-1.3266109284624569E-3</v>
      </c>
      <c r="BK33" s="147">
        <f>'2.4'!BK33/'3.1.a'!$J$183</f>
        <v>0</v>
      </c>
      <c r="BL33" s="147">
        <f>'2.4'!BL33/'3.1.a'!$J$183</f>
        <v>0</v>
      </c>
      <c r="BM33" s="147">
        <f>'2.4'!BM33/'3.1.a'!$J$183</f>
        <v>0</v>
      </c>
      <c r="BN33" s="227">
        <f>'2.4'!BN33/'3.1.a'!$J$183</f>
        <v>-1.3266109284624569E-3</v>
      </c>
      <c r="BO33" s="226">
        <f>'2.4'!BO33/'3.1.a'!$K$183</f>
        <v>-3.5995354676326475E-4</v>
      </c>
      <c r="BP33" s="147">
        <f>'2.4'!BP33/'3.1.a'!$K$183</f>
        <v>0</v>
      </c>
      <c r="BQ33" s="147">
        <f>'2.4'!BQ33/'3.1.a'!$K$183</f>
        <v>0</v>
      </c>
      <c r="BR33" s="147">
        <f>'2.4'!BR33/'3.1.a'!$K$183</f>
        <v>-3.5995354676326475E-4</v>
      </c>
      <c r="BS33" s="147">
        <f>'2.4'!BS33/'3.1.a'!$K$183</f>
        <v>0</v>
      </c>
      <c r="BT33" s="147">
        <f>'2.4'!BT33/'3.1.a'!$K$183</f>
        <v>0</v>
      </c>
      <c r="BU33" s="147">
        <f>'2.4'!BU33/'3.1.a'!$K$183</f>
        <v>0</v>
      </c>
      <c r="BV33" s="227">
        <f>'2.4'!BV33/'3.1.a'!$K$183</f>
        <v>-3.5995354676326475E-4</v>
      </c>
      <c r="BW33" s="226">
        <f>'2.4'!BW33/'3.1.a'!$L$183</f>
        <v>-8.8538128491484939E-4</v>
      </c>
      <c r="BX33" s="147">
        <f>'2.4'!BX33/'3.1.a'!$L$183</f>
        <v>0</v>
      </c>
      <c r="BY33" s="147">
        <f>'2.4'!BY33/'3.1.a'!$L$183</f>
        <v>0</v>
      </c>
      <c r="BZ33" s="147">
        <f>'2.4'!BZ33/'3.1.a'!$L$183</f>
        <v>-8.8538128491484939E-4</v>
      </c>
      <c r="CA33" s="147">
        <f>'2.4'!CA33/'3.1.a'!$L$183</f>
        <v>-6.210321803831379E-6</v>
      </c>
      <c r="CB33" s="147">
        <f>'2.4'!CB33/'3.1.a'!$L$183</f>
        <v>0</v>
      </c>
      <c r="CC33" s="147">
        <f>'2.4'!CC33/'3.1.a'!$L$183</f>
        <v>0</v>
      </c>
      <c r="CD33" s="227">
        <f>'2.4'!CD33/'3.1.a'!$L$183</f>
        <v>-8.9159160671868078E-4</v>
      </c>
      <c r="CE33" s="226">
        <f>'2.4'!CE33/'3.1.a'!$M$183</f>
        <v>-8.8529704565495221E-4</v>
      </c>
      <c r="CF33" s="147">
        <f>'2.4'!CF33/'3.1.a'!$M$183</f>
        <v>0</v>
      </c>
      <c r="CG33" s="147">
        <f>'2.4'!CG33/'3.1.a'!$M$183</f>
        <v>0</v>
      </c>
      <c r="CH33" s="147">
        <f>'2.4'!CH33/'3.1.a'!$M$183</f>
        <v>-8.8529704565495221E-4</v>
      </c>
      <c r="CI33" s="147">
        <f>'2.4'!CI33/'3.1.a'!$M$183</f>
        <v>0</v>
      </c>
      <c r="CJ33" s="97" t="s">
        <v>833</v>
      </c>
      <c r="CK33" s="147">
        <f>'2.4'!CK33/'3.1.a'!$M$183</f>
        <v>0</v>
      </c>
      <c r="CL33" s="289" t="s">
        <v>833</v>
      </c>
    </row>
    <row r="34" spans="1:90" ht="20.100000000000001" customHeight="1" x14ac:dyDescent="0.25">
      <c r="A34" s="126"/>
      <c r="B34" s="126" t="s">
        <v>429</v>
      </c>
      <c r="C34" s="222">
        <f>'2.4'!C34/'3.1.a'!$C$183</f>
        <v>2.9458539636929371E-3</v>
      </c>
      <c r="D34" s="96">
        <f>'2.4'!D34/'3.1.a'!$C$183</f>
        <v>3.5444797492026844E-3</v>
      </c>
      <c r="E34" s="96">
        <f>'2.4'!E34/'3.1.a'!$C$183</f>
        <v>0</v>
      </c>
      <c r="F34" s="96">
        <f>'2.4'!F34/'3.1.a'!$C$183</f>
        <v>6.4903337128956219E-3</v>
      </c>
      <c r="G34" s="96">
        <f>'2.4'!G34/'3.1.a'!$C$183</f>
        <v>6.7500685908137193E-4</v>
      </c>
      <c r="H34" s="96">
        <f>'2.4'!H34/'3.1.a'!$C$183</f>
        <v>2.0538528463866935E-3</v>
      </c>
      <c r="I34" s="96">
        <f>'2.4'!I34/'3.1.a'!$C$183</f>
        <v>0</v>
      </c>
      <c r="J34" s="223">
        <f>'2.4'!J34/'3.1.a'!$C$183</f>
        <v>9.2191934183636932E-3</v>
      </c>
      <c r="K34" s="222">
        <f>'2.4'!K34/'3.1.a'!$D$183</f>
        <v>2.0941947511625885E-3</v>
      </c>
      <c r="L34" s="96">
        <f>'2.4'!L34/'3.1.a'!$D$183</f>
        <v>3.3765219763722612E-3</v>
      </c>
      <c r="M34" s="96">
        <f>'2.4'!M34/'3.1.a'!$D$183</f>
        <v>0</v>
      </c>
      <c r="N34" s="96">
        <f>'2.4'!N34/'3.1.a'!$D$183</f>
        <v>5.4707167275348497E-3</v>
      </c>
      <c r="O34" s="96">
        <f>'2.4'!O34/'3.1.a'!$D$183</f>
        <v>5.009306549017681E-3</v>
      </c>
      <c r="P34" s="96">
        <f>'2.4'!P34/'3.1.a'!$D$183</f>
        <v>3.2552589850412834E-3</v>
      </c>
      <c r="Q34" s="96">
        <f>'2.4'!Q34/'3.1.a'!$D$183</f>
        <v>0</v>
      </c>
      <c r="R34" s="223">
        <f>'2.4'!R34/'3.1.a'!$D$183</f>
        <v>1.3735282261593812E-2</v>
      </c>
      <c r="S34" s="222">
        <f>'2.4'!S34/'3.1.a'!$E$183</f>
        <v>1.0898088546844742E-2</v>
      </c>
      <c r="T34" s="96">
        <f>'2.4'!T34/'3.1.a'!$E$183</f>
        <v>3.7782146981365666E-3</v>
      </c>
      <c r="U34" s="96">
        <f>'2.4'!U34/'3.1.a'!$E$183</f>
        <v>0</v>
      </c>
      <c r="V34" s="96">
        <f>'2.4'!V34/'3.1.a'!$E$183</f>
        <v>1.4676303244981308E-2</v>
      </c>
      <c r="W34" s="96">
        <f>'2.4'!W34/'3.1.a'!$E$183</f>
        <v>1.7541134941170067E-3</v>
      </c>
      <c r="X34" s="96">
        <f>'2.4'!X34/'3.1.a'!$E$183</f>
        <v>2.6592704830507674E-3</v>
      </c>
      <c r="Y34" s="96">
        <f>'2.4'!Y34/'3.1.a'!$E$183</f>
        <v>0</v>
      </c>
      <c r="Z34" s="223">
        <f>'2.4'!Z34/'3.1.a'!$E$183</f>
        <v>1.908968722214905E-2</v>
      </c>
      <c r="AA34" s="222">
        <f>'2.4'!AA34/'3.1.a'!$F$183</f>
        <v>1.1445825696400963E-3</v>
      </c>
      <c r="AB34" s="96">
        <f>'2.4'!AB34/'3.1.a'!$F$183</f>
        <v>3.4737574083969621E-3</v>
      </c>
      <c r="AC34" s="96">
        <f>'2.4'!AC34/'3.1.a'!$F$183</f>
        <v>0</v>
      </c>
      <c r="AD34" s="96">
        <f>'2.4'!AD34/'3.1.a'!$F$183</f>
        <v>4.6183399780370584E-3</v>
      </c>
      <c r="AE34" s="96">
        <f>'2.4'!AE34/'3.1.a'!$F$183</f>
        <v>-8.4178435577275299E-4</v>
      </c>
      <c r="AF34" s="96">
        <f>'2.4'!AF34/'3.1.a'!$F$183</f>
        <v>3.881853454625387E-3</v>
      </c>
      <c r="AG34" s="96">
        <f>'2.4'!AG34/'3.1.a'!$F$183</f>
        <v>0</v>
      </c>
      <c r="AH34" s="223">
        <f>'2.4'!AH34/'3.1.a'!$F$183</f>
        <v>7.6584090768896298E-3</v>
      </c>
      <c r="AI34" s="222">
        <f>'2.4'!AI34/'3.1.a'!$G$183</f>
        <v>-2.1033332351574251E-2</v>
      </c>
      <c r="AJ34" s="96">
        <f>'2.4'!AJ34/'3.1.a'!$G$183</f>
        <v>3.7638907082303617E-3</v>
      </c>
      <c r="AK34" s="96">
        <f>'2.4'!AK34/'3.1.a'!$G$183</f>
        <v>0</v>
      </c>
      <c r="AL34" s="96">
        <f>'2.4'!AL34/'3.1.a'!$G$183</f>
        <v>-1.7269441643343889E-2</v>
      </c>
      <c r="AM34" s="96">
        <f>'2.4'!AM34/'3.1.a'!$G$183</f>
        <v>-4.2829882138266722E-3</v>
      </c>
      <c r="AN34" s="96">
        <f>'2.4'!AN34/'3.1.a'!$G$183</f>
        <v>2.294401526610423E-3</v>
      </c>
      <c r="AO34" s="96">
        <f>'2.4'!AO34/'3.1.a'!$G$183</f>
        <v>0</v>
      </c>
      <c r="AP34" s="223">
        <f>'2.4'!AP34/'3.1.a'!$G$183</f>
        <v>-1.9258028330560045E-2</v>
      </c>
      <c r="AQ34" s="222">
        <f>'2.4'!AQ34/'3.1.a'!$H$183</f>
        <v>-5.4183703781416084E-2</v>
      </c>
      <c r="AR34" s="96">
        <f>'2.4'!AR34/'3.1.a'!$H$183</f>
        <v>2.7143252420407846E-3</v>
      </c>
      <c r="AS34" s="96">
        <f>'2.4'!AS34/'3.1.a'!$H$183</f>
        <v>0</v>
      </c>
      <c r="AT34" s="96">
        <f>'2.4'!AT34/'3.1.a'!$H$183</f>
        <v>-5.1469378539375298E-2</v>
      </c>
      <c r="AU34" s="96">
        <f>'2.4'!AU34/'3.1.a'!$H$183</f>
        <v>-1.4835685641940335E-3</v>
      </c>
      <c r="AV34" s="96">
        <f>'2.4'!AV34/'3.1.a'!$H$183</f>
        <v>2.3916162026500379E-3</v>
      </c>
      <c r="AW34" s="96">
        <f>'2.4'!AW34/'3.1.a'!$H$183</f>
        <v>0</v>
      </c>
      <c r="AX34" s="223">
        <f>'2.4'!AX34/'3.1.a'!$H$183</f>
        <v>-5.0561330900919375E-2</v>
      </c>
      <c r="AY34" s="222">
        <f>'2.4'!AY34/'3.1.a'!$I$183</f>
        <v>-3.5649996000449227E-2</v>
      </c>
      <c r="AZ34" s="96">
        <f>'2.4'!AZ34/'3.1.a'!$I$183</f>
        <v>4.3030863913963314E-3</v>
      </c>
      <c r="BA34" s="96">
        <f>'2.4'!BA34/'3.1.a'!$I$183</f>
        <v>0</v>
      </c>
      <c r="BB34" s="96">
        <f>'2.4'!BB34/'3.1.a'!$I$183</f>
        <v>-3.1346909609052905E-2</v>
      </c>
      <c r="BC34" s="96">
        <f>'2.4'!BC34/'3.1.a'!$I$183</f>
        <v>4.6210560461181768E-4</v>
      </c>
      <c r="BD34" s="96">
        <f>'2.4'!BD34/'3.1.a'!$I$183</f>
        <v>2.1096078457422071E-3</v>
      </c>
      <c r="BE34" s="96">
        <f>'2.4'!BE34/'3.1.a'!$I$183</f>
        <v>0</v>
      </c>
      <c r="BF34" s="223">
        <f>'2.4'!BF34/'3.1.a'!$I$183</f>
        <v>-2.8775196158698804E-2</v>
      </c>
      <c r="BG34" s="222">
        <f>'2.4'!BG34/'3.1.a'!$J$183</f>
        <v>-4.0380135005787757E-2</v>
      </c>
      <c r="BH34" s="96">
        <f>'2.4'!BH34/'3.1.a'!$J$183</f>
        <v>-3.7131054840858499E-3</v>
      </c>
      <c r="BI34" s="96">
        <f>'2.4'!BI34/'3.1.a'!$J$183</f>
        <v>0</v>
      </c>
      <c r="BJ34" s="96">
        <f>'2.4'!BJ34/'3.1.a'!$J$183</f>
        <v>-4.4093240489873606E-2</v>
      </c>
      <c r="BK34" s="96">
        <f>'2.4'!BK34/'3.1.a'!$J$183</f>
        <v>2.9572510261441045E-4</v>
      </c>
      <c r="BL34" s="96">
        <f>'2.4'!BL34/'3.1.a'!$J$183</f>
        <v>5.3284766461500948E-3</v>
      </c>
      <c r="BM34" s="96">
        <f>'2.4'!BM34/'3.1.a'!$J$183</f>
        <v>0</v>
      </c>
      <c r="BN34" s="223">
        <f>'2.4'!BN34/'3.1.a'!$J$183</f>
        <v>-3.8469038741109123E-2</v>
      </c>
      <c r="BO34" s="222">
        <f>'2.4'!BO34/'3.1.a'!$K$183</f>
        <v>-2.9352358320934295E-2</v>
      </c>
      <c r="BP34" s="96">
        <f>'2.4'!BP34/'3.1.a'!$K$183</f>
        <v>7.7182152866053734E-4</v>
      </c>
      <c r="BQ34" s="96">
        <f>'2.4'!BQ34/'3.1.a'!$K$183</f>
        <v>0</v>
      </c>
      <c r="BR34" s="96">
        <f>'2.4'!BR34/'3.1.a'!$K$183</f>
        <v>-2.8580536792273761E-2</v>
      </c>
      <c r="BS34" s="96">
        <f>'2.4'!BS34/'3.1.a'!$K$183</f>
        <v>5.0995404333120274E-4</v>
      </c>
      <c r="BT34" s="96">
        <f>'2.4'!BT34/'3.1.a'!$K$183</f>
        <v>4.5112557572668834E-3</v>
      </c>
      <c r="BU34" s="96">
        <f>'2.4'!BU34/'3.1.a'!$K$183</f>
        <v>0</v>
      </c>
      <c r="BV34" s="223">
        <f>'2.4'!BV34/'3.1.a'!$K$183</f>
        <v>-2.3559326991675577E-2</v>
      </c>
      <c r="BW34" s="222">
        <f>'2.4'!BW34/'3.1.a'!$L$183</f>
        <v>-1.4621070493349798E-2</v>
      </c>
      <c r="BX34" s="96">
        <f>'2.4'!BX34/'3.1.a'!$L$183</f>
        <v>-1.1812899175841869E-3</v>
      </c>
      <c r="BY34" s="96">
        <f>'2.4'!BY34/'3.1.a'!$L$183</f>
        <v>0</v>
      </c>
      <c r="BZ34" s="96">
        <f>'2.4'!BZ34/'3.1.a'!$L$183</f>
        <v>-1.5802360410933986E-2</v>
      </c>
      <c r="CA34" s="96">
        <f>'2.4'!CA34/'3.1.a'!$L$183</f>
        <v>2.0884341351311303E-4</v>
      </c>
      <c r="CB34" s="96">
        <f>'2.4'!CB34/'3.1.a'!$L$183</f>
        <v>4.4005378770839102E-3</v>
      </c>
      <c r="CC34" s="96">
        <f>'2.4'!CC34/'3.1.a'!$L$183</f>
        <v>0</v>
      </c>
      <c r="CD34" s="223">
        <f>'2.4'!CD34/'3.1.a'!$L$183</f>
        <v>-1.1192979120337039E-2</v>
      </c>
      <c r="CE34" s="222">
        <f>'2.4'!CE34/'3.1.a'!$M$183</f>
        <v>-9.2320909508003854E-2</v>
      </c>
      <c r="CF34" s="96">
        <f>'2.4'!CF34/'3.1.a'!$M$183</f>
        <v>-2.5722485041986221E-4</v>
      </c>
      <c r="CG34" s="96">
        <f>'2.4'!CG34/'3.1.a'!$M$183</f>
        <v>0</v>
      </c>
      <c r="CH34" s="96">
        <f>'2.4'!CH34/'3.1.a'!$M$183</f>
        <v>-9.2578134358423714E-2</v>
      </c>
      <c r="CI34" s="96">
        <f>'2.4'!CI34/'3.1.a'!$M$183</f>
        <v>1.1798606818429178E-2</v>
      </c>
      <c r="CJ34" s="96">
        <f>'2.4'!CJ34/'3.1.a'!$M$183</f>
        <v>2.0260739572851372E-3</v>
      </c>
      <c r="CK34" s="96">
        <f>'2.4'!CK34/'3.1.a'!$M$183</f>
        <v>0</v>
      </c>
      <c r="CL34" s="282">
        <f>'2.4'!CL34/'3.1.a'!$M$183</f>
        <v>-7.8753453582709382E-2</v>
      </c>
    </row>
    <row r="35" spans="1:90" ht="20.100000000000001" customHeight="1" x14ac:dyDescent="0.25">
      <c r="A35" s="126"/>
      <c r="B35" s="126" t="s">
        <v>430</v>
      </c>
      <c r="C35" s="222">
        <f>'2.4'!C35/'3.1.a'!$C$183</f>
        <v>1.2764536545353882E-2</v>
      </c>
      <c r="D35" s="96">
        <f>'2.4'!D35/'3.1.a'!$C$183</f>
        <v>2.4493200581494857E-3</v>
      </c>
      <c r="E35" s="96">
        <f>'2.4'!E35/'3.1.a'!$C$183</f>
        <v>0</v>
      </c>
      <c r="F35" s="96">
        <f>'2.4'!F35/'3.1.a'!$C$183</f>
        <v>1.5213856603503368E-2</v>
      </c>
      <c r="G35" s="96">
        <f>'2.4'!G35/'3.1.a'!$C$183</f>
        <v>5.9388104200197977E-3</v>
      </c>
      <c r="H35" s="96">
        <f>'2.4'!H35/'3.1.a'!$C$183</f>
        <v>1.1043148671925167E-3</v>
      </c>
      <c r="I35" s="96">
        <f>'2.4'!I35/'3.1.a'!$C$183</f>
        <v>0</v>
      </c>
      <c r="J35" s="223">
        <f>'2.4'!J35/'3.1.a'!$C$183</f>
        <v>2.2256981890715663E-2</v>
      </c>
      <c r="K35" s="222">
        <f>'2.4'!K35/'3.1.a'!$D$183</f>
        <v>2.0144449429524341E-2</v>
      </c>
      <c r="L35" s="96">
        <f>'2.4'!L35/'3.1.a'!$D$183</f>
        <v>2.6023531538151828E-3</v>
      </c>
      <c r="M35" s="96">
        <f>'2.4'!M35/'3.1.a'!$D$183</f>
        <v>0</v>
      </c>
      <c r="N35" s="96">
        <f>'2.4'!N35/'3.1.a'!$D$183</f>
        <v>2.2746802583339526E-2</v>
      </c>
      <c r="O35" s="96">
        <f>'2.4'!O35/'3.1.a'!$D$183</f>
        <v>1.0113591224194954E-2</v>
      </c>
      <c r="P35" s="96">
        <f>'2.4'!P35/'3.1.a'!$D$183</f>
        <v>1.8632653833815635E-3</v>
      </c>
      <c r="Q35" s="96">
        <f>'2.4'!Q35/'3.1.a'!$D$183</f>
        <v>0</v>
      </c>
      <c r="R35" s="223">
        <f>'2.4'!R35/'3.1.a'!$D$183</f>
        <v>3.4723659190916044E-2</v>
      </c>
      <c r="S35" s="222">
        <f>'2.4'!S35/'3.1.a'!$E$183</f>
        <v>2.0073116125950769E-2</v>
      </c>
      <c r="T35" s="96">
        <f>'2.4'!T35/'3.1.a'!$E$183</f>
        <v>2.8595245661258316E-3</v>
      </c>
      <c r="U35" s="96">
        <f>'2.4'!U35/'3.1.a'!$E$183</f>
        <v>0</v>
      </c>
      <c r="V35" s="96">
        <f>'2.4'!V35/'3.1.a'!$E$183</f>
        <v>2.2932640692076598E-2</v>
      </c>
      <c r="W35" s="96">
        <f>'2.4'!W35/'3.1.a'!$E$183</f>
        <v>6.5808005781998304E-3</v>
      </c>
      <c r="X35" s="96">
        <f>'2.4'!X35/'3.1.a'!$E$183</f>
        <v>5.7955089343599941E-4</v>
      </c>
      <c r="Y35" s="96">
        <f>'2.4'!Y35/'3.1.a'!$E$183</f>
        <v>0</v>
      </c>
      <c r="Z35" s="223">
        <f>'2.4'!Z35/'3.1.a'!$E$183</f>
        <v>3.0092992163712418E-2</v>
      </c>
      <c r="AA35" s="222">
        <f>'2.4'!AA35/'3.1.a'!$F$183</f>
        <v>1.5074418874518112E-2</v>
      </c>
      <c r="AB35" s="96">
        <f>'2.4'!AB35/'3.1.a'!$F$183</f>
        <v>2.3753544655010072E-3</v>
      </c>
      <c r="AC35" s="96">
        <f>'2.4'!AC35/'3.1.a'!$F$183</f>
        <v>0</v>
      </c>
      <c r="AD35" s="96">
        <f>'2.4'!AD35/'3.1.a'!$F$183</f>
        <v>1.7449773340019119E-2</v>
      </c>
      <c r="AE35" s="96">
        <f>'2.4'!AE35/'3.1.a'!$F$183</f>
        <v>4.081625215655884E-3</v>
      </c>
      <c r="AF35" s="96">
        <f>'2.4'!AF35/'3.1.a'!$F$183</f>
        <v>3.1464832252775131E-3</v>
      </c>
      <c r="AG35" s="96">
        <f>'2.4'!AG35/'3.1.a'!$F$183</f>
        <v>0</v>
      </c>
      <c r="AH35" s="223">
        <f>'2.4'!AH35/'3.1.a'!$F$183</f>
        <v>2.4677881780952479E-2</v>
      </c>
      <c r="AI35" s="222">
        <f>'2.4'!AI35/'3.1.a'!$G$183</f>
        <v>-2.6985630818644473E-3</v>
      </c>
      <c r="AJ35" s="96">
        <f>'2.4'!AJ35/'3.1.a'!$G$183</f>
        <v>2.2994909285470881E-3</v>
      </c>
      <c r="AK35" s="96">
        <f>'2.4'!AK35/'3.1.a'!$G$183</f>
        <v>0</v>
      </c>
      <c r="AL35" s="96">
        <f>'2.4'!AL35/'3.1.a'!$G$183</f>
        <v>-3.9907215331735907E-4</v>
      </c>
      <c r="AM35" s="96">
        <f>'2.4'!AM35/'3.1.a'!$G$183</f>
        <v>-9.9942922448928093E-4</v>
      </c>
      <c r="AN35" s="96">
        <f>'2.4'!AN35/'3.1.a'!$G$183</f>
        <v>6.7057676767183667E-4</v>
      </c>
      <c r="AO35" s="96">
        <f>'2.4'!AO35/'3.1.a'!$G$183</f>
        <v>0</v>
      </c>
      <c r="AP35" s="223">
        <f>'2.4'!AP35/'3.1.a'!$G$183</f>
        <v>-7.279246101347226E-4</v>
      </c>
      <c r="AQ35" s="222">
        <f>'2.4'!AQ35/'3.1.a'!$H$183</f>
        <v>-1.393882006509263E-2</v>
      </c>
      <c r="AR35" s="96">
        <f>'2.4'!AR35/'3.1.a'!$H$183</f>
        <v>2.4554824912892837E-4</v>
      </c>
      <c r="AS35" s="96">
        <f>'2.4'!AS35/'3.1.a'!$H$183</f>
        <v>0</v>
      </c>
      <c r="AT35" s="96">
        <f>'2.4'!AT35/'3.1.a'!$H$183</f>
        <v>-1.3693271815963703E-2</v>
      </c>
      <c r="AU35" s="96">
        <f>'2.4'!AU35/'3.1.a'!$H$183</f>
        <v>3.859794548385385E-3</v>
      </c>
      <c r="AV35" s="96">
        <f>'2.4'!AV35/'3.1.a'!$H$183</f>
        <v>4.1936978861487328E-4</v>
      </c>
      <c r="AW35" s="96">
        <f>'2.4'!AW35/'3.1.a'!$H$183</f>
        <v>0</v>
      </c>
      <c r="AX35" s="223">
        <f>'2.4'!AX35/'3.1.a'!$H$183</f>
        <v>-9.4141074789635213E-3</v>
      </c>
      <c r="AY35" s="222">
        <f>'2.4'!AY35/'3.1.a'!$I$183</f>
        <v>-2.2371279802224961E-2</v>
      </c>
      <c r="AZ35" s="96">
        <f>'2.4'!AZ35/'3.1.a'!$I$183</f>
        <v>1.7064283444732785E-3</v>
      </c>
      <c r="BA35" s="96">
        <f>'2.4'!BA35/'3.1.a'!$I$183</f>
        <v>0</v>
      </c>
      <c r="BB35" s="96">
        <f>'2.4'!BB35/'3.1.a'!$I$183</f>
        <v>-2.0664851457751682E-2</v>
      </c>
      <c r="BC35" s="96">
        <f>'2.4'!BC35/'3.1.a'!$I$183</f>
        <v>2.7825884336451015E-3</v>
      </c>
      <c r="BD35" s="96">
        <f>'2.4'!BD35/'3.1.a'!$I$183</f>
        <v>-4.0728262070707907E-4</v>
      </c>
      <c r="BE35" s="96">
        <f>'2.4'!BE35/'3.1.a'!$I$183</f>
        <v>0</v>
      </c>
      <c r="BF35" s="223">
        <f>'2.4'!BF35/'3.1.a'!$I$183</f>
        <v>-1.8289545644813606E-2</v>
      </c>
      <c r="BG35" s="222">
        <f>'2.4'!BG35/'3.1.a'!$J$183</f>
        <v>-1.7920079045665314E-2</v>
      </c>
      <c r="BH35" s="96">
        <f>'2.4'!BH35/'3.1.a'!$J$183</f>
        <v>-5.4900358159441697E-3</v>
      </c>
      <c r="BI35" s="96">
        <f>'2.4'!BI35/'3.1.a'!$J$183</f>
        <v>0</v>
      </c>
      <c r="BJ35" s="96">
        <f>'2.4'!BJ35/'3.1.a'!$J$183</f>
        <v>-2.3410114861609484E-2</v>
      </c>
      <c r="BK35" s="96">
        <f>'2.4'!BK35/'3.1.a'!$J$183</f>
        <v>2.8818896446834602E-3</v>
      </c>
      <c r="BL35" s="96">
        <f>'2.4'!BL35/'3.1.a'!$J$183</f>
        <v>3.2650799653134444E-3</v>
      </c>
      <c r="BM35" s="96">
        <f>'2.4'!BM35/'3.1.a'!$J$183</f>
        <v>0</v>
      </c>
      <c r="BN35" s="223">
        <f>'2.4'!BN35/'3.1.a'!$J$183</f>
        <v>-1.7263145251612644E-2</v>
      </c>
      <c r="BO35" s="222">
        <f>'2.4'!BO35/'3.1.a'!$K$183</f>
        <v>-8.0469636687736639E-3</v>
      </c>
      <c r="BP35" s="96">
        <f>'2.4'!BP35/'3.1.a'!$K$183</f>
        <v>-5.4359861252964957E-4</v>
      </c>
      <c r="BQ35" s="96">
        <f>'2.4'!BQ35/'3.1.a'!$K$183</f>
        <v>0</v>
      </c>
      <c r="BR35" s="96">
        <f>'2.4'!BR35/'3.1.a'!$K$183</f>
        <v>-8.5905622813033135E-3</v>
      </c>
      <c r="BS35" s="96">
        <f>'2.4'!BS35/'3.1.a'!$K$183</f>
        <v>3.2343153879301717E-3</v>
      </c>
      <c r="BT35" s="96">
        <f>'2.4'!BT35/'3.1.a'!$K$183</f>
        <v>2.9633723764168189E-3</v>
      </c>
      <c r="BU35" s="96">
        <f>'2.4'!BU35/'3.1.a'!$K$183</f>
        <v>0</v>
      </c>
      <c r="BV35" s="223">
        <f>'2.4'!BV35/'3.1.a'!$K$183</f>
        <v>-2.3928745169561772E-3</v>
      </c>
      <c r="BW35" s="222">
        <f>'2.4'!BW35/'3.1.a'!$L$183</f>
        <v>-8.9376179733415655E-3</v>
      </c>
      <c r="BX35" s="96">
        <f>'2.4'!BX35/'3.1.a'!$L$183</f>
        <v>-2.2957824238343401E-3</v>
      </c>
      <c r="BY35" s="96">
        <f>'2.4'!BY35/'3.1.a'!$L$183</f>
        <v>0</v>
      </c>
      <c r="BZ35" s="96">
        <f>'2.4'!BZ35/'3.1.a'!$L$183</f>
        <v>-1.1233400397175904E-2</v>
      </c>
      <c r="CA35" s="96">
        <f>'2.4'!CA35/'3.1.a'!$L$183</f>
        <v>2.9141829500494462E-3</v>
      </c>
      <c r="CB35" s="96">
        <f>'2.4'!CB35/'3.1.a'!$L$183</f>
        <v>2.5210279037171158E-3</v>
      </c>
      <c r="CC35" s="96">
        <f>'2.4'!CC35/'3.1.a'!$L$183</f>
        <v>0</v>
      </c>
      <c r="CD35" s="223">
        <f>'2.4'!CD35/'3.1.a'!$L$183</f>
        <v>-5.7981895434093935E-3</v>
      </c>
      <c r="CE35" s="222">
        <f>'2.4'!CE35/'3.1.a'!$M$183</f>
        <v>-8.8193279887469292E-2</v>
      </c>
      <c r="CF35" s="96">
        <f>'2.4'!CF35/'3.1.a'!$M$183</f>
        <v>-2.9301382447227101E-4</v>
      </c>
      <c r="CG35" s="96">
        <f>'2.4'!CG35/'3.1.a'!$M$183</f>
        <v>0</v>
      </c>
      <c r="CH35" s="96">
        <f>'2.4'!CH35/'3.1.a'!$M$183</f>
        <v>-8.8486293711941569E-2</v>
      </c>
      <c r="CI35" s="96">
        <f>'2.4'!CI35/'3.1.a'!$M$183</f>
        <v>1.2484483479464334E-2</v>
      </c>
      <c r="CJ35" s="96">
        <f>'2.4'!CJ35/'3.1.a'!$M$183</f>
        <v>9.4690472281302041E-4</v>
      </c>
      <c r="CK35" s="96">
        <f>'2.4'!CK35/'3.1.a'!$M$183</f>
        <v>0</v>
      </c>
      <c r="CL35" s="282">
        <f>'2.4'!CL35/'3.1.a'!$M$183</f>
        <v>-7.5054905509664219E-2</v>
      </c>
    </row>
    <row r="36" spans="1:90" ht="20.100000000000001" customHeight="1" x14ac:dyDescent="0.25">
      <c r="A36" s="105" t="s">
        <v>589</v>
      </c>
    </row>
    <row r="37" spans="1:90" ht="20.100000000000001" customHeight="1" x14ac:dyDescent="0.25">
      <c r="A37" s="105" t="s">
        <v>853</v>
      </c>
    </row>
    <row r="38" spans="1:90" ht="20.100000000000001" customHeight="1" x14ac:dyDescent="0.25">
      <c r="A38" s="105" t="s">
        <v>590</v>
      </c>
    </row>
    <row r="39" spans="1:90" ht="20.100000000000001" customHeight="1" x14ac:dyDescent="0.25">
      <c r="A39" s="105" t="s">
        <v>804</v>
      </c>
    </row>
    <row r="40" spans="1:90" ht="20.100000000000001" customHeight="1" x14ac:dyDescent="0.25">
      <c r="A40" s="105" t="s">
        <v>592</v>
      </c>
    </row>
    <row r="41" spans="1:90" ht="20.100000000000001" customHeight="1" x14ac:dyDescent="0.25">
      <c r="A41" s="105" t="s">
        <v>851</v>
      </c>
    </row>
    <row r="42" spans="1:90" ht="20.100000000000001" customHeight="1" x14ac:dyDescent="0.25">
      <c r="A42" s="105" t="s">
        <v>593</v>
      </c>
    </row>
    <row r="43" spans="1:90" ht="20.100000000000001" customHeight="1" x14ac:dyDescent="0.25">
      <c r="A43" s="105" t="s">
        <v>620</v>
      </c>
    </row>
    <row r="44" spans="1:90" ht="20.100000000000001" customHeight="1" x14ac:dyDescent="0.25">
      <c r="A44" s="105" t="s">
        <v>594</v>
      </c>
    </row>
    <row r="45" spans="1:90" ht="20.100000000000001" customHeight="1" x14ac:dyDescent="0.25">
      <c r="A45" s="105" t="s">
        <v>595</v>
      </c>
    </row>
    <row r="46" spans="1:90" ht="20.100000000000001" customHeight="1" x14ac:dyDescent="0.25">
      <c r="A46" s="105" t="s">
        <v>616</v>
      </c>
    </row>
    <row r="47" spans="1:90" ht="20.100000000000001" customHeight="1" x14ac:dyDescent="0.25">
      <c r="A47" s="105" t="s">
        <v>597</v>
      </c>
    </row>
    <row r="48" spans="1:90" ht="20.100000000000001" customHeight="1" x14ac:dyDescent="0.25">
      <c r="A48" s="105" t="s">
        <v>617</v>
      </c>
    </row>
    <row r="49" spans="1:1" ht="20.100000000000001" customHeight="1" x14ac:dyDescent="0.25">
      <c r="A49" s="105" t="s">
        <v>618</v>
      </c>
    </row>
  </sheetData>
  <mergeCells count="67">
    <mergeCell ref="BW5:BZ5"/>
    <mergeCell ref="CA5:CA6"/>
    <mergeCell ref="CB5:CB6"/>
    <mergeCell ref="CC5:CC6"/>
    <mergeCell ref="CD5:CD6"/>
    <mergeCell ref="BV5:BV6"/>
    <mergeCell ref="BE5:BE6"/>
    <mergeCell ref="BF5:BF6"/>
    <mergeCell ref="BG5:BJ5"/>
    <mergeCell ref="BK5:BK6"/>
    <mergeCell ref="BL5:BL6"/>
    <mergeCell ref="BM5:BM6"/>
    <mergeCell ref="BN5:BN6"/>
    <mergeCell ref="BO5:BR5"/>
    <mergeCell ref="BS5:BS6"/>
    <mergeCell ref="BT5:BT6"/>
    <mergeCell ref="BU5:BU6"/>
    <mergeCell ref="BD5:BD6"/>
    <mergeCell ref="AM5:AM6"/>
    <mergeCell ref="AN5:AN6"/>
    <mergeCell ref="AO5:AO6"/>
    <mergeCell ref="AP5:AP6"/>
    <mergeCell ref="AQ5:AT5"/>
    <mergeCell ref="AU5:AU6"/>
    <mergeCell ref="AV5:AV6"/>
    <mergeCell ref="AW5:AW6"/>
    <mergeCell ref="AX5:AX6"/>
    <mergeCell ref="AY5:BB5"/>
    <mergeCell ref="BC5:BC6"/>
    <mergeCell ref="AQ4:AX4"/>
    <mergeCell ref="AY4:BF4"/>
    <mergeCell ref="BG4:BN4"/>
    <mergeCell ref="BO4:BV4"/>
    <mergeCell ref="BW4:CD4"/>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I4:AP4"/>
    <mergeCell ref="K5:N5"/>
    <mergeCell ref="O5:O6"/>
    <mergeCell ref="P5:P6"/>
    <mergeCell ref="Q5:Q6"/>
    <mergeCell ref="AI5:AL5"/>
    <mergeCell ref="AA5:AD5"/>
    <mergeCell ref="AE5:AE6"/>
    <mergeCell ref="AF5:AF6"/>
    <mergeCell ref="AG5:AG6"/>
    <mergeCell ref="AH5:AH6"/>
    <mergeCell ref="CE4:CL4"/>
    <mergeCell ref="CE5:CH5"/>
    <mergeCell ref="CI5:CI6"/>
    <mergeCell ref="CJ5:CJ6"/>
    <mergeCell ref="CK5:CK6"/>
    <mergeCell ref="CL5:CL6"/>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338DB-379F-45D4-8F37-4D72EF59316D}">
  <sheetPr codeName="Planilha29"/>
  <dimension ref="A1:M198"/>
  <sheetViews>
    <sheetView showGridLines="0" zoomScaleNormal="100" workbookViewId="0">
      <pane xSplit="2" topLeftCell="C1" activePane="topRight" state="frozen"/>
      <selection activeCell="A54" sqref="A54"/>
      <selection pane="topRight" activeCell="C151" sqref="C151"/>
    </sheetView>
  </sheetViews>
  <sheetFormatPr defaultRowHeight="20.100000000000001" customHeight="1" x14ac:dyDescent="0.25"/>
  <cols>
    <col min="1" max="1" width="9.140625" style="117"/>
    <col min="2" max="2" width="77.7109375" style="117" bestFit="1" customWidth="1"/>
    <col min="3" max="13" width="12.7109375" style="117" customWidth="1"/>
    <col min="14" max="16384" width="9.140625" style="117"/>
  </cols>
  <sheetData>
    <row r="1" spans="1:13" ht="20.100000000000001" customHeight="1" x14ac:dyDescent="0.25">
      <c r="A1" s="99" t="s">
        <v>784</v>
      </c>
    </row>
    <row r="2" spans="1:13" ht="20.100000000000001" customHeight="1" x14ac:dyDescent="0.25">
      <c r="A2" s="99" t="s">
        <v>670</v>
      </c>
    </row>
    <row r="4" spans="1:13" s="136" customFormat="1" ht="20.100000000000001" customHeight="1" x14ac:dyDescent="0.25">
      <c r="A4" s="322" t="s">
        <v>632</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'3.1'!C5/'3.1.a'!$C$183</f>
        <v>0.27217416284161355</v>
      </c>
      <c r="D5" s="96">
        <f>'3.1'!D5/'3.1.a'!$D$183</f>
        <v>0.272568970854347</v>
      </c>
      <c r="E5" s="96">
        <f>'3.1'!E5/'3.1.a'!$E$183</f>
        <v>0.27573333425168911</v>
      </c>
      <c r="F5" s="96">
        <f>'3.1'!F5/'3.1.a'!$F$183</f>
        <v>0.26619245407177244</v>
      </c>
      <c r="G5" s="96">
        <f>'3.1'!G5/'3.1.a'!$G$183</f>
        <v>0.25256410532883333</v>
      </c>
      <c r="H5" s="96">
        <f>'3.1'!H5/'3.1.a'!$H$183</f>
        <v>0.27052732649096628</v>
      </c>
      <c r="I5" s="96">
        <f>'3.1'!I5/'3.1.a'!$I$183</f>
        <v>0.27433275184188638</v>
      </c>
      <c r="J5" s="96">
        <f>'3.1'!J5/'3.1.a'!$J$183</f>
        <v>0.25736600368752616</v>
      </c>
      <c r="K5" s="96">
        <f>'3.1'!K5/'3.1.a'!$K$183</f>
        <v>0.26668746537498039</v>
      </c>
      <c r="L5" s="96">
        <f>'3.1'!L5/'3.1.a'!$L$183</f>
        <v>0.26963099583109118</v>
      </c>
      <c r="M5" s="96">
        <f>'3.1'!M5/'3.1.a'!$M$183</f>
        <v>0.23986441940185499</v>
      </c>
    </row>
    <row r="6" spans="1:13" ht="20.100000000000001" customHeight="1" x14ac:dyDescent="0.25">
      <c r="A6" s="118">
        <v>11</v>
      </c>
      <c r="B6" s="118" t="s">
        <v>242</v>
      </c>
      <c r="C6" s="146">
        <f>'3.1'!C6/'3.1.a'!$C$183</f>
        <v>0.14249541118347292</v>
      </c>
      <c r="D6" s="146">
        <f>'3.1'!D6/'3.1.a'!$D$183</f>
        <v>0.14851323540857464</v>
      </c>
      <c r="E6" s="146">
        <f>'3.1'!E6/'3.1.a'!$E$183</f>
        <v>0.14332365016878346</v>
      </c>
      <c r="F6" s="146">
        <f>'3.1'!F6/'3.1.a'!$F$183</f>
        <v>0.14125513447868668</v>
      </c>
      <c r="G6" s="146">
        <f>'3.1'!G6/'3.1.a'!$G$183</f>
        <v>0.13490125274570089</v>
      </c>
      <c r="H6" s="146">
        <f>'3.1'!H6/'3.1.a'!$H$183</f>
        <v>0.13629716791216398</v>
      </c>
      <c r="I6" s="146">
        <f>'3.1'!I6/'3.1.a'!$I$183</f>
        <v>0.13710482593210416</v>
      </c>
      <c r="J6" s="146">
        <f>'3.1'!J6/'3.1.a'!$J$183</f>
        <v>0.136052890728457</v>
      </c>
      <c r="K6" s="146">
        <f>'3.1'!K6/'3.1.a'!$K$183</f>
        <v>0.13940349282695164</v>
      </c>
      <c r="L6" s="146">
        <f>'3.1'!L6/'3.1.a'!$L$183</f>
        <v>0.13736163640960786</v>
      </c>
      <c r="M6" s="146">
        <f>'3.1'!M6/'3.1.a'!$M$183</f>
        <v>0.12983124449680405</v>
      </c>
    </row>
    <row r="7" spans="1:13" ht="20.100000000000001" customHeight="1" x14ac:dyDescent="0.25">
      <c r="A7" s="21">
        <v>111</v>
      </c>
      <c r="B7" s="22" t="s">
        <v>256</v>
      </c>
      <c r="C7" s="147">
        <f>'3.1'!C7/'3.1.a'!$C$183</f>
        <v>6.6519153396802477E-2</v>
      </c>
      <c r="D7" s="147">
        <f>'3.1'!D7/'3.1.a'!$D$183</f>
        <v>7.1748577075515518E-2</v>
      </c>
      <c r="E7" s="147">
        <f>'3.1'!E7/'3.1.a'!$E$183</f>
        <v>6.7486902032760088E-2</v>
      </c>
      <c r="F7" s="147">
        <f>'3.1'!F7/'3.1.a'!$F$183</f>
        <v>6.7666335503741182E-2</v>
      </c>
      <c r="G7" s="147">
        <f>'3.1'!G7/'3.1.a'!$G$183</f>
        <v>6.612893402317721E-2</v>
      </c>
      <c r="H7" s="147">
        <f>'3.1'!H7/'3.1.a'!$H$183</f>
        <v>6.6901430604412976E-2</v>
      </c>
      <c r="I7" s="147">
        <f>'3.1'!I7/'3.1.a'!$I$183</f>
        <v>7.2288435832549611E-2</v>
      </c>
      <c r="J7" s="147">
        <f>'3.1'!J7/'3.1.a'!$J$183</f>
        <v>6.9651040607035183E-2</v>
      </c>
      <c r="K7" s="147">
        <f>'3.1'!K7/'3.1.a'!$K$183</f>
        <v>7.0066659638496412E-2</v>
      </c>
      <c r="L7" s="147">
        <f>'3.1'!L7/'3.1.a'!$L$183</f>
        <v>7.2623196638056511E-2</v>
      </c>
      <c r="M7" s="147">
        <f>'3.1'!M7/'3.1.a'!$M$183</f>
        <v>7.0576975724752758E-2</v>
      </c>
    </row>
    <row r="8" spans="1:13" ht="20.100000000000001" customHeight="1" x14ac:dyDescent="0.25">
      <c r="A8" s="21">
        <v>112</v>
      </c>
      <c r="B8" s="22" t="s">
        <v>257</v>
      </c>
      <c r="C8" s="147">
        <f>'3.1'!C8/'3.1.a'!$C$183</f>
        <v>3.2247878705878022E-3</v>
      </c>
      <c r="D8" s="147">
        <f>'3.1'!D8/'3.1.a'!$D$183</f>
        <v>3.3919814411607582E-3</v>
      </c>
      <c r="E8" s="147">
        <f>'3.1'!E8/'3.1.a'!$E$183</f>
        <v>3.465924915655194E-3</v>
      </c>
      <c r="F8" s="147">
        <f>'3.1'!F8/'3.1.a'!$F$183</f>
        <v>3.5121331617150439E-3</v>
      </c>
      <c r="G8" s="147">
        <f>'3.1'!G8/'3.1.a'!$G$183</f>
        <v>3.5853063995796475E-3</v>
      </c>
      <c r="H8" s="147">
        <f>'3.1'!H8/'3.1.a'!$H$183</f>
        <v>3.600384814165347E-3</v>
      </c>
      <c r="I8" s="147">
        <f>'3.1'!I8/'3.1.a'!$I$183</f>
        <v>3.5394796967123106E-3</v>
      </c>
      <c r="J8" s="147">
        <f>'3.1'!J8/'3.1.a'!$J$183</f>
        <v>3.4518771337574742E-3</v>
      </c>
      <c r="K8" s="147">
        <f>'3.1'!K8/'3.1.a'!$K$183</f>
        <v>3.4844068541181562E-3</v>
      </c>
      <c r="L8" s="147">
        <f>'3.1'!L8/'3.1.a'!$L$183</f>
        <v>3.2723785557869783E-3</v>
      </c>
      <c r="M8" s="147">
        <f>'3.1'!M8/'3.1.a'!$M$183</f>
        <v>3.124142906366431E-3</v>
      </c>
    </row>
    <row r="9" spans="1:13" ht="20.100000000000001" customHeight="1" x14ac:dyDescent="0.25">
      <c r="A9" s="21">
        <v>113</v>
      </c>
      <c r="B9" s="22" t="s">
        <v>258</v>
      </c>
      <c r="C9" s="147">
        <f>'3.1'!C9/'3.1.a'!$C$183</f>
        <v>1.3583259818258415E-4</v>
      </c>
      <c r="D9" s="147">
        <f>'3.1'!D9/'3.1.a'!$D$183</f>
        <v>1.3763544571291993E-4</v>
      </c>
      <c r="E9" s="147">
        <f>'3.1'!E9/'3.1.a'!$E$183</f>
        <v>1.4280348545514209E-4</v>
      </c>
      <c r="F9" s="147">
        <f>'3.1'!F9/'3.1.a'!$F$183</f>
        <v>1.4671966495542911E-4</v>
      </c>
      <c r="G9" s="147">
        <f>'3.1'!G9/'3.1.a'!$G$183</f>
        <v>1.6072305445467372E-4</v>
      </c>
      <c r="H9" s="147">
        <f>'3.1'!H9/'3.1.a'!$H$183</f>
        <v>1.8856668355797163E-4</v>
      </c>
      <c r="I9" s="147">
        <f>'3.1'!I9/'3.1.a'!$I$183</f>
        <v>1.8498296985259029E-4</v>
      </c>
      <c r="J9" s="147">
        <f>'3.1'!J9/'3.1.a'!$J$183</f>
        <v>1.9940673214051736E-4</v>
      </c>
      <c r="K9" s="147">
        <f>'3.1'!K9/'3.1.a'!$K$183</f>
        <v>2.0625938381451772E-4</v>
      </c>
      <c r="L9" s="147">
        <f>'3.1'!L9/'3.1.a'!$L$183</f>
        <v>2.2358242435665206E-4</v>
      </c>
      <c r="M9" s="147">
        <f>'3.1'!M9/'3.1.a'!$M$183</f>
        <v>2.3965888636923871E-4</v>
      </c>
    </row>
    <row r="10" spans="1:13" ht="20.100000000000001" customHeight="1" x14ac:dyDescent="0.25">
      <c r="A10" s="21">
        <v>114</v>
      </c>
      <c r="B10" s="22" t="s">
        <v>264</v>
      </c>
      <c r="C10" s="147">
        <f>'3.1'!C10/'3.1.a'!$C$183</f>
        <v>6.7142602188428935E-2</v>
      </c>
      <c r="D10" s="147">
        <f>'3.1'!D10/'3.1.a'!$D$183</f>
        <v>6.7070635169413917E-2</v>
      </c>
      <c r="E10" s="147">
        <f>'3.1'!E10/'3.1.a'!$E$183</f>
        <v>6.5862465307311255E-2</v>
      </c>
      <c r="F10" s="147">
        <f>'3.1'!F10/'3.1.a'!$F$183</f>
        <v>6.288563471409904E-2</v>
      </c>
      <c r="G10" s="147">
        <f>'3.1'!G10/'3.1.a'!$G$183</f>
        <v>5.8670111082354266E-2</v>
      </c>
      <c r="H10" s="147">
        <f>'3.1'!H10/'3.1.a'!$H$183</f>
        <v>5.9189119893955283E-2</v>
      </c>
      <c r="I10" s="147">
        <f>'3.1'!I10/'3.1.a'!$I$183</f>
        <v>5.607567290727012E-2</v>
      </c>
      <c r="J10" s="147">
        <f>'3.1'!J10/'3.1.a'!$J$183</f>
        <v>5.7838219115904949E-2</v>
      </c>
      <c r="K10" s="147">
        <f>'3.1'!K10/'3.1.a'!$K$183</f>
        <v>5.9834680207391598E-2</v>
      </c>
      <c r="L10" s="147">
        <f>'3.1'!L10/'3.1.a'!$L$183</f>
        <v>5.544624457590442E-2</v>
      </c>
      <c r="M10" s="147">
        <f>'3.1'!M10/'3.1.a'!$M$183</f>
        <v>4.9752606766080808E-2</v>
      </c>
    </row>
    <row r="11" spans="1:13" ht="20.100000000000001" customHeight="1" x14ac:dyDescent="0.25">
      <c r="A11" s="21">
        <v>115</v>
      </c>
      <c r="B11" s="22" t="s">
        <v>273</v>
      </c>
      <c r="C11" s="147">
        <f>'3.1'!C11/'3.1.a'!$C$183</f>
        <v>5.4255847193366074E-3</v>
      </c>
      <c r="D11" s="147">
        <f>'3.1'!D11/'3.1.a'!$D$183</f>
        <v>6.0901965033536834E-3</v>
      </c>
      <c r="E11" s="147">
        <f>'3.1'!E11/'3.1.a'!$E$183</f>
        <v>6.4653141906865557E-3</v>
      </c>
      <c r="F11" s="147">
        <f>'3.1'!F11/'3.1.a'!$F$183</f>
        <v>6.9356782312220725E-3</v>
      </c>
      <c r="G11" s="147">
        <f>'3.1'!G11/'3.1.a'!$G$183</f>
        <v>6.363270587270738E-3</v>
      </c>
      <c r="H11" s="147">
        <f>'3.1'!H11/'3.1.a'!$H$183</f>
        <v>6.4994568908585317E-3</v>
      </c>
      <c r="I11" s="147">
        <f>'3.1'!I11/'3.1.a'!$I$183</f>
        <v>5.0161060774169099E-3</v>
      </c>
      <c r="J11" s="147">
        <f>'3.1'!J11/'3.1.a'!$J$183</f>
        <v>4.9123471285156409E-3</v>
      </c>
      <c r="K11" s="147">
        <f>'3.1'!K11/'3.1.a'!$K$183</f>
        <v>5.8114329854139146E-3</v>
      </c>
      <c r="L11" s="147">
        <f>'3.1'!L11/'3.1.a'!$L$183</f>
        <v>5.7962274041802823E-3</v>
      </c>
      <c r="M11" s="147">
        <f>'3.1'!M11/'3.1.a'!$M$183</f>
        <v>6.1389323772102341E-3</v>
      </c>
    </row>
    <row r="12" spans="1:13" ht="20.100000000000001" customHeight="1" x14ac:dyDescent="0.25">
      <c r="A12" s="21">
        <v>116</v>
      </c>
      <c r="B12" s="22" t="s">
        <v>278</v>
      </c>
      <c r="C12" s="147">
        <f>'3.1'!C12/'3.1.a'!$C$183</f>
        <v>4.7450410134521513E-5</v>
      </c>
      <c r="D12" s="147">
        <f>'3.1'!D12/'3.1.a'!$D$183</f>
        <v>7.4209773417859752E-5</v>
      </c>
      <c r="E12" s="147">
        <f>'3.1'!E12/'3.1.a'!$E$183</f>
        <v>-9.9759763084764354E-5</v>
      </c>
      <c r="F12" s="147">
        <f>'3.1'!F12/'3.1.a'!$F$183</f>
        <v>1.086332029539245E-4</v>
      </c>
      <c r="G12" s="147">
        <f>'3.1'!G12/'3.1.a'!$G$183</f>
        <v>-7.0924011356382356E-6</v>
      </c>
      <c r="H12" s="147">
        <f>'3.1'!H12/'3.1.a'!$H$183</f>
        <v>-8.1790974786129E-5</v>
      </c>
      <c r="I12" s="147">
        <f>'3.1'!I12/'3.1.a'!$I$183</f>
        <v>1.4844830259319659E-7</v>
      </c>
      <c r="J12" s="147">
        <f>'3.1'!J12/'3.1.a'!$J$183</f>
        <v>1.1103216637696821E-11</v>
      </c>
      <c r="K12" s="147">
        <f>'3.1'!K12/'3.1.a'!$K$183</f>
        <v>5.3757717041961327E-8</v>
      </c>
      <c r="L12" s="147">
        <f>'3.1'!L12/'3.1.a'!$L$183</f>
        <v>6.8113229962572444E-9</v>
      </c>
      <c r="M12" s="147">
        <f>'3.1'!M12/'3.1.a'!$M$183</f>
        <v>-1.0721639754268705E-6</v>
      </c>
    </row>
    <row r="13" spans="1:13" ht="20.100000000000001" customHeight="1" x14ac:dyDescent="0.25">
      <c r="A13" s="118">
        <v>12</v>
      </c>
      <c r="B13" s="118" t="s">
        <v>246</v>
      </c>
      <c r="C13" s="146">
        <f>'3.1'!C13/'3.1.a'!$C$183</f>
        <v>7.503492940490529E-2</v>
      </c>
      <c r="D13" s="146">
        <f>'3.1'!D13/'3.1.a'!$D$183</f>
        <v>7.5680673253482447E-2</v>
      </c>
      <c r="E13" s="146">
        <f>'3.1'!E13/'3.1.a'!$E$183</f>
        <v>7.5415465075146931E-2</v>
      </c>
      <c r="F13" s="146">
        <f>'3.1'!F13/'3.1.a'!$F$183</f>
        <v>7.4036262445222739E-2</v>
      </c>
      <c r="G13" s="146">
        <f>'3.1'!G13/'3.1.a'!$G$183</f>
        <v>7.3661794147671655E-2</v>
      </c>
      <c r="H13" s="146">
        <f>'3.1'!H13/'3.1.a'!$H$183</f>
        <v>7.2748102335978324E-2</v>
      </c>
      <c r="I13" s="146">
        <f>'3.1'!I13/'3.1.a'!$I$183</f>
        <v>7.3025873366015001E-2</v>
      </c>
      <c r="J13" s="146">
        <f>'3.1'!J13/'3.1.a'!$J$183</f>
        <v>7.4768342044311792E-2</v>
      </c>
      <c r="K13" s="146">
        <f>'3.1'!K13/'3.1.a'!$K$183</f>
        <v>7.4409807710572595E-2</v>
      </c>
      <c r="L13" s="146">
        <f>'3.1'!L13/'3.1.a'!$L$183</f>
        <v>7.4508316694535004E-2</v>
      </c>
      <c r="M13" s="146">
        <f>'3.1'!M13/'3.1.a'!$M$183</f>
        <v>7.3560676128798158E-2</v>
      </c>
    </row>
    <row r="14" spans="1:13" ht="20.100000000000001" customHeight="1" x14ac:dyDescent="0.25">
      <c r="A14" s="118">
        <v>13</v>
      </c>
      <c r="B14" s="118" t="s">
        <v>243</v>
      </c>
      <c r="C14" s="146">
        <f>'3.1'!C14/'3.1.a'!$C$183</f>
        <v>7.5309318354531207E-5</v>
      </c>
      <c r="D14" s="146">
        <f>'3.1'!D14/'3.1.a'!$D$183</f>
        <v>1.0820259864198327E-4</v>
      </c>
      <c r="E14" s="146">
        <f>'3.1'!E14/'3.1.a'!$E$183</f>
        <v>1.343508188487069E-4</v>
      </c>
      <c r="F14" s="146">
        <f>'3.1'!F14/'3.1.a'!$F$183</f>
        <v>7.8315038210719865E-5</v>
      </c>
      <c r="G14" s="146">
        <f>'3.1'!G14/'3.1.a'!$G$183</f>
        <v>8.871958032709385E-5</v>
      </c>
      <c r="H14" s="146">
        <f>'3.1'!H14/'3.1.a'!$H$183</f>
        <v>9.3171545940507909E-5</v>
      </c>
      <c r="I14" s="146">
        <f>'3.1'!I14/'3.1.a'!$I$183</f>
        <v>1.0234351807881165E-4</v>
      </c>
      <c r="J14" s="146">
        <f>'3.1'!J14/'3.1.a'!$J$183</f>
        <v>1.8503165055571536E-4</v>
      </c>
      <c r="K14" s="146">
        <f>'3.1'!K14/'3.1.a'!$K$183</f>
        <v>1.3085365001646882E-4</v>
      </c>
      <c r="L14" s="146">
        <f>'3.1'!L14/'3.1.a'!$L$183</f>
        <v>1.4241761599275424E-4</v>
      </c>
      <c r="M14" s="146">
        <f>'3.1'!M14/'3.1.a'!$M$183</f>
        <v>9.1286315056748939E-5</v>
      </c>
    </row>
    <row r="15" spans="1:13" ht="20.100000000000001" customHeight="1" x14ac:dyDescent="0.25">
      <c r="A15" s="118">
        <v>14</v>
      </c>
      <c r="B15" s="118" t="s">
        <v>247</v>
      </c>
      <c r="C15" s="146">
        <f>'3.1'!C15/'3.1.a'!$C$183</f>
        <v>5.4568512934880811E-2</v>
      </c>
      <c r="D15" s="146">
        <f>'3.1'!D15/'3.1.a'!$D$183</f>
        <v>4.826685959364798E-2</v>
      </c>
      <c r="E15" s="146">
        <f>'3.1'!E15/'3.1.a'!$E$183</f>
        <v>5.6859868188909944E-2</v>
      </c>
      <c r="F15" s="146">
        <f>'3.1'!F15/'3.1.a'!$F$183</f>
        <v>5.0822742109652361E-2</v>
      </c>
      <c r="G15" s="146">
        <f>'3.1'!G15/'3.1.a'!$G$183</f>
        <v>4.3912338855133702E-2</v>
      </c>
      <c r="H15" s="146">
        <f>'3.1'!H15/'3.1.a'!$H$183</f>
        <v>6.1388884696883458E-2</v>
      </c>
      <c r="I15" s="146">
        <f>'3.1'!I15/'3.1.a'!$I$183</f>
        <v>6.4099709025688401E-2</v>
      </c>
      <c r="J15" s="146">
        <f>'3.1'!J15/'3.1.a'!$J$183</f>
        <v>4.6359739264201665E-2</v>
      </c>
      <c r="K15" s="146">
        <f>'3.1'!K15/'3.1.a'!$K$183</f>
        <v>5.2743311187439711E-2</v>
      </c>
      <c r="L15" s="146">
        <f>'3.1'!L15/'3.1.a'!$L$183</f>
        <v>5.761862511095555E-2</v>
      </c>
      <c r="M15" s="146">
        <f>'3.1'!M15/'3.1.a'!$M$183</f>
        <v>3.6381212461196008E-2</v>
      </c>
    </row>
    <row r="16" spans="1:13" ht="20.100000000000001" customHeight="1" x14ac:dyDescent="0.25">
      <c r="A16" s="121">
        <v>1411</v>
      </c>
      <c r="B16" s="121" t="s">
        <v>822</v>
      </c>
      <c r="C16" s="148">
        <f>'3.1'!C16/'3.1.a'!$C$183</f>
        <v>3.3867546301307741E-2</v>
      </c>
      <c r="D16" s="148">
        <f>'3.1'!D16/'3.1.a'!$D$183</f>
        <v>2.9973584346848225E-2</v>
      </c>
      <c r="E16" s="148">
        <f>'3.1'!E16/'3.1.a'!$E$183</f>
        <v>3.2370087666011613E-2</v>
      </c>
      <c r="F16" s="148">
        <f>'3.1'!F16/'3.1.a'!$F$183</f>
        <v>2.7831971052013012E-2</v>
      </c>
      <c r="G16" s="148">
        <f>'3.1'!G16/'3.1.a'!$G$183</f>
        <v>2.63529898145324E-2</v>
      </c>
      <c r="H16" s="148">
        <f>'3.1'!H16/'3.1.a'!$H$183</f>
        <v>4.5405064551679836E-2</v>
      </c>
      <c r="I16" s="148">
        <f>'3.1'!I16/'3.1.a'!$I$183</f>
        <v>4.5256842110918592E-2</v>
      </c>
      <c r="J16" s="148">
        <f>'3.1'!J16/'3.1.a'!$J$183</f>
        <v>2.8949636566607425E-2</v>
      </c>
      <c r="K16" s="148">
        <f>'3.1'!K16/'3.1.a'!$K$183</f>
        <v>3.1079249206343095E-2</v>
      </c>
      <c r="L16" s="148">
        <f>'3.1'!L16/'3.1.a'!$L$183</f>
        <v>2.6033354416817353E-2</v>
      </c>
      <c r="M16" s="148">
        <f>'3.1'!M16/'3.1.a'!$M$183</f>
        <v>1.9531704507331788E-2</v>
      </c>
    </row>
    <row r="17" spans="1:13" ht="20.100000000000001" customHeight="1" x14ac:dyDescent="0.25">
      <c r="A17" s="123" t="s">
        <v>394</v>
      </c>
      <c r="B17" s="121" t="s">
        <v>395</v>
      </c>
      <c r="C17" s="148">
        <f>'3.1'!C17/'3.1.a'!$C$183</f>
        <v>2.0700966633573074E-2</v>
      </c>
      <c r="D17" s="148">
        <f>'3.1'!D17/'3.1.a'!$D$183</f>
        <v>1.8293275246799752E-2</v>
      </c>
      <c r="E17" s="148">
        <f>'3.1'!E17/'3.1.a'!$E$183</f>
        <v>2.4489780522898331E-2</v>
      </c>
      <c r="F17" s="148">
        <f>'3.1'!F17/'3.1.a'!$F$183</f>
        <v>2.2990771057639345E-2</v>
      </c>
      <c r="G17" s="148">
        <f>'3.1'!G17/'3.1.a'!$G$183</f>
        <v>1.7559349040601299E-2</v>
      </c>
      <c r="H17" s="148">
        <f>'3.1'!H17/'3.1.a'!$H$183</f>
        <v>1.5983820145203623E-2</v>
      </c>
      <c r="I17" s="148">
        <f>'3.1'!I17/'3.1.a'!$I$183</f>
        <v>1.8842866914769808E-2</v>
      </c>
      <c r="J17" s="148">
        <f>'3.1'!J17/'3.1.a'!$J$183</f>
        <v>1.7410102697594236E-2</v>
      </c>
      <c r="K17" s="148">
        <f>'3.1'!K17/'3.1.a'!$K$183</f>
        <v>2.1664061981096612E-2</v>
      </c>
      <c r="L17" s="148">
        <f>'3.1'!L17/'3.1.a'!$L$183</f>
        <v>3.1585270694138197E-2</v>
      </c>
      <c r="M17" s="148">
        <f>'3.1'!M17/'3.1.a'!$M$183</f>
        <v>1.684950795386422E-2</v>
      </c>
    </row>
    <row r="18" spans="1:13" ht="20.100000000000001" customHeight="1" x14ac:dyDescent="0.25">
      <c r="A18" s="18" t="s">
        <v>396</v>
      </c>
      <c r="B18" s="19" t="s">
        <v>823</v>
      </c>
      <c r="C18" s="96">
        <f>'3.1'!C18/'3.1.a'!$C$183</f>
        <v>0.29695712428158988</v>
      </c>
      <c r="D18" s="96">
        <f>'3.1'!D18/'3.1.a'!$D$183</f>
        <v>0.29973725121483213</v>
      </c>
      <c r="E18" s="96">
        <f>'3.1'!E18/'3.1.a'!$E$183</f>
        <v>0.29416673332024734</v>
      </c>
      <c r="F18" s="96">
        <f>'3.1'!F18/'3.1.a'!$F$183</f>
        <v>0.29468787024875687</v>
      </c>
      <c r="G18" s="96">
        <f>'3.1'!G18/'3.1.a'!$G$183</f>
        <v>0.30627383563698024</v>
      </c>
      <c r="H18" s="96">
        <f>'3.1'!H18/'3.1.a'!$H$183</f>
        <v>0.35082801843031336</v>
      </c>
      <c r="I18" s="96">
        <f>'3.1'!I18/'3.1.a'!$I$183</f>
        <v>0.3449343203052585</v>
      </c>
      <c r="J18" s="96">
        <f>'3.1'!J18/'3.1.a'!$J$183</f>
        <v>0.33452361343384868</v>
      </c>
      <c r="K18" s="96">
        <f>'3.1'!K18/'3.1.a'!$K$183</f>
        <v>0.33455034221704055</v>
      </c>
      <c r="L18" s="96">
        <f>'3.1'!L18/'3.1.a'!$L$183</f>
        <v>0.32257105117472451</v>
      </c>
      <c r="M18" s="96">
        <f>'3.1'!M18/'3.1.a'!$M$183</f>
        <v>0.36692586804672056</v>
      </c>
    </row>
    <row r="19" spans="1:13" ht="20.100000000000001" customHeight="1" x14ac:dyDescent="0.25">
      <c r="A19" s="118">
        <v>2</v>
      </c>
      <c r="B19" s="118" t="s">
        <v>490</v>
      </c>
      <c r="C19" s="146">
        <f>'3.1'!C19/'3.1.a'!$C$183</f>
        <v>0.2936447705442139</v>
      </c>
      <c r="D19" s="146">
        <f>'3.1'!D19/'3.1.a'!$D$183</f>
        <v>0.29911043480818117</v>
      </c>
      <c r="E19" s="146">
        <f>'3.1'!E19/'3.1.a'!$E$183</f>
        <v>0.29363465224841007</v>
      </c>
      <c r="F19" s="146">
        <f>'3.1'!F19/'3.1.a'!$F$183</f>
        <v>0.29320976547655464</v>
      </c>
      <c r="G19" s="146">
        <f>'3.1'!G19/'3.1.a'!$G$183</f>
        <v>0.30488560632215761</v>
      </c>
      <c r="H19" s="146">
        <f>'3.1'!H19/'3.1.a'!$H$183</f>
        <v>0.35180147614044782</v>
      </c>
      <c r="I19" s="146">
        <f>'3.1'!I19/'3.1.a'!$I$183</f>
        <v>0.34654862619103888</v>
      </c>
      <c r="J19" s="146">
        <f>'3.1'!J19/'3.1.a'!$J$183</f>
        <v>0.33717615551568658</v>
      </c>
      <c r="K19" s="146">
        <f>'3.1'!K19/'3.1.a'!$K$183</f>
        <v>0.33613745708562148</v>
      </c>
      <c r="L19" s="146">
        <f>'3.1'!L19/'3.1.a'!$L$183</f>
        <v>0.32511424359257896</v>
      </c>
      <c r="M19" s="146">
        <f>'3.1'!M19/'3.1.a'!$M$183</f>
        <v>0.36984314205929547</v>
      </c>
    </row>
    <row r="20" spans="1:13" ht="20.100000000000001" customHeight="1" x14ac:dyDescent="0.25">
      <c r="A20" s="124">
        <v>21</v>
      </c>
      <c r="B20" s="124" t="s">
        <v>244</v>
      </c>
      <c r="C20" s="147">
        <f>'3.1'!C20/'3.1.a'!$C$183</f>
        <v>4.1872617360867531E-2</v>
      </c>
      <c r="D20" s="147">
        <f>'3.1'!D20/'3.1.a'!$D$183</f>
        <v>4.0016057500533775E-2</v>
      </c>
      <c r="E20" s="147">
        <f>'3.1'!E20/'3.1.a'!$E$183</f>
        <v>3.7889088764123217E-2</v>
      </c>
      <c r="F20" s="147">
        <f>'3.1'!F20/'3.1.a'!$F$183</f>
        <v>3.7645506734291401E-2</v>
      </c>
      <c r="G20" s="147">
        <f>'3.1'!G20/'3.1.a'!$G$183</f>
        <v>3.7949794363910376E-2</v>
      </c>
      <c r="H20" s="147">
        <f>'3.1'!H20/'3.1.a'!$H$183</f>
        <v>4.030989968167914E-2</v>
      </c>
      <c r="I20" s="147">
        <f>'3.1'!I20/'3.1.a'!$I$183</f>
        <v>4.0209122103420342E-2</v>
      </c>
      <c r="J20" s="147">
        <f>'3.1'!J20/'3.1.a'!$J$183</f>
        <v>4.211052988516148E-2</v>
      </c>
      <c r="K20" s="147">
        <f>'3.1'!K20/'3.1.a'!$K$183</f>
        <v>4.1540163781633326E-2</v>
      </c>
      <c r="L20" s="147">
        <f>'3.1'!L20/'3.1.a'!$L$183</f>
        <v>4.1277083441587266E-2</v>
      </c>
      <c r="M20" s="147">
        <f>'3.1'!M20/'3.1.a'!$M$183</f>
        <v>4.0554584568657341E-2</v>
      </c>
    </row>
    <row r="21" spans="1:13" ht="20.100000000000001" customHeight="1" x14ac:dyDescent="0.25">
      <c r="A21" s="124">
        <v>22</v>
      </c>
      <c r="B21" s="124" t="s">
        <v>245</v>
      </c>
      <c r="C21" s="147">
        <f>'3.1'!C21/'3.1.a'!$C$183</f>
        <v>9.3820885012186554E-3</v>
      </c>
      <c r="D21" s="147">
        <f>'3.1'!D21/'3.1.a'!$D$183</f>
        <v>8.7212658981802773E-3</v>
      </c>
      <c r="E21" s="147">
        <f>'3.1'!E21/'3.1.a'!$E$183</f>
        <v>8.5500100769160467E-3</v>
      </c>
      <c r="F21" s="147">
        <f>'3.1'!F21/'3.1.a'!$F$183</f>
        <v>8.6905998323329181E-3</v>
      </c>
      <c r="G21" s="147">
        <f>'3.1'!G21/'3.1.a'!$G$183</f>
        <v>8.7298117437329924E-3</v>
      </c>
      <c r="H21" s="147">
        <f>'3.1'!H21/'3.1.a'!$H$183</f>
        <v>8.8591298390049544E-3</v>
      </c>
      <c r="I21" s="147">
        <f>'3.1'!I21/'3.1.a'!$I$183</f>
        <v>8.9993303237616545E-3</v>
      </c>
      <c r="J21" s="147">
        <f>'3.1'!J21/'3.1.a'!$J$183</f>
        <v>8.1258710074792427E-3</v>
      </c>
      <c r="K21" s="147">
        <f>'3.1'!K21/'3.1.a'!$K$183</f>
        <v>8.2026775153168675E-3</v>
      </c>
      <c r="L21" s="147">
        <f>'3.1'!L21/'3.1.a'!$L$183</f>
        <v>7.6944590915097467E-3</v>
      </c>
      <c r="M21" s="147">
        <f>'3.1'!M21/'3.1.a'!$M$183</f>
        <v>7.9046743883921609E-3</v>
      </c>
    </row>
    <row r="22" spans="1:13" ht="20.100000000000001" customHeight="1" x14ac:dyDescent="0.25">
      <c r="A22" s="124">
        <v>23</v>
      </c>
      <c r="B22" s="124" t="s">
        <v>824</v>
      </c>
      <c r="C22" s="147">
        <f>'3.1'!C22/'3.1.a'!$C$183</f>
        <v>4.6767152695409778E-3</v>
      </c>
      <c r="D22" s="147">
        <f>'3.1'!D22/'3.1.a'!$D$183</f>
        <v>4.5137741632243255E-3</v>
      </c>
      <c r="E22" s="147">
        <f>'3.1'!E22/'3.1.a'!$E$183</f>
        <v>4.3472571841587119E-3</v>
      </c>
      <c r="F22" s="147">
        <f>'3.1'!F22/'3.1.a'!$F$183</f>
        <v>4.1707781444998227E-3</v>
      </c>
      <c r="G22" s="147">
        <f>'3.1'!G22/'3.1.a'!$G$183</f>
        <v>4.3195782343652313E-3</v>
      </c>
      <c r="H22" s="147">
        <f>'3.1'!H22/'3.1.a'!$H$183</f>
        <v>4.6455953155107076E-3</v>
      </c>
      <c r="I22" s="147">
        <f>'3.1'!I22/'3.1.a'!$I$183</f>
        <v>4.8222119048907169E-3</v>
      </c>
      <c r="J22" s="147">
        <f>'3.1'!J22/'3.1.a'!$J$183</f>
        <v>5.0418145108032941E-3</v>
      </c>
      <c r="K22" s="147">
        <f>'3.1'!K22/'3.1.a'!$K$183</f>
        <v>4.8689075901331615E-3</v>
      </c>
      <c r="L22" s="147">
        <f>'3.1'!L22/'3.1.a'!$L$183</f>
        <v>4.9781129537537919E-3</v>
      </c>
      <c r="M22" s="147">
        <f>'3.1'!M22/'3.1.a'!$M$183</f>
        <v>5.2071301745580762E-3</v>
      </c>
    </row>
    <row r="23" spans="1:13" ht="20.100000000000001" customHeight="1" x14ac:dyDescent="0.25">
      <c r="A23" s="124">
        <v>24</v>
      </c>
      <c r="B23" s="124" t="s">
        <v>825</v>
      </c>
      <c r="C23" s="147">
        <f>'3.1'!C23/'3.1.a'!$C$183</f>
        <v>7.0462715640765505E-2</v>
      </c>
      <c r="D23" s="147">
        <f>'3.1'!D23/'3.1.a'!$D$183</f>
        <v>7.5915072197313915E-2</v>
      </c>
      <c r="E23" s="147">
        <f>'3.1'!E23/'3.1.a'!$E$183</f>
        <v>6.8865852911713515E-2</v>
      </c>
      <c r="F23" s="147">
        <f>'3.1'!F23/'3.1.a'!$F$183</f>
        <v>6.8695008716921496E-2</v>
      </c>
      <c r="G23" s="147">
        <f>'3.1'!G23/'3.1.a'!$G$183</f>
        <v>7.374212976095898E-2</v>
      </c>
      <c r="H23" s="147">
        <f>'3.1'!H23/'3.1.a'!$H$183</f>
        <v>0.11682651863370931</v>
      </c>
      <c r="I23" s="147">
        <f>'3.1'!I23/'3.1.a'!$I$183</f>
        <v>9.6813119949609019E-2</v>
      </c>
      <c r="J23" s="147">
        <f>'3.1'!J23/'3.1.a'!$J$183</f>
        <v>8.7590365827232897E-2</v>
      </c>
      <c r="K23" s="147">
        <f>'3.1'!K23/'3.1.a'!$K$183</f>
        <v>8.6107514266505952E-2</v>
      </c>
      <c r="L23" s="147">
        <f>'3.1'!L23/'3.1.a'!$L$183</f>
        <v>6.9872228385454122E-2</v>
      </c>
      <c r="M23" s="147">
        <f>'3.1'!M23/'3.1.a'!$M$183</f>
        <v>5.7818737598228823E-2</v>
      </c>
    </row>
    <row r="24" spans="1:13" ht="20.100000000000001" customHeight="1" x14ac:dyDescent="0.25">
      <c r="A24" s="124">
        <v>25</v>
      </c>
      <c r="B24" s="124" t="s">
        <v>248</v>
      </c>
      <c r="C24" s="147">
        <f>'3.1'!C24/'3.1.a'!$C$183</f>
        <v>1.5839157803718348E-3</v>
      </c>
      <c r="D24" s="147">
        <f>'3.1'!D24/'3.1.a'!$D$183</f>
        <v>2.7172703794137529E-3</v>
      </c>
      <c r="E24" s="147">
        <f>'3.1'!E24/'3.1.a'!$E$183</f>
        <v>2.9947333068668629E-3</v>
      </c>
      <c r="F24" s="147">
        <f>'3.1'!F24/'3.1.a'!$F$183</f>
        <v>4.6922929601428574E-3</v>
      </c>
      <c r="G24" s="147">
        <f>'3.1'!G24/'3.1.a'!$G$183</f>
        <v>5.1523564418317191E-3</v>
      </c>
      <c r="H24" s="147">
        <f>'3.1'!H24/'3.1.a'!$H$183</f>
        <v>4.1110621578685164E-3</v>
      </c>
      <c r="I24" s="147">
        <f>'3.1'!I24/'3.1.a'!$I$183</f>
        <v>4.3366132711209239E-3</v>
      </c>
      <c r="J24" s="147">
        <f>'3.1'!J24/'3.1.a'!$J$183</f>
        <v>3.3333301447745919E-3</v>
      </c>
      <c r="K24" s="147">
        <f>'3.1'!K24/'3.1.a'!$K$183</f>
        <v>3.3838102576704263E-3</v>
      </c>
      <c r="L24" s="147">
        <f>'3.1'!L24/'3.1.a'!$L$183</f>
        <v>2.2186336347360647E-3</v>
      </c>
      <c r="M24" s="147">
        <f>'3.1'!M24/'3.1.a'!$M$183</f>
        <v>1.5153011417598644E-3</v>
      </c>
    </row>
    <row r="25" spans="1:13" ht="20.100000000000001" customHeight="1" x14ac:dyDescent="0.25">
      <c r="A25" s="124">
        <v>26</v>
      </c>
      <c r="B25" s="124" t="s">
        <v>243</v>
      </c>
      <c r="C25" s="147">
        <f>'3.1'!C25/'3.1.a'!$C$183</f>
        <v>6.1905191083261049E-2</v>
      </c>
      <c r="D25" s="147">
        <f>'3.1'!D25/'3.1.a'!$D$183</f>
        <v>6.31129492940746E-2</v>
      </c>
      <c r="E25" s="147">
        <f>'3.1'!E25/'3.1.a'!$E$183</f>
        <v>6.3759360529264883E-2</v>
      </c>
      <c r="F25" s="147">
        <f>'3.1'!F25/'3.1.a'!$F$183</f>
        <v>5.9841010755314838E-2</v>
      </c>
      <c r="G25" s="147">
        <f>'3.1'!G25/'3.1.a'!$G$183</f>
        <v>6.1251539254915721E-2</v>
      </c>
      <c r="H25" s="147">
        <f>'3.1'!H25/'3.1.a'!$H$183</f>
        <v>6.0244100927005162E-2</v>
      </c>
      <c r="I25" s="147">
        <f>'3.1'!I25/'3.1.a'!$I$183</f>
        <v>6.468570164304141E-2</v>
      </c>
      <c r="J25" s="147">
        <f>'3.1'!J25/'3.1.a'!$J$183</f>
        <v>6.1225783016414306E-2</v>
      </c>
      <c r="K25" s="147">
        <f>'3.1'!K25/'3.1.a'!$K$183</f>
        <v>6.3903577325189198E-2</v>
      </c>
      <c r="L25" s="147">
        <f>'3.1'!L25/'3.1.a'!$L$183</f>
        <v>6.5354415512793487E-2</v>
      </c>
      <c r="M25" s="147">
        <f>'3.1'!M25/'3.1.a'!$M$183</f>
        <v>7.8605278684196284E-2</v>
      </c>
    </row>
    <row r="26" spans="1:13" ht="20.100000000000001" customHeight="1" x14ac:dyDescent="0.25">
      <c r="A26" s="124">
        <v>27</v>
      </c>
      <c r="B26" s="124" t="s">
        <v>580</v>
      </c>
      <c r="C26" s="147">
        <f>'3.1'!C26/'3.1.a'!$C$183</f>
        <v>0.10105261978643704</v>
      </c>
      <c r="D26" s="147">
        <f>'3.1'!D26/'3.1.a'!$D$183</f>
        <v>9.955096814598681E-2</v>
      </c>
      <c r="E26" s="147">
        <f>'3.1'!E26/'3.1.a'!$E$183</f>
        <v>0.10187256035974163</v>
      </c>
      <c r="F26" s="147">
        <f>'3.1'!F26/'3.1.a'!$F$183</f>
        <v>0.10350450911113322</v>
      </c>
      <c r="G26" s="147">
        <f>'3.1'!G26/'3.1.a'!$G$183</f>
        <v>0.10724866759118269</v>
      </c>
      <c r="H26" s="147">
        <f>'3.1'!H26/'3.1.a'!$H$183</f>
        <v>0.11131779995973289</v>
      </c>
      <c r="I26" s="147">
        <f>'3.1'!I26/'3.1.a'!$I$183</f>
        <v>0.12134249295277531</v>
      </c>
      <c r="J26" s="147">
        <f>'3.1'!J26/'3.1.a'!$J$183</f>
        <v>0.12577589163435393</v>
      </c>
      <c r="K26" s="147">
        <f>'3.1'!K26/'3.1.a'!$K$183</f>
        <v>0.12345427438543558</v>
      </c>
      <c r="L26" s="147">
        <f>'3.1'!L26/'3.1.a'!$L$183</f>
        <v>0.124499162049953</v>
      </c>
      <c r="M26" s="147">
        <f>'3.1'!M26/'3.1.a'!$M$183</f>
        <v>0.17365529110090083</v>
      </c>
    </row>
    <row r="27" spans="1:13" ht="20.100000000000001" customHeight="1" x14ac:dyDescent="0.25">
      <c r="A27" s="124">
        <v>28</v>
      </c>
      <c r="B27" s="124" t="s">
        <v>398</v>
      </c>
      <c r="C27" s="147">
        <f>'3.1'!C27/'3.1.a'!$C$183</f>
        <v>2.7089071217513885E-3</v>
      </c>
      <c r="D27" s="147">
        <f>'3.1'!D27/'3.1.a'!$D$183</f>
        <v>4.5630772294537889E-3</v>
      </c>
      <c r="E27" s="147">
        <f>'3.1'!E27/'3.1.a'!$E$183</f>
        <v>5.3557891156252382E-3</v>
      </c>
      <c r="F27" s="147">
        <f>'3.1'!F27/'3.1.a'!$F$183</f>
        <v>5.9700592219180896E-3</v>
      </c>
      <c r="G27" s="147">
        <f>'3.1'!G27/'3.1.a'!$G$183</f>
        <v>6.491728931259837E-3</v>
      </c>
      <c r="H27" s="147">
        <f>'3.1'!H27/'3.1.a'!$H$183</f>
        <v>5.4873696259371196E-3</v>
      </c>
      <c r="I27" s="147">
        <f>'3.1'!I27/'3.1.a'!$I$183</f>
        <v>5.3400340424194703E-3</v>
      </c>
      <c r="J27" s="147">
        <f>'3.1'!J27/'3.1.a'!$J$183</f>
        <v>3.9725694894668121E-3</v>
      </c>
      <c r="K27" s="147">
        <f>'3.1'!K27/'3.1.a'!$K$183</f>
        <v>4.676531963736995E-3</v>
      </c>
      <c r="L27" s="147">
        <f>'3.1'!L27/'3.1.a'!$L$183</f>
        <v>9.2201485227914881E-3</v>
      </c>
      <c r="M27" s="147">
        <f>'3.1'!M27/'3.1.a'!$M$183</f>
        <v>4.5821444026020921E-3</v>
      </c>
    </row>
    <row r="28" spans="1:13" ht="20.100000000000001" customHeight="1" x14ac:dyDescent="0.25">
      <c r="A28" s="118">
        <v>31</v>
      </c>
      <c r="B28" s="118" t="s">
        <v>612</v>
      </c>
      <c r="C28" s="146">
        <f>'3.1'!C28/'3.1.a'!$C$183</f>
        <v>3.3123537373759182E-3</v>
      </c>
      <c r="D28" s="146">
        <f>'3.1'!D28/'3.1.a'!$D$183</f>
        <v>6.2681640665097319E-4</v>
      </c>
      <c r="E28" s="146">
        <f>'3.1'!E28/'3.1.a'!$E$183</f>
        <v>5.3208107183726813E-4</v>
      </c>
      <c r="F28" s="146">
        <f>'3.1'!F28/'3.1.a'!$F$183</f>
        <v>1.478104772202215E-3</v>
      </c>
      <c r="G28" s="146">
        <f>'3.1'!G28/'3.1.a'!$G$183</f>
        <v>1.3882293148226585E-3</v>
      </c>
      <c r="H28" s="146">
        <f>'3.1'!H28/'3.1.a'!$H$183</f>
        <v>-9.7345771013446637E-4</v>
      </c>
      <c r="I28" s="146">
        <f>'3.1'!I28/'3.1.a'!$I$183</f>
        <v>-1.6143058857803756E-3</v>
      </c>
      <c r="J28" s="146">
        <f>'3.1'!J28/'3.1.a'!$J$183</f>
        <v>-2.6525420818378771E-3</v>
      </c>
      <c r="K28" s="146">
        <f>'3.1'!K28/'3.1.a'!$K$183</f>
        <v>-1.587114868580868E-3</v>
      </c>
      <c r="L28" s="146">
        <f>'3.1'!L28/'3.1.a'!$L$183</f>
        <v>-2.5431924178544031E-3</v>
      </c>
      <c r="M28" s="146">
        <f>'3.1'!M28/'3.1.a'!$M$183</f>
        <v>-2.9172740125748948E-3</v>
      </c>
    </row>
    <row r="29" spans="1:13" ht="20.100000000000001" customHeight="1" x14ac:dyDescent="0.25">
      <c r="A29" s="125">
        <v>311</v>
      </c>
      <c r="B29" s="124" t="s">
        <v>843</v>
      </c>
      <c r="C29" s="147">
        <f>'3.1'!C29/'3.1.a'!$C$183</f>
        <v>3.0612783715730446E-3</v>
      </c>
      <c r="D29" s="147">
        <f>'3.1'!D29/'3.1.a'!$D$183</f>
        <v>1.3123307419398032E-3</v>
      </c>
      <c r="E29" s="147">
        <f>'3.1'!E29/'3.1.a'!$E$183</f>
        <v>8.8351026481344656E-4</v>
      </c>
      <c r="F29" s="147">
        <f>'3.1'!F29/'3.1.a'!$F$183</f>
        <v>1.9820671326529525E-3</v>
      </c>
      <c r="G29" s="147">
        <f>'3.1'!G29/'3.1.a'!$G$183</f>
        <v>2.4666012815636931E-3</v>
      </c>
      <c r="H29" s="147">
        <f>'3.1'!H29/'3.1.a'!$H$183</f>
        <v>-4.4050899303060657E-4</v>
      </c>
      <c r="I29" s="147">
        <f>'3.1'!I29/'3.1.a'!$I$183</f>
        <v>-1.094768236468041E-3</v>
      </c>
      <c r="J29" s="147">
        <f>'3.1'!J29/'3.1.a'!$J$183</f>
        <v>-1.498668023713168E-3</v>
      </c>
      <c r="K29" s="147">
        <f>'3.1'!K29/'3.1.a'!$K$183</f>
        <v>-1.2582470350525309E-3</v>
      </c>
      <c r="L29" s="147">
        <f>'3.1'!L29/'3.1.a'!$L$183</f>
        <v>-1.7142562883089515E-3</v>
      </c>
      <c r="M29" s="147">
        <f>'3.1'!M29/'3.1.a'!$M$183</f>
        <v>-2.099029146337761E-3</v>
      </c>
    </row>
    <row r="30" spans="1:13" ht="20.100000000000001" customHeight="1" x14ac:dyDescent="0.25">
      <c r="A30" s="125">
        <v>312</v>
      </c>
      <c r="B30" s="124" t="s">
        <v>252</v>
      </c>
      <c r="C30" s="147">
        <f>'3.1'!C30/'3.1.a'!$C$183</f>
        <v>4.1147385687599121E-4</v>
      </c>
      <c r="D30" s="147">
        <f>'3.1'!D30/'3.1.a'!$D$183</f>
        <v>2.6506833220911677E-5</v>
      </c>
      <c r="E30" s="147">
        <f>'3.1'!E30/'3.1.a'!$E$183</f>
        <v>-4.4833568400197504E-5</v>
      </c>
      <c r="F30" s="147">
        <f>'3.1'!F30/'3.1.a'!$F$183</f>
        <v>7.0064170061851766E-5</v>
      </c>
      <c r="G30" s="147">
        <f>'3.1'!G30/'3.1.a'!$G$183</f>
        <v>1.5449795652897679E-4</v>
      </c>
      <c r="H30" s="147">
        <f>'3.1'!H30/'3.1.a'!$H$183</f>
        <v>2.4711823206244652E-4</v>
      </c>
      <c r="I30" s="147">
        <f>'3.1'!I30/'3.1.a'!$I$183</f>
        <v>9.2097646864225317E-6</v>
      </c>
      <c r="J30" s="147">
        <f>'3.1'!J30/'3.1.a'!$J$183</f>
        <v>1.6411993608459485E-4</v>
      </c>
      <c r="K30" s="147">
        <f>'3.1'!K30/'3.1.a'!$K$183</f>
        <v>2.4167005044016106E-5</v>
      </c>
      <c r="L30" s="147">
        <f>'3.1'!L30/'3.1.a'!$L$183</f>
        <v>5.0349058293435246E-5</v>
      </c>
      <c r="M30" s="147">
        <f>'3.1'!M30/'3.1.a'!$M$183</f>
        <v>6.2768056975511554E-5</v>
      </c>
    </row>
    <row r="31" spans="1:13" ht="20.100000000000001" customHeight="1" x14ac:dyDescent="0.25">
      <c r="A31" s="125">
        <v>313</v>
      </c>
      <c r="B31" s="124" t="s">
        <v>253</v>
      </c>
      <c r="C31" s="147">
        <f>'3.1'!C31/'3.1.a'!$C$183</f>
        <v>5.6332118554847892E-6</v>
      </c>
      <c r="D31" s="147">
        <f>'3.1'!D31/'3.1.a'!$D$183</f>
        <v>6.6700248390108544E-6</v>
      </c>
      <c r="E31" s="147">
        <f>'3.1'!E31/'3.1.a'!$E$183</f>
        <v>7.0072216281912284E-6</v>
      </c>
      <c r="F31" s="147">
        <f>'3.1'!F31/'3.1.a'!$F$183</f>
        <v>1.3178671001247463E-5</v>
      </c>
      <c r="G31" s="147">
        <f>'3.1'!G31/'3.1.a'!$G$183</f>
        <v>1.4671748295755303E-5</v>
      </c>
      <c r="H31" s="147">
        <f>'3.1'!H31/'3.1.a'!$H$183</f>
        <v>1.1191800911039702E-5</v>
      </c>
      <c r="I31" s="147">
        <f>'3.1'!I31/'3.1.a'!$I$183</f>
        <v>7.6945617600482853E-6</v>
      </c>
      <c r="J31" s="147">
        <f>'3.1'!J31/'3.1.a'!$J$183</f>
        <v>7.7241074853507363E-6</v>
      </c>
      <c r="K31" s="147">
        <f>'3.1'!K31/'3.1.a'!$K$183</f>
        <v>7.4275716247003034E-6</v>
      </c>
      <c r="L31" s="147">
        <f>'3.1'!L31/'3.1.a'!$L$183</f>
        <v>5.9122423310051951E-6</v>
      </c>
      <c r="M31" s="147">
        <f>'3.1'!M31/'3.1.a'!$M$183</f>
        <v>4.2057430102088336E-6</v>
      </c>
    </row>
    <row r="32" spans="1:13" ht="20.100000000000001" customHeight="1" x14ac:dyDescent="0.25">
      <c r="A32" s="125">
        <v>314</v>
      </c>
      <c r="B32" s="124" t="s">
        <v>254</v>
      </c>
      <c r="C32" s="147">
        <f>'3.1'!C32/'3.1.a'!$C$183</f>
        <v>-1.6603170292860218E-4</v>
      </c>
      <c r="D32" s="147">
        <f>'3.1'!D32/'3.1.a'!$D$183</f>
        <v>-7.1869119334875241E-4</v>
      </c>
      <c r="E32" s="147">
        <f>'3.1'!E32/'3.1.a'!$E$183</f>
        <v>-3.1360284620417217E-4</v>
      </c>
      <c r="F32" s="147">
        <f>'3.1'!F32/'3.1.a'!$F$183</f>
        <v>-5.8720520151383658E-4</v>
      </c>
      <c r="G32" s="147">
        <f>'3.1'!G32/'3.1.a'!$G$183</f>
        <v>-1.2475416715657666E-3</v>
      </c>
      <c r="H32" s="147">
        <f>'3.1'!H32/'3.1.a'!$H$183</f>
        <v>-7.9125875007734592E-4</v>
      </c>
      <c r="I32" s="147">
        <f>'3.1'!I32/'3.1.a'!$I$183</f>
        <v>-5.3644197575880548E-4</v>
      </c>
      <c r="J32" s="147">
        <f>'3.1'!J32/'3.1.a'!$J$183</f>
        <v>-1.3257181016946549E-3</v>
      </c>
      <c r="K32" s="147">
        <f>'3.1'!K32/'3.1.a'!$K$183</f>
        <v>-3.6046241019705349E-4</v>
      </c>
      <c r="L32" s="147">
        <f>'3.1'!L32/'3.1.a'!$L$183</f>
        <v>-8.8519743016989179E-4</v>
      </c>
      <c r="M32" s="147">
        <f>'3.1'!M32/'3.1.a'!$M$183</f>
        <v>-8.8521866622285445E-4</v>
      </c>
    </row>
    <row r="33" spans="1:13" ht="20.100000000000001" customHeight="1" x14ac:dyDescent="0.25">
      <c r="A33" s="126"/>
      <c r="B33" s="126" t="s">
        <v>399</v>
      </c>
      <c r="C33" s="96">
        <f>'3.1'!C33/'3.1.a'!$C$183</f>
        <v>-2.4782961439976353E-2</v>
      </c>
      <c r="D33" s="96">
        <f>'3.1'!D33/'3.1.a'!$D$183</f>
        <v>-2.7168280360485127E-2</v>
      </c>
      <c r="E33" s="96">
        <f>'3.1'!E33/'3.1.a'!$E$183</f>
        <v>-1.843339906855827E-2</v>
      </c>
      <c r="F33" s="96">
        <f>'3.1'!F33/'3.1.a'!$F$183</f>
        <v>-2.8495416176984395E-2</v>
      </c>
      <c r="G33" s="96">
        <f>'3.1'!G33/'3.1.a'!$G$183</f>
        <v>-5.3709730308146922E-2</v>
      </c>
      <c r="H33" s="96">
        <f>'3.1'!H33/'3.1.a'!$H$183</f>
        <v>-8.0300691939347038E-2</v>
      </c>
      <c r="I33" s="96">
        <f>'3.1'!I33/'3.1.a'!$I$183</f>
        <v>-7.060156846337215E-2</v>
      </c>
      <c r="J33" s="96">
        <f>'3.1'!J33/'3.1.a'!$J$183</f>
        <v>-7.7157609746322534E-2</v>
      </c>
      <c r="K33" s="96">
        <f>'3.1'!K33/'3.1.a'!$K$183</f>
        <v>-6.786287684206016E-2</v>
      </c>
      <c r="L33" s="96">
        <f>'3.1'!L33/'3.1.a'!$L$183</f>
        <v>-5.2940055343633351E-2</v>
      </c>
      <c r="M33" s="96">
        <f>'3.1'!M33/'3.1.a'!$M$183</f>
        <v>-0.12706144864486557</v>
      </c>
    </row>
    <row r="34" spans="1:13" ht="20.100000000000001" customHeight="1" x14ac:dyDescent="0.25">
      <c r="A34" s="126"/>
      <c r="B34" s="126" t="s">
        <v>400</v>
      </c>
      <c r="C34" s="96">
        <f>'3.1'!C34/'3.1.a'!$C$183</f>
        <v>1.1812207899481422E-2</v>
      </c>
      <c r="D34" s="96">
        <f>'3.1'!D34/'3.1.a'!$D$183</f>
        <v>1.8773207489980577E-2</v>
      </c>
      <c r="E34" s="96">
        <f>'3.1'!E34/'3.1.a'!$E$183</f>
        <v>1.8062366177143629E-2</v>
      </c>
      <c r="F34" s="96">
        <f>'3.1'!F34/'3.1.a'!$F$183</f>
        <v>1.2367621487924087E-2</v>
      </c>
      <c r="G34" s="96">
        <f>'3.1'!G34/'3.1.a'!$G$183</f>
        <v>-6.3205903617203569E-3</v>
      </c>
      <c r="H34" s="96">
        <f>'3.1'!H34/'3.1.a'!$H$183</f>
        <v>-8.8792378573175589E-3</v>
      </c>
      <c r="I34" s="96">
        <f>'3.1'!I34/'3.1.a'!$I$183</f>
        <v>-1.9045290624681716E-2</v>
      </c>
      <c r="J34" s="96">
        <f>'3.1'!J34/'3.1.a'!$J$183</f>
        <v>-1.8516880485697086E-2</v>
      </c>
      <c r="K34" s="96">
        <f>'3.1'!K34/'3.1.a'!$K$183</f>
        <v>-1.28346117818973E-2</v>
      </c>
      <c r="L34" s="96">
        <f>'3.1'!L34/'3.1.a'!$L$183</f>
        <v>-9.101181374996577E-3</v>
      </c>
      <c r="M34" s="96">
        <f>'3.1'!M34/'3.1.a'!$M$183</f>
        <v>-8.8774415553968505E-2</v>
      </c>
    </row>
    <row r="35" spans="1:13" ht="20.100000000000001" customHeight="1" x14ac:dyDescent="0.25">
      <c r="A35" s="128" t="s">
        <v>255</v>
      </c>
      <c r="B35" s="129"/>
      <c r="C35" s="149"/>
      <c r="D35" s="149"/>
      <c r="E35" s="149"/>
      <c r="F35" s="149"/>
      <c r="G35" s="149"/>
      <c r="H35" s="149"/>
      <c r="I35" s="149"/>
      <c r="J35" s="149"/>
      <c r="K35" s="149"/>
      <c r="L35" s="149"/>
      <c r="M35" s="149"/>
    </row>
    <row r="36" spans="1:13" ht="20.100000000000001" customHeight="1" x14ac:dyDescent="0.25">
      <c r="A36" s="130" t="s">
        <v>238</v>
      </c>
      <c r="B36" s="131" t="s">
        <v>390</v>
      </c>
      <c r="C36" s="150">
        <f>'3.1'!C36/'3.1.a'!$C$183</f>
        <v>7.7379936411140233E-3</v>
      </c>
      <c r="D36" s="150">
        <f>'3.1'!D36/'3.1.a'!$D$183</f>
        <v>5.826104905164128E-3</v>
      </c>
      <c r="E36" s="150">
        <f>'3.1'!E36/'3.1.a'!$E$183</f>
        <v>5.2307674489721588E-3</v>
      </c>
      <c r="F36" s="150">
        <f>'3.1'!F36/'3.1.a'!$F$183</f>
        <v>6.1528452771527752E-3</v>
      </c>
      <c r="G36" s="150">
        <f>'3.1'!G36/'3.1.a'!$G$183</f>
        <v>6.7861795159289235E-3</v>
      </c>
      <c r="H36" s="150">
        <f>'3.1'!H36/'3.1.a'!$H$183</f>
        <v>4.205086322480101E-3</v>
      </c>
      <c r="I36" s="150">
        <f>'3.1'!I36/'3.1.a'!$I$183</f>
        <v>3.7274436684226761E-3</v>
      </c>
      <c r="J36" s="150">
        <f>'3.1'!J36/'3.1.a'!$J$183</f>
        <v>3.5431464870901261E-3</v>
      </c>
      <c r="K36" s="150">
        <f>'3.1'!K36/'3.1.a'!$K$183</f>
        <v>3.6106605550806311E-3</v>
      </c>
      <c r="L36" s="150">
        <f>'3.1'!L36/'3.1.a'!$L$183</f>
        <v>3.2638566654448402E-3</v>
      </c>
      <c r="M36" s="150">
        <f>'3.1'!M36/'3.1.a'!$M$183</f>
        <v>3.1081010282203144E-3</v>
      </c>
    </row>
    <row r="37" spans="1:13" ht="20.100000000000001" customHeight="1" x14ac:dyDescent="0.25">
      <c r="A37" s="130" t="s">
        <v>239</v>
      </c>
      <c r="B37" s="131" t="s">
        <v>250</v>
      </c>
      <c r="C37" s="150">
        <f>'3.1'!C37/'3.1.a'!$C$183</f>
        <v>-1.6793892433059392E-2</v>
      </c>
      <c r="D37" s="150">
        <f>'3.1'!D37/'3.1.a'!$D$183</f>
        <v>-2.2027689790609834E-2</v>
      </c>
      <c r="E37" s="150">
        <f>'3.1'!E37/'3.1.a'!$E$183</f>
        <v>-1.355406081256229E-2</v>
      </c>
      <c r="F37" s="150">
        <f>'3.1'!F37/'3.1.a'!$F$183</f>
        <v>-2.2846533260282336E-2</v>
      </c>
      <c r="G37" s="150">
        <f>'3.1'!G37/'3.1.a'!$G$183</f>
        <v>-4.8001922758959072E-2</v>
      </c>
      <c r="H37" s="150">
        <f>'3.1'!H37/'3.1.a'!$H$183</f>
        <v>-7.6628554333970797E-2</v>
      </c>
      <c r="I37" s="150">
        <f>'3.1'!I37/'3.1.a'!$I$183</f>
        <v>-6.7393662444261829E-2</v>
      </c>
      <c r="J37" s="150">
        <f>'3.1'!J37/'3.1.a'!$J$183</f>
        <v>-7.4768337317357172E-2</v>
      </c>
      <c r="K37" s="150">
        <f>'3.1'!K37/'3.1.a'!$K$183</f>
        <v>-6.4581084120507878E-2</v>
      </c>
      <c r="L37" s="150">
        <f>'3.1'!L37/'3.1.a'!$L$183</f>
        <v>-5.0505134807733998E-2</v>
      </c>
      <c r="M37" s="150">
        <f>'3.1'!M37/'3.1.a'!$M$183</f>
        <v>-0.12477159248288242</v>
      </c>
    </row>
    <row r="38" spans="1:13" ht="20.100000000000001" customHeight="1" x14ac:dyDescent="0.25">
      <c r="A38" s="133" t="s">
        <v>240</v>
      </c>
      <c r="B38" s="134" t="s">
        <v>251</v>
      </c>
      <c r="C38" s="151">
        <f>'3.1'!C38/'3.1.a'!$C$183</f>
        <v>-2.1470607702600369E-2</v>
      </c>
      <c r="D38" s="151">
        <f>'3.1'!D38/'3.1.a'!$D$183</f>
        <v>-2.6541463953834159E-2</v>
      </c>
      <c r="E38" s="151">
        <f>'3.1'!E38/'3.1.a'!$E$183</f>
        <v>-1.7901317996721001E-2</v>
      </c>
      <c r="F38" s="151">
        <f>'3.1'!F38/'3.1.a'!$F$183</f>
        <v>-2.7017311404782158E-2</v>
      </c>
      <c r="G38" s="151">
        <f>'3.1'!G38/'3.1.a'!$G$183</f>
        <v>-5.2321500993324298E-2</v>
      </c>
      <c r="H38" s="151">
        <f>'3.1'!H38/'3.1.a'!$H$183</f>
        <v>-8.1274149649481514E-2</v>
      </c>
      <c r="I38" s="151">
        <f>'3.1'!I38/'3.1.a'!$I$183</f>
        <v>-7.2215874349152553E-2</v>
      </c>
      <c r="J38" s="151">
        <f>'3.1'!J38/'3.1.a'!$J$183</f>
        <v>-7.9810151828160467E-2</v>
      </c>
      <c r="K38" s="151">
        <f>'3.1'!K38/'3.1.a'!$K$183</f>
        <v>-6.9449991710641035E-2</v>
      </c>
      <c r="L38" s="151">
        <f>'3.1'!L38/'3.1.a'!$L$183</f>
        <v>-5.5483247761487789E-2</v>
      </c>
      <c r="M38" s="151">
        <f>'3.1'!M38/'3.1.a'!$M$183</f>
        <v>-0.12997872265744048</v>
      </c>
    </row>
    <row r="39" spans="1:13" ht="20.100000000000001" customHeight="1" x14ac:dyDescent="0.25">
      <c r="A39" s="138"/>
      <c r="B39" s="139"/>
      <c r="C39" s="140"/>
      <c r="D39" s="140"/>
      <c r="E39" s="140"/>
      <c r="F39" s="140"/>
      <c r="G39" s="140"/>
      <c r="H39" s="140"/>
      <c r="I39" s="140"/>
      <c r="J39" s="140"/>
      <c r="K39" s="140"/>
      <c r="L39" s="140"/>
      <c r="M39" s="140"/>
    </row>
    <row r="40" spans="1:13" s="136" customFormat="1" ht="20.100000000000001" customHeight="1" x14ac:dyDescent="0.25">
      <c r="A40" s="322" t="s">
        <v>635</v>
      </c>
      <c r="B40" s="322"/>
      <c r="C40" s="85">
        <v>2010</v>
      </c>
      <c r="D40" s="85">
        <v>2011</v>
      </c>
      <c r="E40" s="85">
        <v>2012</v>
      </c>
      <c r="F40" s="85">
        <v>2013</v>
      </c>
      <c r="G40" s="85">
        <v>2014</v>
      </c>
      <c r="H40" s="85">
        <v>2015</v>
      </c>
      <c r="I40" s="85">
        <v>2016</v>
      </c>
      <c r="J40" s="85">
        <v>2017</v>
      </c>
      <c r="K40" s="85">
        <v>2018</v>
      </c>
      <c r="L40" s="85">
        <v>2019</v>
      </c>
      <c r="M40" s="85">
        <v>2020</v>
      </c>
    </row>
    <row r="41" spans="1:13" ht="20.100000000000001" customHeight="1" x14ac:dyDescent="0.25">
      <c r="A41" s="18">
        <v>1</v>
      </c>
      <c r="B41" s="19" t="s">
        <v>821</v>
      </c>
      <c r="C41" s="96">
        <f>'3.1'!C41/'3.1.a'!$C$183</f>
        <v>0.29007425601422943</v>
      </c>
      <c r="D41" s="96">
        <f>'3.1'!D41/'3.1.a'!$D$183</f>
        <v>0.29111760558614602</v>
      </c>
      <c r="E41" s="96">
        <f>'3.1'!E41/'3.1.a'!$E$183</f>
        <v>0.29679485061453798</v>
      </c>
      <c r="F41" s="96">
        <f>'3.1'!F41/'3.1.a'!$F$183</f>
        <v>0.28659373362898949</v>
      </c>
      <c r="G41" s="96">
        <f>'3.1'!G41/'3.1.a'!$G$183</f>
        <v>0.27380590580553382</v>
      </c>
      <c r="H41" s="96">
        <f>'3.1'!H41/'3.1.a'!$H$183</f>
        <v>0.29260957653150144</v>
      </c>
      <c r="I41" s="96">
        <f>'3.1'!I41/'3.1.a'!$I$183</f>
        <v>0.29680512192843156</v>
      </c>
      <c r="J41" s="96">
        <f>'3.1'!J41/'3.1.a'!$J$183</f>
        <v>0.27843834156466013</v>
      </c>
      <c r="K41" s="96">
        <f>'3.1'!K41/'3.1.a'!$K$183</f>
        <v>0.28596986939482094</v>
      </c>
      <c r="L41" s="96">
        <f>'3.1'!L41/'3.1.a'!$L$183</f>
        <v>0.29127431149806537</v>
      </c>
      <c r="M41" s="96">
        <f>'3.1'!M41/'3.1.a'!$M$183</f>
        <v>0.25753344198665196</v>
      </c>
    </row>
    <row r="42" spans="1:13" ht="20.100000000000001" customHeight="1" x14ac:dyDescent="0.25">
      <c r="A42" s="118">
        <v>11</v>
      </c>
      <c r="B42" s="118" t="s">
        <v>242</v>
      </c>
      <c r="C42" s="146">
        <f>'3.1'!C42/'3.1.a'!$C$183</f>
        <v>0.14249541118347292</v>
      </c>
      <c r="D42" s="146">
        <f>'3.1'!D42/'3.1.a'!$D$183</f>
        <v>0.14851323540857464</v>
      </c>
      <c r="E42" s="146">
        <f>'3.1'!E42/'3.1.a'!$E$183</f>
        <v>0.14332365016878346</v>
      </c>
      <c r="F42" s="146">
        <f>'3.1'!F42/'3.1.a'!$F$183</f>
        <v>0.14125513447868668</v>
      </c>
      <c r="G42" s="146">
        <f>'3.1'!G42/'3.1.a'!$G$183</f>
        <v>0.13490125274570089</v>
      </c>
      <c r="H42" s="146">
        <f>'3.1'!H42/'3.1.a'!$H$183</f>
        <v>0.13629716791216398</v>
      </c>
      <c r="I42" s="146">
        <f>'3.1'!I42/'3.1.a'!$I$183</f>
        <v>0.13710482593210416</v>
      </c>
      <c r="J42" s="146">
        <f>'3.1'!J42/'3.1.a'!$J$183</f>
        <v>0.136052890728457</v>
      </c>
      <c r="K42" s="146">
        <f>'3.1'!K42/'3.1.a'!$K$183</f>
        <v>0.13940349282695164</v>
      </c>
      <c r="L42" s="146">
        <f>'3.1'!L42/'3.1.a'!$L$183</f>
        <v>0.13736163640960786</v>
      </c>
      <c r="M42" s="146">
        <f>'3.1'!M42/'3.1.a'!$M$183</f>
        <v>0.12983124449680405</v>
      </c>
    </row>
    <row r="43" spans="1:13" ht="20.100000000000001" customHeight="1" x14ac:dyDescent="0.25">
      <c r="A43" s="21">
        <v>111</v>
      </c>
      <c r="B43" s="22" t="s">
        <v>256</v>
      </c>
      <c r="C43" s="147">
        <f>'3.1'!C43/'3.1.a'!$C$183</f>
        <v>6.6519153396802477E-2</v>
      </c>
      <c r="D43" s="147">
        <f>'3.1'!D43/'3.1.a'!$D$183</f>
        <v>7.1748577075515518E-2</v>
      </c>
      <c r="E43" s="147">
        <f>'3.1'!E43/'3.1.a'!$E$183</f>
        <v>6.7486902032760088E-2</v>
      </c>
      <c r="F43" s="147">
        <f>'3.1'!F43/'3.1.a'!$F$183</f>
        <v>6.7666335503741182E-2</v>
      </c>
      <c r="G43" s="147">
        <f>'3.1'!G43/'3.1.a'!$G$183</f>
        <v>6.612893402317721E-2</v>
      </c>
      <c r="H43" s="147">
        <f>'3.1'!H43/'3.1.a'!$H$183</f>
        <v>6.6901430604412976E-2</v>
      </c>
      <c r="I43" s="147">
        <f>'3.1'!I43/'3.1.a'!$I$183</f>
        <v>7.2288435832549611E-2</v>
      </c>
      <c r="J43" s="147">
        <f>'3.1'!J43/'3.1.a'!$J$183</f>
        <v>6.9651040607035183E-2</v>
      </c>
      <c r="K43" s="147">
        <f>'3.1'!K43/'3.1.a'!$K$183</f>
        <v>7.0066659638496412E-2</v>
      </c>
      <c r="L43" s="147">
        <f>'3.1'!L43/'3.1.a'!$L$183</f>
        <v>7.2623196638056511E-2</v>
      </c>
      <c r="M43" s="147">
        <f>'3.1'!M43/'3.1.a'!$M$183</f>
        <v>7.0576975724752758E-2</v>
      </c>
    </row>
    <row r="44" spans="1:13" ht="20.100000000000001" customHeight="1" x14ac:dyDescent="0.25">
      <c r="A44" s="21">
        <v>112</v>
      </c>
      <c r="B44" s="22" t="s">
        <v>257</v>
      </c>
      <c r="C44" s="147">
        <f>'3.1'!C44/'3.1.a'!$C$183</f>
        <v>3.2247878705878022E-3</v>
      </c>
      <c r="D44" s="147">
        <f>'3.1'!D44/'3.1.a'!$D$183</f>
        <v>3.3919814411607582E-3</v>
      </c>
      <c r="E44" s="147">
        <f>'3.1'!E44/'3.1.a'!$E$183</f>
        <v>3.465924915655194E-3</v>
      </c>
      <c r="F44" s="147">
        <f>'3.1'!F44/'3.1.a'!$F$183</f>
        <v>3.5121331617150439E-3</v>
      </c>
      <c r="G44" s="147">
        <f>'3.1'!G44/'3.1.a'!$G$183</f>
        <v>3.5853063995796475E-3</v>
      </c>
      <c r="H44" s="147">
        <f>'3.1'!H44/'3.1.a'!$H$183</f>
        <v>3.600384814165347E-3</v>
      </c>
      <c r="I44" s="147">
        <f>'3.1'!I44/'3.1.a'!$I$183</f>
        <v>3.5394796967123106E-3</v>
      </c>
      <c r="J44" s="147">
        <f>'3.1'!J44/'3.1.a'!$J$183</f>
        <v>3.4518771337574742E-3</v>
      </c>
      <c r="K44" s="147">
        <f>'3.1'!K44/'3.1.a'!$K$183</f>
        <v>3.4844068541181562E-3</v>
      </c>
      <c r="L44" s="147">
        <f>'3.1'!L44/'3.1.a'!$L$183</f>
        <v>3.2723785557869783E-3</v>
      </c>
      <c r="M44" s="147">
        <f>'3.1'!M44/'3.1.a'!$M$183</f>
        <v>3.124142906366431E-3</v>
      </c>
    </row>
    <row r="45" spans="1:13" ht="20.100000000000001" customHeight="1" x14ac:dyDescent="0.25">
      <c r="A45" s="21">
        <v>113</v>
      </c>
      <c r="B45" s="22" t="s">
        <v>258</v>
      </c>
      <c r="C45" s="147">
        <f>'3.1'!C45/'3.1.a'!$C$183</f>
        <v>1.3583259818258415E-4</v>
      </c>
      <c r="D45" s="147">
        <f>'3.1'!D45/'3.1.a'!$D$183</f>
        <v>1.3763544571291993E-4</v>
      </c>
      <c r="E45" s="147">
        <f>'3.1'!E45/'3.1.a'!$E$183</f>
        <v>1.4280348545514209E-4</v>
      </c>
      <c r="F45" s="147">
        <f>'3.1'!F45/'3.1.a'!$F$183</f>
        <v>1.4671966495542911E-4</v>
      </c>
      <c r="G45" s="147">
        <f>'3.1'!G45/'3.1.a'!$G$183</f>
        <v>1.6072305445467372E-4</v>
      </c>
      <c r="H45" s="147">
        <f>'3.1'!H45/'3.1.a'!$H$183</f>
        <v>1.8856668355797163E-4</v>
      </c>
      <c r="I45" s="147">
        <f>'3.1'!I45/'3.1.a'!$I$183</f>
        <v>1.8498296985259029E-4</v>
      </c>
      <c r="J45" s="147">
        <f>'3.1'!J45/'3.1.a'!$J$183</f>
        <v>1.9940673214051736E-4</v>
      </c>
      <c r="K45" s="147">
        <f>'3.1'!K45/'3.1.a'!$K$183</f>
        <v>2.0625938381451772E-4</v>
      </c>
      <c r="L45" s="147">
        <f>'3.1'!L45/'3.1.a'!$L$183</f>
        <v>2.2358242435665206E-4</v>
      </c>
      <c r="M45" s="147">
        <f>'3.1'!M45/'3.1.a'!$M$183</f>
        <v>2.3965888636923871E-4</v>
      </c>
    </row>
    <row r="46" spans="1:13" ht="20.100000000000001" customHeight="1" x14ac:dyDescent="0.25">
      <c r="A46" s="21">
        <v>114</v>
      </c>
      <c r="B46" s="22" t="s">
        <v>264</v>
      </c>
      <c r="C46" s="147">
        <f>'3.1'!C46/'3.1.a'!$C$183</f>
        <v>6.7142602188428935E-2</v>
      </c>
      <c r="D46" s="147">
        <f>'3.1'!D46/'3.1.a'!$D$183</f>
        <v>6.7070635169413917E-2</v>
      </c>
      <c r="E46" s="147">
        <f>'3.1'!E46/'3.1.a'!$E$183</f>
        <v>6.5862465307311255E-2</v>
      </c>
      <c r="F46" s="147">
        <f>'3.1'!F46/'3.1.a'!$F$183</f>
        <v>6.288563471409904E-2</v>
      </c>
      <c r="G46" s="147">
        <f>'3.1'!G46/'3.1.a'!$G$183</f>
        <v>5.8670111082354266E-2</v>
      </c>
      <c r="H46" s="147">
        <f>'3.1'!H46/'3.1.a'!$H$183</f>
        <v>5.9189119893955283E-2</v>
      </c>
      <c r="I46" s="147">
        <f>'3.1'!I46/'3.1.a'!$I$183</f>
        <v>5.607567290727012E-2</v>
      </c>
      <c r="J46" s="147">
        <f>'3.1'!J46/'3.1.a'!$J$183</f>
        <v>5.7838219115904949E-2</v>
      </c>
      <c r="K46" s="147">
        <f>'3.1'!K46/'3.1.a'!$K$183</f>
        <v>5.9834680207391598E-2</v>
      </c>
      <c r="L46" s="147">
        <f>'3.1'!L46/'3.1.a'!$L$183</f>
        <v>5.544624457590442E-2</v>
      </c>
      <c r="M46" s="147">
        <f>'3.1'!M46/'3.1.a'!$M$183</f>
        <v>4.9752606766080808E-2</v>
      </c>
    </row>
    <row r="47" spans="1:13" ht="20.100000000000001" customHeight="1" x14ac:dyDescent="0.25">
      <c r="A47" s="21">
        <v>115</v>
      </c>
      <c r="B47" s="22" t="s">
        <v>273</v>
      </c>
      <c r="C47" s="147">
        <f>'3.1'!C47/'3.1.a'!$C$183</f>
        <v>5.4255847193366074E-3</v>
      </c>
      <c r="D47" s="147">
        <f>'3.1'!D47/'3.1.a'!$D$183</f>
        <v>6.0901965033536834E-3</v>
      </c>
      <c r="E47" s="147">
        <f>'3.1'!E47/'3.1.a'!$E$183</f>
        <v>6.4653141906865557E-3</v>
      </c>
      <c r="F47" s="147">
        <f>'3.1'!F47/'3.1.a'!$F$183</f>
        <v>6.9356782312220725E-3</v>
      </c>
      <c r="G47" s="147">
        <f>'3.1'!G47/'3.1.a'!$G$183</f>
        <v>6.363270587270738E-3</v>
      </c>
      <c r="H47" s="147">
        <f>'3.1'!H47/'3.1.a'!$H$183</f>
        <v>6.4994568908585317E-3</v>
      </c>
      <c r="I47" s="147">
        <f>'3.1'!I47/'3.1.a'!$I$183</f>
        <v>5.0161060774169099E-3</v>
      </c>
      <c r="J47" s="147">
        <f>'3.1'!J47/'3.1.a'!$J$183</f>
        <v>4.9123471285156409E-3</v>
      </c>
      <c r="K47" s="147">
        <f>'3.1'!K47/'3.1.a'!$K$183</f>
        <v>5.8114329854139146E-3</v>
      </c>
      <c r="L47" s="147">
        <f>'3.1'!L47/'3.1.a'!$L$183</f>
        <v>5.7962274041802823E-3</v>
      </c>
      <c r="M47" s="147">
        <f>'3.1'!M47/'3.1.a'!$M$183</f>
        <v>6.1389323772102341E-3</v>
      </c>
    </row>
    <row r="48" spans="1:13" ht="20.100000000000001" customHeight="1" x14ac:dyDescent="0.25">
      <c r="A48" s="21">
        <v>116</v>
      </c>
      <c r="B48" s="22" t="s">
        <v>278</v>
      </c>
      <c r="C48" s="147">
        <f>'3.1'!C48/'3.1.a'!$C$183</f>
        <v>4.7450410134521513E-5</v>
      </c>
      <c r="D48" s="147">
        <f>'3.1'!D48/'3.1.a'!$D$183</f>
        <v>7.4209773417859752E-5</v>
      </c>
      <c r="E48" s="147">
        <f>'3.1'!E48/'3.1.a'!$E$183</f>
        <v>-9.9759763084764354E-5</v>
      </c>
      <c r="F48" s="147">
        <f>'3.1'!F48/'3.1.a'!$F$183</f>
        <v>1.086332029539245E-4</v>
      </c>
      <c r="G48" s="147">
        <f>'3.1'!G48/'3.1.a'!$G$183</f>
        <v>-7.0924011356382356E-6</v>
      </c>
      <c r="H48" s="147">
        <f>'3.1'!H48/'3.1.a'!$H$183</f>
        <v>-8.1790974786129E-5</v>
      </c>
      <c r="I48" s="147">
        <f>'3.1'!I48/'3.1.a'!$I$183</f>
        <v>1.4844830259319659E-7</v>
      </c>
      <c r="J48" s="147">
        <f>'3.1'!J48/'3.1.a'!$J$183</f>
        <v>1.1103216637696821E-11</v>
      </c>
      <c r="K48" s="147">
        <f>'3.1'!K48/'3.1.a'!$K$183</f>
        <v>5.3757717041961327E-8</v>
      </c>
      <c r="L48" s="147">
        <f>'3.1'!L48/'3.1.a'!$L$183</f>
        <v>6.8113229962572444E-9</v>
      </c>
      <c r="M48" s="147">
        <f>'3.1'!M48/'3.1.a'!$M$183</f>
        <v>-1.0721639754268705E-6</v>
      </c>
    </row>
    <row r="49" spans="1:13" ht="20.100000000000001" customHeight="1" x14ac:dyDescent="0.25">
      <c r="A49" s="118">
        <v>12</v>
      </c>
      <c r="B49" s="118" t="s">
        <v>246</v>
      </c>
      <c r="C49" s="146">
        <f>'3.1'!C49/'3.1.a'!$C$183</f>
        <v>9.1551022219617251E-2</v>
      </c>
      <c r="D49" s="146">
        <f>'3.1'!D49/'3.1.a'!$D$183</f>
        <v>9.2829395079931779E-2</v>
      </c>
      <c r="E49" s="146">
        <f>'3.1'!E49/'3.1.a'!$E$183</f>
        <v>9.3316489984403048E-2</v>
      </c>
      <c r="F49" s="146">
        <f>'3.1'!F49/'3.1.a'!$F$183</f>
        <v>9.2444892288071595E-2</v>
      </c>
      <c r="G49" s="146">
        <f>'3.1'!G49/'3.1.a'!$G$183</f>
        <v>9.2498893480979963E-2</v>
      </c>
      <c r="H49" s="146">
        <f>'3.1'!H49/'3.1.a'!$H$183</f>
        <v>9.2518015200861614E-2</v>
      </c>
      <c r="I49" s="146">
        <f>'3.1'!I49/'3.1.a'!$I$183</f>
        <v>9.2843353822453081E-2</v>
      </c>
      <c r="J49" s="146">
        <f>'3.1'!J49/'3.1.a'!$J$183</f>
        <v>9.4316267060085168E-2</v>
      </c>
      <c r="K49" s="146">
        <f>'3.1'!K49/'3.1.a'!$K$183</f>
        <v>9.2356363699087105E-2</v>
      </c>
      <c r="L49" s="146">
        <f>'3.1'!L49/'3.1.a'!$L$183</f>
        <v>9.2642749430019017E-2</v>
      </c>
      <c r="M49" s="146">
        <f>'3.1'!M49/'3.1.a'!$M$183</f>
        <v>9.0680107875666022E-2</v>
      </c>
    </row>
    <row r="50" spans="1:13" ht="20.100000000000001" customHeight="1" x14ac:dyDescent="0.25">
      <c r="A50" s="118">
        <v>13</v>
      </c>
      <c r="B50" s="118" t="s">
        <v>243</v>
      </c>
      <c r="C50" s="146">
        <f>'3.1'!C50/'3.1.a'!$C$183</f>
        <v>7.5309318354531207E-5</v>
      </c>
      <c r="D50" s="146">
        <f>'3.1'!D50/'3.1.a'!$D$183</f>
        <v>1.0820259864198327E-4</v>
      </c>
      <c r="E50" s="146">
        <f>'3.1'!E50/'3.1.a'!$E$183</f>
        <v>1.343508188487069E-4</v>
      </c>
      <c r="F50" s="146">
        <f>'3.1'!F50/'3.1.a'!$F$183</f>
        <v>7.8315038210719865E-5</v>
      </c>
      <c r="G50" s="146">
        <f>'3.1'!G50/'3.1.a'!$G$183</f>
        <v>8.871958032709385E-5</v>
      </c>
      <c r="H50" s="146">
        <f>'3.1'!H50/'3.1.a'!$H$183</f>
        <v>9.3171545940507909E-5</v>
      </c>
      <c r="I50" s="146">
        <f>'3.1'!I50/'3.1.a'!$I$183</f>
        <v>1.0234351807881165E-4</v>
      </c>
      <c r="J50" s="146">
        <f>'3.1'!J50/'3.1.a'!$J$183</f>
        <v>1.8503165055571536E-4</v>
      </c>
      <c r="K50" s="146">
        <f>'3.1'!K50/'3.1.a'!$K$183</f>
        <v>1.3085365001646882E-4</v>
      </c>
      <c r="L50" s="146">
        <f>'3.1'!L50/'3.1.a'!$L$183</f>
        <v>1.4241761599275424E-4</v>
      </c>
      <c r="M50" s="146">
        <f>'3.1'!M50/'3.1.a'!$M$183</f>
        <v>9.1286315056748939E-5</v>
      </c>
    </row>
    <row r="51" spans="1:13" ht="20.100000000000001" customHeight="1" x14ac:dyDescent="0.25">
      <c r="A51" s="118">
        <v>14</v>
      </c>
      <c r="B51" s="118" t="s">
        <v>247</v>
      </c>
      <c r="C51" s="146">
        <f>'3.1'!C51/'3.1.a'!$C$183</f>
        <v>5.5952513292784771E-2</v>
      </c>
      <c r="D51" s="146">
        <f>'3.1'!D51/'3.1.a'!$D$183</f>
        <v>4.9666772498997647E-2</v>
      </c>
      <c r="E51" s="146">
        <f>'3.1'!E51/'3.1.a'!$E$183</f>
        <v>6.0020359642502637E-2</v>
      </c>
      <c r="F51" s="146">
        <f>'3.1'!F51/'3.1.a'!$F$183</f>
        <v>5.2815391824020549E-2</v>
      </c>
      <c r="G51" s="146">
        <f>'3.1'!G51/'3.1.a'!$G$183</f>
        <v>4.631703999852594E-2</v>
      </c>
      <c r="H51" s="146">
        <f>'3.1'!H51/'3.1.a'!$H$183</f>
        <v>6.3701221872535296E-2</v>
      </c>
      <c r="I51" s="146">
        <f>'3.1'!I51/'3.1.a'!$I$183</f>
        <v>6.6754598655795486E-2</v>
      </c>
      <c r="J51" s="146">
        <f>'3.1'!J51/'3.1.a'!$J$183</f>
        <v>4.7884152125562247E-2</v>
      </c>
      <c r="K51" s="146">
        <f>'3.1'!K51/'3.1.a'!$K$183</f>
        <v>5.407915921876575E-2</v>
      </c>
      <c r="L51" s="146">
        <f>'3.1'!L51/'3.1.a'!$L$183</f>
        <v>6.1127508042445794E-2</v>
      </c>
      <c r="M51" s="146">
        <f>'3.1'!M51/'3.1.a'!$M$183</f>
        <v>3.6930803299125098E-2</v>
      </c>
    </row>
    <row r="52" spans="1:13" ht="20.100000000000001" customHeight="1" x14ac:dyDescent="0.25">
      <c r="A52" s="121">
        <v>1411</v>
      </c>
      <c r="B52" s="121" t="s">
        <v>822</v>
      </c>
      <c r="C52" s="148">
        <f>'3.1'!C52/'3.1.a'!$C$183</f>
        <v>3.5021846942622233E-2</v>
      </c>
      <c r="D52" s="148">
        <f>'3.1'!D52/'3.1.a'!$D$183</f>
        <v>3.1143731571331826E-2</v>
      </c>
      <c r="E52" s="148">
        <f>'3.1'!E52/'3.1.a'!$E$183</f>
        <v>3.3773025111302757E-2</v>
      </c>
      <c r="F52" s="148">
        <f>'3.1'!F52/'3.1.a'!$F$183</f>
        <v>2.9345057698905826E-2</v>
      </c>
      <c r="G52" s="148">
        <f>'3.1'!G52/'3.1.a'!$G$183</f>
        <v>2.7878618424289216E-2</v>
      </c>
      <c r="H52" s="148">
        <f>'3.1'!H52/'3.1.a'!$H$183</f>
        <v>4.6805622125634681E-2</v>
      </c>
      <c r="I52" s="148">
        <f>'3.1'!I52/'3.1.a'!$I$183</f>
        <v>4.7511870065908339E-2</v>
      </c>
      <c r="J52" s="148">
        <f>'3.1'!J52/'3.1.a'!$J$183</f>
        <v>3.0129300017940279E-2</v>
      </c>
      <c r="K52" s="148">
        <f>'3.1'!K52/'3.1.a'!$K$183</f>
        <v>3.2022527183546867E-2</v>
      </c>
      <c r="L52" s="148">
        <f>'3.1'!L52/'3.1.a'!$L$183</f>
        <v>2.698810169418539E-2</v>
      </c>
      <c r="M52" s="148">
        <f>'3.1'!M52/'3.1.a'!$M$183</f>
        <v>1.9742122996027938E-2</v>
      </c>
    </row>
    <row r="53" spans="1:13" ht="20.100000000000001" customHeight="1" x14ac:dyDescent="0.25">
      <c r="A53" s="123" t="s">
        <v>394</v>
      </c>
      <c r="B53" s="121" t="s">
        <v>395</v>
      </c>
      <c r="C53" s="148">
        <f>'3.1'!C53/'3.1.a'!$C$183</f>
        <v>2.0930666350162538E-2</v>
      </c>
      <c r="D53" s="148">
        <f>'3.1'!D53/'3.1.a'!$D$183</f>
        <v>1.852304092766582E-2</v>
      </c>
      <c r="E53" s="148">
        <f>'3.1'!E53/'3.1.a'!$E$183</f>
        <v>2.624733453119988E-2</v>
      </c>
      <c r="F53" s="148">
        <f>'3.1'!F53/'3.1.a'!$F$183</f>
        <v>2.3470334125114727E-2</v>
      </c>
      <c r="G53" s="148">
        <f>'3.1'!G53/'3.1.a'!$G$183</f>
        <v>1.8438421574236721E-2</v>
      </c>
      <c r="H53" s="148">
        <f>'3.1'!H53/'3.1.a'!$H$183</f>
        <v>1.6895599746900618E-2</v>
      </c>
      <c r="I53" s="148">
        <f>'3.1'!I53/'3.1.a'!$I$183</f>
        <v>1.9242728589887143E-2</v>
      </c>
      <c r="J53" s="148">
        <f>'3.1'!J53/'3.1.a'!$J$183</f>
        <v>1.7754852107621968E-2</v>
      </c>
      <c r="K53" s="148">
        <f>'3.1'!K53/'3.1.a'!$K$183</f>
        <v>2.2056632035218883E-2</v>
      </c>
      <c r="L53" s="148">
        <f>'3.1'!L53/'3.1.a'!$L$183</f>
        <v>3.4139406348260404E-2</v>
      </c>
      <c r="M53" s="148">
        <f>'3.1'!M53/'3.1.a'!$M$183</f>
        <v>1.718868030309716E-2</v>
      </c>
    </row>
    <row r="54" spans="1:13" ht="20.100000000000001" customHeight="1" x14ac:dyDescent="0.25">
      <c r="A54" s="18" t="s">
        <v>396</v>
      </c>
      <c r="B54" s="19" t="s">
        <v>823</v>
      </c>
      <c r="C54" s="96">
        <f>'3.1'!C54/'3.1.a'!$C$183</f>
        <v>0.31032653619560757</v>
      </c>
      <c r="D54" s="96">
        <f>'3.1'!D54/'3.1.a'!$D$183</f>
        <v>0.31369179848998541</v>
      </c>
      <c r="E54" s="96">
        <f>'3.1'!E54/'3.1.a'!$E$183</f>
        <v>0.30847260995179288</v>
      </c>
      <c r="F54" s="96">
        <f>'3.1'!F54/'3.1.a'!$F$183</f>
        <v>0.30984355830719279</v>
      </c>
      <c r="G54" s="96">
        <f>'3.1'!G54/'3.1.a'!$G$183</f>
        <v>0.3220827313359883</v>
      </c>
      <c r="H54" s="96">
        <f>'3.1'!H54/'3.1.a'!$H$183</f>
        <v>0.36827161480344334</v>
      </c>
      <c r="I54" s="96">
        <f>'3.1'!I54/'3.1.a'!$I$183</f>
        <v>0.36330222152355973</v>
      </c>
      <c r="J54" s="96">
        <f>'3.1'!J54/'3.1.a'!$J$183</f>
        <v>0.35982460222090579</v>
      </c>
      <c r="K54" s="96">
        <f>'3.1'!K54/'3.1.a'!$K$183</f>
        <v>0.35295529696074579</v>
      </c>
      <c r="L54" s="96">
        <f>'3.1'!L54/'3.1.a'!$L$183</f>
        <v>0.34480754129517549</v>
      </c>
      <c r="M54" s="96">
        <f>'3.1'!M54/'3.1.a'!$M$183</f>
        <v>0.38384418522868508</v>
      </c>
    </row>
    <row r="55" spans="1:13" ht="20.100000000000001" customHeight="1" x14ac:dyDescent="0.25">
      <c r="A55" s="118">
        <v>2</v>
      </c>
      <c r="B55" s="118" t="s">
        <v>490</v>
      </c>
      <c r="C55" s="146">
        <f>'3.1'!C55/'3.1.a'!$C$183</f>
        <v>0.30701418245823159</v>
      </c>
      <c r="D55" s="146">
        <f>'3.1'!D55/'3.1.a'!$D$183</f>
        <v>0.31306498208333444</v>
      </c>
      <c r="E55" s="146">
        <f>'3.1'!E55/'3.1.a'!$E$183</f>
        <v>0.30794052887995566</v>
      </c>
      <c r="F55" s="146">
        <f>'3.1'!F55/'3.1.a'!$F$183</f>
        <v>0.30836545353499056</v>
      </c>
      <c r="G55" s="146">
        <f>'3.1'!G55/'3.1.a'!$G$183</f>
        <v>0.32069450202116573</v>
      </c>
      <c r="H55" s="146">
        <f>'3.1'!H55/'3.1.a'!$H$183</f>
        <v>0.3692450725135778</v>
      </c>
      <c r="I55" s="146">
        <f>'3.1'!I55/'3.1.a'!$I$183</f>
        <v>0.36491652740934011</v>
      </c>
      <c r="J55" s="146">
        <f>'3.1'!J55/'3.1.a'!$J$183</f>
        <v>0.36247714430274369</v>
      </c>
      <c r="K55" s="146">
        <f>'3.1'!K55/'3.1.a'!$K$183</f>
        <v>0.35454241182932666</v>
      </c>
      <c r="L55" s="146">
        <f>'3.1'!L55/'3.1.a'!$L$183</f>
        <v>0.34735073371302994</v>
      </c>
      <c r="M55" s="146">
        <f>'3.1'!M55/'3.1.a'!$M$183</f>
        <v>0.38676145924125999</v>
      </c>
    </row>
    <row r="56" spans="1:13" ht="20.100000000000001" customHeight="1" x14ac:dyDescent="0.25">
      <c r="A56" s="124">
        <v>21</v>
      </c>
      <c r="B56" s="124" t="s">
        <v>244</v>
      </c>
      <c r="C56" s="147">
        <f>'3.1'!C56/'3.1.a'!$C$183</f>
        <v>4.1872617360867531E-2</v>
      </c>
      <c r="D56" s="147">
        <f>'3.1'!D56/'3.1.a'!$D$183</f>
        <v>4.0016057500533775E-2</v>
      </c>
      <c r="E56" s="147">
        <f>'3.1'!E56/'3.1.a'!$E$183</f>
        <v>3.7889088764123217E-2</v>
      </c>
      <c r="F56" s="147">
        <f>'3.1'!F56/'3.1.a'!$F$183</f>
        <v>3.7645506734291401E-2</v>
      </c>
      <c r="G56" s="147">
        <f>'3.1'!G56/'3.1.a'!$G$183</f>
        <v>3.7949794363910376E-2</v>
      </c>
      <c r="H56" s="147">
        <f>'3.1'!H56/'3.1.a'!$H$183</f>
        <v>4.030989968167914E-2</v>
      </c>
      <c r="I56" s="147">
        <f>'3.1'!I56/'3.1.a'!$I$183</f>
        <v>4.0209122103420342E-2</v>
      </c>
      <c r="J56" s="147">
        <f>'3.1'!J56/'3.1.a'!$J$183</f>
        <v>4.211052988516148E-2</v>
      </c>
      <c r="K56" s="147">
        <f>'3.1'!K56/'3.1.a'!$K$183</f>
        <v>4.1540163781633326E-2</v>
      </c>
      <c r="L56" s="147">
        <f>'3.1'!L56/'3.1.a'!$L$183</f>
        <v>4.1277083441587266E-2</v>
      </c>
      <c r="M56" s="147">
        <f>'3.1'!M56/'3.1.a'!$M$183</f>
        <v>4.0554584568657341E-2</v>
      </c>
    </row>
    <row r="57" spans="1:13" ht="20.100000000000001" customHeight="1" x14ac:dyDescent="0.25">
      <c r="A57" s="124">
        <v>22</v>
      </c>
      <c r="B57" s="124" t="s">
        <v>245</v>
      </c>
      <c r="C57" s="147">
        <f>'3.1'!C57/'3.1.a'!$C$183</f>
        <v>1.0089425839402581E-2</v>
      </c>
      <c r="D57" s="147">
        <f>'3.1'!D57/'3.1.a'!$D$183</f>
        <v>9.5128622754617857E-3</v>
      </c>
      <c r="E57" s="147">
        <f>'3.1'!E57/'3.1.a'!$E$183</f>
        <v>9.2679182806686741E-3</v>
      </c>
      <c r="F57" s="147">
        <f>'3.1'!F57/'3.1.a'!$F$183</f>
        <v>9.403202973701421E-3</v>
      </c>
      <c r="G57" s="147">
        <f>'3.1'!G57/'3.1.a'!$G$183</f>
        <v>9.4619430831849663E-3</v>
      </c>
      <c r="H57" s="147">
        <f>'3.1'!H57/'3.1.a'!$H$183</f>
        <v>9.6227952634521524E-3</v>
      </c>
      <c r="I57" s="147">
        <f>'3.1'!I57/'3.1.a'!$I$183</f>
        <v>9.7975892545449847E-3</v>
      </c>
      <c r="J57" s="147">
        <f>'3.1'!J57/'3.1.a'!$J$183</f>
        <v>8.9134751410935194E-3</v>
      </c>
      <c r="K57" s="147">
        <f>'3.1'!K57/'3.1.a'!$K$183</f>
        <v>9.0443215862072157E-3</v>
      </c>
      <c r="L57" s="147">
        <f>'3.1'!L57/'3.1.a'!$L$183</f>
        <v>8.5108855549943917E-3</v>
      </c>
      <c r="M57" s="147">
        <f>'3.1'!M57/'3.1.a'!$M$183</f>
        <v>8.2710566612905108E-3</v>
      </c>
    </row>
    <row r="58" spans="1:13" ht="20.100000000000001" customHeight="1" x14ac:dyDescent="0.25">
      <c r="A58" s="124">
        <v>23</v>
      </c>
      <c r="B58" s="124" t="s">
        <v>824</v>
      </c>
      <c r="C58" s="147">
        <f>'3.1'!C58/'3.1.a'!$C$183</f>
        <v>4.6767152695409778E-3</v>
      </c>
      <c r="D58" s="147">
        <f>'3.1'!D58/'3.1.a'!$D$183</f>
        <v>4.5137741632243255E-3</v>
      </c>
      <c r="E58" s="147">
        <f>'3.1'!E58/'3.1.a'!$E$183</f>
        <v>4.3472571841587119E-3</v>
      </c>
      <c r="F58" s="147">
        <f>'3.1'!F58/'3.1.a'!$F$183</f>
        <v>4.1707781444998227E-3</v>
      </c>
      <c r="G58" s="147">
        <f>'3.1'!G58/'3.1.a'!$G$183</f>
        <v>4.3195782343652313E-3</v>
      </c>
      <c r="H58" s="147">
        <f>'3.1'!H58/'3.1.a'!$H$183</f>
        <v>4.6455953155107076E-3</v>
      </c>
      <c r="I58" s="147">
        <f>'3.1'!I58/'3.1.a'!$I$183</f>
        <v>4.8222119048907169E-3</v>
      </c>
      <c r="J58" s="147">
        <f>'3.1'!J58/'3.1.a'!$J$183</f>
        <v>5.0418145108032941E-3</v>
      </c>
      <c r="K58" s="147">
        <f>'3.1'!K58/'3.1.a'!$K$183</f>
        <v>4.8689075901331615E-3</v>
      </c>
      <c r="L58" s="147">
        <f>'3.1'!L58/'3.1.a'!$L$183</f>
        <v>4.9781129537537919E-3</v>
      </c>
      <c r="M58" s="147">
        <f>'3.1'!M58/'3.1.a'!$M$183</f>
        <v>5.2071301745580762E-3</v>
      </c>
    </row>
    <row r="59" spans="1:13" ht="20.100000000000001" customHeight="1" x14ac:dyDescent="0.25">
      <c r="A59" s="124">
        <v>24</v>
      </c>
      <c r="B59" s="124" t="s">
        <v>825</v>
      </c>
      <c r="C59" s="147">
        <f>'3.1'!C59/'3.1.a'!$C$183</f>
        <v>7.0067699925383503E-2</v>
      </c>
      <c r="D59" s="147">
        <f>'3.1'!D59/'3.1.a'!$D$183</f>
        <v>7.5707626096479935E-2</v>
      </c>
      <c r="E59" s="147">
        <f>'3.1'!E59/'3.1.a'!$E$183</f>
        <v>6.8760329688780278E-2</v>
      </c>
      <c r="F59" s="147">
        <f>'3.1'!F59/'3.1.a'!$F$183</f>
        <v>6.878183439380689E-2</v>
      </c>
      <c r="G59" s="147">
        <f>'3.1'!G59/'3.1.a'!$G$183</f>
        <v>7.3725123326473366E-2</v>
      </c>
      <c r="H59" s="147">
        <f>'3.1'!H59/'3.1.a'!$H$183</f>
        <v>0.1167844341840566</v>
      </c>
      <c r="I59" s="147">
        <f>'3.1'!I59/'3.1.a'!$I$183</f>
        <v>9.6807184871182755E-2</v>
      </c>
      <c r="J59" s="147">
        <f>'3.1'!J59/'3.1.a'!$J$183</f>
        <v>8.7105953732006414E-2</v>
      </c>
      <c r="K59" s="147">
        <f>'3.1'!K59/'3.1.a'!$K$183</f>
        <v>8.5396194272252549E-2</v>
      </c>
      <c r="L59" s="147">
        <f>'3.1'!L59/'3.1.a'!$L$183</f>
        <v>6.9081263733741585E-2</v>
      </c>
      <c r="M59" s="147">
        <f>'3.1'!M59/'3.1.a'!$M$183</f>
        <v>5.6960451547729871E-2</v>
      </c>
    </row>
    <row r="60" spans="1:13" ht="20.100000000000001" customHeight="1" x14ac:dyDescent="0.25">
      <c r="A60" s="124">
        <v>25</v>
      </c>
      <c r="B60" s="124" t="s">
        <v>248</v>
      </c>
      <c r="C60" s="147">
        <f>'3.1'!C60/'3.1.a'!$C$183</f>
        <v>1.5839157803718348E-3</v>
      </c>
      <c r="D60" s="147">
        <f>'3.1'!D60/'3.1.a'!$D$183</f>
        <v>2.7172703794137529E-3</v>
      </c>
      <c r="E60" s="147">
        <f>'3.1'!E60/'3.1.a'!$E$183</f>
        <v>2.9947333068668629E-3</v>
      </c>
      <c r="F60" s="147">
        <f>'3.1'!F60/'3.1.a'!$F$183</f>
        <v>4.6922929601428574E-3</v>
      </c>
      <c r="G60" s="147">
        <f>'3.1'!G60/'3.1.a'!$G$183</f>
        <v>5.1523564418317191E-3</v>
      </c>
      <c r="H60" s="147">
        <f>'3.1'!H60/'3.1.a'!$H$183</f>
        <v>4.1110621578685164E-3</v>
      </c>
      <c r="I60" s="147">
        <f>'3.1'!I60/'3.1.a'!$I$183</f>
        <v>4.3366132711209239E-3</v>
      </c>
      <c r="J60" s="147">
        <f>'3.1'!J60/'3.1.a'!$J$183</f>
        <v>3.3333301447745919E-3</v>
      </c>
      <c r="K60" s="147">
        <f>'3.1'!K60/'3.1.a'!$K$183</f>
        <v>3.3838102576704263E-3</v>
      </c>
      <c r="L60" s="147">
        <f>'3.1'!L60/'3.1.a'!$L$183</f>
        <v>2.2186336347360647E-3</v>
      </c>
      <c r="M60" s="147">
        <f>'3.1'!M60/'3.1.a'!$M$183</f>
        <v>1.5153011417598644E-3</v>
      </c>
    </row>
    <row r="61" spans="1:13" ht="20.100000000000001" customHeight="1" x14ac:dyDescent="0.25">
      <c r="A61" s="124">
        <v>26</v>
      </c>
      <c r="B61" s="124" t="s">
        <v>243</v>
      </c>
      <c r="C61" s="147">
        <f>'3.1'!C61/'3.1.a'!$C$183</f>
        <v>6.1905191083261049E-2</v>
      </c>
      <c r="D61" s="147">
        <f>'3.1'!D61/'3.1.a'!$D$183</f>
        <v>6.31129492940746E-2</v>
      </c>
      <c r="E61" s="147">
        <f>'3.1'!E61/'3.1.a'!$E$183</f>
        <v>6.3759360529264883E-2</v>
      </c>
      <c r="F61" s="147">
        <f>'3.1'!F61/'3.1.a'!$F$183</f>
        <v>5.9841010755314838E-2</v>
      </c>
      <c r="G61" s="147">
        <f>'3.1'!G61/'3.1.a'!$G$183</f>
        <v>6.1251539254915721E-2</v>
      </c>
      <c r="H61" s="147">
        <f>'3.1'!H61/'3.1.a'!$H$183</f>
        <v>6.0244100927005162E-2</v>
      </c>
      <c r="I61" s="147">
        <f>'3.1'!I61/'3.1.a'!$I$183</f>
        <v>6.468570164304141E-2</v>
      </c>
      <c r="J61" s="147">
        <f>'3.1'!J61/'3.1.a'!$J$183</f>
        <v>6.1225783016414306E-2</v>
      </c>
      <c r="K61" s="147">
        <f>'3.1'!K61/'3.1.a'!$K$183</f>
        <v>6.3903577325189198E-2</v>
      </c>
      <c r="L61" s="147">
        <f>'3.1'!L61/'3.1.a'!$L$183</f>
        <v>6.5354415512793487E-2</v>
      </c>
      <c r="M61" s="147">
        <f>'3.1'!M61/'3.1.a'!$M$183</f>
        <v>7.8605278684196284E-2</v>
      </c>
    </row>
    <row r="62" spans="1:13" ht="20.100000000000001" customHeight="1" x14ac:dyDescent="0.25">
      <c r="A62" s="124">
        <v>27</v>
      </c>
      <c r="B62" s="124" t="s">
        <v>580</v>
      </c>
      <c r="C62" s="147">
        <f>'3.1'!C62/'3.1.a'!$C$183</f>
        <v>0.11410971007765283</v>
      </c>
      <c r="D62" s="147">
        <f>'3.1'!D62/'3.1.a'!$D$183</f>
        <v>0.11292136514469259</v>
      </c>
      <c r="E62" s="147">
        <f>'3.1'!E62/'3.1.a'!$E$183</f>
        <v>0.11556605201046771</v>
      </c>
      <c r="F62" s="147">
        <f>'3.1'!F62/'3.1.a'!$F$183</f>
        <v>0.11786076835131523</v>
      </c>
      <c r="G62" s="147">
        <f>'3.1'!G62/'3.1.a'!$G$183</f>
        <v>0.12234243838522445</v>
      </c>
      <c r="H62" s="147">
        <f>'3.1'!H62/'3.1.a'!$H$183</f>
        <v>0.12803981535806841</v>
      </c>
      <c r="I62" s="147">
        <f>'3.1'!I62/'3.1.a'!$I$183</f>
        <v>0.13891807031871947</v>
      </c>
      <c r="J62" s="147">
        <f>'3.1'!J62/'3.1.a'!$J$183</f>
        <v>0.1507736883830233</v>
      </c>
      <c r="K62" s="147">
        <f>'3.1'!K62/'3.1.a'!$K$183</f>
        <v>0.1417289050525038</v>
      </c>
      <c r="L62" s="147">
        <f>'3.1'!L62/'3.1.a'!$L$183</f>
        <v>0.14671019035863186</v>
      </c>
      <c r="M62" s="147">
        <f>'3.1'!M62/'3.1.a'!$M$183</f>
        <v>0.19106551206046599</v>
      </c>
    </row>
    <row r="63" spans="1:13" ht="20.100000000000001" customHeight="1" x14ac:dyDescent="0.25">
      <c r="A63" s="124">
        <v>28</v>
      </c>
      <c r="B63" s="124" t="s">
        <v>398</v>
      </c>
      <c r="C63" s="147">
        <f>'3.1'!C63/'3.1.a'!$C$183</f>
        <v>2.7089071217513885E-3</v>
      </c>
      <c r="D63" s="147">
        <f>'3.1'!D63/'3.1.a'!$D$183</f>
        <v>4.5630772294537889E-3</v>
      </c>
      <c r="E63" s="147">
        <f>'3.1'!E63/'3.1.a'!$E$183</f>
        <v>5.3557891156252382E-3</v>
      </c>
      <c r="F63" s="147">
        <f>'3.1'!F63/'3.1.a'!$F$183</f>
        <v>5.9700592219180896E-3</v>
      </c>
      <c r="G63" s="147">
        <f>'3.1'!G63/'3.1.a'!$G$183</f>
        <v>6.491728931259837E-3</v>
      </c>
      <c r="H63" s="147">
        <f>'3.1'!H63/'3.1.a'!$H$183</f>
        <v>5.4873696259371196E-3</v>
      </c>
      <c r="I63" s="147">
        <f>'3.1'!I63/'3.1.a'!$I$183</f>
        <v>5.3400340424194703E-3</v>
      </c>
      <c r="J63" s="147">
        <f>'3.1'!J63/'3.1.a'!$J$183</f>
        <v>3.9725694894668121E-3</v>
      </c>
      <c r="K63" s="147">
        <f>'3.1'!K63/'3.1.a'!$K$183</f>
        <v>4.676531963736995E-3</v>
      </c>
      <c r="L63" s="147">
        <f>'3.1'!L63/'3.1.a'!$L$183</f>
        <v>9.2201485227914881E-3</v>
      </c>
      <c r="M63" s="147">
        <f>'3.1'!M63/'3.1.a'!$M$183</f>
        <v>4.5821444026020921E-3</v>
      </c>
    </row>
    <row r="64" spans="1:13" ht="20.100000000000001" customHeight="1" x14ac:dyDescent="0.25">
      <c r="A64" s="118">
        <v>31</v>
      </c>
      <c r="B64" s="118" t="s">
        <v>612</v>
      </c>
      <c r="C64" s="146">
        <f>'3.1'!C64/'3.1.a'!$C$183</f>
        <v>3.3123537373759182E-3</v>
      </c>
      <c r="D64" s="146">
        <f>'3.1'!D64/'3.1.a'!$D$183</f>
        <v>6.2681640665097319E-4</v>
      </c>
      <c r="E64" s="146">
        <f>'3.1'!E64/'3.1.a'!$E$183</f>
        <v>5.3208107183726813E-4</v>
      </c>
      <c r="F64" s="146">
        <f>'3.1'!F64/'3.1.a'!$F$183</f>
        <v>1.478104772202215E-3</v>
      </c>
      <c r="G64" s="146">
        <f>'3.1'!G64/'3.1.a'!$G$183</f>
        <v>1.3882293148226585E-3</v>
      </c>
      <c r="H64" s="146">
        <f>'3.1'!H64/'3.1.a'!$H$183</f>
        <v>-9.7345771013446637E-4</v>
      </c>
      <c r="I64" s="146">
        <f>'3.1'!I64/'3.1.a'!$I$183</f>
        <v>-1.6143058857803756E-3</v>
      </c>
      <c r="J64" s="146">
        <f>'3.1'!J64/'3.1.a'!$J$183</f>
        <v>-2.6525420818378771E-3</v>
      </c>
      <c r="K64" s="146">
        <f>'3.1'!K64/'3.1.a'!$K$183</f>
        <v>-1.587114868580868E-3</v>
      </c>
      <c r="L64" s="146">
        <f>'3.1'!L64/'3.1.a'!$L$183</f>
        <v>-2.5431924178544031E-3</v>
      </c>
      <c r="M64" s="146">
        <f>'3.1'!M64/'3.1.a'!$M$183</f>
        <v>-2.9172740125748948E-3</v>
      </c>
    </row>
    <row r="65" spans="1:13" ht="20.100000000000001" customHeight="1" x14ac:dyDescent="0.25">
      <c r="A65" s="125">
        <v>311</v>
      </c>
      <c r="B65" s="124" t="s">
        <v>843</v>
      </c>
      <c r="C65" s="147">
        <f>'3.1'!C65/'3.1.a'!$C$183</f>
        <v>3.0612783715730446E-3</v>
      </c>
      <c r="D65" s="147">
        <f>'3.1'!D65/'3.1.a'!$D$183</f>
        <v>1.3123307419398032E-3</v>
      </c>
      <c r="E65" s="147">
        <f>'3.1'!E65/'3.1.a'!$E$183</f>
        <v>8.8351026481344656E-4</v>
      </c>
      <c r="F65" s="147">
        <f>'3.1'!F65/'3.1.a'!$F$183</f>
        <v>1.9820671326529525E-3</v>
      </c>
      <c r="G65" s="147">
        <f>'3.1'!G65/'3.1.a'!$G$183</f>
        <v>2.4666012815636931E-3</v>
      </c>
      <c r="H65" s="147">
        <f>'3.1'!H65/'3.1.a'!$H$183</f>
        <v>-4.4050899303060657E-4</v>
      </c>
      <c r="I65" s="147">
        <f>'3.1'!I65/'3.1.a'!$I$183</f>
        <v>-1.094768236468041E-3</v>
      </c>
      <c r="J65" s="147">
        <f>'3.1'!J65/'3.1.a'!$J$183</f>
        <v>-1.498668023713168E-3</v>
      </c>
      <c r="K65" s="147">
        <f>'3.1'!K65/'3.1.a'!$K$183</f>
        <v>-1.2582470350525309E-3</v>
      </c>
      <c r="L65" s="147">
        <f>'3.1'!L65/'3.1.a'!$L$183</f>
        <v>-1.7142562883089515E-3</v>
      </c>
      <c r="M65" s="147">
        <f>'3.1'!M65/'3.1.a'!$M$183</f>
        <v>-2.099029146337761E-3</v>
      </c>
    </row>
    <row r="66" spans="1:13" ht="20.100000000000001" customHeight="1" x14ac:dyDescent="0.25">
      <c r="A66" s="125">
        <v>312</v>
      </c>
      <c r="B66" s="124" t="s">
        <v>252</v>
      </c>
      <c r="C66" s="147">
        <f>'3.1'!C66/'3.1.a'!$C$183</f>
        <v>4.1147385687599121E-4</v>
      </c>
      <c r="D66" s="147">
        <f>'3.1'!D66/'3.1.a'!$D$183</f>
        <v>2.6506833220911677E-5</v>
      </c>
      <c r="E66" s="147">
        <f>'3.1'!E66/'3.1.a'!$E$183</f>
        <v>-4.4833568400197504E-5</v>
      </c>
      <c r="F66" s="147">
        <f>'3.1'!F66/'3.1.a'!$F$183</f>
        <v>7.0064170061851766E-5</v>
      </c>
      <c r="G66" s="147">
        <f>'3.1'!G66/'3.1.a'!$G$183</f>
        <v>1.5449795652897679E-4</v>
      </c>
      <c r="H66" s="147">
        <f>'3.1'!H66/'3.1.a'!$H$183</f>
        <v>2.4711823206244652E-4</v>
      </c>
      <c r="I66" s="147">
        <f>'3.1'!I66/'3.1.a'!$I$183</f>
        <v>9.2097646864225317E-6</v>
      </c>
      <c r="J66" s="147">
        <f>'3.1'!J66/'3.1.a'!$J$183</f>
        <v>1.6411993608459485E-4</v>
      </c>
      <c r="K66" s="147">
        <f>'3.1'!K66/'3.1.a'!$K$183</f>
        <v>2.4167005044016106E-5</v>
      </c>
      <c r="L66" s="147">
        <f>'3.1'!L66/'3.1.a'!$L$183</f>
        <v>5.0349058293435246E-5</v>
      </c>
      <c r="M66" s="147">
        <f>'3.1'!M66/'3.1.a'!$M$183</f>
        <v>6.2768056975511554E-5</v>
      </c>
    </row>
    <row r="67" spans="1:13" ht="20.100000000000001" customHeight="1" x14ac:dyDescent="0.25">
      <c r="A67" s="125">
        <v>313</v>
      </c>
      <c r="B67" s="124" t="s">
        <v>253</v>
      </c>
      <c r="C67" s="147">
        <f>'3.1'!C67/'3.1.a'!$C$183</f>
        <v>5.6332118554847892E-6</v>
      </c>
      <c r="D67" s="147">
        <f>'3.1'!D67/'3.1.a'!$D$183</f>
        <v>6.6700248390108544E-6</v>
      </c>
      <c r="E67" s="147">
        <f>'3.1'!E67/'3.1.a'!$E$183</f>
        <v>7.0072216281912284E-6</v>
      </c>
      <c r="F67" s="147">
        <f>'3.1'!F67/'3.1.a'!$F$183</f>
        <v>1.3178671001247463E-5</v>
      </c>
      <c r="G67" s="147">
        <f>'3.1'!G67/'3.1.a'!$G$183</f>
        <v>1.4671748295755303E-5</v>
      </c>
      <c r="H67" s="147">
        <f>'3.1'!H67/'3.1.a'!$H$183</f>
        <v>1.1191800911039702E-5</v>
      </c>
      <c r="I67" s="147">
        <f>'3.1'!I67/'3.1.a'!$I$183</f>
        <v>7.6945617600482853E-6</v>
      </c>
      <c r="J67" s="147">
        <f>'3.1'!J67/'3.1.a'!$J$183</f>
        <v>7.7241074853507363E-6</v>
      </c>
      <c r="K67" s="147">
        <f>'3.1'!K67/'3.1.a'!$K$183</f>
        <v>7.4275716247003034E-6</v>
      </c>
      <c r="L67" s="147">
        <f>'3.1'!L67/'3.1.a'!$L$183</f>
        <v>5.9122423310051951E-6</v>
      </c>
      <c r="M67" s="147">
        <f>'3.1'!M67/'3.1.a'!$M$183</f>
        <v>4.2057430102088336E-6</v>
      </c>
    </row>
    <row r="68" spans="1:13" ht="20.100000000000001" customHeight="1" x14ac:dyDescent="0.25">
      <c r="A68" s="125">
        <v>314</v>
      </c>
      <c r="B68" s="124" t="s">
        <v>254</v>
      </c>
      <c r="C68" s="147">
        <f>'3.1'!C68/'3.1.a'!$C$183</f>
        <v>-1.6603170292860218E-4</v>
      </c>
      <c r="D68" s="147">
        <f>'3.1'!D68/'3.1.a'!$D$183</f>
        <v>-7.1869119334875241E-4</v>
      </c>
      <c r="E68" s="147">
        <f>'3.1'!E68/'3.1.a'!$E$183</f>
        <v>-3.1360284620417217E-4</v>
      </c>
      <c r="F68" s="147">
        <f>'3.1'!F68/'3.1.a'!$F$183</f>
        <v>-5.8720520151383658E-4</v>
      </c>
      <c r="G68" s="147">
        <f>'3.1'!G68/'3.1.a'!$G$183</f>
        <v>-1.2475416715657666E-3</v>
      </c>
      <c r="H68" s="147">
        <f>'3.1'!H68/'3.1.a'!$H$183</f>
        <v>-7.9125875007734592E-4</v>
      </c>
      <c r="I68" s="147">
        <f>'3.1'!I68/'3.1.a'!$I$183</f>
        <v>-5.3644197575880548E-4</v>
      </c>
      <c r="J68" s="147">
        <f>'3.1'!J68/'3.1.a'!$J$183</f>
        <v>-1.3257181016946549E-3</v>
      </c>
      <c r="K68" s="147">
        <f>'3.1'!K68/'3.1.a'!$K$183</f>
        <v>-3.6046241019705349E-4</v>
      </c>
      <c r="L68" s="147">
        <f>'3.1'!L68/'3.1.a'!$L$183</f>
        <v>-8.8519743016989179E-4</v>
      </c>
      <c r="M68" s="147">
        <f>'3.1'!M68/'3.1.a'!$M$183</f>
        <v>-8.8521866622285445E-4</v>
      </c>
    </row>
    <row r="69" spans="1:13" ht="20.100000000000001" customHeight="1" x14ac:dyDescent="0.25">
      <c r="A69" s="126"/>
      <c r="B69" s="126" t="s">
        <v>399</v>
      </c>
      <c r="C69" s="96">
        <f>'3.1'!C69/'3.1.a'!$C$183</f>
        <v>-2.0252280181378157E-2</v>
      </c>
      <c r="D69" s="96">
        <f>'3.1'!D69/'3.1.a'!$D$183</f>
        <v>-2.2574192903839413E-2</v>
      </c>
      <c r="E69" s="96">
        <f>'3.1'!E69/'3.1.a'!$E$183</f>
        <v>-1.1677759337254904E-2</v>
      </c>
      <c r="F69" s="96">
        <f>'3.1'!F69/'3.1.a'!$F$183</f>
        <v>-2.3249824678203298E-2</v>
      </c>
      <c r="G69" s="96">
        <f>'3.1'!G69/'3.1.a'!$G$183</f>
        <v>-4.8276825530454474E-2</v>
      </c>
      <c r="H69" s="96">
        <f>'3.1'!H69/'3.1.a'!$H$183</f>
        <v>-7.5662038271941914E-2</v>
      </c>
      <c r="I69" s="96">
        <f>'3.1'!I69/'3.1.a'!$I$183</f>
        <v>-6.6497099595128159E-2</v>
      </c>
      <c r="J69" s="96">
        <f>'3.1'!J69/'3.1.a'!$J$183</f>
        <v>-8.1386260656245643E-2</v>
      </c>
      <c r="K69" s="96">
        <f>'3.1'!K69/'3.1.a'!$K$183</f>
        <v>-6.6985427565924849E-2</v>
      </c>
      <c r="L69" s="96">
        <f>'3.1'!L69/'3.1.a'!$L$183</f>
        <v>-5.3533229797110102E-2</v>
      </c>
      <c r="M69" s="96">
        <f>'3.1'!M69/'3.1.a'!$M$183</f>
        <v>-0.12631074324203312</v>
      </c>
    </row>
    <row r="70" spans="1:13" ht="20.100000000000001" customHeight="1" x14ac:dyDescent="0.25">
      <c r="A70" s="126"/>
      <c r="B70" s="126" t="s">
        <v>400</v>
      </c>
      <c r="C70" s="96">
        <f>'3.1'!C70/'3.1.a'!$C$183</f>
        <v>1.4793572801383109E-2</v>
      </c>
      <c r="D70" s="96">
        <f>'3.1'!D70/'3.1.a'!$D$183</f>
        <v>2.1989701621308675E-2</v>
      </c>
      <c r="E70" s="96">
        <f>'3.1'!E70/'3.1.a'!$E$183</f>
        <v>2.3309545240222607E-2</v>
      </c>
      <c r="F70" s="96">
        <f>'3.1'!F70/'3.1.a'!$F$183</f>
        <v>1.6186952016697752E-2</v>
      </c>
      <c r="G70" s="96">
        <f>'3.1'!G70/'3.1.a'!$G$183</f>
        <v>-2.4303206282703356E-3</v>
      </c>
      <c r="H70" s="96">
        <f>'3.1'!H70/'3.1.a'!$H$183</f>
        <v>-5.6832262135199782E-3</v>
      </c>
      <c r="I70" s="96">
        <f>'3.1'!I70/'3.1.a'!$I$183</f>
        <v>-1.7201784789853718E-2</v>
      </c>
      <c r="J70" s="96">
        <f>'3.1'!J70/'3.1.a'!$J$183</f>
        <v>-2.4409606942179477E-2</v>
      </c>
      <c r="K70" s="96">
        <f>'3.1'!K70/'3.1.a'!$K$183</f>
        <v>-1.3611760477219164E-2</v>
      </c>
      <c r="L70" s="96">
        <f>'3.1'!L70/'3.1.a'!$L$183</f>
        <v>-1.1440067757553914E-2</v>
      </c>
      <c r="M70" s="96">
        <f>'3.1'!M70/'3.1.a'!$M$183</f>
        <v>-8.9092414690331218E-2</v>
      </c>
    </row>
    <row r="71" spans="1:13" ht="20.100000000000001" customHeight="1" x14ac:dyDescent="0.25">
      <c r="A71" s="128" t="s">
        <v>255</v>
      </c>
      <c r="B71" s="129"/>
      <c r="C71" s="149"/>
      <c r="D71" s="149"/>
      <c r="E71" s="149"/>
      <c r="F71" s="149"/>
      <c r="G71" s="149"/>
      <c r="H71" s="149"/>
      <c r="I71" s="149"/>
      <c r="J71" s="149"/>
      <c r="K71" s="149"/>
      <c r="L71" s="149"/>
      <c r="M71" s="149"/>
    </row>
    <row r="72" spans="1:13" ht="20.100000000000001" customHeight="1" x14ac:dyDescent="0.25">
      <c r="A72" s="130" t="s">
        <v>238</v>
      </c>
      <c r="B72" s="131" t="s">
        <v>390</v>
      </c>
      <c r="C72" s="150">
        <f>'3.1'!C72/'3.1.a'!$C$183</f>
        <v>7.7379936411140233E-3</v>
      </c>
      <c r="D72" s="150">
        <f>'3.1'!D72/'3.1.a'!$D$183</f>
        <v>5.826104905164128E-3</v>
      </c>
      <c r="E72" s="150">
        <f>'3.1'!E72/'3.1.a'!$E$183</f>
        <v>5.2307674489721588E-3</v>
      </c>
      <c r="F72" s="150">
        <f>'3.1'!F72/'3.1.a'!$F$183</f>
        <v>6.1528452771527752E-3</v>
      </c>
      <c r="G72" s="150">
        <f>'3.1'!G72/'3.1.a'!$G$183</f>
        <v>6.7861795159289235E-3</v>
      </c>
      <c r="H72" s="150">
        <f>'3.1'!H72/'3.1.a'!$H$183</f>
        <v>4.205086322480101E-3</v>
      </c>
      <c r="I72" s="150">
        <f>'3.1'!I72/'3.1.a'!$I$183</f>
        <v>3.7274436684226761E-3</v>
      </c>
      <c r="J72" s="150">
        <f>'3.1'!J72/'3.1.a'!$J$183</f>
        <v>3.5431464870901261E-3</v>
      </c>
      <c r="K72" s="150">
        <f>'3.1'!K72/'3.1.a'!$K$183</f>
        <v>3.6106605550806311E-3</v>
      </c>
      <c r="L72" s="150">
        <f>'3.1'!L72/'3.1.a'!$L$183</f>
        <v>3.2638566654448402E-3</v>
      </c>
      <c r="M72" s="150">
        <f>'3.1'!M72/'3.1.a'!$M$183</f>
        <v>3.1081010282203144E-3</v>
      </c>
    </row>
    <row r="73" spans="1:13" ht="20.100000000000001" customHeight="1" x14ac:dyDescent="0.25">
      <c r="A73" s="130" t="s">
        <v>239</v>
      </c>
      <c r="B73" s="131" t="s">
        <v>250</v>
      </c>
      <c r="C73" s="150">
        <f>'3.1'!C73/'3.1.a'!$C$183</f>
        <v>-1.2263211174461197E-2</v>
      </c>
      <c r="D73" s="150">
        <f>'3.1'!D73/'3.1.a'!$D$183</f>
        <v>-1.743360233396412E-2</v>
      </c>
      <c r="E73" s="150">
        <f>'3.1'!E73/'3.1.a'!$E$183</f>
        <v>-6.7984210812589716E-3</v>
      </c>
      <c r="F73" s="150">
        <f>'3.1'!F73/'3.1.a'!$F$183</f>
        <v>-1.7600941761501239E-2</v>
      </c>
      <c r="G73" s="150">
        <f>'3.1'!G73/'3.1.a'!$G$183</f>
        <v>-4.2569017981266624E-2</v>
      </c>
      <c r="H73" s="150">
        <f>'3.1'!H73/'3.1.a'!$H$183</f>
        <v>-7.1989900666565673E-2</v>
      </c>
      <c r="I73" s="150">
        <f>'3.1'!I73/'3.1.a'!$I$183</f>
        <v>-6.3289193576017838E-2</v>
      </c>
      <c r="J73" s="150">
        <f>'3.1'!J73/'3.1.a'!$J$183</f>
        <v>-7.8996988227280268E-2</v>
      </c>
      <c r="K73" s="150">
        <f>'3.1'!K73/'3.1.a'!$K$183</f>
        <v>-6.3703634844372567E-2</v>
      </c>
      <c r="L73" s="150">
        <f>'3.1'!L73/'3.1.a'!$L$183</f>
        <v>-5.1098309261210749E-2</v>
      </c>
      <c r="M73" s="150">
        <f>'3.1'!M73/'3.1.a'!$M$183</f>
        <v>-0.12402088708004998</v>
      </c>
    </row>
    <row r="74" spans="1:13" ht="20.100000000000001" customHeight="1" x14ac:dyDescent="0.25">
      <c r="A74" s="133" t="s">
        <v>240</v>
      </c>
      <c r="B74" s="134" t="s">
        <v>251</v>
      </c>
      <c r="C74" s="151">
        <f>'3.1'!C74/'3.1.a'!$C$183</f>
        <v>-1.6939926444002173E-2</v>
      </c>
      <c r="D74" s="151">
        <f>'3.1'!D74/'3.1.a'!$D$183</f>
        <v>-2.1947376497188444E-2</v>
      </c>
      <c r="E74" s="151">
        <f>'3.1'!E74/'3.1.a'!$E$183</f>
        <v>-1.1145678265417684E-2</v>
      </c>
      <c r="F74" s="151">
        <f>'3.1'!F74/'3.1.a'!$F$183</f>
        <v>-2.1771719906001061E-2</v>
      </c>
      <c r="G74" s="151">
        <f>'3.1'!G74/'3.1.a'!$G$183</f>
        <v>-4.6888596215631857E-2</v>
      </c>
      <c r="H74" s="151">
        <f>'3.1'!H74/'3.1.a'!$H$183</f>
        <v>-7.6635495982076376E-2</v>
      </c>
      <c r="I74" s="151">
        <f>'3.1'!I74/'3.1.a'!$I$183</f>
        <v>-6.8111405480908563E-2</v>
      </c>
      <c r="J74" s="151">
        <f>'3.1'!J74/'3.1.a'!$J$183</f>
        <v>-8.4038802738083562E-2</v>
      </c>
      <c r="K74" s="151">
        <f>'3.1'!K74/'3.1.a'!$K$183</f>
        <v>-6.8572542434505737E-2</v>
      </c>
      <c r="L74" s="151">
        <f>'3.1'!L74/'3.1.a'!$L$183</f>
        <v>-5.607642221496454E-2</v>
      </c>
      <c r="M74" s="151">
        <f>'3.1'!M74/'3.1.a'!$M$183</f>
        <v>-0.12922801725460806</v>
      </c>
    </row>
    <row r="75" spans="1:13" ht="20.100000000000001" customHeight="1" x14ac:dyDescent="0.25">
      <c r="A75" s="138"/>
      <c r="B75" s="139"/>
      <c r="C75" s="140"/>
      <c r="D75" s="140"/>
      <c r="E75" s="140"/>
      <c r="F75" s="140"/>
      <c r="G75" s="140"/>
      <c r="H75" s="140"/>
      <c r="I75" s="140"/>
      <c r="J75" s="140"/>
      <c r="K75" s="140"/>
      <c r="L75" s="140"/>
      <c r="M75" s="140"/>
    </row>
    <row r="76" spans="1:13" s="136" customFormat="1" ht="20.100000000000001" customHeight="1" x14ac:dyDescent="0.25">
      <c r="A76" s="322" t="s">
        <v>638</v>
      </c>
      <c r="B76" s="322"/>
      <c r="C76" s="85">
        <v>2010</v>
      </c>
      <c r="D76" s="85">
        <v>2011</v>
      </c>
      <c r="E76" s="85">
        <v>2012</v>
      </c>
      <c r="F76" s="85">
        <v>2013</v>
      </c>
      <c r="G76" s="85">
        <v>2014</v>
      </c>
      <c r="H76" s="85">
        <v>2015</v>
      </c>
      <c r="I76" s="85">
        <v>2016</v>
      </c>
      <c r="J76" s="85">
        <v>2017</v>
      </c>
      <c r="K76" s="85">
        <v>2018</v>
      </c>
      <c r="L76" s="85">
        <v>2019</v>
      </c>
      <c r="M76" s="85">
        <v>2020</v>
      </c>
    </row>
    <row r="77" spans="1:13" ht="20.100000000000001" customHeight="1" x14ac:dyDescent="0.25">
      <c r="A77" s="18">
        <v>1</v>
      </c>
      <c r="B77" s="19" t="s">
        <v>821</v>
      </c>
      <c r="C77" s="96">
        <f>'3.1'!C77/'3.1.a'!$C$183</f>
        <v>0.12286779367858414</v>
      </c>
      <c r="D77" s="96">
        <f>'3.1'!D77/'3.1.a'!$D$183</f>
        <v>0.12126376877147634</v>
      </c>
      <c r="E77" s="96">
        <f>'3.1'!E77/'3.1.a'!$E$183</f>
        <v>0.12042184164494001</v>
      </c>
      <c r="F77" s="96">
        <f>'3.1'!F77/'3.1.a'!$F$183</f>
        <v>0.12102280012979943</v>
      </c>
      <c r="G77" s="96">
        <f>'3.1'!G77/'3.1.a'!$G$183</f>
        <v>0.11963271419122481</v>
      </c>
      <c r="H77" s="96">
        <f>'3.1'!H77/'3.1.a'!$H$183</f>
        <v>0.12216092583406386</v>
      </c>
      <c r="I77" s="96">
        <f>'3.1'!I77/'3.1.a'!$I$183</f>
        <v>0.12207079764403748</v>
      </c>
      <c r="J77" s="96">
        <f>'3.1'!J77/'3.1.a'!$J$183</f>
        <v>0.12122327630245973</v>
      </c>
      <c r="K77" s="96">
        <f>'3.1'!K77/'3.1.a'!$K$183</f>
        <v>0.12243254119238406</v>
      </c>
      <c r="L77" s="96">
        <f>'3.1'!L77/'3.1.a'!$L$183</f>
        <v>0.12347687328308399</v>
      </c>
      <c r="M77" s="96">
        <f>'3.1'!M77/'3.1.a'!$M$183</f>
        <v>0.13463857898705298</v>
      </c>
    </row>
    <row r="78" spans="1:13" ht="20.100000000000001" customHeight="1" x14ac:dyDescent="0.25">
      <c r="A78" s="118">
        <v>11</v>
      </c>
      <c r="B78" s="118" t="s">
        <v>242</v>
      </c>
      <c r="C78" s="146">
        <f>'3.1'!C78/'3.1.a'!$C$183</f>
        <v>7.7587101180559753E-2</v>
      </c>
      <c r="D78" s="146">
        <f>'3.1'!D78/'3.1.a'!$D$183</f>
        <v>7.6557976086442436E-2</v>
      </c>
      <c r="E78" s="146">
        <f>'3.1'!E78/'3.1.a'!$E$183</f>
        <v>7.6725806692208548E-2</v>
      </c>
      <c r="F78" s="146">
        <f>'3.1'!F78/'3.1.a'!$F$183</f>
        <v>7.7053365497583015E-2</v>
      </c>
      <c r="G78" s="146">
        <f>'3.1'!G78/'3.1.a'!$G$183</f>
        <v>7.5707793794746167E-2</v>
      </c>
      <c r="H78" s="146">
        <f>'3.1'!H78/'3.1.a'!$H$183</f>
        <v>7.6110731985632715E-2</v>
      </c>
      <c r="I78" s="146">
        <f>'3.1'!I78/'3.1.a'!$I$183</f>
        <v>7.631542299094575E-2</v>
      </c>
      <c r="J78" s="146">
        <f>'3.1'!J78/'3.1.a'!$J$183</f>
        <v>7.7673814699556504E-2</v>
      </c>
      <c r="K78" s="146">
        <f>'3.1'!K78/'3.1.a'!$K$183</f>
        <v>7.8745558787361641E-2</v>
      </c>
      <c r="L78" s="146">
        <f>'3.1'!L78/'3.1.a'!$L$183</f>
        <v>7.9349413637085572E-2</v>
      </c>
      <c r="M78" s="146">
        <f>'3.1'!M78/'3.1.a'!$M$183</f>
        <v>8.0871682088765995E-2</v>
      </c>
    </row>
    <row r="79" spans="1:13" ht="20.100000000000001" customHeight="1" x14ac:dyDescent="0.25">
      <c r="A79" s="21">
        <v>111</v>
      </c>
      <c r="B79" s="22" t="s">
        <v>256</v>
      </c>
      <c r="C79" s="147">
        <f>'3.1'!C79/'3.1.a'!$C$183</f>
        <v>0</v>
      </c>
      <c r="D79" s="147">
        <f>'3.1'!D79/'3.1.a'!$D$183</f>
        <v>0</v>
      </c>
      <c r="E79" s="147">
        <f>'3.1'!E79/'3.1.a'!$E$183</f>
        <v>0</v>
      </c>
      <c r="F79" s="147">
        <f>'3.1'!F79/'3.1.a'!$F$183</f>
        <v>0</v>
      </c>
      <c r="G79" s="147">
        <f>'3.1'!G79/'3.1.a'!$G$183</f>
        <v>0</v>
      </c>
      <c r="H79" s="147">
        <f>'3.1'!H79/'3.1.a'!$H$183</f>
        <v>0</v>
      </c>
      <c r="I79" s="147">
        <f>'3.1'!I79/'3.1.a'!$I$183</f>
        <v>0</v>
      </c>
      <c r="J79" s="147">
        <f>'3.1'!J79/'3.1.a'!$J$183</f>
        <v>0</v>
      </c>
      <c r="K79" s="147">
        <f>'3.1'!K79/'3.1.a'!$K$183</f>
        <v>0</v>
      </c>
      <c r="L79" s="147">
        <f>'3.1'!L79/'3.1.a'!$L$183</f>
        <v>0</v>
      </c>
      <c r="M79" s="147">
        <f>'3.1'!M79/'3.1.a'!$M$183</f>
        <v>0</v>
      </c>
    </row>
    <row r="80" spans="1:13" ht="20.100000000000001" customHeight="1" x14ac:dyDescent="0.25">
      <c r="A80" s="21">
        <v>112</v>
      </c>
      <c r="B80" s="22" t="s">
        <v>257</v>
      </c>
      <c r="C80" s="147">
        <f>'3.1'!C80/'3.1.a'!$C$183</f>
        <v>0</v>
      </c>
      <c r="D80" s="147">
        <f>'3.1'!D80/'3.1.a'!$D$183</f>
        <v>0</v>
      </c>
      <c r="E80" s="147">
        <f>'3.1'!E80/'3.1.a'!$E$183</f>
        <v>0</v>
      </c>
      <c r="F80" s="147">
        <f>'3.1'!F80/'3.1.a'!$F$183</f>
        <v>0</v>
      </c>
      <c r="G80" s="147">
        <f>'3.1'!G80/'3.1.a'!$G$183</f>
        <v>0</v>
      </c>
      <c r="H80" s="147">
        <f>'3.1'!H80/'3.1.a'!$H$183</f>
        <v>0</v>
      </c>
      <c r="I80" s="147">
        <f>'3.1'!I80/'3.1.a'!$I$183</f>
        <v>0</v>
      </c>
      <c r="J80" s="147">
        <f>'3.1'!J80/'3.1.a'!$J$183</f>
        <v>0</v>
      </c>
      <c r="K80" s="147">
        <f>'3.1'!K80/'3.1.a'!$K$183</f>
        <v>0</v>
      </c>
      <c r="L80" s="147">
        <f>'3.1'!L80/'3.1.a'!$L$183</f>
        <v>0</v>
      </c>
      <c r="M80" s="147">
        <f>'3.1'!M80/'3.1.a'!$M$183</f>
        <v>0</v>
      </c>
    </row>
    <row r="81" spans="1:13" ht="20.100000000000001" customHeight="1" x14ac:dyDescent="0.25">
      <c r="A81" s="21">
        <v>113</v>
      </c>
      <c r="B81" s="22" t="s">
        <v>258</v>
      </c>
      <c r="C81" s="147">
        <f>'3.1'!C81/'3.1.a'!$C$183</f>
        <v>6.3132329418759923E-3</v>
      </c>
      <c r="D81" s="147">
        <f>'3.1'!D81/'3.1.a'!$D$183</f>
        <v>6.3047143889153178E-3</v>
      </c>
      <c r="E81" s="147">
        <f>'3.1'!E81/'3.1.a'!$E$183</f>
        <v>6.4915731882648356E-3</v>
      </c>
      <c r="F81" s="147">
        <f>'3.1'!F81/'3.1.a'!$F$183</f>
        <v>6.4380754348425879E-3</v>
      </c>
      <c r="G81" s="147">
        <f>'3.1'!G81/'3.1.a'!$G$183</f>
        <v>6.5901037362061949E-3</v>
      </c>
      <c r="H81" s="147">
        <f>'3.1'!H81/'3.1.a'!$H$183</f>
        <v>7.2846672030410682E-3</v>
      </c>
      <c r="I81" s="147">
        <f>'3.1'!I81/'3.1.a'!$I$183</f>
        <v>7.5730296162938035E-3</v>
      </c>
      <c r="J81" s="147">
        <f>'3.1'!J81/'3.1.a'!$J$183</f>
        <v>7.4072740027004988E-3</v>
      </c>
      <c r="K81" s="147">
        <f>'3.1'!K81/'3.1.a'!$K$183</f>
        <v>7.3943134836477464E-3</v>
      </c>
      <c r="L81" s="147">
        <f>'3.1'!L81/'3.1.a'!$L$183</f>
        <v>7.5748067546676208E-3</v>
      </c>
      <c r="M81" s="147">
        <f>'3.1'!M81/'3.1.a'!$M$183</f>
        <v>7.8323632083827695E-3</v>
      </c>
    </row>
    <row r="82" spans="1:13" ht="20.100000000000001" customHeight="1" x14ac:dyDescent="0.25">
      <c r="A82" s="21">
        <v>114</v>
      </c>
      <c r="B82" s="22" t="s">
        <v>264</v>
      </c>
      <c r="C82" s="147">
        <f>'3.1'!C82/'3.1.a'!$C$183</f>
        <v>7.1273868238683757E-2</v>
      </c>
      <c r="D82" s="147">
        <f>'3.1'!D82/'3.1.a'!$D$183</f>
        <v>7.0253261697527131E-2</v>
      </c>
      <c r="E82" s="147">
        <f>'3.1'!E82/'3.1.a'!$E$183</f>
        <v>7.0234233503943713E-2</v>
      </c>
      <c r="F82" s="147">
        <f>'3.1'!F82/'3.1.a'!$F$183</f>
        <v>7.0615290062740421E-2</v>
      </c>
      <c r="G82" s="147">
        <f>'3.1'!G82/'3.1.a'!$G$183</f>
        <v>6.9117690058539974E-2</v>
      </c>
      <c r="H82" s="147">
        <f>'3.1'!H82/'3.1.a'!$H$183</f>
        <v>6.8826064782591637E-2</v>
      </c>
      <c r="I82" s="147">
        <f>'3.1'!I82/'3.1.a'!$I$183</f>
        <v>6.8742393374651947E-2</v>
      </c>
      <c r="J82" s="147">
        <f>'3.1'!J82/'3.1.a'!$J$183</f>
        <v>7.026654069685602E-2</v>
      </c>
      <c r="K82" s="147">
        <f>'3.1'!K82/'3.1.a'!$K$183</f>
        <v>7.1351245303713895E-2</v>
      </c>
      <c r="L82" s="147">
        <f>'3.1'!L82/'3.1.a'!$L$183</f>
        <v>7.1774606882417949E-2</v>
      </c>
      <c r="M82" s="147">
        <f>'3.1'!M82/'3.1.a'!$M$183</f>
        <v>7.3039318880383217E-2</v>
      </c>
    </row>
    <row r="83" spans="1:13" ht="20.100000000000001" customHeight="1" x14ac:dyDescent="0.25">
      <c r="A83" s="21">
        <v>115</v>
      </c>
      <c r="B83" s="22" t="s">
        <v>273</v>
      </c>
      <c r="C83" s="147">
        <f>'3.1'!C83/'3.1.a'!$C$183</f>
        <v>0</v>
      </c>
      <c r="D83" s="147">
        <f>'3.1'!D83/'3.1.a'!$D$183</f>
        <v>0</v>
      </c>
      <c r="E83" s="147">
        <f>'3.1'!E83/'3.1.a'!$E$183</f>
        <v>0</v>
      </c>
      <c r="F83" s="147">
        <f>'3.1'!F83/'3.1.a'!$F$183</f>
        <v>0</v>
      </c>
      <c r="G83" s="147">
        <f>'3.1'!G83/'3.1.a'!$G$183</f>
        <v>0</v>
      </c>
      <c r="H83" s="147">
        <f>'3.1'!H83/'3.1.a'!$H$183</f>
        <v>0</v>
      </c>
      <c r="I83" s="147">
        <f>'3.1'!I83/'3.1.a'!$I$183</f>
        <v>0</v>
      </c>
      <c r="J83" s="147">
        <f>'3.1'!J83/'3.1.a'!$J$183</f>
        <v>0</v>
      </c>
      <c r="K83" s="147">
        <f>'3.1'!K83/'3.1.a'!$K$183</f>
        <v>0</v>
      </c>
      <c r="L83" s="147">
        <f>'3.1'!L83/'3.1.a'!$L$183</f>
        <v>0</v>
      </c>
      <c r="M83" s="147">
        <f>'3.1'!M83/'3.1.a'!$M$183</f>
        <v>0</v>
      </c>
    </row>
    <row r="84" spans="1:13" ht="20.100000000000001" customHeight="1" x14ac:dyDescent="0.25">
      <c r="A84" s="21">
        <v>116</v>
      </c>
      <c r="B84" s="22" t="s">
        <v>278</v>
      </c>
      <c r="C84" s="147">
        <f>'3.1'!C84/'3.1.a'!$C$183</f>
        <v>0</v>
      </c>
      <c r="D84" s="147">
        <f>'3.1'!D84/'3.1.a'!$D$183</f>
        <v>0</v>
      </c>
      <c r="E84" s="147">
        <f>'3.1'!E84/'3.1.a'!$E$183</f>
        <v>0</v>
      </c>
      <c r="F84" s="147">
        <f>'3.1'!F84/'3.1.a'!$F$183</f>
        <v>0</v>
      </c>
      <c r="G84" s="147">
        <f>'3.1'!G84/'3.1.a'!$G$183</f>
        <v>0</v>
      </c>
      <c r="H84" s="147">
        <f>'3.1'!H84/'3.1.a'!$H$183</f>
        <v>0</v>
      </c>
      <c r="I84" s="147">
        <f>'3.1'!I84/'3.1.a'!$I$183</f>
        <v>0</v>
      </c>
      <c r="J84" s="147">
        <f>'3.1'!J84/'3.1.a'!$J$183</f>
        <v>0</v>
      </c>
      <c r="K84" s="147">
        <f>'3.1'!K84/'3.1.a'!$K$183</f>
        <v>0</v>
      </c>
      <c r="L84" s="147">
        <f>'3.1'!L84/'3.1.a'!$L$183</f>
        <v>0</v>
      </c>
      <c r="M84" s="147">
        <f>'3.1'!M84/'3.1.a'!$M$183</f>
        <v>0</v>
      </c>
    </row>
    <row r="85" spans="1:13" ht="20.100000000000001" customHeight="1" x14ac:dyDescent="0.25">
      <c r="A85" s="118">
        <v>12</v>
      </c>
      <c r="B85" s="118" t="s">
        <v>246</v>
      </c>
      <c r="C85" s="146">
        <f>'3.1'!C85/'3.1.a'!$C$183</f>
        <v>8.9222742783298409E-3</v>
      </c>
      <c r="D85" s="146">
        <f>'3.1'!D85/'3.1.a'!$D$183</f>
        <v>9.0807133128780835E-3</v>
      </c>
      <c r="E85" s="146">
        <f>'3.1'!E85/'3.1.a'!$E$183</f>
        <v>9.3371504452475305E-3</v>
      </c>
      <c r="F85" s="146">
        <f>'3.1'!F85/'3.1.a'!$F$183</f>
        <v>1.0121202038033851E-2</v>
      </c>
      <c r="G85" s="146">
        <f>'3.1'!G85/'3.1.a'!$G$183</f>
        <v>1.0033188661299026E-2</v>
      </c>
      <c r="H85" s="146">
        <f>'3.1'!H85/'3.1.a'!$H$183</f>
        <v>1.0863542880507598E-2</v>
      </c>
      <c r="I85" s="146">
        <f>'3.1'!I85/'3.1.a'!$I$183</f>
        <v>1.0831077209424996E-2</v>
      </c>
      <c r="J85" s="146">
        <f>'3.1'!J85/'3.1.a'!$J$183</f>
        <v>1.0643217063786872E-2</v>
      </c>
      <c r="K85" s="146">
        <f>'3.1'!K85/'3.1.a'!$K$183</f>
        <v>1.1015014834488626E-2</v>
      </c>
      <c r="L85" s="146">
        <f>'3.1'!L85/'3.1.a'!$L$183</f>
        <v>1.1641290792695987E-2</v>
      </c>
      <c r="M85" s="146">
        <f>'3.1'!M85/'3.1.a'!$M$183</f>
        <v>1.0985104483723657E-2</v>
      </c>
    </row>
    <row r="86" spans="1:13" ht="20.100000000000001" customHeight="1" x14ac:dyDescent="0.25">
      <c r="A86" s="118">
        <v>13</v>
      </c>
      <c r="B86" s="118" t="s">
        <v>243</v>
      </c>
      <c r="C86" s="146">
        <f>'3.1'!C86/'3.1.a'!$C$183</f>
        <v>2.8233685244838859E-2</v>
      </c>
      <c r="D86" s="146">
        <f>'3.1'!D86/'3.1.a'!$D$183</f>
        <v>2.7637253301721201E-2</v>
      </c>
      <c r="E86" s="146">
        <f>'3.1'!E86/'3.1.a'!$E$183</f>
        <v>2.7089813672177998E-2</v>
      </c>
      <c r="F86" s="146">
        <f>'3.1'!F86/'3.1.a'!$F$183</f>
        <v>2.5442016739208748E-2</v>
      </c>
      <c r="G86" s="146">
        <f>'3.1'!G86/'3.1.a'!$G$183</f>
        <v>2.6038440926290728E-2</v>
      </c>
      <c r="H86" s="146">
        <f>'3.1'!H86/'3.1.a'!$H$183</f>
        <v>2.4714395099229625E-2</v>
      </c>
      <c r="I86" s="146">
        <f>'3.1'!I86/'3.1.a'!$I$183</f>
        <v>2.6232367755880046E-2</v>
      </c>
      <c r="J86" s="146">
        <f>'3.1'!J86/'3.1.a'!$J$183</f>
        <v>2.4218111626906312E-2</v>
      </c>
      <c r="K86" s="146">
        <f>'3.1'!K86/'3.1.a'!$K$183</f>
        <v>2.5534437058328346E-2</v>
      </c>
      <c r="L86" s="146">
        <f>'3.1'!L86/'3.1.a'!$L$183</f>
        <v>2.502287649654681E-2</v>
      </c>
      <c r="M86" s="146">
        <f>'3.1'!M86/'3.1.a'!$M$183</f>
        <v>3.4949153730701732E-2</v>
      </c>
    </row>
    <row r="87" spans="1:13" ht="20.100000000000001" customHeight="1" x14ac:dyDescent="0.25">
      <c r="A87" s="118">
        <v>14</v>
      </c>
      <c r="B87" s="118" t="s">
        <v>247</v>
      </c>
      <c r="C87" s="146">
        <f>'3.1'!C87/'3.1.a'!$C$183</f>
        <v>8.1247329748556779E-3</v>
      </c>
      <c r="D87" s="146">
        <f>'3.1'!D87/'3.1.a'!$D$183</f>
        <v>7.9878260704346095E-3</v>
      </c>
      <c r="E87" s="146">
        <f>'3.1'!E87/'3.1.a'!$E$183</f>
        <v>7.2690708353059415E-3</v>
      </c>
      <c r="F87" s="146">
        <f>'3.1'!F87/'3.1.a'!$F$183</f>
        <v>8.4062158549738277E-3</v>
      </c>
      <c r="G87" s="146">
        <f>'3.1'!G87/'3.1.a'!$G$183</f>
        <v>7.8532908088889044E-3</v>
      </c>
      <c r="H87" s="146">
        <f>'3.1'!H87/'3.1.a'!$H$183</f>
        <v>1.0472255868693924E-2</v>
      </c>
      <c r="I87" s="146">
        <f>'3.1'!I87/'3.1.a'!$I$183</f>
        <v>8.6919296877866828E-3</v>
      </c>
      <c r="J87" s="146">
        <f>'3.1'!J87/'3.1.a'!$J$183</f>
        <v>8.6881329122100431E-3</v>
      </c>
      <c r="K87" s="146">
        <f>'3.1'!K87/'3.1.a'!$K$183</f>
        <v>7.1375305122054226E-3</v>
      </c>
      <c r="L87" s="146">
        <f>'3.1'!L87/'3.1.a'!$L$183</f>
        <v>7.4632923567556197E-3</v>
      </c>
      <c r="M87" s="146">
        <f>'3.1'!M87/'3.1.a'!$M$183</f>
        <v>7.8326386838615657E-3</v>
      </c>
    </row>
    <row r="88" spans="1:13" ht="20.100000000000001" customHeight="1" x14ac:dyDescent="0.25">
      <c r="A88" s="121">
        <v>1411</v>
      </c>
      <c r="B88" s="121" t="s">
        <v>822</v>
      </c>
      <c r="C88" s="148">
        <f>'3.1'!C88/'3.1.a'!$C$183</f>
        <v>1.0289795003096797E-3</v>
      </c>
      <c r="D88" s="148">
        <f>'3.1'!D88/'3.1.a'!$D$183</f>
        <v>1.1304387920184401E-3</v>
      </c>
      <c r="E88" s="148">
        <f>'3.1'!E88/'3.1.a'!$E$183</f>
        <v>8.1784578225111554E-4</v>
      </c>
      <c r="F88" s="148">
        <f>'3.1'!F88/'3.1.a'!$F$183</f>
        <v>8.6151080985459355E-4</v>
      </c>
      <c r="G88" s="148">
        <f>'3.1'!G88/'3.1.a'!$G$183</f>
        <v>1.1308250590355731E-3</v>
      </c>
      <c r="H88" s="148">
        <f>'3.1'!H88/'3.1.a'!$H$183</f>
        <v>1.2169702905497079E-3</v>
      </c>
      <c r="I88" s="148">
        <f>'3.1'!I88/'3.1.a'!$I$183</f>
        <v>9.8115228936949202E-4</v>
      </c>
      <c r="J88" s="148">
        <f>'3.1'!J88/'3.1.a'!$J$183</f>
        <v>7.296183654438267E-4</v>
      </c>
      <c r="K88" s="148">
        <f>'3.1'!K88/'3.1.a'!$K$183</f>
        <v>4.403404210760428E-4</v>
      </c>
      <c r="L88" s="148">
        <f>'3.1'!L88/'3.1.a'!$L$183</f>
        <v>3.3977573524328071E-4</v>
      </c>
      <c r="M88" s="148">
        <f>'3.1'!M88/'3.1.a'!$M$183</f>
        <v>1.7565552057298547E-4</v>
      </c>
    </row>
    <row r="89" spans="1:13" ht="20.100000000000001" customHeight="1" x14ac:dyDescent="0.25">
      <c r="A89" s="123" t="s">
        <v>394</v>
      </c>
      <c r="B89" s="121" t="s">
        <v>395</v>
      </c>
      <c r="C89" s="148">
        <f>'3.1'!C89/'3.1.a'!$C$183</f>
        <v>7.0957534745459986E-3</v>
      </c>
      <c r="D89" s="148">
        <f>'3.1'!D89/'3.1.a'!$D$183</f>
        <v>6.8573872784161698E-3</v>
      </c>
      <c r="E89" s="148">
        <f>'3.1'!E89/'3.1.a'!$E$183</f>
        <v>6.4512250530548258E-3</v>
      </c>
      <c r="F89" s="148">
        <f>'3.1'!F89/'3.1.a'!$F$183</f>
        <v>7.5447050451192344E-3</v>
      </c>
      <c r="G89" s="148">
        <f>'3.1'!G89/'3.1.a'!$G$183</f>
        <v>6.72246574985333E-3</v>
      </c>
      <c r="H89" s="148">
        <f>'3.1'!H89/'3.1.a'!$H$183</f>
        <v>9.255285578144215E-3</v>
      </c>
      <c r="I89" s="148">
        <f>'3.1'!I89/'3.1.a'!$I$183</f>
        <v>7.7107773984171901E-3</v>
      </c>
      <c r="J89" s="148">
        <f>'3.1'!J89/'3.1.a'!$J$183</f>
        <v>7.9585145467662172E-3</v>
      </c>
      <c r="K89" s="148">
        <f>'3.1'!K89/'3.1.a'!$K$183</f>
        <v>6.6971900911293805E-3</v>
      </c>
      <c r="L89" s="148">
        <f>'3.1'!L89/'3.1.a'!$L$183</f>
        <v>7.1235166215123389E-3</v>
      </c>
      <c r="M89" s="148">
        <f>'3.1'!M89/'3.1.a'!$M$183</f>
        <v>7.6569831632885806E-3</v>
      </c>
    </row>
    <row r="90" spans="1:13" ht="20.100000000000001" customHeight="1" x14ac:dyDescent="0.25">
      <c r="A90" s="18" t="s">
        <v>396</v>
      </c>
      <c r="B90" s="19" t="s">
        <v>823</v>
      </c>
      <c r="C90" s="96">
        <f>'3.1'!C90/'3.1.a'!$C$183</f>
        <v>0.13356897176359156</v>
      </c>
      <c r="D90" s="96">
        <f>'3.1'!D90/'3.1.a'!$D$183</f>
        <v>0.12360133070102489</v>
      </c>
      <c r="E90" s="96">
        <f>'3.1'!E90/'3.1.a'!$E$183</f>
        <v>0.12645344936980718</v>
      </c>
      <c r="F90" s="96">
        <f>'3.1'!F90/'3.1.a'!$F$183</f>
        <v>0.1286975798620168</v>
      </c>
      <c r="G90" s="96">
        <f>'3.1'!G90/'3.1.a'!$G$183</f>
        <v>0.12886349506474409</v>
      </c>
      <c r="H90" s="96">
        <f>'3.1'!H90/'3.1.a'!$H$183</f>
        <v>0.13390741933316982</v>
      </c>
      <c r="I90" s="96">
        <f>'3.1'!I90/'3.1.a'!$I$183</f>
        <v>0.13239036785707503</v>
      </c>
      <c r="J90" s="96">
        <f>'3.1'!J90/'3.1.a'!$J$183</f>
        <v>0.12800533157077504</v>
      </c>
      <c r="K90" s="96">
        <f>'3.1'!K90/'3.1.a'!$K$183</f>
        <v>0.12803771170273029</v>
      </c>
      <c r="L90" s="96">
        <f>'3.1'!L90/'3.1.a'!$L$183</f>
        <v>0.12437097704513048</v>
      </c>
      <c r="M90" s="96">
        <f>'3.1'!M90/'3.1.a'!$M$183</f>
        <v>0.12718053710202507</v>
      </c>
    </row>
    <row r="91" spans="1:13" ht="20.100000000000001" customHeight="1" x14ac:dyDescent="0.25">
      <c r="A91" s="118">
        <v>2</v>
      </c>
      <c r="B91" s="118" t="s">
        <v>490</v>
      </c>
      <c r="C91" s="146">
        <f>'3.1'!C91/'3.1.a'!$C$183</f>
        <v>0.12715696109626665</v>
      </c>
      <c r="D91" s="146">
        <f>'3.1'!D91/'3.1.a'!$D$183</f>
        <v>0.12045344413156865</v>
      </c>
      <c r="E91" s="146">
        <f>'3.1'!E91/'3.1.a'!$E$183</f>
        <v>0.12387101435753849</v>
      </c>
      <c r="F91" s="146">
        <f>'3.1'!F91/'3.1.a'!$F$183</f>
        <v>0.12422105125329776</v>
      </c>
      <c r="G91" s="146">
        <f>'3.1'!G91/'3.1.a'!$G$183</f>
        <v>0.12395103738030702</v>
      </c>
      <c r="H91" s="146">
        <f>'3.1'!H91/'3.1.a'!$H$183</f>
        <v>0.13351912214015246</v>
      </c>
      <c r="I91" s="146">
        <f>'3.1'!I91/'3.1.a'!$I$183</f>
        <v>0.13321463479599283</v>
      </c>
      <c r="J91" s="146">
        <f>'3.1'!J91/'3.1.a'!$J$183</f>
        <v>0.12847771149539988</v>
      </c>
      <c r="K91" s="146">
        <f>'3.1'!K91/'3.1.a'!$K$183</f>
        <v>0.1284444440283791</v>
      </c>
      <c r="L91" s="146">
        <f>'3.1'!L91/'3.1.a'!$L$183</f>
        <v>0.12616130762207867</v>
      </c>
      <c r="M91" s="146">
        <f>'3.1'!M91/'3.1.a'!$M$183</f>
        <v>0.12838123260451079</v>
      </c>
    </row>
    <row r="92" spans="1:13" ht="20.100000000000001" customHeight="1" x14ac:dyDescent="0.25">
      <c r="A92" s="124">
        <v>21</v>
      </c>
      <c r="B92" s="124" t="s">
        <v>244</v>
      </c>
      <c r="C92" s="147">
        <f>'3.1'!C92/'3.1.a'!$C$183</f>
        <v>4.3613919199855099E-2</v>
      </c>
      <c r="D92" s="147">
        <f>'3.1'!D92/'3.1.a'!$D$183</f>
        <v>4.3544059994591426E-2</v>
      </c>
      <c r="E92" s="147">
        <f>'3.1'!E92/'3.1.a'!$E$183</f>
        <v>4.4371935387596914E-2</v>
      </c>
      <c r="F92" s="147">
        <f>'3.1'!F92/'3.1.a'!$F$183</f>
        <v>4.6062650924297108E-2</v>
      </c>
      <c r="G92" s="147">
        <f>'3.1'!G92/'3.1.a'!$G$183</f>
        <v>4.5855308315950999E-2</v>
      </c>
      <c r="H92" s="147">
        <f>'3.1'!H92/'3.1.a'!$H$183</f>
        <v>4.8484480977604778E-2</v>
      </c>
      <c r="I92" s="147">
        <f>'3.1'!I92/'3.1.a'!$I$183</f>
        <v>4.7845631182099578E-2</v>
      </c>
      <c r="J92" s="147">
        <f>'3.1'!J92/'3.1.a'!$J$183</f>
        <v>4.7499376751712438E-2</v>
      </c>
      <c r="K92" s="147">
        <f>'3.1'!K92/'3.1.a'!$K$183</f>
        <v>4.6764596827696639E-2</v>
      </c>
      <c r="L92" s="147">
        <f>'3.1'!L92/'3.1.a'!$L$183</f>
        <v>4.5636216660648245E-2</v>
      </c>
      <c r="M92" s="147">
        <f>'3.1'!M92/'3.1.a'!$M$183</f>
        <v>4.4916501354496714E-2</v>
      </c>
    </row>
    <row r="93" spans="1:13" ht="20.100000000000001" customHeight="1" x14ac:dyDescent="0.25">
      <c r="A93" s="124">
        <v>22</v>
      </c>
      <c r="B93" s="124" t="s">
        <v>245</v>
      </c>
      <c r="C93" s="147">
        <f>'3.1'!C93/'3.1.a'!$C$183</f>
        <v>1.7342147893361609E-2</v>
      </c>
      <c r="D93" s="147">
        <f>'3.1'!D93/'3.1.a'!$D$183</f>
        <v>1.6385136023448137E-2</v>
      </c>
      <c r="E93" s="147">
        <f>'3.1'!E93/'3.1.a'!$E$183</f>
        <v>1.6879621320036783E-2</v>
      </c>
      <c r="F93" s="147">
        <f>'3.1'!F93/'3.1.a'!$F$183</f>
        <v>1.7218680100624221E-2</v>
      </c>
      <c r="G93" s="147">
        <f>'3.1'!G93/'3.1.a'!$G$183</f>
        <v>1.6741118947193375E-2</v>
      </c>
      <c r="H93" s="147">
        <f>'3.1'!H93/'3.1.a'!$H$183</f>
        <v>1.5531141848803167E-2</v>
      </c>
      <c r="I93" s="147">
        <f>'3.1'!I93/'3.1.a'!$I$183</f>
        <v>1.560419656158523E-2</v>
      </c>
      <c r="J93" s="147">
        <f>'3.1'!J93/'3.1.a'!$J$183</f>
        <v>1.5990652526659058E-2</v>
      </c>
      <c r="K93" s="147">
        <f>'3.1'!K93/'3.1.a'!$K$183</f>
        <v>1.5759594708891496E-2</v>
      </c>
      <c r="L93" s="147">
        <f>'3.1'!L93/'3.1.a'!$L$183</f>
        <v>1.5747674411643667E-2</v>
      </c>
      <c r="M93" s="147">
        <f>'3.1'!M93/'3.1.a'!$M$183</f>
        <v>1.5889831405136411E-2</v>
      </c>
    </row>
    <row r="94" spans="1:13" ht="20.100000000000001" customHeight="1" x14ac:dyDescent="0.25">
      <c r="A94" s="124">
        <v>23</v>
      </c>
      <c r="B94" s="124" t="s">
        <v>824</v>
      </c>
      <c r="C94" s="147">
        <f>'3.1'!C94/'3.1.a'!$C$183</f>
        <v>4.621386276917233E-3</v>
      </c>
      <c r="D94" s="147">
        <f>'3.1'!D94/'3.1.a'!$D$183</f>
        <v>4.5791249484162947E-3</v>
      </c>
      <c r="E94" s="147">
        <f>'3.1'!E94/'3.1.a'!$E$183</f>
        <v>4.5345977784977858E-3</v>
      </c>
      <c r="F94" s="147">
        <f>'3.1'!F94/'3.1.a'!$F$183</f>
        <v>4.7923529419487774E-3</v>
      </c>
      <c r="G94" s="147">
        <f>'3.1'!G94/'3.1.a'!$G$183</f>
        <v>4.9023326485246503E-3</v>
      </c>
      <c r="H94" s="147">
        <f>'3.1'!H94/'3.1.a'!$H$183</f>
        <v>5.3706043927177535E-3</v>
      </c>
      <c r="I94" s="147">
        <f>'3.1'!I94/'3.1.a'!$I$183</f>
        <v>5.6027658882358182E-3</v>
      </c>
      <c r="J94" s="147">
        <f>'3.1'!J94/'3.1.a'!$J$183</f>
        <v>5.4151909409017257E-3</v>
      </c>
      <c r="K94" s="147">
        <f>'3.1'!K94/'3.1.a'!$K$183</f>
        <v>5.4688806217867529E-3</v>
      </c>
      <c r="L94" s="147">
        <f>'3.1'!L94/'3.1.a'!$L$183</f>
        <v>5.4725085721370635E-3</v>
      </c>
      <c r="M94" s="147">
        <f>'3.1'!M94/'3.1.a'!$M$183</f>
        <v>5.7242703773956989E-3</v>
      </c>
    </row>
    <row r="95" spans="1:13" ht="20.100000000000001" customHeight="1" x14ac:dyDescent="0.25">
      <c r="A95" s="124">
        <v>24</v>
      </c>
      <c r="B95" s="124" t="s">
        <v>825</v>
      </c>
      <c r="C95" s="147">
        <f>'3.1'!C95/'3.1.a'!$C$183</f>
        <v>1.5801267789521251E-2</v>
      </c>
      <c r="D95" s="147">
        <f>'3.1'!D95/'3.1.a'!$D$183</f>
        <v>1.1105999854605381E-2</v>
      </c>
      <c r="E95" s="147">
        <f>'3.1'!E95/'3.1.a'!$E$183</f>
        <v>1.1837108681706496E-2</v>
      </c>
      <c r="F95" s="147">
        <f>'3.1'!F95/'3.1.a'!$F$183</f>
        <v>1.0149071231875551E-2</v>
      </c>
      <c r="G95" s="147">
        <f>'3.1'!G95/'3.1.a'!$G$183</f>
        <v>9.1717737726462831E-3</v>
      </c>
      <c r="H95" s="147">
        <f>'3.1'!H95/'3.1.a'!$H$183</f>
        <v>1.4949169165193557E-2</v>
      </c>
      <c r="I95" s="147">
        <f>'3.1'!I95/'3.1.a'!$I$183</f>
        <v>1.2815210951734808E-2</v>
      </c>
      <c r="J95" s="147">
        <f>'3.1'!J95/'3.1.a'!$J$183</f>
        <v>8.2474085545204169E-3</v>
      </c>
      <c r="K95" s="147">
        <f>'3.1'!K95/'3.1.a'!$K$183</f>
        <v>8.6718275868426162E-3</v>
      </c>
      <c r="L95" s="147">
        <f>'3.1'!L95/'3.1.a'!$L$183</f>
        <v>6.6298580209227537E-3</v>
      </c>
      <c r="M95" s="147">
        <f>'3.1'!M95/'3.1.a'!$M$183</f>
        <v>4.8799088578393383E-3</v>
      </c>
    </row>
    <row r="96" spans="1:13" ht="20.100000000000001" customHeight="1" x14ac:dyDescent="0.25">
      <c r="A96" s="124">
        <v>25</v>
      </c>
      <c r="B96" s="124" t="s">
        <v>248</v>
      </c>
      <c r="C96" s="147">
        <f>'3.1'!C96/'3.1.a'!$C$183</f>
        <v>4.4116072694725953E-5</v>
      </c>
      <c r="D96" s="147">
        <f>'3.1'!D96/'3.1.a'!$D$183</f>
        <v>3.5426954557440384E-5</v>
      </c>
      <c r="E96" s="147">
        <f>'3.1'!E96/'3.1.a'!$E$183</f>
        <v>3.4260100833686413E-5</v>
      </c>
      <c r="F96" s="147">
        <f>'3.1'!F96/'3.1.a'!$F$183</f>
        <v>7.5868126569059039E-5</v>
      </c>
      <c r="G96" s="147">
        <f>'3.1'!G96/'3.1.a'!$G$183</f>
        <v>5.741709530428782E-5</v>
      </c>
      <c r="H96" s="147">
        <f>'3.1'!H96/'3.1.a'!$H$183</f>
        <v>5.321658303905726E-5</v>
      </c>
      <c r="I96" s="147">
        <f>'3.1'!I96/'3.1.a'!$I$183</f>
        <v>1.3808115179968252E-4</v>
      </c>
      <c r="J96" s="147">
        <f>'3.1'!J96/'3.1.a'!$J$183</f>
        <v>1.2440754892848363E-4</v>
      </c>
      <c r="K96" s="147">
        <f>'3.1'!K96/'3.1.a'!$K$183</f>
        <v>1.0775887760683288E-4</v>
      </c>
      <c r="L96" s="147">
        <f>'3.1'!L96/'3.1.a'!$L$183</f>
        <v>8.6556735376936566E-5</v>
      </c>
      <c r="M96" s="147">
        <f>'3.1'!M96/'3.1.a'!$M$183</f>
        <v>8.5790400573428055E-5</v>
      </c>
    </row>
    <row r="97" spans="1:13" ht="20.100000000000001" customHeight="1" x14ac:dyDescent="0.25">
      <c r="A97" s="124">
        <v>26</v>
      </c>
      <c r="B97" s="124" t="s">
        <v>243</v>
      </c>
      <c r="C97" s="147">
        <f>'3.1'!C97/'3.1.a'!$C$183</f>
        <v>2.2625140081130014E-2</v>
      </c>
      <c r="D97" s="147">
        <f>'3.1'!D97/'3.1.a'!$D$183</f>
        <v>2.1638525435333913E-2</v>
      </c>
      <c r="E97" s="147">
        <f>'3.1'!E97/'3.1.a'!$E$183</f>
        <v>2.2180393724384764E-2</v>
      </c>
      <c r="F97" s="147">
        <f>'3.1'!F97/'3.1.a'!$F$183</f>
        <v>2.1554089984628971E-2</v>
      </c>
      <c r="G97" s="147">
        <f>'3.1'!G97/'3.1.a'!$G$183</f>
        <v>2.1955804265786551E-2</v>
      </c>
      <c r="H97" s="147">
        <f>'3.1'!H97/'3.1.a'!$H$183</f>
        <v>2.1596175196922439E-2</v>
      </c>
      <c r="I97" s="147">
        <f>'3.1'!I97/'3.1.a'!$I$183</f>
        <v>2.1660841830590544E-2</v>
      </c>
      <c r="J97" s="147">
        <f>'3.1'!J97/'3.1.a'!$J$183</f>
        <v>2.1498983517120054E-2</v>
      </c>
      <c r="K97" s="147">
        <f>'3.1'!K97/'3.1.a'!$K$183</f>
        <v>2.1697799256909234E-2</v>
      </c>
      <c r="L97" s="147">
        <f>'3.1'!L97/'3.1.a'!$L$183</f>
        <v>2.1923695470296045E-2</v>
      </c>
      <c r="M97" s="147">
        <f>'3.1'!M97/'3.1.a'!$M$183</f>
        <v>2.3019884011902525E-2</v>
      </c>
    </row>
    <row r="98" spans="1:13" ht="20.100000000000001" customHeight="1" x14ac:dyDescent="0.25">
      <c r="A98" s="124">
        <v>27</v>
      </c>
      <c r="B98" s="124" t="s">
        <v>580</v>
      </c>
      <c r="C98" s="147">
        <f>'3.1'!C98/'3.1.a'!$C$183</f>
        <v>1.8023392934872422E-2</v>
      </c>
      <c r="D98" s="147">
        <f>'3.1'!D98/'3.1.a'!$D$183</f>
        <v>1.8220596163678118E-2</v>
      </c>
      <c r="E98" s="147">
        <f>'3.1'!E98/'3.1.a'!$E$183</f>
        <v>1.9170556337754677E-2</v>
      </c>
      <c r="F98" s="147">
        <f>'3.1'!F98/'3.1.a'!$F$183</f>
        <v>1.9511304200836556E-2</v>
      </c>
      <c r="G98" s="147">
        <f>'3.1'!G98/'3.1.a'!$G$183</f>
        <v>2.0296294937657385E-2</v>
      </c>
      <c r="H98" s="147">
        <f>'3.1'!H98/'3.1.a'!$H$183</f>
        <v>2.200993174665811E-2</v>
      </c>
      <c r="I98" s="147">
        <f>'3.1'!I98/'3.1.a'!$I$183</f>
        <v>2.3095724160736211E-2</v>
      </c>
      <c r="J98" s="147">
        <f>'3.1'!J98/'3.1.a'!$J$183</f>
        <v>2.423122032286645E-2</v>
      </c>
      <c r="K98" s="147">
        <f>'3.1'!K98/'3.1.a'!$K$183</f>
        <v>2.4689803799779305E-2</v>
      </c>
      <c r="L98" s="147">
        <f>'3.1'!L98/'3.1.a'!$L$183</f>
        <v>2.5838760578940516E-2</v>
      </c>
      <c r="M98" s="147">
        <f>'3.1'!M98/'3.1.a'!$M$183</f>
        <v>2.8033992767897725E-2</v>
      </c>
    </row>
    <row r="99" spans="1:13" ht="20.100000000000001" customHeight="1" x14ac:dyDescent="0.25">
      <c r="A99" s="124">
        <v>28</v>
      </c>
      <c r="B99" s="124" t="s">
        <v>398</v>
      </c>
      <c r="C99" s="147">
        <f>'3.1'!C99/'3.1.a'!$C$183</f>
        <v>5.0855908479142987E-3</v>
      </c>
      <c r="D99" s="147">
        <f>'3.1'!D99/'3.1.a'!$D$183</f>
        <v>4.9445747569379231E-3</v>
      </c>
      <c r="E99" s="147">
        <f>'3.1'!E99/'3.1.a'!$E$183</f>
        <v>4.8625410267273848E-3</v>
      </c>
      <c r="F99" s="147">
        <f>'3.1'!F99/'3.1.a'!$F$183</f>
        <v>4.8570337425175147E-3</v>
      </c>
      <c r="G99" s="147">
        <f>'3.1'!G99/'3.1.a'!$G$183</f>
        <v>4.9709873972434955E-3</v>
      </c>
      <c r="H99" s="147">
        <f>'3.1'!H99/'3.1.a'!$H$183</f>
        <v>5.5244022292136137E-3</v>
      </c>
      <c r="I99" s="147">
        <f>'3.1'!I99/'3.1.a'!$I$183</f>
        <v>6.4521830692109263E-3</v>
      </c>
      <c r="J99" s="147">
        <f>'3.1'!J99/'3.1.a'!$J$183</f>
        <v>5.470471332691222E-3</v>
      </c>
      <c r="K99" s="147">
        <f>'3.1'!K99/'3.1.a'!$K$183</f>
        <v>5.2841823488661913E-3</v>
      </c>
      <c r="L99" s="147">
        <f>'3.1'!L99/'3.1.a'!$L$183</f>
        <v>4.8260371721134494E-3</v>
      </c>
      <c r="M99" s="147">
        <f>'3.1'!M99/'3.1.a'!$M$183</f>
        <v>5.831053429268933E-3</v>
      </c>
    </row>
    <row r="100" spans="1:13" ht="20.100000000000001" customHeight="1" x14ac:dyDescent="0.25">
      <c r="A100" s="118">
        <v>31</v>
      </c>
      <c r="B100" s="118" t="s">
        <v>612</v>
      </c>
      <c r="C100" s="146">
        <f>'3.1'!C100/'3.1.a'!$C$183</f>
        <v>6.412010667324909E-3</v>
      </c>
      <c r="D100" s="146">
        <f>'3.1'!D100/'3.1.a'!$D$183</f>
        <v>3.1478865694562316E-3</v>
      </c>
      <c r="E100" s="146">
        <f>'3.1'!E100/'3.1.a'!$E$183</f>
        <v>2.5824350122686914E-3</v>
      </c>
      <c r="F100" s="146">
        <f>'3.1'!F100/'3.1.a'!$F$183</f>
        <v>4.4765286087190392E-3</v>
      </c>
      <c r="G100" s="146">
        <f>'3.1'!G100/'3.1.a'!$G$183</f>
        <v>4.9124576844370473E-3</v>
      </c>
      <c r="H100" s="146">
        <f>'3.1'!H100/'3.1.a'!$H$183</f>
        <v>3.8829719301736323E-4</v>
      </c>
      <c r="I100" s="146">
        <f>'3.1'!I100/'3.1.a'!$I$183</f>
        <v>-8.2426693891780498E-4</v>
      </c>
      <c r="J100" s="146">
        <f>'3.1'!J100/'3.1.a'!$J$183</f>
        <v>-4.7237992462484662E-4</v>
      </c>
      <c r="K100" s="146">
        <f>'3.1'!K100/'3.1.a'!$K$183</f>
        <v>-4.0673232564879621E-4</v>
      </c>
      <c r="L100" s="146">
        <f>'3.1'!L100/'3.1.a'!$L$183</f>
        <v>-1.790330576948181E-3</v>
      </c>
      <c r="M100" s="146">
        <f>'3.1'!M100/'3.1.a'!$M$183</f>
        <v>-1.2006955024857081E-3</v>
      </c>
    </row>
    <row r="101" spans="1:13" ht="20.100000000000001" customHeight="1" x14ac:dyDescent="0.25">
      <c r="A101" s="125">
        <v>311</v>
      </c>
      <c r="B101" s="124" t="s">
        <v>843</v>
      </c>
      <c r="C101" s="147">
        <f>'3.1'!C101/'3.1.a'!$C$183</f>
        <v>6.3846417147538949E-3</v>
      </c>
      <c r="D101" s="147">
        <f>'3.1'!D101/'3.1.a'!$D$183</f>
        <v>3.1218845244953483E-3</v>
      </c>
      <c r="E101" s="147">
        <f>'3.1'!E101/'3.1.a'!$E$183</f>
        <v>2.5566173280393632E-3</v>
      </c>
      <c r="F101" s="147">
        <f>'3.1'!F101/'3.1.a'!$F$183</f>
        <v>4.4509289601470008E-3</v>
      </c>
      <c r="G101" s="147">
        <f>'3.1'!G101/'3.1.a'!$G$183</f>
        <v>4.8741755929682289E-3</v>
      </c>
      <c r="H101" s="147">
        <f>'3.1'!H101/'3.1.a'!$H$183</f>
        <v>3.7963654823628616E-4</v>
      </c>
      <c r="I101" s="147">
        <f>'3.1'!I101/'3.1.a'!$I$183</f>
        <v>-8.3327740379697546E-4</v>
      </c>
      <c r="J101" s="147">
        <f>'3.1'!J101/'3.1.a'!$J$183</f>
        <v>-4.8498709420962549E-4</v>
      </c>
      <c r="K101" s="147">
        <f>'3.1'!K101/'3.1.a'!$K$183</f>
        <v>-4.2839758048161575E-4</v>
      </c>
      <c r="L101" s="147">
        <f>'3.1'!L101/'3.1.a'!$L$183</f>
        <v>-1.7912366459382795E-3</v>
      </c>
      <c r="M101" s="147">
        <f>'3.1'!M101/'3.1.a'!$M$183</f>
        <v>-1.2125117598128089E-3</v>
      </c>
    </row>
    <row r="102" spans="1:13" ht="20.100000000000001" customHeight="1" x14ac:dyDescent="0.25">
      <c r="A102" s="125">
        <v>312</v>
      </c>
      <c r="B102" s="124" t="s">
        <v>252</v>
      </c>
      <c r="C102" s="147">
        <f>'3.1'!C102/'3.1.a'!$C$183</f>
        <v>2.7366607393759196E-5</v>
      </c>
      <c r="D102" s="147">
        <f>'3.1'!D102/'3.1.a'!$D$183</f>
        <v>2.6001675911746282E-5</v>
      </c>
      <c r="E102" s="147">
        <f>'3.1'!E102/'3.1.a'!$E$183</f>
        <v>2.5817684229328151E-5</v>
      </c>
      <c r="F102" s="147">
        <f>'3.1'!F102/'3.1.a'!$F$183</f>
        <v>2.5570797553238524E-5</v>
      </c>
      <c r="G102" s="147">
        <f>'3.1'!G102/'3.1.a'!$G$183</f>
        <v>3.8282091468817963E-5</v>
      </c>
      <c r="H102" s="147">
        <f>'3.1'!H102/'3.1.a'!$H$183</f>
        <v>8.6606447810771125E-6</v>
      </c>
      <c r="I102" s="147">
        <f>'3.1'!I102/'3.1.a'!$I$183</f>
        <v>9.0093354327608957E-6</v>
      </c>
      <c r="J102" s="147">
        <f>'3.1'!J102/'3.1.a'!$J$183</f>
        <v>1.2607169584778891E-5</v>
      </c>
      <c r="K102" s="147">
        <f>'3.1'!K102/'3.1.a'!$K$183</f>
        <v>2.1665254832819614E-5</v>
      </c>
      <c r="L102" s="147">
        <f>'3.1'!L102/'3.1.a'!$L$183</f>
        <v>7.115880447235065E-6</v>
      </c>
      <c r="M102" s="147">
        <f>'3.1'!M102/'3.1.a'!$M$183</f>
        <v>1.028053590808698E-5</v>
      </c>
    </row>
    <row r="103" spans="1:13" ht="20.100000000000001" customHeight="1" x14ac:dyDescent="0.25">
      <c r="A103" s="125">
        <v>313</v>
      </c>
      <c r="B103" s="124" t="s">
        <v>253</v>
      </c>
      <c r="C103" s="147">
        <f>'3.1'!C103/'3.1.a'!$C$183</f>
        <v>2.3451772547915549E-9</v>
      </c>
      <c r="D103" s="147">
        <f>'3.1'!D103/'3.1.a'!$D$183</f>
        <v>3.6904913693548689E-10</v>
      </c>
      <c r="E103" s="147">
        <f>'3.1'!E103/'3.1.a'!$E$183</f>
        <v>0</v>
      </c>
      <c r="F103" s="147">
        <f>'3.1'!F103/'3.1.a'!$F$183</f>
        <v>2.8851018799355319E-8</v>
      </c>
      <c r="G103" s="147">
        <f>'3.1'!G103/'3.1.a'!$G$183</f>
        <v>0</v>
      </c>
      <c r="H103" s="147">
        <f>'3.1'!H103/'3.1.a'!$H$183</f>
        <v>0</v>
      </c>
      <c r="I103" s="147">
        <f>'3.1'!I103/'3.1.a'!$I$183</f>
        <v>1.1294464095673413E-9</v>
      </c>
      <c r="J103" s="147">
        <f>'3.1'!J103/'3.1.a'!$J$183</f>
        <v>0</v>
      </c>
      <c r="K103" s="147">
        <f>'3.1'!K103/'3.1.a'!$K$183</f>
        <v>0</v>
      </c>
      <c r="L103" s="147">
        <f>'3.1'!L103/'3.1.a'!$L$183</f>
        <v>5.1034669492941705E-10</v>
      </c>
      <c r="M103" s="147">
        <f>'3.1'!M103/'3.1.a'!$M$183</f>
        <v>1.5357214190136998E-6</v>
      </c>
    </row>
    <row r="104" spans="1:13" ht="20.100000000000001" customHeight="1" x14ac:dyDescent="0.25">
      <c r="A104" s="125">
        <v>314</v>
      </c>
      <c r="B104" s="124" t="s">
        <v>254</v>
      </c>
      <c r="C104" s="147">
        <f>'3.1'!C104/'3.1.a'!$C$183</f>
        <v>0</v>
      </c>
      <c r="D104" s="147">
        <f>'3.1'!D104/'3.1.a'!$D$183</f>
        <v>0</v>
      </c>
      <c r="E104" s="147">
        <f>'3.1'!E104/'3.1.a'!$E$183</f>
        <v>0</v>
      </c>
      <c r="F104" s="147">
        <f>'3.1'!F104/'3.1.a'!$F$183</f>
        <v>0</v>
      </c>
      <c r="G104" s="147">
        <f>'3.1'!G104/'3.1.a'!$G$183</f>
        <v>0</v>
      </c>
      <c r="H104" s="147">
        <f>'3.1'!H104/'3.1.a'!$H$183</f>
        <v>0</v>
      </c>
      <c r="I104" s="147">
        <f>'3.1'!I104/'3.1.a'!$I$183</f>
        <v>0</v>
      </c>
      <c r="J104" s="147">
        <f>'3.1'!J104/'3.1.a'!$J$183</f>
        <v>0</v>
      </c>
      <c r="K104" s="147">
        <f>'3.1'!K104/'3.1.a'!$K$183</f>
        <v>0</v>
      </c>
      <c r="L104" s="147">
        <f>'3.1'!L104/'3.1.a'!$L$183</f>
        <v>-6.210321803831379E-6</v>
      </c>
      <c r="M104" s="147">
        <f>'3.1'!M104/'3.1.a'!$M$183</f>
        <v>0</v>
      </c>
    </row>
    <row r="105" spans="1:13" ht="20.100000000000001" customHeight="1" x14ac:dyDescent="0.25">
      <c r="A105" s="126"/>
      <c r="B105" s="126" t="s">
        <v>399</v>
      </c>
      <c r="C105" s="96">
        <f>'3.1'!C105/'3.1.a'!$C$183</f>
        <v>-1.0701178085007432E-2</v>
      </c>
      <c r="D105" s="96">
        <f>'3.1'!D105/'3.1.a'!$D$183</f>
        <v>-2.3375619295485594E-3</v>
      </c>
      <c r="E105" s="96">
        <f>'3.1'!E105/'3.1.a'!$E$183</f>
        <v>-6.0316077248671772E-3</v>
      </c>
      <c r="F105" s="96">
        <f>'3.1'!F105/'3.1.a'!$F$183</f>
        <v>-7.6747797322173688E-3</v>
      </c>
      <c r="G105" s="96">
        <f>'3.1'!G105/'3.1.a'!$G$183</f>
        <v>-9.2307808735192717E-3</v>
      </c>
      <c r="H105" s="96">
        <f>'3.1'!H105/'3.1.a'!$H$183</f>
        <v>-1.1746493499105974E-2</v>
      </c>
      <c r="I105" s="96">
        <f>'3.1'!I105/'3.1.a'!$I$183</f>
        <v>-1.0319570213037529E-2</v>
      </c>
      <c r="J105" s="96">
        <f>'3.1'!J105/'3.1.a'!$J$183</f>
        <v>-6.7820552683153009E-3</v>
      </c>
      <c r="K105" s="96">
        <f>'3.1'!K105/'3.1.a'!$K$183</f>
        <v>-5.6051705103462345E-3</v>
      </c>
      <c r="L105" s="96">
        <f>'3.1'!L105/'3.1.a'!$L$183</f>
        <v>-8.9410376204649474E-4</v>
      </c>
      <c r="M105" s="96">
        <f>'3.1'!M105/'3.1.a'!$M$183</f>
        <v>7.458041885027895E-3</v>
      </c>
    </row>
    <row r="106" spans="1:13" ht="20.100000000000001" customHeight="1" x14ac:dyDescent="0.25">
      <c r="A106" s="126"/>
      <c r="B106" s="126" t="s">
        <v>400</v>
      </c>
      <c r="C106" s="96">
        <f>'3.1'!C106/'3.1.a'!$C$183</f>
        <v>4.0711102042041338E-3</v>
      </c>
      <c r="D106" s="96">
        <f>'3.1'!D106/'3.1.a'!$D$183</f>
        <v>7.637999133038394E-3</v>
      </c>
      <c r="E106" s="96">
        <f>'3.1'!E106/'3.1.a'!$E$183</f>
        <v>4.987655174588209E-3</v>
      </c>
      <c r="F106" s="96">
        <f>'3.1'!F106/'3.1.a'!$F$183</f>
        <v>1.6127806898035947E-3</v>
      </c>
      <c r="G106" s="96">
        <f>'3.1'!G106/'3.1.a'!$G$183</f>
        <v>-1.1898321599085706E-3</v>
      </c>
      <c r="H106" s="96">
        <f>'3.1'!H106/'3.1.a'!$H$183</f>
        <v>1.9857053755378625E-3</v>
      </c>
      <c r="I106" s="96">
        <f>'3.1'!I106/'3.1.a'!$I$183</f>
        <v>1.5144884493277888E-3</v>
      </c>
      <c r="J106" s="96">
        <f>'3.1'!J106/'3.1.a'!$J$183</f>
        <v>7.3573492076128854E-4</v>
      </c>
      <c r="K106" s="96">
        <f>'3.1'!K106/'3.1.a'!$K$183</f>
        <v>2.6263166554203431E-3</v>
      </c>
      <c r="L106" s="96">
        <f>'3.1'!L106/'3.1.a'!$L$183</f>
        <v>5.3959785236329825E-3</v>
      </c>
      <c r="M106" s="96">
        <f>'3.1'!M106/'3.1.a'!$M$183</f>
        <v>1.2162295222294242E-2</v>
      </c>
    </row>
    <row r="107" spans="1:13" ht="20.100000000000001" customHeight="1" x14ac:dyDescent="0.25">
      <c r="A107" s="128" t="s">
        <v>255</v>
      </c>
      <c r="B107" s="129"/>
      <c r="C107" s="149"/>
      <c r="D107" s="149"/>
      <c r="E107" s="149"/>
      <c r="F107" s="149"/>
      <c r="G107" s="149"/>
      <c r="H107" s="149"/>
      <c r="I107" s="149"/>
      <c r="J107" s="149"/>
      <c r="K107" s="149"/>
      <c r="L107" s="149"/>
      <c r="M107" s="149"/>
    </row>
    <row r="108" spans="1:13" ht="20.100000000000001" customHeight="1" x14ac:dyDescent="0.25">
      <c r="A108" s="130" t="s">
        <v>238</v>
      </c>
      <c r="B108" s="131" t="s">
        <v>390</v>
      </c>
      <c r="C108" s="150">
        <f>'3.1'!C108/'3.1.a'!$C$183</f>
        <v>1.1006027991671129E-2</v>
      </c>
      <c r="D108" s="150">
        <f>'3.1'!D108/'3.1.a'!$D$183</f>
        <v>7.701009472911643E-3</v>
      </c>
      <c r="E108" s="150">
        <f>'3.1'!E108/'3.1.a'!$E$183</f>
        <v>7.0912151065371494E-3</v>
      </c>
      <c r="F108" s="150">
        <f>'3.1'!F108/'3.1.a'!$F$183</f>
        <v>9.243281902095779E-3</v>
      </c>
      <c r="G108" s="150">
        <f>'3.1'!G108/'3.1.a'!$G$183</f>
        <v>9.7765082414928792E-3</v>
      </c>
      <c r="H108" s="150">
        <f>'3.1'!H108/'3.1.a'!$H$183</f>
        <v>5.7502409409540397E-3</v>
      </c>
      <c r="I108" s="150">
        <f>'3.1'!I108/'3.1.a'!$I$183</f>
        <v>4.7694884844388429E-3</v>
      </c>
      <c r="J108" s="150">
        <f>'3.1'!J108/'3.1.a'!$J$183</f>
        <v>4.9302038466921003E-3</v>
      </c>
      <c r="K108" s="150">
        <f>'3.1'!K108/'3.1.a'!$K$183</f>
        <v>5.0404830413051374E-3</v>
      </c>
      <c r="L108" s="150">
        <f>'3.1'!L108/'3.1.a'!$L$183</f>
        <v>3.6812719261987842E-3</v>
      </c>
      <c r="M108" s="150">
        <f>'3.1'!M108/'3.1.a'!$M$183</f>
        <v>4.5117586175828905E-3</v>
      </c>
    </row>
    <row r="109" spans="1:13" ht="20.100000000000001" customHeight="1" x14ac:dyDescent="0.25">
      <c r="A109" s="130" t="s">
        <v>239</v>
      </c>
      <c r="B109" s="131" t="s">
        <v>250</v>
      </c>
      <c r="C109" s="150">
        <f>'3.1'!C109/'3.1.a'!$C$183</f>
        <v>3.3221885923471561E-4</v>
      </c>
      <c r="D109" s="150">
        <f>'3.1'!D109/'3.1.a'!$D$183</f>
        <v>5.3894495883239774E-3</v>
      </c>
      <c r="E109" s="150">
        <f>'3.1'!E109/'3.1.a'!$E$183</f>
        <v>1.085425065899303E-3</v>
      </c>
      <c r="F109" s="150">
        <f>'3.1'!F109/'3.1.a'!$F$183</f>
        <v>1.5941018184504497E-3</v>
      </c>
      <c r="G109" s="150">
        <f>'3.1'!G109/'3.1.a'!$G$183</f>
        <v>5.8400945944243551E-4</v>
      </c>
      <c r="H109" s="150">
        <f>'3.1'!H109/'3.1.a'!$H$183</f>
        <v>-5.987591913370849E-3</v>
      </c>
      <c r="I109" s="150">
        <f>'3.1'!I109/'3.1.a'!$I$183</f>
        <v>-5.541071263719507E-3</v>
      </c>
      <c r="J109" s="150">
        <f>'3.1'!J109/'3.1.a'!$J$183</f>
        <v>-1.8392442520384219E-3</v>
      </c>
      <c r="K109" s="150">
        <f>'3.1'!K109/'3.1.a'!$K$183</f>
        <v>-5.4302221420827871E-4</v>
      </c>
      <c r="L109" s="150">
        <f>'3.1'!L109/'3.1.a'!$L$183</f>
        <v>2.7880742331423897E-3</v>
      </c>
      <c r="M109" s="150">
        <f>'3.1'!M109/'3.1.a'!$M$183</f>
        <v>1.1981616759937882E-2</v>
      </c>
    </row>
    <row r="110" spans="1:13" ht="20.100000000000001" customHeight="1" x14ac:dyDescent="0.25">
      <c r="A110" s="133" t="s">
        <v>240</v>
      </c>
      <c r="B110" s="134" t="s">
        <v>251</v>
      </c>
      <c r="C110" s="151">
        <f>'3.1'!C110/'3.1.a'!$C$183</f>
        <v>-4.2891674176825179E-3</v>
      </c>
      <c r="D110" s="151">
        <f>'3.1'!D110/'3.1.a'!$D$183</f>
        <v>8.1032463990768312E-4</v>
      </c>
      <c r="E110" s="151">
        <f>'3.1'!E110/'3.1.a'!$E$183</f>
        <v>-3.4491727125984827E-3</v>
      </c>
      <c r="F110" s="151">
        <f>'3.1'!F110/'3.1.a'!$F$183</f>
        <v>-3.1982511234983279E-3</v>
      </c>
      <c r="G110" s="151">
        <f>'3.1'!G110/'3.1.a'!$G$183</f>
        <v>-4.3183231890822149E-3</v>
      </c>
      <c r="H110" s="151">
        <f>'3.1'!H110/'3.1.a'!$H$183</f>
        <v>-1.1358196306088603E-2</v>
      </c>
      <c r="I110" s="151">
        <f>'3.1'!I110/'3.1.a'!$I$183</f>
        <v>-1.1143837151955325E-2</v>
      </c>
      <c r="J110" s="151">
        <f>'3.1'!J110/'3.1.a'!$J$183</f>
        <v>-7.2544351929401483E-3</v>
      </c>
      <c r="K110" s="151">
        <f>'3.1'!K110/'3.1.a'!$K$183</f>
        <v>-6.0119028359950314E-3</v>
      </c>
      <c r="L110" s="151">
        <f>'3.1'!L110/'3.1.a'!$L$183</f>
        <v>-2.6844343389946742E-3</v>
      </c>
      <c r="M110" s="151">
        <f>'3.1'!M110/'3.1.a'!$M$183</f>
        <v>6.2573463825421833E-3</v>
      </c>
    </row>
    <row r="112" spans="1:13" s="136" customFormat="1" ht="20.100000000000001" customHeight="1" x14ac:dyDescent="0.25">
      <c r="A112" s="322" t="s">
        <v>639</v>
      </c>
      <c r="B112" s="322"/>
      <c r="C112" s="85">
        <v>2010</v>
      </c>
      <c r="D112" s="85">
        <v>2011</v>
      </c>
      <c r="E112" s="85">
        <v>2012</v>
      </c>
      <c r="F112" s="85">
        <v>2013</v>
      </c>
      <c r="G112" s="85">
        <v>2014</v>
      </c>
      <c r="H112" s="85">
        <v>2015</v>
      </c>
      <c r="I112" s="85">
        <v>2016</v>
      </c>
      <c r="J112" s="85">
        <v>2017</v>
      </c>
      <c r="K112" s="85">
        <v>2018</v>
      </c>
      <c r="L112" s="85">
        <v>2019</v>
      </c>
      <c r="M112" s="85">
        <v>2020</v>
      </c>
    </row>
    <row r="113" spans="1:13" ht="20.100000000000001" customHeight="1" x14ac:dyDescent="0.25">
      <c r="A113" s="18">
        <v>1</v>
      </c>
      <c r="B113" s="19" t="s">
        <v>821</v>
      </c>
      <c r="C113" s="96">
        <f>'3.1'!C113/'3.1.a'!$C$183</f>
        <v>8.0822989748588425E-2</v>
      </c>
      <c r="D113" s="96">
        <f>'3.1'!D113/'3.1.a'!$D$183</f>
        <v>8.2552209691830705E-2</v>
      </c>
      <c r="E113" s="96">
        <f>'3.1'!E113/'3.1.a'!$E$183</f>
        <v>8.4683520687425351E-2</v>
      </c>
      <c r="F113" s="96">
        <f>'3.1'!F113/'3.1.a'!$F$183</f>
        <v>8.1396950383560471E-2</v>
      </c>
      <c r="G113" s="96">
        <f>'3.1'!G113/'3.1.a'!$G$183</f>
        <v>8.3833736185817451E-2</v>
      </c>
      <c r="H113" s="96">
        <f>'3.1'!H113/'3.1.a'!$H$183</f>
        <v>8.6091755592886274E-2</v>
      </c>
      <c r="I113" s="96">
        <f>'3.1'!I113/'3.1.a'!$I$183</f>
        <v>8.9143218091632545E-2</v>
      </c>
      <c r="J113" s="96">
        <f>'3.1'!J113/'3.1.a'!$J$183</f>
        <v>8.7518661708250456E-2</v>
      </c>
      <c r="K113" s="96">
        <f>'3.1'!K113/'3.1.a'!$K$183</f>
        <v>8.9721753820631536E-2</v>
      </c>
      <c r="L113" s="96">
        <f>'3.1'!L113/'3.1.a'!$L$183</f>
        <v>9.2843790323854689E-2</v>
      </c>
      <c r="M113" s="96">
        <f>'3.1'!M113/'3.1.a'!$M$183</f>
        <v>9.5902109463413779E-2</v>
      </c>
    </row>
    <row r="114" spans="1:13" ht="20.100000000000001" customHeight="1" x14ac:dyDescent="0.25">
      <c r="A114" s="118">
        <v>11</v>
      </c>
      <c r="B114" s="118" t="s">
        <v>242</v>
      </c>
      <c r="C114" s="146">
        <f>'3.1'!C114/'3.1.a'!$C$183</f>
        <v>1.5491853417601256E-2</v>
      </c>
      <c r="D114" s="146">
        <f>'3.1'!D114/'3.1.a'!$D$183</f>
        <v>1.5975124926313408E-2</v>
      </c>
      <c r="E114" s="146">
        <f>'3.1'!E114/'3.1.a'!$E$183</f>
        <v>1.6416074223881954E-2</v>
      </c>
      <c r="F114" s="146">
        <f>'3.1'!F114/'3.1.a'!$F$183</f>
        <v>1.647142344869984E-2</v>
      </c>
      <c r="G114" s="146">
        <f>'3.1'!G114/'3.1.a'!$G$183</f>
        <v>1.6918937385478113E-2</v>
      </c>
      <c r="H114" s="146">
        <f>'3.1'!H114/'3.1.a'!$H$183</f>
        <v>1.7523522108731971E-2</v>
      </c>
      <c r="I114" s="146">
        <f>'3.1'!I114/'3.1.a'!$I$183</f>
        <v>1.7202216300049183E-2</v>
      </c>
      <c r="J114" s="146">
        <f>'3.1'!J114/'3.1.a'!$J$183</f>
        <v>1.7613819948577462E-2</v>
      </c>
      <c r="K114" s="146">
        <f>'3.1'!K114/'3.1.a'!$K$183</f>
        <v>1.8584679524465735E-2</v>
      </c>
      <c r="L114" s="146">
        <f>'3.1'!L114/'3.1.a'!$L$183</f>
        <v>1.9634560291185259E-2</v>
      </c>
      <c r="M114" s="146">
        <f>'3.1'!M114/'3.1.a'!$M$183</f>
        <v>1.9139403316286798E-2</v>
      </c>
    </row>
    <row r="115" spans="1:13" ht="20.100000000000001" customHeight="1" x14ac:dyDescent="0.25">
      <c r="A115" s="21">
        <v>111</v>
      </c>
      <c r="B115" s="22" t="s">
        <v>256</v>
      </c>
      <c r="C115" s="147">
        <f>'3.1'!C115/'3.1.a'!$C$183</f>
        <v>0</v>
      </c>
      <c r="D115" s="147">
        <f>'3.1'!D115/'3.1.a'!$D$183</f>
        <v>0</v>
      </c>
      <c r="E115" s="147">
        <f>'3.1'!E115/'3.1.a'!$E$183</f>
        <v>0</v>
      </c>
      <c r="F115" s="147">
        <f>'3.1'!F115/'3.1.a'!$F$183</f>
        <v>0</v>
      </c>
      <c r="G115" s="147">
        <f>'3.1'!G115/'3.1.a'!$G$183</f>
        <v>0</v>
      </c>
      <c r="H115" s="147">
        <f>'3.1'!H115/'3.1.a'!$H$183</f>
        <v>0</v>
      </c>
      <c r="I115" s="147">
        <f>'3.1'!I115/'3.1.a'!$I$183</f>
        <v>0</v>
      </c>
      <c r="J115" s="147">
        <f>'3.1'!J115/'3.1.a'!$J$183</f>
        <v>0</v>
      </c>
      <c r="K115" s="147">
        <f>'3.1'!K115/'3.1.a'!$K$183</f>
        <v>0</v>
      </c>
      <c r="L115" s="147">
        <f>'3.1'!L115/'3.1.a'!$L$183</f>
        <v>0</v>
      </c>
      <c r="M115" s="147">
        <f>'3.1'!M115/'3.1.a'!$M$183</f>
        <v>0</v>
      </c>
    </row>
    <row r="116" spans="1:13" ht="20.100000000000001" customHeight="1" x14ac:dyDescent="0.25">
      <c r="A116" s="21">
        <v>112</v>
      </c>
      <c r="B116" s="22" t="s">
        <v>257</v>
      </c>
      <c r="C116" s="147">
        <f>'3.1'!C116/'3.1.a'!$C$183</f>
        <v>0</v>
      </c>
      <c r="D116" s="147">
        <f>'3.1'!D116/'3.1.a'!$D$183</f>
        <v>0</v>
      </c>
      <c r="E116" s="147">
        <f>'3.1'!E116/'3.1.a'!$E$183</f>
        <v>0</v>
      </c>
      <c r="F116" s="147">
        <f>'3.1'!F116/'3.1.a'!$F$183</f>
        <v>0</v>
      </c>
      <c r="G116" s="147">
        <f>'3.1'!G116/'3.1.a'!$G$183</f>
        <v>0</v>
      </c>
      <c r="H116" s="147">
        <f>'3.1'!H116/'3.1.a'!$H$183</f>
        <v>0</v>
      </c>
      <c r="I116" s="147">
        <f>'3.1'!I116/'3.1.a'!$I$183</f>
        <v>0</v>
      </c>
      <c r="J116" s="147">
        <f>'3.1'!J116/'3.1.a'!$J$183</f>
        <v>0</v>
      </c>
      <c r="K116" s="147">
        <f>'3.1'!K116/'3.1.a'!$K$183</f>
        <v>0</v>
      </c>
      <c r="L116" s="147">
        <f>'3.1'!L116/'3.1.a'!$L$183</f>
        <v>0</v>
      </c>
      <c r="M116" s="147">
        <f>'3.1'!M116/'3.1.a'!$M$183</f>
        <v>0</v>
      </c>
    </row>
    <row r="117" spans="1:13" ht="20.100000000000001" customHeight="1" x14ac:dyDescent="0.25">
      <c r="A117" s="21">
        <v>113</v>
      </c>
      <c r="B117" s="22" t="s">
        <v>258</v>
      </c>
      <c r="C117" s="147">
        <f>'3.1'!C117/'3.1.a'!$C$183</f>
        <v>6.1793334352300555E-3</v>
      </c>
      <c r="D117" s="147">
        <f>'3.1'!D117/'3.1.a'!$D$183</f>
        <v>6.3585720609643879E-3</v>
      </c>
      <c r="E117" s="147">
        <f>'3.1'!E117/'3.1.a'!$E$183</f>
        <v>6.3886015581880251E-3</v>
      </c>
      <c r="F117" s="147">
        <f>'3.1'!F117/'3.1.a'!$F$183</f>
        <v>6.5717076666168151E-3</v>
      </c>
      <c r="G117" s="147">
        <f>'3.1'!G117/'3.1.a'!$G$183</f>
        <v>6.6448202731793551E-3</v>
      </c>
      <c r="H117" s="147">
        <f>'3.1'!H117/'3.1.a'!$H$183</f>
        <v>6.9665643202350301E-3</v>
      </c>
      <c r="I117" s="147">
        <f>'3.1'!I117/'3.1.a'!$I$183</f>
        <v>7.0172826637216164E-3</v>
      </c>
      <c r="J117" s="147">
        <f>'3.1'!J117/'3.1.a'!$J$183</f>
        <v>7.3968616912390376E-3</v>
      </c>
      <c r="K117" s="147">
        <f>'3.1'!K117/'3.1.a'!$K$183</f>
        <v>7.831445290365285E-3</v>
      </c>
      <c r="L117" s="147">
        <f>'3.1'!L117/'3.1.a'!$L$183</f>
        <v>8.1102359114247902E-3</v>
      </c>
      <c r="M117" s="147">
        <f>'3.1'!M117/'3.1.a'!$M$183</f>
        <v>8.0882627449316759E-3</v>
      </c>
    </row>
    <row r="118" spans="1:13" ht="20.100000000000001" customHeight="1" x14ac:dyDescent="0.25">
      <c r="A118" s="21">
        <v>114</v>
      </c>
      <c r="B118" s="22" t="s">
        <v>264</v>
      </c>
      <c r="C118" s="147">
        <f>'3.1'!C118/'3.1.a'!$C$183</f>
        <v>9.3125199823712E-3</v>
      </c>
      <c r="D118" s="147">
        <f>'3.1'!D118/'3.1.a'!$D$183</f>
        <v>9.6165528653490203E-3</v>
      </c>
      <c r="E118" s="147">
        <f>'3.1'!E118/'3.1.a'!$E$183</f>
        <v>1.002747266569393E-2</v>
      </c>
      <c r="F118" s="147">
        <f>'3.1'!F118/'3.1.a'!$F$183</f>
        <v>9.8997157820830267E-3</v>
      </c>
      <c r="G118" s="147">
        <f>'3.1'!G118/'3.1.a'!$G$183</f>
        <v>1.027411711229876E-2</v>
      </c>
      <c r="H118" s="147">
        <f>'3.1'!H118/'3.1.a'!$H$183</f>
        <v>1.0556957788496942E-2</v>
      </c>
      <c r="I118" s="147">
        <f>'3.1'!I118/'3.1.a'!$I$183</f>
        <v>1.0184933636327565E-2</v>
      </c>
      <c r="J118" s="147">
        <f>'3.1'!J118/'3.1.a'!$J$183</f>
        <v>1.0216958257338425E-2</v>
      </c>
      <c r="K118" s="147">
        <f>'3.1'!K118/'3.1.a'!$K$183</f>
        <v>1.0753234234100451E-2</v>
      </c>
      <c r="L118" s="147">
        <f>'3.1'!L118/'3.1.a'!$L$183</f>
        <v>1.1524324379760469E-2</v>
      </c>
      <c r="M118" s="147">
        <f>'3.1'!M118/'3.1.a'!$M$183</f>
        <v>1.1051140571355124E-2</v>
      </c>
    </row>
    <row r="119" spans="1:13" ht="20.100000000000001" customHeight="1" x14ac:dyDescent="0.25">
      <c r="A119" s="21">
        <v>115</v>
      </c>
      <c r="B119" s="22" t="s">
        <v>273</v>
      </c>
      <c r="C119" s="147">
        <f>'3.1'!C119/'3.1.a'!$C$183</f>
        <v>0</v>
      </c>
      <c r="D119" s="147">
        <f>'3.1'!D119/'3.1.a'!$D$183</f>
        <v>0</v>
      </c>
      <c r="E119" s="147">
        <f>'3.1'!E119/'3.1.a'!$E$183</f>
        <v>0</v>
      </c>
      <c r="F119" s="147">
        <f>'3.1'!F119/'3.1.a'!$F$183</f>
        <v>0</v>
      </c>
      <c r="G119" s="147">
        <f>'3.1'!G119/'3.1.a'!$G$183</f>
        <v>0</v>
      </c>
      <c r="H119" s="147">
        <f>'3.1'!H119/'3.1.a'!$H$183</f>
        <v>0</v>
      </c>
      <c r="I119" s="147">
        <f>'3.1'!I119/'3.1.a'!$I$183</f>
        <v>0</v>
      </c>
      <c r="J119" s="147">
        <f>'3.1'!J119/'3.1.a'!$J$183</f>
        <v>0</v>
      </c>
      <c r="K119" s="147">
        <f>'3.1'!K119/'3.1.a'!$K$183</f>
        <v>0</v>
      </c>
      <c r="L119" s="147">
        <f>'3.1'!L119/'3.1.a'!$L$183</f>
        <v>0</v>
      </c>
      <c r="M119" s="147">
        <f>'3.1'!M119/'3.1.a'!$M$183</f>
        <v>0</v>
      </c>
    </row>
    <row r="120" spans="1:13" ht="20.100000000000001" customHeight="1" x14ac:dyDescent="0.25">
      <c r="A120" s="21">
        <v>116</v>
      </c>
      <c r="B120" s="22" t="s">
        <v>278</v>
      </c>
      <c r="C120" s="147">
        <f>'3.1'!C120/'3.1.a'!$C$183</f>
        <v>0</v>
      </c>
      <c r="D120" s="147">
        <f>'3.1'!D120/'3.1.a'!$D$183</f>
        <v>0</v>
      </c>
      <c r="E120" s="147">
        <f>'3.1'!E120/'3.1.a'!$E$183</f>
        <v>0</v>
      </c>
      <c r="F120" s="147">
        <f>'3.1'!F120/'3.1.a'!$F$183</f>
        <v>0</v>
      </c>
      <c r="G120" s="147">
        <f>'3.1'!G120/'3.1.a'!$G$183</f>
        <v>0</v>
      </c>
      <c r="H120" s="147">
        <f>'3.1'!H120/'3.1.a'!$H$183</f>
        <v>0</v>
      </c>
      <c r="I120" s="147">
        <f>'3.1'!I120/'3.1.a'!$I$183</f>
        <v>0</v>
      </c>
      <c r="J120" s="147">
        <f>'3.1'!J120/'3.1.a'!$J$183</f>
        <v>0</v>
      </c>
      <c r="K120" s="147">
        <f>'3.1'!K120/'3.1.a'!$K$183</f>
        <v>0</v>
      </c>
      <c r="L120" s="147">
        <f>'3.1'!L120/'3.1.a'!$L$183</f>
        <v>0</v>
      </c>
      <c r="M120" s="147">
        <f>'3.1'!M120/'3.1.a'!$M$183</f>
        <v>0</v>
      </c>
    </row>
    <row r="121" spans="1:13" ht="20.100000000000001" customHeight="1" x14ac:dyDescent="0.25">
      <c r="A121" s="118">
        <v>12</v>
      </c>
      <c r="B121" s="118" t="s">
        <v>246</v>
      </c>
      <c r="C121" s="146">
        <f>'3.1'!C121/'3.1.a'!$C$183</f>
        <v>3.1129248114709612E-3</v>
      </c>
      <c r="D121" s="146">
        <f>'3.1'!D121/'3.1.a'!$D$183</f>
        <v>3.5649761954565534E-3</v>
      </c>
      <c r="E121" s="146">
        <f>'3.1'!E121/'3.1.a'!$E$183</f>
        <v>3.6833156075266041E-3</v>
      </c>
      <c r="F121" s="146">
        <f>'3.1'!F121/'3.1.a'!$F$183</f>
        <v>3.9164333400708157E-3</v>
      </c>
      <c r="G121" s="146">
        <f>'3.1'!G121/'3.1.a'!$G$183</f>
        <v>4.0225682850770729E-3</v>
      </c>
      <c r="H121" s="146">
        <f>'3.1'!H121/'3.1.a'!$H$183</f>
        <v>4.4055308732416105E-3</v>
      </c>
      <c r="I121" s="146">
        <f>'3.1'!I121/'3.1.a'!$I$183</f>
        <v>4.7307434983941341E-3</v>
      </c>
      <c r="J121" s="146">
        <f>'3.1'!J121/'3.1.a'!$J$183</f>
        <v>4.8529283393002626E-3</v>
      </c>
      <c r="K121" s="146">
        <f>'3.1'!K121/'3.1.a'!$K$183</f>
        <v>4.8701316465903245E-3</v>
      </c>
      <c r="L121" s="146">
        <f>'3.1'!L121/'3.1.a'!$L$183</f>
        <v>5.1207653990922534E-3</v>
      </c>
      <c r="M121" s="146">
        <f>'3.1'!M121/'3.1.a'!$M$183</f>
        <v>5.3576649556508213E-3</v>
      </c>
    </row>
    <row r="122" spans="1:13" ht="20.100000000000001" customHeight="1" x14ac:dyDescent="0.25">
      <c r="A122" s="118">
        <v>13</v>
      </c>
      <c r="B122" s="118" t="s">
        <v>243</v>
      </c>
      <c r="C122" s="146">
        <f>'3.1'!C122/'3.1.a'!$C$183</f>
        <v>5.6429222465787687E-2</v>
      </c>
      <c r="D122" s="146">
        <f>'3.1'!D122/'3.1.a'!$D$183</f>
        <v>5.7123654428481552E-2</v>
      </c>
      <c r="E122" s="146">
        <f>'3.1'!E122/'3.1.a'!$E$183</f>
        <v>5.8803541988569213E-2</v>
      </c>
      <c r="F122" s="146">
        <f>'3.1'!F122/'3.1.a'!$F$183</f>
        <v>5.6098831190990232E-2</v>
      </c>
      <c r="G122" s="146">
        <f>'3.1'!G122/'3.1.a'!$G$183</f>
        <v>5.7135708496433284E-2</v>
      </c>
      <c r="H122" s="146">
        <f>'3.1'!H122/'3.1.a'!$H$183</f>
        <v>5.7324904309396268E-2</v>
      </c>
      <c r="I122" s="146">
        <f>'3.1'!I122/'3.1.a'!$I$183</f>
        <v>6.0124179263938662E-2</v>
      </c>
      <c r="J122" s="146">
        <f>'3.1'!J122/'3.1.a'!$J$183</f>
        <v>5.853847917980446E-2</v>
      </c>
      <c r="K122" s="146">
        <f>'3.1'!K122/'3.1.a'!$K$183</f>
        <v>6.0214931142277786E-2</v>
      </c>
      <c r="L122" s="146">
        <f>'3.1'!L122/'3.1.a'!$L$183</f>
        <v>6.2233885331233349E-2</v>
      </c>
      <c r="M122" s="146">
        <f>'3.1'!M122/'3.1.a'!$M$183</f>
        <v>6.6522744673560133E-2</v>
      </c>
    </row>
    <row r="123" spans="1:13" ht="20.100000000000001" customHeight="1" x14ac:dyDescent="0.25">
      <c r="A123" s="118">
        <v>14</v>
      </c>
      <c r="B123" s="118" t="s">
        <v>247</v>
      </c>
      <c r="C123" s="146">
        <f>'3.1'!C123/'3.1.a'!$C$183</f>
        <v>5.7889890537285152E-3</v>
      </c>
      <c r="D123" s="146">
        <f>'3.1'!D123/'3.1.a'!$D$183</f>
        <v>5.8884541415791872E-3</v>
      </c>
      <c r="E123" s="146">
        <f>'3.1'!E123/'3.1.a'!$E$183</f>
        <v>5.7805888674475727E-3</v>
      </c>
      <c r="F123" s="146">
        <f>'3.1'!F123/'3.1.a'!$F$183</f>
        <v>4.9102624037995896E-3</v>
      </c>
      <c r="G123" s="146">
        <f>'3.1'!G123/'3.1.a'!$G$183</f>
        <v>5.7565220188289757E-3</v>
      </c>
      <c r="H123" s="146">
        <f>'3.1'!H123/'3.1.a'!$H$183</f>
        <v>6.8377983015164342E-3</v>
      </c>
      <c r="I123" s="146">
        <f>'3.1'!I123/'3.1.a'!$I$183</f>
        <v>7.0860790292505676E-3</v>
      </c>
      <c r="J123" s="146">
        <f>'3.1'!J123/'3.1.a'!$J$183</f>
        <v>6.5134342405682808E-3</v>
      </c>
      <c r="K123" s="146">
        <f>'3.1'!K123/'3.1.a'!$K$183</f>
        <v>6.0520115072976981E-3</v>
      </c>
      <c r="L123" s="146">
        <f>'3.1'!L123/'3.1.a'!$L$183</f>
        <v>5.8545793023438292E-3</v>
      </c>
      <c r="M123" s="146">
        <f>'3.1'!M123/'3.1.a'!$M$183</f>
        <v>4.8822965179160264E-3</v>
      </c>
    </row>
    <row r="124" spans="1:13" ht="20.100000000000001" customHeight="1" x14ac:dyDescent="0.25">
      <c r="A124" s="121">
        <v>1411</v>
      </c>
      <c r="B124" s="121" t="s">
        <v>822</v>
      </c>
      <c r="C124" s="148">
        <f>'3.1'!C124/'3.1.a'!$C$183</f>
        <v>1.7061917260252398E-3</v>
      </c>
      <c r="D124" s="148">
        <f>'3.1'!D124/'3.1.a'!$D$183</f>
        <v>2.0809426599414766E-3</v>
      </c>
      <c r="E124" s="148">
        <f>'3.1'!E124/'3.1.a'!$E$183</f>
        <v>2.6366838637855261E-3</v>
      </c>
      <c r="F124" s="148">
        <f>'3.1'!F124/'3.1.a'!$F$183</f>
        <v>1.2435247154757307E-3</v>
      </c>
      <c r="G124" s="148">
        <f>'3.1'!G124/'3.1.a'!$G$183</f>
        <v>2.0183145939411508E-3</v>
      </c>
      <c r="H124" s="148">
        <f>'3.1'!H124/'3.1.a'!$H$183</f>
        <v>2.3187012714444379E-3</v>
      </c>
      <c r="I124" s="148">
        <f>'3.1'!I124/'3.1.a'!$I$183</f>
        <v>2.8110491684164535E-3</v>
      </c>
      <c r="J124" s="148">
        <f>'3.1'!J124/'3.1.a'!$J$183</f>
        <v>2.3135750641676972E-3</v>
      </c>
      <c r="K124" s="148">
        <f>'3.1'!K124/'3.1.a'!$K$183</f>
        <v>1.8482519311561567E-3</v>
      </c>
      <c r="L124" s="148">
        <f>'3.1'!L124/'3.1.a'!$L$183</f>
        <v>2.1880438248425694E-3</v>
      </c>
      <c r="M124" s="148">
        <f>'3.1'!M124/'3.1.a'!$M$183</f>
        <v>1.2110737021373355E-3</v>
      </c>
    </row>
    <row r="125" spans="1:13" ht="20.100000000000001" customHeight="1" x14ac:dyDescent="0.25">
      <c r="A125" s="123" t="s">
        <v>394</v>
      </c>
      <c r="B125" s="121" t="s">
        <v>395</v>
      </c>
      <c r="C125" s="148">
        <f>'3.1'!C125/'3.1.a'!$C$183</f>
        <v>4.0827973277032751E-3</v>
      </c>
      <c r="D125" s="148">
        <f>'3.1'!D125/'3.1.a'!$D$183</f>
        <v>3.8075114816377102E-3</v>
      </c>
      <c r="E125" s="148">
        <f>'3.1'!E125/'3.1.a'!$E$183</f>
        <v>3.143905003662047E-3</v>
      </c>
      <c r="F125" s="148">
        <f>'3.1'!F125/'3.1.a'!$F$183</f>
        <v>3.6667376883238586E-3</v>
      </c>
      <c r="G125" s="148">
        <f>'3.1'!G125/'3.1.a'!$G$183</f>
        <v>3.7382074248878249E-3</v>
      </c>
      <c r="H125" s="148">
        <f>'3.1'!H125/'3.1.a'!$H$183</f>
        <v>4.5190970300719958E-3</v>
      </c>
      <c r="I125" s="148">
        <f>'3.1'!I125/'3.1.a'!$I$183</f>
        <v>4.2750298608341146E-3</v>
      </c>
      <c r="J125" s="148">
        <f>'3.1'!J125/'3.1.a'!$J$183</f>
        <v>4.1998591764005836E-3</v>
      </c>
      <c r="K125" s="148">
        <f>'3.1'!K125/'3.1.a'!$K$183</f>
        <v>4.2037595761415412E-3</v>
      </c>
      <c r="L125" s="148">
        <f>'3.1'!L125/'3.1.a'!$L$183</f>
        <v>3.6665354775012602E-3</v>
      </c>
      <c r="M125" s="148">
        <f>'3.1'!M125/'3.1.a'!$M$183</f>
        <v>3.6712228157786912E-3</v>
      </c>
    </row>
    <row r="126" spans="1:13" ht="20.100000000000001" customHeight="1" x14ac:dyDescent="0.25">
      <c r="A126" s="18" t="s">
        <v>396</v>
      </c>
      <c r="B126" s="19" t="s">
        <v>823</v>
      </c>
      <c r="C126" s="96">
        <f>'3.1'!C126/'3.1.a'!$C$183</f>
        <v>8.0838880727806803E-2</v>
      </c>
      <c r="D126" s="96">
        <f>'3.1'!D126/'3.1.a'!$D$183</f>
        <v>8.0500256758872332E-2</v>
      </c>
      <c r="E126" s="96">
        <f>'3.1'!E126/'3.1.a'!$E$183</f>
        <v>8.3877417906520521E-2</v>
      </c>
      <c r="F126" s="96">
        <f>'3.1'!F126/'3.1.a'!$F$183</f>
        <v>7.9499754146047444E-2</v>
      </c>
      <c r="G126" s="96">
        <f>'3.1'!G126/'3.1.a'!$G$183</f>
        <v>8.3864413811850183E-2</v>
      </c>
      <c r="H126" s="96">
        <f>'3.1'!H126/'3.1.a'!$H$183</f>
        <v>8.6965563344378077E-2</v>
      </c>
      <c r="I126" s="96">
        <f>'3.1'!I126/'3.1.a'!$I$183</f>
        <v>8.8102787662528062E-2</v>
      </c>
      <c r="J126" s="96">
        <f>'3.1'!J126/'3.1.a'!$J$183</f>
        <v>8.3241573327913515E-2</v>
      </c>
      <c r="K126" s="96">
        <f>'3.1'!K126/'3.1.a'!$K$183</f>
        <v>8.6151060560984774E-2</v>
      </c>
      <c r="L126" s="96">
        <f>'3.1'!L126/'3.1.a'!$L$183</f>
        <v>8.9153978651354993E-2</v>
      </c>
      <c r="M126" s="96">
        <f>'3.1'!M126/'3.1.a'!$M$183</f>
        <v>9.3749171937939857E-2</v>
      </c>
    </row>
    <row r="127" spans="1:13" ht="20.100000000000001" customHeight="1" x14ac:dyDescent="0.25">
      <c r="A127" s="118">
        <v>2</v>
      </c>
      <c r="B127" s="118" t="s">
        <v>490</v>
      </c>
      <c r="C127" s="146">
        <f>'3.1'!C127/'3.1.a'!$C$183</f>
        <v>7.5765389831322208E-2</v>
      </c>
      <c r="D127" s="146">
        <f>'3.1'!D127/'3.1.a'!$D$183</f>
        <v>7.6019181361020496E-2</v>
      </c>
      <c r="E127" s="146">
        <f>'3.1'!E127/'3.1.a'!$E$183</f>
        <v>7.8784489735714031E-2</v>
      </c>
      <c r="F127" s="146">
        <f>'3.1'!F127/'3.1.a'!$F$183</f>
        <v>7.7443141052714326E-2</v>
      </c>
      <c r="G127" s="146">
        <f>'3.1'!G127/'3.1.a'!$G$183</f>
        <v>8.0897006596728674E-2</v>
      </c>
      <c r="H127" s="146">
        <f>'3.1'!H127/'3.1.a'!$H$183</f>
        <v>8.5022450765301377E-2</v>
      </c>
      <c r="I127" s="146">
        <f>'3.1'!I127/'3.1.a'!$I$183</f>
        <v>8.6624899452447834E-2</v>
      </c>
      <c r="J127" s="146">
        <f>'3.1'!J127/'3.1.a'!$J$183</f>
        <v>8.4539298845321548E-2</v>
      </c>
      <c r="K127" s="146">
        <f>'3.1'!K127/'3.1.a'!$K$183</f>
        <v>8.6396776999834016E-2</v>
      </c>
      <c r="L127" s="146">
        <f>'3.1'!L127/'3.1.a'!$L$183</f>
        <v>8.8695432900609619E-2</v>
      </c>
      <c r="M127" s="146">
        <f>'3.1'!M127/'3.1.a'!$M$183</f>
        <v>9.1680511396114772E-2</v>
      </c>
    </row>
    <row r="128" spans="1:13" ht="20.100000000000001" customHeight="1" x14ac:dyDescent="0.25">
      <c r="A128" s="124">
        <v>21</v>
      </c>
      <c r="B128" s="124" t="s">
        <v>244</v>
      </c>
      <c r="C128" s="147">
        <f>'3.1'!C128/'3.1.a'!$C$183</f>
        <v>3.4612848992264543E-2</v>
      </c>
      <c r="D128" s="147">
        <f>'3.1'!D128/'3.1.a'!$D$183</f>
        <v>3.5316096369265568E-2</v>
      </c>
      <c r="E128" s="147">
        <f>'3.1'!E128/'3.1.a'!$E$183</f>
        <v>3.6840422736943421E-2</v>
      </c>
      <c r="F128" s="147">
        <f>'3.1'!F128/'3.1.a'!$F$183</f>
        <v>3.7758432246578308E-2</v>
      </c>
      <c r="G128" s="147">
        <f>'3.1'!G128/'3.1.a'!$G$183</f>
        <v>3.8600100804788394E-2</v>
      </c>
      <c r="H128" s="147">
        <f>'3.1'!H128/'3.1.a'!$H$183</f>
        <v>4.038587172478967E-2</v>
      </c>
      <c r="I128" s="147">
        <f>'3.1'!I128/'3.1.a'!$I$183</f>
        <v>4.1797067138048524E-2</v>
      </c>
      <c r="J128" s="147">
        <f>'3.1'!J128/'3.1.a'!$J$183</f>
        <v>4.1837318037718216E-2</v>
      </c>
      <c r="K128" s="147">
        <f>'3.1'!K128/'3.1.a'!$K$183</f>
        <v>4.1677349192267676E-2</v>
      </c>
      <c r="L128" s="147">
        <f>'3.1'!L128/'3.1.a'!$L$183</f>
        <v>4.2294292764539471E-2</v>
      </c>
      <c r="M128" s="147">
        <f>'3.1'!M128/'3.1.a'!$M$183</f>
        <v>4.3404900765707362E-2</v>
      </c>
    </row>
    <row r="129" spans="1:13" ht="20.100000000000001" customHeight="1" x14ac:dyDescent="0.25">
      <c r="A129" s="124">
        <v>22</v>
      </c>
      <c r="B129" s="124" t="s">
        <v>245</v>
      </c>
      <c r="C129" s="147">
        <f>'3.1'!C129/'3.1.a'!$C$183</f>
        <v>2.6356948126913898E-2</v>
      </c>
      <c r="D129" s="147">
        <f>'3.1'!D129/'3.1.a'!$D$183</f>
        <v>2.6445839673282633E-2</v>
      </c>
      <c r="E129" s="147">
        <f>'3.1'!E129/'3.1.a'!$E$183</f>
        <v>2.6588589900524016E-2</v>
      </c>
      <c r="F129" s="147">
        <f>'3.1'!F129/'3.1.a'!$F$183</f>
        <v>2.4634486830694018E-2</v>
      </c>
      <c r="G129" s="147">
        <f>'3.1'!G129/'3.1.a'!$G$183</f>
        <v>2.6425725636241376E-2</v>
      </c>
      <c r="H129" s="147">
        <f>'3.1'!H129/'3.1.a'!$H$183</f>
        <v>2.5510026109624311E-2</v>
      </c>
      <c r="I129" s="147">
        <f>'3.1'!I129/'3.1.a'!$I$183</f>
        <v>2.6419301896886876E-2</v>
      </c>
      <c r="J129" s="147">
        <f>'3.1'!J129/'3.1.a'!$J$183</f>
        <v>2.4607661398625254E-2</v>
      </c>
      <c r="K129" s="147">
        <f>'3.1'!K129/'3.1.a'!$K$183</f>
        <v>2.6113316732790787E-2</v>
      </c>
      <c r="L129" s="147">
        <f>'3.1'!L129/'3.1.a'!$L$183</f>
        <v>2.7465604574908986E-2</v>
      </c>
      <c r="M129" s="147">
        <f>'3.1'!M129/'3.1.a'!$M$183</f>
        <v>2.8475202860766533E-2</v>
      </c>
    </row>
    <row r="130" spans="1:13" ht="20.100000000000001" customHeight="1" x14ac:dyDescent="0.25">
      <c r="A130" s="124">
        <v>23</v>
      </c>
      <c r="B130" s="124" t="s">
        <v>824</v>
      </c>
      <c r="C130" s="147">
        <f>'3.1'!C130/'3.1.a'!$C$183</f>
        <v>3.7386958364547035E-3</v>
      </c>
      <c r="D130" s="147">
        <f>'3.1'!D130/'3.1.a'!$D$183</f>
        <v>3.8962716736169788E-3</v>
      </c>
      <c r="E130" s="147">
        <f>'3.1'!E130/'3.1.a'!$E$183</f>
        <v>4.1898246226187803E-3</v>
      </c>
      <c r="F130" s="147">
        <f>'3.1'!F130/'3.1.a'!$F$183</f>
        <v>4.1835322441457273E-3</v>
      </c>
      <c r="G130" s="147">
        <f>'3.1'!G130/'3.1.a'!$G$183</f>
        <v>4.2890140199428632E-3</v>
      </c>
      <c r="H130" s="147">
        <f>'3.1'!H130/'3.1.a'!$H$183</f>
        <v>4.5922245069746469E-3</v>
      </c>
      <c r="I130" s="147">
        <f>'3.1'!I130/'3.1.a'!$I$183</f>
        <v>4.919250487799268E-3</v>
      </c>
      <c r="J130" s="147">
        <f>'3.1'!J130/'3.1.a'!$J$183</f>
        <v>4.9409633217130039E-3</v>
      </c>
      <c r="K130" s="147">
        <f>'3.1'!K130/'3.1.a'!$K$183</f>
        <v>4.897627522857554E-3</v>
      </c>
      <c r="L130" s="147">
        <f>'3.1'!L130/'3.1.a'!$L$183</f>
        <v>5.0805832635170099E-3</v>
      </c>
      <c r="M130" s="147">
        <f>'3.1'!M130/'3.1.a'!$M$183</f>
        <v>5.3143146131036136E-3</v>
      </c>
    </row>
    <row r="131" spans="1:13" ht="20.100000000000001" customHeight="1" x14ac:dyDescent="0.25">
      <c r="A131" s="124">
        <v>24</v>
      </c>
      <c r="B131" s="124" t="s">
        <v>825</v>
      </c>
      <c r="C131" s="147">
        <f>'3.1'!C131/'3.1.a'!$C$183</f>
        <v>2.826397572436145E-3</v>
      </c>
      <c r="D131" s="147">
        <f>'3.1'!D131/'3.1.a'!$D$183</f>
        <v>2.1189389352638832E-3</v>
      </c>
      <c r="E131" s="147">
        <f>'3.1'!E131/'3.1.a'!$E$183</f>
        <v>2.2451086041444402E-3</v>
      </c>
      <c r="F131" s="147">
        <f>'3.1'!F131/'3.1.a'!$F$183</f>
        <v>2.0249075949927888E-3</v>
      </c>
      <c r="G131" s="147">
        <f>'3.1'!G131/'3.1.a'!$G$183</f>
        <v>1.862869962317095E-3</v>
      </c>
      <c r="H131" s="147">
        <f>'3.1'!H131/'3.1.a'!$H$183</f>
        <v>2.8520755242562191E-3</v>
      </c>
      <c r="I131" s="147">
        <f>'3.1'!I131/'3.1.a'!$I$183</f>
        <v>1.5059967648767018E-3</v>
      </c>
      <c r="J131" s="147">
        <f>'3.1'!J131/'3.1.a'!$J$183</f>
        <v>7.857592855325269E-4</v>
      </c>
      <c r="K131" s="147">
        <f>'3.1'!K131/'3.1.a'!$K$183</f>
        <v>7.640802684102427E-4</v>
      </c>
      <c r="L131" s="147">
        <f>'3.1'!L131/'3.1.a'!$L$183</f>
        <v>6.5597987263015781E-4</v>
      </c>
      <c r="M131" s="147">
        <f>'3.1'!M131/'3.1.a'!$M$183</f>
        <v>6.7216354454495745E-4</v>
      </c>
    </row>
    <row r="132" spans="1:13" ht="20.100000000000001" customHeight="1" x14ac:dyDescent="0.25">
      <c r="A132" s="124">
        <v>25</v>
      </c>
      <c r="B132" s="124" t="s">
        <v>248</v>
      </c>
      <c r="C132" s="147">
        <f>'3.1'!C132/'3.1.a'!$C$183</f>
        <v>3.6832718506415724E-5</v>
      </c>
      <c r="D132" s="147">
        <f>'3.1'!D132/'3.1.a'!$D$183</f>
        <v>3.8723790670010064E-5</v>
      </c>
      <c r="E132" s="147">
        <f>'3.1'!E132/'3.1.a'!$E$183</f>
        <v>3.2838148595153244E-5</v>
      </c>
      <c r="F132" s="147">
        <f>'3.1'!F132/'3.1.a'!$F$183</f>
        <v>4.677054092387322E-5</v>
      </c>
      <c r="G132" s="147">
        <f>'3.1'!G132/'3.1.a'!$G$183</f>
        <v>4.5692666806599739E-5</v>
      </c>
      <c r="H132" s="147">
        <f>'3.1'!H132/'3.1.a'!$H$183</f>
        <v>4.0160395327585854E-5</v>
      </c>
      <c r="I132" s="147">
        <f>'3.1'!I132/'3.1.a'!$I$183</f>
        <v>5.3465498638769581E-5</v>
      </c>
      <c r="J132" s="147">
        <f>'3.1'!J132/'3.1.a'!$J$183</f>
        <v>5.1566047106064804E-5</v>
      </c>
      <c r="K132" s="147">
        <f>'3.1'!K132/'3.1.a'!$K$183</f>
        <v>5.2363880670020775E-5</v>
      </c>
      <c r="L132" s="147">
        <f>'3.1'!L132/'3.1.a'!$L$183</f>
        <v>4.9676118122050766E-5</v>
      </c>
      <c r="M132" s="147">
        <f>'3.1'!M132/'3.1.a'!$M$183</f>
        <v>5.1465172955905656E-5</v>
      </c>
    </row>
    <row r="133" spans="1:13" ht="20.100000000000001" customHeight="1" x14ac:dyDescent="0.25">
      <c r="A133" s="124">
        <v>26</v>
      </c>
      <c r="B133" s="124" t="s">
        <v>243</v>
      </c>
      <c r="C133" s="147">
        <f>'3.1'!C133/'3.1.a'!$C$183</f>
        <v>5.0292850752013132E-4</v>
      </c>
      <c r="D133" s="147">
        <f>'3.1'!D133/'3.1.a'!$D$183</f>
        <v>3.6504438040461734E-4</v>
      </c>
      <c r="E133" s="147">
        <f>'3.1'!E133/'3.1.a'!$E$183</f>
        <v>3.5436739609626236E-4</v>
      </c>
      <c r="F133" s="147">
        <f>'3.1'!F133/'3.1.a'!$F$183</f>
        <v>5.6526247109200413E-4</v>
      </c>
      <c r="G133" s="147">
        <f>'3.1'!G133/'3.1.a'!$G$183</f>
        <v>5.8314655260343696E-4</v>
      </c>
      <c r="H133" s="147">
        <f>'3.1'!H133/'3.1.a'!$H$183</f>
        <v>7.3953004143164866E-4</v>
      </c>
      <c r="I133" s="147">
        <f>'3.1'!I133/'3.1.a'!$I$183</f>
        <v>8.4235735311775678E-4</v>
      </c>
      <c r="J133" s="147">
        <f>'3.1'!J133/'3.1.a'!$J$183</f>
        <v>7.5968338671328502E-4</v>
      </c>
      <c r="K133" s="147">
        <f>'3.1'!K133/'3.1.a'!$K$183</f>
        <v>7.883723256051241E-4</v>
      </c>
      <c r="L133" s="147">
        <f>'3.1'!L133/'3.1.a'!$L$183</f>
        <v>4.5109116945544781E-4</v>
      </c>
      <c r="M133" s="147">
        <f>'3.1'!M133/'3.1.a'!$M$183</f>
        <v>4.7633579947398022E-4</v>
      </c>
    </row>
    <row r="134" spans="1:13" ht="20.100000000000001" customHeight="1" x14ac:dyDescent="0.25">
      <c r="A134" s="124">
        <v>27</v>
      </c>
      <c r="B134" s="124" t="s">
        <v>580</v>
      </c>
      <c r="C134" s="147">
        <f>'3.1'!C134/'3.1.a'!$C$183</f>
        <v>4.1435999654775056E-3</v>
      </c>
      <c r="D134" s="147">
        <f>'3.1'!D134/'3.1.a'!$D$183</f>
        <v>4.1927502306130515E-3</v>
      </c>
      <c r="E134" s="147">
        <f>'3.1'!E134/'3.1.a'!$E$183</f>
        <v>4.4727404188480754E-3</v>
      </c>
      <c r="F134" s="147">
        <f>'3.1'!F134/'3.1.a'!$F$183</f>
        <v>4.4686517538946573E-3</v>
      </c>
      <c r="G134" s="147">
        <f>'3.1'!G134/'3.1.a'!$G$183</f>
        <v>5.0998684822240797E-3</v>
      </c>
      <c r="H134" s="147">
        <f>'3.1'!H134/'3.1.a'!$H$183</f>
        <v>5.5573270650189077E-3</v>
      </c>
      <c r="I134" s="147">
        <f>'3.1'!I134/'3.1.a'!$I$183</f>
        <v>6.1852451169214446E-3</v>
      </c>
      <c r="J134" s="147">
        <f>'3.1'!J134/'3.1.a'!$J$183</f>
        <v>6.708703228183969E-3</v>
      </c>
      <c r="K134" s="147">
        <f>'3.1'!K134/'3.1.a'!$K$183</f>
        <v>7.0823949116415631E-3</v>
      </c>
      <c r="L134" s="147">
        <f>'3.1'!L134/'3.1.a'!$L$183</f>
        <v>7.5306841795834177E-3</v>
      </c>
      <c r="M134" s="147">
        <f>'3.1'!M134/'3.1.a'!$M$183</f>
        <v>7.7289139598079185E-3</v>
      </c>
    </row>
    <row r="135" spans="1:13" ht="20.100000000000001" customHeight="1" x14ac:dyDescent="0.25">
      <c r="A135" s="124">
        <v>28</v>
      </c>
      <c r="B135" s="124" t="s">
        <v>398</v>
      </c>
      <c r="C135" s="147">
        <f>'3.1'!C135/'3.1.a'!$C$183</f>
        <v>3.5471381117488723E-3</v>
      </c>
      <c r="D135" s="147">
        <f>'3.1'!D135/'3.1.a'!$D$183</f>
        <v>3.6455163079037638E-3</v>
      </c>
      <c r="E135" s="147">
        <f>'3.1'!E135/'3.1.a'!$E$183</f>
        <v>4.0605979079438763E-3</v>
      </c>
      <c r="F135" s="147">
        <f>'3.1'!F135/'3.1.a'!$F$183</f>
        <v>3.7610973703929456E-3</v>
      </c>
      <c r="G135" s="147">
        <f>'3.1'!G135/'3.1.a'!$G$183</f>
        <v>3.9905884718048294E-3</v>
      </c>
      <c r="H135" s="147">
        <f>'3.1'!H135/'3.1.a'!$H$183</f>
        <v>5.3452353978784006E-3</v>
      </c>
      <c r="I135" s="147">
        <f>'3.1'!I135/'3.1.a'!$I$183</f>
        <v>4.902215196158478E-3</v>
      </c>
      <c r="J135" s="147">
        <f>'3.1'!J135/'3.1.a'!$J$183</f>
        <v>4.8476441397292298E-3</v>
      </c>
      <c r="K135" s="147">
        <f>'3.1'!K135/'3.1.a'!$K$183</f>
        <v>5.0212721655910463E-3</v>
      </c>
      <c r="L135" s="147">
        <f>'3.1'!L135/'3.1.a'!$L$183</f>
        <v>5.1675209578530799E-3</v>
      </c>
      <c r="M135" s="147">
        <f>'3.1'!M135/'3.1.a'!$M$183</f>
        <v>5.5572146797545031E-3</v>
      </c>
    </row>
    <row r="136" spans="1:13" ht="20.100000000000001" customHeight="1" x14ac:dyDescent="0.25">
      <c r="A136" s="118">
        <v>31</v>
      </c>
      <c r="B136" s="118" t="s">
        <v>612</v>
      </c>
      <c r="C136" s="146">
        <f>'3.1'!C136/'3.1.a'!$C$183</f>
        <v>5.0734908964845914E-3</v>
      </c>
      <c r="D136" s="146">
        <f>'3.1'!D136/'3.1.a'!$D$183</f>
        <v>4.4810753978518289E-3</v>
      </c>
      <c r="E136" s="146">
        <f>'3.1'!E136/'3.1.a'!$E$183</f>
        <v>5.0929281708064905E-3</v>
      </c>
      <c r="F136" s="146">
        <f>'3.1'!F136/'3.1.a'!$F$183</f>
        <v>2.0566130933331217E-3</v>
      </c>
      <c r="G136" s="146">
        <f>'3.1'!G136/'3.1.a'!$G$183</f>
        <v>2.9674072151215083E-3</v>
      </c>
      <c r="H136" s="146">
        <f>'3.1'!H136/'3.1.a'!$H$183</f>
        <v>1.9431125790767051E-3</v>
      </c>
      <c r="I136" s="146">
        <f>'3.1'!I136/'3.1.a'!$I$183</f>
        <v>1.477888210080232E-3</v>
      </c>
      <c r="J136" s="146">
        <f>'3.1'!J136/'3.1.a'!$J$183</f>
        <v>-1.2977255174080244E-3</v>
      </c>
      <c r="K136" s="146">
        <f>'3.1'!K136/'3.1.a'!$K$183</f>
        <v>-2.4571643884923228E-4</v>
      </c>
      <c r="L136" s="146">
        <f>'3.1'!L136/'3.1.a'!$L$183</f>
        <v>4.5854575074536939E-4</v>
      </c>
      <c r="M136" s="146">
        <f>'3.1'!M136/'3.1.a'!$M$183</f>
        <v>2.068660541825096E-3</v>
      </c>
    </row>
    <row r="137" spans="1:13" ht="20.100000000000001" customHeight="1" x14ac:dyDescent="0.25">
      <c r="A137" s="125">
        <v>311</v>
      </c>
      <c r="B137" s="124" t="s">
        <v>843</v>
      </c>
      <c r="C137" s="147">
        <f>'3.1'!C137/'3.1.a'!$C$183</f>
        <v>5.0061510102358533E-3</v>
      </c>
      <c r="D137" s="147">
        <f>'3.1'!D137/'3.1.a'!$D$183</f>
        <v>4.4196409946758719E-3</v>
      </c>
      <c r="E137" s="147">
        <f>'3.1'!E137/'3.1.a'!$E$183</f>
        <v>5.0461492882557506E-3</v>
      </c>
      <c r="F137" s="147">
        <f>'3.1'!F137/'3.1.a'!$F$183</f>
        <v>2.0060196361393499E-3</v>
      </c>
      <c r="G137" s="147">
        <f>'3.1'!G137/'3.1.a'!$G$183</f>
        <v>2.9206820653945595E-3</v>
      </c>
      <c r="H137" s="147">
        <f>'3.1'!H137/'3.1.a'!$H$183</f>
        <v>1.8990123191375177E-3</v>
      </c>
      <c r="I137" s="147">
        <f>'3.1'!I137/'3.1.a'!$I$183</f>
        <v>1.4289486354320401E-3</v>
      </c>
      <c r="J137" s="147">
        <f>'3.1'!J137/'3.1.a'!$J$183</f>
        <v>-1.3274829918377509E-3</v>
      </c>
      <c r="K137" s="147">
        <f>'3.1'!K137/'3.1.a'!$K$183</f>
        <v>-2.830631800484743E-4</v>
      </c>
      <c r="L137" s="147">
        <f>'3.1'!L137/'3.1.a'!$L$183</f>
        <v>3.9682504002890842E-4</v>
      </c>
      <c r="M137" s="97" t="s">
        <v>833</v>
      </c>
    </row>
    <row r="138" spans="1:13" ht="20.100000000000001" customHeight="1" x14ac:dyDescent="0.25">
      <c r="A138" s="125">
        <v>312</v>
      </c>
      <c r="B138" s="124" t="s">
        <v>252</v>
      </c>
      <c r="C138" s="147">
        <f>'3.1'!C138/'3.1.a'!$C$183</f>
        <v>6.7339886248738053E-5</v>
      </c>
      <c r="D138" s="147">
        <f>'3.1'!D138/'3.1.a'!$D$183</f>
        <v>6.1434403175956767E-5</v>
      </c>
      <c r="E138" s="147">
        <f>'3.1'!E138/'3.1.a'!$E$183</f>
        <v>4.677888255073981E-5</v>
      </c>
      <c r="F138" s="147">
        <f>'3.1'!F138/'3.1.a'!$F$183</f>
        <v>5.0593457193771721E-5</v>
      </c>
      <c r="G138" s="147">
        <f>'3.1'!G138/'3.1.a'!$G$183</f>
        <v>4.6725149726948807E-5</v>
      </c>
      <c r="H138" s="147">
        <f>'3.1'!H138/'3.1.a'!$H$183</f>
        <v>4.4100259939187296E-5</v>
      </c>
      <c r="I138" s="147">
        <f>'3.1'!I138/'3.1.a'!$I$183</f>
        <v>4.893957464819196E-5</v>
      </c>
      <c r="J138" s="147">
        <f>'3.1'!J138/'3.1.a'!$J$183</f>
        <v>2.9757474429726414E-5</v>
      </c>
      <c r="K138" s="147">
        <f>'3.1'!K138/'3.1.a'!$K$183</f>
        <v>3.7346741199241995E-5</v>
      </c>
      <c r="L138" s="147">
        <f>'3.1'!L138/'3.1.a'!$L$183</f>
        <v>6.1720710716460983E-5</v>
      </c>
      <c r="M138" s="97" t="s">
        <v>833</v>
      </c>
    </row>
    <row r="139" spans="1:13" ht="20.100000000000001" customHeight="1" x14ac:dyDescent="0.25">
      <c r="A139" s="125">
        <v>313</v>
      </c>
      <c r="B139" s="124" t="s">
        <v>253</v>
      </c>
      <c r="C139" s="147">
        <f>'3.1'!C139/'3.1.a'!$C$183</f>
        <v>0</v>
      </c>
      <c r="D139" s="147">
        <f>'3.1'!D139/'3.1.a'!$D$183</f>
        <v>0</v>
      </c>
      <c r="E139" s="147">
        <f>'3.1'!E139/'3.1.a'!$E$183</f>
        <v>0</v>
      </c>
      <c r="F139" s="147">
        <f>'3.1'!F139/'3.1.a'!$F$183</f>
        <v>0</v>
      </c>
      <c r="G139" s="147">
        <f>'3.1'!G139/'3.1.a'!$G$183</f>
        <v>0</v>
      </c>
      <c r="H139" s="147">
        <f>'3.1'!H139/'3.1.a'!$H$183</f>
        <v>0</v>
      </c>
      <c r="I139" s="147">
        <f>'3.1'!I139/'3.1.a'!$I$183</f>
        <v>0</v>
      </c>
      <c r="J139" s="147">
        <f>'3.1'!J139/'3.1.a'!$J$183</f>
        <v>0</v>
      </c>
      <c r="K139" s="147">
        <f>'3.1'!K139/'3.1.a'!$K$183</f>
        <v>0</v>
      </c>
      <c r="L139" s="147">
        <f>'3.1'!L139/'3.1.a'!$L$183</f>
        <v>0</v>
      </c>
      <c r="M139" s="97" t="s">
        <v>833</v>
      </c>
    </row>
    <row r="140" spans="1:13" ht="20.100000000000001" customHeight="1" x14ac:dyDescent="0.25">
      <c r="A140" s="125">
        <v>314</v>
      </c>
      <c r="B140" s="124" t="s">
        <v>254</v>
      </c>
      <c r="C140" s="147">
        <f>'3.1'!C140/'3.1.a'!$C$183</f>
        <v>0</v>
      </c>
      <c r="D140" s="147">
        <f>'3.1'!D140/'3.1.a'!$D$183</f>
        <v>0</v>
      </c>
      <c r="E140" s="147">
        <f>'3.1'!E140/'3.1.a'!$E$183</f>
        <v>0</v>
      </c>
      <c r="F140" s="147">
        <f>'3.1'!F140/'3.1.a'!$F$183</f>
        <v>0</v>
      </c>
      <c r="G140" s="147">
        <f>'3.1'!G140/'3.1.a'!$G$183</f>
        <v>0</v>
      </c>
      <c r="H140" s="147">
        <f>'3.1'!H140/'3.1.a'!$H$183</f>
        <v>0</v>
      </c>
      <c r="I140" s="147">
        <f>'3.1'!I140/'3.1.a'!$I$183</f>
        <v>0</v>
      </c>
      <c r="J140" s="147">
        <f>'3.1'!J140/'3.1.a'!$J$183</f>
        <v>0</v>
      </c>
      <c r="K140" s="147">
        <f>'3.1'!K140/'3.1.a'!$K$183</f>
        <v>0</v>
      </c>
      <c r="L140" s="147">
        <f>'3.1'!L140/'3.1.a'!$L$183</f>
        <v>0</v>
      </c>
      <c r="M140" s="97" t="s">
        <v>833</v>
      </c>
    </row>
    <row r="141" spans="1:13" ht="20.100000000000001" customHeight="1" x14ac:dyDescent="0.25">
      <c r="A141" s="126"/>
      <c r="B141" s="126" t="s">
        <v>399</v>
      </c>
      <c r="C141" s="96">
        <f>'3.1'!C141/'3.1.a'!$C$183</f>
        <v>-1.5890979218379436E-5</v>
      </c>
      <c r="D141" s="96">
        <f>'3.1'!D141/'3.1.a'!$D$183</f>
        <v>2.051952932958376E-3</v>
      </c>
      <c r="E141" s="96">
        <f>'3.1'!E141/'3.1.a'!$E$183</f>
        <v>8.0610278090482578E-4</v>
      </c>
      <c r="F141" s="96">
        <f>'3.1'!F141/'3.1.a'!$F$183</f>
        <v>1.8971962375130371E-3</v>
      </c>
      <c r="G141" s="96">
        <f>'3.1'!G141/'3.1.a'!$G$183</f>
        <v>-3.06776260327353E-5</v>
      </c>
      <c r="H141" s="96">
        <f>'3.1'!H141/'3.1.a'!$H$183</f>
        <v>-8.738077514918027E-4</v>
      </c>
      <c r="I141" s="96">
        <f>'3.1'!I141/'3.1.a'!$I$183</f>
        <v>1.0404304291044819E-3</v>
      </c>
      <c r="J141" s="96">
        <f>'3.1'!J141/'3.1.a'!$J$183</f>
        <v>4.2770883803369495E-3</v>
      </c>
      <c r="K141" s="96">
        <f>'3.1'!K141/'3.1.a'!$K$183</f>
        <v>3.5706932596467639E-3</v>
      </c>
      <c r="L141" s="96">
        <f>'3.1'!L141/'3.1.a'!$L$183</f>
        <v>3.6898116724996899E-3</v>
      </c>
      <c r="M141" s="96">
        <f>'3.1'!M141/'3.1.a'!$M$183</f>
        <v>2.1529375254739171E-3</v>
      </c>
    </row>
    <row r="142" spans="1:13" ht="20.100000000000001" customHeight="1" x14ac:dyDescent="0.25">
      <c r="A142" s="126"/>
      <c r="B142" s="126" t="s">
        <v>400</v>
      </c>
      <c r="C142" s="96">
        <f>'3.1'!C142/'3.1.a'!$C$183</f>
        <v>1.1043148671925317E-3</v>
      </c>
      <c r="D142" s="96">
        <f>'3.1'!D142/'3.1.a'!$D$183</f>
        <v>2.0899492082807865E-3</v>
      </c>
      <c r="E142" s="96">
        <f>'3.1'!E142/'3.1.a'!$E$183</f>
        <v>4.1452752126373588E-4</v>
      </c>
      <c r="F142" s="96">
        <f>'3.1'!F142/'3.1.a'!$F$183</f>
        <v>2.6785791170300961E-3</v>
      </c>
      <c r="G142" s="96">
        <f>'3.1'!G142/'3.1.a'!$G$183</f>
        <v>-1.8612225765679601E-4</v>
      </c>
      <c r="H142" s="96">
        <f>'3.1'!H142/'3.1.a'!$H$183</f>
        <v>-3.4043349868001906E-4</v>
      </c>
      <c r="I142" s="96">
        <f>'3.1'!I142/'3.1.a'!$I$183</f>
        <v>-2.6462197443527448E-4</v>
      </c>
      <c r="J142" s="96">
        <f>'3.1'!J142/'3.1.a'!$J$183</f>
        <v>2.7492726017017814E-3</v>
      </c>
      <c r="K142" s="96">
        <f>'3.1'!K142/'3.1.a'!$K$183</f>
        <v>2.4865215969008553E-3</v>
      </c>
      <c r="L142" s="96">
        <f>'3.1'!L142/'3.1.a'!$L$183</f>
        <v>2.157747720287284E-3</v>
      </c>
      <c r="M142" s="96">
        <f>'3.1'!M142/'3.1.a'!$M$183</f>
        <v>1.614027367881543E-3</v>
      </c>
    </row>
    <row r="143" spans="1:13" ht="20.100000000000001" customHeight="1" x14ac:dyDescent="0.25">
      <c r="A143" s="128" t="s">
        <v>255</v>
      </c>
      <c r="B143" s="129"/>
      <c r="C143" s="149"/>
      <c r="D143" s="149"/>
      <c r="E143" s="149"/>
      <c r="F143" s="149"/>
      <c r="G143" s="149"/>
      <c r="H143" s="149"/>
      <c r="I143" s="149"/>
      <c r="J143" s="149"/>
      <c r="K143" s="149"/>
      <c r="L143" s="149"/>
      <c r="M143" s="149"/>
    </row>
    <row r="144" spans="1:13" ht="20.100000000000001" customHeight="1" x14ac:dyDescent="0.25">
      <c r="A144" s="130" t="s">
        <v>238</v>
      </c>
      <c r="B144" s="131" t="s">
        <v>390</v>
      </c>
      <c r="C144" s="150">
        <f>'3.1'!C144/'3.1.a'!$C$183</f>
        <v>8.744846846690555E-3</v>
      </c>
      <c r="D144" s="150">
        <f>'3.1'!D144/'3.1.a'!$D$183</f>
        <v>8.3159126682928516E-3</v>
      </c>
      <c r="E144" s="150">
        <f>'3.1'!E144/'3.1.a'!$E$183</f>
        <v>9.2359739108745318E-3</v>
      </c>
      <c r="F144" s="150">
        <f>'3.1'!F144/'3.1.a'!$F$183</f>
        <v>6.1895518802850781E-3</v>
      </c>
      <c r="G144" s="150">
        <f>'3.1'!G144/'3.1.a'!$G$183</f>
        <v>7.2096960853374227E-3</v>
      </c>
      <c r="H144" s="150">
        <f>'3.1'!H144/'3.1.a'!$H$183</f>
        <v>6.4912368261121648E-3</v>
      </c>
      <c r="I144" s="150">
        <f>'3.1'!I144/'3.1.a'!$I$183</f>
        <v>6.3481991232313085E-3</v>
      </c>
      <c r="J144" s="150">
        <f>'3.1'!J144/'3.1.a'!$J$183</f>
        <v>3.6134803298752535E-3</v>
      </c>
      <c r="K144" s="150">
        <f>'3.1'!K144/'3.1.a'!$K$183</f>
        <v>4.6145643428090796E-3</v>
      </c>
      <c r="L144" s="150">
        <f>'3.1'!L144/'3.1.a'!$L$183</f>
        <v>5.477408303545918E-3</v>
      </c>
      <c r="M144" s="257" t="s">
        <v>833</v>
      </c>
    </row>
    <row r="145" spans="1:13" ht="20.100000000000001" customHeight="1" x14ac:dyDescent="0.25">
      <c r="A145" s="130" t="s">
        <v>239</v>
      </c>
      <c r="B145" s="131" t="s">
        <v>250</v>
      </c>
      <c r="C145" s="150">
        <f>'3.1'!C145/'3.1.a'!$C$183</f>
        <v>8.7962957537209112E-3</v>
      </c>
      <c r="D145" s="150">
        <f>'3.1'!D145/'3.1.a'!$D$183</f>
        <v>1.0429300004427182E-2</v>
      </c>
      <c r="E145" s="150">
        <f>'3.1'!E145/'3.1.a'!$E$183</f>
        <v>1.0088855574330095E-2</v>
      </c>
      <c r="F145" s="150">
        <f>'3.1'!F145/'3.1.a'!$F$183</f>
        <v>8.1373415749918816E-3</v>
      </c>
      <c r="G145" s="150">
        <f>'3.1'!G145/'3.1.a'!$G$183</f>
        <v>7.2257436090316374E-3</v>
      </c>
      <c r="H145" s="150">
        <f>'3.1'!H145/'3.1.a'!$H$183</f>
        <v>5.6615293345595495E-3</v>
      </c>
      <c r="I145" s="150">
        <f>'3.1'!I145/'3.1.a'!$I$183</f>
        <v>7.4375691269839787E-3</v>
      </c>
      <c r="J145" s="150">
        <f>'3.1'!J145/'3.1.a'!$J$183</f>
        <v>7.9203261846419199E-3</v>
      </c>
      <c r="K145" s="150">
        <f>'3.1'!K145/'3.1.a'!$K$183</f>
        <v>8.222604343655078E-3</v>
      </c>
      <c r="L145" s="150">
        <f>'3.1'!L145/'3.1.a'!$L$183</f>
        <v>9.2289406867620723E-3</v>
      </c>
      <c r="M145" s="150">
        <f>'3.1'!M145/'3.1.a'!$M$183</f>
        <v>9.5359126804026202E-3</v>
      </c>
    </row>
    <row r="146" spans="1:13" ht="20.100000000000001" customHeight="1" x14ac:dyDescent="0.25">
      <c r="A146" s="133" t="s">
        <v>240</v>
      </c>
      <c r="B146" s="134" t="s">
        <v>251</v>
      </c>
      <c r="C146" s="151">
        <f>'3.1'!C146/'3.1.a'!$C$183</f>
        <v>5.0575999172662077E-3</v>
      </c>
      <c r="D146" s="151">
        <f>'3.1'!D146/'3.1.a'!$D$183</f>
        <v>6.5330283308102036E-3</v>
      </c>
      <c r="E146" s="151">
        <f>'3.1'!E146/'3.1.a'!$E$183</f>
        <v>5.8990309517113143E-3</v>
      </c>
      <c r="F146" s="151">
        <f>'3.1'!F146/'3.1.a'!$F$183</f>
        <v>3.9538093308461534E-3</v>
      </c>
      <c r="G146" s="151">
        <f>'3.1'!G146/'3.1.a'!$G$183</f>
        <v>2.9367295890887742E-3</v>
      </c>
      <c r="H146" s="151">
        <f>'3.1'!H146/'3.1.a'!$H$183</f>
        <v>1.0693048275849024E-3</v>
      </c>
      <c r="I146" s="151">
        <f>'3.1'!I146/'3.1.a'!$I$183</f>
        <v>2.5183186391847111E-3</v>
      </c>
      <c r="J146" s="151">
        <f>'3.1'!J146/'3.1.a'!$J$183</f>
        <v>2.979362862928916E-3</v>
      </c>
      <c r="K146" s="151">
        <f>'3.1'!K146/'3.1.a'!$K$183</f>
        <v>3.3249768207975236E-3</v>
      </c>
      <c r="L146" s="151">
        <f>'3.1'!L146/'3.1.a'!$L$183</f>
        <v>4.1483574232450632E-3</v>
      </c>
      <c r="M146" s="151">
        <f>'3.1'!M146/'3.1.a'!$M$183</f>
        <v>4.2215980672990075E-3</v>
      </c>
    </row>
    <row r="148" spans="1:13" s="136" customFormat="1" ht="20.100000000000001" customHeight="1" x14ac:dyDescent="0.25">
      <c r="A148" s="322" t="s">
        <v>640</v>
      </c>
      <c r="B148" s="322"/>
      <c r="C148" s="85">
        <v>2010</v>
      </c>
      <c r="D148" s="85">
        <v>2011</v>
      </c>
      <c r="E148" s="85">
        <v>2012</v>
      </c>
      <c r="F148" s="85">
        <v>2013</v>
      </c>
      <c r="G148" s="85">
        <v>2014</v>
      </c>
      <c r="H148" s="85">
        <v>2015</v>
      </c>
      <c r="I148" s="85">
        <v>2016</v>
      </c>
      <c r="J148" s="85">
        <v>2017</v>
      </c>
      <c r="K148" s="85">
        <v>2018</v>
      </c>
      <c r="L148" s="85">
        <v>2019</v>
      </c>
      <c r="M148" s="85">
        <v>2020</v>
      </c>
    </row>
    <row r="149" spans="1:13" ht="20.100000000000001" customHeight="1" x14ac:dyDescent="0.25">
      <c r="A149" s="18">
        <v>1</v>
      </c>
      <c r="B149" s="19" t="s">
        <v>821</v>
      </c>
      <c r="C149" s="96">
        <f>'3.1'!C149/'3.1.a'!$C$183</f>
        <v>0.39078100167816843</v>
      </c>
      <c r="D149" s="96">
        <f>'3.1'!D149/'3.1.a'!$D$183</f>
        <v>0.39738827711859881</v>
      </c>
      <c r="E149" s="96">
        <f>'3.1'!E149/'3.1.a'!$E$183</f>
        <v>0.40237734584990098</v>
      </c>
      <c r="F149" s="96">
        <f>'3.1'!F149/'3.1.a'!$F$183</f>
        <v>0.39615303838389537</v>
      </c>
      <c r="G149" s="96">
        <f>'3.1'!G149/'3.1.a'!$G$183</f>
        <v>0.38437900605245567</v>
      </c>
      <c r="H149" s="96">
        <f>'3.1'!H149/'3.1.a'!$H$183</f>
        <v>0.40335196000673779</v>
      </c>
      <c r="I149" s="96">
        <f>'3.1'!I149/'3.1.a'!$I$183</f>
        <v>0.40995995976788685</v>
      </c>
      <c r="J149" s="96">
        <f>'3.1'!J149/'3.1.a'!$J$183</f>
        <v>0.39757498505810829</v>
      </c>
      <c r="K149" s="96">
        <f>'3.1'!K149/'3.1.a'!$K$183</f>
        <v>0.4050019512941368</v>
      </c>
      <c r="L149" s="96">
        <f>'3.1'!L149/'3.1.a'!$L$183</f>
        <v>0.41488498043387234</v>
      </c>
      <c r="M149" s="96">
        <f>'3.1'!M149/'3.1.a'!$M$183</f>
        <v>0.38232337157102697</v>
      </c>
    </row>
    <row r="150" spans="1:13" ht="20.100000000000001" customHeight="1" x14ac:dyDescent="0.25">
      <c r="A150" s="118">
        <v>11</v>
      </c>
      <c r="B150" s="118" t="s">
        <v>242</v>
      </c>
      <c r="C150" s="146">
        <f>'3.1'!C150/'3.1.a'!$C$183</f>
        <v>0.23557436578163393</v>
      </c>
      <c r="D150" s="146">
        <f>'3.1'!D150/'3.1.a'!$D$183</f>
        <v>0.2410463364213305</v>
      </c>
      <c r="E150" s="146">
        <f>'3.1'!E150/'3.1.a'!$E$183</f>
        <v>0.23646553108487398</v>
      </c>
      <c r="F150" s="146">
        <f>'3.1'!F150/'3.1.a'!$F$183</f>
        <v>0.23477992342496951</v>
      </c>
      <c r="G150" s="146">
        <f>'3.1'!G150/'3.1.a'!$G$183</f>
        <v>0.22752798392592513</v>
      </c>
      <c r="H150" s="146">
        <f>'3.1'!H150/'3.1.a'!$H$183</f>
        <v>0.22993142200652864</v>
      </c>
      <c r="I150" s="146">
        <f>'3.1'!I150/'3.1.a'!$I$183</f>
        <v>0.23062246522309907</v>
      </c>
      <c r="J150" s="146">
        <f>'3.1'!J150/'3.1.a'!$J$183</f>
        <v>0.231340525376591</v>
      </c>
      <c r="K150" s="146">
        <f>'3.1'!K150/'3.1.a'!$K$183</f>
        <v>0.23673373113877902</v>
      </c>
      <c r="L150" s="146">
        <f>'3.1'!L150/'3.1.a'!$L$183</f>
        <v>0.23634561033787865</v>
      </c>
      <c r="M150" s="146">
        <f>'3.1'!M150/'3.1.a'!$M$183</f>
        <v>0.22984232990185685</v>
      </c>
    </row>
    <row r="151" spans="1:13" ht="20.100000000000001" customHeight="1" x14ac:dyDescent="0.25">
      <c r="A151" s="21">
        <v>111</v>
      </c>
      <c r="B151" s="22" t="s">
        <v>256</v>
      </c>
      <c r="C151" s="147">
        <f>'3.1'!C151/'3.1.a'!$C$183</f>
        <v>6.6519153396802477E-2</v>
      </c>
      <c r="D151" s="147">
        <f>'3.1'!D151/'3.1.a'!$D$183</f>
        <v>7.1748577075515518E-2</v>
      </c>
      <c r="E151" s="147">
        <f>'3.1'!E151/'3.1.a'!$E$183</f>
        <v>6.7486902032760088E-2</v>
      </c>
      <c r="F151" s="147">
        <f>'3.1'!F151/'3.1.a'!$F$183</f>
        <v>6.7666335503741182E-2</v>
      </c>
      <c r="G151" s="147">
        <f>'3.1'!G151/'3.1.a'!$G$183</f>
        <v>6.612893402317721E-2</v>
      </c>
      <c r="H151" s="147">
        <f>'3.1'!H151/'3.1.a'!$H$183</f>
        <v>6.6901430604412976E-2</v>
      </c>
      <c r="I151" s="147">
        <f>'3.1'!I151/'3.1.a'!$I$183</f>
        <v>7.2288435832549611E-2</v>
      </c>
      <c r="J151" s="147">
        <f>'3.1'!J151/'3.1.a'!$J$183</f>
        <v>6.9651040607035183E-2</v>
      </c>
      <c r="K151" s="147">
        <f>'3.1'!K151/'3.1.a'!$K$183</f>
        <v>7.0066659638496412E-2</v>
      </c>
      <c r="L151" s="147">
        <f>'3.1'!L151/'3.1.a'!$L$183</f>
        <v>7.2623196638056511E-2</v>
      </c>
      <c r="M151" s="147">
        <f>'3.1'!M151/'3.1.a'!$M$183</f>
        <v>7.0576975724752758E-2</v>
      </c>
    </row>
    <row r="152" spans="1:13" ht="20.100000000000001" customHeight="1" x14ac:dyDescent="0.25">
      <c r="A152" s="21">
        <v>112</v>
      </c>
      <c r="B152" s="22" t="s">
        <v>257</v>
      </c>
      <c r="C152" s="147">
        <f>'3.1'!C152/'3.1.a'!$C$183</f>
        <v>3.2247878705878022E-3</v>
      </c>
      <c r="D152" s="147">
        <f>'3.1'!D152/'3.1.a'!$D$183</f>
        <v>3.3919814411607582E-3</v>
      </c>
      <c r="E152" s="147">
        <f>'3.1'!E152/'3.1.a'!$E$183</f>
        <v>3.465924915655194E-3</v>
      </c>
      <c r="F152" s="147">
        <f>'3.1'!F152/'3.1.a'!$F$183</f>
        <v>3.5121331617150439E-3</v>
      </c>
      <c r="G152" s="147">
        <f>'3.1'!G152/'3.1.a'!$G$183</f>
        <v>3.5853063995796475E-3</v>
      </c>
      <c r="H152" s="147">
        <f>'3.1'!H152/'3.1.a'!$H$183</f>
        <v>3.600384814165347E-3</v>
      </c>
      <c r="I152" s="147">
        <f>'3.1'!I152/'3.1.a'!$I$183</f>
        <v>3.5394796967123106E-3</v>
      </c>
      <c r="J152" s="147">
        <f>'3.1'!J152/'3.1.a'!$J$183</f>
        <v>3.4518771337574742E-3</v>
      </c>
      <c r="K152" s="147">
        <f>'3.1'!K152/'3.1.a'!$K$183</f>
        <v>3.4844068541181562E-3</v>
      </c>
      <c r="L152" s="147">
        <f>'3.1'!L152/'3.1.a'!$L$183</f>
        <v>3.2723785557869783E-3</v>
      </c>
      <c r="M152" s="147">
        <f>'3.1'!M152/'3.1.a'!$M$183</f>
        <v>3.124142906366431E-3</v>
      </c>
    </row>
    <row r="153" spans="1:13" ht="20.100000000000001" customHeight="1" x14ac:dyDescent="0.25">
      <c r="A153" s="21">
        <v>113</v>
      </c>
      <c r="B153" s="22" t="s">
        <v>258</v>
      </c>
      <c r="C153" s="147">
        <f>'3.1'!C153/'3.1.a'!$C$183</f>
        <v>1.262839897528863E-2</v>
      </c>
      <c r="D153" s="147">
        <f>'3.1'!D153/'3.1.a'!$D$183</f>
        <v>1.2800921895592626E-2</v>
      </c>
      <c r="E153" s="147">
        <f>'3.1'!E153/'3.1.a'!$E$183</f>
        <v>1.3022978231908003E-2</v>
      </c>
      <c r="F153" s="147">
        <f>'3.1'!F153/'3.1.a'!$F$183</f>
        <v>1.3156502766414831E-2</v>
      </c>
      <c r="G153" s="147">
        <f>'3.1'!G153/'3.1.a'!$G$183</f>
        <v>1.3395647063840225E-2</v>
      </c>
      <c r="H153" s="147">
        <f>'3.1'!H153/'3.1.a'!$H$183</f>
        <v>1.4439798206834069E-2</v>
      </c>
      <c r="I153" s="147">
        <f>'3.1'!I153/'3.1.a'!$I$183</f>
        <v>1.4775295249868011E-2</v>
      </c>
      <c r="J153" s="147">
        <f>'3.1'!J153/'3.1.a'!$J$183</f>
        <v>1.5003542426080051E-2</v>
      </c>
      <c r="K153" s="147">
        <f>'3.1'!K153/'3.1.a'!$K$183</f>
        <v>1.543201815782755E-2</v>
      </c>
      <c r="L153" s="147">
        <f>'3.1'!L153/'3.1.a'!$L$183</f>
        <v>1.5908625090449064E-2</v>
      </c>
      <c r="M153" s="147">
        <f>'3.1'!M153/'3.1.a'!$M$183</f>
        <v>1.6160284839683684E-2</v>
      </c>
    </row>
    <row r="154" spans="1:13" ht="20.100000000000001" customHeight="1" x14ac:dyDescent="0.25">
      <c r="A154" s="21">
        <v>114</v>
      </c>
      <c r="B154" s="22" t="s">
        <v>264</v>
      </c>
      <c r="C154" s="147">
        <f>'3.1'!C154/'3.1.a'!$C$183</f>
        <v>0.1477289904094839</v>
      </c>
      <c r="D154" s="147">
        <f>'3.1'!D154/'3.1.a'!$D$183</f>
        <v>0.14694044973229003</v>
      </c>
      <c r="E154" s="147">
        <f>'3.1'!E154/'3.1.a'!$E$183</f>
        <v>0.14612417147694892</v>
      </c>
      <c r="F154" s="147">
        <f>'3.1'!F154/'3.1.a'!$F$183</f>
        <v>0.14340064055892249</v>
      </c>
      <c r="G154" s="147">
        <f>'3.1'!G154/'3.1.a'!$G$183</f>
        <v>0.138061918253193</v>
      </c>
      <c r="H154" s="147">
        <f>'3.1'!H154/'3.1.a'!$H$183</f>
        <v>0.13857214246504387</v>
      </c>
      <c r="I154" s="147">
        <f>'3.1'!I154/'3.1.a'!$I$183</f>
        <v>0.13500299991824963</v>
      </c>
      <c r="J154" s="147">
        <f>'3.1'!J154/'3.1.a'!$J$183</f>
        <v>0.13832171807009938</v>
      </c>
      <c r="K154" s="147">
        <f>'3.1'!K154/'3.1.a'!$K$183</f>
        <v>0.14193915974520593</v>
      </c>
      <c r="L154" s="147">
        <f>'3.1'!L154/'3.1.a'!$L$183</f>
        <v>0.13874517583808285</v>
      </c>
      <c r="M154" s="147">
        <f>'3.1'!M154/'3.1.a'!$M$183</f>
        <v>0.13384306621781916</v>
      </c>
    </row>
    <row r="155" spans="1:13" ht="20.100000000000001" customHeight="1" x14ac:dyDescent="0.25">
      <c r="A155" s="21">
        <v>115</v>
      </c>
      <c r="B155" s="22" t="s">
        <v>273</v>
      </c>
      <c r="C155" s="147">
        <f>'3.1'!C155/'3.1.a'!$C$183</f>
        <v>5.4255847193366074E-3</v>
      </c>
      <c r="D155" s="147">
        <f>'3.1'!D155/'3.1.a'!$D$183</f>
        <v>6.0901965033536834E-3</v>
      </c>
      <c r="E155" s="147">
        <f>'3.1'!E155/'3.1.a'!$E$183</f>
        <v>6.4653141906865557E-3</v>
      </c>
      <c r="F155" s="147">
        <f>'3.1'!F155/'3.1.a'!$F$183</f>
        <v>6.9356782312220725E-3</v>
      </c>
      <c r="G155" s="147">
        <f>'3.1'!G155/'3.1.a'!$G$183</f>
        <v>6.363270587270738E-3</v>
      </c>
      <c r="H155" s="147">
        <f>'3.1'!H155/'3.1.a'!$H$183</f>
        <v>6.4994568908585317E-3</v>
      </c>
      <c r="I155" s="147">
        <f>'3.1'!I155/'3.1.a'!$I$183</f>
        <v>5.0161060774169099E-3</v>
      </c>
      <c r="J155" s="147">
        <f>'3.1'!J155/'3.1.a'!$J$183</f>
        <v>4.9123471285156409E-3</v>
      </c>
      <c r="K155" s="147">
        <f>'3.1'!K155/'3.1.a'!$K$183</f>
        <v>5.8114329854139146E-3</v>
      </c>
      <c r="L155" s="147">
        <f>'3.1'!L155/'3.1.a'!$L$183</f>
        <v>5.7962274041802823E-3</v>
      </c>
      <c r="M155" s="147">
        <f>'3.1'!M155/'3.1.a'!$M$183</f>
        <v>6.1389323772102341E-3</v>
      </c>
    </row>
    <row r="156" spans="1:13" ht="20.100000000000001" customHeight="1" x14ac:dyDescent="0.25">
      <c r="A156" s="21">
        <v>116</v>
      </c>
      <c r="B156" s="22" t="s">
        <v>278</v>
      </c>
      <c r="C156" s="147">
        <f>'3.1'!C156/'3.1.a'!$C$183</f>
        <v>4.7450410134521513E-5</v>
      </c>
      <c r="D156" s="147">
        <f>'3.1'!D156/'3.1.a'!$D$183</f>
        <v>7.4209773417859752E-5</v>
      </c>
      <c r="E156" s="147">
        <f>'3.1'!E156/'3.1.a'!$E$183</f>
        <v>-9.9759763084764354E-5</v>
      </c>
      <c r="F156" s="147">
        <f>'3.1'!F156/'3.1.a'!$F$183</f>
        <v>1.086332029539245E-4</v>
      </c>
      <c r="G156" s="147">
        <f>'3.1'!G156/'3.1.a'!$G$183</f>
        <v>-7.0924011356382356E-6</v>
      </c>
      <c r="H156" s="147">
        <f>'3.1'!H156/'3.1.a'!$H$183</f>
        <v>-8.1790974786129E-5</v>
      </c>
      <c r="I156" s="147">
        <f>'3.1'!I156/'3.1.a'!$I$183</f>
        <v>1.4844830259319659E-7</v>
      </c>
      <c r="J156" s="147">
        <f>'3.1'!J156/'3.1.a'!$J$183</f>
        <v>1.1103216637696821E-11</v>
      </c>
      <c r="K156" s="147">
        <f>'3.1'!K156/'3.1.a'!$K$183</f>
        <v>5.3757717041961327E-8</v>
      </c>
      <c r="L156" s="147">
        <f>'3.1'!L156/'3.1.a'!$L$183</f>
        <v>6.8113229962572444E-9</v>
      </c>
      <c r="M156" s="147">
        <f>'3.1'!M156/'3.1.a'!$M$183</f>
        <v>-1.0721639754268705E-6</v>
      </c>
    </row>
    <row r="157" spans="1:13" ht="20.100000000000001" customHeight="1" x14ac:dyDescent="0.25">
      <c r="A157" s="118">
        <v>12</v>
      </c>
      <c r="B157" s="118" t="s">
        <v>246</v>
      </c>
      <c r="C157" s="146">
        <f>'3.1'!C157/'3.1.a'!$C$183</f>
        <v>0.10358622130941805</v>
      </c>
      <c r="D157" s="146">
        <f>'3.1'!D157/'3.1.a'!$D$183</f>
        <v>0.10547508458826642</v>
      </c>
      <c r="E157" s="146">
        <f>'3.1'!E157/'3.1.a'!$E$183</f>
        <v>0.10633695603717719</v>
      </c>
      <c r="F157" s="146">
        <f>'3.1'!F157/'3.1.a'!$F$183</f>
        <v>0.10648252766617625</v>
      </c>
      <c r="G157" s="146">
        <f>'3.1'!G157/'3.1.a'!$G$183</f>
        <v>0.10655465042735607</v>
      </c>
      <c r="H157" s="146">
        <f>'3.1'!H157/'3.1.a'!$H$183</f>
        <v>0.10778708895461081</v>
      </c>
      <c r="I157" s="146">
        <f>'3.1'!I157/'3.1.a'!$I$183</f>
        <v>0.10840517453027222</v>
      </c>
      <c r="J157" s="146">
        <f>'3.1'!J157/'3.1.a'!$J$183</f>
        <v>0.1098124124631723</v>
      </c>
      <c r="K157" s="146">
        <f>'3.1'!K157/'3.1.a'!$K$183</f>
        <v>0.10824151018016606</v>
      </c>
      <c r="L157" s="146">
        <f>'3.1'!L157/'3.1.a'!$L$183</f>
        <v>0.10940480562180725</v>
      </c>
      <c r="M157" s="146">
        <f>'3.1'!M157/'3.1.a'!$M$183</f>
        <v>0.1070228773150405</v>
      </c>
    </row>
    <row r="158" spans="1:13" ht="20.100000000000001" customHeight="1" x14ac:dyDescent="0.25">
      <c r="A158" s="118">
        <v>13</v>
      </c>
      <c r="B158" s="118" t="s">
        <v>243</v>
      </c>
      <c r="C158" s="146">
        <f>'3.1'!C158/'3.1.a'!$C$183</f>
        <v>1.8161471591655064E-5</v>
      </c>
      <c r="D158" s="146">
        <f>'3.1'!D158/'3.1.a'!$D$183</f>
        <v>7.462062872948284E-6</v>
      </c>
      <c r="E158" s="146">
        <f>'3.1'!E158/'3.1.a'!$E$183</f>
        <v>7.8501693313827789E-6</v>
      </c>
      <c r="F158" s="146">
        <f>'3.1'!F158/'3.1.a'!$F$183</f>
        <v>1.4942713672908695E-5</v>
      </c>
      <c r="G158" s="146">
        <f>'3.1'!G158/'3.1.a'!$G$183</f>
        <v>9.4423686712850579E-6</v>
      </c>
      <c r="H158" s="146">
        <f>'3.1'!H158/'3.1.a'!$H$183</f>
        <v>6.7216572369800669E-6</v>
      </c>
      <c r="I158" s="146">
        <f>'3.1'!I158/'3.1.a'!$I$183</f>
        <v>4.1062652520259545E-6</v>
      </c>
      <c r="J158" s="146">
        <f>'3.1'!J158/'3.1.a'!$J$183</f>
        <v>6.3437494098744445E-6</v>
      </c>
      <c r="K158" s="146">
        <f>'3.1'!K158/'3.1.a'!$K$183</f>
        <v>1.2175970670779636E-5</v>
      </c>
      <c r="L158" s="146">
        <f>'3.1'!L158/'3.1.a'!$L$183</f>
        <v>2.0450716133899731E-6</v>
      </c>
      <c r="M158" s="146">
        <f>'3.1'!M158/'3.1.a'!$M$183</f>
        <v>2.4827014490301976E-6</v>
      </c>
    </row>
    <row r="159" spans="1:13" ht="20.100000000000001" customHeight="1" x14ac:dyDescent="0.25">
      <c r="A159" s="118">
        <v>14</v>
      </c>
      <c r="B159" s="118" t="s">
        <v>247</v>
      </c>
      <c r="C159" s="146">
        <f>'3.1'!C159/'3.1.a'!$C$183</f>
        <v>5.160225311552484E-2</v>
      </c>
      <c r="D159" s="146">
        <f>'3.1'!D159/'3.1.a'!$D$183</f>
        <v>5.0859394046129033E-2</v>
      </c>
      <c r="E159" s="146">
        <f>'3.1'!E159/'3.1.a'!$E$183</f>
        <v>5.9567008558518451E-2</v>
      </c>
      <c r="F159" s="146">
        <f>'3.1'!F159/'3.1.a'!$F$183</f>
        <v>5.4875644579076802E-2</v>
      </c>
      <c r="G159" s="146">
        <f>'3.1'!G159/'3.1.a'!$G$183</f>
        <v>5.0286929330503223E-2</v>
      </c>
      <c r="H159" s="146">
        <f>'3.1'!H159/'3.1.a'!$H$183</f>
        <v>6.5626727388361228E-2</v>
      </c>
      <c r="I159" s="146">
        <f>'3.1'!I159/'3.1.a'!$I$183</f>
        <v>7.0928213749263461E-2</v>
      </c>
      <c r="J159" s="146">
        <f>'3.1'!J159/'3.1.a'!$J$183</f>
        <v>5.6415703468935201E-2</v>
      </c>
      <c r="K159" s="146">
        <f>'3.1'!K159/'3.1.a'!$K$183</f>
        <v>6.0014534004520947E-2</v>
      </c>
      <c r="L159" s="146">
        <f>'3.1'!L159/'3.1.a'!$L$183</f>
        <v>6.9132519402572978E-2</v>
      </c>
      <c r="M159" s="146">
        <f>'3.1'!M159/'3.1.a'!$M$183</f>
        <v>4.5455681652680609E-2</v>
      </c>
    </row>
    <row r="160" spans="1:13" ht="20.100000000000001" customHeight="1" x14ac:dyDescent="0.25">
      <c r="A160" s="121">
        <v>1411</v>
      </c>
      <c r="B160" s="121" t="s">
        <v>822</v>
      </c>
      <c r="C160" s="148">
        <f>'3.1'!C160/'3.1.a'!$C$183</f>
        <v>1.9493035963113022E-2</v>
      </c>
      <c r="D160" s="148">
        <f>'3.1'!D160/'3.1.a'!$D$183</f>
        <v>2.167145435840933E-2</v>
      </c>
      <c r="E160" s="148">
        <f>'3.1'!E160/'3.1.a'!$E$183</f>
        <v>2.37245439706017E-2</v>
      </c>
      <c r="F160" s="148">
        <f>'3.1'!F160/'3.1.a'!$F$183</f>
        <v>2.0193867720518989E-2</v>
      </c>
      <c r="G160" s="148">
        <f>'3.1'!G160/'3.1.a'!$G$183</f>
        <v>2.138783458152534E-2</v>
      </c>
      <c r="H160" s="148">
        <f>'3.1'!H160/'3.1.a'!$H$183</f>
        <v>3.4956745033244398E-2</v>
      </c>
      <c r="I160" s="148">
        <f>'3.1'!I160/'3.1.a'!$I$183</f>
        <v>3.9699677900125012E-2</v>
      </c>
      <c r="J160" s="148">
        <f>'3.1'!J160/'3.1.a'!$J$183</f>
        <v>2.6502477638146428E-2</v>
      </c>
      <c r="K160" s="148">
        <f>'3.1'!K160/'3.1.a'!$K$183</f>
        <v>2.7056952302031145E-2</v>
      </c>
      <c r="L160" s="148">
        <f>'3.1'!L160/'3.1.a'!$L$183</f>
        <v>2.4203060955298974E-2</v>
      </c>
      <c r="M160" s="148">
        <f>'3.1'!M160/'3.1.a'!$M$183</f>
        <v>1.693879537051618E-2</v>
      </c>
    </row>
    <row r="161" spans="1:13" ht="20.100000000000001" customHeight="1" x14ac:dyDescent="0.25">
      <c r="A161" s="123" t="s">
        <v>394</v>
      </c>
      <c r="B161" s="121" t="s">
        <v>395</v>
      </c>
      <c r="C161" s="148">
        <f>'3.1'!C161/'3.1.a'!$C$183</f>
        <v>3.2109217152411815E-2</v>
      </c>
      <c r="D161" s="148">
        <f>'3.1'!D161/'3.1.a'!$D$183</f>
        <v>2.9187939687719704E-2</v>
      </c>
      <c r="E161" s="148">
        <f>'3.1'!E161/'3.1.a'!$E$183</f>
        <v>3.5842464587916747E-2</v>
      </c>
      <c r="F161" s="148">
        <f>'3.1'!F161/'3.1.a'!$F$183</f>
        <v>3.4681776858557813E-2</v>
      </c>
      <c r="G161" s="148">
        <f>'3.1'!G161/'3.1.a'!$G$183</f>
        <v>2.8899094748977883E-2</v>
      </c>
      <c r="H161" s="148">
        <f>'3.1'!H161/'3.1.a'!$H$183</f>
        <v>3.0669982355116827E-2</v>
      </c>
      <c r="I161" s="148">
        <f>'3.1'!I161/'3.1.a'!$I$183</f>
        <v>3.1228535849138449E-2</v>
      </c>
      <c r="J161" s="148">
        <f>'3.1'!J161/'3.1.a'!$J$183</f>
        <v>2.9913225830788773E-2</v>
      </c>
      <c r="K161" s="148">
        <f>'3.1'!K161/'3.1.a'!$K$183</f>
        <v>3.2957581702489802E-2</v>
      </c>
      <c r="L161" s="148">
        <f>'3.1'!L161/'3.1.a'!$L$183</f>
        <v>4.4929458447274001E-2</v>
      </c>
      <c r="M161" s="148">
        <f>'3.1'!M161/'3.1.a'!$M$183</f>
        <v>2.8516886282164429E-2</v>
      </c>
    </row>
    <row r="162" spans="1:13" ht="20.100000000000001" customHeight="1" x14ac:dyDescent="0.25">
      <c r="A162" s="18" t="s">
        <v>396</v>
      </c>
      <c r="B162" s="19" t="s">
        <v>823</v>
      </c>
      <c r="C162" s="96">
        <f>'3.1'!C162/'3.1.a'!$C$183</f>
        <v>0.42175035092377239</v>
      </c>
      <c r="D162" s="96">
        <f>'3.1'!D162/'3.1.a'!$D$183</f>
        <v>0.4202480790190285</v>
      </c>
      <c r="E162" s="96">
        <f>'3.1'!E162/'3.1.a'!$E$183</f>
        <v>0.41928061013111834</v>
      </c>
      <c r="F162" s="96">
        <f>'3.1'!F162/'3.1.a'!$F$183</f>
        <v>0.42518044655680298</v>
      </c>
      <c r="G162" s="96">
        <f>'3.1'!G162/'3.1.a'!$G$183</f>
        <v>0.44191729008246217</v>
      </c>
      <c r="H162" s="96">
        <f>'3.1'!H162/'3.1.a'!$H$183</f>
        <v>0.49163429952927745</v>
      </c>
      <c r="I162" s="96">
        <f>'3.1'!I162/'3.1.a'!$I$183</f>
        <v>0.48573619914694804</v>
      </c>
      <c r="J162" s="96">
        <f>'3.1'!J162/'3.1.a'!$J$183</f>
        <v>0.48146621260233236</v>
      </c>
      <c r="K162" s="96">
        <f>'3.1'!K162/'3.1.a'!$K$183</f>
        <v>0.47402185611076109</v>
      </c>
      <c r="L162" s="96">
        <f>'3.1'!L162/'3.1.a'!$L$183</f>
        <v>0.46562250232052926</v>
      </c>
      <c r="M162" s="96">
        <f>'3.1'!M162/'3.1.a'!$M$183</f>
        <v>0.49902313540255833</v>
      </c>
    </row>
    <row r="163" spans="1:13" ht="20.100000000000001" customHeight="1" x14ac:dyDescent="0.25">
      <c r="A163" s="118">
        <v>2</v>
      </c>
      <c r="B163" s="118" t="s">
        <v>490</v>
      </c>
      <c r="C163" s="146">
        <f>'3.1'!C163/'3.1.a'!$C$183</f>
        <v>0.4069524956225869</v>
      </c>
      <c r="D163" s="146">
        <f>'3.1'!D163/'3.1.a'!$D$183</f>
        <v>0.41199230064506942</v>
      </c>
      <c r="E163" s="146">
        <f>'3.1'!E163/'3.1.a'!$E$183</f>
        <v>0.4110731658762059</v>
      </c>
      <c r="F163" s="146">
        <f>'3.1'!F163/'3.1.a'!$F$183</f>
        <v>0.41716920008254865</v>
      </c>
      <c r="G163" s="146">
        <f>'3.1'!G163/'3.1.a'!$G$183</f>
        <v>0.43264919586808098</v>
      </c>
      <c r="H163" s="146">
        <f>'3.1'!H163/'3.1.a'!$H$183</f>
        <v>0.4902763474673178</v>
      </c>
      <c r="I163" s="146">
        <f>'3.1'!I163/'3.1.a'!$I$183</f>
        <v>0.48669688376156595</v>
      </c>
      <c r="J163" s="146">
        <f>'3.1'!J163/'3.1.a'!$J$183</f>
        <v>0.48588886012620308</v>
      </c>
      <c r="K163" s="146">
        <f>'3.1'!K163/'3.1.a'!$K$183</f>
        <v>0.47626141974384006</v>
      </c>
      <c r="L163" s="146">
        <f>'3.1'!L163/'3.1.a'!$L$183</f>
        <v>0.46949747956458643</v>
      </c>
      <c r="M163" s="146">
        <f>'3.1'!M163/'3.1.a'!$M$183</f>
        <v>0.50107244437579379</v>
      </c>
    </row>
    <row r="164" spans="1:13" ht="20.100000000000001" customHeight="1" x14ac:dyDescent="0.25">
      <c r="A164" s="124">
        <v>21</v>
      </c>
      <c r="B164" s="124" t="s">
        <v>244</v>
      </c>
      <c r="C164" s="147">
        <f>'3.1'!C164/'3.1.a'!$C$183</f>
        <v>0.12009938555298717</v>
      </c>
      <c r="D164" s="147">
        <f>'3.1'!D164/'3.1.a'!$D$183</f>
        <v>0.11887621386439076</v>
      </c>
      <c r="E164" s="147">
        <f>'3.1'!E164/'3.1.a'!$E$183</f>
        <v>0.11910144688866356</v>
      </c>
      <c r="F164" s="147">
        <f>'3.1'!F164/'3.1.a'!$F$183</f>
        <v>0.12146658990516682</v>
      </c>
      <c r="G164" s="147">
        <f>'3.1'!G164/'3.1.a'!$G$183</f>
        <v>0.12240520348464975</v>
      </c>
      <c r="H164" s="147">
        <f>'3.1'!H164/'3.1.a'!$H$183</f>
        <v>0.12918025238407357</v>
      </c>
      <c r="I164" s="147">
        <f>'3.1'!I164/'3.1.a'!$I$183</f>
        <v>0.12985182042356844</v>
      </c>
      <c r="J164" s="147">
        <f>'3.1'!J164/'3.1.a'!$J$183</f>
        <v>0.13144722467459213</v>
      </c>
      <c r="K164" s="147">
        <f>'3.1'!K164/'3.1.a'!$K$183</f>
        <v>0.12998210980159766</v>
      </c>
      <c r="L164" s="147">
        <f>'3.1'!L164/'3.1.a'!$L$183</f>
        <v>0.12920759286677497</v>
      </c>
      <c r="M164" s="147">
        <f>'3.1'!M164/'3.1.a'!$M$183</f>
        <v>0.12887598668886144</v>
      </c>
    </row>
    <row r="165" spans="1:13" ht="20.100000000000001" customHeight="1" x14ac:dyDescent="0.25">
      <c r="A165" s="124">
        <v>22</v>
      </c>
      <c r="B165" s="124" t="s">
        <v>245</v>
      </c>
      <c r="C165" s="147">
        <f>'3.1'!C165/'3.1.a'!$C$183</f>
        <v>5.3788521859678091E-2</v>
      </c>
      <c r="D165" s="147">
        <f>'3.1'!D165/'3.1.a'!$D$183</f>
        <v>5.234383797219256E-2</v>
      </c>
      <c r="E165" s="147">
        <f>'3.1'!E165/'3.1.a'!$E$183</f>
        <v>5.2736129501229474E-2</v>
      </c>
      <c r="F165" s="147">
        <f>'3.1'!F165/'3.1.a'!$F$183</f>
        <v>5.1256369905019659E-2</v>
      </c>
      <c r="G165" s="147">
        <f>'3.1'!G165/'3.1.a'!$G$183</f>
        <v>5.2628787666619714E-2</v>
      </c>
      <c r="H165" s="147">
        <f>'3.1'!H165/'3.1.a'!$H$183</f>
        <v>5.0663963221879625E-2</v>
      </c>
      <c r="I165" s="147">
        <f>'3.1'!I165/'3.1.a'!$I$183</f>
        <v>5.1821087713017092E-2</v>
      </c>
      <c r="J165" s="147">
        <f>'3.1'!J165/'3.1.a'!$J$183</f>
        <v>4.9511789066377834E-2</v>
      </c>
      <c r="K165" s="147">
        <f>'3.1'!K165/'3.1.a'!$K$183</f>
        <v>5.0917233027889509E-2</v>
      </c>
      <c r="L165" s="147">
        <f>'3.1'!L165/'3.1.a'!$L$183</f>
        <v>5.1724164541547046E-2</v>
      </c>
      <c r="M165" s="147">
        <f>'3.1'!M165/'3.1.a'!$M$183</f>
        <v>5.2636090927193457E-2</v>
      </c>
    </row>
    <row r="166" spans="1:13" ht="20.100000000000001" customHeight="1" x14ac:dyDescent="0.25">
      <c r="A166" s="124">
        <v>23</v>
      </c>
      <c r="B166" s="124" t="s">
        <v>824</v>
      </c>
      <c r="C166" s="147">
        <f>'3.1'!C166/'3.1.a'!$C$183</f>
        <v>1.3036797382912914E-2</v>
      </c>
      <c r="D166" s="147">
        <f>'3.1'!D166/'3.1.a'!$D$183</f>
        <v>1.2989170785257598E-2</v>
      </c>
      <c r="E166" s="147">
        <f>'3.1'!E166/'3.1.a'!$E$183</f>
        <v>1.3071679585275279E-2</v>
      </c>
      <c r="F166" s="147">
        <f>'3.1'!F166/'3.1.a'!$F$183</f>
        <v>1.3146663330594327E-2</v>
      </c>
      <c r="G166" s="147">
        <f>'3.1'!G166/'3.1.a'!$G$183</f>
        <v>1.3510924902832745E-2</v>
      </c>
      <c r="H166" s="147">
        <f>'3.1'!H166/'3.1.a'!$H$183</f>
        <v>1.4608424215203109E-2</v>
      </c>
      <c r="I166" s="147">
        <f>'3.1'!I166/'3.1.a'!$I$183</f>
        <v>1.5344228280925803E-2</v>
      </c>
      <c r="J166" s="147">
        <f>'3.1'!J166/'3.1.a'!$J$183</f>
        <v>1.5397968773418024E-2</v>
      </c>
      <c r="K166" s="147">
        <f>'3.1'!K166/'3.1.a'!$K$183</f>
        <v>1.523541573477747E-2</v>
      </c>
      <c r="L166" s="147">
        <f>'3.1'!L166/'3.1.a'!$L$183</f>
        <v>1.5531204789407865E-2</v>
      </c>
      <c r="M166" s="147">
        <f>'3.1'!M166/'3.1.a'!$M$183</f>
        <v>1.6245715165057389E-2</v>
      </c>
    </row>
    <row r="167" spans="1:13" ht="20.100000000000001" customHeight="1" x14ac:dyDescent="0.25">
      <c r="A167" s="124">
        <v>24</v>
      </c>
      <c r="B167" s="124" t="s">
        <v>825</v>
      </c>
      <c r="C167" s="147">
        <f>'3.1'!C167/'3.1.a'!$C$183</f>
        <v>7.0431383081496782E-2</v>
      </c>
      <c r="D167" s="147">
        <f>'3.1'!D167/'3.1.a'!$D$183</f>
        <v>7.6248906221466795E-2</v>
      </c>
      <c r="E167" s="147">
        <f>'3.1'!E167/'3.1.a'!$E$183</f>
        <v>6.9339536187893513E-2</v>
      </c>
      <c r="F167" s="147">
        <f>'3.1'!F167/'3.1.a'!$F$183</f>
        <v>6.9699587716958056E-2</v>
      </c>
      <c r="G167" s="147">
        <f>'3.1'!G167/'3.1.a'!$G$183</f>
        <v>7.5119843565696134E-2</v>
      </c>
      <c r="H167" s="147">
        <f>'3.1'!H167/'3.1.a'!$H$183</f>
        <v>0.11920113021912193</v>
      </c>
      <c r="I167" s="147">
        <f>'3.1'!I167/'3.1.a'!$I$183</f>
        <v>9.952399896422498E-2</v>
      </c>
      <c r="J167" s="147">
        <f>'3.1'!J167/'3.1.a'!$J$183</f>
        <v>8.9469105762653975E-2</v>
      </c>
      <c r="K167" s="147">
        <f>'3.1'!K167/'3.1.a'!$K$183</f>
        <v>8.7577934893757481E-2</v>
      </c>
      <c r="L167" s="147">
        <f>'3.1'!L167/'3.1.a'!$L$183</f>
        <v>7.1054241328322235E-2</v>
      </c>
      <c r="M167" s="147">
        <f>'3.1'!M167/'3.1.a'!$M$183</f>
        <v>5.8322467101892088E-2</v>
      </c>
    </row>
    <row r="168" spans="1:13" ht="20.100000000000001" customHeight="1" x14ac:dyDescent="0.25">
      <c r="A168" s="124">
        <v>25</v>
      </c>
      <c r="B168" s="124" t="s">
        <v>248</v>
      </c>
      <c r="C168" s="147">
        <f>'3.1'!C168/'3.1.a'!$C$183</f>
        <v>1.6648645715729765E-3</v>
      </c>
      <c r="D168" s="147">
        <f>'3.1'!D168/'3.1.a'!$D$183</f>
        <v>2.7914211246412033E-3</v>
      </c>
      <c r="E168" s="147">
        <f>'3.1'!E168/'3.1.a'!$E$183</f>
        <v>3.0618315562957027E-3</v>
      </c>
      <c r="F168" s="147">
        <f>'3.1'!F168/'3.1.a'!$F$183</f>
        <v>4.8149316276357894E-3</v>
      </c>
      <c r="G168" s="147">
        <f>'3.1'!G168/'3.1.a'!$G$183</f>
        <v>5.2554662039426062E-3</v>
      </c>
      <c r="H168" s="147">
        <f>'3.1'!H168/'3.1.a'!$H$183</f>
        <v>4.2044391362351594E-3</v>
      </c>
      <c r="I168" s="147">
        <f>'3.1'!I168/'3.1.a'!$I$183</f>
        <v>4.528159921559376E-3</v>
      </c>
      <c r="J168" s="147">
        <f>'3.1'!J168/'3.1.a'!$J$183</f>
        <v>3.5093037408091402E-3</v>
      </c>
      <c r="K168" s="147">
        <f>'3.1'!K168/'3.1.a'!$K$183</f>
        <v>3.5439330159472799E-3</v>
      </c>
      <c r="L168" s="147">
        <f>'3.1'!L168/'3.1.a'!$L$183</f>
        <v>2.3548664882350519E-3</v>
      </c>
      <c r="M168" s="147">
        <f>'3.1'!M168/'3.1.a'!$M$183</f>
        <v>1.6525567152891982E-3</v>
      </c>
    </row>
    <row r="169" spans="1:13" ht="20.100000000000001" customHeight="1" x14ac:dyDescent="0.25">
      <c r="A169" s="124">
        <v>26</v>
      </c>
      <c r="B169" s="124" t="s">
        <v>243</v>
      </c>
      <c r="C169" s="147">
        <f>'3.1'!C169/'3.1.a'!$C$183</f>
        <v>3.132041145217535E-4</v>
      </c>
      <c r="D169" s="147">
        <f>'3.1'!D169/'3.1.a'!$D$183</f>
        <v>2.5487084384135094E-4</v>
      </c>
      <c r="E169" s="147">
        <f>'3.1'!E169/'3.1.a'!$E$183</f>
        <v>2.742653394813779E-4</v>
      </c>
      <c r="F169" s="147">
        <f>'3.1'!F169/'3.1.a'!$F$183</f>
        <v>3.5614295629902808E-4</v>
      </c>
      <c r="G169" s="147">
        <f>'3.1'!G169/'3.1.a'!$G$183</f>
        <v>5.3706343892589124E-4</v>
      </c>
      <c r="H169" s="147">
        <f>'3.1'!H169/'3.1.a'!$H$183</f>
        <v>4.5405686802984661E-4</v>
      </c>
      <c r="I169" s="147">
        <f>'3.1'!I169/'3.1.a'!$I$183</f>
        <v>7.3411655410421188E-4</v>
      </c>
      <c r="J169" s="147">
        <f>'3.1'!J169/'3.1.a'!$J$183</f>
        <v>5.4917121239102349E-4</v>
      </c>
      <c r="K169" s="147">
        <f>'3.1'!K169/'3.1.a'!$K$183</f>
        <v>5.2170302775172745E-4</v>
      </c>
      <c r="L169" s="147">
        <f>'3.1'!L169/'3.1.a'!$L$183</f>
        <v>3.3206778038548336E-4</v>
      </c>
      <c r="M169" s="147">
        <f>'3.1'!M169/'3.1.a'!$M$183</f>
        <v>5.4079647770319576E-4</v>
      </c>
    </row>
    <row r="170" spans="1:13" ht="20.100000000000001" customHeight="1" x14ac:dyDescent="0.25">
      <c r="A170" s="124">
        <v>27</v>
      </c>
      <c r="B170" s="124" t="s">
        <v>580</v>
      </c>
      <c r="C170" s="147">
        <f>'3.1'!C170/'3.1.a'!$C$183</f>
        <v>0.13627670297800276</v>
      </c>
      <c r="D170" s="147">
        <f>'3.1'!D170/'3.1.a'!$D$183</f>
        <v>0.13533471153898377</v>
      </c>
      <c r="E170" s="147">
        <f>'3.1'!E170/'3.1.a'!$E$183</f>
        <v>0.13920934876707045</v>
      </c>
      <c r="F170" s="147">
        <f>'3.1'!F170/'3.1.a'!$F$183</f>
        <v>0.14184072430604644</v>
      </c>
      <c r="G170" s="147">
        <f>'3.1'!G170/'3.1.a'!$G$183</f>
        <v>0.14773860180510592</v>
      </c>
      <c r="H170" s="147">
        <f>'3.1'!H170/'3.1.a'!$H$183</f>
        <v>0.15560707416974542</v>
      </c>
      <c r="I170" s="147">
        <f>'3.1'!I170/'3.1.a'!$I$183</f>
        <v>0.16819903959637714</v>
      </c>
      <c r="J170" s="147">
        <f>'3.1'!J170/'3.1.a'!$J$183</f>
        <v>0.1817136119340737</v>
      </c>
      <c r="K170" s="147">
        <f>'3.1'!K170/'3.1.a'!$K$183</f>
        <v>0.17350110376392466</v>
      </c>
      <c r="L170" s="147">
        <f>'3.1'!L170/'3.1.a'!$L$183</f>
        <v>0.18007963511715575</v>
      </c>
      <c r="M170" s="147">
        <f>'3.1'!M170/'3.1.a'!$M$183</f>
        <v>0.22682841878817162</v>
      </c>
    </row>
    <row r="171" spans="1:13" ht="20.100000000000001" customHeight="1" x14ac:dyDescent="0.25">
      <c r="A171" s="124">
        <v>28</v>
      </c>
      <c r="B171" s="124" t="s">
        <v>398</v>
      </c>
      <c r="C171" s="147">
        <f>'3.1'!C171/'3.1.a'!$C$183</f>
        <v>1.134163608141456E-2</v>
      </c>
      <c r="D171" s="147">
        <f>'3.1'!D171/'3.1.a'!$D$183</f>
        <v>1.3153168294295475E-2</v>
      </c>
      <c r="E171" s="147">
        <f>'3.1'!E171/'3.1.a'!$E$183</f>
        <v>1.4278928050296501E-2</v>
      </c>
      <c r="F171" s="147">
        <f>'3.1'!F171/'3.1.a'!$F$183</f>
        <v>1.4588190334828548E-2</v>
      </c>
      <c r="G171" s="147">
        <f>'3.1'!G171/'3.1.a'!$G$183</f>
        <v>1.5453304800308161E-2</v>
      </c>
      <c r="H171" s="147">
        <f>'3.1'!H171/'3.1.a'!$H$183</f>
        <v>1.6357007253029136E-2</v>
      </c>
      <c r="I171" s="147">
        <f>'3.1'!I171/'3.1.a'!$I$183</f>
        <v>1.6694432307788876E-2</v>
      </c>
      <c r="J171" s="147">
        <f>'3.1'!J171/'3.1.a'!$J$183</f>
        <v>1.4290684961887264E-2</v>
      </c>
      <c r="K171" s="147">
        <f>'3.1'!K171/'3.1.a'!$K$183</f>
        <v>1.4981986478194232E-2</v>
      </c>
      <c r="L171" s="147">
        <f>'3.1'!L171/'3.1.a'!$L$183</f>
        <v>1.9213706652758015E-2</v>
      </c>
      <c r="M171" s="147">
        <f>'3.1'!M171/'3.1.a'!$M$183</f>
        <v>1.5970412511625526E-2</v>
      </c>
    </row>
    <row r="172" spans="1:13" ht="20.100000000000001" customHeight="1" x14ac:dyDescent="0.25">
      <c r="A172" s="118">
        <v>31</v>
      </c>
      <c r="B172" s="118" t="s">
        <v>612</v>
      </c>
      <c r="C172" s="146">
        <f>'3.1'!C172/'3.1.a'!$C$183</f>
        <v>1.4797855301185417E-2</v>
      </c>
      <c r="D172" s="146">
        <f>'3.1'!D172/'3.1.a'!$D$183</f>
        <v>8.255778373959034E-3</v>
      </c>
      <c r="E172" s="146">
        <f>'3.1'!E172/'3.1.a'!$E$183</f>
        <v>8.2074442549124483E-3</v>
      </c>
      <c r="F172" s="146">
        <f>'3.1'!F172/'3.1.a'!$F$183</f>
        <v>8.011246474254375E-3</v>
      </c>
      <c r="G172" s="146">
        <f>'3.1'!G172/'3.1.a'!$G$183</f>
        <v>9.2680942143812135E-3</v>
      </c>
      <c r="H172" s="146">
        <f>'3.1'!H172/'3.1.a'!$H$183</f>
        <v>1.3579520619596019E-3</v>
      </c>
      <c r="I172" s="146">
        <f>'3.1'!I172/'3.1.a'!$I$183</f>
        <v>-9.6068461461794861E-4</v>
      </c>
      <c r="J172" s="146">
        <f>'3.1'!J172/'3.1.a'!$J$183</f>
        <v>-4.422647523870748E-3</v>
      </c>
      <c r="K172" s="146">
        <f>'3.1'!K172/'3.1.a'!$K$183</f>
        <v>-2.2395636330788966E-3</v>
      </c>
      <c r="L172" s="146">
        <f>'3.1'!L172/'3.1.a'!$L$183</f>
        <v>-3.8749772440572149E-3</v>
      </c>
      <c r="M172" s="146">
        <f>'3.1'!M172/'3.1.a'!$M$183</f>
        <v>-2.0493089732355071E-3</v>
      </c>
    </row>
    <row r="173" spans="1:13" ht="20.100000000000001" customHeight="1" x14ac:dyDescent="0.25">
      <c r="A173" s="125">
        <v>311</v>
      </c>
      <c r="B173" s="124" t="s">
        <v>843</v>
      </c>
      <c r="C173" s="147">
        <f>'3.1'!C173/'3.1.a'!$C$183</f>
        <v>1.4452071096562795E-2</v>
      </c>
      <c r="D173" s="147">
        <f>'3.1'!D173/'3.1.a'!$D$183</f>
        <v>8.8538562611110219E-3</v>
      </c>
      <c r="E173" s="147">
        <f>'3.1'!E173/'3.1.a'!$E$183</f>
        <v>8.486276881108562E-3</v>
      </c>
      <c r="F173" s="147">
        <f>'3.1'!F173/'3.1.a'!$F$183</f>
        <v>8.4390157289393041E-3</v>
      </c>
      <c r="G173" s="147">
        <f>'3.1'!G173/'3.1.a'!$G$183</f>
        <v>1.0261458939926481E-2</v>
      </c>
      <c r="H173" s="147">
        <f>'3.1'!H173/'3.1.a'!$H$183</f>
        <v>1.8381398743431972E-3</v>
      </c>
      <c r="I173" s="147">
        <f>'3.1'!I173/'3.1.a'!$I$183</f>
        <v>-4.9909700483297625E-4</v>
      </c>
      <c r="J173" s="147">
        <f>'3.1'!J173/'3.1.a'!$J$183</f>
        <v>-3.3111381097605443E-3</v>
      </c>
      <c r="K173" s="147">
        <f>'3.1'!K173/'3.1.a'!$K$183</f>
        <v>-1.9697077955826208E-3</v>
      </c>
      <c r="L173" s="147">
        <f>'3.1'!L173/'3.1.a'!$L$183</f>
        <v>-3.1086678942183225E-3</v>
      </c>
      <c r="M173" s="97" t="s">
        <v>833</v>
      </c>
    </row>
    <row r="174" spans="1:13" ht="20.100000000000001" customHeight="1" x14ac:dyDescent="0.25">
      <c r="A174" s="125">
        <v>312</v>
      </c>
      <c r="B174" s="124" t="s">
        <v>252</v>
      </c>
      <c r="C174" s="147">
        <f>'3.1'!C174/'3.1.a'!$C$183</f>
        <v>5.0618035051848843E-4</v>
      </c>
      <c r="D174" s="147">
        <f>'3.1'!D174/'3.1.a'!$D$183</f>
        <v>1.1394291230861472E-4</v>
      </c>
      <c r="E174" s="147">
        <f>'3.1'!E174/'3.1.a'!$E$183</f>
        <v>2.7762998379870461E-5</v>
      </c>
      <c r="F174" s="147">
        <f>'3.1'!F174/'3.1.a'!$F$183</f>
        <v>1.4622842480886201E-4</v>
      </c>
      <c r="G174" s="147">
        <f>'3.1'!G174/'3.1.a'!$G$183</f>
        <v>2.3950519772474355E-4</v>
      </c>
      <c r="H174" s="147">
        <f>'3.1'!H174/'3.1.a'!$H$183</f>
        <v>2.9987913678271088E-4</v>
      </c>
      <c r="I174" s="147">
        <f>'3.1'!I174/'3.1.a'!$I$183</f>
        <v>6.715867476737538E-5</v>
      </c>
      <c r="J174" s="147">
        <f>'3.1'!J174/'3.1.a'!$J$183</f>
        <v>2.0648458009910018E-4</v>
      </c>
      <c r="K174" s="147">
        <f>'3.1'!K174/'3.1.a'!$K$183</f>
        <v>8.3179001076077715E-5</v>
      </c>
      <c r="L174" s="147">
        <f>'3.1'!L174/'3.1.a'!$L$183</f>
        <v>1.1918564945713129E-4</v>
      </c>
      <c r="M174" s="97" t="s">
        <v>833</v>
      </c>
    </row>
    <row r="175" spans="1:13" ht="20.100000000000001" customHeight="1" x14ac:dyDescent="0.25">
      <c r="A175" s="125">
        <v>313</v>
      </c>
      <c r="B175" s="124" t="s">
        <v>253</v>
      </c>
      <c r="C175" s="147">
        <f>'3.1'!C175/'3.1.a'!$C$183</f>
        <v>5.6355570327395799E-6</v>
      </c>
      <c r="D175" s="147">
        <f>'3.1'!D175/'3.1.a'!$D$183</f>
        <v>6.670393888147789E-6</v>
      </c>
      <c r="E175" s="147">
        <f>'3.1'!E175/'3.1.a'!$E$183</f>
        <v>7.0072216281912284E-6</v>
      </c>
      <c r="F175" s="147">
        <f>'3.1'!F175/'3.1.a'!$F$183</f>
        <v>1.3207522020046819E-5</v>
      </c>
      <c r="G175" s="147">
        <f>'3.1'!G175/'3.1.a'!$G$183</f>
        <v>1.4671748295755303E-5</v>
      </c>
      <c r="H175" s="147">
        <f>'3.1'!H175/'3.1.a'!$H$183</f>
        <v>1.1191800911039702E-5</v>
      </c>
      <c r="I175" s="147">
        <f>'3.1'!I175/'3.1.a'!$I$183</f>
        <v>7.6956912064578539E-6</v>
      </c>
      <c r="J175" s="147">
        <f>'3.1'!J175/'3.1.a'!$J$183</f>
        <v>7.7241074853507363E-6</v>
      </c>
      <c r="K175" s="147">
        <f>'3.1'!K175/'3.1.a'!$K$183</f>
        <v>7.4275716247003034E-6</v>
      </c>
      <c r="L175" s="147">
        <f>'3.1'!L175/'3.1.a'!$L$183</f>
        <v>5.9127526777001241E-6</v>
      </c>
      <c r="M175" s="97" t="s">
        <v>833</v>
      </c>
    </row>
    <row r="176" spans="1:13" ht="20.100000000000001" customHeight="1" x14ac:dyDescent="0.25">
      <c r="A176" s="125">
        <v>314</v>
      </c>
      <c r="B176" s="124" t="s">
        <v>254</v>
      </c>
      <c r="C176" s="147">
        <f>'3.1'!C176/'3.1.a'!$C$183</f>
        <v>-1.6603170292860218E-4</v>
      </c>
      <c r="D176" s="147">
        <f>'3.1'!D176/'3.1.a'!$D$183</f>
        <v>-7.1869119334875241E-4</v>
      </c>
      <c r="E176" s="147">
        <f>'3.1'!E176/'3.1.a'!$E$183</f>
        <v>-3.1360284620417217E-4</v>
      </c>
      <c r="F176" s="147">
        <f>'3.1'!F176/'3.1.a'!$F$183</f>
        <v>-5.8720520151383658E-4</v>
      </c>
      <c r="G176" s="147">
        <f>'3.1'!G176/'3.1.a'!$G$183</f>
        <v>-1.2475416715657666E-3</v>
      </c>
      <c r="H176" s="147">
        <f>'3.1'!H176/'3.1.a'!$H$183</f>
        <v>-7.9125875007734592E-4</v>
      </c>
      <c r="I176" s="147">
        <f>'3.1'!I176/'3.1.a'!$I$183</f>
        <v>-5.3644197575880548E-4</v>
      </c>
      <c r="J176" s="147">
        <f>'3.1'!J176/'3.1.a'!$J$183</f>
        <v>-1.3257181016946549E-3</v>
      </c>
      <c r="K176" s="147">
        <f>'3.1'!K176/'3.1.a'!$K$183</f>
        <v>-3.6046241019705349E-4</v>
      </c>
      <c r="L176" s="147">
        <f>'3.1'!L176/'3.1.a'!$L$183</f>
        <v>-8.9140775197372318E-4</v>
      </c>
      <c r="M176" s="97" t="s">
        <v>833</v>
      </c>
    </row>
    <row r="177" spans="1:13" ht="20.100000000000001" customHeight="1" x14ac:dyDescent="0.25">
      <c r="A177" s="126"/>
      <c r="B177" s="126" t="s">
        <v>399</v>
      </c>
      <c r="C177" s="96">
        <f>'3.1'!C177/'3.1.a'!$C$183</f>
        <v>-3.0969349245603996E-2</v>
      </c>
      <c r="D177" s="96">
        <f>'3.1'!D177/'3.1.a'!$D$183</f>
        <v>-2.285980190042973E-2</v>
      </c>
      <c r="E177" s="96">
        <f>'3.1'!E177/'3.1.a'!$E$183</f>
        <v>-1.6903264281217315E-2</v>
      </c>
      <c r="F177" s="96">
        <f>'3.1'!F177/'3.1.a'!$F$183</f>
        <v>-2.9027408172907661E-2</v>
      </c>
      <c r="G177" s="96">
        <f>'3.1'!G177/'3.1.a'!$G$183</f>
        <v>-5.7538284030006472E-2</v>
      </c>
      <c r="H177" s="96">
        <f>'3.1'!H177/'3.1.a'!$H$183</f>
        <v>-8.8282339522539693E-2</v>
      </c>
      <c r="I177" s="96">
        <f>'3.1'!I177/'3.1.a'!$I$183</f>
        <v>-7.5776239379061222E-2</v>
      </c>
      <c r="J177" s="96">
        <f>'3.1'!J177/'3.1.a'!$J$183</f>
        <v>-8.3891227544224081E-2</v>
      </c>
      <c r="K177" s="96">
        <f>'3.1'!K177/'3.1.a'!$K$183</f>
        <v>-6.9019904816624303E-2</v>
      </c>
      <c r="L177" s="96">
        <f>'3.1'!L177/'3.1.a'!$L$183</f>
        <v>-5.0737521886656908E-2</v>
      </c>
      <c r="M177" s="96">
        <f>'3.1'!M177/'3.1.a'!$M$183</f>
        <v>-0.11669976383153137</v>
      </c>
    </row>
    <row r="178" spans="1:13" ht="20.100000000000001" customHeight="1" x14ac:dyDescent="0.25">
      <c r="A178" s="126"/>
      <c r="B178" s="126" t="s">
        <v>400</v>
      </c>
      <c r="C178" s="96">
        <f>'3.1'!C178/'3.1.a'!$C$183</f>
        <v>1.9968997872779788E-2</v>
      </c>
      <c r="D178" s="96">
        <f>'3.1'!D178/'3.1.a'!$D$183</f>
        <v>3.1717649962627763E-2</v>
      </c>
      <c r="E178" s="96">
        <f>'3.1'!E178/'3.1.a'!$E$183</f>
        <v>2.8711727936074457E-2</v>
      </c>
      <c r="F178" s="96">
        <f>'3.1'!F178/'3.1.a'!$F$183</f>
        <v>2.0478311823531398E-2</v>
      </c>
      <c r="G178" s="96">
        <f>'3.1'!G178/'3.1.a'!$G$183</f>
        <v>-3.8062750458356821E-3</v>
      </c>
      <c r="H178" s="96">
        <f>'3.1'!H178/'3.1.a'!$H$183</f>
        <v>-4.0379543366621641E-3</v>
      </c>
      <c r="I178" s="96">
        <f>'3.1'!I178/'3.1.a'!$I$183</f>
        <v>-1.5951918314961278E-2</v>
      </c>
      <c r="J178" s="96">
        <f>'3.1'!J178/'3.1.a'!$J$183</f>
        <v>-2.0924599419716514E-2</v>
      </c>
      <c r="K178" s="96">
        <f>'3.1'!K178/'3.1.a'!$K$183</f>
        <v>-8.4989222248979326E-3</v>
      </c>
      <c r="L178" s="96">
        <f>'3.1'!L178/'3.1.a'!$L$183</f>
        <v>-3.8863415136336306E-3</v>
      </c>
      <c r="M178" s="96">
        <f>'3.1'!M178/'3.1.a'!$M$183</f>
        <v>-7.5316092100155441E-2</v>
      </c>
    </row>
    <row r="179" spans="1:13" ht="20.100000000000001" customHeight="1" x14ac:dyDescent="0.25">
      <c r="A179" s="128" t="s">
        <v>255</v>
      </c>
      <c r="B179" s="129"/>
      <c r="C179" s="149"/>
      <c r="D179" s="149"/>
      <c r="E179" s="149"/>
      <c r="F179" s="149"/>
      <c r="G179" s="149"/>
      <c r="H179" s="149"/>
      <c r="I179" s="149"/>
      <c r="J179" s="149"/>
      <c r="K179" s="149"/>
      <c r="L179" s="149"/>
      <c r="M179" s="149"/>
    </row>
    <row r="180" spans="1:13" ht="20.100000000000001" customHeight="1" x14ac:dyDescent="0.25">
      <c r="A180" s="130" t="s">
        <v>238</v>
      </c>
      <c r="B180" s="131" t="s">
        <v>390</v>
      </c>
      <c r="C180" s="150">
        <f>'3.1'!C180/'3.1.a'!$C$183</f>
        <v>2.7488868479475709E-2</v>
      </c>
      <c r="D180" s="150">
        <f>'3.1'!D180/'3.1.a'!$D$183</f>
        <v>2.1843027046368622E-2</v>
      </c>
      <c r="E180" s="150">
        <f>'3.1'!E180/'3.1.a'!$E$183</f>
        <v>2.1557956466383837E-2</v>
      </c>
      <c r="F180" s="150">
        <f>'3.1'!F180/'3.1.a'!$F$183</f>
        <v>2.1585679059533631E-2</v>
      </c>
      <c r="G180" s="150">
        <f>'3.1'!G180/'3.1.a'!$G$183</f>
        <v>2.3772383842759228E-2</v>
      </c>
      <c r="H180" s="150">
        <f>'3.1'!H180/'3.1.a'!$H$183</f>
        <v>1.6446564089546305E-2</v>
      </c>
      <c r="I180" s="150">
        <f>'3.1'!I180/'3.1.a'!$I$183</f>
        <v>1.4845131276092825E-2</v>
      </c>
      <c r="J180" s="150">
        <f>'3.1'!J180/'3.1.a'!$J$183</f>
        <v>1.2086830663657481E-2</v>
      </c>
      <c r="K180" s="150">
        <f>'3.1'!K180/'3.1.a'!$K$183</f>
        <v>1.3265707939194848E-2</v>
      </c>
      <c r="L180" s="150">
        <f>'3.1'!L180/'3.1.a'!$L$183</f>
        <v>1.2422536895189544E-2</v>
      </c>
      <c r="M180" s="257" t="s">
        <v>833</v>
      </c>
    </row>
    <row r="181" spans="1:13" ht="20.100000000000001" customHeight="1" x14ac:dyDescent="0.25">
      <c r="A181" s="130" t="s">
        <v>239</v>
      </c>
      <c r="B181" s="131" t="s">
        <v>250</v>
      </c>
      <c r="C181" s="150">
        <f>'3.1'!C181/'3.1.a'!$C$183</f>
        <v>-3.134696561505584E-3</v>
      </c>
      <c r="D181" s="150">
        <f>'3.1'!D181/'3.1.a'!$D$183</f>
        <v>-1.614852741213039E-3</v>
      </c>
      <c r="E181" s="150">
        <f>'3.1'!E181/'3.1.a'!$E$183</f>
        <v>4.375859558970378E-3</v>
      </c>
      <c r="F181" s="150">
        <f>'3.1'!F181/'3.1.a'!$F$183</f>
        <v>-7.8694983680589626E-3</v>
      </c>
      <c r="G181" s="150">
        <f>'3.1'!G181/'3.1.a'!$G$183</f>
        <v>-3.475926491279259E-2</v>
      </c>
      <c r="H181" s="150">
        <f>'3.1'!H181/'3.1.a'!$H$183</f>
        <v>-7.2315963245376896E-2</v>
      </c>
      <c r="I181" s="150">
        <f>'3.1'!I181/'3.1.a'!$I$183</f>
        <v>-6.1392695712753319E-2</v>
      </c>
      <c r="J181" s="150">
        <f>'3.1'!J181/'3.1.a'!$J$183</f>
        <v>-7.2915906294676799E-2</v>
      </c>
      <c r="K181" s="150">
        <f>'3.1'!K181/'3.1.a'!$K$183</f>
        <v>-5.602405271492579E-2</v>
      </c>
      <c r="L181" s="150">
        <f>'3.1'!L181/'3.1.a'!$L$183</f>
        <v>-3.9081294341306222E-2</v>
      </c>
      <c r="M181" s="150">
        <f>'3.1'!M181/'3.1.a'!$M$183</f>
        <v>-0.10250335763970944</v>
      </c>
    </row>
    <row r="182" spans="1:13" ht="20.100000000000001" customHeight="1" x14ac:dyDescent="0.25">
      <c r="A182" s="152" t="s">
        <v>240</v>
      </c>
      <c r="B182" s="153" t="s">
        <v>251</v>
      </c>
      <c r="C182" s="151">
        <f>'3.1'!C182/'3.1.a'!$C$183</f>
        <v>-1.6171493944418497E-2</v>
      </c>
      <c r="D182" s="151">
        <f>'3.1'!D182/'3.1.a'!$D$183</f>
        <v>-1.4604023526470639E-2</v>
      </c>
      <c r="E182" s="151">
        <f>'3.1'!E182/'3.1.a'!$E$183</f>
        <v>-8.6958200263049009E-3</v>
      </c>
      <c r="F182" s="151">
        <f>'3.1'!F182/'3.1.a'!$F$183</f>
        <v>-2.101616169865329E-2</v>
      </c>
      <c r="G182" s="151">
        <f>'3.1'!G182/'3.1.a'!$G$183</f>
        <v>-4.8270189815625336E-2</v>
      </c>
      <c r="H182" s="151">
        <f>'3.1'!H182/'3.1.a'!$H$183</f>
        <v>-8.6924387460579997E-2</v>
      </c>
      <c r="I182" s="151">
        <f>'3.1'!I182/'3.1.a'!$I$183</f>
        <v>-7.6736923993679124E-2</v>
      </c>
      <c r="J182" s="151">
        <f>'3.1'!J182/'3.1.a'!$J$183</f>
        <v>-8.8313875068094821E-2</v>
      </c>
      <c r="K182" s="151">
        <f>'3.1'!K182/'3.1.a'!$K$183</f>
        <v>-7.1259468449703253E-2</v>
      </c>
      <c r="L182" s="151">
        <f>'3.1'!L182/'3.1.a'!$L$183</f>
        <v>-5.4612499130714087E-2</v>
      </c>
      <c r="M182" s="151">
        <f>'3.1'!M182/'3.1.a'!$M$183</f>
        <v>-0.11874907280476683</v>
      </c>
    </row>
    <row r="183" spans="1:13" ht="20.100000000000001" customHeight="1" x14ac:dyDescent="0.25">
      <c r="A183" s="87" t="s">
        <v>722</v>
      </c>
      <c r="B183" s="88" t="s">
        <v>844</v>
      </c>
      <c r="C183" s="211">
        <v>3885847</v>
      </c>
      <c r="D183" s="211">
        <v>4376382</v>
      </c>
      <c r="E183" s="211">
        <v>4814760</v>
      </c>
      <c r="F183" s="211">
        <v>5331619</v>
      </c>
      <c r="G183" s="211">
        <v>5778953</v>
      </c>
      <c r="H183" s="211">
        <v>5995787</v>
      </c>
      <c r="I183" s="211">
        <v>6269328</v>
      </c>
      <c r="J183" s="211">
        <v>6585478.9999999898</v>
      </c>
      <c r="K183" s="211">
        <v>7004141</v>
      </c>
      <c r="L183" s="211">
        <v>7407023.5734999897</v>
      </c>
      <c r="M183" s="211">
        <v>7447858.2502464028</v>
      </c>
    </row>
    <row r="184" spans="1:13" ht="20.100000000000001" customHeight="1" x14ac:dyDescent="0.25">
      <c r="A184" s="105" t="s">
        <v>589</v>
      </c>
    </row>
    <row r="185" spans="1:13" ht="20.100000000000001" customHeight="1" x14ac:dyDescent="0.25">
      <c r="A185" s="105" t="s">
        <v>853</v>
      </c>
    </row>
    <row r="186" spans="1:13" ht="20.100000000000001" customHeight="1" x14ac:dyDescent="0.25">
      <c r="A186" s="105" t="s">
        <v>590</v>
      </c>
    </row>
    <row r="187" spans="1:13" ht="20.100000000000001" customHeight="1" x14ac:dyDescent="0.25">
      <c r="A187" s="105" t="s">
        <v>804</v>
      </c>
    </row>
    <row r="188" spans="1:13" ht="20.100000000000001" customHeight="1" x14ac:dyDescent="0.25">
      <c r="A188" s="105" t="s">
        <v>592</v>
      </c>
    </row>
    <row r="189" spans="1:13" ht="20.100000000000001" customHeight="1" x14ac:dyDescent="0.25">
      <c r="A189" s="105" t="s">
        <v>625</v>
      </c>
    </row>
    <row r="190" spans="1:13" ht="20.100000000000001" customHeight="1" x14ac:dyDescent="0.25">
      <c r="A190" s="105" t="s">
        <v>626</v>
      </c>
    </row>
    <row r="191" spans="1:13" ht="20.100000000000001" customHeight="1" x14ac:dyDescent="0.25">
      <c r="A191" s="105" t="s">
        <v>633</v>
      </c>
    </row>
    <row r="192" spans="1:13" ht="20.100000000000001" customHeight="1" x14ac:dyDescent="0.25">
      <c r="A192" s="105" t="s">
        <v>634</v>
      </c>
    </row>
    <row r="193" spans="1:1" ht="20.100000000000001" customHeight="1" x14ac:dyDescent="0.25">
      <c r="A193" s="105" t="s">
        <v>636</v>
      </c>
    </row>
    <row r="194" spans="1:1" ht="20.100000000000001" customHeight="1" x14ac:dyDescent="0.25">
      <c r="A194" s="105" t="s">
        <v>637</v>
      </c>
    </row>
    <row r="195" spans="1:1" ht="20.100000000000001" customHeight="1" x14ac:dyDescent="0.25">
      <c r="A195" s="105" t="s">
        <v>641</v>
      </c>
    </row>
    <row r="196" spans="1:1" ht="20.100000000000001" customHeight="1" x14ac:dyDescent="0.25">
      <c r="A196" s="105" t="s">
        <v>642</v>
      </c>
    </row>
    <row r="197" spans="1:1" ht="20.100000000000001" customHeight="1" x14ac:dyDescent="0.25">
      <c r="A197" s="105" t="s">
        <v>643</v>
      </c>
    </row>
    <row r="198" spans="1:1" ht="20.100000000000001" customHeight="1" x14ac:dyDescent="0.25">
      <c r="A198" s="105" t="s">
        <v>845</v>
      </c>
    </row>
  </sheetData>
  <mergeCells count="5">
    <mergeCell ref="A4:B4"/>
    <mergeCell ref="A40:B40"/>
    <mergeCell ref="A76:B76"/>
    <mergeCell ref="A112:B112"/>
    <mergeCell ref="A148:B1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97DA1-6BC0-4CD5-98C5-52F8541325AA}">
  <sheetPr codeName="Planilha30"/>
  <dimension ref="A1:CE115"/>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785</v>
      </c>
    </row>
    <row r="2" spans="1:13" ht="20.100000000000001" customHeight="1" x14ac:dyDescent="0.25">
      <c r="A2" s="99" t="s">
        <v>670</v>
      </c>
    </row>
    <row r="4" spans="1:13" s="106" customFormat="1" ht="20.100000000000001" customHeight="1" x14ac:dyDescent="0.25">
      <c r="A4" s="322" t="s">
        <v>650</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'3.2.1'!C5/'3.2.1.a'!$C$106</f>
        <v>0.27217416284161355</v>
      </c>
      <c r="D5" s="96">
        <f>'3.2.1'!D5/'3.2.1.a'!$D$106</f>
        <v>0.272568970854347</v>
      </c>
      <c r="E5" s="96">
        <f>'3.2.1'!E5/'3.2.1.a'!$E$106</f>
        <v>0.27573333425168911</v>
      </c>
      <c r="F5" s="96">
        <f>'3.2.1'!F5/'3.2.1.a'!$F$106</f>
        <v>0.26619245407177244</v>
      </c>
      <c r="G5" s="96">
        <f>'3.2.1'!G5/'3.2.1.a'!$G$106</f>
        <v>0.25256410532883333</v>
      </c>
      <c r="H5" s="96">
        <f>'3.2.1'!H5/'3.2.1.a'!$H$106</f>
        <v>0.27052732649096628</v>
      </c>
      <c r="I5" s="96">
        <f>'3.2.1'!I5/'3.2.1.a'!$I$106</f>
        <v>0.27433275184188638</v>
      </c>
      <c r="J5" s="96">
        <f>'3.2.1'!J5/'3.2.1.a'!$J$106</f>
        <v>0.25736600368752616</v>
      </c>
      <c r="K5" s="96">
        <f>'3.2.1'!K5/'3.2.1.a'!$K$106</f>
        <v>0.26668746537498039</v>
      </c>
      <c r="L5" s="96">
        <f>'3.2.1'!L5/'3.2.1.a'!$L$106</f>
        <v>0.26963099583109118</v>
      </c>
      <c r="M5" s="96">
        <f>'3.2.1'!M5/'3.2.1.a'!$M$106</f>
        <v>0.23986441940185499</v>
      </c>
    </row>
    <row r="6" spans="1:13" ht="20.100000000000001" customHeight="1" x14ac:dyDescent="0.25">
      <c r="A6" s="32">
        <v>11</v>
      </c>
      <c r="B6" s="33" t="s">
        <v>242</v>
      </c>
      <c r="C6" s="213">
        <f>'3.2.1'!C6/'3.2.1.a'!$C$106</f>
        <v>0.14249541118347292</v>
      </c>
      <c r="D6" s="213">
        <f>'3.2.1'!D6/'3.2.1.a'!$D$106</f>
        <v>0.14851323540857464</v>
      </c>
      <c r="E6" s="213">
        <f>'3.2.1'!E6/'3.2.1.a'!$E$106</f>
        <v>0.14332365016878346</v>
      </c>
      <c r="F6" s="213">
        <f>'3.2.1'!F6/'3.2.1.a'!$F$106</f>
        <v>0.14125513447868668</v>
      </c>
      <c r="G6" s="213">
        <f>'3.2.1'!G6/'3.2.1.a'!$G$106</f>
        <v>0.13490125274570089</v>
      </c>
      <c r="H6" s="213">
        <f>'3.2.1'!H6/'3.2.1.a'!$H$106</f>
        <v>0.13629716791216398</v>
      </c>
      <c r="I6" s="213">
        <f>'3.2.1'!I6/'3.2.1.a'!$I$106</f>
        <v>0.13710482593210416</v>
      </c>
      <c r="J6" s="213">
        <f>'3.2.1'!J6/'3.2.1.a'!$J$106</f>
        <v>0.136052890728457</v>
      </c>
      <c r="K6" s="213">
        <f>'3.2.1'!K6/'3.2.1.a'!$K$106</f>
        <v>0.13940349282695164</v>
      </c>
      <c r="L6" s="213">
        <f>'3.2.1'!L6/'3.2.1.a'!$L$106</f>
        <v>0.13736163640960786</v>
      </c>
      <c r="M6" s="213">
        <f>'3.2.1'!M6/'3.2.1.a'!$M$106</f>
        <v>0.12983124449680405</v>
      </c>
    </row>
    <row r="7" spans="1:13" ht="20.100000000000001" customHeight="1" x14ac:dyDescent="0.25">
      <c r="A7" s="35">
        <v>111</v>
      </c>
      <c r="B7" s="36" t="s">
        <v>256</v>
      </c>
      <c r="C7" s="146">
        <f>'3.2.1'!C7/'3.2.1.a'!$C$106</f>
        <v>6.6519153396802477E-2</v>
      </c>
      <c r="D7" s="146">
        <f>'3.2.1'!D7/'3.2.1.a'!$D$106</f>
        <v>7.1748577075515518E-2</v>
      </c>
      <c r="E7" s="146">
        <f>'3.2.1'!E7/'3.2.1.a'!$E$106</f>
        <v>6.7486902032760088E-2</v>
      </c>
      <c r="F7" s="146">
        <f>'3.2.1'!F7/'3.2.1.a'!$F$106</f>
        <v>6.7666335503741182E-2</v>
      </c>
      <c r="G7" s="146">
        <f>'3.2.1'!G7/'3.2.1.a'!$G$106</f>
        <v>6.612893402317721E-2</v>
      </c>
      <c r="H7" s="146">
        <f>'3.2.1'!H7/'3.2.1.a'!$H$106</f>
        <v>6.6901430604412976E-2</v>
      </c>
      <c r="I7" s="146">
        <f>'3.2.1'!I7/'3.2.1.a'!$I$106</f>
        <v>7.2288435832549611E-2</v>
      </c>
      <c r="J7" s="146">
        <f>'3.2.1'!J7/'3.2.1.a'!$J$106</f>
        <v>6.9651040607035183E-2</v>
      </c>
      <c r="K7" s="146">
        <f>'3.2.1'!K7/'3.2.1.a'!$K$106</f>
        <v>7.0066659638496412E-2</v>
      </c>
      <c r="L7" s="146">
        <f>'3.2.1'!L7/'3.2.1.a'!$L$106</f>
        <v>7.2623196638056511E-2</v>
      </c>
      <c r="M7" s="146">
        <f>'3.2.1'!M7/'3.2.1.a'!$M$106</f>
        <v>7.0576975724752758E-2</v>
      </c>
    </row>
    <row r="8" spans="1:13" s="41" customFormat="1" ht="20.100000000000001" customHeight="1" x14ac:dyDescent="0.25">
      <c r="A8" s="38">
        <v>1111</v>
      </c>
      <c r="B8" s="39" t="s">
        <v>432</v>
      </c>
      <c r="C8" s="214">
        <f>'3.2.1'!C8/'3.2.1.a'!$C$106</f>
        <v>2.262969087713301E-2</v>
      </c>
      <c r="D8" s="214">
        <f>'3.2.1'!D8/'3.2.1.a'!$D$106</f>
        <v>2.3869280681487304E-2</v>
      </c>
      <c r="E8" s="214">
        <f>'3.2.1'!E8/'3.2.1.a'!$E$106</f>
        <v>2.4569796759872142E-2</v>
      </c>
      <c r="F8" s="214">
        <f>'3.2.1'!F8/'3.2.1.a'!$F$106</f>
        <v>2.3762367440931357E-2</v>
      </c>
      <c r="G8" s="214">
        <f>'3.2.1'!G8/'3.2.1.a'!$G$106</f>
        <v>2.433489087485604E-2</v>
      </c>
      <c r="H8" s="214">
        <f>'3.2.1'!H8/'3.2.1.a'!$H$106</f>
        <v>2.4837071798423045E-2</v>
      </c>
      <c r="I8" s="214">
        <f>'3.2.1'!I8/'3.2.1.a'!$I$106</f>
        <v>2.5820107355420969E-2</v>
      </c>
      <c r="J8" s="214">
        <f>'3.2.1'!J8/'3.2.1.a'!$J$106</f>
        <v>2.6985111799154943E-2</v>
      </c>
      <c r="K8" s="214">
        <f>'3.2.1'!K8/'3.2.1.a'!$K$106</f>
        <v>2.801983378551173E-2</v>
      </c>
      <c r="L8" s="214">
        <f>'3.2.1'!L8/'3.2.1.a'!$L$106</f>
        <v>2.9935121204028674E-2</v>
      </c>
      <c r="M8" s="214">
        <f>'3.2.1'!M8/'3.2.1.a'!$M$106</f>
        <v>3.0332480600076674E-2</v>
      </c>
    </row>
    <row r="9" spans="1:13" ht="20.100000000000001" customHeight="1" x14ac:dyDescent="0.25">
      <c r="A9" s="38">
        <v>1112</v>
      </c>
      <c r="B9" s="39" t="s">
        <v>433</v>
      </c>
      <c r="C9" s="214">
        <f>'3.2.1'!C9/'3.2.1.a'!$C$106</f>
        <v>3.2960635197883496E-2</v>
      </c>
      <c r="D9" s="214">
        <f>'3.2.1'!D9/'3.2.1.a'!$D$106</f>
        <v>3.5135328779880279E-2</v>
      </c>
      <c r="E9" s="214">
        <f>'3.2.1'!E9/'3.2.1.a'!$E$106</f>
        <v>3.1277639544124734E-2</v>
      </c>
      <c r="F9" s="214">
        <f>'3.2.1'!F9/'3.2.1.a'!$F$106</f>
        <v>3.2087431189361054E-2</v>
      </c>
      <c r="G9" s="214">
        <f>'3.2.1'!G9/'3.2.1.a'!$G$106</f>
        <v>2.9691113485859809E-2</v>
      </c>
      <c r="H9" s="214">
        <f>'3.2.1'!H9/'3.2.1.a'!$H$106</f>
        <v>2.7366524753227556E-2</v>
      </c>
      <c r="I9" s="214">
        <f>'3.2.1'!I9/'3.2.1.a'!$I$106</f>
        <v>3.1577832608380034E-2</v>
      </c>
      <c r="J9" s="214">
        <f>'3.2.1'!J9/'3.2.1.a'!$J$106</f>
        <v>2.8022428261288247E-2</v>
      </c>
      <c r="K9" s="214">
        <f>'3.2.1'!K9/'3.2.1.a'!$K$106</f>
        <v>2.781729809234423E-2</v>
      </c>
      <c r="L9" s="214">
        <f>'3.2.1'!L9/'3.2.1.a'!$L$106</f>
        <v>2.8018290830676577E-2</v>
      </c>
      <c r="M9" s="214">
        <f>'3.2.1'!M9/'3.2.1.a'!$M$106</f>
        <v>2.6860268504976123E-2</v>
      </c>
    </row>
    <row r="10" spans="1:13" s="48" customFormat="1" ht="20.100000000000001" customHeight="1" x14ac:dyDescent="0.25">
      <c r="A10" s="45" t="s">
        <v>434</v>
      </c>
      <c r="B10" s="56" t="s">
        <v>435</v>
      </c>
      <c r="C10" s="148">
        <f>'3.2.1'!C10/'3.2.1.a'!$C$106</f>
        <v>2.1255171214257792E-2</v>
      </c>
      <c r="D10" s="148">
        <f>'3.2.1'!D10/'3.2.1.a'!$D$106</f>
        <v>2.2050359273824816E-2</v>
      </c>
      <c r="E10" s="148">
        <f>'3.2.1'!E10/'3.2.1.a'!$E$106</f>
        <v>1.9468001975232411E-2</v>
      </c>
      <c r="F10" s="148">
        <f>'3.2.1'!F10/'3.2.1.a'!$F$106</f>
        <v>2.0454518688377769E-2</v>
      </c>
      <c r="G10" s="148">
        <f>'3.2.1'!G10/'3.2.1.a'!$G$106</f>
        <v>1.8861953708273798E-2</v>
      </c>
      <c r="H10" s="148">
        <f>'3.2.1'!H10/'3.2.1.a'!$H$106</f>
        <v>1.7497324779721157E-2</v>
      </c>
      <c r="I10" s="148">
        <f>'3.2.1'!I10/'3.2.1.a'!$I$106</f>
        <v>2.0924199197103741E-2</v>
      </c>
      <c r="J10" s="148">
        <f>'3.2.1'!J10/'3.2.1.a'!$J$106</f>
        <v>1.7282744402887046E-2</v>
      </c>
      <c r="K10" s="148">
        <f>'3.2.1'!K10/'3.2.1.a'!$K$106</f>
        <v>1.6998931405815501E-2</v>
      </c>
      <c r="L10" s="148">
        <f>'3.2.1'!L10/'3.2.1.a'!$L$106</f>
        <v>1.716348495157927E-2</v>
      </c>
      <c r="M10" s="148">
        <f>'3.2.1'!M10/'3.2.1.a'!$M$106</f>
        <v>1.6471780035578861E-2</v>
      </c>
    </row>
    <row r="11" spans="1:13" s="48" customFormat="1" ht="20.100000000000001" customHeight="1" x14ac:dyDescent="0.25">
      <c r="A11" s="45" t="s">
        <v>436</v>
      </c>
      <c r="B11" s="56" t="s">
        <v>437</v>
      </c>
      <c r="C11" s="148">
        <f>'3.2.1'!C11/'3.2.1.a'!$C$106</f>
        <v>1.16714326296532E-2</v>
      </c>
      <c r="D11" s="148">
        <f>'3.2.1'!D11/'3.2.1.a'!$D$106</f>
        <v>1.3049263708197773E-2</v>
      </c>
      <c r="E11" s="148">
        <f>'3.2.1'!E11/'3.2.1.a'!$E$106</f>
        <v>1.1763958763707848E-2</v>
      </c>
      <c r="F11" s="148">
        <f>'3.2.1'!F11/'3.2.1.a'!$F$106</f>
        <v>1.1594094339781218E-2</v>
      </c>
      <c r="G11" s="148">
        <f>'3.2.1'!G11/'3.2.1.a'!$G$106</f>
        <v>1.082913550950146E-2</v>
      </c>
      <c r="H11" s="148">
        <f>'3.2.1'!H11/'3.2.1.a'!$H$106</f>
        <v>9.8647416113047375E-3</v>
      </c>
      <c r="I11" s="148">
        <f>'3.2.1'!I11/'3.2.1.a'!$I$106</f>
        <v>1.0648667754183544E-2</v>
      </c>
      <c r="J11" s="148">
        <f>'3.2.1'!J11/'3.2.1.a'!$J$106</f>
        <v>1.0733649966804254E-2</v>
      </c>
      <c r="K11" s="148">
        <f>'3.2.1'!K11/'3.2.1.a'!$K$106</f>
        <v>1.0815136194275645E-2</v>
      </c>
      <c r="L11" s="148">
        <f>'3.2.1'!L11/'3.2.1.a'!$L$106</f>
        <v>1.0851093973062826E-2</v>
      </c>
      <c r="M11" s="148">
        <f>'3.2.1'!M11/'3.2.1.a'!$M$106</f>
        <v>1.0385822579921E-2</v>
      </c>
    </row>
    <row r="12" spans="1:13" s="48" customFormat="1" ht="20.100000000000001" customHeight="1" x14ac:dyDescent="0.25">
      <c r="A12" s="45" t="s">
        <v>438</v>
      </c>
      <c r="B12" s="56" t="s">
        <v>476</v>
      </c>
      <c r="C12" s="148">
        <f>'3.2.1'!C12/'3.2.1.a'!$C$106</f>
        <v>3.4031353972505861E-5</v>
      </c>
      <c r="D12" s="148">
        <f>'3.2.1'!D12/'3.2.1.a'!$D$106</f>
        <v>3.5705797857682447E-5</v>
      </c>
      <c r="E12" s="148">
        <f>'3.2.1'!E12/'3.2.1.a'!$E$106</f>
        <v>4.5678805184474405E-5</v>
      </c>
      <c r="F12" s="148">
        <f>'3.2.1'!F12/'3.2.1.a'!$F$106</f>
        <v>3.8818161202066391E-5</v>
      </c>
      <c r="G12" s="148">
        <f>'3.2.1'!G12/'3.2.1.a'!$G$106</f>
        <v>2.4268084547494863E-8</v>
      </c>
      <c r="H12" s="148">
        <f>'3.2.1'!H12/'3.2.1.a'!$H$106</f>
        <v>4.4583622016592652E-6</v>
      </c>
      <c r="I12" s="148">
        <f>'3.2.1'!I12/'3.2.1.a'!$I$106</f>
        <v>4.9656570927538004E-6</v>
      </c>
      <c r="J12" s="148">
        <f>'3.2.1'!J12/'3.2.1.a'!$J$106</f>
        <v>6.0338915969514234E-6</v>
      </c>
      <c r="K12" s="148">
        <f>'3.2.1'!K12/'3.2.1.a'!$K$106</f>
        <v>3.2304922530828551E-6</v>
      </c>
      <c r="L12" s="148">
        <f>'3.2.1'!L12/'3.2.1.a'!$L$106</f>
        <v>3.711906034478619E-6</v>
      </c>
      <c r="M12" s="148">
        <f>'3.2.1'!M12/'3.2.1.a'!$M$106</f>
        <v>2.6658894762589118E-6</v>
      </c>
    </row>
    <row r="13" spans="1:13" ht="20.100000000000001" customHeight="1" x14ac:dyDescent="0.25">
      <c r="A13" s="38">
        <v>1113</v>
      </c>
      <c r="B13" s="39" t="s">
        <v>439</v>
      </c>
      <c r="C13" s="214">
        <f>'3.2.1'!C13/'3.2.1.a'!$C$106</f>
        <v>1.0928827321785958E-2</v>
      </c>
      <c r="D13" s="214">
        <f>'3.2.1'!D13/'3.2.1.a'!$D$106</f>
        <v>1.2743967614147943E-2</v>
      </c>
      <c r="E13" s="214">
        <f>'3.2.1'!E13/'3.2.1.a'!$E$106</f>
        <v>1.163946572876322E-2</v>
      </c>
      <c r="F13" s="214">
        <f>'3.2.1'!F13/'3.2.1.a'!$F$106</f>
        <v>1.1816536873448759E-2</v>
      </c>
      <c r="G13" s="214">
        <f>'3.2.1'!G13/'3.2.1.a'!$G$106</f>
        <v>1.210292966246135E-2</v>
      </c>
      <c r="H13" s="214">
        <f>'3.2.1'!H13/'3.2.1.a'!$H$106</f>
        <v>1.4697834052762381E-2</v>
      </c>
      <c r="I13" s="214">
        <f>'3.2.1'!I13/'3.2.1.a'!$I$106</f>
        <v>1.4890495868748613E-2</v>
      </c>
      <c r="J13" s="214">
        <f>'3.2.1'!J13/'3.2.1.a'!$J$106</f>
        <v>1.4643500546591999E-2</v>
      </c>
      <c r="K13" s="214">
        <f>'3.2.1'!K13/'3.2.1.a'!$K$106</f>
        <v>1.4229527760640456E-2</v>
      </c>
      <c r="L13" s="214">
        <f>'3.2.1'!L13/'3.2.1.a'!$L$106</f>
        <v>1.4669784603351265E-2</v>
      </c>
      <c r="M13" s="214">
        <f>'3.2.1'!M13/'3.2.1.a'!$M$106</f>
        <v>1.3384226619699978E-2</v>
      </c>
    </row>
    <row r="14" spans="1:13" ht="20.100000000000001" customHeight="1" x14ac:dyDescent="0.25">
      <c r="A14" s="35">
        <v>112</v>
      </c>
      <c r="B14" s="36" t="s">
        <v>257</v>
      </c>
      <c r="C14" s="146">
        <f>'3.2.1'!C14/'3.2.1.a'!$C$106</f>
        <v>3.2247878705878022E-3</v>
      </c>
      <c r="D14" s="146">
        <f>'3.2.1'!D14/'3.2.1.a'!$D$106</f>
        <v>3.3919814411607582E-3</v>
      </c>
      <c r="E14" s="146">
        <f>'3.2.1'!E14/'3.2.1.a'!$E$106</f>
        <v>3.465924915655194E-3</v>
      </c>
      <c r="F14" s="146">
        <f>'3.2.1'!F14/'3.2.1.a'!$F$106</f>
        <v>3.5121331617150439E-3</v>
      </c>
      <c r="G14" s="146">
        <f>'3.2.1'!G14/'3.2.1.a'!$G$106</f>
        <v>3.5853063995796475E-3</v>
      </c>
      <c r="H14" s="146">
        <f>'3.2.1'!H14/'3.2.1.a'!$H$106</f>
        <v>3.600384814165347E-3</v>
      </c>
      <c r="I14" s="146">
        <f>'3.2.1'!I14/'3.2.1.a'!$I$106</f>
        <v>3.5394796967123106E-3</v>
      </c>
      <c r="J14" s="146">
        <f>'3.2.1'!J14/'3.2.1.a'!$J$106</f>
        <v>3.4518771337574742E-3</v>
      </c>
      <c r="K14" s="146">
        <f>'3.2.1'!K14/'3.2.1.a'!$K$106</f>
        <v>3.4844068541181562E-3</v>
      </c>
      <c r="L14" s="146">
        <f>'3.2.1'!L14/'3.2.1.a'!$L$106</f>
        <v>3.2723785557869783E-3</v>
      </c>
      <c r="M14" s="146">
        <f>'3.2.1'!M14/'3.2.1.a'!$M$106</f>
        <v>3.124142906366431E-3</v>
      </c>
    </row>
    <row r="15" spans="1:13" s="104" customFormat="1" ht="20.100000000000001" customHeight="1" x14ac:dyDescent="0.25">
      <c r="A15" s="100" t="s">
        <v>440</v>
      </c>
      <c r="B15" s="101" t="s">
        <v>441</v>
      </c>
      <c r="C15" s="215">
        <f>'3.2.1'!C15/'3.2.1.a'!$C$106</f>
        <v>2.8434467638689836E-3</v>
      </c>
      <c r="D15" s="215">
        <f>'3.2.1'!D15/'3.2.1.a'!$D$106</f>
        <v>2.9968549323665075E-3</v>
      </c>
      <c r="E15" s="215">
        <f>'3.2.1'!E15/'3.2.1.a'!$E$106</f>
        <v>3.0685867956118272E-3</v>
      </c>
      <c r="F15" s="215">
        <f>'3.2.1'!F15/'3.2.1.a'!$F$106</f>
        <v>3.1060977325142701E-3</v>
      </c>
      <c r="G15" s="215">
        <f>'3.2.1'!G15/'3.2.1.a'!$G$106</f>
        <v>3.162341354399318E-3</v>
      </c>
      <c r="H15" s="215">
        <f>'3.2.1'!H15/'3.2.1.a'!$H$106</f>
        <v>3.1753820680788026E-3</v>
      </c>
      <c r="I15" s="215">
        <f>'3.2.1'!I15/'3.2.1.a'!$I$106</f>
        <v>3.1060914111193413E-3</v>
      </c>
      <c r="J15" s="215">
        <f>'3.2.1'!J15/'3.2.1.a'!$J$106</f>
        <v>3.0385261103588715E-3</v>
      </c>
      <c r="K15" s="215">
        <f>'3.2.1'!K15/'3.2.1.a'!$K$106</f>
        <v>3.1380538837596215E-3</v>
      </c>
      <c r="L15" s="215">
        <f>'3.2.1'!L15/'3.2.1.a'!$L$106</f>
        <v>2.9671156653866466E-3</v>
      </c>
      <c r="M15" s="215">
        <f>'3.2.1'!M15/'3.2.1.a'!$M$106</f>
        <v>2.8311239083426971E-3</v>
      </c>
    </row>
    <row r="16" spans="1:13" s="104" customFormat="1" ht="20.100000000000001" customHeight="1" x14ac:dyDescent="0.25">
      <c r="A16" s="100" t="s">
        <v>442</v>
      </c>
      <c r="B16" s="101" t="s">
        <v>443</v>
      </c>
      <c r="C16" s="215">
        <f>'3.2.1'!C16/'3.2.1.a'!$C$106</f>
        <v>3.8134110671881835E-4</v>
      </c>
      <c r="D16" s="215">
        <f>'3.2.1'!D16/'3.2.1.a'!$D$106</f>
        <v>3.9512650879425058E-4</v>
      </c>
      <c r="E16" s="215">
        <f>'3.2.1'!E16/'3.2.1.a'!$E$106</f>
        <v>3.9733812004336664E-4</v>
      </c>
      <c r="F16" s="215">
        <f>'3.2.1'!F16/'3.2.1.a'!$F$106</f>
        <v>4.0603542920077378E-4</v>
      </c>
      <c r="G16" s="215">
        <f>'3.2.1'!G16/'3.2.1.a'!$G$106</f>
        <v>4.2296504518032939E-4</v>
      </c>
      <c r="H16" s="215">
        <f>'3.2.1'!H16/'3.2.1.a'!$H$106</f>
        <v>4.2500274608654374E-4</v>
      </c>
      <c r="I16" s="215">
        <f>'3.2.1'!I16/'3.2.1.a'!$I$106</f>
        <v>4.333882855929694E-4</v>
      </c>
      <c r="J16" s="215">
        <f>'3.2.1'!J16/'3.2.1.a'!$J$106</f>
        <v>4.1335102339860229E-4</v>
      </c>
      <c r="K16" s="215">
        <f>'3.2.1'!K16/'3.2.1.a'!$K$106</f>
        <v>3.4635297035853503E-4</v>
      </c>
      <c r="L16" s="215">
        <f>'3.2.1'!L16/'3.2.1.a'!$L$106</f>
        <v>3.0526289040033164E-4</v>
      </c>
      <c r="M16" s="215">
        <f>'3.2.1'!M16/'3.2.1.a'!$M$106</f>
        <v>2.9301899802373378E-4</v>
      </c>
    </row>
    <row r="17" spans="1:13" ht="20.100000000000001" customHeight="1" x14ac:dyDescent="0.25">
      <c r="A17" s="35">
        <v>113</v>
      </c>
      <c r="B17" s="36" t="s">
        <v>258</v>
      </c>
      <c r="C17" s="146">
        <f>'3.2.1'!C17/'3.2.1.a'!$C$106</f>
        <v>1.3583259818258415E-4</v>
      </c>
      <c r="D17" s="146">
        <f>'3.2.1'!D17/'3.2.1.a'!$D$106</f>
        <v>1.3763544571291993E-4</v>
      </c>
      <c r="E17" s="146">
        <f>'3.2.1'!E17/'3.2.1.a'!$E$106</f>
        <v>1.4280348545514209E-4</v>
      </c>
      <c r="F17" s="146">
        <f>'3.2.1'!F17/'3.2.1.a'!$F$106</f>
        <v>1.4671966495542911E-4</v>
      </c>
      <c r="G17" s="146">
        <f>'3.2.1'!G17/'3.2.1.a'!$G$106</f>
        <v>1.6072305445467372E-4</v>
      </c>
      <c r="H17" s="146">
        <f>'3.2.1'!H17/'3.2.1.a'!$H$106</f>
        <v>1.8856668355797163E-4</v>
      </c>
      <c r="I17" s="146">
        <f>'3.2.1'!I17/'3.2.1.a'!$I$106</f>
        <v>1.8498296985259029E-4</v>
      </c>
      <c r="J17" s="146">
        <f>'3.2.1'!J17/'3.2.1.a'!$J$106</f>
        <v>1.9940673214051736E-4</v>
      </c>
      <c r="K17" s="146">
        <f>'3.2.1'!K17/'3.2.1.a'!$K$106</f>
        <v>2.0625938381451772E-4</v>
      </c>
      <c r="L17" s="146">
        <f>'3.2.1'!L17/'3.2.1.a'!$L$106</f>
        <v>2.2358242435665206E-4</v>
      </c>
      <c r="M17" s="146">
        <f>'3.2.1'!M17/'3.2.1.a'!$M$106</f>
        <v>2.3965888636923871E-4</v>
      </c>
    </row>
    <row r="18" spans="1:13" s="41" customFormat="1" ht="20.100000000000001" customHeight="1" x14ac:dyDescent="0.25">
      <c r="A18" s="38">
        <v>1131</v>
      </c>
      <c r="B18" s="39" t="s">
        <v>259</v>
      </c>
      <c r="C18" s="214">
        <f>'3.2.1'!C18/'3.2.1.a'!$C$106</f>
        <v>1.2344085157753253E-4</v>
      </c>
      <c r="D18" s="214">
        <f>'3.2.1'!D18/'3.2.1.a'!$D$106</f>
        <v>1.258517002811912E-4</v>
      </c>
      <c r="E18" s="214">
        <f>'3.2.1'!E18/'3.2.1.a'!$E$106</f>
        <v>1.2857542455283337E-4</v>
      </c>
      <c r="F18" s="214">
        <f>'3.2.1'!F18/'3.2.1.a'!$F$106</f>
        <v>1.433471280618514E-4</v>
      </c>
      <c r="G18" s="214">
        <f>'3.2.1'!G18/'3.2.1.a'!$G$106</f>
        <v>1.5587995222317953E-4</v>
      </c>
      <c r="H18" s="214">
        <f>'3.2.1'!H18/'3.2.1.a'!$H$106</f>
        <v>1.8429136305876109E-4</v>
      </c>
      <c r="I18" s="214">
        <f>'3.2.1'!I18/'3.2.1.a'!$I$106</f>
        <v>1.796709400273841E-4</v>
      </c>
      <c r="J18" s="214">
        <f>'3.2.1'!J18/'3.2.1.a'!$J$106</f>
        <v>1.9333417176184179E-4</v>
      </c>
      <c r="K18" s="214">
        <f>'3.2.1'!K18/'3.2.1.a'!$K$106</f>
        <v>2.0256913194922831E-4</v>
      </c>
      <c r="L18" s="214">
        <f>'3.2.1'!L18/'3.2.1.a'!$L$106</f>
        <v>2.2002611300991323E-4</v>
      </c>
      <c r="M18" s="214">
        <f>'3.2.1'!M18/'3.2.1.a'!$M$106</f>
        <v>2.3643606655131245E-4</v>
      </c>
    </row>
    <row r="19" spans="1:13" s="41" customFormat="1" ht="20.100000000000001" customHeight="1" x14ac:dyDescent="0.25">
      <c r="A19" s="45" t="s">
        <v>470</v>
      </c>
      <c r="B19" s="56" t="s">
        <v>471</v>
      </c>
      <c r="C19" s="147">
        <f>'3.2.1'!C19/'3.2.1.a'!$C$106</f>
        <v>0</v>
      </c>
      <c r="D19" s="147">
        <f>'3.2.1'!D19/'3.2.1.a'!$D$106</f>
        <v>0</v>
      </c>
      <c r="E19" s="147">
        <f>'3.2.1'!E19/'3.2.1.a'!$E$106</f>
        <v>0</v>
      </c>
      <c r="F19" s="147">
        <f>'3.2.1'!F19/'3.2.1.a'!$F$106</f>
        <v>0</v>
      </c>
      <c r="G19" s="147">
        <f>'3.2.1'!G19/'3.2.1.a'!$G$106</f>
        <v>0</v>
      </c>
      <c r="H19" s="147">
        <f>'3.2.1'!H19/'3.2.1.a'!$H$106</f>
        <v>0</v>
      </c>
      <c r="I19" s="147">
        <f>'3.2.1'!I19/'3.2.1.a'!$I$106</f>
        <v>0</v>
      </c>
      <c r="J19" s="147">
        <f>'3.2.1'!J19/'3.2.1.a'!$J$106</f>
        <v>0</v>
      </c>
      <c r="K19" s="147">
        <f>'3.2.1'!K19/'3.2.1.a'!$K$106</f>
        <v>0</v>
      </c>
      <c r="L19" s="147">
        <f>'3.2.1'!L19/'3.2.1.a'!$L$106</f>
        <v>0</v>
      </c>
      <c r="M19" s="147">
        <f>'3.2.1'!M19/'3.2.1.a'!$M$106</f>
        <v>0</v>
      </c>
    </row>
    <row r="20" spans="1:13" s="41" customFormat="1" ht="20.100000000000001" customHeight="1" x14ac:dyDescent="0.25">
      <c r="A20" s="45" t="s">
        <v>472</v>
      </c>
      <c r="B20" s="56" t="s">
        <v>473</v>
      </c>
      <c r="C20" s="147">
        <f>'3.2.1'!C20/'3.2.1.a'!$C$106</f>
        <v>0</v>
      </c>
      <c r="D20" s="147">
        <f>'3.2.1'!D20/'3.2.1.a'!$D$106</f>
        <v>0</v>
      </c>
      <c r="E20" s="147">
        <f>'3.2.1'!E20/'3.2.1.a'!$E$106</f>
        <v>0</v>
      </c>
      <c r="F20" s="147">
        <f>'3.2.1'!F20/'3.2.1.a'!$F$106</f>
        <v>0</v>
      </c>
      <c r="G20" s="147">
        <f>'3.2.1'!G20/'3.2.1.a'!$G$106</f>
        <v>0</v>
      </c>
      <c r="H20" s="147">
        <f>'3.2.1'!H20/'3.2.1.a'!$H$106</f>
        <v>0</v>
      </c>
      <c r="I20" s="147">
        <f>'3.2.1'!I20/'3.2.1.a'!$I$106</f>
        <v>0</v>
      </c>
      <c r="J20" s="147">
        <f>'3.2.1'!J20/'3.2.1.a'!$J$106</f>
        <v>0</v>
      </c>
      <c r="K20" s="147">
        <f>'3.2.1'!K20/'3.2.1.a'!$K$106</f>
        <v>0</v>
      </c>
      <c r="L20" s="147">
        <f>'3.2.1'!L20/'3.2.1.a'!$L$106</f>
        <v>0</v>
      </c>
      <c r="M20" s="147">
        <f>'3.2.1'!M20/'3.2.1.a'!$M$106</f>
        <v>0</v>
      </c>
    </row>
    <row r="21" spans="1:13" s="41" customFormat="1" ht="20.100000000000001" customHeight="1" x14ac:dyDescent="0.25">
      <c r="A21" s="45" t="s">
        <v>474</v>
      </c>
      <c r="B21" s="56" t="s">
        <v>475</v>
      </c>
      <c r="C21" s="147">
        <f>'3.2.1'!C21/'3.2.1.a'!$C$106</f>
        <v>1.2344085157753253E-4</v>
      </c>
      <c r="D21" s="147">
        <f>'3.2.1'!D21/'3.2.1.a'!$D$106</f>
        <v>1.258517002811912E-4</v>
      </c>
      <c r="E21" s="147">
        <f>'3.2.1'!E21/'3.2.1.a'!$E$106</f>
        <v>1.2857542455283337E-4</v>
      </c>
      <c r="F21" s="147">
        <f>'3.2.1'!F21/'3.2.1.a'!$F$106</f>
        <v>1.433471280618514E-4</v>
      </c>
      <c r="G21" s="147">
        <f>'3.2.1'!G21/'3.2.1.a'!$G$106</f>
        <v>1.5587995222317953E-4</v>
      </c>
      <c r="H21" s="147">
        <f>'3.2.1'!H21/'3.2.1.a'!$H$106</f>
        <v>1.8429136305876109E-4</v>
      </c>
      <c r="I21" s="147">
        <f>'3.2.1'!I21/'3.2.1.a'!$I$106</f>
        <v>1.796709400273841E-4</v>
      </c>
      <c r="J21" s="147">
        <f>'3.2.1'!J21/'3.2.1.a'!$J$106</f>
        <v>1.9333417176184179E-4</v>
      </c>
      <c r="K21" s="147">
        <f>'3.2.1'!K21/'3.2.1.a'!$K$106</f>
        <v>2.0256913194922831E-4</v>
      </c>
      <c r="L21" s="147">
        <f>'3.2.1'!L21/'3.2.1.a'!$L$106</f>
        <v>2.2002611300991323E-4</v>
      </c>
      <c r="M21" s="147">
        <f>'3.2.1'!M21/'3.2.1.a'!$M$106</f>
        <v>2.3643606655131245E-4</v>
      </c>
    </row>
    <row r="22" spans="1:13" s="41" customFormat="1" ht="20.100000000000001" customHeight="1" x14ac:dyDescent="0.25">
      <c r="A22" s="45" t="s">
        <v>477</v>
      </c>
      <c r="B22" s="56" t="s">
        <v>478</v>
      </c>
      <c r="C22" s="147">
        <f>'3.2.1'!C22/'3.2.1.a'!$C$106</f>
        <v>0</v>
      </c>
      <c r="D22" s="147">
        <f>'3.2.1'!D22/'3.2.1.a'!$D$106</f>
        <v>0</v>
      </c>
      <c r="E22" s="147">
        <f>'3.2.1'!E22/'3.2.1.a'!$E$106</f>
        <v>0</v>
      </c>
      <c r="F22" s="147">
        <f>'3.2.1'!F22/'3.2.1.a'!$F$106</f>
        <v>0</v>
      </c>
      <c r="G22" s="147">
        <f>'3.2.1'!G22/'3.2.1.a'!$G$106</f>
        <v>0</v>
      </c>
      <c r="H22" s="147">
        <f>'3.2.1'!H22/'3.2.1.a'!$H$106</f>
        <v>0</v>
      </c>
      <c r="I22" s="147">
        <f>'3.2.1'!I22/'3.2.1.a'!$I$106</f>
        <v>0</v>
      </c>
      <c r="J22" s="147">
        <f>'3.2.1'!J22/'3.2.1.a'!$J$106</f>
        <v>0</v>
      </c>
      <c r="K22" s="147">
        <f>'3.2.1'!K22/'3.2.1.a'!$K$106</f>
        <v>0</v>
      </c>
      <c r="L22" s="147">
        <f>'3.2.1'!L22/'3.2.1.a'!$L$106</f>
        <v>0</v>
      </c>
      <c r="M22" s="147">
        <f>'3.2.1'!M22/'3.2.1.a'!$M$106</f>
        <v>0</v>
      </c>
    </row>
    <row r="23" spans="1:13" s="41" customFormat="1" ht="20.100000000000001" customHeight="1" x14ac:dyDescent="0.25">
      <c r="A23" s="38">
        <v>1132</v>
      </c>
      <c r="B23" s="39" t="s">
        <v>260</v>
      </c>
      <c r="C23" s="214">
        <f>'3.2.1'!C23/'3.2.1.a'!$C$106</f>
        <v>0</v>
      </c>
      <c r="D23" s="214">
        <f>'3.2.1'!D23/'3.2.1.a'!$D$106</f>
        <v>0</v>
      </c>
      <c r="E23" s="214">
        <f>'3.2.1'!E23/'3.2.1.a'!$E$106</f>
        <v>0</v>
      </c>
      <c r="F23" s="214">
        <f>'3.2.1'!F23/'3.2.1.a'!$F$106</f>
        <v>0</v>
      </c>
      <c r="G23" s="214">
        <f>'3.2.1'!G23/'3.2.1.a'!$G$106</f>
        <v>0</v>
      </c>
      <c r="H23" s="214">
        <f>'3.2.1'!H23/'3.2.1.a'!$H$106</f>
        <v>0</v>
      </c>
      <c r="I23" s="214">
        <f>'3.2.1'!I23/'3.2.1.a'!$I$106</f>
        <v>0</v>
      </c>
      <c r="J23" s="214">
        <f>'3.2.1'!J23/'3.2.1.a'!$J$106</f>
        <v>0</v>
      </c>
      <c r="K23" s="214">
        <f>'3.2.1'!K23/'3.2.1.a'!$K$106</f>
        <v>0</v>
      </c>
      <c r="L23" s="214">
        <f>'3.2.1'!L23/'3.2.1.a'!$L$106</f>
        <v>0</v>
      </c>
      <c r="M23" s="214">
        <f>'3.2.1'!M23/'3.2.1.a'!$M$106</f>
        <v>0</v>
      </c>
    </row>
    <row r="24" spans="1:13" s="41" customFormat="1" ht="20.100000000000001" customHeight="1" x14ac:dyDescent="0.25">
      <c r="A24" s="38">
        <v>1133</v>
      </c>
      <c r="B24" s="39" t="s">
        <v>261</v>
      </c>
      <c r="C24" s="214">
        <f>'3.2.1'!C24/'3.2.1.a'!$C$106</f>
        <v>0</v>
      </c>
      <c r="D24" s="214">
        <f>'3.2.1'!D24/'3.2.1.a'!$D$106</f>
        <v>0</v>
      </c>
      <c r="E24" s="214">
        <f>'3.2.1'!E24/'3.2.1.a'!$E$106</f>
        <v>0</v>
      </c>
      <c r="F24" s="214">
        <f>'3.2.1'!F24/'3.2.1.a'!$F$106</f>
        <v>0</v>
      </c>
      <c r="G24" s="214">
        <f>'3.2.1'!G24/'3.2.1.a'!$G$106</f>
        <v>0</v>
      </c>
      <c r="H24" s="214">
        <f>'3.2.1'!H24/'3.2.1.a'!$H$106</f>
        <v>0</v>
      </c>
      <c r="I24" s="214">
        <f>'3.2.1'!I24/'3.2.1.a'!$I$106</f>
        <v>0</v>
      </c>
      <c r="J24" s="214">
        <f>'3.2.1'!J24/'3.2.1.a'!$J$106</f>
        <v>0</v>
      </c>
      <c r="K24" s="214">
        <f>'3.2.1'!K24/'3.2.1.a'!$K$106</f>
        <v>0</v>
      </c>
      <c r="L24" s="214">
        <f>'3.2.1'!L24/'3.2.1.a'!$L$106</f>
        <v>0</v>
      </c>
      <c r="M24" s="214">
        <f>'3.2.1'!M24/'3.2.1.a'!$M$106</f>
        <v>0</v>
      </c>
    </row>
    <row r="25" spans="1:13" ht="20.100000000000001" customHeight="1" x14ac:dyDescent="0.25">
      <c r="A25" s="45" t="s">
        <v>479</v>
      </c>
      <c r="B25" s="56" t="s">
        <v>480</v>
      </c>
      <c r="C25" s="147">
        <f>'3.2.1'!C25/'3.2.1.a'!$C$106</f>
        <v>0</v>
      </c>
      <c r="D25" s="147">
        <f>'3.2.1'!D25/'3.2.1.a'!$D$106</f>
        <v>0</v>
      </c>
      <c r="E25" s="147">
        <f>'3.2.1'!E25/'3.2.1.a'!$E$106</f>
        <v>0</v>
      </c>
      <c r="F25" s="147">
        <f>'3.2.1'!F25/'3.2.1.a'!$F$106</f>
        <v>0</v>
      </c>
      <c r="G25" s="147">
        <f>'3.2.1'!G25/'3.2.1.a'!$G$106</f>
        <v>0</v>
      </c>
      <c r="H25" s="147">
        <f>'3.2.1'!H25/'3.2.1.a'!$H$106</f>
        <v>0</v>
      </c>
      <c r="I25" s="147">
        <f>'3.2.1'!I25/'3.2.1.a'!$I$106</f>
        <v>0</v>
      </c>
      <c r="J25" s="147">
        <f>'3.2.1'!J25/'3.2.1.a'!$J$106</f>
        <v>0</v>
      </c>
      <c r="K25" s="147">
        <f>'3.2.1'!K25/'3.2.1.a'!$K$106</f>
        <v>0</v>
      </c>
      <c r="L25" s="147">
        <f>'3.2.1'!L25/'3.2.1.a'!$L$106</f>
        <v>0</v>
      </c>
      <c r="M25" s="147">
        <f>'3.2.1'!M25/'3.2.1.a'!$M$106</f>
        <v>0</v>
      </c>
    </row>
    <row r="26" spans="1:13" s="41" customFormat="1" ht="20.100000000000001" customHeight="1" x14ac:dyDescent="0.25">
      <c r="A26" s="38">
        <v>1135</v>
      </c>
      <c r="B26" s="39" t="s">
        <v>262</v>
      </c>
      <c r="C26" s="214">
        <f>'3.2.1'!C26/'3.2.1.a'!$C$106</f>
        <v>1.2391746605051614E-5</v>
      </c>
      <c r="D26" s="214">
        <f>'3.2.1'!D26/'3.2.1.a'!$D$106</f>
        <v>1.1783745431728766E-5</v>
      </c>
      <c r="E26" s="214">
        <f>'3.2.1'!E26/'3.2.1.a'!$E$106</f>
        <v>1.4228060902308734E-5</v>
      </c>
      <c r="F26" s="214">
        <f>'3.2.1'!F26/'3.2.1.a'!$F$106</f>
        <v>3.3725368935777288E-6</v>
      </c>
      <c r="G26" s="214">
        <f>'3.2.1'!G26/'3.2.1.a'!$G$106</f>
        <v>4.8431022314941823E-6</v>
      </c>
      <c r="H26" s="214">
        <f>'3.2.1'!H26/'3.2.1.a'!$H$106</f>
        <v>4.2753204992105287E-6</v>
      </c>
      <c r="I26" s="214">
        <f>'3.2.1'!I26/'3.2.1.a'!$I$106</f>
        <v>5.3120298252061469E-6</v>
      </c>
      <c r="J26" s="214">
        <f>'3.2.1'!J26/'3.2.1.a'!$J$106</f>
        <v>6.0725603786755767E-6</v>
      </c>
      <c r="K26" s="214">
        <f>'3.2.1'!K26/'3.2.1.a'!$K$106</f>
        <v>3.6902518652894052E-6</v>
      </c>
      <c r="L26" s="214">
        <f>'3.2.1'!L26/'3.2.1.a'!$L$106</f>
        <v>3.5563113467388283E-6</v>
      </c>
      <c r="M26" s="214">
        <f>'3.2.1'!M26/'3.2.1.a'!$M$106</f>
        <v>3.2228198179262996E-6</v>
      </c>
    </row>
    <row r="27" spans="1:13" s="41" customFormat="1" ht="20.100000000000001" customHeight="1" x14ac:dyDescent="0.25">
      <c r="A27" s="38">
        <v>1136</v>
      </c>
      <c r="B27" s="39" t="s">
        <v>263</v>
      </c>
      <c r="C27" s="214">
        <f>'3.2.1'!C27/'3.2.1.a'!$C$106</f>
        <v>0</v>
      </c>
      <c r="D27" s="214">
        <f>'3.2.1'!D27/'3.2.1.a'!$D$106</f>
        <v>0</v>
      </c>
      <c r="E27" s="214">
        <f>'3.2.1'!E27/'3.2.1.a'!$E$106</f>
        <v>0</v>
      </c>
      <c r="F27" s="214">
        <f>'3.2.1'!F27/'3.2.1.a'!$F$106</f>
        <v>0</v>
      </c>
      <c r="G27" s="214">
        <f>'3.2.1'!G27/'3.2.1.a'!$G$106</f>
        <v>0</v>
      </c>
      <c r="H27" s="214">
        <f>'3.2.1'!H27/'3.2.1.a'!$H$106</f>
        <v>0</v>
      </c>
      <c r="I27" s="214">
        <f>'3.2.1'!I27/'3.2.1.a'!$I$106</f>
        <v>0</v>
      </c>
      <c r="J27" s="214">
        <f>'3.2.1'!J27/'3.2.1.a'!$J$106</f>
        <v>0</v>
      </c>
      <c r="K27" s="214">
        <f>'3.2.1'!K27/'3.2.1.a'!$K$106</f>
        <v>0</v>
      </c>
      <c r="L27" s="214">
        <f>'3.2.1'!L27/'3.2.1.a'!$L$106</f>
        <v>0</v>
      </c>
      <c r="M27" s="214">
        <f>'3.2.1'!M27/'3.2.1.a'!$M$106</f>
        <v>0</v>
      </c>
    </row>
    <row r="28" spans="1:13" ht="20.100000000000001" customHeight="1" x14ac:dyDescent="0.25">
      <c r="A28" s="45" t="s">
        <v>481</v>
      </c>
      <c r="B28" s="56" t="s">
        <v>482</v>
      </c>
      <c r="C28" s="147">
        <f>'3.2.1'!C28/'3.2.1.a'!$C$106</f>
        <v>0</v>
      </c>
      <c r="D28" s="147">
        <f>'3.2.1'!D28/'3.2.1.a'!$D$106</f>
        <v>0</v>
      </c>
      <c r="E28" s="147">
        <f>'3.2.1'!E28/'3.2.1.a'!$E$106</f>
        <v>0</v>
      </c>
      <c r="F28" s="147">
        <f>'3.2.1'!F28/'3.2.1.a'!$F$106</f>
        <v>0</v>
      </c>
      <c r="G28" s="147">
        <f>'3.2.1'!G28/'3.2.1.a'!$G$106</f>
        <v>0</v>
      </c>
      <c r="H28" s="147">
        <f>'3.2.1'!H28/'3.2.1.a'!$H$106</f>
        <v>0</v>
      </c>
      <c r="I28" s="147">
        <f>'3.2.1'!I28/'3.2.1.a'!$I$106</f>
        <v>0</v>
      </c>
      <c r="J28" s="147">
        <f>'3.2.1'!J28/'3.2.1.a'!$J$106</f>
        <v>0</v>
      </c>
      <c r="K28" s="147">
        <f>'3.2.1'!K28/'3.2.1.a'!$K$106</f>
        <v>0</v>
      </c>
      <c r="L28" s="147">
        <f>'3.2.1'!L28/'3.2.1.a'!$L$106</f>
        <v>0</v>
      </c>
      <c r="M28" s="147">
        <f>'3.2.1'!M28/'3.2.1.a'!$M$106</f>
        <v>0</v>
      </c>
    </row>
    <row r="29" spans="1:13" ht="20.100000000000001" customHeight="1" x14ac:dyDescent="0.25">
      <c r="A29" s="45" t="s">
        <v>483</v>
      </c>
      <c r="B29" s="56" t="s">
        <v>484</v>
      </c>
      <c r="C29" s="147">
        <f>'3.2.1'!C29/'3.2.1.a'!$C$106</f>
        <v>0</v>
      </c>
      <c r="D29" s="147">
        <f>'3.2.1'!D29/'3.2.1.a'!$D$106</f>
        <v>0</v>
      </c>
      <c r="E29" s="147">
        <f>'3.2.1'!E29/'3.2.1.a'!$E$106</f>
        <v>0</v>
      </c>
      <c r="F29" s="147">
        <f>'3.2.1'!F29/'3.2.1.a'!$F$106</f>
        <v>0</v>
      </c>
      <c r="G29" s="147">
        <f>'3.2.1'!G29/'3.2.1.a'!$G$106</f>
        <v>0</v>
      </c>
      <c r="H29" s="147">
        <f>'3.2.1'!H29/'3.2.1.a'!$H$106</f>
        <v>0</v>
      </c>
      <c r="I29" s="147">
        <f>'3.2.1'!I29/'3.2.1.a'!$I$106</f>
        <v>0</v>
      </c>
      <c r="J29" s="147">
        <f>'3.2.1'!J29/'3.2.1.a'!$J$106</f>
        <v>0</v>
      </c>
      <c r="K29" s="147">
        <f>'3.2.1'!K29/'3.2.1.a'!$K$106</f>
        <v>0</v>
      </c>
      <c r="L29" s="147">
        <f>'3.2.1'!L29/'3.2.1.a'!$L$106</f>
        <v>0</v>
      </c>
      <c r="M29" s="147">
        <f>'3.2.1'!M29/'3.2.1.a'!$M$106</f>
        <v>0</v>
      </c>
    </row>
    <row r="30" spans="1:13" ht="20.100000000000001" customHeight="1" x14ac:dyDescent="0.25">
      <c r="A30" s="35">
        <v>114</v>
      </c>
      <c r="B30" s="36" t="s">
        <v>264</v>
      </c>
      <c r="C30" s="146">
        <f>'3.2.1'!C30/'3.2.1.a'!$C$106</f>
        <v>6.7142602188428935E-2</v>
      </c>
      <c r="D30" s="146">
        <f>'3.2.1'!D30/'3.2.1.a'!$D$106</f>
        <v>6.7070635169413917E-2</v>
      </c>
      <c r="E30" s="146">
        <f>'3.2.1'!E30/'3.2.1.a'!$E$106</f>
        <v>6.5862465307311255E-2</v>
      </c>
      <c r="F30" s="146">
        <f>'3.2.1'!F30/'3.2.1.a'!$F$106</f>
        <v>6.288563471409904E-2</v>
      </c>
      <c r="G30" s="146">
        <f>'3.2.1'!G30/'3.2.1.a'!$G$106</f>
        <v>5.8670111082354266E-2</v>
      </c>
      <c r="H30" s="146">
        <f>'3.2.1'!H30/'3.2.1.a'!$H$106</f>
        <v>5.9189119893955283E-2</v>
      </c>
      <c r="I30" s="146">
        <f>'3.2.1'!I30/'3.2.1.a'!$I$106</f>
        <v>5.607567290727012E-2</v>
      </c>
      <c r="J30" s="146">
        <f>'3.2.1'!J30/'3.2.1.a'!$J$106</f>
        <v>5.7838219115904949E-2</v>
      </c>
      <c r="K30" s="146">
        <f>'3.2.1'!K30/'3.2.1.a'!$K$106</f>
        <v>5.9834680207391598E-2</v>
      </c>
      <c r="L30" s="146">
        <f>'3.2.1'!L30/'3.2.1.a'!$L$106</f>
        <v>5.544624457590442E-2</v>
      </c>
      <c r="M30" s="146">
        <f>'3.2.1'!M30/'3.2.1.a'!$M$106</f>
        <v>4.9752606766080808E-2</v>
      </c>
    </row>
    <row r="31" spans="1:13" ht="20.100000000000001" customHeight="1" x14ac:dyDescent="0.25">
      <c r="A31" s="38">
        <v>1141</v>
      </c>
      <c r="B31" s="39" t="s">
        <v>265</v>
      </c>
      <c r="C31" s="214">
        <f>'3.2.1'!C31/'3.2.1.a'!$C$106</f>
        <v>6.1217851718817037E-2</v>
      </c>
      <c r="D31" s="214">
        <f>'3.2.1'!D31/'3.2.1.a'!$D$106</f>
        <v>6.102096596514197E-2</v>
      </c>
      <c r="E31" s="214">
        <f>'3.2.1'!E31/'3.2.1.a'!$E$106</f>
        <v>6.1237838248114129E-2</v>
      </c>
      <c r="F31" s="214">
        <f>'3.2.1'!F31/'3.2.1.a'!$F$106</f>
        <v>5.8861326712878401E-2</v>
      </c>
      <c r="G31" s="214">
        <f>'3.2.1'!G31/'3.2.1.a'!$G$106</f>
        <v>5.4825384463561888E-2</v>
      </c>
      <c r="H31" s="214">
        <f>'3.2.1'!H31/'3.2.1.a'!$H$106</f>
        <v>5.4746416522693096E-2</v>
      </c>
      <c r="I31" s="214">
        <f>'3.2.1'!I31/'3.2.1.a'!$I$106</f>
        <v>5.1324779305293965E-2</v>
      </c>
      <c r="J31" s="214">
        <f>'3.2.1'!J31/'3.2.1.a'!$J$106</f>
        <v>5.348926039121233E-2</v>
      </c>
      <c r="K31" s="214">
        <f>'3.2.1'!K31/'3.2.1.a'!$K$106</f>
        <v>5.542292944226565E-2</v>
      </c>
      <c r="L31" s="214">
        <f>'3.2.1'!L31/'3.2.1.a'!$L$106</f>
        <v>5.179854339748316E-2</v>
      </c>
      <c r="M31" s="214">
        <f>'3.2.1'!M31/'3.2.1.a'!$M$106</f>
        <v>4.6273207606708701E-2</v>
      </c>
    </row>
    <row r="32" spans="1:13" ht="20.100000000000001" customHeight="1" x14ac:dyDescent="0.25">
      <c r="A32" s="21">
        <v>11411</v>
      </c>
      <c r="B32" s="22" t="s">
        <v>266</v>
      </c>
      <c r="C32" s="147">
        <f>'3.2.1'!C32/'3.2.1.a'!$C$106</f>
        <v>9.5948811914699679E-3</v>
      </c>
      <c r="D32" s="147">
        <f>'3.2.1'!D32/'3.2.1.a'!$D$106</f>
        <v>9.4096787177330495E-3</v>
      </c>
      <c r="E32" s="147">
        <f>'3.2.1'!E32/'3.2.1.a'!$E$106</f>
        <v>8.9939857725265648E-3</v>
      </c>
      <c r="F32" s="147">
        <f>'3.2.1'!F32/'3.2.1.a'!$F$106</f>
        <v>8.1004144576553565E-3</v>
      </c>
      <c r="G32" s="147">
        <f>'3.2.1'!G32/'3.2.1.a'!$G$106</f>
        <v>8.5143744501971208E-3</v>
      </c>
      <c r="H32" s="147">
        <f>'3.2.1'!H32/'3.2.1.a'!$H$106</f>
        <v>8.0137450220930124E-3</v>
      </c>
      <c r="I32" s="147">
        <f>'3.2.1'!I32/'3.2.1.a'!$I$106</f>
        <v>6.6755817613945228E-3</v>
      </c>
      <c r="J32" s="147">
        <f>'3.2.1'!J32/'3.2.1.a'!$J$106</f>
        <v>7.1432045430408434E-3</v>
      </c>
      <c r="K32" s="147">
        <f>'3.2.1'!K32/'3.2.1.a'!$K$106</f>
        <v>7.7076332140529431E-3</v>
      </c>
      <c r="L32" s="147">
        <f>'3.2.1'!L32/'3.2.1.a'!$L$106</f>
        <v>7.0797535806749077E-3</v>
      </c>
      <c r="M32" s="147">
        <f>'3.2.1'!M32/'3.2.1.a'!$M$106</f>
        <v>7.5047552795115043E-3</v>
      </c>
    </row>
    <row r="33" spans="1:13" s="48" customFormat="1" ht="20.100000000000001" customHeight="1" x14ac:dyDescent="0.25">
      <c r="A33" s="45" t="s">
        <v>601</v>
      </c>
      <c r="B33" s="56" t="s">
        <v>603</v>
      </c>
      <c r="C33" s="148">
        <f>'3.2.1'!C33/'3.2.1.a'!$C$106</f>
        <v>9.5948811914699679E-3</v>
      </c>
      <c r="D33" s="148">
        <f>'3.2.1'!D33/'3.2.1.a'!$D$106</f>
        <v>9.4096787177330495E-3</v>
      </c>
      <c r="E33" s="148">
        <f>'3.2.1'!E33/'3.2.1.a'!$E$106</f>
        <v>8.9939857725265648E-3</v>
      </c>
      <c r="F33" s="148">
        <f>'3.2.1'!F33/'3.2.1.a'!$F$106</f>
        <v>8.1004144576553565E-3</v>
      </c>
      <c r="G33" s="148">
        <f>'3.2.1'!G33/'3.2.1.a'!$G$106</f>
        <v>8.5143744501971208E-3</v>
      </c>
      <c r="H33" s="148">
        <f>'3.2.1'!H33/'3.2.1.a'!$H$106</f>
        <v>8.0137450220930124E-3</v>
      </c>
      <c r="I33" s="148">
        <f>'3.2.1'!I33/'3.2.1.a'!$I$106</f>
        <v>6.6755817613945228E-3</v>
      </c>
      <c r="J33" s="148">
        <f>'3.2.1'!J33/'3.2.1.a'!$J$106</f>
        <v>7.1432045430408434E-3</v>
      </c>
      <c r="K33" s="148">
        <f>'3.2.1'!K33/'3.2.1.a'!$K$106</f>
        <v>7.7076332140529431E-3</v>
      </c>
      <c r="L33" s="148">
        <f>'3.2.1'!L33/'3.2.1.a'!$L$106</f>
        <v>7.0797535806749077E-3</v>
      </c>
      <c r="M33" s="148">
        <f>'3.2.1'!M33/'3.2.1.a'!$M$106</f>
        <v>7.5047552795115043E-3</v>
      </c>
    </row>
    <row r="34" spans="1:13" s="48" customFormat="1" ht="20.100000000000001" customHeight="1" x14ac:dyDescent="0.25">
      <c r="A34" s="45" t="s">
        <v>602</v>
      </c>
      <c r="B34" s="56" t="s">
        <v>485</v>
      </c>
      <c r="C34" s="148">
        <f>'3.2.1'!C34/'3.2.1.a'!$C$106</f>
        <v>0</v>
      </c>
      <c r="D34" s="148">
        <f>'3.2.1'!D34/'3.2.1.a'!$D$106</f>
        <v>0</v>
      </c>
      <c r="E34" s="148">
        <f>'3.2.1'!E34/'3.2.1.a'!$E$106</f>
        <v>0</v>
      </c>
      <c r="F34" s="148">
        <f>'3.2.1'!F34/'3.2.1.a'!$F$106</f>
        <v>0</v>
      </c>
      <c r="G34" s="148">
        <f>'3.2.1'!G34/'3.2.1.a'!$G$106</f>
        <v>0</v>
      </c>
      <c r="H34" s="148">
        <f>'3.2.1'!H34/'3.2.1.a'!$H$106</f>
        <v>0</v>
      </c>
      <c r="I34" s="148">
        <f>'3.2.1'!I34/'3.2.1.a'!$I$106</f>
        <v>0</v>
      </c>
      <c r="J34" s="148">
        <f>'3.2.1'!J34/'3.2.1.a'!$J$106</f>
        <v>0</v>
      </c>
      <c r="K34" s="148">
        <f>'3.2.1'!K34/'3.2.1.a'!$K$106</f>
        <v>0</v>
      </c>
      <c r="L34" s="148">
        <f>'3.2.1'!L34/'3.2.1.a'!$L$106</f>
        <v>0</v>
      </c>
      <c r="M34" s="148">
        <f>'3.2.1'!M34/'3.2.1.a'!$M$106</f>
        <v>0</v>
      </c>
    </row>
    <row r="35" spans="1:13" ht="20.100000000000001" customHeight="1" x14ac:dyDescent="0.25">
      <c r="A35" s="21">
        <v>11412</v>
      </c>
      <c r="B35" s="22" t="s">
        <v>604</v>
      </c>
      <c r="C35" s="147">
        <f>'3.2.1'!C35/'3.2.1.a'!$C$106</f>
        <v>0</v>
      </c>
      <c r="D35" s="147">
        <f>'3.2.1'!D35/'3.2.1.a'!$D$106</f>
        <v>0</v>
      </c>
      <c r="E35" s="147">
        <f>'3.2.1'!E35/'3.2.1.a'!$E$106</f>
        <v>0</v>
      </c>
      <c r="F35" s="147">
        <f>'3.2.1'!F35/'3.2.1.a'!$F$106</f>
        <v>0</v>
      </c>
      <c r="G35" s="147">
        <f>'3.2.1'!G35/'3.2.1.a'!$G$106</f>
        <v>0</v>
      </c>
      <c r="H35" s="147">
        <f>'3.2.1'!H35/'3.2.1.a'!$H$106</f>
        <v>0</v>
      </c>
      <c r="I35" s="147">
        <f>'3.2.1'!I35/'3.2.1.a'!$I$106</f>
        <v>0</v>
      </c>
      <c r="J35" s="147">
        <f>'3.2.1'!J35/'3.2.1.a'!$J$106</f>
        <v>0</v>
      </c>
      <c r="K35" s="147">
        <f>'3.2.1'!K35/'3.2.1.a'!$K$106</f>
        <v>0</v>
      </c>
      <c r="L35" s="147">
        <f>'3.2.1'!L35/'3.2.1.a'!$L$106</f>
        <v>0</v>
      </c>
      <c r="M35" s="147">
        <f>'3.2.1'!M35/'3.2.1.a'!$M$106</f>
        <v>0</v>
      </c>
    </row>
    <row r="36" spans="1:13" ht="20.100000000000001" customHeight="1" x14ac:dyDescent="0.25">
      <c r="A36" s="21">
        <v>11413</v>
      </c>
      <c r="B36" s="22" t="s">
        <v>267</v>
      </c>
      <c r="C36" s="147">
        <f>'3.2.1'!C36/'3.2.1.a'!$C$106</f>
        <v>4.4805320915072055E-2</v>
      </c>
      <c r="D36" s="147">
        <f>'3.2.1'!D36/'3.2.1.a'!$D$106</f>
        <v>4.4327480519753527E-2</v>
      </c>
      <c r="E36" s="147">
        <f>'3.2.1'!E36/'3.2.1.a'!$E$106</f>
        <v>4.5831696187789213E-2</v>
      </c>
      <c r="F36" s="147">
        <f>'3.2.1'!F36/'3.2.1.a'!$F$106</f>
        <v>4.5290971592893262E-2</v>
      </c>
      <c r="G36" s="147">
        <f>'3.2.1'!G36/'3.2.1.a'!$G$106</f>
        <v>4.1162629140680744E-2</v>
      </c>
      <c r="H36" s="147">
        <f>'3.2.1'!H36/'3.2.1.a'!$H$106</f>
        <v>4.0947559866085718E-2</v>
      </c>
      <c r="I36" s="147">
        <f>'3.2.1'!I36/'3.2.1.a'!$I$106</f>
        <v>3.9282607585677441E-2</v>
      </c>
      <c r="J36" s="147">
        <f>'3.2.1'!J36/'3.2.1.a'!$J$106</f>
        <v>4.1079452115240271E-2</v>
      </c>
      <c r="K36" s="147">
        <f>'3.2.1'!K36/'3.2.1.a'!$K$106</f>
        <v>4.2487344667424598E-2</v>
      </c>
      <c r="L36" s="147">
        <f>'3.2.1'!L36/'3.2.1.a'!$L$106</f>
        <v>3.9195511010243232E-2</v>
      </c>
      <c r="M36" s="147">
        <f>'3.2.1'!M36/'3.2.1.a'!$M$106</f>
        <v>3.5821518738942633E-2</v>
      </c>
    </row>
    <row r="37" spans="1:13" s="48" customFormat="1" ht="20.100000000000001" customHeight="1" x14ac:dyDescent="0.25">
      <c r="A37" s="45" t="s">
        <v>444</v>
      </c>
      <c r="B37" s="56" t="s">
        <v>445</v>
      </c>
      <c r="C37" s="148">
        <f>'3.2.1'!C37/'3.2.1.a'!$C$106</f>
        <v>3.5779919448802287E-2</v>
      </c>
      <c r="D37" s="148">
        <f>'3.2.1'!D37/'3.2.1.a'!$D$106</f>
        <v>3.6251579307007481E-2</v>
      </c>
      <c r="E37" s="148">
        <f>'3.2.1'!E37/'3.2.1.a'!$E$106</f>
        <v>3.7391275783480379E-2</v>
      </c>
      <c r="F37" s="148">
        <f>'3.2.1'!F37/'3.2.1.a'!$F$106</f>
        <v>3.7181670761693583E-2</v>
      </c>
      <c r="G37" s="148">
        <f>'3.2.1'!G37/'3.2.1.a'!$G$106</f>
        <v>3.3711307213223574E-2</v>
      </c>
      <c r="H37" s="148">
        <f>'3.2.1'!H37/'3.2.1.a'!$H$106</f>
        <v>3.3336074189329941E-2</v>
      </c>
      <c r="I37" s="148">
        <f>'3.2.1'!I37/'3.2.1.a'!$I$106</f>
        <v>3.2143361725692127E-2</v>
      </c>
      <c r="J37" s="148">
        <f>'3.2.1'!J37/'3.2.1.a'!$J$106</f>
        <v>3.3660399573636229E-2</v>
      </c>
      <c r="K37" s="148">
        <f>'3.2.1'!K37/'3.2.1.a'!$K$106</f>
        <v>3.4877500802519536E-2</v>
      </c>
      <c r="L37" s="148">
        <f>'3.2.1'!L37/'3.2.1.a'!$L$106</f>
        <v>3.2046865732291208E-2</v>
      </c>
      <c r="M37" s="148">
        <f>'3.2.1'!M37/'3.2.1.a'!$M$106</f>
        <v>2.9351052286686285E-2</v>
      </c>
    </row>
    <row r="38" spans="1:13" s="48" customFormat="1" ht="20.100000000000001" customHeight="1" x14ac:dyDescent="0.25">
      <c r="A38" s="45" t="s">
        <v>446</v>
      </c>
      <c r="B38" s="56" t="s">
        <v>447</v>
      </c>
      <c r="C38" s="148">
        <f>'3.2.1'!C38/'3.2.1.a'!$C$106</f>
        <v>8.6946471585422694E-3</v>
      </c>
      <c r="D38" s="148">
        <f>'3.2.1'!D38/'3.2.1.a'!$D$106</f>
        <v>7.721049498764049E-3</v>
      </c>
      <c r="E38" s="148">
        <f>'3.2.1'!E38/'3.2.1.a'!$E$106</f>
        <v>8.0895804032682841E-3</v>
      </c>
      <c r="F38" s="148">
        <f>'3.2.1'!F38/'3.2.1.a'!$F$106</f>
        <v>7.775112260497233E-3</v>
      </c>
      <c r="G38" s="148">
        <f>'3.2.1'!G38/'3.2.1.a'!$G$106</f>
        <v>7.1243078644789804E-3</v>
      </c>
      <c r="H38" s="148">
        <f>'3.2.1'!H38/'3.2.1.a'!$H$106</f>
        <v>7.3008035889798135E-3</v>
      </c>
      <c r="I38" s="148">
        <f>'3.2.1'!I38/'3.2.1.a'!$I$106</f>
        <v>6.8508285566427542E-3</v>
      </c>
      <c r="J38" s="148">
        <f>'3.2.1'!J38/'3.2.1.a'!$J$106</f>
        <v>7.1447330425410327E-3</v>
      </c>
      <c r="K38" s="148">
        <f>'3.2.1'!K38/'3.2.1.a'!$K$106</f>
        <v>7.3781924660268824E-3</v>
      </c>
      <c r="L38" s="148">
        <f>'3.2.1'!L38/'3.2.1.a'!$L$106</f>
        <v>6.9380523213208693E-3</v>
      </c>
      <c r="M38" s="148">
        <f>'3.2.1'!M38/'3.2.1.a'!$M$106</f>
        <v>6.2603410472127918E-3</v>
      </c>
    </row>
    <row r="39" spans="1:13" s="48" customFormat="1" ht="20.100000000000001" customHeight="1" x14ac:dyDescent="0.25">
      <c r="A39" s="45" t="s">
        <v>448</v>
      </c>
      <c r="B39" s="56" t="s">
        <v>487</v>
      </c>
      <c r="C39" s="148">
        <f>'3.2.1'!C39/'3.2.1.a'!$C$106</f>
        <v>0</v>
      </c>
      <c r="D39" s="148">
        <f>'3.2.1'!D39/'3.2.1.a'!$D$106</f>
        <v>0</v>
      </c>
      <c r="E39" s="148">
        <f>'3.2.1'!E39/'3.2.1.a'!$E$106</f>
        <v>0</v>
      </c>
      <c r="F39" s="148">
        <f>'3.2.1'!F39/'3.2.1.a'!$F$106</f>
        <v>0</v>
      </c>
      <c r="G39" s="148">
        <f>'3.2.1'!G39/'3.2.1.a'!$G$106</f>
        <v>0</v>
      </c>
      <c r="H39" s="148">
        <f>'3.2.1'!H39/'3.2.1.a'!$H$106</f>
        <v>0</v>
      </c>
      <c r="I39" s="148">
        <f>'3.2.1'!I39/'3.2.1.a'!$I$106</f>
        <v>0</v>
      </c>
      <c r="J39" s="148">
        <f>'3.2.1'!J39/'3.2.1.a'!$J$106</f>
        <v>0</v>
      </c>
      <c r="K39" s="148">
        <f>'3.2.1'!K39/'3.2.1.a'!$K$106</f>
        <v>0</v>
      </c>
      <c r="L39" s="148">
        <f>'3.2.1'!L39/'3.2.1.a'!$L$106</f>
        <v>0</v>
      </c>
      <c r="M39" s="148">
        <f>'3.2.1'!M39/'3.2.1.a'!$M$106</f>
        <v>0</v>
      </c>
    </row>
    <row r="40" spans="1:13" s="48" customFormat="1" ht="20.100000000000001" customHeight="1" x14ac:dyDescent="0.25">
      <c r="A40" s="45" t="s">
        <v>486</v>
      </c>
      <c r="B40" s="56" t="s">
        <v>449</v>
      </c>
      <c r="C40" s="148">
        <f>'3.2.1'!C40/'3.2.1.a'!$C$106</f>
        <v>3.3075430772750439E-4</v>
      </c>
      <c r="D40" s="148">
        <f>'3.2.1'!D40/'3.2.1.a'!$D$106</f>
        <v>3.5485171398200611E-4</v>
      </c>
      <c r="E40" s="148">
        <f>'3.2.1'!E40/'3.2.1.a'!$E$106</f>
        <v>3.5084000104055029E-4</v>
      </c>
      <c r="F40" s="148">
        <f>'3.2.1'!F40/'3.2.1.a'!$F$106</f>
        <v>3.3418857070244517E-4</v>
      </c>
      <c r="G40" s="148">
        <f>'3.2.1'!G40/'3.2.1.a'!$G$106</f>
        <v>3.2701406297818997E-4</v>
      </c>
      <c r="H40" s="148">
        <f>'3.2.1'!H40/'3.2.1.a'!$H$106</f>
        <v>3.1068208777596668E-4</v>
      </c>
      <c r="I40" s="148">
        <f>'3.2.1'!I40/'3.2.1.a'!$I$106</f>
        <v>2.884173033425592E-4</v>
      </c>
      <c r="J40" s="148">
        <f>'3.2.1'!J40/'3.2.1.a'!$J$106</f>
        <v>2.7431949906301468E-4</v>
      </c>
      <c r="K40" s="148">
        <f>'3.2.1'!K40/'3.2.1.a'!$K$106</f>
        <v>2.3165139887817792E-4</v>
      </c>
      <c r="L40" s="148">
        <f>'3.2.1'!L40/'3.2.1.a'!$L$106</f>
        <v>2.1059295663115147E-4</v>
      </c>
      <c r="M40" s="148">
        <f>'3.2.1'!M40/'3.2.1.a'!$M$106</f>
        <v>2.1012540504355387E-4</v>
      </c>
    </row>
    <row r="41" spans="1:13" ht="20.100000000000001" customHeight="1" x14ac:dyDescent="0.25">
      <c r="A41" s="21">
        <v>11414</v>
      </c>
      <c r="B41" s="22" t="s">
        <v>450</v>
      </c>
      <c r="C41" s="147">
        <f>'3.2.1'!C41/'3.2.1.a'!$C$106</f>
        <v>6.8176496122750079E-3</v>
      </c>
      <c r="D41" s="147">
        <f>'3.2.1'!D41/'3.2.1.a'!$D$106</f>
        <v>7.2838067276554007E-3</v>
      </c>
      <c r="E41" s="147">
        <f>'3.2.1'!E41/'3.2.1.a'!$E$106</f>
        <v>6.4121562877983533E-3</v>
      </c>
      <c r="F41" s="147">
        <f>'3.2.1'!F41/'3.2.1.a'!$F$106</f>
        <v>5.4699406623297721E-3</v>
      </c>
      <c r="G41" s="147">
        <f>'3.2.1'!G41/'3.2.1.a'!$G$106</f>
        <v>5.1483808726840311E-3</v>
      </c>
      <c r="H41" s="147">
        <f>'3.2.1'!H41/'3.2.1.a'!$H$106</f>
        <v>5.785111634514368E-3</v>
      </c>
      <c r="I41" s="147">
        <f>'3.2.1'!I41/'3.2.1.a'!$I$106</f>
        <v>5.3665899582219971E-3</v>
      </c>
      <c r="J41" s="147">
        <f>'3.2.1'!J41/'3.2.1.a'!$J$106</f>
        <v>5.2666037329312044E-3</v>
      </c>
      <c r="K41" s="147">
        <f>'3.2.1'!K41/'3.2.1.a'!$K$106</f>
        <v>5.227951560788111E-3</v>
      </c>
      <c r="L41" s="147">
        <f>'3.2.1'!L41/'3.2.1.a'!$L$106</f>
        <v>5.5232788065650209E-3</v>
      </c>
      <c r="M41" s="147">
        <f>'3.2.1'!M41/'3.2.1.a'!$M$106</f>
        <v>2.9469335882545654E-3</v>
      </c>
    </row>
    <row r="42" spans="1:13" ht="20.100000000000001" customHeight="1" x14ac:dyDescent="0.25">
      <c r="A42" s="38">
        <v>1142</v>
      </c>
      <c r="B42" s="39" t="s">
        <v>451</v>
      </c>
      <c r="C42" s="214">
        <f>'3.2.1'!C42/'3.2.1.a'!$C$106</f>
        <v>1.996514904740202E-3</v>
      </c>
      <c r="D42" s="214">
        <f>'3.2.1'!D42/'3.2.1.a'!$D$106</f>
        <v>2.0470175235205706E-3</v>
      </c>
      <c r="E42" s="214">
        <f>'3.2.1'!E42/'3.2.1.a'!$E$106</f>
        <v>5.9927960286286334E-4</v>
      </c>
      <c r="F42" s="214">
        <f>'3.2.1'!F42/'3.2.1.a'!$F$106</f>
        <v>1.3775168820015084E-4</v>
      </c>
      <c r="G42" s="214">
        <f>'3.2.1'!G42/'3.2.1.a'!$G$106</f>
        <v>4.2411453043483829E-6</v>
      </c>
      <c r="H42" s="214">
        <f>'3.2.1'!H42/'3.2.1.a'!$H$106</f>
        <v>5.455800955687718E-4</v>
      </c>
      <c r="I42" s="214">
        <f>'3.2.1'!I42/'3.2.1.a'!$I$106</f>
        <v>9.572380011462153E-4</v>
      </c>
      <c r="J42" s="214">
        <f>'3.2.1'!J42/'3.2.1.a'!$J$106</f>
        <v>8.8397028958258164E-4</v>
      </c>
      <c r="K42" s="214">
        <f>'3.2.1'!K42/'3.2.1.a'!$K$106</f>
        <v>5.6082974188697806E-4</v>
      </c>
      <c r="L42" s="214">
        <f>'3.2.1'!L42/'3.2.1.a'!$L$106</f>
        <v>3.7473549604060861E-4</v>
      </c>
      <c r="M42" s="214">
        <f>'3.2.1'!M42/'3.2.1.a'!$M$106</f>
        <v>2.6659904709173395E-4</v>
      </c>
    </row>
    <row r="43" spans="1:13" ht="20.100000000000001" customHeight="1" x14ac:dyDescent="0.25">
      <c r="A43" s="38">
        <v>1143</v>
      </c>
      <c r="B43" s="39" t="s">
        <v>268</v>
      </c>
      <c r="C43" s="214">
        <f>'3.2.1'!C43/'3.2.1.a'!$C$106</f>
        <v>0</v>
      </c>
      <c r="D43" s="214">
        <f>'3.2.1'!D43/'3.2.1.a'!$D$106</f>
        <v>0</v>
      </c>
      <c r="E43" s="214">
        <f>'3.2.1'!E43/'3.2.1.a'!$E$106</f>
        <v>0</v>
      </c>
      <c r="F43" s="214">
        <f>'3.2.1'!F43/'3.2.1.a'!$F$106</f>
        <v>0</v>
      </c>
      <c r="G43" s="214">
        <f>'3.2.1'!G43/'3.2.1.a'!$G$106</f>
        <v>0</v>
      </c>
      <c r="H43" s="214">
        <f>'3.2.1'!H43/'3.2.1.a'!$H$106</f>
        <v>0</v>
      </c>
      <c r="I43" s="214">
        <f>'3.2.1'!I43/'3.2.1.a'!$I$106</f>
        <v>0</v>
      </c>
      <c r="J43" s="214">
        <f>'3.2.1'!J43/'3.2.1.a'!$J$106</f>
        <v>0</v>
      </c>
      <c r="K43" s="214">
        <f>'3.2.1'!K43/'3.2.1.a'!$K$106</f>
        <v>0</v>
      </c>
      <c r="L43" s="214">
        <f>'3.2.1'!L43/'3.2.1.a'!$L$106</f>
        <v>0</v>
      </c>
      <c r="M43" s="214">
        <f>'3.2.1'!M43/'3.2.1.a'!$M$106</f>
        <v>0</v>
      </c>
    </row>
    <row r="44" spans="1:13" ht="20.100000000000001" customHeight="1" x14ac:dyDescent="0.25">
      <c r="A44" s="38">
        <v>1144</v>
      </c>
      <c r="B44" s="39" t="s">
        <v>269</v>
      </c>
      <c r="C44" s="214">
        <f>'3.2.1'!C44/'3.2.1.a'!$C$106</f>
        <v>2.4549584417039578E-3</v>
      </c>
      <c r="D44" s="214">
        <f>'3.2.1'!D44/'3.2.1.a'!$D$106</f>
        <v>2.4328844762637265E-3</v>
      </c>
      <c r="E44" s="214">
        <f>'3.2.1'!E44/'3.2.1.a'!$E$106</f>
        <v>2.5189147159214585E-3</v>
      </c>
      <c r="F44" s="214">
        <f>'3.2.1'!F44/'3.2.1.a'!$F$106</f>
        <v>2.558006698216808E-3</v>
      </c>
      <c r="G44" s="214">
        <f>'3.2.1'!G44/'3.2.1.a'!$G$106</f>
        <v>2.528329691641375E-3</v>
      </c>
      <c r="H44" s="214">
        <f>'3.2.1'!H44/'3.2.1.a'!$H$106</f>
        <v>2.6106222428515227E-3</v>
      </c>
      <c r="I44" s="214">
        <f>'3.2.1'!I44/'3.2.1.a'!$I$106</f>
        <v>2.3165862102748494E-3</v>
      </c>
      <c r="J44" s="214">
        <f>'3.2.1'!J44/'3.2.1.a'!$J$106</f>
        <v>2.1381567232148218E-3</v>
      </c>
      <c r="K44" s="214">
        <f>'3.2.1'!K44/'3.2.1.a'!$K$106</f>
        <v>2.1483217291213873E-3</v>
      </c>
      <c r="L44" s="214">
        <f>'3.2.1'!L44/'3.2.1.a'!$L$106</f>
        <v>2.0388415697014011E-3</v>
      </c>
      <c r="M44" s="214">
        <f>'3.2.1'!M44/'3.2.1.a'!$M$106</f>
        <v>2.3016645429124356E-3</v>
      </c>
    </row>
    <row r="45" spans="1:13" s="48" customFormat="1" ht="20.100000000000001" customHeight="1" x14ac:dyDescent="0.25">
      <c r="A45" s="45" t="s">
        <v>452</v>
      </c>
      <c r="B45" s="56" t="s">
        <v>453</v>
      </c>
      <c r="C45" s="148">
        <f>'3.2.1'!C45/'3.2.1.a'!$C$106</f>
        <v>7.6671934691715854E-4</v>
      </c>
      <c r="D45" s="148">
        <f>'3.2.1'!D45/'3.2.1.a'!$D$106</f>
        <v>7.3834952319518728E-4</v>
      </c>
      <c r="E45" s="148">
        <f>'3.2.1'!E45/'3.2.1.a'!$E$106</f>
        <v>7.4068181492950851E-4</v>
      </c>
      <c r="F45" s="148">
        <f>'3.2.1'!F45/'3.2.1.a'!$F$106</f>
        <v>7.1054928817494277E-4</v>
      </c>
      <c r="G45" s="148">
        <f>'3.2.1'!G45/'3.2.1.a'!$G$106</f>
        <v>7.7674454432316716E-4</v>
      </c>
      <c r="H45" s="148">
        <f>'3.2.1'!H45/'3.2.1.a'!$H$106</f>
        <v>8.4824855056892456E-4</v>
      </c>
      <c r="I45" s="148">
        <f>'3.2.1'!I45/'3.2.1.a'!$I$106</f>
        <v>6.7858458405430382E-4</v>
      </c>
      <c r="J45" s="148">
        <f>'3.2.1'!J45/'3.2.1.a'!$J$106</f>
        <v>6.9454449963928314E-4</v>
      </c>
      <c r="K45" s="148">
        <f>'3.2.1'!K45/'3.2.1.a'!$K$106</f>
        <v>6.5229449350891135E-4</v>
      </c>
      <c r="L45" s="148">
        <f>'3.2.1'!L45/'3.2.1.a'!$L$106</f>
        <v>3.7823481481998061E-4</v>
      </c>
      <c r="M45" s="148">
        <f>'3.2.1'!M45/'3.2.1.a'!$M$106</f>
        <v>3.898280254372383E-4</v>
      </c>
    </row>
    <row r="46" spans="1:13" s="48" customFormat="1" ht="20.100000000000001" customHeight="1" x14ac:dyDescent="0.25">
      <c r="A46" s="45" t="s">
        <v>454</v>
      </c>
      <c r="B46" s="56" t="s">
        <v>455</v>
      </c>
      <c r="C46" s="148">
        <f>'3.2.1'!C46/'3.2.1.a'!$C$106</f>
        <v>7.2839391030835748E-4</v>
      </c>
      <c r="D46" s="148">
        <f>'3.2.1'!D46/'3.2.1.a'!$D$106</f>
        <v>7.4693280168641588E-4</v>
      </c>
      <c r="E46" s="148">
        <f>'3.2.1'!E46/'3.2.1.a'!$E$106</f>
        <v>7.3070698037077655E-4</v>
      </c>
      <c r="F46" s="148">
        <f>'3.2.1'!F46/'3.2.1.a'!$F$106</f>
        <v>7.4797070993820071E-4</v>
      </c>
      <c r="G46" s="148">
        <f>'3.2.1'!G46/'3.2.1.a'!$G$106</f>
        <v>7.1728448379317143E-4</v>
      </c>
      <c r="H46" s="148">
        <f>'3.2.1'!H46/'3.2.1.a'!$H$106</f>
        <v>7.0744696908679381E-4</v>
      </c>
      <c r="I46" s="148">
        <f>'3.2.1'!I46/'3.2.1.a'!$I$106</f>
        <v>6.7675915507052747E-4</v>
      </c>
      <c r="J46" s="148">
        <f>'3.2.1'!J46/'3.2.1.a'!$J$106</f>
        <v>5.0133297628919711E-4</v>
      </c>
      <c r="K46" s="148">
        <f>'3.2.1'!K46/'3.2.1.a'!$K$106</f>
        <v>3.3012329633569631E-4</v>
      </c>
      <c r="L46" s="148">
        <f>'3.2.1'!L46/'3.2.1.a'!$L$106</f>
        <v>1.3868337799883762E-4</v>
      </c>
      <c r="M46" s="148">
        <f>'3.2.1'!M46/'3.2.1.a'!$M$106</f>
        <v>2.3291057547216478E-5</v>
      </c>
    </row>
    <row r="47" spans="1:13" s="48" customFormat="1" ht="20.100000000000001" customHeight="1" x14ac:dyDescent="0.25">
      <c r="A47" s="45" t="s">
        <v>456</v>
      </c>
      <c r="B47" s="56" t="s">
        <v>457</v>
      </c>
      <c r="C47" s="148">
        <f>'3.2.1'!C47/'3.2.1.a'!$C$106</f>
        <v>3.117710547352997E-4</v>
      </c>
      <c r="D47" s="148">
        <f>'3.2.1'!D47/'3.2.1.a'!$D$106</f>
        <v>3.443760363857634E-4</v>
      </c>
      <c r="E47" s="148">
        <f>'3.2.1'!E47/'3.2.1.a'!$E$106</f>
        <v>4.0758901974968635E-4</v>
      </c>
      <c r="F47" s="148">
        <f>'3.2.1'!F47/'3.2.1.a'!$F$106</f>
        <v>4.1721028759556905E-4</v>
      </c>
      <c r="G47" s="148">
        <f>'3.2.1'!G47/'3.2.1.a'!$G$106</f>
        <v>4.3238652057388244E-4</v>
      </c>
      <c r="H47" s="148">
        <f>'3.2.1'!H47/'3.2.1.a'!$H$106</f>
        <v>4.9758713521344251E-4</v>
      </c>
      <c r="I47" s="148">
        <f>'3.2.1'!I47/'3.2.1.a'!$I$106</f>
        <v>4.6894161045649547E-4</v>
      </c>
      <c r="J47" s="148">
        <f>'3.2.1'!J47/'3.2.1.a'!$J$106</f>
        <v>4.5724536288552507E-4</v>
      </c>
      <c r="K47" s="148">
        <f>'3.2.1'!K47/'3.2.1.a'!$K$106</f>
        <v>5.8493758822959156E-4</v>
      </c>
      <c r="L47" s="148">
        <f>'3.2.1'!L47/'3.2.1.a'!$L$106</f>
        <v>6.9220146765474689E-4</v>
      </c>
      <c r="M47" s="148">
        <f>'3.2.1'!M47/'3.2.1.a'!$M$106</f>
        <v>7.9213193945451587E-4</v>
      </c>
    </row>
    <row r="48" spans="1:13" s="48" customFormat="1" ht="20.100000000000001" customHeight="1" x14ac:dyDescent="0.25">
      <c r="A48" s="45" t="s">
        <v>458</v>
      </c>
      <c r="B48" s="56" t="s">
        <v>488</v>
      </c>
      <c r="C48" s="148">
        <f>'3.2.1'!C48/'3.2.1.a'!$C$106</f>
        <v>0</v>
      </c>
      <c r="D48" s="148">
        <f>'3.2.1'!D48/'3.2.1.a'!$D$106</f>
        <v>0</v>
      </c>
      <c r="E48" s="148">
        <f>'3.2.1'!E48/'3.2.1.a'!$E$106</f>
        <v>0</v>
      </c>
      <c r="F48" s="148">
        <f>'3.2.1'!F48/'3.2.1.a'!$F$106</f>
        <v>0</v>
      </c>
      <c r="G48" s="148">
        <f>'3.2.1'!G48/'3.2.1.a'!$G$106</f>
        <v>0</v>
      </c>
      <c r="H48" s="148">
        <f>'3.2.1'!H48/'3.2.1.a'!$H$106</f>
        <v>0</v>
      </c>
      <c r="I48" s="148">
        <f>'3.2.1'!I48/'3.2.1.a'!$I$106</f>
        <v>0</v>
      </c>
      <c r="J48" s="148">
        <f>'3.2.1'!J48/'3.2.1.a'!$J$106</f>
        <v>0</v>
      </c>
      <c r="K48" s="148">
        <f>'3.2.1'!K48/'3.2.1.a'!$K$106</f>
        <v>0</v>
      </c>
      <c r="L48" s="148">
        <f>'3.2.1'!L48/'3.2.1.a'!$L$106</f>
        <v>0</v>
      </c>
      <c r="M48" s="148">
        <f>'3.2.1'!M48/'3.2.1.a'!$M$106</f>
        <v>0</v>
      </c>
    </row>
    <row r="49" spans="1:13" s="48" customFormat="1" ht="20.100000000000001" customHeight="1" x14ac:dyDescent="0.25">
      <c r="A49" s="45" t="s">
        <v>489</v>
      </c>
      <c r="B49" s="56" t="s">
        <v>459</v>
      </c>
      <c r="C49" s="148">
        <f>'3.2.1'!C49/'3.2.1.a'!$C$106</f>
        <v>6.4807412974314234E-4</v>
      </c>
      <c r="D49" s="148">
        <f>'3.2.1'!D49/'3.2.1.a'!$D$106</f>
        <v>6.0322611499635998E-4</v>
      </c>
      <c r="E49" s="148">
        <f>'3.2.1'!E49/'3.2.1.a'!$E$106</f>
        <v>6.3993690087148691E-4</v>
      </c>
      <c r="F49" s="148">
        <f>'3.2.1'!F49/'3.2.1.a'!$F$106</f>
        <v>6.8227641250809561E-4</v>
      </c>
      <c r="G49" s="148">
        <f>'3.2.1'!G49/'3.2.1.a'!$G$106</f>
        <v>6.01914142951154E-4</v>
      </c>
      <c r="H49" s="148">
        <f>'3.2.1'!H49/'3.2.1.a'!$H$106</f>
        <v>5.573395879823616E-4</v>
      </c>
      <c r="I49" s="148">
        <f>'3.2.1'!I49/'3.2.1.a'!$I$106</f>
        <v>4.9230086069352252E-4</v>
      </c>
      <c r="J49" s="148">
        <f>'3.2.1'!J49/'3.2.1.a'!$J$106</f>
        <v>4.8503388440081664E-4</v>
      </c>
      <c r="K49" s="148">
        <f>'3.2.1'!K49/'3.2.1.a'!$K$106</f>
        <v>5.8096635104718766E-4</v>
      </c>
      <c r="L49" s="148">
        <f>'3.2.1'!L49/'3.2.1.a'!$L$106</f>
        <v>8.2972190922783599E-4</v>
      </c>
      <c r="M49" s="148">
        <f>'3.2.1'!M49/'3.2.1.a'!$M$106</f>
        <v>1.0964135204734652E-3</v>
      </c>
    </row>
    <row r="50" spans="1:13" ht="20.100000000000001" customHeight="1" x14ac:dyDescent="0.25">
      <c r="A50" s="38">
        <v>1145</v>
      </c>
      <c r="B50" s="39" t="s">
        <v>270</v>
      </c>
      <c r="C50" s="214">
        <f>'3.2.1'!C50/'3.2.1.a'!$C$106</f>
        <v>1.4598588898276231E-3</v>
      </c>
      <c r="D50" s="214">
        <f>'3.2.1'!D50/'3.2.1.a'!$D$106</f>
        <v>1.557086827438738E-3</v>
      </c>
      <c r="E50" s="214">
        <f>'3.2.1'!E50/'3.2.1.a'!$E$106</f>
        <v>1.317715085908747E-3</v>
      </c>
      <c r="F50" s="214">
        <f>'3.2.1'!F50/'3.2.1.a'!$F$106</f>
        <v>1.1340739570663246E-3</v>
      </c>
      <c r="G50" s="214">
        <f>'3.2.1'!G50/'3.2.1.a'!$G$106</f>
        <v>1.1394116429931165E-3</v>
      </c>
      <c r="H50" s="214">
        <f>'3.2.1'!H50/'3.2.1.a'!$H$106</f>
        <v>1.1093810926121957E-3</v>
      </c>
      <c r="I50" s="214">
        <f>'3.2.1'!I50/'3.2.1.a'!$I$106</f>
        <v>1.2816781721900657E-3</v>
      </c>
      <c r="J50" s="214">
        <f>'3.2.1'!J50/'3.2.1.a'!$J$106</f>
        <v>1.1547336524556546E-3</v>
      </c>
      <c r="K50" s="214">
        <f>'3.2.1'!K50/'3.2.1.a'!$K$106</f>
        <v>1.5478147070183198E-3</v>
      </c>
      <c r="L50" s="214">
        <f>'3.2.1'!L50/'3.2.1.a'!$L$106</f>
        <v>1.0908364199996845E-3</v>
      </c>
      <c r="M50" s="214">
        <f>'3.2.1'!M50/'3.2.1.a'!$M$106</f>
        <v>7.9229022966498827E-4</v>
      </c>
    </row>
    <row r="51" spans="1:13" ht="20.100000000000001" customHeight="1" x14ac:dyDescent="0.25">
      <c r="A51" s="21">
        <v>11451</v>
      </c>
      <c r="B51" s="22" t="s">
        <v>271</v>
      </c>
      <c r="C51" s="147">
        <f>'3.2.1'!C51/'3.2.1.a'!$C$106</f>
        <v>0</v>
      </c>
      <c r="D51" s="147">
        <f>'3.2.1'!D51/'3.2.1.a'!$D$106</f>
        <v>0</v>
      </c>
      <c r="E51" s="147">
        <f>'3.2.1'!E51/'3.2.1.a'!$E$106</f>
        <v>0</v>
      </c>
      <c r="F51" s="147">
        <f>'3.2.1'!F51/'3.2.1.a'!$F$106</f>
        <v>0</v>
      </c>
      <c r="G51" s="147">
        <f>'3.2.1'!G51/'3.2.1.a'!$G$106</f>
        <v>0</v>
      </c>
      <c r="H51" s="147">
        <f>'3.2.1'!H51/'3.2.1.a'!$H$106</f>
        <v>0</v>
      </c>
      <c r="I51" s="147">
        <f>'3.2.1'!I51/'3.2.1.a'!$I$106</f>
        <v>0</v>
      </c>
      <c r="J51" s="147">
        <f>'3.2.1'!J51/'3.2.1.a'!$J$106</f>
        <v>0</v>
      </c>
      <c r="K51" s="147">
        <f>'3.2.1'!K51/'3.2.1.a'!$K$106</f>
        <v>0</v>
      </c>
      <c r="L51" s="147">
        <f>'3.2.1'!L51/'3.2.1.a'!$L$106</f>
        <v>0</v>
      </c>
      <c r="M51" s="147">
        <f>'3.2.1'!M51/'3.2.1.a'!$M$106</f>
        <v>0</v>
      </c>
    </row>
    <row r="52" spans="1:13" ht="20.100000000000001" customHeight="1" x14ac:dyDescent="0.25">
      <c r="A52" s="21">
        <v>11452</v>
      </c>
      <c r="B52" s="22" t="s">
        <v>460</v>
      </c>
      <c r="C52" s="147">
        <f>'3.2.1'!C52/'3.2.1.a'!$C$106</f>
        <v>1.4598588898276231E-3</v>
      </c>
      <c r="D52" s="147">
        <f>'3.2.1'!D52/'3.2.1.a'!$D$106</f>
        <v>1.557086827438738E-3</v>
      </c>
      <c r="E52" s="147">
        <f>'3.2.1'!E52/'3.2.1.a'!$E$106</f>
        <v>1.317715085908747E-3</v>
      </c>
      <c r="F52" s="147">
        <f>'3.2.1'!F52/'3.2.1.a'!$F$106</f>
        <v>1.1340739570663246E-3</v>
      </c>
      <c r="G52" s="147">
        <f>'3.2.1'!G52/'3.2.1.a'!$G$106</f>
        <v>1.1394116429931165E-3</v>
      </c>
      <c r="H52" s="147">
        <f>'3.2.1'!H52/'3.2.1.a'!$H$106</f>
        <v>1.1093810926121957E-3</v>
      </c>
      <c r="I52" s="147">
        <f>'3.2.1'!I52/'3.2.1.a'!$I$106</f>
        <v>1.2816781721900657E-3</v>
      </c>
      <c r="J52" s="147">
        <f>'3.2.1'!J52/'3.2.1.a'!$J$106</f>
        <v>1.1547336524556546E-3</v>
      </c>
      <c r="K52" s="147">
        <f>'3.2.1'!K52/'3.2.1.a'!$K$106</f>
        <v>1.5478147070183198E-3</v>
      </c>
      <c r="L52" s="147">
        <f>'3.2.1'!L52/'3.2.1.a'!$L$106</f>
        <v>1.0908364199996845E-3</v>
      </c>
      <c r="M52" s="147">
        <f>'3.2.1'!M52/'3.2.1.a'!$M$106</f>
        <v>7.9229022966498827E-4</v>
      </c>
    </row>
    <row r="53" spans="1:13" s="41" customFormat="1" ht="20.100000000000001" customHeight="1" x14ac:dyDescent="0.25">
      <c r="A53" s="38">
        <v>1146</v>
      </c>
      <c r="B53" s="39" t="s">
        <v>272</v>
      </c>
      <c r="C53" s="214">
        <f>'3.2.1'!C53/'3.2.1.a'!$C$106</f>
        <v>1.3418233340118641E-5</v>
      </c>
      <c r="D53" s="214">
        <f>'3.2.1'!D53/'3.2.1.a'!$D$106</f>
        <v>1.2680377048895639E-5</v>
      </c>
      <c r="E53" s="214">
        <f>'3.2.1'!E53/'3.2.1.a'!$E$106</f>
        <v>1.8871765450406664E-4</v>
      </c>
      <c r="F53" s="214">
        <f>'3.2.1'!F53/'3.2.1.a'!$F$106</f>
        <v>1.9447565773735896E-4</v>
      </c>
      <c r="G53" s="214">
        <f>'3.2.1'!G53/'3.2.1.a'!$G$106</f>
        <v>1.7274413885352588E-4</v>
      </c>
      <c r="H53" s="214">
        <f>'3.2.1'!H53/'3.2.1.a'!$H$106</f>
        <v>1.7711994022969797E-4</v>
      </c>
      <c r="I53" s="214">
        <f>'3.2.1'!I53/'3.2.1.a'!$I$106</f>
        <v>1.9539121836503051E-4</v>
      </c>
      <c r="J53" s="214">
        <f>'3.2.1'!J53/'3.2.1.a'!$J$106</f>
        <v>1.720980594395642E-4</v>
      </c>
      <c r="K53" s="214">
        <f>'3.2.1'!K53/'3.2.1.a'!$K$106</f>
        <v>1.5478458709926028E-4</v>
      </c>
      <c r="L53" s="214">
        <f>'3.2.1'!L53/'3.2.1.a'!$L$106</f>
        <v>1.4328769267957038E-4</v>
      </c>
      <c r="M53" s="214">
        <f>'3.2.1'!M53/'3.2.1.a'!$M$106</f>
        <v>1.1884533970295636E-4</v>
      </c>
    </row>
    <row r="54" spans="1:13" ht="20.100000000000001" customHeight="1" x14ac:dyDescent="0.25">
      <c r="A54" s="35">
        <v>115</v>
      </c>
      <c r="B54" s="36" t="s">
        <v>273</v>
      </c>
      <c r="C54" s="146">
        <f>'3.2.1'!C54/'3.2.1.a'!$C$106</f>
        <v>5.4255847193366074E-3</v>
      </c>
      <c r="D54" s="146">
        <f>'3.2.1'!D54/'3.2.1.a'!$D$106</f>
        <v>6.0901965033536834E-3</v>
      </c>
      <c r="E54" s="146">
        <f>'3.2.1'!E54/'3.2.1.a'!$E$106</f>
        <v>6.4653141906865557E-3</v>
      </c>
      <c r="F54" s="146">
        <f>'3.2.1'!F54/'3.2.1.a'!$F$106</f>
        <v>6.9356782312220725E-3</v>
      </c>
      <c r="G54" s="146">
        <f>'3.2.1'!G54/'3.2.1.a'!$G$106</f>
        <v>6.363270587270738E-3</v>
      </c>
      <c r="H54" s="146">
        <f>'3.2.1'!H54/'3.2.1.a'!$H$106</f>
        <v>6.4994568908585317E-3</v>
      </c>
      <c r="I54" s="146">
        <f>'3.2.1'!I54/'3.2.1.a'!$I$106</f>
        <v>5.0161060774169099E-3</v>
      </c>
      <c r="J54" s="146">
        <f>'3.2.1'!J54/'3.2.1.a'!$J$106</f>
        <v>4.9123471285156409E-3</v>
      </c>
      <c r="K54" s="146">
        <f>'3.2.1'!K54/'3.2.1.a'!$K$106</f>
        <v>5.8114329854139146E-3</v>
      </c>
      <c r="L54" s="146">
        <f>'3.2.1'!L54/'3.2.1.a'!$L$106</f>
        <v>5.7962274041802823E-3</v>
      </c>
      <c r="M54" s="146">
        <f>'3.2.1'!M54/'3.2.1.a'!$M$106</f>
        <v>6.1389323772102341E-3</v>
      </c>
    </row>
    <row r="55" spans="1:13" ht="20.100000000000001" customHeight="1" x14ac:dyDescent="0.25">
      <c r="A55" s="21">
        <v>1151</v>
      </c>
      <c r="B55" s="22" t="s">
        <v>461</v>
      </c>
      <c r="C55" s="147">
        <f>'3.2.1'!C55/'3.2.1.a'!$C$106</f>
        <v>5.4142944062568598E-3</v>
      </c>
      <c r="D55" s="147">
        <f>'3.2.1'!D55/'3.2.1.a'!$D$106</f>
        <v>6.080650207397344E-3</v>
      </c>
      <c r="E55" s="147">
        <f>'3.2.1'!E55/'3.2.1.a'!$E$106</f>
        <v>6.4458776197193627E-3</v>
      </c>
      <c r="F55" s="147">
        <f>'3.2.1'!F55/'3.2.1.a'!$F$106</f>
        <v>6.9082758743694928E-3</v>
      </c>
      <c r="G55" s="147">
        <f>'3.2.1'!G55/'3.2.1.a'!$G$106</f>
        <v>6.3352163417231466E-3</v>
      </c>
      <c r="H55" s="147">
        <f>'3.2.1'!H55/'3.2.1.a'!$H$106</f>
        <v>6.4828885746208136E-3</v>
      </c>
      <c r="I55" s="147">
        <f>'3.2.1'!I55/'3.2.1.a'!$I$106</f>
        <v>4.9938917373377181E-3</v>
      </c>
      <c r="J55" s="147">
        <f>'3.2.1'!J55/'3.2.1.a'!$J$106</f>
        <v>4.902354060280209E-3</v>
      </c>
      <c r="K55" s="147">
        <f>'3.2.1'!K55/'3.2.1.a'!$K$106</f>
        <v>5.7930442563734795E-3</v>
      </c>
      <c r="L55" s="147">
        <f>'3.2.1'!L55/'3.2.1.a'!$L$106</f>
        <v>5.7839523123343088E-3</v>
      </c>
      <c r="M55" s="147">
        <f>'3.2.1'!M55/'3.2.1.a'!$M$106</f>
        <v>6.1321433370968119E-3</v>
      </c>
    </row>
    <row r="56" spans="1:13" ht="20.100000000000001" customHeight="1" x14ac:dyDescent="0.25">
      <c r="A56" s="21">
        <v>1152</v>
      </c>
      <c r="B56" s="22" t="s">
        <v>462</v>
      </c>
      <c r="C56" s="147">
        <f>'3.2.1'!C56/'3.2.1.a'!$C$106</f>
        <v>1.1290313079748123E-5</v>
      </c>
      <c r="D56" s="147">
        <f>'3.2.1'!D56/'3.2.1.a'!$D$106</f>
        <v>9.546295956340191E-6</v>
      </c>
      <c r="E56" s="147">
        <f>'3.2.1'!E56/'3.2.1.a'!$E$106</f>
        <v>1.9436570967192551E-5</v>
      </c>
      <c r="F56" s="147">
        <f>'3.2.1'!F56/'3.2.1.a'!$F$106</f>
        <v>2.7402356852580803E-5</v>
      </c>
      <c r="G56" s="147">
        <f>'3.2.1'!G56/'3.2.1.a'!$G$106</f>
        <v>2.8054245547593139E-5</v>
      </c>
      <c r="H56" s="147">
        <f>'3.2.1'!H56/'3.2.1.a'!$H$106</f>
        <v>1.6568316237718251E-5</v>
      </c>
      <c r="I56" s="147">
        <f>'3.2.1'!I56/'3.2.1.a'!$I$106</f>
        <v>2.22143400791919E-5</v>
      </c>
      <c r="J56" s="147">
        <f>'3.2.1'!J56/'3.2.1.a'!$J$106</f>
        <v>9.9930682354313322E-6</v>
      </c>
      <c r="K56" s="147">
        <f>'3.2.1'!K56/'3.2.1.a'!$K$106</f>
        <v>1.8388729040434793E-5</v>
      </c>
      <c r="L56" s="147">
        <f>'3.2.1'!L56/'3.2.1.a'!$L$106</f>
        <v>1.2275091845973066E-5</v>
      </c>
      <c r="M56" s="147">
        <f>'3.2.1'!M56/'3.2.1.a'!$M$106</f>
        <v>6.7890401134214877E-6</v>
      </c>
    </row>
    <row r="57" spans="1:13" ht="20.100000000000001" customHeight="1" x14ac:dyDescent="0.25">
      <c r="A57" s="21">
        <v>1153</v>
      </c>
      <c r="B57" s="22" t="s">
        <v>274</v>
      </c>
      <c r="C57" s="147">
        <f>'3.2.1'!C57/'3.2.1.a'!$C$106</f>
        <v>0</v>
      </c>
      <c r="D57" s="147">
        <f>'3.2.1'!D57/'3.2.1.a'!$D$106</f>
        <v>0</v>
      </c>
      <c r="E57" s="147">
        <f>'3.2.1'!E57/'3.2.1.a'!$E$106</f>
        <v>0</v>
      </c>
      <c r="F57" s="147">
        <f>'3.2.1'!F57/'3.2.1.a'!$F$106</f>
        <v>0</v>
      </c>
      <c r="G57" s="147">
        <f>'3.2.1'!G57/'3.2.1.a'!$G$106</f>
        <v>0</v>
      </c>
      <c r="H57" s="147">
        <f>'3.2.1'!H57/'3.2.1.a'!$H$106</f>
        <v>0</v>
      </c>
      <c r="I57" s="147">
        <f>'3.2.1'!I57/'3.2.1.a'!$I$106</f>
        <v>0</v>
      </c>
      <c r="J57" s="147">
        <f>'3.2.1'!J57/'3.2.1.a'!$J$106</f>
        <v>0</v>
      </c>
      <c r="K57" s="147">
        <f>'3.2.1'!K57/'3.2.1.a'!$K$106</f>
        <v>0</v>
      </c>
      <c r="L57" s="147">
        <f>'3.2.1'!L57/'3.2.1.a'!$L$106</f>
        <v>0</v>
      </c>
      <c r="M57" s="147">
        <f>'3.2.1'!M57/'3.2.1.a'!$M$106</f>
        <v>0</v>
      </c>
    </row>
    <row r="58" spans="1:13" ht="20.100000000000001" customHeight="1" x14ac:dyDescent="0.25">
      <c r="A58" s="21">
        <v>1154</v>
      </c>
      <c r="B58" s="22" t="s">
        <v>275</v>
      </c>
      <c r="C58" s="147">
        <f>'3.2.1'!C58/'3.2.1.a'!$C$106</f>
        <v>0</v>
      </c>
      <c r="D58" s="147">
        <f>'3.2.1'!D58/'3.2.1.a'!$D$106</f>
        <v>0</v>
      </c>
      <c r="E58" s="147">
        <f>'3.2.1'!E58/'3.2.1.a'!$E$106</f>
        <v>0</v>
      </c>
      <c r="F58" s="147">
        <f>'3.2.1'!F58/'3.2.1.a'!$F$106</f>
        <v>0</v>
      </c>
      <c r="G58" s="147">
        <f>'3.2.1'!G58/'3.2.1.a'!$G$106</f>
        <v>0</v>
      </c>
      <c r="H58" s="147">
        <f>'3.2.1'!H58/'3.2.1.a'!$H$106</f>
        <v>0</v>
      </c>
      <c r="I58" s="147">
        <f>'3.2.1'!I58/'3.2.1.a'!$I$106</f>
        <v>0</v>
      </c>
      <c r="J58" s="147">
        <f>'3.2.1'!J58/'3.2.1.a'!$J$106</f>
        <v>0</v>
      </c>
      <c r="K58" s="147">
        <f>'3.2.1'!K58/'3.2.1.a'!$K$106</f>
        <v>0</v>
      </c>
      <c r="L58" s="147">
        <f>'3.2.1'!L58/'3.2.1.a'!$L$106</f>
        <v>0</v>
      </c>
      <c r="M58" s="147">
        <f>'3.2.1'!M58/'3.2.1.a'!$M$106</f>
        <v>0</v>
      </c>
    </row>
    <row r="59" spans="1:13" ht="20.100000000000001" customHeight="1" x14ac:dyDescent="0.25">
      <c r="A59" s="21">
        <v>1155</v>
      </c>
      <c r="B59" s="22" t="s">
        <v>276</v>
      </c>
      <c r="C59" s="147">
        <f>'3.2.1'!C59/'3.2.1.a'!$C$106</f>
        <v>0</v>
      </c>
      <c r="D59" s="147">
        <f>'3.2.1'!D59/'3.2.1.a'!$D$106</f>
        <v>0</v>
      </c>
      <c r="E59" s="147">
        <f>'3.2.1'!E59/'3.2.1.a'!$E$106</f>
        <v>0</v>
      </c>
      <c r="F59" s="147">
        <f>'3.2.1'!F59/'3.2.1.a'!$F$106</f>
        <v>0</v>
      </c>
      <c r="G59" s="147">
        <f>'3.2.1'!G59/'3.2.1.a'!$G$106</f>
        <v>0</v>
      </c>
      <c r="H59" s="147">
        <f>'3.2.1'!H59/'3.2.1.a'!$H$106</f>
        <v>0</v>
      </c>
      <c r="I59" s="147">
        <f>'3.2.1'!I59/'3.2.1.a'!$I$106</f>
        <v>0</v>
      </c>
      <c r="J59" s="147">
        <f>'3.2.1'!J59/'3.2.1.a'!$J$106</f>
        <v>0</v>
      </c>
      <c r="K59" s="147">
        <f>'3.2.1'!K59/'3.2.1.a'!$K$106</f>
        <v>0</v>
      </c>
      <c r="L59" s="147">
        <f>'3.2.1'!L59/'3.2.1.a'!$L$106</f>
        <v>0</v>
      </c>
      <c r="M59" s="147">
        <f>'3.2.1'!M59/'3.2.1.a'!$M$106</f>
        <v>0</v>
      </c>
    </row>
    <row r="60" spans="1:13" ht="20.100000000000001" customHeight="1" x14ac:dyDescent="0.25">
      <c r="A60" s="21">
        <v>1156</v>
      </c>
      <c r="B60" s="22" t="s">
        <v>277</v>
      </c>
      <c r="C60" s="147">
        <f>'3.2.1'!C60/'3.2.1.a'!$C$106</f>
        <v>0</v>
      </c>
      <c r="D60" s="147">
        <f>'3.2.1'!D60/'3.2.1.a'!$D$106</f>
        <v>0</v>
      </c>
      <c r="E60" s="147">
        <f>'3.2.1'!E60/'3.2.1.a'!$E$106</f>
        <v>0</v>
      </c>
      <c r="F60" s="147">
        <f>'3.2.1'!F60/'3.2.1.a'!$F$106</f>
        <v>0</v>
      </c>
      <c r="G60" s="147">
        <f>'3.2.1'!G60/'3.2.1.a'!$G$106</f>
        <v>0</v>
      </c>
      <c r="H60" s="147">
        <f>'3.2.1'!H60/'3.2.1.a'!$H$106</f>
        <v>0</v>
      </c>
      <c r="I60" s="147">
        <f>'3.2.1'!I60/'3.2.1.a'!$I$106</f>
        <v>0</v>
      </c>
      <c r="J60" s="147">
        <f>'3.2.1'!J60/'3.2.1.a'!$J$106</f>
        <v>0</v>
      </c>
      <c r="K60" s="147">
        <f>'3.2.1'!K60/'3.2.1.a'!$K$106</f>
        <v>0</v>
      </c>
      <c r="L60" s="147">
        <f>'3.2.1'!L60/'3.2.1.a'!$L$106</f>
        <v>0</v>
      </c>
      <c r="M60" s="147">
        <f>'3.2.1'!M60/'3.2.1.a'!$M$106</f>
        <v>0</v>
      </c>
    </row>
    <row r="61" spans="1:13" ht="20.100000000000001" customHeight="1" x14ac:dyDescent="0.25">
      <c r="A61" s="35">
        <v>116</v>
      </c>
      <c r="B61" s="36" t="s">
        <v>278</v>
      </c>
      <c r="C61" s="146">
        <f>'3.2.1'!C61/'3.2.1.a'!$C$106</f>
        <v>4.7450410134521513E-5</v>
      </c>
      <c r="D61" s="146">
        <f>'3.2.1'!D61/'3.2.1.a'!$D$106</f>
        <v>7.4209773417859752E-5</v>
      </c>
      <c r="E61" s="146">
        <f>'3.2.1'!E61/'3.2.1.a'!$E$106</f>
        <v>-9.9759763084764354E-5</v>
      </c>
      <c r="F61" s="146">
        <f>'3.2.1'!F61/'3.2.1.a'!$F$106</f>
        <v>1.086332029539245E-4</v>
      </c>
      <c r="G61" s="146">
        <f>'3.2.1'!G61/'3.2.1.a'!$G$106</f>
        <v>-7.0924011356382356E-6</v>
      </c>
      <c r="H61" s="146">
        <f>'3.2.1'!H61/'3.2.1.a'!$H$106</f>
        <v>-8.1790974786129E-5</v>
      </c>
      <c r="I61" s="146">
        <f>'3.2.1'!I61/'3.2.1.a'!$I$106</f>
        <v>1.4844830259319659E-7</v>
      </c>
      <c r="J61" s="146">
        <f>'3.2.1'!J61/'3.2.1.a'!$J$106</f>
        <v>1.1103216637696821E-11</v>
      </c>
      <c r="K61" s="146">
        <f>'3.2.1'!K61/'3.2.1.a'!$K$106</f>
        <v>5.3757717041961327E-8</v>
      </c>
      <c r="L61" s="146">
        <f>'3.2.1'!L61/'3.2.1.a'!$L$106</f>
        <v>6.8113229962572444E-9</v>
      </c>
      <c r="M61" s="146">
        <f>'3.2.1'!M61/'3.2.1.a'!$M$106</f>
        <v>-1.0721639754268705E-6</v>
      </c>
    </row>
    <row r="62" spans="1:13" ht="20.100000000000001" customHeight="1" x14ac:dyDescent="0.25">
      <c r="A62" s="32">
        <v>12</v>
      </c>
      <c r="B62" s="33" t="s">
        <v>246</v>
      </c>
      <c r="C62" s="213">
        <f>'3.2.1'!C62/'3.2.1.a'!$C$106</f>
        <v>7.503492940490529E-2</v>
      </c>
      <c r="D62" s="213">
        <f>'3.2.1'!D62/'3.2.1.a'!$D$106</f>
        <v>7.5680673253482447E-2</v>
      </c>
      <c r="E62" s="213">
        <f>'3.2.1'!E62/'3.2.1.a'!$E$106</f>
        <v>7.5415465075146931E-2</v>
      </c>
      <c r="F62" s="213">
        <f>'3.2.1'!F62/'3.2.1.a'!$F$106</f>
        <v>7.4036262445222739E-2</v>
      </c>
      <c r="G62" s="213">
        <f>'3.2.1'!G62/'3.2.1.a'!$G$106</f>
        <v>7.3661794147671655E-2</v>
      </c>
      <c r="H62" s="213">
        <f>'3.2.1'!H62/'3.2.1.a'!$H$106</f>
        <v>7.2748102335978324E-2</v>
      </c>
      <c r="I62" s="213">
        <f>'3.2.1'!I62/'3.2.1.a'!$I$106</f>
        <v>7.3025873366015001E-2</v>
      </c>
      <c r="J62" s="213">
        <f>'3.2.1'!J62/'3.2.1.a'!$J$106</f>
        <v>7.4768342044311792E-2</v>
      </c>
      <c r="K62" s="213">
        <f>'3.2.1'!K62/'3.2.1.a'!$K$106</f>
        <v>7.4409807710572595E-2</v>
      </c>
      <c r="L62" s="213">
        <f>'3.2.1'!L62/'3.2.1.a'!$L$106</f>
        <v>7.4508316694535004E-2</v>
      </c>
      <c r="M62" s="213">
        <f>'3.2.1'!M62/'3.2.1.a'!$M$106</f>
        <v>7.3560676128798158E-2</v>
      </c>
    </row>
    <row r="63" spans="1:13" ht="20.100000000000001" customHeight="1" x14ac:dyDescent="0.25">
      <c r="A63" s="35">
        <v>121</v>
      </c>
      <c r="B63" s="36" t="s">
        <v>279</v>
      </c>
      <c r="C63" s="146">
        <f>'3.2.1'!C63/'3.2.1.a'!$C$106</f>
        <v>5.4228584963422387E-2</v>
      </c>
      <c r="D63" s="146">
        <f>'3.2.1'!D63/'3.2.1.a'!$D$106</f>
        <v>5.5679184923288237E-2</v>
      </c>
      <c r="E63" s="146">
        <f>'3.2.1'!E63/'3.2.1.a'!$E$106</f>
        <v>5.6435503868766036E-2</v>
      </c>
      <c r="F63" s="146">
        <f>'3.2.1'!F63/'3.2.1.a'!$F$106</f>
        <v>5.5363916981943005E-2</v>
      </c>
      <c r="G63" s="146">
        <f>'3.2.1'!G63/'3.2.1.a'!$G$106</f>
        <v>5.4585395276974917E-2</v>
      </c>
      <c r="H63" s="146">
        <f>'3.2.1'!H63/'3.2.1.a'!$H$106</f>
        <v>5.3445387304840879E-2</v>
      </c>
      <c r="I63" s="146">
        <f>'3.2.1'!I63/'3.2.1.a'!$I$106</f>
        <v>5.3439921513876776E-2</v>
      </c>
      <c r="J63" s="146">
        <f>'3.2.1'!J63/'3.2.1.a'!$J$106</f>
        <v>5.3628096585447441E-2</v>
      </c>
      <c r="K63" s="146">
        <f>'3.2.1'!K63/'3.2.1.a'!$K$106</f>
        <v>5.3297002762464622E-2</v>
      </c>
      <c r="L63" s="146">
        <f>'3.2.1'!L63/'3.2.1.a'!$L$106</f>
        <v>5.3416426513398368E-2</v>
      </c>
      <c r="M63" s="146">
        <f>'3.2.1'!M63/'3.2.1.a'!$M$106</f>
        <v>5.2015691655674726E-2</v>
      </c>
    </row>
    <row r="64" spans="1:13" ht="20.100000000000001" customHeight="1" x14ac:dyDescent="0.25">
      <c r="A64" s="21">
        <v>1211</v>
      </c>
      <c r="B64" s="22" t="s">
        <v>280</v>
      </c>
      <c r="C64" s="147">
        <f>'3.2.1'!C64/'3.2.1.a'!$C$106</f>
        <v>1.0912781891608188E-2</v>
      </c>
      <c r="D64" s="147">
        <f>'3.2.1'!D64/'3.2.1.a'!$D$106</f>
        <v>1.0981993134886306E-2</v>
      </c>
      <c r="E64" s="147">
        <f>'3.2.1'!E64/'3.2.1.a'!$E$106</f>
        <v>1.1098138783507381E-2</v>
      </c>
      <c r="F64" s="147">
        <f>'3.2.1'!F64/'3.2.1.a'!$F$106</f>
        <v>1.049613524968682E-2</v>
      </c>
      <c r="G64" s="147">
        <f>'3.2.1'!G64/'3.2.1.a'!$G$106</f>
        <v>1.0538867349540654E-2</v>
      </c>
      <c r="H64" s="147">
        <f>'3.2.1'!H64/'3.2.1.a'!$H$106</f>
        <v>1.0059232458454578E-2</v>
      </c>
      <c r="I64" s="147">
        <f>'3.2.1'!I64/'3.2.1.a'!$I$106</f>
        <v>1.0125249112824392E-2</v>
      </c>
      <c r="J64" s="147">
        <f>'3.2.1'!J64/'3.2.1.a'!$J$106</f>
        <v>1.0137526590087171E-2</v>
      </c>
      <c r="K64" s="147">
        <f>'3.2.1'!K64/'3.2.1.a'!$K$106</f>
        <v>1.0040260473607343E-2</v>
      </c>
      <c r="L64" s="147">
        <f>'3.2.1'!L64/'3.2.1.a'!$L$106</f>
        <v>1.0063503780846981E-2</v>
      </c>
      <c r="M64" s="147">
        <f>'3.2.1'!M64/'3.2.1.a'!$M$106</f>
        <v>9.7988860491958103E-3</v>
      </c>
    </row>
    <row r="65" spans="1:13" ht="20.100000000000001" customHeight="1" x14ac:dyDescent="0.25">
      <c r="A65" s="21">
        <v>1212</v>
      </c>
      <c r="B65" s="22" t="s">
        <v>281</v>
      </c>
      <c r="C65" s="147">
        <f>'3.2.1'!C65/'3.2.1.a'!$C$106</f>
        <v>4.1868397402797901E-2</v>
      </c>
      <c r="D65" s="147">
        <f>'3.2.1'!D65/'3.2.1.a'!$D$106</f>
        <v>4.2968752778831922E-2</v>
      </c>
      <c r="E65" s="147">
        <f>'3.2.1'!E65/'3.2.1.a'!$E$106</f>
        <v>4.3493902043931575E-2</v>
      </c>
      <c r="F65" s="147">
        <f>'3.2.1'!F65/'3.2.1.a'!$F$106</f>
        <v>4.2908599655067249E-2</v>
      </c>
      <c r="G65" s="147">
        <f>'3.2.1'!G65/'3.2.1.a'!$G$106</f>
        <v>4.2141687220728391E-2</v>
      </c>
      <c r="H65" s="147">
        <f>'3.2.1'!H65/'3.2.1.a'!$H$106</f>
        <v>4.14377433057245E-2</v>
      </c>
      <c r="I65" s="147">
        <f>'3.2.1'!I65/'3.2.1.a'!$I$106</f>
        <v>4.1688384787521029E-2</v>
      </c>
      <c r="J65" s="147">
        <f>'3.2.1'!J65/'3.2.1.a'!$J$106</f>
        <v>4.1933876318030777E-2</v>
      </c>
      <c r="K65" s="147">
        <f>'3.2.1'!K65/'3.2.1.a'!$K$106</f>
        <v>4.181107814199525E-2</v>
      </c>
      <c r="L65" s="147">
        <f>'3.2.1'!L65/'3.2.1.a'!$L$106</f>
        <v>4.1900879456614137E-2</v>
      </c>
      <c r="M65" s="147">
        <f>'3.2.1'!M65/'3.2.1.a'!$M$106</f>
        <v>4.0817372846887405E-2</v>
      </c>
    </row>
    <row r="66" spans="1:13" ht="20.100000000000001" customHeight="1" x14ac:dyDescent="0.25">
      <c r="A66" s="21">
        <v>1213</v>
      </c>
      <c r="B66" s="22" t="s">
        <v>282</v>
      </c>
      <c r="C66" s="147">
        <f>'3.2.1'!C66/'3.2.1.a'!$C$106</f>
        <v>1.0002906170443664E-3</v>
      </c>
      <c r="D66" s="147">
        <f>'3.2.1'!D66/'3.2.1.a'!$D$106</f>
        <v>1.2714103801062155E-3</v>
      </c>
      <c r="E66" s="147">
        <f>'3.2.1'!E66/'3.2.1.a'!$E$106</f>
        <v>1.3354399505562063E-3</v>
      </c>
      <c r="F66" s="147">
        <f>'3.2.1'!F66/'3.2.1.a'!$F$106</f>
        <v>1.4281963463987208E-3</v>
      </c>
      <c r="G66" s="147">
        <f>'3.2.1'!G66/'3.2.1.a'!$G$106</f>
        <v>1.4764859489945672E-3</v>
      </c>
      <c r="H66" s="147">
        <f>'3.2.1'!H66/'3.2.1.a'!$H$106</f>
        <v>1.5237063904805156E-3</v>
      </c>
      <c r="I66" s="147">
        <f>'3.2.1'!I66/'3.2.1.a'!$I$106</f>
        <v>1.1886685961607316E-3</v>
      </c>
      <c r="J66" s="147">
        <f>'3.2.1'!J66/'3.2.1.a'!$J$106</f>
        <v>1.1163232016842845E-3</v>
      </c>
      <c r="K66" s="147">
        <f>'3.2.1'!K66/'3.2.1.a'!$K$106</f>
        <v>1.0095188760138405E-3</v>
      </c>
      <c r="L66" s="147">
        <f>'3.2.1'!L66/'3.2.1.a'!$L$106</f>
        <v>1.0148883242587618E-3</v>
      </c>
      <c r="M66" s="147">
        <f>'3.2.1'!M66/'3.2.1.a'!$M$106</f>
        <v>9.7377270613259632E-4</v>
      </c>
    </row>
    <row r="67" spans="1:13" ht="20.100000000000001" customHeight="1" x14ac:dyDescent="0.25">
      <c r="A67" s="21">
        <v>1214</v>
      </c>
      <c r="B67" s="22" t="s">
        <v>283</v>
      </c>
      <c r="C67" s="147">
        <f>'3.2.1'!C67/'3.2.1.a'!$C$106</f>
        <v>4.4711505197193814E-4</v>
      </c>
      <c r="D67" s="147">
        <f>'3.2.1'!D67/'3.2.1.a'!$D$106</f>
        <v>4.5702862946378996E-4</v>
      </c>
      <c r="E67" s="147">
        <f>'3.2.1'!E67/'3.2.1.a'!$E$106</f>
        <v>5.0802309077087955E-4</v>
      </c>
      <c r="F67" s="147">
        <f>'3.2.1'!F67/'3.2.1.a'!$F$106</f>
        <v>5.3098573079021587E-4</v>
      </c>
      <c r="G67" s="147">
        <f>'3.2.1'!G67/'3.2.1.a'!$G$106</f>
        <v>4.2835475771130173E-4</v>
      </c>
      <c r="H67" s="147">
        <f>'3.2.1'!H67/'3.2.1.a'!$H$106</f>
        <v>4.2470515018128564E-4</v>
      </c>
      <c r="I67" s="147">
        <f>'3.2.1'!I67/'3.2.1.a'!$I$106</f>
        <v>4.3761901737061871E-4</v>
      </c>
      <c r="J67" s="147">
        <f>'3.2.1'!J67/'3.2.1.a'!$J$106</f>
        <v>4.403704756452132E-4</v>
      </c>
      <c r="K67" s="147">
        <f>'3.2.1'!K67/'3.2.1.a'!$K$106</f>
        <v>4.3614527084819021E-4</v>
      </c>
      <c r="L67" s="147">
        <f>'3.2.1'!L67/'3.2.1.a'!$L$106</f>
        <v>4.3715495167849223E-4</v>
      </c>
      <c r="M67" s="147">
        <f>'3.2.1'!M67/'3.2.1.a'!$M$106</f>
        <v>4.2566005345890783E-4</v>
      </c>
    </row>
    <row r="68" spans="1:13" ht="20.100000000000001" customHeight="1" x14ac:dyDescent="0.25">
      <c r="A68" s="35">
        <v>122</v>
      </c>
      <c r="B68" s="36" t="s">
        <v>284</v>
      </c>
      <c r="C68" s="146">
        <f>'3.2.1'!C68/'3.2.1.a'!$C$106</f>
        <v>2.08063444414829E-2</v>
      </c>
      <c r="D68" s="146">
        <f>'3.2.1'!D68/'3.2.1.a'!$D$106</f>
        <v>2.000148833019421E-2</v>
      </c>
      <c r="E68" s="146">
        <f>'3.2.1'!E68/'3.2.1.a'!$E$106</f>
        <v>1.8979961206380895E-2</v>
      </c>
      <c r="F68" s="146">
        <f>'3.2.1'!F68/'3.2.1.a'!$F$106</f>
        <v>1.8672345463279727E-2</v>
      </c>
      <c r="G68" s="146">
        <f>'3.2.1'!G68/'3.2.1.a'!$G$106</f>
        <v>1.9076398870696749E-2</v>
      </c>
      <c r="H68" s="146">
        <f>'3.2.1'!H68/'3.2.1.a'!$H$106</f>
        <v>1.9302715031137441E-2</v>
      </c>
      <c r="I68" s="146">
        <f>'3.2.1'!I68/'3.2.1.a'!$I$106</f>
        <v>1.9585951852138218E-2</v>
      </c>
      <c r="J68" s="146">
        <f>'3.2.1'!J68/'3.2.1.a'!$J$106</f>
        <v>2.1140245458864341E-2</v>
      </c>
      <c r="K68" s="146">
        <f>'3.2.1'!K68/'3.2.1.a'!$K$106</f>
        <v>2.1112804948107983E-2</v>
      </c>
      <c r="L68" s="146">
        <f>'3.2.1'!L68/'3.2.1.a'!$L$106</f>
        <v>2.1091890181136632E-2</v>
      </c>
      <c r="M68" s="146">
        <f>'3.2.1'!M68/'3.2.1.a'!$M$106</f>
        <v>2.1544984473123432E-2</v>
      </c>
    </row>
    <row r="69" spans="1:13" ht="20.100000000000001" customHeight="1" x14ac:dyDescent="0.25">
      <c r="A69" s="21">
        <v>1221</v>
      </c>
      <c r="B69" s="22" t="s">
        <v>280</v>
      </c>
      <c r="C69" s="147">
        <f>'3.2.1'!C69/'3.2.1.a'!$C$106</f>
        <v>2.9113036354081875E-3</v>
      </c>
      <c r="D69" s="147">
        <f>'3.2.1'!D69/'3.2.1.a'!$D$106</f>
        <v>2.7990465538131728E-3</v>
      </c>
      <c r="E69" s="147">
        <f>'3.2.1'!E69/'3.2.1.a'!$E$106</f>
        <v>2.6000688520320852E-3</v>
      </c>
      <c r="F69" s="147">
        <f>'3.2.1'!F69/'3.2.1.a'!$F$106</f>
        <v>2.5136516967078858E-3</v>
      </c>
      <c r="G69" s="147">
        <f>'3.2.1'!G69/'3.2.1.a'!$G$106</f>
        <v>2.4907956865612164E-3</v>
      </c>
      <c r="H69" s="147">
        <f>'3.2.1'!H69/'3.2.1.a'!$H$106</f>
        <v>2.6491463081827291E-3</v>
      </c>
      <c r="I69" s="147">
        <f>'3.2.1'!I69/'3.2.1.a'!$I$106</f>
        <v>2.6731246006079122E-3</v>
      </c>
      <c r="J69" s="147">
        <f>'3.2.1'!J69/'3.2.1.a'!$J$106</f>
        <v>2.8668974443438406E-3</v>
      </c>
      <c r="K69" s="147">
        <f>'3.2.1'!K69/'3.2.1.a'!$K$106</f>
        <v>2.7636297551876811E-3</v>
      </c>
      <c r="L69" s="147">
        <f>'3.2.1'!L69/'3.2.1.a'!$L$106</f>
        <v>2.6372767413077852E-3</v>
      </c>
      <c r="M69" s="147">
        <f>'3.2.1'!M69/'3.2.1.a'!$M$106</f>
        <v>3.528018615680647E-3</v>
      </c>
    </row>
    <row r="70" spans="1:13" ht="20.100000000000001" customHeight="1" x14ac:dyDescent="0.25">
      <c r="A70" s="21">
        <v>1222</v>
      </c>
      <c r="B70" s="22" t="s">
        <v>281</v>
      </c>
      <c r="C70" s="147">
        <f>'3.2.1'!C70/'3.2.1.a'!$C$106</f>
        <v>4.8446041831196641E-3</v>
      </c>
      <c r="D70" s="147">
        <f>'3.2.1'!D70/'3.2.1.a'!$D$106</f>
        <v>4.7174713144789463E-3</v>
      </c>
      <c r="E70" s="147">
        <f>'3.2.1'!E70/'3.2.1.a'!$E$106</f>
        <v>4.4947724314450717E-3</v>
      </c>
      <c r="F70" s="147">
        <f>'3.2.1'!F70/'3.2.1.a'!$F$106</f>
        <v>4.4558695400095166E-3</v>
      </c>
      <c r="G70" s="147">
        <f>'3.2.1'!G70/'3.2.1.a'!$G$106</f>
        <v>4.5228644838900059E-3</v>
      </c>
      <c r="H70" s="147">
        <f>'3.2.1'!H70/'3.2.1.a'!$H$106</f>
        <v>4.3447548894387832E-3</v>
      </c>
      <c r="I70" s="147">
        <f>'3.2.1'!I70/'3.2.1.a'!$I$106</f>
        <v>4.4163986071843742E-3</v>
      </c>
      <c r="J70" s="147">
        <f>'3.2.1'!J70/'3.2.1.a'!$J$106</f>
        <v>4.708308170246419E-3</v>
      </c>
      <c r="K70" s="147">
        <f>'3.2.1'!K70/'3.2.1.a'!$K$106</f>
        <v>4.5271121520591888E-3</v>
      </c>
      <c r="L70" s="147">
        <f>'3.2.1'!L70/'3.2.1.a'!$L$106</f>
        <v>4.2663345702057586E-3</v>
      </c>
      <c r="M70" s="147">
        <f>'3.2.1'!M70/'3.2.1.a'!$M$106</f>
        <v>4.8903237228646252E-3</v>
      </c>
    </row>
    <row r="71" spans="1:13" s="48" customFormat="1" ht="20.100000000000001" customHeight="1" x14ac:dyDescent="0.25">
      <c r="A71" s="45" t="s">
        <v>463</v>
      </c>
      <c r="B71" s="56" t="s">
        <v>464</v>
      </c>
      <c r="C71" s="148">
        <f>'3.2.1'!C71/'3.2.1.a'!$C$106</f>
        <v>3.2171597675263596E-3</v>
      </c>
      <c r="D71" s="148">
        <f>'3.2.1'!D71/'3.2.1.a'!$D$106</f>
        <v>3.0005279580717584E-3</v>
      </c>
      <c r="E71" s="148">
        <f>'3.2.1'!E71/'3.2.1.a'!$E$106</f>
        <v>2.7621834758169614E-3</v>
      </c>
      <c r="F71" s="148">
        <f>'3.2.1'!F71/'3.2.1.a'!$F$106</f>
        <v>2.721124427877536E-3</v>
      </c>
      <c r="G71" s="148">
        <f>'3.2.1'!G71/'3.2.1.a'!$G$106</f>
        <v>2.7389176923231597E-3</v>
      </c>
      <c r="H71" s="148">
        <f>'3.2.1'!H71/'3.2.1.a'!$H$106</f>
        <v>2.8744229387254747E-3</v>
      </c>
      <c r="I71" s="148">
        <f>'3.2.1'!I71/'3.2.1.a'!$I$106</f>
        <v>2.8398183410075217E-3</v>
      </c>
      <c r="J71" s="148">
        <f>'3.2.1'!J71/'3.2.1.a'!$J$106</f>
        <v>2.9508364929834567E-3</v>
      </c>
      <c r="K71" s="148">
        <f>'3.2.1'!K71/'3.2.1.a'!$K$106</f>
        <v>2.7750203309507906E-3</v>
      </c>
      <c r="L71" s="148">
        <f>'3.2.1'!L71/'3.2.1.a'!$L$106</f>
        <v>2.5617229723417763E-3</v>
      </c>
      <c r="M71" s="148">
        <f>'3.2.1'!M71/'3.2.1.a'!$M$106</f>
        <v>2.9184486234474032E-3</v>
      </c>
    </row>
    <row r="72" spans="1:13" s="48" customFormat="1" ht="20.100000000000001" customHeight="1" x14ac:dyDescent="0.25">
      <c r="A72" s="45" t="s">
        <v>465</v>
      </c>
      <c r="B72" s="56" t="s">
        <v>608</v>
      </c>
      <c r="C72" s="148">
        <f>'3.2.1'!C72/'3.2.1.a'!$C$106</f>
        <v>1.6274444155933057E-3</v>
      </c>
      <c r="D72" s="148">
        <f>'3.2.1'!D72/'3.2.1.a'!$D$106</f>
        <v>1.716943356407187E-3</v>
      </c>
      <c r="E72" s="148">
        <f>'3.2.1'!E72/'3.2.1.a'!$E$106</f>
        <v>1.7325889556281098E-3</v>
      </c>
      <c r="F72" s="148">
        <f>'3.2.1'!F72/'3.2.1.a'!$F$106</f>
        <v>1.734745112131981E-3</v>
      </c>
      <c r="G72" s="148">
        <f>'3.2.1'!G72/'3.2.1.a'!$G$106</f>
        <v>1.7839467915668468E-3</v>
      </c>
      <c r="H72" s="148">
        <f>'3.2.1'!H72/'3.2.1.a'!$H$106</f>
        <v>1.4703319507133083E-3</v>
      </c>
      <c r="I72" s="148">
        <f>'3.2.1'!I72/'3.2.1.a'!$I$106</f>
        <v>1.5765802661768533E-3</v>
      </c>
      <c r="J72" s="148">
        <f>'3.2.1'!J72/'3.2.1.a'!$J$106</f>
        <v>1.7574716772629628E-3</v>
      </c>
      <c r="K72" s="148">
        <f>'3.2.1'!K72/'3.2.1.a'!$K$106</f>
        <v>1.7520918211083984E-3</v>
      </c>
      <c r="L72" s="148">
        <f>'3.2.1'!L72/'3.2.1.a'!$L$106</f>
        <v>1.704611597863982E-3</v>
      </c>
      <c r="M72" s="148">
        <f>'3.2.1'!M72/'3.2.1.a'!$M$106</f>
        <v>1.9718750994172215E-3</v>
      </c>
    </row>
    <row r="73" spans="1:13" ht="20.100000000000001" customHeight="1" x14ac:dyDescent="0.25">
      <c r="A73" s="21">
        <v>1223</v>
      </c>
      <c r="B73" s="22" t="s">
        <v>834</v>
      </c>
      <c r="C73" s="147">
        <f>'3.2.1'!C73/'3.2.1.a'!$C$106</f>
        <v>1.3050436622955047E-2</v>
      </c>
      <c r="D73" s="147">
        <f>'3.2.1'!D73/'3.2.1.a'!$D$106</f>
        <v>1.2484970461902091E-2</v>
      </c>
      <c r="E73" s="147">
        <f>'3.2.1'!E73/'3.2.1.a'!$E$106</f>
        <v>1.1885119922903737E-2</v>
      </c>
      <c r="F73" s="147">
        <f>'3.2.1'!F73/'3.2.1.a'!$F$106</f>
        <v>1.1702824226562325E-2</v>
      </c>
      <c r="G73" s="147">
        <f>'3.2.1'!G73/'3.2.1.a'!$G$106</f>
        <v>1.2062738700245526E-2</v>
      </c>
      <c r="H73" s="147">
        <f>'3.2.1'!H73/'3.2.1.a'!$H$106</f>
        <v>1.2308813833515928E-2</v>
      </c>
      <c r="I73" s="147">
        <f>'3.2.1'!I73/'3.2.1.a'!$I$106</f>
        <v>1.2496428644345935E-2</v>
      </c>
      <c r="J73" s="147">
        <f>'3.2.1'!J73/'3.2.1.a'!$J$106</f>
        <v>1.3565039844274082E-2</v>
      </c>
      <c r="K73" s="147">
        <f>'3.2.1'!K73/'3.2.1.a'!$K$106</f>
        <v>1.3822063040861114E-2</v>
      </c>
      <c r="L73" s="147">
        <f>'3.2.1'!L73/'3.2.1.a'!$L$106</f>
        <v>1.4188278869623087E-2</v>
      </c>
      <c r="M73" s="147">
        <f>'3.2.1'!M73/'3.2.1.a'!$M$106</f>
        <v>1.312664213457816E-2</v>
      </c>
    </row>
    <row r="74" spans="1:13" s="41" customFormat="1" ht="20.100000000000001" customHeight="1" x14ac:dyDescent="0.25">
      <c r="A74" s="32">
        <v>13</v>
      </c>
      <c r="B74" s="33" t="s">
        <v>243</v>
      </c>
      <c r="C74" s="213">
        <f>'3.2.1'!C74/'3.2.1.a'!$C$106</f>
        <v>7.5309318354531207E-5</v>
      </c>
      <c r="D74" s="213">
        <f>'3.2.1'!D74/'3.2.1.a'!$D$106</f>
        <v>1.0820259864198327E-4</v>
      </c>
      <c r="E74" s="213">
        <f>'3.2.1'!E74/'3.2.1.a'!$E$106</f>
        <v>1.343508188487069E-4</v>
      </c>
      <c r="F74" s="213">
        <f>'3.2.1'!F74/'3.2.1.a'!$F$106</f>
        <v>7.8315038210719865E-5</v>
      </c>
      <c r="G74" s="213">
        <f>'3.2.1'!G74/'3.2.1.a'!$G$106</f>
        <v>8.871958032709385E-5</v>
      </c>
      <c r="H74" s="213">
        <f>'3.2.1'!H74/'3.2.1.a'!$H$106</f>
        <v>9.3171545940507909E-5</v>
      </c>
      <c r="I74" s="213">
        <f>'3.2.1'!I74/'3.2.1.a'!$I$106</f>
        <v>1.0234351807881165E-4</v>
      </c>
      <c r="J74" s="213">
        <f>'3.2.1'!J74/'3.2.1.a'!$J$106</f>
        <v>1.8503165055571536E-4</v>
      </c>
      <c r="K74" s="213">
        <f>'3.2.1'!K74/'3.2.1.a'!$K$106</f>
        <v>1.3085365001646882E-4</v>
      </c>
      <c r="L74" s="213">
        <f>'3.2.1'!L74/'3.2.1.a'!$L$106</f>
        <v>1.4241761599275424E-4</v>
      </c>
      <c r="M74" s="213">
        <f>'3.2.1'!M74/'3.2.1.a'!$M$106</f>
        <v>9.1286315056748939E-5</v>
      </c>
    </row>
    <row r="75" spans="1:13" ht="20.100000000000001" customHeight="1" x14ac:dyDescent="0.25">
      <c r="A75" s="35">
        <v>131</v>
      </c>
      <c r="B75" s="36" t="s">
        <v>285</v>
      </c>
      <c r="C75" s="146">
        <f>'3.2.1'!C75/'3.2.1.a'!$C$106</f>
        <v>0</v>
      </c>
      <c r="D75" s="146">
        <f>'3.2.1'!D75/'3.2.1.a'!$D$106</f>
        <v>0</v>
      </c>
      <c r="E75" s="146">
        <f>'3.2.1'!E75/'3.2.1.a'!$E$106</f>
        <v>0</v>
      </c>
      <c r="F75" s="146">
        <f>'3.2.1'!F75/'3.2.1.a'!$F$106</f>
        <v>0</v>
      </c>
      <c r="G75" s="146">
        <f>'3.2.1'!G75/'3.2.1.a'!$G$106</f>
        <v>0</v>
      </c>
      <c r="H75" s="146">
        <f>'3.2.1'!H75/'3.2.1.a'!$H$106</f>
        <v>0</v>
      </c>
      <c r="I75" s="146">
        <f>'3.2.1'!I75/'3.2.1.a'!$I$106</f>
        <v>0</v>
      </c>
      <c r="J75" s="146">
        <f>'3.2.1'!J75/'3.2.1.a'!$J$106</f>
        <v>0</v>
      </c>
      <c r="K75" s="146">
        <f>'3.2.1'!K75/'3.2.1.a'!$K$106</f>
        <v>0</v>
      </c>
      <c r="L75" s="146">
        <f>'3.2.1'!L75/'3.2.1.a'!$L$106</f>
        <v>0</v>
      </c>
      <c r="M75" s="146">
        <f>'3.2.1'!M75/'3.2.1.a'!$M$106</f>
        <v>0</v>
      </c>
    </row>
    <row r="76" spans="1:13" ht="20.100000000000001" customHeight="1" x14ac:dyDescent="0.25">
      <c r="A76" s="21">
        <v>1311</v>
      </c>
      <c r="B76" s="22" t="s">
        <v>286</v>
      </c>
      <c r="C76" s="147">
        <f>'3.2.1'!C76/'3.2.1.a'!$C$106</f>
        <v>0</v>
      </c>
      <c r="D76" s="147">
        <f>'3.2.1'!D76/'3.2.1.a'!$D$106</f>
        <v>0</v>
      </c>
      <c r="E76" s="147">
        <f>'3.2.1'!E76/'3.2.1.a'!$E$106</f>
        <v>0</v>
      </c>
      <c r="F76" s="147">
        <f>'3.2.1'!F76/'3.2.1.a'!$F$106</f>
        <v>0</v>
      </c>
      <c r="G76" s="147">
        <f>'3.2.1'!G76/'3.2.1.a'!$G$106</f>
        <v>0</v>
      </c>
      <c r="H76" s="147">
        <f>'3.2.1'!H76/'3.2.1.a'!$H$106</f>
        <v>0</v>
      </c>
      <c r="I76" s="147">
        <f>'3.2.1'!I76/'3.2.1.a'!$I$106</f>
        <v>0</v>
      </c>
      <c r="J76" s="147">
        <f>'3.2.1'!J76/'3.2.1.a'!$J$106</f>
        <v>0</v>
      </c>
      <c r="K76" s="147">
        <f>'3.2.1'!K76/'3.2.1.a'!$K$106</f>
        <v>0</v>
      </c>
      <c r="L76" s="147">
        <f>'3.2.1'!L76/'3.2.1.a'!$L$106</f>
        <v>0</v>
      </c>
      <c r="M76" s="147">
        <f>'3.2.1'!M76/'3.2.1.a'!$M$106</f>
        <v>0</v>
      </c>
    </row>
    <row r="77" spans="1:13" ht="20.100000000000001" customHeight="1" x14ac:dyDescent="0.25">
      <c r="A77" s="21">
        <v>1312</v>
      </c>
      <c r="B77" s="22" t="s">
        <v>287</v>
      </c>
      <c r="C77" s="147">
        <f>'3.2.1'!C77/'3.2.1.a'!$C$106</f>
        <v>0</v>
      </c>
      <c r="D77" s="147">
        <f>'3.2.1'!D77/'3.2.1.a'!$D$106</f>
        <v>0</v>
      </c>
      <c r="E77" s="147">
        <f>'3.2.1'!E77/'3.2.1.a'!$E$106</f>
        <v>0</v>
      </c>
      <c r="F77" s="147">
        <f>'3.2.1'!F77/'3.2.1.a'!$F$106</f>
        <v>0</v>
      </c>
      <c r="G77" s="147">
        <f>'3.2.1'!G77/'3.2.1.a'!$G$106</f>
        <v>0</v>
      </c>
      <c r="H77" s="147">
        <f>'3.2.1'!H77/'3.2.1.a'!$H$106</f>
        <v>0</v>
      </c>
      <c r="I77" s="147">
        <f>'3.2.1'!I77/'3.2.1.a'!$I$106</f>
        <v>0</v>
      </c>
      <c r="J77" s="147">
        <f>'3.2.1'!J77/'3.2.1.a'!$J$106</f>
        <v>0</v>
      </c>
      <c r="K77" s="147">
        <f>'3.2.1'!K77/'3.2.1.a'!$K$106</f>
        <v>0</v>
      </c>
      <c r="L77" s="147">
        <f>'3.2.1'!L77/'3.2.1.a'!$L$106</f>
        <v>0</v>
      </c>
      <c r="M77" s="147">
        <f>'3.2.1'!M77/'3.2.1.a'!$M$106</f>
        <v>0</v>
      </c>
    </row>
    <row r="78" spans="1:13" ht="20.100000000000001" customHeight="1" x14ac:dyDescent="0.25">
      <c r="A78" s="35">
        <v>132</v>
      </c>
      <c r="B78" s="36" t="s">
        <v>288</v>
      </c>
      <c r="C78" s="146">
        <f>'3.2.1'!C78/'3.2.1.a'!$C$106</f>
        <v>5.1392410869496409E-6</v>
      </c>
      <c r="D78" s="146">
        <f>'3.2.1'!D78/'3.2.1.a'!$D$106</f>
        <v>3.1316781259039999E-6</v>
      </c>
      <c r="E78" s="146">
        <f>'3.2.1'!E78/'3.2.1.a'!$E$106</f>
        <v>2.0105378938929457E-6</v>
      </c>
      <c r="F78" s="146">
        <f>'3.2.1'!F78/'3.2.1.a'!$F$106</f>
        <v>5.3349562862612631E-7</v>
      </c>
      <c r="G78" s="146">
        <f>'3.2.1'!G78/'3.2.1.a'!$G$106</f>
        <v>4.7436322721434145E-6</v>
      </c>
      <c r="H78" s="146">
        <f>'3.2.1'!H78/'3.2.1.a'!$H$106</f>
        <v>3.2215317605512003E-6</v>
      </c>
      <c r="I78" s="146">
        <f>'3.2.1'!I78/'3.2.1.a'!$I$106</f>
        <v>2.0736952604808681E-6</v>
      </c>
      <c r="J78" s="146">
        <f>'3.2.1'!J78/'3.2.1.a'!$J$106</f>
        <v>4.4613318924864909E-6</v>
      </c>
      <c r="K78" s="146">
        <f>'3.2.1'!K78/'3.2.1.a'!$K$106</f>
        <v>2.8613394133556134E-6</v>
      </c>
      <c r="L78" s="146">
        <f>'3.2.1'!L78/'3.2.1.a'!$L$106</f>
        <v>3.9605657939249759E-7</v>
      </c>
      <c r="M78" s="146">
        <f>'3.2.1'!M78/'3.2.1.a'!$M$106</f>
        <v>1.5283212310899469E-6</v>
      </c>
    </row>
    <row r="79" spans="1:13" ht="20.100000000000001" customHeight="1" x14ac:dyDescent="0.25">
      <c r="A79" s="21">
        <v>1321</v>
      </c>
      <c r="B79" s="22" t="s">
        <v>286</v>
      </c>
      <c r="C79" s="147">
        <f>'3.2.1'!C79/'3.2.1.a'!$C$106</f>
        <v>5.1392410869496409E-6</v>
      </c>
      <c r="D79" s="147">
        <f>'3.2.1'!D79/'3.2.1.a'!$D$106</f>
        <v>3.1316781259039999E-6</v>
      </c>
      <c r="E79" s="147">
        <f>'3.2.1'!E79/'3.2.1.a'!$E$106</f>
        <v>2.0105378938929457E-6</v>
      </c>
      <c r="F79" s="147">
        <f>'3.2.1'!F79/'3.2.1.a'!$F$106</f>
        <v>5.3349562862612631E-7</v>
      </c>
      <c r="G79" s="147">
        <f>'3.2.1'!G79/'3.2.1.a'!$G$106</f>
        <v>4.7436322721434145E-6</v>
      </c>
      <c r="H79" s="147">
        <f>'3.2.1'!H79/'3.2.1.a'!$H$106</f>
        <v>3.8898341285305834E-7</v>
      </c>
      <c r="I79" s="147">
        <f>'3.2.1'!I79/'3.2.1.a'!$I$106</f>
        <v>1.8051438686889568E-8</v>
      </c>
      <c r="J79" s="147">
        <f>'3.2.1'!J79/'3.2.1.a'!$J$106</f>
        <v>8.5217660856560448E-7</v>
      </c>
      <c r="K79" s="147">
        <f>'3.2.1'!K79/'3.2.1.a'!$K$106</f>
        <v>8.5157681719999652E-8</v>
      </c>
      <c r="L79" s="147">
        <f>'3.2.1'!L79/'3.2.1.a'!$L$106</f>
        <v>2.4725431906984093E-7</v>
      </c>
      <c r="M79" s="147">
        <f>'3.2.1'!M79/'3.2.1.a'!$M$106</f>
        <v>-1.103903608762693E-7</v>
      </c>
    </row>
    <row r="80" spans="1:13" ht="20.100000000000001" customHeight="1" x14ac:dyDescent="0.25">
      <c r="A80" s="21">
        <v>1322</v>
      </c>
      <c r="B80" s="22" t="s">
        <v>287</v>
      </c>
      <c r="C80" s="147">
        <f>'3.2.1'!C80/'3.2.1.a'!$C$106</f>
        <v>0</v>
      </c>
      <c r="D80" s="147">
        <f>'3.2.1'!D80/'3.2.1.a'!$D$106</f>
        <v>0</v>
      </c>
      <c r="E80" s="147">
        <f>'3.2.1'!E80/'3.2.1.a'!$E$106</f>
        <v>0</v>
      </c>
      <c r="F80" s="147">
        <f>'3.2.1'!F80/'3.2.1.a'!$F$106</f>
        <v>0</v>
      </c>
      <c r="G80" s="147">
        <f>'3.2.1'!G80/'3.2.1.a'!$G$106</f>
        <v>0</v>
      </c>
      <c r="H80" s="147">
        <f>'3.2.1'!H80/'3.2.1.a'!$H$106</f>
        <v>2.8325483476981421E-6</v>
      </c>
      <c r="I80" s="147">
        <f>'3.2.1'!I80/'3.2.1.a'!$I$106</f>
        <v>2.0556438217939785E-6</v>
      </c>
      <c r="J80" s="147">
        <f>'3.2.1'!J80/'3.2.1.a'!$J$106</f>
        <v>3.6091552839208868E-6</v>
      </c>
      <c r="K80" s="147">
        <f>'3.2.1'!K80/'3.2.1.a'!$K$106</f>
        <v>2.7761817316356136E-6</v>
      </c>
      <c r="L80" s="147">
        <f>'3.2.1'!L80/'3.2.1.a'!$L$106</f>
        <v>1.4880226032265666E-7</v>
      </c>
      <c r="M80" s="147">
        <f>'3.2.1'!M80/'3.2.1.a'!$M$106</f>
        <v>1.6387115919662163E-6</v>
      </c>
    </row>
    <row r="81" spans="1:83" ht="20.100000000000001" customHeight="1" x14ac:dyDescent="0.25">
      <c r="A81" s="35">
        <v>133</v>
      </c>
      <c r="B81" s="36" t="s">
        <v>289</v>
      </c>
      <c r="C81" s="146">
        <f>'3.2.1'!C81/'3.2.1.a'!$C$106</f>
        <v>7.0170077267581562E-5</v>
      </c>
      <c r="D81" s="146">
        <f>'3.2.1'!D81/'3.2.1.a'!$D$106</f>
        <v>1.0507092051607928E-4</v>
      </c>
      <c r="E81" s="146">
        <f>'3.2.1'!E81/'3.2.1.a'!$E$106</f>
        <v>1.3234028095481391E-4</v>
      </c>
      <c r="F81" s="146">
        <f>'3.2.1'!F81/'3.2.1.a'!$F$106</f>
        <v>7.7781542582093735E-5</v>
      </c>
      <c r="G81" s="146">
        <f>'3.2.1'!G81/'3.2.1.a'!$G$106</f>
        <v>8.3975948054950444E-5</v>
      </c>
      <c r="H81" s="146">
        <f>'3.2.1'!H81/'3.2.1.a'!$H$106</f>
        <v>8.9950014179956692E-5</v>
      </c>
      <c r="I81" s="146">
        <f>'3.2.1'!I81/'3.2.1.a'!$I$106</f>
        <v>1.0026982281833078E-4</v>
      </c>
      <c r="J81" s="146">
        <f>'3.2.1'!J81/'3.2.1.a'!$J$106</f>
        <v>1.8057031866322885E-4</v>
      </c>
      <c r="K81" s="146">
        <f>'3.2.1'!K81/'3.2.1.a'!$K$106</f>
        <v>1.2799231060311319E-4</v>
      </c>
      <c r="L81" s="146">
        <f>'3.2.1'!L81/'3.2.1.a'!$L$106</f>
        <v>1.4202155941336176E-4</v>
      </c>
      <c r="M81" s="146">
        <f>'3.2.1'!M81/'3.2.1.a'!$M$106</f>
        <v>8.975799382565899E-5</v>
      </c>
    </row>
    <row r="82" spans="1:83" ht="20.100000000000001" customHeight="1" x14ac:dyDescent="0.25">
      <c r="A82" s="21">
        <v>1331</v>
      </c>
      <c r="B82" s="22" t="s">
        <v>286</v>
      </c>
      <c r="C82" s="147">
        <f>'3.2.1'!C82/'3.2.1.a'!$C$106</f>
        <v>4.845999715377368E-5</v>
      </c>
      <c r="D82" s="147">
        <f>'3.2.1'!D82/'3.2.1.a'!$D$106</f>
        <v>8.8275039297300837E-5</v>
      </c>
      <c r="E82" s="147">
        <f>'3.2.1'!E82/'3.2.1.a'!$E$106</f>
        <v>1.1999133202277994E-4</v>
      </c>
      <c r="F82" s="147">
        <f>'3.2.1'!F82/'3.2.1.a'!$F$106</f>
        <v>6.6009423604724958E-5</v>
      </c>
      <c r="G82" s="147">
        <f>'3.2.1'!G82/'3.2.1.a'!$G$106</f>
        <v>7.2611234154352889E-5</v>
      </c>
      <c r="H82" s="147">
        <f>'3.2.1'!H82/'3.2.1.a'!$H$106</f>
        <v>7.683772621509069E-5</v>
      </c>
      <c r="I82" s="147">
        <f>'3.2.1'!I82/'3.2.1.a'!$I$106</f>
        <v>9.6845534798944955E-5</v>
      </c>
      <c r="J82" s="147">
        <f>'3.2.1'!J82/'3.2.1.a'!$J$106</f>
        <v>1.7731192409997846E-4</v>
      </c>
      <c r="K82" s="147">
        <f>'3.2.1'!K82/'3.2.1.a'!$K$106</f>
        <v>1.2700212881636732E-4</v>
      </c>
      <c r="L82" s="147">
        <f>'3.2.1'!L82/'3.2.1.a'!$L$106</f>
        <v>1.3918336032281043E-4</v>
      </c>
      <c r="M82" s="147">
        <f>'3.2.1'!M82/'3.2.1.a'!$M$106</f>
        <v>8.9690369551259931E-5</v>
      </c>
    </row>
    <row r="83" spans="1:83" ht="20.100000000000001" customHeight="1" x14ac:dyDescent="0.25">
      <c r="A83" s="21">
        <v>1332</v>
      </c>
      <c r="B83" s="22" t="s">
        <v>287</v>
      </c>
      <c r="C83" s="147">
        <f>'3.2.1'!C83/'3.2.1.a'!$C$106</f>
        <v>2.1710080113807878E-5</v>
      </c>
      <c r="D83" s="147">
        <f>'3.2.1'!D83/'3.2.1.a'!$D$106</f>
        <v>1.679588121877843E-5</v>
      </c>
      <c r="E83" s="147">
        <f>'3.2.1'!E83/'3.2.1.a'!$E$106</f>
        <v>1.2348948932033995E-5</v>
      </c>
      <c r="F83" s="147">
        <f>'3.2.1'!F83/'3.2.1.a'!$F$106</f>
        <v>1.1772118977368788E-5</v>
      </c>
      <c r="G83" s="147">
        <f>'3.2.1'!G83/'3.2.1.a'!$G$106</f>
        <v>1.1364713900597566E-5</v>
      </c>
      <c r="H83" s="147">
        <f>'3.2.1'!H83/'3.2.1.a'!$H$106</f>
        <v>1.3112287964865995E-5</v>
      </c>
      <c r="I83" s="147">
        <f>'3.2.1'!I83/'3.2.1.a'!$I$106</f>
        <v>3.4242880193858098E-6</v>
      </c>
      <c r="J83" s="147">
        <f>'3.2.1'!J83/'3.2.1.a'!$J$106</f>
        <v>3.2583945632504531E-6</v>
      </c>
      <c r="K83" s="147">
        <f>'3.2.1'!K83/'3.2.1.a'!$K$106</f>
        <v>9.9018178674586932E-7</v>
      </c>
      <c r="L83" s="147">
        <f>'3.2.1'!L83/'3.2.1.a'!$L$106</f>
        <v>2.8381990905513389E-6</v>
      </c>
      <c r="M83" s="147">
        <f>'3.2.1'!M83/'3.2.1.a'!$M$106</f>
        <v>6.7624274399064616E-8</v>
      </c>
    </row>
    <row r="84" spans="1:83" s="41" customFormat="1" ht="20.100000000000001" customHeight="1" x14ac:dyDescent="0.25">
      <c r="A84" s="32">
        <v>14</v>
      </c>
      <c r="B84" s="33" t="s">
        <v>247</v>
      </c>
      <c r="C84" s="213">
        <f>'3.2.1'!C84/'3.2.1.a'!$C$106</f>
        <v>5.4568512934880811E-2</v>
      </c>
      <c r="D84" s="213">
        <f>'3.2.1'!D84/'3.2.1.a'!$D$106</f>
        <v>4.826685959364798E-2</v>
      </c>
      <c r="E84" s="213">
        <f>'3.2.1'!E84/'3.2.1.a'!$E$106</f>
        <v>5.6859868188909944E-2</v>
      </c>
      <c r="F84" s="213">
        <f>'3.2.1'!F84/'3.2.1.a'!$F$106</f>
        <v>5.0822742109652361E-2</v>
      </c>
      <c r="G84" s="213">
        <f>'3.2.1'!G84/'3.2.1.a'!$G$106</f>
        <v>4.3912338855133702E-2</v>
      </c>
      <c r="H84" s="213">
        <f>'3.2.1'!H84/'3.2.1.a'!$H$106</f>
        <v>6.1388884696883458E-2</v>
      </c>
      <c r="I84" s="213">
        <f>'3.2.1'!I84/'3.2.1.a'!$I$106</f>
        <v>6.4099709025688401E-2</v>
      </c>
      <c r="J84" s="213">
        <f>'3.2.1'!J84/'3.2.1.a'!$J$106</f>
        <v>4.6359739264201665E-2</v>
      </c>
      <c r="K84" s="213">
        <f>'3.2.1'!K84/'3.2.1.a'!$K$106</f>
        <v>5.2743311187439711E-2</v>
      </c>
      <c r="L84" s="213">
        <f>'3.2.1'!L84/'3.2.1.a'!$L$106</f>
        <v>5.761862511095555E-2</v>
      </c>
      <c r="M84" s="213">
        <f>'3.2.1'!M84/'3.2.1.a'!$M$106</f>
        <v>3.6381212461196008E-2</v>
      </c>
    </row>
    <row r="85" spans="1:83" ht="20.100000000000001" customHeight="1" x14ac:dyDescent="0.25">
      <c r="A85" s="35">
        <v>141</v>
      </c>
      <c r="B85" s="36" t="s">
        <v>290</v>
      </c>
      <c r="C85" s="146">
        <f>'3.2.1'!C85/'3.2.1.a'!$C$106</f>
        <v>4.79161584103074E-2</v>
      </c>
      <c r="D85" s="146">
        <f>'3.2.1'!D85/'3.2.1.a'!$D$106</f>
        <v>4.1533172411301916E-2</v>
      </c>
      <c r="E85" s="146">
        <f>'3.2.1'!E85/'3.2.1.a'!$E$106</f>
        <v>4.5910397680107851E-2</v>
      </c>
      <c r="F85" s="146">
        <f>'3.2.1'!F85/'3.2.1.a'!$F$106</f>
        <v>4.1497684900112436E-2</v>
      </c>
      <c r="G85" s="146">
        <f>'3.2.1'!G85/'3.2.1.a'!$G$106</f>
        <v>3.6787373006321643E-2</v>
      </c>
      <c r="H85" s="146">
        <f>'3.2.1'!H85/'3.2.1.a'!$H$106</f>
        <v>5.264067814934266E-2</v>
      </c>
      <c r="I85" s="146">
        <f>'3.2.1'!I85/'3.2.1.a'!$I$106</f>
        <v>5.2714104687194709E-2</v>
      </c>
      <c r="J85" s="146">
        <f>'3.2.1'!J85/'3.2.1.a'!$J$106</f>
        <v>3.9185621744848846E-2</v>
      </c>
      <c r="K85" s="146">
        <f>'3.2.1'!K85/'3.2.1.a'!$K$106</f>
        <v>4.3783966768799365E-2</v>
      </c>
      <c r="L85" s="146">
        <f>'3.2.1'!L85/'3.2.1.a'!$L$106</f>
        <v>4.9632918223246787E-2</v>
      </c>
      <c r="M85" s="146">
        <f>'3.2.1'!M85/'3.2.1.a'!$M$106</f>
        <v>2.8690527841586738E-2</v>
      </c>
    </row>
    <row r="86" spans="1:83" ht="20.100000000000001" customHeight="1" x14ac:dyDescent="0.25">
      <c r="A86" s="21">
        <v>1411</v>
      </c>
      <c r="B86" s="22" t="s">
        <v>835</v>
      </c>
      <c r="C86" s="147">
        <f>'3.2.1'!C86/'3.2.1.a'!$C$106</f>
        <v>3.3867546301307741E-2</v>
      </c>
      <c r="D86" s="147">
        <f>'3.2.1'!D86/'3.2.1.a'!$D$106</f>
        <v>2.9973584346848225E-2</v>
      </c>
      <c r="E86" s="147">
        <f>'3.2.1'!E86/'3.2.1.a'!$E$106</f>
        <v>3.2370087666011613E-2</v>
      </c>
      <c r="F86" s="147">
        <f>'3.2.1'!F86/'3.2.1.a'!$F$106</f>
        <v>2.7831971052013012E-2</v>
      </c>
      <c r="G86" s="147">
        <f>'3.2.1'!G86/'3.2.1.a'!$G$106</f>
        <v>2.63529898145324E-2</v>
      </c>
      <c r="H86" s="147">
        <f>'3.2.1'!H86/'3.2.1.a'!$H$106</f>
        <v>4.5405064551679836E-2</v>
      </c>
      <c r="I86" s="147">
        <f>'3.2.1'!I86/'3.2.1.a'!$I$106</f>
        <v>4.5256842110918592E-2</v>
      </c>
      <c r="J86" s="147">
        <f>'3.2.1'!J86/'3.2.1.a'!$J$106</f>
        <v>2.8949636566607425E-2</v>
      </c>
      <c r="K86" s="147">
        <f>'3.2.1'!K86/'3.2.1.a'!$K$106</f>
        <v>3.1079249206343095E-2</v>
      </c>
      <c r="L86" s="147">
        <f>'3.2.1'!L86/'3.2.1.a'!$L$106</f>
        <v>2.6033354416817353E-2</v>
      </c>
      <c r="M86" s="147">
        <f>'3.2.1'!M86/'3.2.1.a'!$M$106</f>
        <v>1.9531704507331788E-2</v>
      </c>
    </row>
    <row r="87" spans="1:83" ht="20.100000000000001" customHeight="1" x14ac:dyDescent="0.25">
      <c r="A87" s="21">
        <v>14111</v>
      </c>
      <c r="B87" s="22" t="s">
        <v>291</v>
      </c>
      <c r="C87" s="147">
        <f>'3.2.1'!C87/'3.2.1.a'!$C$106</f>
        <v>8.2528538778292088E-5</v>
      </c>
      <c r="D87" s="147">
        <f>'3.2.1'!D87/'3.2.1.a'!$D$106</f>
        <v>1.6635756950085094E-7</v>
      </c>
      <c r="E87" s="147">
        <f>'3.2.1'!E87/'3.2.1.a'!$E$106</f>
        <v>7.0857242561975231E-7</v>
      </c>
      <c r="F87" s="147">
        <f>'3.2.1'!F87/'3.2.1.a'!$F$106</f>
        <v>2.9827262249348653E-6</v>
      </c>
      <c r="G87" s="147">
        <f>'3.2.1'!G87/'3.2.1.a'!$G$106</f>
        <v>6.6363465346613602E-9</v>
      </c>
      <c r="H87" s="147">
        <f>'3.2.1'!H87/'3.2.1.a'!$H$106</f>
        <v>7.1925685450099065E-9</v>
      </c>
      <c r="I87" s="147">
        <f>'3.2.1'!I87/'3.2.1.a'!$I$106</f>
        <v>3.2313790249927905E-9</v>
      </c>
      <c r="J87" s="147">
        <f>'3.2.1'!J87/'3.2.1.a'!$J$106</f>
        <v>1.9817614460378767E-8</v>
      </c>
      <c r="K87" s="147">
        <f>'3.2.1'!K87/'3.2.1.a'!$K$106</f>
        <v>4.030610192209209E-9</v>
      </c>
      <c r="L87" s="147">
        <f>'3.2.1'!L87/'3.2.1.a'!$L$106</f>
        <v>0</v>
      </c>
      <c r="M87" s="147">
        <f>'3.2.1'!M87/'3.2.1.a'!$M$106</f>
        <v>0</v>
      </c>
    </row>
    <row r="88" spans="1:83" ht="20.100000000000001" customHeight="1" x14ac:dyDescent="0.25">
      <c r="A88" s="21">
        <v>14112</v>
      </c>
      <c r="B88" s="22" t="s">
        <v>292</v>
      </c>
      <c r="C88" s="147">
        <f>'3.2.1'!C88/'3.2.1.a'!$C$106</f>
        <v>1.5699483989218631E-2</v>
      </c>
      <c r="D88" s="147">
        <f>'3.2.1'!D88/'3.2.1.a'!$D$106</f>
        <v>1.7374988162622576E-2</v>
      </c>
      <c r="E88" s="147">
        <f>'3.2.1'!E88/'3.2.1.a'!$E$106</f>
        <v>1.8904641629842338E-2</v>
      </c>
      <c r="F88" s="147">
        <f>'3.2.1'!F88/'3.2.1.a'!$F$106</f>
        <v>1.6593946692219325E-2</v>
      </c>
      <c r="G88" s="147">
        <f>'3.2.1'!G88/'3.2.1.a'!$G$106</f>
        <v>1.6722920461825084E-2</v>
      </c>
      <c r="H88" s="147">
        <f>'3.2.1'!H88/'3.2.1.a'!$H$106</f>
        <v>3.003272162383204E-2</v>
      </c>
      <c r="I88" s="147">
        <f>'3.2.1'!I88/'3.2.1.a'!$I$106</f>
        <v>3.3652536494926472E-2</v>
      </c>
      <c r="J88" s="147">
        <f>'3.2.1'!J88/'3.2.1.a'!$J$106</f>
        <v>2.2279600939587595E-2</v>
      </c>
      <c r="K88" s="147">
        <f>'3.2.1'!K88/'3.2.1.a'!$K$106</f>
        <v>2.382507794198498E-2</v>
      </c>
      <c r="L88" s="147">
        <f>'3.2.1'!L88/'3.2.1.a'!$L$106</f>
        <v>2.072049411784508E-2</v>
      </c>
      <c r="M88" s="147">
        <f>'3.2.1'!M88/'3.2.1.a'!$M$106</f>
        <v>1.5341647659109711E-2</v>
      </c>
    </row>
    <row r="89" spans="1:83" ht="20.100000000000001" customHeight="1" x14ac:dyDescent="0.25">
      <c r="A89" s="21">
        <v>14113</v>
      </c>
      <c r="B89" s="22" t="s">
        <v>293</v>
      </c>
      <c r="C89" s="147">
        <f>'3.2.1'!C89/'3.2.1.a'!$C$106</f>
        <v>1.8085533773310819E-2</v>
      </c>
      <c r="D89" s="147">
        <f>'3.2.1'!D89/'3.2.1.a'!$D$106</f>
        <v>1.2598429826656146E-2</v>
      </c>
      <c r="E89" s="147">
        <f>'3.2.1'!E89/'3.2.1.a'!$E$106</f>
        <v>1.3464737463743654E-2</v>
      </c>
      <c r="F89" s="147">
        <f>'3.2.1'!F89/'3.2.1.a'!$F$106</f>
        <v>1.1235041633568756E-2</v>
      </c>
      <c r="G89" s="147">
        <f>'3.2.1'!G89/'3.2.1.a'!$G$106</f>
        <v>9.6300627163607832E-3</v>
      </c>
      <c r="H89" s="147">
        <f>'3.2.1'!H89/'3.2.1.a'!$H$106</f>
        <v>1.5372335735279253E-2</v>
      </c>
      <c r="I89" s="147">
        <f>'3.2.1'!I89/'3.2.1.a'!$I$106</f>
        <v>1.1604302384613092E-2</v>
      </c>
      <c r="J89" s="147">
        <f>'3.2.1'!J89/'3.2.1.a'!$J$106</f>
        <v>6.6700158094053713E-3</v>
      </c>
      <c r="K89" s="147">
        <f>'3.2.1'!K89/'3.2.1.a'!$K$106</f>
        <v>7.2541672337479253E-3</v>
      </c>
      <c r="L89" s="147">
        <f>'3.2.1'!L89/'3.2.1.a'!$L$106</f>
        <v>5.3128602989722679E-3</v>
      </c>
      <c r="M89" s="147">
        <f>'3.2.1'!M89/'3.2.1.a'!$M$106</f>
        <v>4.1900568482220787E-3</v>
      </c>
    </row>
    <row r="90" spans="1:83" ht="20.100000000000001" customHeight="1" x14ac:dyDescent="0.25">
      <c r="A90" s="21">
        <v>1412</v>
      </c>
      <c r="B90" s="22" t="s">
        <v>294</v>
      </c>
      <c r="C90" s="147">
        <f>'3.2.1'!C90/'3.2.1.a'!$C$106</f>
        <v>5.767802068920881E-3</v>
      </c>
      <c r="D90" s="147">
        <f>'3.2.1'!D90/'3.2.1.a'!$D$106</f>
        <v>4.5618955935542186E-3</v>
      </c>
      <c r="E90" s="147">
        <f>'3.2.1'!E90/'3.2.1.a'!$E$106</f>
        <v>5.8206006766443191E-3</v>
      </c>
      <c r="F90" s="147">
        <f>'3.2.1'!F90/'3.2.1.a'!$F$106</f>
        <v>3.210713012839064E-3</v>
      </c>
      <c r="G90" s="147">
        <f>'3.2.1'!G90/'3.2.1.a'!$G$106</f>
        <v>3.2773625475566249E-3</v>
      </c>
      <c r="H90" s="147">
        <f>'3.2.1'!H90/'3.2.1.a'!$H$106</f>
        <v>2.0062360660226927E-3</v>
      </c>
      <c r="I90" s="147">
        <f>'3.2.1'!I90/'3.2.1.a'!$I$106</f>
        <v>4.616150845640872E-4</v>
      </c>
      <c r="J90" s="147">
        <f>'3.2.1'!J90/'3.2.1.a'!$J$106</f>
        <v>8.4867560529158304E-4</v>
      </c>
      <c r="K90" s="147">
        <f>'3.2.1'!K90/'3.2.1.a'!$K$106</f>
        <v>1.097104555506521E-3</v>
      </c>
      <c r="L90" s="147">
        <f>'3.2.1'!L90/'3.2.1.a'!$L$106</f>
        <v>2.8060610125989938E-3</v>
      </c>
      <c r="M90" s="147">
        <f>'3.2.1'!M90/'3.2.1.a'!$M$106</f>
        <v>8.9881077512565842E-4</v>
      </c>
    </row>
    <row r="91" spans="1:83" ht="20.100000000000001" customHeight="1" x14ac:dyDescent="0.25">
      <c r="A91" s="21">
        <v>1413</v>
      </c>
      <c r="B91" s="22" t="s">
        <v>295</v>
      </c>
      <c r="C91" s="147">
        <f>'3.2.1'!C91/'3.2.1.a'!$C$106</f>
        <v>0</v>
      </c>
      <c r="D91" s="147">
        <f>'3.2.1'!D91/'3.2.1.a'!$D$106</f>
        <v>0</v>
      </c>
      <c r="E91" s="147">
        <f>'3.2.1'!E91/'3.2.1.a'!$E$106</f>
        <v>0</v>
      </c>
      <c r="F91" s="147">
        <f>'3.2.1'!F91/'3.2.1.a'!$F$106</f>
        <v>0</v>
      </c>
      <c r="G91" s="147">
        <f>'3.2.1'!G91/'3.2.1.a'!$G$106</f>
        <v>0</v>
      </c>
      <c r="H91" s="147">
        <f>'3.2.1'!H91/'3.2.1.a'!$H$106</f>
        <v>0</v>
      </c>
      <c r="I91" s="147">
        <f>'3.2.1'!I91/'3.2.1.a'!$I$106</f>
        <v>0</v>
      </c>
      <c r="J91" s="147">
        <f>'3.2.1'!J91/'3.2.1.a'!$J$106</f>
        <v>0</v>
      </c>
      <c r="K91" s="147">
        <f>'3.2.1'!K91/'3.2.1.a'!$K$106</f>
        <v>0</v>
      </c>
      <c r="L91" s="147">
        <f>'3.2.1'!L91/'3.2.1.a'!$L$106</f>
        <v>0</v>
      </c>
      <c r="M91" s="147">
        <f>'3.2.1'!M91/'3.2.1.a'!$M$106</f>
        <v>0</v>
      </c>
    </row>
    <row r="92" spans="1:83" ht="20.100000000000001" customHeight="1" x14ac:dyDescent="0.25">
      <c r="A92" s="21">
        <v>1414</v>
      </c>
      <c r="B92" s="22" t="s">
        <v>296</v>
      </c>
      <c r="C92" s="147">
        <f>'3.2.1'!C92/'3.2.1.a'!$C$106</f>
        <v>0</v>
      </c>
      <c r="D92" s="147">
        <f>'3.2.1'!D92/'3.2.1.a'!$D$106</f>
        <v>0</v>
      </c>
      <c r="E92" s="147">
        <f>'3.2.1'!E92/'3.2.1.a'!$E$106</f>
        <v>0</v>
      </c>
      <c r="F92" s="147">
        <f>'3.2.1'!F92/'3.2.1.a'!$F$106</f>
        <v>0</v>
      </c>
      <c r="G92" s="147">
        <f>'3.2.1'!G92/'3.2.1.a'!$G$106</f>
        <v>0</v>
      </c>
      <c r="H92" s="147">
        <f>'3.2.1'!H92/'3.2.1.a'!$H$106</f>
        <v>0</v>
      </c>
      <c r="I92" s="147">
        <f>'3.2.1'!I92/'3.2.1.a'!$I$106</f>
        <v>0</v>
      </c>
      <c r="J92" s="147">
        <f>'3.2.1'!J92/'3.2.1.a'!$J$106</f>
        <v>0</v>
      </c>
      <c r="K92" s="147">
        <f>'3.2.1'!K92/'3.2.1.a'!$K$106</f>
        <v>0</v>
      </c>
      <c r="L92" s="147">
        <f>'3.2.1'!L92/'3.2.1.a'!$L$106</f>
        <v>0</v>
      </c>
      <c r="M92" s="147">
        <f>'3.2.1'!M92/'3.2.1.a'!$M$106</f>
        <v>0</v>
      </c>
    </row>
    <row r="93" spans="1:83" ht="20.100000000000001" customHeight="1" x14ac:dyDescent="0.25">
      <c r="A93" s="21">
        <v>1415</v>
      </c>
      <c r="B93" s="22" t="s">
        <v>468</v>
      </c>
      <c r="C93" s="147">
        <f>'3.2.1'!C93/'3.2.1.a'!$C$106</f>
        <v>8.2808100400787784E-3</v>
      </c>
      <c r="D93" s="147">
        <f>'3.2.1'!D93/'3.2.1.a'!$D$106</f>
        <v>6.9976924708994781E-3</v>
      </c>
      <c r="E93" s="147">
        <f>'3.2.1'!E93/'3.2.1.a'!$E$106</f>
        <v>7.7197093374519179E-3</v>
      </c>
      <c r="F93" s="147">
        <f>'3.2.1'!F93/'3.2.1.a'!$F$106</f>
        <v>1.0455000835260356E-2</v>
      </c>
      <c r="G93" s="147">
        <f>'3.2.1'!G93/'3.2.1.a'!$G$106</f>
        <v>7.1570206442326144E-3</v>
      </c>
      <c r="H93" s="147">
        <f>'3.2.1'!H93/'3.2.1.a'!$H$106</f>
        <v>5.2293775316401342E-3</v>
      </c>
      <c r="I93" s="147">
        <f>'3.2.1'!I93/'3.2.1.a'!$I$106</f>
        <v>6.9956474917120303E-3</v>
      </c>
      <c r="J93" s="147">
        <f>'3.2.1'!J93/'3.2.1.a'!$J$106</f>
        <v>9.3873095729498333E-3</v>
      </c>
      <c r="K93" s="147">
        <f>'3.2.1'!K93/'3.2.1.a'!$K$106</f>
        <v>1.1607613006949747E-2</v>
      </c>
      <c r="L93" s="147">
        <f>'3.2.1'!L93/'3.2.1.a'!$L$106</f>
        <v>2.0793502793830444E-2</v>
      </c>
      <c r="M93" s="147">
        <f>'3.2.1'!M93/'3.2.1.a'!$M$106</f>
        <v>8.2600125591292938E-3</v>
      </c>
    </row>
    <row r="94" spans="1:83" ht="20.100000000000001" customHeight="1" x14ac:dyDescent="0.25">
      <c r="A94" s="21">
        <v>1416</v>
      </c>
      <c r="B94" s="22" t="s">
        <v>297</v>
      </c>
      <c r="C94" s="147">
        <f>'3.2.1'!C94/'3.2.1.a'!$C$106</f>
        <v>0</v>
      </c>
      <c r="D94" s="147">
        <f>'3.2.1'!D94/'3.2.1.a'!$D$106</f>
        <v>0</v>
      </c>
      <c r="E94" s="147">
        <f>'3.2.1'!E94/'3.2.1.a'!$E$106</f>
        <v>0</v>
      </c>
      <c r="F94" s="147">
        <f>'3.2.1'!F94/'3.2.1.a'!$F$106</f>
        <v>0</v>
      </c>
      <c r="G94" s="147">
        <f>'3.2.1'!G94/'3.2.1.a'!$G$106</f>
        <v>0</v>
      </c>
      <c r="H94" s="147">
        <f>'3.2.1'!H94/'3.2.1.a'!$H$106</f>
        <v>0</v>
      </c>
      <c r="I94" s="147">
        <f>'3.2.1'!I94/'3.2.1.a'!$I$106</f>
        <v>0</v>
      </c>
      <c r="J94" s="147">
        <f>'3.2.1'!J94/'3.2.1.a'!$J$106</f>
        <v>0</v>
      </c>
      <c r="K94" s="147">
        <f>'3.2.1'!K94/'3.2.1.a'!$K$106</f>
        <v>0</v>
      </c>
      <c r="L94" s="147">
        <f>'3.2.1'!L94/'3.2.1.a'!$L$106</f>
        <v>0</v>
      </c>
      <c r="M94" s="147">
        <f>'3.2.1'!M94/'3.2.1.a'!$M$106</f>
        <v>0</v>
      </c>
    </row>
    <row r="95" spans="1:83" s="80" customFormat="1" ht="20.100000000000001" customHeight="1" x14ac:dyDescent="0.25">
      <c r="A95" s="35">
        <v>142</v>
      </c>
      <c r="B95" s="36" t="s">
        <v>298</v>
      </c>
      <c r="C95" s="146">
        <f>'3.2.1'!C95/'3.2.1.a'!$C$106</f>
        <v>1.8844690311275768E-3</v>
      </c>
      <c r="D95" s="146">
        <f>'3.2.1'!D95/'3.2.1.a'!$D$106</f>
        <v>2.0178558967224526E-3</v>
      </c>
      <c r="E95" s="146">
        <f>'3.2.1'!E95/'3.2.1.a'!$E$106</f>
        <v>2.3368466655285E-3</v>
      </c>
      <c r="F95" s="146">
        <f>'3.2.1'!F95/'3.2.1.a'!$F$106</f>
        <v>2.221818450065543E-3</v>
      </c>
      <c r="G95" s="146">
        <f>'3.2.1'!G95/'3.2.1.a'!$G$106</f>
        <v>1.9888194608936949E-3</v>
      </c>
      <c r="H95" s="146">
        <f>'3.2.1'!H95/'3.2.1.a'!$H$106</f>
        <v>2.0438744515690766E-3</v>
      </c>
      <c r="I95" s="146">
        <f>'3.2.1'!I95/'3.2.1.a'!$I$106</f>
        <v>1.9163434830894153E-3</v>
      </c>
      <c r="J95" s="146">
        <f>'3.2.1'!J95/'3.2.1.a'!$J$106</f>
        <v>1.6727704856184366E-3</v>
      </c>
      <c r="K95" s="146">
        <f>'3.2.1'!K95/'3.2.1.a'!$K$106</f>
        <v>1.8339000993826367E-3</v>
      </c>
      <c r="L95" s="146">
        <f>'3.2.1'!L95/'3.2.1.a'!$L$106</f>
        <v>1.7428929885867628E-3</v>
      </c>
      <c r="M95" s="146">
        <f>'3.2.1'!M95/'3.2.1.a'!$M$106</f>
        <v>1.3176296050083033E-3</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147">
        <f>'3.2.1'!C96/'3.2.1.a'!$C$106</f>
        <v>0</v>
      </c>
      <c r="D96" s="147">
        <f>'3.2.1'!D96/'3.2.1.a'!$D$106</f>
        <v>0</v>
      </c>
      <c r="E96" s="147">
        <f>'3.2.1'!E96/'3.2.1.a'!$E$106</f>
        <v>0</v>
      </c>
      <c r="F96" s="147">
        <f>'3.2.1'!F96/'3.2.1.a'!$F$106</f>
        <v>0</v>
      </c>
      <c r="G96" s="147">
        <f>'3.2.1'!G96/'3.2.1.a'!$G$106</f>
        <v>0</v>
      </c>
      <c r="H96" s="147">
        <f>'3.2.1'!H96/'3.2.1.a'!$H$106</f>
        <v>0</v>
      </c>
      <c r="I96" s="147">
        <f>'3.2.1'!I96/'3.2.1.a'!$I$106</f>
        <v>0</v>
      </c>
      <c r="J96" s="147">
        <f>'3.2.1'!J96/'3.2.1.a'!$J$106</f>
        <v>0</v>
      </c>
      <c r="K96" s="147">
        <f>'3.2.1'!K96/'3.2.1.a'!$K$106</f>
        <v>0</v>
      </c>
      <c r="L96" s="147">
        <f>'3.2.1'!L96/'3.2.1.a'!$L$106</f>
        <v>0</v>
      </c>
      <c r="M96" s="147">
        <f>'3.2.1'!M96/'3.2.1.a'!$M$106</f>
        <v>0</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147">
        <f>'3.2.1'!C97/'3.2.1.a'!$C$106</f>
        <v>3.1889375431662647E-4</v>
      </c>
      <c r="D97" s="147">
        <f>'3.2.1'!D97/'3.2.1.a'!$D$106</f>
        <v>3.7799244490768861E-4</v>
      </c>
      <c r="E97" s="147">
        <f>'3.2.1'!E97/'3.2.1.a'!$E$106</f>
        <v>3.9160235075891633E-4</v>
      </c>
      <c r="F97" s="147">
        <f>'3.2.1'!F97/'3.2.1.a'!$F$106</f>
        <v>3.7822402973655835E-4</v>
      </c>
      <c r="G97" s="147">
        <f>'3.2.1'!G97/'3.2.1.a'!$G$106</f>
        <v>3.6936420660628314E-4</v>
      </c>
      <c r="H97" s="147">
        <f>'3.2.1'!H97/'3.2.1.a'!$H$106</f>
        <v>3.7822987055410743E-4</v>
      </c>
      <c r="I97" s="147">
        <f>'3.2.1'!I97/'3.2.1.a'!$I$106</f>
        <v>2.5102932301675711E-4</v>
      </c>
      <c r="J97" s="147">
        <f>'3.2.1'!J97/'3.2.1.a'!$J$106</f>
        <v>2.5810030222251149E-4</v>
      </c>
      <c r="K97" s="147">
        <f>'3.2.1'!K97/'3.2.1.a'!$K$106</f>
        <v>2.7919783150282099E-4</v>
      </c>
      <c r="L97" s="147">
        <f>'3.2.1'!L97/'3.2.1.a'!$L$106</f>
        <v>2.6612528952281493E-4</v>
      </c>
      <c r="M97" s="147">
        <f>'3.2.1'!M97/'3.2.1.a'!$M$106</f>
        <v>2.1369316584903388E-4</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147">
        <f>'3.2.1'!C98/'3.2.1.a'!$C$106</f>
        <v>1.5655752768109501E-3</v>
      </c>
      <c r="D98" s="147">
        <f>'3.2.1'!D98/'3.2.1.a'!$D$106</f>
        <v>1.6398634518147641E-3</v>
      </c>
      <c r="E98" s="147">
        <f>'3.2.1'!E98/'3.2.1.a'!$E$106</f>
        <v>1.9452443147695833E-3</v>
      </c>
      <c r="F98" s="147">
        <f>'3.2.1'!F98/'3.2.1.a'!$F$106</f>
        <v>1.8435944203289846E-3</v>
      </c>
      <c r="G98" s="147">
        <f>'3.2.1'!G98/'3.2.1.a'!$G$106</f>
        <v>1.6194552542874113E-3</v>
      </c>
      <c r="H98" s="147">
        <f>'3.2.1'!H98/'3.2.1.a'!$H$106</f>
        <v>1.6656445810149692E-3</v>
      </c>
      <c r="I98" s="147">
        <f>'3.2.1'!I98/'3.2.1.a'!$I$106</f>
        <v>1.6653141600726582E-3</v>
      </c>
      <c r="J98" s="147">
        <f>'3.2.1'!J98/'3.2.1.a'!$J$106</f>
        <v>1.414670183395925E-3</v>
      </c>
      <c r="K98" s="147">
        <f>'3.2.1'!K98/'3.2.1.a'!$K$106</f>
        <v>1.5547022678798156E-3</v>
      </c>
      <c r="L98" s="147">
        <f>'3.2.1'!L98/'3.2.1.a'!$L$106</f>
        <v>1.4767676990639477E-3</v>
      </c>
      <c r="M98" s="147">
        <f>'3.2.1'!M98/'3.2.1.a'!$M$106</f>
        <v>1.1039364391592695E-3</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147">
        <f>'3.2.1'!C99/'3.2.1.a'!$C$106</f>
        <v>0</v>
      </c>
      <c r="D99" s="147">
        <f>'3.2.1'!D99/'3.2.1.a'!$D$106</f>
        <v>0</v>
      </c>
      <c r="E99" s="147">
        <f>'3.2.1'!E99/'3.2.1.a'!$E$106</f>
        <v>0</v>
      </c>
      <c r="F99" s="147">
        <f>'3.2.1'!F99/'3.2.1.a'!$F$106</f>
        <v>0</v>
      </c>
      <c r="G99" s="147">
        <f>'3.2.1'!G99/'3.2.1.a'!$G$106</f>
        <v>0</v>
      </c>
      <c r="H99" s="147">
        <f>'3.2.1'!H99/'3.2.1.a'!$H$106</f>
        <v>0</v>
      </c>
      <c r="I99" s="147">
        <f>'3.2.1'!I99/'3.2.1.a'!$I$106</f>
        <v>0</v>
      </c>
      <c r="J99" s="147">
        <f>'3.2.1'!J99/'3.2.1.a'!$J$106</f>
        <v>0</v>
      </c>
      <c r="K99" s="147">
        <f>'3.2.1'!K99/'3.2.1.a'!$K$106</f>
        <v>0</v>
      </c>
      <c r="L99" s="147">
        <f>'3.2.1'!L99/'3.2.1.a'!$L$106</f>
        <v>0</v>
      </c>
      <c r="M99" s="147">
        <f>'3.2.1'!M99/'3.2.1.a'!$M$106</f>
        <v>0</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146">
        <f>'3.2.1'!C100/'3.2.1.a'!$C$106</f>
        <v>2.9614615343373017E-3</v>
      </c>
      <c r="D100" s="146">
        <f>'3.2.1'!D100/'3.2.1.a'!$D$106</f>
        <v>3.2692098260389524E-3</v>
      </c>
      <c r="E100" s="146">
        <f>'3.2.1'!E100/'3.2.1.a'!$E$106</f>
        <v>5.9857902400348101E-3</v>
      </c>
      <c r="F100" s="146">
        <f>'3.2.1'!F100/'3.2.1.a'!$F$106</f>
        <v>4.9242948271622563E-3</v>
      </c>
      <c r="G100" s="146">
        <f>'3.2.1'!G100/'3.2.1.a'!$G$106</f>
        <v>3.9847157852105743E-3</v>
      </c>
      <c r="H100" s="146">
        <f>'3.2.1'!H100/'3.2.1.a'!$H$106</f>
        <v>3.5565318334807427E-3</v>
      </c>
      <c r="I100" s="146">
        <f>'3.2.1'!I100/'3.2.1.a'!$I$106</f>
        <v>7.4524382060852474E-3</v>
      </c>
      <c r="J100" s="146">
        <f>'3.2.1'!J100/'3.2.1.a'!$J$106</f>
        <v>7.0223799328780869E-3</v>
      </c>
      <c r="K100" s="146">
        <f>'3.2.1'!K100/'3.2.1.a'!$K$106</f>
        <v>5.2173977388062301E-3</v>
      </c>
      <c r="L100" s="146">
        <f>'3.2.1'!L100/'3.2.1.a'!$L$106</f>
        <v>4.0425808154976621E-3</v>
      </c>
      <c r="M100" s="146">
        <f>'3.2.1'!M100/'3.2.1.a'!$M$106</f>
        <v>3.8156960334213932E-3</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146">
        <f>'3.2.1'!C101/'3.2.1.a'!$C$106</f>
        <v>1.8064239591085289E-3</v>
      </c>
      <c r="D101" s="146">
        <f>'3.2.1'!D101/'3.2.1.a'!$D$106</f>
        <v>1.4466214595846524E-3</v>
      </c>
      <c r="E101" s="146">
        <f>'3.2.1'!E101/'3.2.1.a'!$E$106</f>
        <v>2.6268336032387904E-3</v>
      </c>
      <c r="F101" s="146">
        <f>'3.2.1'!F101/'3.2.1.a'!$F$106</f>
        <v>2.1789439323121177E-3</v>
      </c>
      <c r="G101" s="146">
        <f>'3.2.1'!G101/'3.2.1.a'!$G$106</f>
        <v>1.1514306027077916E-3</v>
      </c>
      <c r="H101" s="146">
        <f>'3.2.1'!H101/'3.2.1.a'!$H$106</f>
        <v>3.1478002624909791E-3</v>
      </c>
      <c r="I101" s="146">
        <f>'3.2.1'!I101/'3.2.1.a'!$I$106</f>
        <v>2.0168226493190336E-3</v>
      </c>
      <c r="J101" s="146">
        <f>'3.2.1'!J101/'3.2.1.a'!$J$106</f>
        <v>-1.5210328991437086E-3</v>
      </c>
      <c r="K101" s="146">
        <f>'3.2.1'!K101/'3.2.1.a'!$K$106</f>
        <v>1.9080465804514788E-3</v>
      </c>
      <c r="L101" s="146">
        <f>'3.2.1'!L101/'3.2.1.a'!$L$106</f>
        <v>2.2002330836243316E-3</v>
      </c>
      <c r="M101" s="146">
        <f>'3.2.1'!M101/'3.2.1.a'!$M$106</f>
        <v>2.5573589811795703E-3</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147">
        <f>'3.2.1'!C102/'3.2.1.a'!$C$106</f>
        <v>1.8020363734367311E-3</v>
      </c>
      <c r="D102" s="147">
        <f>'3.2.1'!D102/'3.2.1.a'!$D$106</f>
        <v>1.4379199149411547E-3</v>
      </c>
      <c r="E102" s="147">
        <f>'3.2.1'!E102/'3.2.1.a'!$E$106</f>
        <v>2.5935180891633225E-3</v>
      </c>
      <c r="F102" s="147">
        <f>'3.2.1'!F102/'3.2.1.a'!$F$106</f>
        <v>2.173038117341093E-3</v>
      </c>
      <c r="G102" s="147">
        <f>'3.2.1'!G102/'3.2.1.a'!$G$106</f>
        <v>1.1411024198068405E-3</v>
      </c>
      <c r="H102" s="147">
        <f>'3.2.1'!H102/'3.2.1.a'!$H$106</f>
        <v>3.1436551180770772E-3</v>
      </c>
      <c r="I102" s="147">
        <f>'3.2.1'!I102/'3.2.1.a'!$I$106</f>
        <v>2.0117321667473772E-3</v>
      </c>
      <c r="J102" s="147">
        <f>'3.2.1'!J102/'3.2.1.a'!$J$106</f>
        <v>-1.521184676422172E-3</v>
      </c>
      <c r="K102" s="147">
        <f>'3.2.1'!K102/'3.2.1.a'!$K$106</f>
        <v>1.9080465804514788E-3</v>
      </c>
      <c r="L102" s="147">
        <f>'3.2.1'!L102/'3.2.1.a'!$L$106</f>
        <v>2.2002048887120396E-3</v>
      </c>
      <c r="M102" s="147">
        <f>'3.2.1'!M102/'3.2.1.a'!$M$106</f>
        <v>2.5573240718148559E-3</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147">
        <f>'3.2.1'!C103/'3.2.1.a'!$C$106</f>
        <v>4.3875856717981951E-6</v>
      </c>
      <c r="D103" s="147">
        <f>'3.2.1'!D103/'3.2.1.a'!$D$106</f>
        <v>8.7015446434977571E-6</v>
      </c>
      <c r="E103" s="147">
        <f>'3.2.1'!E103/'3.2.1.a'!$E$106</f>
        <v>3.3315514075467933E-5</v>
      </c>
      <c r="F103" s="147">
        <f>'3.2.1'!F103/'3.2.1.a'!$F$106</f>
        <v>5.9058149710247482E-6</v>
      </c>
      <c r="G103" s="147">
        <f>'3.2.1'!G103/'3.2.1.a'!$G$106</f>
        <v>1.032818290095109E-5</v>
      </c>
      <c r="H103" s="147">
        <f>'3.2.1'!H103/'3.2.1.a'!$H$106</f>
        <v>4.1451444139026284E-6</v>
      </c>
      <c r="I103" s="147">
        <f>'3.2.1'!I103/'3.2.1.a'!$I$106</f>
        <v>5.0904825716568031E-6</v>
      </c>
      <c r="J103" s="147">
        <f>'3.2.1'!J103/'3.2.1.a'!$J$106</f>
        <v>1.5177727846372362E-7</v>
      </c>
      <c r="K103" s="147">
        <f>'3.2.1'!K103/'3.2.1.a'!$K$106</f>
        <v>0</v>
      </c>
      <c r="L103" s="147">
        <f>'3.2.1'!L103/'3.2.1.a'!$L$106</f>
        <v>2.8194912292052838E-8</v>
      </c>
      <c r="M103" s="147">
        <f>'3.2.1'!M103/'3.2.1.a'!$M$106</f>
        <v>3.4909364714533637E-8</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146">
        <f>'3.2.1'!C104/'3.2.1.a'!$C$106</f>
        <v>0</v>
      </c>
      <c r="D104" s="146">
        <f>'3.2.1'!D104/'3.2.1.a'!$D$106</f>
        <v>0</v>
      </c>
      <c r="E104" s="146">
        <f>'3.2.1'!E104/'3.2.1.a'!$E$106</f>
        <v>0</v>
      </c>
      <c r="F104" s="146">
        <f>'3.2.1'!F104/'3.2.1.a'!$F$106</f>
        <v>0</v>
      </c>
      <c r="G104" s="146">
        <f>'3.2.1'!G104/'3.2.1.a'!$G$106</f>
        <v>0</v>
      </c>
      <c r="H104" s="146">
        <f>'3.2.1'!H104/'3.2.1.a'!$H$106</f>
        <v>0</v>
      </c>
      <c r="I104" s="146">
        <f>'3.2.1'!I104/'3.2.1.a'!$I$106</f>
        <v>0</v>
      </c>
      <c r="J104" s="146">
        <f>'3.2.1'!J104/'3.2.1.a'!$J$106</f>
        <v>0</v>
      </c>
      <c r="K104" s="146">
        <f>'3.2.1'!K104/'3.2.1.a'!$K$106</f>
        <v>0</v>
      </c>
      <c r="L104" s="146">
        <f>'3.2.1'!L104/'3.2.1.a'!$L$106</f>
        <v>0</v>
      </c>
      <c r="M104" s="146">
        <f>'3.2.1'!M104/'3.2.1.a'!$M$106</f>
        <v>0</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117" customFormat="1" ht="20.100000000000001" customHeight="1" x14ac:dyDescent="0.25">
      <c r="A105" s="128" t="s">
        <v>255</v>
      </c>
      <c r="B105" s="129"/>
      <c r="C105" s="149"/>
      <c r="D105" s="149"/>
      <c r="E105" s="149"/>
      <c r="F105" s="149"/>
      <c r="G105" s="149"/>
      <c r="H105" s="149"/>
      <c r="I105" s="149"/>
      <c r="J105" s="149"/>
      <c r="K105" s="149"/>
      <c r="L105" s="149"/>
      <c r="M105" s="149"/>
    </row>
    <row r="106" spans="1:83" s="117" customFormat="1" ht="20.100000000000001" customHeight="1" x14ac:dyDescent="0.25">
      <c r="A106" s="87" t="s">
        <v>238</v>
      </c>
      <c r="B106" s="88" t="s">
        <v>846</v>
      </c>
      <c r="C106" s="211">
        <v>3885847</v>
      </c>
      <c r="D106" s="211">
        <v>4376382</v>
      </c>
      <c r="E106" s="211">
        <v>4814760</v>
      </c>
      <c r="F106" s="211">
        <v>5331619</v>
      </c>
      <c r="G106" s="211">
        <v>5778953</v>
      </c>
      <c r="H106" s="211">
        <v>5995787</v>
      </c>
      <c r="I106" s="211">
        <v>6269328</v>
      </c>
      <c r="J106" s="211">
        <v>6585478.9999999898</v>
      </c>
      <c r="K106" s="211">
        <v>7004141</v>
      </c>
      <c r="L106" s="211">
        <v>7407023.5734999897</v>
      </c>
      <c r="M106" s="211">
        <v>7447858.2502464028</v>
      </c>
    </row>
    <row r="107" spans="1:83" s="80" customFormat="1" ht="20.100000000000001" customHeight="1" x14ac:dyDescent="0.25">
      <c r="A107" s="105" t="s">
        <v>589</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853</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590</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s="80" customFormat="1" ht="20.100000000000001" customHeight="1" x14ac:dyDescent="0.25">
      <c r="A110" s="105" t="s">
        <v>804</v>
      </c>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row>
    <row r="111" spans="1:83" s="80" customFormat="1" ht="20.100000000000001" customHeight="1" x14ac:dyDescent="0.25">
      <c r="A111" s="105" t="s">
        <v>592</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row>
    <row r="112" spans="1:83" ht="20.100000000000001" customHeight="1" x14ac:dyDescent="0.25">
      <c r="A112" s="105" t="s">
        <v>625</v>
      </c>
    </row>
    <row r="113" spans="1:1" ht="20.100000000000001" customHeight="1" x14ac:dyDescent="0.25">
      <c r="A113" s="105" t="s">
        <v>605</v>
      </c>
    </row>
    <row r="114" spans="1:1" ht="20.100000000000001" customHeight="1" x14ac:dyDescent="0.25">
      <c r="A114" s="105" t="s">
        <v>855</v>
      </c>
    </row>
    <row r="115" spans="1:1" ht="20.100000000000001" customHeight="1" x14ac:dyDescent="0.25">
      <c r="A115" s="105" t="s">
        <v>847</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39A0-1563-4BE6-82D9-393F7C1EAEF2}">
  <sheetPr codeName="Planilha31"/>
  <dimension ref="A1:CE115"/>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M5" sqref="M5"/>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786</v>
      </c>
    </row>
    <row r="2" spans="1:13" ht="20.100000000000001" customHeight="1" x14ac:dyDescent="0.25">
      <c r="A2" s="99" t="s">
        <v>670</v>
      </c>
    </row>
    <row r="4" spans="1:13" s="106" customFormat="1" ht="20.100000000000001" customHeight="1" x14ac:dyDescent="0.25">
      <c r="A4" s="322" t="s">
        <v>652</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'3.2.2'!C5/'3.2.2.a'!$C$106</f>
        <v>0.29007425601422943</v>
      </c>
      <c r="D5" s="96">
        <f>'3.2.2'!D5/'3.2.2.a'!$D$106</f>
        <v>0.29111760558614602</v>
      </c>
      <c r="E5" s="96">
        <f>'3.2.2'!E5/'3.2.2.a'!$E$106</f>
        <v>0.29679485061453798</v>
      </c>
      <c r="F5" s="96">
        <f>'3.2.2'!F5/'3.2.2.a'!$F$106</f>
        <v>0.28659373362898949</v>
      </c>
      <c r="G5" s="96">
        <f>'3.2.2'!G5/'3.2.2.a'!$G$106</f>
        <v>0.27380590580553382</v>
      </c>
      <c r="H5" s="96">
        <f>'3.2.2'!H5/'3.2.2.a'!$H$106</f>
        <v>0.29260957653150144</v>
      </c>
      <c r="I5" s="96">
        <f>'3.2.2'!I5/'3.2.2.a'!$I$106</f>
        <v>0.29680512192843156</v>
      </c>
      <c r="J5" s="96">
        <f>'3.2.2'!J5/'3.2.2.a'!$J$106</f>
        <v>0.27843834156466013</v>
      </c>
      <c r="K5" s="96">
        <f>'3.2.2'!K5/'3.2.2.a'!$K$106</f>
        <v>0.28596986939482094</v>
      </c>
      <c r="L5" s="96">
        <f>'3.2.2'!L5/'3.2.2.a'!$L$106</f>
        <v>0.29127431149806537</v>
      </c>
      <c r="M5" s="96">
        <f>'3.2.2'!M5/'3.2.2.a'!$M$106</f>
        <v>0.25753344198665196</v>
      </c>
    </row>
    <row r="6" spans="1:13" ht="20.100000000000001" customHeight="1" x14ac:dyDescent="0.25">
      <c r="A6" s="32">
        <v>11</v>
      </c>
      <c r="B6" s="33" t="s">
        <v>242</v>
      </c>
      <c r="C6" s="213">
        <f>'3.2.2'!C6/'3.2.2.a'!$C$106</f>
        <v>0.14249541118347292</v>
      </c>
      <c r="D6" s="213">
        <f>'3.2.2'!D6/'3.2.2.a'!$D$106</f>
        <v>0.14851323540857464</v>
      </c>
      <c r="E6" s="213">
        <f>'3.2.2'!E6/'3.2.2.a'!$E$106</f>
        <v>0.14332365016878346</v>
      </c>
      <c r="F6" s="213">
        <f>'3.2.2'!F6/'3.2.2.a'!$F$106</f>
        <v>0.14125513447868668</v>
      </c>
      <c r="G6" s="213">
        <f>'3.2.2'!G6/'3.2.2.a'!$G$106</f>
        <v>0.13490125274570089</v>
      </c>
      <c r="H6" s="213">
        <f>'3.2.2'!H6/'3.2.2.a'!$H$106</f>
        <v>0.13629716791216398</v>
      </c>
      <c r="I6" s="213">
        <f>'3.2.2'!I6/'3.2.2.a'!$I$106</f>
        <v>0.13710482593210416</v>
      </c>
      <c r="J6" s="213">
        <f>'3.2.2'!J6/'3.2.2.a'!$J$106</f>
        <v>0.136052890728457</v>
      </c>
      <c r="K6" s="213">
        <f>'3.2.2'!K6/'3.2.2.a'!$K$106</f>
        <v>0.13940349282695164</v>
      </c>
      <c r="L6" s="213">
        <f>'3.2.2'!L6/'3.2.2.a'!$L$106</f>
        <v>0.13736163640960786</v>
      </c>
      <c r="M6" s="213">
        <f>'3.2.2'!M6/'3.2.2.a'!$M$106</f>
        <v>0.12983124449680405</v>
      </c>
    </row>
    <row r="7" spans="1:13" ht="20.100000000000001" customHeight="1" x14ac:dyDescent="0.25">
      <c r="A7" s="35">
        <v>111</v>
      </c>
      <c r="B7" s="36" t="s">
        <v>256</v>
      </c>
      <c r="C7" s="146">
        <f>'3.2.2'!C7/'3.2.2.a'!$C$106</f>
        <v>6.6519153396802477E-2</v>
      </c>
      <c r="D7" s="146">
        <f>'3.2.2'!D7/'3.2.2.a'!$D$106</f>
        <v>7.1748577075515518E-2</v>
      </c>
      <c r="E7" s="146">
        <f>'3.2.2'!E7/'3.2.2.a'!$E$106</f>
        <v>6.7486902032760088E-2</v>
      </c>
      <c r="F7" s="146">
        <f>'3.2.2'!F7/'3.2.2.a'!$F$106</f>
        <v>6.7666335503741182E-2</v>
      </c>
      <c r="G7" s="146">
        <f>'3.2.2'!G7/'3.2.2.a'!$G$106</f>
        <v>6.612893402317721E-2</v>
      </c>
      <c r="H7" s="146">
        <f>'3.2.2'!H7/'3.2.2.a'!$H$106</f>
        <v>6.6901430604412976E-2</v>
      </c>
      <c r="I7" s="146">
        <f>'3.2.2'!I7/'3.2.2.a'!$I$106</f>
        <v>7.2288435832549611E-2</v>
      </c>
      <c r="J7" s="146">
        <f>'3.2.2'!J7/'3.2.2.a'!$J$106</f>
        <v>6.9651040607035183E-2</v>
      </c>
      <c r="K7" s="146">
        <f>'3.2.2'!K7/'3.2.2.a'!$K$106</f>
        <v>7.0066659638496412E-2</v>
      </c>
      <c r="L7" s="146">
        <f>'3.2.2'!L7/'3.2.2.a'!$L$106</f>
        <v>7.2623196638056511E-2</v>
      </c>
      <c r="M7" s="146">
        <f>'3.2.2'!M7/'3.2.2.a'!$M$106</f>
        <v>7.0576975724752758E-2</v>
      </c>
    </row>
    <row r="8" spans="1:13" s="41" customFormat="1" ht="20.100000000000001" customHeight="1" x14ac:dyDescent="0.25">
      <c r="A8" s="38">
        <v>1111</v>
      </c>
      <c r="B8" s="39" t="s">
        <v>432</v>
      </c>
      <c r="C8" s="214">
        <f>'3.2.2'!C8/'3.2.2.a'!$C$106</f>
        <v>2.262969087713301E-2</v>
      </c>
      <c r="D8" s="214">
        <f>'3.2.2'!D8/'3.2.2.a'!$D$106</f>
        <v>2.3869280681487304E-2</v>
      </c>
      <c r="E8" s="214">
        <f>'3.2.2'!E8/'3.2.2.a'!$E$106</f>
        <v>2.4569796759872142E-2</v>
      </c>
      <c r="F8" s="214">
        <f>'3.2.2'!F8/'3.2.2.a'!$F$106</f>
        <v>2.3762367440931357E-2</v>
      </c>
      <c r="G8" s="214">
        <f>'3.2.2'!G8/'3.2.2.a'!$G$106</f>
        <v>2.433489087485604E-2</v>
      </c>
      <c r="H8" s="214">
        <f>'3.2.2'!H8/'3.2.2.a'!$H$106</f>
        <v>2.4837071798423045E-2</v>
      </c>
      <c r="I8" s="214">
        <f>'3.2.2'!I8/'3.2.2.a'!$I$106</f>
        <v>2.5820107355420969E-2</v>
      </c>
      <c r="J8" s="214">
        <f>'3.2.2'!J8/'3.2.2.a'!$J$106</f>
        <v>2.6985111799154943E-2</v>
      </c>
      <c r="K8" s="214">
        <f>'3.2.2'!K8/'3.2.2.a'!$K$106</f>
        <v>2.801983378551173E-2</v>
      </c>
      <c r="L8" s="214">
        <f>'3.2.2'!L8/'3.2.2.a'!$L$106</f>
        <v>2.9935121204028674E-2</v>
      </c>
      <c r="M8" s="214">
        <f>'3.2.2'!M8/'3.2.2.a'!$M$106</f>
        <v>3.0332480600076674E-2</v>
      </c>
    </row>
    <row r="9" spans="1:13" ht="20.100000000000001" customHeight="1" x14ac:dyDescent="0.25">
      <c r="A9" s="38">
        <v>1112</v>
      </c>
      <c r="B9" s="39" t="s">
        <v>433</v>
      </c>
      <c r="C9" s="214">
        <f>'3.2.2'!C9/'3.2.2.a'!$C$106</f>
        <v>3.2960635197883496E-2</v>
      </c>
      <c r="D9" s="214">
        <f>'3.2.2'!D9/'3.2.2.a'!$D$106</f>
        <v>3.5135328779880279E-2</v>
      </c>
      <c r="E9" s="214">
        <f>'3.2.2'!E9/'3.2.2.a'!$E$106</f>
        <v>3.1277639544124734E-2</v>
      </c>
      <c r="F9" s="214">
        <f>'3.2.2'!F9/'3.2.2.a'!$F$106</f>
        <v>3.2087431189361054E-2</v>
      </c>
      <c r="G9" s="214">
        <f>'3.2.2'!G9/'3.2.2.a'!$G$106</f>
        <v>2.9691113485859809E-2</v>
      </c>
      <c r="H9" s="214">
        <f>'3.2.2'!H9/'3.2.2.a'!$H$106</f>
        <v>2.7366524753227556E-2</v>
      </c>
      <c r="I9" s="214">
        <f>'3.2.2'!I9/'3.2.2.a'!$I$106</f>
        <v>3.1577832608380034E-2</v>
      </c>
      <c r="J9" s="214">
        <f>'3.2.2'!J9/'3.2.2.a'!$J$106</f>
        <v>2.8022428261288247E-2</v>
      </c>
      <c r="K9" s="214">
        <f>'3.2.2'!K9/'3.2.2.a'!$K$106</f>
        <v>2.781729809234423E-2</v>
      </c>
      <c r="L9" s="214">
        <f>'3.2.2'!L9/'3.2.2.a'!$L$106</f>
        <v>2.8018290830676577E-2</v>
      </c>
      <c r="M9" s="214">
        <f>'3.2.2'!M9/'3.2.2.a'!$M$106</f>
        <v>2.6860268504976123E-2</v>
      </c>
    </row>
    <row r="10" spans="1:13" s="48" customFormat="1" ht="20.100000000000001" customHeight="1" x14ac:dyDescent="0.25">
      <c r="A10" s="45" t="s">
        <v>434</v>
      </c>
      <c r="B10" s="56" t="s">
        <v>435</v>
      </c>
      <c r="C10" s="148">
        <f>'3.2.2'!C10/'3.2.2.a'!$C$106</f>
        <v>2.1255171214257792E-2</v>
      </c>
      <c r="D10" s="148">
        <f>'3.2.2'!D10/'3.2.2.a'!$D$106</f>
        <v>2.2050359273824816E-2</v>
      </c>
      <c r="E10" s="148">
        <f>'3.2.2'!E10/'3.2.2.a'!$E$106</f>
        <v>1.9468001975232411E-2</v>
      </c>
      <c r="F10" s="148">
        <f>'3.2.2'!F10/'3.2.2.a'!$F$106</f>
        <v>2.0454518688377769E-2</v>
      </c>
      <c r="G10" s="148">
        <f>'3.2.2'!G10/'3.2.2.a'!$G$106</f>
        <v>1.8861953708273798E-2</v>
      </c>
      <c r="H10" s="148">
        <f>'3.2.2'!H10/'3.2.2.a'!$H$106</f>
        <v>1.7497324779721157E-2</v>
      </c>
      <c r="I10" s="148">
        <f>'3.2.2'!I10/'3.2.2.a'!$I$106</f>
        <v>2.0924199197103741E-2</v>
      </c>
      <c r="J10" s="148">
        <f>'3.2.2'!J10/'3.2.2.a'!$J$106</f>
        <v>1.7282744402887046E-2</v>
      </c>
      <c r="K10" s="148">
        <f>'3.2.2'!K10/'3.2.2.a'!$K$106</f>
        <v>1.6998931405815501E-2</v>
      </c>
      <c r="L10" s="148">
        <f>'3.2.2'!L10/'3.2.2.a'!$L$106</f>
        <v>1.716348495157927E-2</v>
      </c>
      <c r="M10" s="148">
        <f>'3.2.2'!M10/'3.2.2.a'!$M$106</f>
        <v>1.6471780035578861E-2</v>
      </c>
    </row>
    <row r="11" spans="1:13" s="48" customFormat="1" ht="20.100000000000001" customHeight="1" x14ac:dyDescent="0.25">
      <c r="A11" s="45" t="s">
        <v>436</v>
      </c>
      <c r="B11" s="56" t="s">
        <v>437</v>
      </c>
      <c r="C11" s="148">
        <f>'3.2.2'!C11/'3.2.2.a'!$C$106</f>
        <v>1.16714326296532E-2</v>
      </c>
      <c r="D11" s="148">
        <f>'3.2.2'!D11/'3.2.2.a'!$D$106</f>
        <v>1.3049263708197773E-2</v>
      </c>
      <c r="E11" s="148">
        <f>'3.2.2'!E11/'3.2.2.a'!$E$106</f>
        <v>1.1763958763707848E-2</v>
      </c>
      <c r="F11" s="148">
        <f>'3.2.2'!F11/'3.2.2.a'!$F$106</f>
        <v>1.1594094339781218E-2</v>
      </c>
      <c r="G11" s="148">
        <f>'3.2.2'!G11/'3.2.2.a'!$G$106</f>
        <v>1.082913550950146E-2</v>
      </c>
      <c r="H11" s="148">
        <f>'3.2.2'!H11/'3.2.2.a'!$H$106</f>
        <v>9.8647416113047375E-3</v>
      </c>
      <c r="I11" s="148">
        <f>'3.2.2'!I11/'3.2.2.a'!$I$106</f>
        <v>1.0648667754183544E-2</v>
      </c>
      <c r="J11" s="148">
        <f>'3.2.2'!J11/'3.2.2.a'!$J$106</f>
        <v>1.0733649966804254E-2</v>
      </c>
      <c r="K11" s="148">
        <f>'3.2.2'!K11/'3.2.2.a'!$K$106</f>
        <v>1.0815136194275645E-2</v>
      </c>
      <c r="L11" s="148">
        <f>'3.2.2'!L11/'3.2.2.a'!$L$106</f>
        <v>1.0851093973062826E-2</v>
      </c>
      <c r="M11" s="148">
        <f>'3.2.2'!M11/'3.2.2.a'!$M$106</f>
        <v>1.0385822579921E-2</v>
      </c>
    </row>
    <row r="12" spans="1:13" s="48" customFormat="1" ht="20.100000000000001" customHeight="1" x14ac:dyDescent="0.25">
      <c r="A12" s="45" t="s">
        <v>438</v>
      </c>
      <c r="B12" s="56" t="s">
        <v>476</v>
      </c>
      <c r="C12" s="148">
        <f>'3.2.2'!C12/'3.2.2.a'!$C$106</f>
        <v>3.4031353972505861E-5</v>
      </c>
      <c r="D12" s="148">
        <f>'3.2.2'!D12/'3.2.2.a'!$D$106</f>
        <v>3.5705797857682447E-5</v>
      </c>
      <c r="E12" s="148">
        <f>'3.2.2'!E12/'3.2.2.a'!$E$106</f>
        <v>4.5678805184474405E-5</v>
      </c>
      <c r="F12" s="148">
        <f>'3.2.2'!F12/'3.2.2.a'!$F$106</f>
        <v>3.8818161202066391E-5</v>
      </c>
      <c r="G12" s="148">
        <f>'3.2.2'!G12/'3.2.2.a'!$G$106</f>
        <v>2.4268084547494863E-8</v>
      </c>
      <c r="H12" s="148">
        <f>'3.2.2'!H12/'3.2.2.a'!$H$106</f>
        <v>4.4583622016592652E-6</v>
      </c>
      <c r="I12" s="148">
        <f>'3.2.2'!I12/'3.2.2.a'!$I$106</f>
        <v>4.9656570927538004E-6</v>
      </c>
      <c r="J12" s="148">
        <f>'3.2.2'!J12/'3.2.2.a'!$J$106</f>
        <v>6.0338915969514234E-6</v>
      </c>
      <c r="K12" s="148">
        <f>'3.2.2'!K12/'3.2.2.a'!$K$106</f>
        <v>3.2304922530828551E-6</v>
      </c>
      <c r="L12" s="148">
        <f>'3.2.2'!L12/'3.2.2.a'!$L$106</f>
        <v>3.711906034478619E-6</v>
      </c>
      <c r="M12" s="148">
        <f>'3.2.2'!M12/'3.2.2.a'!$M$106</f>
        <v>2.6658894762589118E-6</v>
      </c>
    </row>
    <row r="13" spans="1:13" ht="20.100000000000001" customHeight="1" x14ac:dyDescent="0.25">
      <c r="A13" s="38">
        <v>1113</v>
      </c>
      <c r="B13" s="39" t="s">
        <v>439</v>
      </c>
      <c r="C13" s="214">
        <f>'3.2.2'!C13/'3.2.2.a'!$C$106</f>
        <v>1.0928827321785958E-2</v>
      </c>
      <c r="D13" s="214">
        <f>'3.2.2'!D13/'3.2.2.a'!$D$106</f>
        <v>1.2743967614147943E-2</v>
      </c>
      <c r="E13" s="214">
        <f>'3.2.2'!E13/'3.2.2.a'!$E$106</f>
        <v>1.163946572876322E-2</v>
      </c>
      <c r="F13" s="214">
        <f>'3.2.2'!F13/'3.2.2.a'!$F$106</f>
        <v>1.1816536873448759E-2</v>
      </c>
      <c r="G13" s="214">
        <f>'3.2.2'!G13/'3.2.2.a'!$G$106</f>
        <v>1.210292966246135E-2</v>
      </c>
      <c r="H13" s="214">
        <f>'3.2.2'!H13/'3.2.2.a'!$H$106</f>
        <v>1.4697834052762381E-2</v>
      </c>
      <c r="I13" s="214">
        <f>'3.2.2'!I13/'3.2.2.a'!$I$106</f>
        <v>1.4890495868748613E-2</v>
      </c>
      <c r="J13" s="214">
        <f>'3.2.2'!J13/'3.2.2.a'!$J$106</f>
        <v>1.4643500546591999E-2</v>
      </c>
      <c r="K13" s="214">
        <f>'3.2.2'!K13/'3.2.2.a'!$K$106</f>
        <v>1.4229527760640456E-2</v>
      </c>
      <c r="L13" s="214">
        <f>'3.2.2'!L13/'3.2.2.a'!$L$106</f>
        <v>1.4669784603351265E-2</v>
      </c>
      <c r="M13" s="214">
        <f>'3.2.2'!M13/'3.2.2.a'!$M$106</f>
        <v>1.3384226619699978E-2</v>
      </c>
    </row>
    <row r="14" spans="1:13" ht="20.100000000000001" customHeight="1" x14ac:dyDescent="0.25">
      <c r="A14" s="35">
        <v>112</v>
      </c>
      <c r="B14" s="36" t="s">
        <v>257</v>
      </c>
      <c r="C14" s="146">
        <f>'3.2.2'!C14/'3.2.2.a'!$C$106</f>
        <v>3.2247878705878022E-3</v>
      </c>
      <c r="D14" s="146">
        <f>'3.2.2'!D14/'3.2.2.a'!$D$106</f>
        <v>3.3919814411607582E-3</v>
      </c>
      <c r="E14" s="146">
        <f>'3.2.2'!E14/'3.2.2.a'!$E$106</f>
        <v>3.465924915655194E-3</v>
      </c>
      <c r="F14" s="146">
        <f>'3.2.2'!F14/'3.2.2.a'!$F$106</f>
        <v>3.5121331617150439E-3</v>
      </c>
      <c r="G14" s="146">
        <f>'3.2.2'!G14/'3.2.2.a'!$G$106</f>
        <v>3.5853063995796475E-3</v>
      </c>
      <c r="H14" s="146">
        <f>'3.2.2'!H14/'3.2.2.a'!$H$106</f>
        <v>3.600384814165347E-3</v>
      </c>
      <c r="I14" s="146">
        <f>'3.2.2'!I14/'3.2.2.a'!$I$106</f>
        <v>3.5394796967123106E-3</v>
      </c>
      <c r="J14" s="146">
        <f>'3.2.2'!J14/'3.2.2.a'!$J$106</f>
        <v>3.4518771337574742E-3</v>
      </c>
      <c r="K14" s="146">
        <f>'3.2.2'!K14/'3.2.2.a'!$K$106</f>
        <v>3.4844068541181562E-3</v>
      </c>
      <c r="L14" s="146">
        <f>'3.2.2'!L14/'3.2.2.a'!$L$106</f>
        <v>3.2723785557869783E-3</v>
      </c>
      <c r="M14" s="146">
        <f>'3.2.2'!M14/'3.2.2.a'!$M$106</f>
        <v>3.124142906366431E-3</v>
      </c>
    </row>
    <row r="15" spans="1:13" s="104" customFormat="1" ht="20.100000000000001" customHeight="1" x14ac:dyDescent="0.25">
      <c r="A15" s="100" t="s">
        <v>440</v>
      </c>
      <c r="B15" s="101" t="s">
        <v>441</v>
      </c>
      <c r="C15" s="215">
        <f>'3.2.2'!C15/'3.2.2.a'!$C$106</f>
        <v>2.8434467638689836E-3</v>
      </c>
      <c r="D15" s="215">
        <f>'3.2.2'!D15/'3.2.2.a'!$D$106</f>
        <v>2.9968549323665075E-3</v>
      </c>
      <c r="E15" s="215">
        <f>'3.2.2'!E15/'3.2.2.a'!$E$106</f>
        <v>3.0685867956118272E-3</v>
      </c>
      <c r="F15" s="215">
        <f>'3.2.2'!F15/'3.2.2.a'!$F$106</f>
        <v>3.1060977325142701E-3</v>
      </c>
      <c r="G15" s="215">
        <f>'3.2.2'!G15/'3.2.2.a'!$G$106</f>
        <v>3.162341354399318E-3</v>
      </c>
      <c r="H15" s="215">
        <f>'3.2.2'!H15/'3.2.2.a'!$H$106</f>
        <v>3.1753820680788026E-3</v>
      </c>
      <c r="I15" s="215">
        <f>'3.2.2'!I15/'3.2.2.a'!$I$106</f>
        <v>3.1060914111193413E-3</v>
      </c>
      <c r="J15" s="215">
        <f>'3.2.2'!J15/'3.2.2.a'!$J$106</f>
        <v>3.0385261103588715E-3</v>
      </c>
      <c r="K15" s="215">
        <f>'3.2.2'!K15/'3.2.2.a'!$K$106</f>
        <v>3.1380538837596215E-3</v>
      </c>
      <c r="L15" s="215">
        <f>'3.2.2'!L15/'3.2.2.a'!$L$106</f>
        <v>2.9671156653866466E-3</v>
      </c>
      <c r="M15" s="215">
        <f>'3.2.2'!M15/'3.2.2.a'!$M$106</f>
        <v>2.8311239083426971E-3</v>
      </c>
    </row>
    <row r="16" spans="1:13" s="104" customFormat="1" ht="20.100000000000001" customHeight="1" x14ac:dyDescent="0.25">
      <c r="A16" s="100" t="s">
        <v>442</v>
      </c>
      <c r="B16" s="101" t="s">
        <v>443</v>
      </c>
      <c r="C16" s="215">
        <f>'3.2.2'!C16/'3.2.2.a'!$C$106</f>
        <v>3.8134110671881835E-4</v>
      </c>
      <c r="D16" s="215">
        <f>'3.2.2'!D16/'3.2.2.a'!$D$106</f>
        <v>3.9512650879425058E-4</v>
      </c>
      <c r="E16" s="215">
        <f>'3.2.2'!E16/'3.2.2.a'!$E$106</f>
        <v>3.9733812004336664E-4</v>
      </c>
      <c r="F16" s="215">
        <f>'3.2.2'!F16/'3.2.2.a'!$F$106</f>
        <v>4.0603542920077378E-4</v>
      </c>
      <c r="G16" s="215">
        <f>'3.2.2'!G16/'3.2.2.a'!$G$106</f>
        <v>4.2296504518032939E-4</v>
      </c>
      <c r="H16" s="215">
        <f>'3.2.2'!H16/'3.2.2.a'!$H$106</f>
        <v>4.2500274608654374E-4</v>
      </c>
      <c r="I16" s="215">
        <f>'3.2.2'!I16/'3.2.2.a'!$I$106</f>
        <v>4.333882855929694E-4</v>
      </c>
      <c r="J16" s="215">
        <f>'3.2.2'!J16/'3.2.2.a'!$J$106</f>
        <v>4.1335102339860229E-4</v>
      </c>
      <c r="K16" s="215">
        <f>'3.2.2'!K16/'3.2.2.a'!$K$106</f>
        <v>3.4635297035853503E-4</v>
      </c>
      <c r="L16" s="215">
        <f>'3.2.2'!L16/'3.2.2.a'!$L$106</f>
        <v>3.0526289040033164E-4</v>
      </c>
      <c r="M16" s="215">
        <f>'3.2.2'!M16/'3.2.2.a'!$M$106</f>
        <v>2.9301899802373378E-4</v>
      </c>
    </row>
    <row r="17" spans="1:13" ht="20.100000000000001" customHeight="1" x14ac:dyDescent="0.25">
      <c r="A17" s="35">
        <v>113</v>
      </c>
      <c r="B17" s="36" t="s">
        <v>258</v>
      </c>
      <c r="C17" s="146">
        <f>'3.2.2'!C17/'3.2.2.a'!$C$106</f>
        <v>1.3583259818258415E-4</v>
      </c>
      <c r="D17" s="146">
        <f>'3.2.2'!D17/'3.2.2.a'!$D$106</f>
        <v>1.3763544571291993E-4</v>
      </c>
      <c r="E17" s="146">
        <f>'3.2.2'!E17/'3.2.2.a'!$E$106</f>
        <v>1.4280348545514209E-4</v>
      </c>
      <c r="F17" s="146">
        <f>'3.2.2'!F17/'3.2.2.a'!$F$106</f>
        <v>1.4671966495542911E-4</v>
      </c>
      <c r="G17" s="146">
        <f>'3.2.2'!G17/'3.2.2.a'!$G$106</f>
        <v>1.6072305445467372E-4</v>
      </c>
      <c r="H17" s="146">
        <f>'3.2.2'!H17/'3.2.2.a'!$H$106</f>
        <v>1.8856668355797163E-4</v>
      </c>
      <c r="I17" s="146">
        <f>'3.2.2'!I17/'3.2.2.a'!$I$106</f>
        <v>1.8498296985259029E-4</v>
      </c>
      <c r="J17" s="146">
        <f>'3.2.2'!J17/'3.2.2.a'!$J$106</f>
        <v>1.9940673214051736E-4</v>
      </c>
      <c r="K17" s="146">
        <f>'3.2.2'!K17/'3.2.2.a'!$K$106</f>
        <v>2.0625938381451772E-4</v>
      </c>
      <c r="L17" s="146">
        <f>'3.2.2'!L17/'3.2.2.a'!$L$106</f>
        <v>2.2358242435665206E-4</v>
      </c>
      <c r="M17" s="146">
        <f>'3.2.2'!M17/'3.2.2.a'!$M$106</f>
        <v>2.3965888636923871E-4</v>
      </c>
    </row>
    <row r="18" spans="1:13" s="41" customFormat="1" ht="20.100000000000001" customHeight="1" x14ac:dyDescent="0.25">
      <c r="A18" s="38">
        <v>1131</v>
      </c>
      <c r="B18" s="39" t="s">
        <v>259</v>
      </c>
      <c r="C18" s="214">
        <f>'3.2.2'!C18/'3.2.2.a'!$C$106</f>
        <v>1.2344085157753253E-4</v>
      </c>
      <c r="D18" s="214">
        <f>'3.2.2'!D18/'3.2.2.a'!$D$106</f>
        <v>1.258517002811912E-4</v>
      </c>
      <c r="E18" s="214">
        <f>'3.2.2'!E18/'3.2.2.a'!$E$106</f>
        <v>1.2857542455283337E-4</v>
      </c>
      <c r="F18" s="214">
        <f>'3.2.2'!F18/'3.2.2.a'!$F$106</f>
        <v>1.433471280618514E-4</v>
      </c>
      <c r="G18" s="214">
        <f>'3.2.2'!G18/'3.2.2.a'!$G$106</f>
        <v>1.5587995222317953E-4</v>
      </c>
      <c r="H18" s="214">
        <f>'3.2.2'!H18/'3.2.2.a'!$H$106</f>
        <v>1.8429136305876109E-4</v>
      </c>
      <c r="I18" s="214">
        <f>'3.2.2'!I18/'3.2.2.a'!$I$106</f>
        <v>1.796709400273841E-4</v>
      </c>
      <c r="J18" s="214">
        <f>'3.2.2'!J18/'3.2.2.a'!$J$106</f>
        <v>1.9333417176184179E-4</v>
      </c>
      <c r="K18" s="214">
        <f>'3.2.2'!K18/'3.2.2.a'!$K$106</f>
        <v>2.0256913194922831E-4</v>
      </c>
      <c r="L18" s="214">
        <f>'3.2.2'!L18/'3.2.2.a'!$L$106</f>
        <v>2.2002611300991323E-4</v>
      </c>
      <c r="M18" s="214">
        <f>'3.2.2'!M18/'3.2.2.a'!$M$106</f>
        <v>2.3643606655131245E-4</v>
      </c>
    </row>
    <row r="19" spans="1:13" s="41" customFormat="1" ht="20.100000000000001" customHeight="1" x14ac:dyDescent="0.25">
      <c r="A19" s="45" t="s">
        <v>470</v>
      </c>
      <c r="B19" s="56" t="s">
        <v>471</v>
      </c>
      <c r="C19" s="147">
        <f>'3.2.2'!C19/'3.2.2.a'!$C$106</f>
        <v>0</v>
      </c>
      <c r="D19" s="147">
        <f>'3.2.2'!D19/'3.2.2.a'!$D$106</f>
        <v>0</v>
      </c>
      <c r="E19" s="147">
        <f>'3.2.2'!E19/'3.2.2.a'!$E$106</f>
        <v>0</v>
      </c>
      <c r="F19" s="147">
        <f>'3.2.2'!F19/'3.2.2.a'!$F$106</f>
        <v>0</v>
      </c>
      <c r="G19" s="147">
        <f>'3.2.2'!G19/'3.2.2.a'!$G$106</f>
        <v>0</v>
      </c>
      <c r="H19" s="147">
        <f>'3.2.2'!H19/'3.2.2.a'!$H$106</f>
        <v>0</v>
      </c>
      <c r="I19" s="147">
        <f>'3.2.2'!I19/'3.2.2.a'!$I$106</f>
        <v>0</v>
      </c>
      <c r="J19" s="147">
        <f>'3.2.2'!J19/'3.2.2.a'!$J$106</f>
        <v>0</v>
      </c>
      <c r="K19" s="147">
        <f>'3.2.2'!K19/'3.2.2.a'!$K$106</f>
        <v>0</v>
      </c>
      <c r="L19" s="147">
        <f>'3.2.2'!L19/'3.2.2.a'!$L$106</f>
        <v>0</v>
      </c>
      <c r="M19" s="147">
        <f>'3.2.2'!M19/'3.2.2.a'!$M$106</f>
        <v>0</v>
      </c>
    </row>
    <row r="20" spans="1:13" s="41" customFormat="1" ht="20.100000000000001" customHeight="1" x14ac:dyDescent="0.25">
      <c r="A20" s="45" t="s">
        <v>472</v>
      </c>
      <c r="B20" s="56" t="s">
        <v>473</v>
      </c>
      <c r="C20" s="147">
        <f>'3.2.2'!C20/'3.2.2.a'!$C$106</f>
        <v>0</v>
      </c>
      <c r="D20" s="147">
        <f>'3.2.2'!D20/'3.2.2.a'!$D$106</f>
        <v>0</v>
      </c>
      <c r="E20" s="147">
        <f>'3.2.2'!E20/'3.2.2.a'!$E$106</f>
        <v>0</v>
      </c>
      <c r="F20" s="147">
        <f>'3.2.2'!F20/'3.2.2.a'!$F$106</f>
        <v>0</v>
      </c>
      <c r="G20" s="147">
        <f>'3.2.2'!G20/'3.2.2.a'!$G$106</f>
        <v>0</v>
      </c>
      <c r="H20" s="147">
        <f>'3.2.2'!H20/'3.2.2.a'!$H$106</f>
        <v>0</v>
      </c>
      <c r="I20" s="147">
        <f>'3.2.2'!I20/'3.2.2.a'!$I$106</f>
        <v>0</v>
      </c>
      <c r="J20" s="147">
        <f>'3.2.2'!J20/'3.2.2.a'!$J$106</f>
        <v>0</v>
      </c>
      <c r="K20" s="147">
        <f>'3.2.2'!K20/'3.2.2.a'!$K$106</f>
        <v>0</v>
      </c>
      <c r="L20" s="147">
        <f>'3.2.2'!L20/'3.2.2.a'!$L$106</f>
        <v>0</v>
      </c>
      <c r="M20" s="147">
        <f>'3.2.2'!M20/'3.2.2.a'!$M$106</f>
        <v>0</v>
      </c>
    </row>
    <row r="21" spans="1:13" s="41" customFormat="1" ht="20.100000000000001" customHeight="1" x14ac:dyDescent="0.25">
      <c r="A21" s="45" t="s">
        <v>474</v>
      </c>
      <c r="B21" s="56" t="s">
        <v>475</v>
      </c>
      <c r="C21" s="147">
        <f>'3.2.2'!C21/'3.2.2.a'!$C$106</f>
        <v>1.2344085157753253E-4</v>
      </c>
      <c r="D21" s="147">
        <f>'3.2.2'!D21/'3.2.2.a'!$D$106</f>
        <v>1.258517002811912E-4</v>
      </c>
      <c r="E21" s="147">
        <f>'3.2.2'!E21/'3.2.2.a'!$E$106</f>
        <v>1.2857542455283337E-4</v>
      </c>
      <c r="F21" s="147">
        <f>'3.2.2'!F21/'3.2.2.a'!$F$106</f>
        <v>1.433471280618514E-4</v>
      </c>
      <c r="G21" s="147">
        <f>'3.2.2'!G21/'3.2.2.a'!$G$106</f>
        <v>1.5587995222317953E-4</v>
      </c>
      <c r="H21" s="147">
        <f>'3.2.2'!H21/'3.2.2.a'!$H$106</f>
        <v>1.8429136305876109E-4</v>
      </c>
      <c r="I21" s="147">
        <f>'3.2.2'!I21/'3.2.2.a'!$I$106</f>
        <v>1.796709400273841E-4</v>
      </c>
      <c r="J21" s="147">
        <f>'3.2.2'!J21/'3.2.2.a'!$J$106</f>
        <v>1.9333417176184179E-4</v>
      </c>
      <c r="K21" s="147">
        <f>'3.2.2'!K21/'3.2.2.a'!$K$106</f>
        <v>2.0256913194922831E-4</v>
      </c>
      <c r="L21" s="147">
        <f>'3.2.2'!L21/'3.2.2.a'!$L$106</f>
        <v>2.2002611300991323E-4</v>
      </c>
      <c r="M21" s="147">
        <f>'3.2.2'!M21/'3.2.2.a'!$M$106</f>
        <v>2.3643606655131245E-4</v>
      </c>
    </row>
    <row r="22" spans="1:13" s="41" customFormat="1" ht="20.100000000000001" customHeight="1" x14ac:dyDescent="0.25">
      <c r="A22" s="45" t="s">
        <v>477</v>
      </c>
      <c r="B22" s="56" t="s">
        <v>478</v>
      </c>
      <c r="C22" s="147">
        <f>'3.2.2'!C22/'3.2.2.a'!$C$106</f>
        <v>0</v>
      </c>
      <c r="D22" s="147">
        <f>'3.2.2'!D22/'3.2.2.a'!$D$106</f>
        <v>0</v>
      </c>
      <c r="E22" s="147">
        <f>'3.2.2'!E22/'3.2.2.a'!$E$106</f>
        <v>0</v>
      </c>
      <c r="F22" s="147">
        <f>'3.2.2'!F22/'3.2.2.a'!$F$106</f>
        <v>0</v>
      </c>
      <c r="G22" s="147">
        <f>'3.2.2'!G22/'3.2.2.a'!$G$106</f>
        <v>0</v>
      </c>
      <c r="H22" s="147">
        <f>'3.2.2'!H22/'3.2.2.a'!$H$106</f>
        <v>0</v>
      </c>
      <c r="I22" s="147">
        <f>'3.2.2'!I22/'3.2.2.a'!$I$106</f>
        <v>0</v>
      </c>
      <c r="J22" s="147">
        <f>'3.2.2'!J22/'3.2.2.a'!$J$106</f>
        <v>0</v>
      </c>
      <c r="K22" s="147">
        <f>'3.2.2'!K22/'3.2.2.a'!$K$106</f>
        <v>0</v>
      </c>
      <c r="L22" s="147">
        <f>'3.2.2'!L22/'3.2.2.a'!$L$106</f>
        <v>0</v>
      </c>
      <c r="M22" s="147">
        <f>'3.2.2'!M22/'3.2.2.a'!$M$106</f>
        <v>0</v>
      </c>
    </row>
    <row r="23" spans="1:13" s="41" customFormat="1" ht="20.100000000000001" customHeight="1" x14ac:dyDescent="0.25">
      <c r="A23" s="38">
        <v>1132</v>
      </c>
      <c r="B23" s="39" t="s">
        <v>260</v>
      </c>
      <c r="C23" s="214">
        <f>'3.2.2'!C23/'3.2.2.a'!$C$106</f>
        <v>0</v>
      </c>
      <c r="D23" s="214">
        <f>'3.2.2'!D23/'3.2.2.a'!$D$106</f>
        <v>0</v>
      </c>
      <c r="E23" s="214">
        <f>'3.2.2'!E23/'3.2.2.a'!$E$106</f>
        <v>0</v>
      </c>
      <c r="F23" s="214">
        <f>'3.2.2'!F23/'3.2.2.a'!$F$106</f>
        <v>0</v>
      </c>
      <c r="G23" s="214">
        <f>'3.2.2'!G23/'3.2.2.a'!$G$106</f>
        <v>0</v>
      </c>
      <c r="H23" s="214">
        <f>'3.2.2'!H23/'3.2.2.a'!$H$106</f>
        <v>0</v>
      </c>
      <c r="I23" s="214">
        <f>'3.2.2'!I23/'3.2.2.a'!$I$106</f>
        <v>0</v>
      </c>
      <c r="J23" s="214">
        <f>'3.2.2'!J23/'3.2.2.a'!$J$106</f>
        <v>0</v>
      </c>
      <c r="K23" s="214">
        <f>'3.2.2'!K23/'3.2.2.a'!$K$106</f>
        <v>0</v>
      </c>
      <c r="L23" s="214">
        <f>'3.2.2'!L23/'3.2.2.a'!$L$106</f>
        <v>0</v>
      </c>
      <c r="M23" s="214">
        <f>'3.2.2'!M23/'3.2.2.a'!$M$106</f>
        <v>0</v>
      </c>
    </row>
    <row r="24" spans="1:13" s="41" customFormat="1" ht="20.100000000000001" customHeight="1" x14ac:dyDescent="0.25">
      <c r="A24" s="38">
        <v>1133</v>
      </c>
      <c r="B24" s="39" t="s">
        <v>261</v>
      </c>
      <c r="C24" s="214">
        <f>'3.2.2'!C24/'3.2.2.a'!$C$106</f>
        <v>0</v>
      </c>
      <c r="D24" s="214">
        <f>'3.2.2'!D24/'3.2.2.a'!$D$106</f>
        <v>0</v>
      </c>
      <c r="E24" s="214">
        <f>'3.2.2'!E24/'3.2.2.a'!$E$106</f>
        <v>0</v>
      </c>
      <c r="F24" s="214">
        <f>'3.2.2'!F24/'3.2.2.a'!$F$106</f>
        <v>0</v>
      </c>
      <c r="G24" s="214">
        <f>'3.2.2'!G24/'3.2.2.a'!$G$106</f>
        <v>0</v>
      </c>
      <c r="H24" s="214">
        <f>'3.2.2'!H24/'3.2.2.a'!$H$106</f>
        <v>0</v>
      </c>
      <c r="I24" s="214">
        <f>'3.2.2'!I24/'3.2.2.a'!$I$106</f>
        <v>0</v>
      </c>
      <c r="J24" s="214">
        <f>'3.2.2'!J24/'3.2.2.a'!$J$106</f>
        <v>0</v>
      </c>
      <c r="K24" s="214">
        <f>'3.2.2'!K24/'3.2.2.a'!$K$106</f>
        <v>0</v>
      </c>
      <c r="L24" s="214">
        <f>'3.2.2'!L24/'3.2.2.a'!$L$106</f>
        <v>0</v>
      </c>
      <c r="M24" s="214">
        <f>'3.2.2'!M24/'3.2.2.a'!$M$106</f>
        <v>0</v>
      </c>
    </row>
    <row r="25" spans="1:13" ht="20.100000000000001" customHeight="1" x14ac:dyDescent="0.25">
      <c r="A25" s="45" t="s">
        <v>479</v>
      </c>
      <c r="B25" s="56" t="s">
        <v>480</v>
      </c>
      <c r="C25" s="147">
        <f>'3.2.2'!C25/'3.2.2.a'!$C$106</f>
        <v>0</v>
      </c>
      <c r="D25" s="147">
        <f>'3.2.2'!D25/'3.2.2.a'!$D$106</f>
        <v>0</v>
      </c>
      <c r="E25" s="147">
        <f>'3.2.2'!E25/'3.2.2.a'!$E$106</f>
        <v>0</v>
      </c>
      <c r="F25" s="147">
        <f>'3.2.2'!F25/'3.2.2.a'!$F$106</f>
        <v>0</v>
      </c>
      <c r="G25" s="147">
        <f>'3.2.2'!G25/'3.2.2.a'!$G$106</f>
        <v>0</v>
      </c>
      <c r="H25" s="147">
        <f>'3.2.2'!H25/'3.2.2.a'!$H$106</f>
        <v>0</v>
      </c>
      <c r="I25" s="147">
        <f>'3.2.2'!I25/'3.2.2.a'!$I$106</f>
        <v>0</v>
      </c>
      <c r="J25" s="147">
        <f>'3.2.2'!J25/'3.2.2.a'!$J$106</f>
        <v>0</v>
      </c>
      <c r="K25" s="147">
        <f>'3.2.2'!K25/'3.2.2.a'!$K$106</f>
        <v>0</v>
      </c>
      <c r="L25" s="147">
        <f>'3.2.2'!L25/'3.2.2.a'!$L$106</f>
        <v>0</v>
      </c>
      <c r="M25" s="147">
        <f>'3.2.2'!M25/'3.2.2.a'!$M$106</f>
        <v>0</v>
      </c>
    </row>
    <row r="26" spans="1:13" s="41" customFormat="1" ht="20.100000000000001" customHeight="1" x14ac:dyDescent="0.25">
      <c r="A26" s="38">
        <v>1135</v>
      </c>
      <c r="B26" s="39" t="s">
        <v>262</v>
      </c>
      <c r="C26" s="214">
        <f>'3.2.2'!C26/'3.2.2.a'!$C$106</f>
        <v>1.2391746605051614E-5</v>
      </c>
      <c r="D26" s="214">
        <f>'3.2.2'!D26/'3.2.2.a'!$D$106</f>
        <v>1.1783745431728766E-5</v>
      </c>
      <c r="E26" s="214">
        <f>'3.2.2'!E26/'3.2.2.a'!$E$106</f>
        <v>1.4228060902308734E-5</v>
      </c>
      <c r="F26" s="214">
        <f>'3.2.2'!F26/'3.2.2.a'!$F$106</f>
        <v>3.3725368935777288E-6</v>
      </c>
      <c r="G26" s="214">
        <f>'3.2.2'!G26/'3.2.2.a'!$G$106</f>
        <v>4.8431022314941823E-6</v>
      </c>
      <c r="H26" s="214">
        <f>'3.2.2'!H26/'3.2.2.a'!$H$106</f>
        <v>4.2753204992105287E-6</v>
      </c>
      <c r="I26" s="214">
        <f>'3.2.2'!I26/'3.2.2.a'!$I$106</f>
        <v>5.3120298252061469E-6</v>
      </c>
      <c r="J26" s="214">
        <f>'3.2.2'!J26/'3.2.2.a'!$J$106</f>
        <v>6.0725603786755767E-6</v>
      </c>
      <c r="K26" s="214">
        <f>'3.2.2'!K26/'3.2.2.a'!$K$106</f>
        <v>3.6902518652894052E-6</v>
      </c>
      <c r="L26" s="214">
        <f>'3.2.2'!L26/'3.2.2.a'!$L$106</f>
        <v>3.5563113467388283E-6</v>
      </c>
      <c r="M26" s="214">
        <f>'3.2.2'!M26/'3.2.2.a'!$M$106</f>
        <v>3.2228198179262996E-6</v>
      </c>
    </row>
    <row r="27" spans="1:13" s="41" customFormat="1" ht="20.100000000000001" customHeight="1" x14ac:dyDescent="0.25">
      <c r="A27" s="38">
        <v>1136</v>
      </c>
      <c r="B27" s="39" t="s">
        <v>263</v>
      </c>
      <c r="C27" s="214">
        <f>'3.2.2'!C27/'3.2.2.a'!$C$106</f>
        <v>0</v>
      </c>
      <c r="D27" s="214">
        <f>'3.2.2'!D27/'3.2.2.a'!$D$106</f>
        <v>0</v>
      </c>
      <c r="E27" s="214">
        <f>'3.2.2'!E27/'3.2.2.a'!$E$106</f>
        <v>0</v>
      </c>
      <c r="F27" s="214">
        <f>'3.2.2'!F27/'3.2.2.a'!$F$106</f>
        <v>0</v>
      </c>
      <c r="G27" s="214">
        <f>'3.2.2'!G27/'3.2.2.a'!$G$106</f>
        <v>0</v>
      </c>
      <c r="H27" s="214">
        <f>'3.2.2'!H27/'3.2.2.a'!$H$106</f>
        <v>0</v>
      </c>
      <c r="I27" s="214">
        <f>'3.2.2'!I27/'3.2.2.a'!$I$106</f>
        <v>0</v>
      </c>
      <c r="J27" s="214">
        <f>'3.2.2'!J27/'3.2.2.a'!$J$106</f>
        <v>0</v>
      </c>
      <c r="K27" s="214">
        <f>'3.2.2'!K27/'3.2.2.a'!$K$106</f>
        <v>0</v>
      </c>
      <c r="L27" s="214">
        <f>'3.2.2'!L27/'3.2.2.a'!$L$106</f>
        <v>0</v>
      </c>
      <c r="M27" s="214">
        <f>'3.2.2'!M27/'3.2.2.a'!$M$106</f>
        <v>0</v>
      </c>
    </row>
    <row r="28" spans="1:13" ht="20.100000000000001" customHeight="1" x14ac:dyDescent="0.25">
      <c r="A28" s="45" t="s">
        <v>481</v>
      </c>
      <c r="B28" s="56" t="s">
        <v>482</v>
      </c>
      <c r="C28" s="147">
        <f>'3.2.2'!C28/'3.2.2.a'!$C$106</f>
        <v>0</v>
      </c>
      <c r="D28" s="147">
        <f>'3.2.2'!D28/'3.2.2.a'!$D$106</f>
        <v>0</v>
      </c>
      <c r="E28" s="147">
        <f>'3.2.2'!E28/'3.2.2.a'!$E$106</f>
        <v>0</v>
      </c>
      <c r="F28" s="147">
        <f>'3.2.2'!F28/'3.2.2.a'!$F$106</f>
        <v>0</v>
      </c>
      <c r="G28" s="147">
        <f>'3.2.2'!G28/'3.2.2.a'!$G$106</f>
        <v>0</v>
      </c>
      <c r="H28" s="147">
        <f>'3.2.2'!H28/'3.2.2.a'!$H$106</f>
        <v>0</v>
      </c>
      <c r="I28" s="147">
        <f>'3.2.2'!I28/'3.2.2.a'!$I$106</f>
        <v>0</v>
      </c>
      <c r="J28" s="147">
        <f>'3.2.2'!J28/'3.2.2.a'!$J$106</f>
        <v>0</v>
      </c>
      <c r="K28" s="147">
        <f>'3.2.2'!K28/'3.2.2.a'!$K$106</f>
        <v>0</v>
      </c>
      <c r="L28" s="147">
        <f>'3.2.2'!L28/'3.2.2.a'!$L$106</f>
        <v>0</v>
      </c>
      <c r="M28" s="147">
        <f>'3.2.2'!M28/'3.2.2.a'!$M$106</f>
        <v>0</v>
      </c>
    </row>
    <row r="29" spans="1:13" ht="20.100000000000001" customHeight="1" x14ac:dyDescent="0.25">
      <c r="A29" s="45" t="s">
        <v>483</v>
      </c>
      <c r="B29" s="56" t="s">
        <v>484</v>
      </c>
      <c r="C29" s="147">
        <f>'3.2.2'!C29/'3.2.2.a'!$C$106</f>
        <v>0</v>
      </c>
      <c r="D29" s="147">
        <f>'3.2.2'!D29/'3.2.2.a'!$D$106</f>
        <v>0</v>
      </c>
      <c r="E29" s="147">
        <f>'3.2.2'!E29/'3.2.2.a'!$E$106</f>
        <v>0</v>
      </c>
      <c r="F29" s="147">
        <f>'3.2.2'!F29/'3.2.2.a'!$F$106</f>
        <v>0</v>
      </c>
      <c r="G29" s="147">
        <f>'3.2.2'!G29/'3.2.2.a'!$G$106</f>
        <v>0</v>
      </c>
      <c r="H29" s="147">
        <f>'3.2.2'!H29/'3.2.2.a'!$H$106</f>
        <v>0</v>
      </c>
      <c r="I29" s="147">
        <f>'3.2.2'!I29/'3.2.2.a'!$I$106</f>
        <v>0</v>
      </c>
      <c r="J29" s="147">
        <f>'3.2.2'!J29/'3.2.2.a'!$J$106</f>
        <v>0</v>
      </c>
      <c r="K29" s="147">
        <f>'3.2.2'!K29/'3.2.2.a'!$K$106</f>
        <v>0</v>
      </c>
      <c r="L29" s="147">
        <f>'3.2.2'!L29/'3.2.2.a'!$L$106</f>
        <v>0</v>
      </c>
      <c r="M29" s="147">
        <f>'3.2.2'!M29/'3.2.2.a'!$M$106</f>
        <v>0</v>
      </c>
    </row>
    <row r="30" spans="1:13" ht="20.100000000000001" customHeight="1" x14ac:dyDescent="0.25">
      <c r="A30" s="35">
        <v>114</v>
      </c>
      <c r="B30" s="36" t="s">
        <v>264</v>
      </c>
      <c r="C30" s="146">
        <f>'3.2.2'!C30/'3.2.2.a'!$C$106</f>
        <v>6.7142602188428935E-2</v>
      </c>
      <c r="D30" s="146">
        <f>'3.2.2'!D30/'3.2.2.a'!$D$106</f>
        <v>6.7070635169413917E-2</v>
      </c>
      <c r="E30" s="146">
        <f>'3.2.2'!E30/'3.2.2.a'!$E$106</f>
        <v>6.5862465307311255E-2</v>
      </c>
      <c r="F30" s="146">
        <f>'3.2.2'!F30/'3.2.2.a'!$F$106</f>
        <v>6.288563471409904E-2</v>
      </c>
      <c r="G30" s="146">
        <f>'3.2.2'!G30/'3.2.2.a'!$G$106</f>
        <v>5.8670111082354266E-2</v>
      </c>
      <c r="H30" s="146">
        <f>'3.2.2'!H30/'3.2.2.a'!$H$106</f>
        <v>5.9189119893955283E-2</v>
      </c>
      <c r="I30" s="146">
        <f>'3.2.2'!I30/'3.2.2.a'!$I$106</f>
        <v>5.607567290727012E-2</v>
      </c>
      <c r="J30" s="146">
        <f>'3.2.2'!J30/'3.2.2.a'!$J$106</f>
        <v>5.7838219115904949E-2</v>
      </c>
      <c r="K30" s="146">
        <f>'3.2.2'!K30/'3.2.2.a'!$K$106</f>
        <v>5.9834680207391598E-2</v>
      </c>
      <c r="L30" s="146">
        <f>'3.2.2'!L30/'3.2.2.a'!$L$106</f>
        <v>5.544624457590442E-2</v>
      </c>
      <c r="M30" s="146">
        <f>'3.2.2'!M30/'3.2.2.a'!$M$106</f>
        <v>4.9752606766080808E-2</v>
      </c>
    </row>
    <row r="31" spans="1:13" ht="20.100000000000001" customHeight="1" x14ac:dyDescent="0.25">
      <c r="A31" s="38">
        <v>1141</v>
      </c>
      <c r="B31" s="39" t="s">
        <v>265</v>
      </c>
      <c r="C31" s="214">
        <f>'3.2.2'!C31/'3.2.2.a'!$C$106</f>
        <v>6.1217851718817037E-2</v>
      </c>
      <c r="D31" s="214">
        <f>'3.2.2'!D31/'3.2.2.a'!$D$106</f>
        <v>6.102096596514197E-2</v>
      </c>
      <c r="E31" s="214">
        <f>'3.2.2'!E31/'3.2.2.a'!$E$106</f>
        <v>6.1237838248114129E-2</v>
      </c>
      <c r="F31" s="214">
        <f>'3.2.2'!F31/'3.2.2.a'!$F$106</f>
        <v>5.8861326712878401E-2</v>
      </c>
      <c r="G31" s="214">
        <f>'3.2.2'!G31/'3.2.2.a'!$G$106</f>
        <v>5.4825384463561888E-2</v>
      </c>
      <c r="H31" s="214">
        <f>'3.2.2'!H31/'3.2.2.a'!$H$106</f>
        <v>5.4746416522693096E-2</v>
      </c>
      <c r="I31" s="214">
        <f>'3.2.2'!I31/'3.2.2.a'!$I$106</f>
        <v>5.1324779305293965E-2</v>
      </c>
      <c r="J31" s="214">
        <f>'3.2.2'!J31/'3.2.2.a'!$J$106</f>
        <v>5.348926039121233E-2</v>
      </c>
      <c r="K31" s="214">
        <f>'3.2.2'!K31/'3.2.2.a'!$K$106</f>
        <v>5.542292944226565E-2</v>
      </c>
      <c r="L31" s="214">
        <f>'3.2.2'!L31/'3.2.2.a'!$L$106</f>
        <v>5.179854339748316E-2</v>
      </c>
      <c r="M31" s="214">
        <f>'3.2.2'!M31/'3.2.2.a'!$M$106</f>
        <v>4.6273207606708701E-2</v>
      </c>
    </row>
    <row r="32" spans="1:13" ht="20.100000000000001" customHeight="1" x14ac:dyDescent="0.25">
      <c r="A32" s="21">
        <v>11411</v>
      </c>
      <c r="B32" s="22" t="s">
        <v>266</v>
      </c>
      <c r="C32" s="147">
        <f>'3.2.2'!C32/'3.2.2.a'!$C$106</f>
        <v>9.5948811914699679E-3</v>
      </c>
      <c r="D32" s="147">
        <f>'3.2.2'!D32/'3.2.2.a'!$D$106</f>
        <v>9.4096787177330495E-3</v>
      </c>
      <c r="E32" s="147">
        <f>'3.2.2'!E32/'3.2.2.a'!$E$106</f>
        <v>8.9939857725265648E-3</v>
      </c>
      <c r="F32" s="147">
        <f>'3.2.2'!F32/'3.2.2.a'!$F$106</f>
        <v>8.1004144576553565E-3</v>
      </c>
      <c r="G32" s="147">
        <f>'3.2.2'!G32/'3.2.2.a'!$G$106</f>
        <v>8.5143744501971208E-3</v>
      </c>
      <c r="H32" s="147">
        <f>'3.2.2'!H32/'3.2.2.a'!$H$106</f>
        <v>8.0137450220930124E-3</v>
      </c>
      <c r="I32" s="147">
        <f>'3.2.2'!I32/'3.2.2.a'!$I$106</f>
        <v>6.6755817613945228E-3</v>
      </c>
      <c r="J32" s="147">
        <f>'3.2.2'!J32/'3.2.2.a'!$J$106</f>
        <v>7.1432045430408434E-3</v>
      </c>
      <c r="K32" s="147">
        <f>'3.2.2'!K32/'3.2.2.a'!$K$106</f>
        <v>7.7076332140529431E-3</v>
      </c>
      <c r="L32" s="147">
        <f>'3.2.2'!L32/'3.2.2.a'!$L$106</f>
        <v>7.0797535806749077E-3</v>
      </c>
      <c r="M32" s="147">
        <f>'3.2.2'!M32/'3.2.2.a'!$M$106</f>
        <v>7.5047552795115043E-3</v>
      </c>
    </row>
    <row r="33" spans="1:13" s="48" customFormat="1" ht="20.100000000000001" customHeight="1" x14ac:dyDescent="0.25">
      <c r="A33" s="45" t="s">
        <v>601</v>
      </c>
      <c r="B33" s="56" t="s">
        <v>603</v>
      </c>
      <c r="C33" s="148">
        <f>'3.2.2'!C33/'3.2.2.a'!$C$106</f>
        <v>9.5948811914699679E-3</v>
      </c>
      <c r="D33" s="148">
        <f>'3.2.2'!D33/'3.2.2.a'!$D$106</f>
        <v>9.4096787177330495E-3</v>
      </c>
      <c r="E33" s="148">
        <f>'3.2.2'!E33/'3.2.2.a'!$E$106</f>
        <v>8.9939857725265648E-3</v>
      </c>
      <c r="F33" s="148">
        <f>'3.2.2'!F33/'3.2.2.a'!$F$106</f>
        <v>8.1004144576553565E-3</v>
      </c>
      <c r="G33" s="148">
        <f>'3.2.2'!G33/'3.2.2.a'!$G$106</f>
        <v>8.5143744501971208E-3</v>
      </c>
      <c r="H33" s="148">
        <f>'3.2.2'!H33/'3.2.2.a'!$H$106</f>
        <v>8.0137450220930124E-3</v>
      </c>
      <c r="I33" s="148">
        <f>'3.2.2'!I33/'3.2.2.a'!$I$106</f>
        <v>6.6755817613945228E-3</v>
      </c>
      <c r="J33" s="148">
        <f>'3.2.2'!J33/'3.2.2.a'!$J$106</f>
        <v>7.1432045430408434E-3</v>
      </c>
      <c r="K33" s="148">
        <f>'3.2.2'!K33/'3.2.2.a'!$K$106</f>
        <v>7.7076332140529431E-3</v>
      </c>
      <c r="L33" s="148">
        <f>'3.2.2'!L33/'3.2.2.a'!$L$106</f>
        <v>7.0797535806749077E-3</v>
      </c>
      <c r="M33" s="148">
        <f>'3.2.2'!M33/'3.2.2.a'!$M$106</f>
        <v>7.5047552795115043E-3</v>
      </c>
    </row>
    <row r="34" spans="1:13" s="48" customFormat="1" ht="20.100000000000001" customHeight="1" x14ac:dyDescent="0.25">
      <c r="A34" s="45" t="s">
        <v>602</v>
      </c>
      <c r="B34" s="56" t="s">
        <v>485</v>
      </c>
      <c r="C34" s="148">
        <f>'3.2.2'!C34/'3.2.2.a'!$C$106</f>
        <v>0</v>
      </c>
      <c r="D34" s="148">
        <f>'3.2.2'!D34/'3.2.2.a'!$D$106</f>
        <v>0</v>
      </c>
      <c r="E34" s="148">
        <f>'3.2.2'!E34/'3.2.2.a'!$E$106</f>
        <v>0</v>
      </c>
      <c r="F34" s="148">
        <f>'3.2.2'!F34/'3.2.2.a'!$F$106</f>
        <v>0</v>
      </c>
      <c r="G34" s="148">
        <f>'3.2.2'!G34/'3.2.2.a'!$G$106</f>
        <v>0</v>
      </c>
      <c r="H34" s="148">
        <f>'3.2.2'!H34/'3.2.2.a'!$H$106</f>
        <v>0</v>
      </c>
      <c r="I34" s="148">
        <f>'3.2.2'!I34/'3.2.2.a'!$I$106</f>
        <v>0</v>
      </c>
      <c r="J34" s="148">
        <f>'3.2.2'!J34/'3.2.2.a'!$J$106</f>
        <v>0</v>
      </c>
      <c r="K34" s="148">
        <f>'3.2.2'!K34/'3.2.2.a'!$K$106</f>
        <v>0</v>
      </c>
      <c r="L34" s="148">
        <f>'3.2.2'!L34/'3.2.2.a'!$L$106</f>
        <v>0</v>
      </c>
      <c r="M34" s="148">
        <f>'3.2.2'!M34/'3.2.2.a'!$M$106</f>
        <v>0</v>
      </c>
    </row>
    <row r="35" spans="1:13" ht="20.100000000000001" customHeight="1" x14ac:dyDescent="0.25">
      <c r="A35" s="21">
        <v>11412</v>
      </c>
      <c r="B35" s="22" t="s">
        <v>604</v>
      </c>
      <c r="C35" s="147">
        <f>'3.2.2'!C35/'3.2.2.a'!$C$106</f>
        <v>0</v>
      </c>
      <c r="D35" s="147">
        <f>'3.2.2'!D35/'3.2.2.a'!$D$106</f>
        <v>0</v>
      </c>
      <c r="E35" s="147">
        <f>'3.2.2'!E35/'3.2.2.a'!$E$106</f>
        <v>0</v>
      </c>
      <c r="F35" s="147">
        <f>'3.2.2'!F35/'3.2.2.a'!$F$106</f>
        <v>0</v>
      </c>
      <c r="G35" s="147">
        <f>'3.2.2'!G35/'3.2.2.a'!$G$106</f>
        <v>0</v>
      </c>
      <c r="H35" s="147">
        <f>'3.2.2'!H35/'3.2.2.a'!$H$106</f>
        <v>0</v>
      </c>
      <c r="I35" s="147">
        <f>'3.2.2'!I35/'3.2.2.a'!$I$106</f>
        <v>0</v>
      </c>
      <c r="J35" s="147">
        <f>'3.2.2'!J35/'3.2.2.a'!$J$106</f>
        <v>0</v>
      </c>
      <c r="K35" s="147">
        <f>'3.2.2'!K35/'3.2.2.a'!$K$106</f>
        <v>0</v>
      </c>
      <c r="L35" s="147">
        <f>'3.2.2'!L35/'3.2.2.a'!$L$106</f>
        <v>0</v>
      </c>
      <c r="M35" s="147">
        <f>'3.2.2'!M35/'3.2.2.a'!$M$106</f>
        <v>0</v>
      </c>
    </row>
    <row r="36" spans="1:13" ht="20.100000000000001" customHeight="1" x14ac:dyDescent="0.25">
      <c r="A36" s="21">
        <v>11413</v>
      </c>
      <c r="B36" s="22" t="s">
        <v>267</v>
      </c>
      <c r="C36" s="147">
        <f>'3.2.2'!C36/'3.2.2.a'!$C$106</f>
        <v>4.4805320915072055E-2</v>
      </c>
      <c r="D36" s="147">
        <f>'3.2.2'!D36/'3.2.2.a'!$D$106</f>
        <v>4.4327480519753527E-2</v>
      </c>
      <c r="E36" s="147">
        <f>'3.2.2'!E36/'3.2.2.a'!$E$106</f>
        <v>4.5831696187789213E-2</v>
      </c>
      <c r="F36" s="147">
        <f>'3.2.2'!F36/'3.2.2.a'!$F$106</f>
        <v>4.5290971592893262E-2</v>
      </c>
      <c r="G36" s="147">
        <f>'3.2.2'!G36/'3.2.2.a'!$G$106</f>
        <v>4.1162629140680744E-2</v>
      </c>
      <c r="H36" s="147">
        <f>'3.2.2'!H36/'3.2.2.a'!$H$106</f>
        <v>4.0947559866085718E-2</v>
      </c>
      <c r="I36" s="147">
        <f>'3.2.2'!I36/'3.2.2.a'!$I$106</f>
        <v>3.9282607585677441E-2</v>
      </c>
      <c r="J36" s="147">
        <f>'3.2.2'!J36/'3.2.2.a'!$J$106</f>
        <v>4.1079452115240271E-2</v>
      </c>
      <c r="K36" s="147">
        <f>'3.2.2'!K36/'3.2.2.a'!$K$106</f>
        <v>4.2487344667424598E-2</v>
      </c>
      <c r="L36" s="147">
        <f>'3.2.2'!L36/'3.2.2.a'!$L$106</f>
        <v>3.9195511010243232E-2</v>
      </c>
      <c r="M36" s="147">
        <f>'3.2.2'!M36/'3.2.2.a'!$M$106</f>
        <v>3.5821518738942633E-2</v>
      </c>
    </row>
    <row r="37" spans="1:13" s="48" customFormat="1" ht="20.100000000000001" customHeight="1" x14ac:dyDescent="0.25">
      <c r="A37" s="45" t="s">
        <v>444</v>
      </c>
      <c r="B37" s="56" t="s">
        <v>445</v>
      </c>
      <c r="C37" s="148">
        <f>'3.2.2'!C37/'3.2.2.a'!$C$106</f>
        <v>3.5779919448802287E-2</v>
      </c>
      <c r="D37" s="148">
        <f>'3.2.2'!D37/'3.2.2.a'!$D$106</f>
        <v>3.6251579307007481E-2</v>
      </c>
      <c r="E37" s="148">
        <f>'3.2.2'!E37/'3.2.2.a'!$E$106</f>
        <v>3.7391275783480379E-2</v>
      </c>
      <c r="F37" s="148">
        <f>'3.2.2'!F37/'3.2.2.a'!$F$106</f>
        <v>3.7181670761693583E-2</v>
      </c>
      <c r="G37" s="148">
        <f>'3.2.2'!G37/'3.2.2.a'!$G$106</f>
        <v>3.3711307213223574E-2</v>
      </c>
      <c r="H37" s="148">
        <f>'3.2.2'!H37/'3.2.2.a'!$H$106</f>
        <v>3.3336074189329941E-2</v>
      </c>
      <c r="I37" s="148">
        <f>'3.2.2'!I37/'3.2.2.a'!$I$106</f>
        <v>3.2143361725692127E-2</v>
      </c>
      <c r="J37" s="148">
        <f>'3.2.2'!J37/'3.2.2.a'!$J$106</f>
        <v>3.3660399573636229E-2</v>
      </c>
      <c r="K37" s="148">
        <f>'3.2.2'!K37/'3.2.2.a'!$K$106</f>
        <v>3.4877500802519536E-2</v>
      </c>
      <c r="L37" s="148">
        <f>'3.2.2'!L37/'3.2.2.a'!$L$106</f>
        <v>3.2046865732291208E-2</v>
      </c>
      <c r="M37" s="148">
        <f>'3.2.2'!M37/'3.2.2.a'!$M$106</f>
        <v>2.9351052286686285E-2</v>
      </c>
    </row>
    <row r="38" spans="1:13" s="48" customFormat="1" ht="20.100000000000001" customHeight="1" x14ac:dyDescent="0.25">
      <c r="A38" s="45" t="s">
        <v>446</v>
      </c>
      <c r="B38" s="56" t="s">
        <v>447</v>
      </c>
      <c r="C38" s="148">
        <f>'3.2.2'!C38/'3.2.2.a'!$C$106</f>
        <v>8.6946471585422694E-3</v>
      </c>
      <c r="D38" s="148">
        <f>'3.2.2'!D38/'3.2.2.a'!$D$106</f>
        <v>7.721049498764049E-3</v>
      </c>
      <c r="E38" s="148">
        <f>'3.2.2'!E38/'3.2.2.a'!$E$106</f>
        <v>8.0895804032682841E-3</v>
      </c>
      <c r="F38" s="148">
        <f>'3.2.2'!F38/'3.2.2.a'!$F$106</f>
        <v>7.775112260497233E-3</v>
      </c>
      <c r="G38" s="148">
        <f>'3.2.2'!G38/'3.2.2.a'!$G$106</f>
        <v>7.1243078644789804E-3</v>
      </c>
      <c r="H38" s="148">
        <f>'3.2.2'!H38/'3.2.2.a'!$H$106</f>
        <v>7.3008035889798135E-3</v>
      </c>
      <c r="I38" s="148">
        <f>'3.2.2'!I38/'3.2.2.a'!$I$106</f>
        <v>6.8508285566427542E-3</v>
      </c>
      <c r="J38" s="148">
        <f>'3.2.2'!J38/'3.2.2.a'!$J$106</f>
        <v>7.1447330425410327E-3</v>
      </c>
      <c r="K38" s="148">
        <f>'3.2.2'!K38/'3.2.2.a'!$K$106</f>
        <v>7.3781924660268824E-3</v>
      </c>
      <c r="L38" s="148">
        <f>'3.2.2'!L38/'3.2.2.a'!$L$106</f>
        <v>6.9380523213208693E-3</v>
      </c>
      <c r="M38" s="148">
        <f>'3.2.2'!M38/'3.2.2.a'!$M$106</f>
        <v>6.2603410472127918E-3</v>
      </c>
    </row>
    <row r="39" spans="1:13" s="48" customFormat="1" ht="20.100000000000001" customHeight="1" x14ac:dyDescent="0.25">
      <c r="A39" s="45" t="s">
        <v>448</v>
      </c>
      <c r="B39" s="56" t="s">
        <v>487</v>
      </c>
      <c r="C39" s="148">
        <f>'3.2.2'!C39/'3.2.2.a'!$C$106</f>
        <v>0</v>
      </c>
      <c r="D39" s="148">
        <f>'3.2.2'!D39/'3.2.2.a'!$D$106</f>
        <v>0</v>
      </c>
      <c r="E39" s="148">
        <f>'3.2.2'!E39/'3.2.2.a'!$E$106</f>
        <v>0</v>
      </c>
      <c r="F39" s="148">
        <f>'3.2.2'!F39/'3.2.2.a'!$F$106</f>
        <v>0</v>
      </c>
      <c r="G39" s="148">
        <f>'3.2.2'!G39/'3.2.2.a'!$G$106</f>
        <v>0</v>
      </c>
      <c r="H39" s="148">
        <f>'3.2.2'!H39/'3.2.2.a'!$H$106</f>
        <v>0</v>
      </c>
      <c r="I39" s="148">
        <f>'3.2.2'!I39/'3.2.2.a'!$I$106</f>
        <v>0</v>
      </c>
      <c r="J39" s="148">
        <f>'3.2.2'!J39/'3.2.2.a'!$J$106</f>
        <v>0</v>
      </c>
      <c r="K39" s="148">
        <f>'3.2.2'!K39/'3.2.2.a'!$K$106</f>
        <v>0</v>
      </c>
      <c r="L39" s="148">
        <f>'3.2.2'!L39/'3.2.2.a'!$L$106</f>
        <v>0</v>
      </c>
      <c r="M39" s="148">
        <f>'3.2.2'!M39/'3.2.2.a'!$M$106</f>
        <v>0</v>
      </c>
    </row>
    <row r="40" spans="1:13" s="48" customFormat="1" ht="20.100000000000001" customHeight="1" x14ac:dyDescent="0.25">
      <c r="A40" s="45" t="s">
        <v>486</v>
      </c>
      <c r="B40" s="56" t="s">
        <v>449</v>
      </c>
      <c r="C40" s="148">
        <f>'3.2.2'!C40/'3.2.2.a'!$C$106</f>
        <v>3.3075430772750439E-4</v>
      </c>
      <c r="D40" s="148">
        <f>'3.2.2'!D40/'3.2.2.a'!$D$106</f>
        <v>3.5485171398200611E-4</v>
      </c>
      <c r="E40" s="148">
        <f>'3.2.2'!E40/'3.2.2.a'!$E$106</f>
        <v>3.5084000104055029E-4</v>
      </c>
      <c r="F40" s="148">
        <f>'3.2.2'!F40/'3.2.2.a'!$F$106</f>
        <v>3.3418857070244517E-4</v>
      </c>
      <c r="G40" s="148">
        <f>'3.2.2'!G40/'3.2.2.a'!$G$106</f>
        <v>3.2701406297818997E-4</v>
      </c>
      <c r="H40" s="148">
        <f>'3.2.2'!H40/'3.2.2.a'!$H$106</f>
        <v>3.1068208777596668E-4</v>
      </c>
      <c r="I40" s="148">
        <f>'3.2.2'!I40/'3.2.2.a'!$I$106</f>
        <v>2.884173033425592E-4</v>
      </c>
      <c r="J40" s="148">
        <f>'3.2.2'!J40/'3.2.2.a'!$J$106</f>
        <v>2.7431949906301468E-4</v>
      </c>
      <c r="K40" s="148">
        <f>'3.2.2'!K40/'3.2.2.a'!$K$106</f>
        <v>2.3165139887817792E-4</v>
      </c>
      <c r="L40" s="148">
        <f>'3.2.2'!L40/'3.2.2.a'!$L$106</f>
        <v>2.1059295663115147E-4</v>
      </c>
      <c r="M40" s="148">
        <f>'3.2.2'!M40/'3.2.2.a'!$M$106</f>
        <v>2.1012540504355387E-4</v>
      </c>
    </row>
    <row r="41" spans="1:13" ht="20.100000000000001" customHeight="1" x14ac:dyDescent="0.25">
      <c r="A41" s="21">
        <v>11414</v>
      </c>
      <c r="B41" s="22" t="s">
        <v>450</v>
      </c>
      <c r="C41" s="147">
        <f>'3.2.2'!C41/'3.2.2.a'!$C$106</f>
        <v>6.8176496122750079E-3</v>
      </c>
      <c r="D41" s="147">
        <f>'3.2.2'!D41/'3.2.2.a'!$D$106</f>
        <v>7.2838067276554007E-3</v>
      </c>
      <c r="E41" s="147">
        <f>'3.2.2'!E41/'3.2.2.a'!$E$106</f>
        <v>6.4121562877983533E-3</v>
      </c>
      <c r="F41" s="147">
        <f>'3.2.2'!F41/'3.2.2.a'!$F$106</f>
        <v>5.4699406623297721E-3</v>
      </c>
      <c r="G41" s="147">
        <f>'3.2.2'!G41/'3.2.2.a'!$G$106</f>
        <v>5.1483808726840311E-3</v>
      </c>
      <c r="H41" s="147">
        <f>'3.2.2'!H41/'3.2.2.a'!$H$106</f>
        <v>5.785111634514368E-3</v>
      </c>
      <c r="I41" s="147">
        <f>'3.2.2'!I41/'3.2.2.a'!$I$106</f>
        <v>5.3665899582219971E-3</v>
      </c>
      <c r="J41" s="147">
        <f>'3.2.2'!J41/'3.2.2.a'!$J$106</f>
        <v>5.2666037329312044E-3</v>
      </c>
      <c r="K41" s="147">
        <f>'3.2.2'!K41/'3.2.2.a'!$K$106</f>
        <v>5.227951560788111E-3</v>
      </c>
      <c r="L41" s="147">
        <f>'3.2.2'!L41/'3.2.2.a'!$L$106</f>
        <v>5.5232788065650209E-3</v>
      </c>
      <c r="M41" s="147">
        <f>'3.2.2'!M41/'3.2.2.a'!$M$106</f>
        <v>2.9469335882545654E-3</v>
      </c>
    </row>
    <row r="42" spans="1:13" ht="20.100000000000001" customHeight="1" x14ac:dyDescent="0.25">
      <c r="A42" s="38">
        <v>1142</v>
      </c>
      <c r="B42" s="39" t="s">
        <v>451</v>
      </c>
      <c r="C42" s="214">
        <f>'3.2.2'!C42/'3.2.2.a'!$C$106</f>
        <v>1.996514904740202E-3</v>
      </c>
      <c r="D42" s="214">
        <f>'3.2.2'!D42/'3.2.2.a'!$D$106</f>
        <v>2.0470175235205706E-3</v>
      </c>
      <c r="E42" s="214">
        <f>'3.2.2'!E42/'3.2.2.a'!$E$106</f>
        <v>5.9927960286286334E-4</v>
      </c>
      <c r="F42" s="214">
        <f>'3.2.2'!F42/'3.2.2.a'!$F$106</f>
        <v>1.3775168820015084E-4</v>
      </c>
      <c r="G42" s="214">
        <f>'3.2.2'!G42/'3.2.2.a'!$G$106</f>
        <v>4.2411453043483829E-6</v>
      </c>
      <c r="H42" s="214">
        <f>'3.2.2'!H42/'3.2.2.a'!$H$106</f>
        <v>5.455800955687718E-4</v>
      </c>
      <c r="I42" s="214">
        <f>'3.2.2'!I42/'3.2.2.a'!$I$106</f>
        <v>9.572380011462153E-4</v>
      </c>
      <c r="J42" s="214">
        <f>'3.2.2'!J42/'3.2.2.a'!$J$106</f>
        <v>8.8397028958258164E-4</v>
      </c>
      <c r="K42" s="214">
        <f>'3.2.2'!K42/'3.2.2.a'!$K$106</f>
        <v>5.6082974188697806E-4</v>
      </c>
      <c r="L42" s="214">
        <f>'3.2.2'!L42/'3.2.2.a'!$L$106</f>
        <v>3.7473549604060861E-4</v>
      </c>
      <c r="M42" s="214">
        <f>'3.2.2'!M42/'3.2.2.a'!$M$106</f>
        <v>2.6659904709173395E-4</v>
      </c>
    </row>
    <row r="43" spans="1:13" ht="20.100000000000001" customHeight="1" x14ac:dyDescent="0.25">
      <c r="A43" s="38">
        <v>1143</v>
      </c>
      <c r="B43" s="39" t="s">
        <v>268</v>
      </c>
      <c r="C43" s="214">
        <f>'3.2.2'!C43/'3.2.2.a'!$C$106</f>
        <v>0</v>
      </c>
      <c r="D43" s="214">
        <f>'3.2.2'!D43/'3.2.2.a'!$D$106</f>
        <v>0</v>
      </c>
      <c r="E43" s="214">
        <f>'3.2.2'!E43/'3.2.2.a'!$E$106</f>
        <v>0</v>
      </c>
      <c r="F43" s="214">
        <f>'3.2.2'!F43/'3.2.2.a'!$F$106</f>
        <v>0</v>
      </c>
      <c r="G43" s="214">
        <f>'3.2.2'!G43/'3.2.2.a'!$G$106</f>
        <v>0</v>
      </c>
      <c r="H43" s="214">
        <f>'3.2.2'!H43/'3.2.2.a'!$H$106</f>
        <v>0</v>
      </c>
      <c r="I43" s="214">
        <f>'3.2.2'!I43/'3.2.2.a'!$I$106</f>
        <v>0</v>
      </c>
      <c r="J43" s="214">
        <f>'3.2.2'!J43/'3.2.2.a'!$J$106</f>
        <v>0</v>
      </c>
      <c r="K43" s="214">
        <f>'3.2.2'!K43/'3.2.2.a'!$K$106</f>
        <v>0</v>
      </c>
      <c r="L43" s="214">
        <f>'3.2.2'!L43/'3.2.2.a'!$L$106</f>
        <v>0</v>
      </c>
      <c r="M43" s="214">
        <f>'3.2.2'!M43/'3.2.2.a'!$M$106</f>
        <v>0</v>
      </c>
    </row>
    <row r="44" spans="1:13" ht="20.100000000000001" customHeight="1" x14ac:dyDescent="0.25">
      <c r="A44" s="38">
        <v>1144</v>
      </c>
      <c r="B44" s="39" t="s">
        <v>269</v>
      </c>
      <c r="C44" s="214">
        <f>'3.2.2'!C44/'3.2.2.a'!$C$106</f>
        <v>2.4549584417039578E-3</v>
      </c>
      <c r="D44" s="214">
        <f>'3.2.2'!D44/'3.2.2.a'!$D$106</f>
        <v>2.4328844762637265E-3</v>
      </c>
      <c r="E44" s="214">
        <f>'3.2.2'!E44/'3.2.2.a'!$E$106</f>
        <v>2.5189147159214585E-3</v>
      </c>
      <c r="F44" s="214">
        <f>'3.2.2'!F44/'3.2.2.a'!$F$106</f>
        <v>2.558006698216808E-3</v>
      </c>
      <c r="G44" s="214">
        <f>'3.2.2'!G44/'3.2.2.a'!$G$106</f>
        <v>2.528329691641375E-3</v>
      </c>
      <c r="H44" s="214">
        <f>'3.2.2'!H44/'3.2.2.a'!$H$106</f>
        <v>2.6106222428515227E-3</v>
      </c>
      <c r="I44" s="214">
        <f>'3.2.2'!I44/'3.2.2.a'!$I$106</f>
        <v>2.3165862102748494E-3</v>
      </c>
      <c r="J44" s="214">
        <f>'3.2.2'!J44/'3.2.2.a'!$J$106</f>
        <v>2.1381567232148218E-3</v>
      </c>
      <c r="K44" s="214">
        <f>'3.2.2'!K44/'3.2.2.a'!$K$106</f>
        <v>2.1483217291213873E-3</v>
      </c>
      <c r="L44" s="214">
        <f>'3.2.2'!L44/'3.2.2.a'!$L$106</f>
        <v>2.0388415697014011E-3</v>
      </c>
      <c r="M44" s="214">
        <f>'3.2.2'!M44/'3.2.2.a'!$M$106</f>
        <v>2.3016645429124356E-3</v>
      </c>
    </row>
    <row r="45" spans="1:13" s="48" customFormat="1" ht="20.100000000000001" customHeight="1" x14ac:dyDescent="0.25">
      <c r="A45" s="45" t="s">
        <v>452</v>
      </c>
      <c r="B45" s="56" t="s">
        <v>453</v>
      </c>
      <c r="C45" s="148">
        <f>'3.2.2'!C45/'3.2.2.a'!$C$106</f>
        <v>7.6671934691715854E-4</v>
      </c>
      <c r="D45" s="148">
        <f>'3.2.2'!D45/'3.2.2.a'!$D$106</f>
        <v>7.3834952319518728E-4</v>
      </c>
      <c r="E45" s="148">
        <f>'3.2.2'!E45/'3.2.2.a'!$E$106</f>
        <v>7.4068181492950851E-4</v>
      </c>
      <c r="F45" s="148">
        <f>'3.2.2'!F45/'3.2.2.a'!$F$106</f>
        <v>7.1054928817494277E-4</v>
      </c>
      <c r="G45" s="148">
        <f>'3.2.2'!G45/'3.2.2.a'!$G$106</f>
        <v>7.7674454432316716E-4</v>
      </c>
      <c r="H45" s="148">
        <f>'3.2.2'!H45/'3.2.2.a'!$H$106</f>
        <v>8.4824855056892456E-4</v>
      </c>
      <c r="I45" s="148">
        <f>'3.2.2'!I45/'3.2.2.a'!$I$106</f>
        <v>6.7858458405430382E-4</v>
      </c>
      <c r="J45" s="148">
        <f>'3.2.2'!J45/'3.2.2.a'!$J$106</f>
        <v>6.9454449963928314E-4</v>
      </c>
      <c r="K45" s="148">
        <f>'3.2.2'!K45/'3.2.2.a'!$K$106</f>
        <v>6.5229449350891135E-4</v>
      </c>
      <c r="L45" s="148">
        <f>'3.2.2'!L45/'3.2.2.a'!$L$106</f>
        <v>3.7823481481998061E-4</v>
      </c>
      <c r="M45" s="148">
        <f>'3.2.2'!M45/'3.2.2.a'!$M$106</f>
        <v>3.898280254372383E-4</v>
      </c>
    </row>
    <row r="46" spans="1:13" s="48" customFormat="1" ht="20.100000000000001" customHeight="1" x14ac:dyDescent="0.25">
      <c r="A46" s="45" t="s">
        <v>454</v>
      </c>
      <c r="B46" s="56" t="s">
        <v>455</v>
      </c>
      <c r="C46" s="148">
        <f>'3.2.2'!C46/'3.2.2.a'!$C$106</f>
        <v>7.2839391030835748E-4</v>
      </c>
      <c r="D46" s="148">
        <f>'3.2.2'!D46/'3.2.2.a'!$D$106</f>
        <v>7.4693280168641588E-4</v>
      </c>
      <c r="E46" s="148">
        <f>'3.2.2'!E46/'3.2.2.a'!$E$106</f>
        <v>7.3070698037077655E-4</v>
      </c>
      <c r="F46" s="148">
        <f>'3.2.2'!F46/'3.2.2.a'!$F$106</f>
        <v>7.4797070993820071E-4</v>
      </c>
      <c r="G46" s="148">
        <f>'3.2.2'!G46/'3.2.2.a'!$G$106</f>
        <v>7.1728448379317143E-4</v>
      </c>
      <c r="H46" s="148">
        <f>'3.2.2'!H46/'3.2.2.a'!$H$106</f>
        <v>7.0744696908679381E-4</v>
      </c>
      <c r="I46" s="148">
        <f>'3.2.2'!I46/'3.2.2.a'!$I$106</f>
        <v>6.7675915507052747E-4</v>
      </c>
      <c r="J46" s="148">
        <f>'3.2.2'!J46/'3.2.2.a'!$J$106</f>
        <v>5.0133297628919711E-4</v>
      </c>
      <c r="K46" s="148">
        <f>'3.2.2'!K46/'3.2.2.a'!$K$106</f>
        <v>3.3012329633569631E-4</v>
      </c>
      <c r="L46" s="148">
        <f>'3.2.2'!L46/'3.2.2.a'!$L$106</f>
        <v>1.3868337799883762E-4</v>
      </c>
      <c r="M46" s="148">
        <f>'3.2.2'!M46/'3.2.2.a'!$M$106</f>
        <v>2.3291057547216478E-5</v>
      </c>
    </row>
    <row r="47" spans="1:13" s="48" customFormat="1" ht="20.100000000000001" customHeight="1" x14ac:dyDescent="0.25">
      <c r="A47" s="45" t="s">
        <v>456</v>
      </c>
      <c r="B47" s="56" t="s">
        <v>457</v>
      </c>
      <c r="C47" s="148">
        <f>'3.2.2'!C47/'3.2.2.a'!$C$106</f>
        <v>3.117710547352997E-4</v>
      </c>
      <c r="D47" s="148">
        <f>'3.2.2'!D47/'3.2.2.a'!$D$106</f>
        <v>3.443760363857634E-4</v>
      </c>
      <c r="E47" s="148">
        <f>'3.2.2'!E47/'3.2.2.a'!$E$106</f>
        <v>4.0758901974968635E-4</v>
      </c>
      <c r="F47" s="148">
        <f>'3.2.2'!F47/'3.2.2.a'!$F$106</f>
        <v>4.1721028759556905E-4</v>
      </c>
      <c r="G47" s="148">
        <f>'3.2.2'!G47/'3.2.2.a'!$G$106</f>
        <v>4.3238652057388244E-4</v>
      </c>
      <c r="H47" s="148">
        <f>'3.2.2'!H47/'3.2.2.a'!$H$106</f>
        <v>4.9758713521344251E-4</v>
      </c>
      <c r="I47" s="148">
        <f>'3.2.2'!I47/'3.2.2.a'!$I$106</f>
        <v>4.6894161045649547E-4</v>
      </c>
      <c r="J47" s="148">
        <f>'3.2.2'!J47/'3.2.2.a'!$J$106</f>
        <v>4.5724536288552507E-4</v>
      </c>
      <c r="K47" s="148">
        <f>'3.2.2'!K47/'3.2.2.a'!$K$106</f>
        <v>5.8493758822959156E-4</v>
      </c>
      <c r="L47" s="148">
        <f>'3.2.2'!L47/'3.2.2.a'!$L$106</f>
        <v>6.9220146765474689E-4</v>
      </c>
      <c r="M47" s="148">
        <f>'3.2.2'!M47/'3.2.2.a'!$M$106</f>
        <v>7.9213193945451587E-4</v>
      </c>
    </row>
    <row r="48" spans="1:13" s="48" customFormat="1" ht="20.100000000000001" customHeight="1" x14ac:dyDescent="0.25">
      <c r="A48" s="45" t="s">
        <v>458</v>
      </c>
      <c r="B48" s="56" t="s">
        <v>488</v>
      </c>
      <c r="C48" s="148">
        <f>'3.2.2'!C48/'3.2.2.a'!$C$106</f>
        <v>0</v>
      </c>
      <c r="D48" s="148">
        <f>'3.2.2'!D48/'3.2.2.a'!$D$106</f>
        <v>0</v>
      </c>
      <c r="E48" s="148">
        <f>'3.2.2'!E48/'3.2.2.a'!$E$106</f>
        <v>0</v>
      </c>
      <c r="F48" s="148">
        <f>'3.2.2'!F48/'3.2.2.a'!$F$106</f>
        <v>0</v>
      </c>
      <c r="G48" s="148">
        <f>'3.2.2'!G48/'3.2.2.a'!$G$106</f>
        <v>0</v>
      </c>
      <c r="H48" s="148">
        <f>'3.2.2'!H48/'3.2.2.a'!$H$106</f>
        <v>0</v>
      </c>
      <c r="I48" s="148">
        <f>'3.2.2'!I48/'3.2.2.a'!$I$106</f>
        <v>0</v>
      </c>
      <c r="J48" s="148">
        <f>'3.2.2'!J48/'3.2.2.a'!$J$106</f>
        <v>0</v>
      </c>
      <c r="K48" s="148">
        <f>'3.2.2'!K48/'3.2.2.a'!$K$106</f>
        <v>0</v>
      </c>
      <c r="L48" s="148">
        <f>'3.2.2'!L48/'3.2.2.a'!$L$106</f>
        <v>0</v>
      </c>
      <c r="M48" s="148">
        <f>'3.2.2'!M48/'3.2.2.a'!$M$106</f>
        <v>0</v>
      </c>
    </row>
    <row r="49" spans="1:13" s="48" customFormat="1" ht="20.100000000000001" customHeight="1" x14ac:dyDescent="0.25">
      <c r="A49" s="45" t="s">
        <v>489</v>
      </c>
      <c r="B49" s="56" t="s">
        <v>459</v>
      </c>
      <c r="C49" s="148">
        <f>'3.2.2'!C49/'3.2.2.a'!$C$106</f>
        <v>6.4807412974314234E-4</v>
      </c>
      <c r="D49" s="148">
        <f>'3.2.2'!D49/'3.2.2.a'!$D$106</f>
        <v>6.0322611499635998E-4</v>
      </c>
      <c r="E49" s="148">
        <f>'3.2.2'!E49/'3.2.2.a'!$E$106</f>
        <v>6.3993690087148691E-4</v>
      </c>
      <c r="F49" s="148">
        <f>'3.2.2'!F49/'3.2.2.a'!$F$106</f>
        <v>6.8227641250809561E-4</v>
      </c>
      <c r="G49" s="148">
        <f>'3.2.2'!G49/'3.2.2.a'!$G$106</f>
        <v>6.01914142951154E-4</v>
      </c>
      <c r="H49" s="148">
        <f>'3.2.2'!H49/'3.2.2.a'!$H$106</f>
        <v>5.573395879823616E-4</v>
      </c>
      <c r="I49" s="148">
        <f>'3.2.2'!I49/'3.2.2.a'!$I$106</f>
        <v>4.9230086069352252E-4</v>
      </c>
      <c r="J49" s="148">
        <f>'3.2.2'!J49/'3.2.2.a'!$J$106</f>
        <v>4.8503388440081664E-4</v>
      </c>
      <c r="K49" s="148">
        <f>'3.2.2'!K49/'3.2.2.a'!$K$106</f>
        <v>5.8096635104718766E-4</v>
      </c>
      <c r="L49" s="148">
        <f>'3.2.2'!L49/'3.2.2.a'!$L$106</f>
        <v>8.2972190922783599E-4</v>
      </c>
      <c r="M49" s="148">
        <f>'3.2.2'!M49/'3.2.2.a'!$M$106</f>
        <v>1.0964135204734652E-3</v>
      </c>
    </row>
    <row r="50" spans="1:13" ht="20.100000000000001" customHeight="1" x14ac:dyDescent="0.25">
      <c r="A50" s="38">
        <v>1145</v>
      </c>
      <c r="B50" s="39" t="s">
        <v>270</v>
      </c>
      <c r="C50" s="214">
        <f>'3.2.2'!C50/'3.2.2.a'!$C$106</f>
        <v>1.4598588898276231E-3</v>
      </c>
      <c r="D50" s="214">
        <f>'3.2.2'!D50/'3.2.2.a'!$D$106</f>
        <v>1.557086827438738E-3</v>
      </c>
      <c r="E50" s="214">
        <f>'3.2.2'!E50/'3.2.2.a'!$E$106</f>
        <v>1.317715085908747E-3</v>
      </c>
      <c r="F50" s="214">
        <f>'3.2.2'!F50/'3.2.2.a'!$F$106</f>
        <v>1.1340739570663246E-3</v>
      </c>
      <c r="G50" s="214">
        <f>'3.2.2'!G50/'3.2.2.a'!$G$106</f>
        <v>1.1394116429931165E-3</v>
      </c>
      <c r="H50" s="214">
        <f>'3.2.2'!H50/'3.2.2.a'!$H$106</f>
        <v>1.1093810926121957E-3</v>
      </c>
      <c r="I50" s="214">
        <f>'3.2.2'!I50/'3.2.2.a'!$I$106</f>
        <v>1.2816781721900657E-3</v>
      </c>
      <c r="J50" s="214">
        <f>'3.2.2'!J50/'3.2.2.a'!$J$106</f>
        <v>1.1547336524556546E-3</v>
      </c>
      <c r="K50" s="214">
        <f>'3.2.2'!K50/'3.2.2.a'!$K$106</f>
        <v>1.5478147070183198E-3</v>
      </c>
      <c r="L50" s="214">
        <f>'3.2.2'!L50/'3.2.2.a'!$L$106</f>
        <v>1.0908364199996845E-3</v>
      </c>
      <c r="M50" s="214">
        <f>'3.2.2'!M50/'3.2.2.a'!$M$106</f>
        <v>7.9229022966498827E-4</v>
      </c>
    </row>
    <row r="51" spans="1:13" ht="20.100000000000001" customHeight="1" x14ac:dyDescent="0.25">
      <c r="A51" s="21">
        <v>11451</v>
      </c>
      <c r="B51" s="22" t="s">
        <v>271</v>
      </c>
      <c r="C51" s="147">
        <f>'3.2.2'!C51/'3.2.2.a'!$C$106</f>
        <v>0</v>
      </c>
      <c r="D51" s="147">
        <f>'3.2.2'!D51/'3.2.2.a'!$D$106</f>
        <v>0</v>
      </c>
      <c r="E51" s="147">
        <f>'3.2.2'!E51/'3.2.2.a'!$E$106</f>
        <v>0</v>
      </c>
      <c r="F51" s="147">
        <f>'3.2.2'!F51/'3.2.2.a'!$F$106</f>
        <v>0</v>
      </c>
      <c r="G51" s="147">
        <f>'3.2.2'!G51/'3.2.2.a'!$G$106</f>
        <v>0</v>
      </c>
      <c r="H51" s="147">
        <f>'3.2.2'!H51/'3.2.2.a'!$H$106</f>
        <v>0</v>
      </c>
      <c r="I51" s="147">
        <f>'3.2.2'!I51/'3.2.2.a'!$I$106</f>
        <v>0</v>
      </c>
      <c r="J51" s="147">
        <f>'3.2.2'!J51/'3.2.2.a'!$J$106</f>
        <v>0</v>
      </c>
      <c r="K51" s="147">
        <f>'3.2.2'!K51/'3.2.2.a'!$K$106</f>
        <v>0</v>
      </c>
      <c r="L51" s="147">
        <f>'3.2.2'!L51/'3.2.2.a'!$L$106</f>
        <v>0</v>
      </c>
      <c r="M51" s="147">
        <f>'3.2.2'!M51/'3.2.2.a'!$M$106</f>
        <v>0</v>
      </c>
    </row>
    <row r="52" spans="1:13" ht="20.100000000000001" customHeight="1" x14ac:dyDescent="0.25">
      <c r="A52" s="21">
        <v>11452</v>
      </c>
      <c r="B52" s="22" t="s">
        <v>460</v>
      </c>
      <c r="C52" s="147">
        <f>'3.2.2'!C52/'3.2.2.a'!$C$106</f>
        <v>1.4598588898276231E-3</v>
      </c>
      <c r="D52" s="147">
        <f>'3.2.2'!D52/'3.2.2.a'!$D$106</f>
        <v>1.557086827438738E-3</v>
      </c>
      <c r="E52" s="147">
        <f>'3.2.2'!E52/'3.2.2.a'!$E$106</f>
        <v>1.317715085908747E-3</v>
      </c>
      <c r="F52" s="147">
        <f>'3.2.2'!F52/'3.2.2.a'!$F$106</f>
        <v>1.1340739570663246E-3</v>
      </c>
      <c r="G52" s="147">
        <f>'3.2.2'!G52/'3.2.2.a'!$G$106</f>
        <v>1.1394116429931165E-3</v>
      </c>
      <c r="H52" s="147">
        <f>'3.2.2'!H52/'3.2.2.a'!$H$106</f>
        <v>1.1093810926121957E-3</v>
      </c>
      <c r="I52" s="147">
        <f>'3.2.2'!I52/'3.2.2.a'!$I$106</f>
        <v>1.2816781721900657E-3</v>
      </c>
      <c r="J52" s="147">
        <f>'3.2.2'!J52/'3.2.2.a'!$J$106</f>
        <v>1.1547336524556546E-3</v>
      </c>
      <c r="K52" s="147">
        <f>'3.2.2'!K52/'3.2.2.a'!$K$106</f>
        <v>1.5478147070183198E-3</v>
      </c>
      <c r="L52" s="147">
        <f>'3.2.2'!L52/'3.2.2.a'!$L$106</f>
        <v>1.0908364199996845E-3</v>
      </c>
      <c r="M52" s="147">
        <f>'3.2.2'!M52/'3.2.2.a'!$M$106</f>
        <v>7.9229022966498827E-4</v>
      </c>
    </row>
    <row r="53" spans="1:13" s="41" customFormat="1" ht="20.100000000000001" customHeight="1" x14ac:dyDescent="0.25">
      <c r="A53" s="38">
        <v>1146</v>
      </c>
      <c r="B53" s="39" t="s">
        <v>272</v>
      </c>
      <c r="C53" s="214">
        <f>'3.2.2'!C53/'3.2.2.a'!$C$106</f>
        <v>1.3418233340118641E-5</v>
      </c>
      <c r="D53" s="214">
        <f>'3.2.2'!D53/'3.2.2.a'!$D$106</f>
        <v>1.2680377048895639E-5</v>
      </c>
      <c r="E53" s="214">
        <f>'3.2.2'!E53/'3.2.2.a'!$E$106</f>
        <v>1.8871765450406664E-4</v>
      </c>
      <c r="F53" s="214">
        <f>'3.2.2'!F53/'3.2.2.a'!$F$106</f>
        <v>1.9447565773735896E-4</v>
      </c>
      <c r="G53" s="214">
        <f>'3.2.2'!G53/'3.2.2.a'!$G$106</f>
        <v>1.7274413885352588E-4</v>
      </c>
      <c r="H53" s="214">
        <f>'3.2.2'!H53/'3.2.2.a'!$H$106</f>
        <v>1.7711994022969797E-4</v>
      </c>
      <c r="I53" s="214">
        <f>'3.2.2'!I53/'3.2.2.a'!$I$106</f>
        <v>1.9539121836503051E-4</v>
      </c>
      <c r="J53" s="214">
        <f>'3.2.2'!J53/'3.2.2.a'!$J$106</f>
        <v>1.720980594395642E-4</v>
      </c>
      <c r="K53" s="214">
        <f>'3.2.2'!K53/'3.2.2.a'!$K$106</f>
        <v>1.5478458709926028E-4</v>
      </c>
      <c r="L53" s="214">
        <f>'3.2.2'!L53/'3.2.2.a'!$L$106</f>
        <v>1.4328769267957038E-4</v>
      </c>
      <c r="M53" s="214">
        <f>'3.2.2'!M53/'3.2.2.a'!$M$106</f>
        <v>1.1884533970295636E-4</v>
      </c>
    </row>
    <row r="54" spans="1:13" ht="20.100000000000001" customHeight="1" x14ac:dyDescent="0.25">
      <c r="A54" s="35">
        <v>115</v>
      </c>
      <c r="B54" s="36" t="s">
        <v>273</v>
      </c>
      <c r="C54" s="146">
        <f>'3.2.2'!C54/'3.2.2.a'!$C$106</f>
        <v>5.4255847193366074E-3</v>
      </c>
      <c r="D54" s="146">
        <f>'3.2.2'!D54/'3.2.2.a'!$D$106</f>
        <v>6.0901965033536834E-3</v>
      </c>
      <c r="E54" s="146">
        <f>'3.2.2'!E54/'3.2.2.a'!$E$106</f>
        <v>6.4653141906865557E-3</v>
      </c>
      <c r="F54" s="146">
        <f>'3.2.2'!F54/'3.2.2.a'!$F$106</f>
        <v>6.9356782312220725E-3</v>
      </c>
      <c r="G54" s="146">
        <f>'3.2.2'!G54/'3.2.2.a'!$G$106</f>
        <v>6.363270587270738E-3</v>
      </c>
      <c r="H54" s="146">
        <f>'3.2.2'!H54/'3.2.2.a'!$H$106</f>
        <v>6.4994568908585317E-3</v>
      </c>
      <c r="I54" s="146">
        <f>'3.2.2'!I54/'3.2.2.a'!$I$106</f>
        <v>5.0161060774169099E-3</v>
      </c>
      <c r="J54" s="146">
        <f>'3.2.2'!J54/'3.2.2.a'!$J$106</f>
        <v>4.9123471285156409E-3</v>
      </c>
      <c r="K54" s="146">
        <f>'3.2.2'!K54/'3.2.2.a'!$K$106</f>
        <v>5.8114329854139146E-3</v>
      </c>
      <c r="L54" s="146">
        <f>'3.2.2'!L54/'3.2.2.a'!$L$106</f>
        <v>5.7962274041802823E-3</v>
      </c>
      <c r="M54" s="146">
        <f>'3.2.2'!M54/'3.2.2.a'!$M$106</f>
        <v>6.1389323772102341E-3</v>
      </c>
    </row>
    <row r="55" spans="1:13" ht="20.100000000000001" customHeight="1" x14ac:dyDescent="0.25">
      <c r="A55" s="21">
        <v>1151</v>
      </c>
      <c r="B55" s="22" t="s">
        <v>461</v>
      </c>
      <c r="C55" s="147">
        <f>'3.2.2'!C55/'3.2.2.a'!$C$106</f>
        <v>5.4142944062568598E-3</v>
      </c>
      <c r="D55" s="147">
        <f>'3.2.2'!D55/'3.2.2.a'!$D$106</f>
        <v>6.080650207397344E-3</v>
      </c>
      <c r="E55" s="147">
        <f>'3.2.2'!E55/'3.2.2.a'!$E$106</f>
        <v>6.4458776197193627E-3</v>
      </c>
      <c r="F55" s="147">
        <f>'3.2.2'!F55/'3.2.2.a'!$F$106</f>
        <v>6.9082758743694928E-3</v>
      </c>
      <c r="G55" s="147">
        <f>'3.2.2'!G55/'3.2.2.a'!$G$106</f>
        <v>6.3352163417231466E-3</v>
      </c>
      <c r="H55" s="147">
        <f>'3.2.2'!H55/'3.2.2.a'!$H$106</f>
        <v>6.4828885746208136E-3</v>
      </c>
      <c r="I55" s="147">
        <f>'3.2.2'!I55/'3.2.2.a'!$I$106</f>
        <v>4.9938917373377181E-3</v>
      </c>
      <c r="J55" s="147">
        <f>'3.2.2'!J55/'3.2.2.a'!$J$106</f>
        <v>4.902354060280209E-3</v>
      </c>
      <c r="K55" s="147">
        <f>'3.2.2'!K55/'3.2.2.a'!$K$106</f>
        <v>5.7930442563734795E-3</v>
      </c>
      <c r="L55" s="147">
        <f>'3.2.2'!L55/'3.2.2.a'!$L$106</f>
        <v>5.7839523123343088E-3</v>
      </c>
      <c r="M55" s="147">
        <f>'3.2.2'!M55/'3.2.2.a'!$M$106</f>
        <v>6.1321433370968119E-3</v>
      </c>
    </row>
    <row r="56" spans="1:13" ht="20.100000000000001" customHeight="1" x14ac:dyDescent="0.25">
      <c r="A56" s="21">
        <v>1152</v>
      </c>
      <c r="B56" s="22" t="s">
        <v>462</v>
      </c>
      <c r="C56" s="147">
        <f>'3.2.2'!C56/'3.2.2.a'!$C$106</f>
        <v>1.1290313079748123E-5</v>
      </c>
      <c r="D56" s="147">
        <f>'3.2.2'!D56/'3.2.2.a'!$D$106</f>
        <v>9.546295956340191E-6</v>
      </c>
      <c r="E56" s="147">
        <f>'3.2.2'!E56/'3.2.2.a'!$E$106</f>
        <v>1.9436570967192551E-5</v>
      </c>
      <c r="F56" s="147">
        <f>'3.2.2'!F56/'3.2.2.a'!$F$106</f>
        <v>2.7402356852580803E-5</v>
      </c>
      <c r="G56" s="147">
        <f>'3.2.2'!G56/'3.2.2.a'!$G$106</f>
        <v>2.8054245547593139E-5</v>
      </c>
      <c r="H56" s="147">
        <f>'3.2.2'!H56/'3.2.2.a'!$H$106</f>
        <v>1.6568316237718251E-5</v>
      </c>
      <c r="I56" s="147">
        <f>'3.2.2'!I56/'3.2.2.a'!$I$106</f>
        <v>2.22143400791919E-5</v>
      </c>
      <c r="J56" s="147">
        <f>'3.2.2'!J56/'3.2.2.a'!$J$106</f>
        <v>9.9930682354313322E-6</v>
      </c>
      <c r="K56" s="147">
        <f>'3.2.2'!K56/'3.2.2.a'!$K$106</f>
        <v>1.8388729040434793E-5</v>
      </c>
      <c r="L56" s="147">
        <f>'3.2.2'!L56/'3.2.2.a'!$L$106</f>
        <v>1.2275091845973066E-5</v>
      </c>
      <c r="M56" s="147">
        <f>'3.2.2'!M56/'3.2.2.a'!$M$106</f>
        <v>6.7890401134214877E-6</v>
      </c>
    </row>
    <row r="57" spans="1:13" ht="20.100000000000001" customHeight="1" x14ac:dyDescent="0.25">
      <c r="A57" s="21">
        <v>1153</v>
      </c>
      <c r="B57" s="22" t="s">
        <v>274</v>
      </c>
      <c r="C57" s="147">
        <f>'3.2.2'!C57/'3.2.2.a'!$C$106</f>
        <v>0</v>
      </c>
      <c r="D57" s="147">
        <f>'3.2.2'!D57/'3.2.2.a'!$D$106</f>
        <v>0</v>
      </c>
      <c r="E57" s="147">
        <f>'3.2.2'!E57/'3.2.2.a'!$E$106</f>
        <v>0</v>
      </c>
      <c r="F57" s="147">
        <f>'3.2.2'!F57/'3.2.2.a'!$F$106</f>
        <v>0</v>
      </c>
      <c r="G57" s="147">
        <f>'3.2.2'!G57/'3.2.2.a'!$G$106</f>
        <v>0</v>
      </c>
      <c r="H57" s="147">
        <f>'3.2.2'!H57/'3.2.2.a'!$H$106</f>
        <v>0</v>
      </c>
      <c r="I57" s="147">
        <f>'3.2.2'!I57/'3.2.2.a'!$I$106</f>
        <v>0</v>
      </c>
      <c r="J57" s="147">
        <f>'3.2.2'!J57/'3.2.2.a'!$J$106</f>
        <v>0</v>
      </c>
      <c r="K57" s="147">
        <f>'3.2.2'!K57/'3.2.2.a'!$K$106</f>
        <v>0</v>
      </c>
      <c r="L57" s="147">
        <f>'3.2.2'!L57/'3.2.2.a'!$L$106</f>
        <v>0</v>
      </c>
      <c r="M57" s="147">
        <f>'3.2.2'!M57/'3.2.2.a'!$M$106</f>
        <v>0</v>
      </c>
    </row>
    <row r="58" spans="1:13" ht="20.100000000000001" customHeight="1" x14ac:dyDescent="0.25">
      <c r="A58" s="21">
        <v>1154</v>
      </c>
      <c r="B58" s="22" t="s">
        <v>275</v>
      </c>
      <c r="C58" s="147">
        <f>'3.2.2'!C58/'3.2.2.a'!$C$106</f>
        <v>0</v>
      </c>
      <c r="D58" s="147">
        <f>'3.2.2'!D58/'3.2.2.a'!$D$106</f>
        <v>0</v>
      </c>
      <c r="E58" s="147">
        <f>'3.2.2'!E58/'3.2.2.a'!$E$106</f>
        <v>0</v>
      </c>
      <c r="F58" s="147">
        <f>'3.2.2'!F58/'3.2.2.a'!$F$106</f>
        <v>0</v>
      </c>
      <c r="G58" s="147">
        <f>'3.2.2'!G58/'3.2.2.a'!$G$106</f>
        <v>0</v>
      </c>
      <c r="H58" s="147">
        <f>'3.2.2'!H58/'3.2.2.a'!$H$106</f>
        <v>0</v>
      </c>
      <c r="I58" s="147">
        <f>'3.2.2'!I58/'3.2.2.a'!$I$106</f>
        <v>0</v>
      </c>
      <c r="J58" s="147">
        <f>'3.2.2'!J58/'3.2.2.a'!$J$106</f>
        <v>0</v>
      </c>
      <c r="K58" s="147">
        <f>'3.2.2'!K58/'3.2.2.a'!$K$106</f>
        <v>0</v>
      </c>
      <c r="L58" s="147">
        <f>'3.2.2'!L58/'3.2.2.a'!$L$106</f>
        <v>0</v>
      </c>
      <c r="M58" s="147">
        <f>'3.2.2'!M58/'3.2.2.a'!$M$106</f>
        <v>0</v>
      </c>
    </row>
    <row r="59" spans="1:13" ht="20.100000000000001" customHeight="1" x14ac:dyDescent="0.25">
      <c r="A59" s="21">
        <v>1155</v>
      </c>
      <c r="B59" s="22" t="s">
        <v>276</v>
      </c>
      <c r="C59" s="147">
        <f>'3.2.2'!C59/'3.2.2.a'!$C$106</f>
        <v>0</v>
      </c>
      <c r="D59" s="147">
        <f>'3.2.2'!D59/'3.2.2.a'!$D$106</f>
        <v>0</v>
      </c>
      <c r="E59" s="147">
        <f>'3.2.2'!E59/'3.2.2.a'!$E$106</f>
        <v>0</v>
      </c>
      <c r="F59" s="147">
        <f>'3.2.2'!F59/'3.2.2.a'!$F$106</f>
        <v>0</v>
      </c>
      <c r="G59" s="147">
        <f>'3.2.2'!G59/'3.2.2.a'!$G$106</f>
        <v>0</v>
      </c>
      <c r="H59" s="147">
        <f>'3.2.2'!H59/'3.2.2.a'!$H$106</f>
        <v>0</v>
      </c>
      <c r="I59" s="147">
        <f>'3.2.2'!I59/'3.2.2.a'!$I$106</f>
        <v>0</v>
      </c>
      <c r="J59" s="147">
        <f>'3.2.2'!J59/'3.2.2.a'!$J$106</f>
        <v>0</v>
      </c>
      <c r="K59" s="147">
        <f>'3.2.2'!K59/'3.2.2.a'!$K$106</f>
        <v>0</v>
      </c>
      <c r="L59" s="147">
        <f>'3.2.2'!L59/'3.2.2.a'!$L$106</f>
        <v>0</v>
      </c>
      <c r="M59" s="147">
        <f>'3.2.2'!M59/'3.2.2.a'!$M$106</f>
        <v>0</v>
      </c>
    </row>
    <row r="60" spans="1:13" ht="20.100000000000001" customHeight="1" x14ac:dyDescent="0.25">
      <c r="A60" s="21">
        <v>1156</v>
      </c>
      <c r="B60" s="22" t="s">
        <v>277</v>
      </c>
      <c r="C60" s="147">
        <f>'3.2.2'!C60/'3.2.2.a'!$C$106</f>
        <v>0</v>
      </c>
      <c r="D60" s="147">
        <f>'3.2.2'!D60/'3.2.2.a'!$D$106</f>
        <v>0</v>
      </c>
      <c r="E60" s="147">
        <f>'3.2.2'!E60/'3.2.2.a'!$E$106</f>
        <v>0</v>
      </c>
      <c r="F60" s="147">
        <f>'3.2.2'!F60/'3.2.2.a'!$F$106</f>
        <v>0</v>
      </c>
      <c r="G60" s="147">
        <f>'3.2.2'!G60/'3.2.2.a'!$G$106</f>
        <v>0</v>
      </c>
      <c r="H60" s="147">
        <f>'3.2.2'!H60/'3.2.2.a'!$H$106</f>
        <v>0</v>
      </c>
      <c r="I60" s="147">
        <f>'3.2.2'!I60/'3.2.2.a'!$I$106</f>
        <v>0</v>
      </c>
      <c r="J60" s="147">
        <f>'3.2.2'!J60/'3.2.2.a'!$J$106</f>
        <v>0</v>
      </c>
      <c r="K60" s="147">
        <f>'3.2.2'!K60/'3.2.2.a'!$K$106</f>
        <v>0</v>
      </c>
      <c r="L60" s="147">
        <f>'3.2.2'!L60/'3.2.2.a'!$L$106</f>
        <v>0</v>
      </c>
      <c r="M60" s="147">
        <f>'3.2.2'!M60/'3.2.2.a'!$M$106</f>
        <v>0</v>
      </c>
    </row>
    <row r="61" spans="1:13" ht="20.100000000000001" customHeight="1" x14ac:dyDescent="0.25">
      <c r="A61" s="35">
        <v>116</v>
      </c>
      <c r="B61" s="36" t="s">
        <v>278</v>
      </c>
      <c r="C61" s="146">
        <f>'3.2.2'!C61/'3.2.2.a'!$C$106</f>
        <v>4.7450410134521513E-5</v>
      </c>
      <c r="D61" s="146">
        <f>'3.2.2'!D61/'3.2.2.a'!$D$106</f>
        <v>7.4209773417859752E-5</v>
      </c>
      <c r="E61" s="146">
        <f>'3.2.2'!E61/'3.2.2.a'!$E$106</f>
        <v>-9.9759763084764354E-5</v>
      </c>
      <c r="F61" s="146">
        <f>'3.2.2'!F61/'3.2.2.a'!$F$106</f>
        <v>1.086332029539245E-4</v>
      </c>
      <c r="G61" s="146">
        <f>'3.2.2'!G61/'3.2.2.a'!$G$106</f>
        <v>-7.0924011356382356E-6</v>
      </c>
      <c r="H61" s="146">
        <f>'3.2.2'!H61/'3.2.2.a'!$H$106</f>
        <v>-8.1790974786129E-5</v>
      </c>
      <c r="I61" s="146">
        <f>'3.2.2'!I61/'3.2.2.a'!$I$106</f>
        <v>1.4844830259319659E-7</v>
      </c>
      <c r="J61" s="146">
        <f>'3.2.2'!J61/'3.2.2.a'!$J$106</f>
        <v>1.1103216637696821E-11</v>
      </c>
      <c r="K61" s="146">
        <f>'3.2.2'!K61/'3.2.2.a'!$K$106</f>
        <v>5.3757717041961327E-8</v>
      </c>
      <c r="L61" s="146">
        <f>'3.2.2'!L61/'3.2.2.a'!$L$106</f>
        <v>6.8113229962572444E-9</v>
      </c>
      <c r="M61" s="146">
        <f>'3.2.2'!M61/'3.2.2.a'!$M$106</f>
        <v>-1.0721639754268705E-6</v>
      </c>
    </row>
    <row r="62" spans="1:13" ht="20.100000000000001" customHeight="1" x14ac:dyDescent="0.25">
      <c r="A62" s="32">
        <v>12</v>
      </c>
      <c r="B62" s="33" t="s">
        <v>246</v>
      </c>
      <c r="C62" s="213">
        <f>'3.2.2'!C62/'3.2.2.a'!$C$106</f>
        <v>9.1551022219617251E-2</v>
      </c>
      <c r="D62" s="213">
        <f>'3.2.2'!D62/'3.2.2.a'!$D$106</f>
        <v>9.2829395079931779E-2</v>
      </c>
      <c r="E62" s="213">
        <f>'3.2.2'!E62/'3.2.2.a'!$E$106</f>
        <v>9.3316489984403048E-2</v>
      </c>
      <c r="F62" s="213">
        <f>'3.2.2'!F62/'3.2.2.a'!$F$106</f>
        <v>9.2444892288071595E-2</v>
      </c>
      <c r="G62" s="213">
        <f>'3.2.2'!G62/'3.2.2.a'!$G$106</f>
        <v>9.2498893480979963E-2</v>
      </c>
      <c r="H62" s="213">
        <f>'3.2.2'!H62/'3.2.2.a'!$H$106</f>
        <v>9.2518015200861614E-2</v>
      </c>
      <c r="I62" s="213">
        <f>'3.2.2'!I62/'3.2.2.a'!$I$106</f>
        <v>9.2843353822453081E-2</v>
      </c>
      <c r="J62" s="213">
        <f>'3.2.2'!J62/'3.2.2.a'!$J$106</f>
        <v>9.4316267060085168E-2</v>
      </c>
      <c r="K62" s="213">
        <f>'3.2.2'!K62/'3.2.2.a'!$K$106</f>
        <v>9.2356363699087105E-2</v>
      </c>
      <c r="L62" s="213">
        <f>'3.2.2'!L62/'3.2.2.a'!$L$106</f>
        <v>9.2642749430019017E-2</v>
      </c>
      <c r="M62" s="213">
        <f>'3.2.2'!M62/'3.2.2.a'!$M$106</f>
        <v>9.0680107875666022E-2</v>
      </c>
    </row>
    <row r="63" spans="1:13" ht="20.100000000000001" customHeight="1" x14ac:dyDescent="0.25">
      <c r="A63" s="35">
        <v>121</v>
      </c>
      <c r="B63" s="36" t="s">
        <v>279</v>
      </c>
      <c r="C63" s="146">
        <f>'3.2.2'!C63/'3.2.2.a'!$C$106</f>
        <v>7.0744677778134341E-2</v>
      </c>
      <c r="D63" s="146">
        <f>'3.2.2'!D63/'3.2.2.a'!$D$106</f>
        <v>7.2827906749737575E-2</v>
      </c>
      <c r="E63" s="146">
        <f>'3.2.2'!E63/'3.2.2.a'!$E$106</f>
        <v>7.433652877802216E-2</v>
      </c>
      <c r="F63" s="146">
        <f>'3.2.2'!F63/'3.2.2.a'!$F$106</f>
        <v>7.3772546824791868E-2</v>
      </c>
      <c r="G63" s="146">
        <f>'3.2.2'!G63/'3.2.2.a'!$G$106</f>
        <v>7.3422494610283204E-2</v>
      </c>
      <c r="H63" s="146">
        <f>'3.2.2'!H63/'3.2.2.a'!$H$106</f>
        <v>7.3215300169724176E-2</v>
      </c>
      <c r="I63" s="146">
        <f>'3.2.2'!I63/'3.2.2.a'!$I$106</f>
        <v>7.3257401970314842E-2</v>
      </c>
      <c r="J63" s="146">
        <f>'3.2.2'!J63/'3.2.2.a'!$J$106</f>
        <v>7.3176021601220803E-2</v>
      </c>
      <c r="K63" s="146">
        <f>'3.2.2'!K63/'3.2.2.a'!$K$106</f>
        <v>7.1243558750979125E-2</v>
      </c>
      <c r="L63" s="146">
        <f>'3.2.2'!L63/'3.2.2.a'!$L$106</f>
        <v>7.1550859248882381E-2</v>
      </c>
      <c r="M63" s="146">
        <f>'3.2.2'!M63/'3.2.2.a'!$M$106</f>
        <v>6.9135123402542589E-2</v>
      </c>
    </row>
    <row r="64" spans="1:13" ht="20.100000000000001" customHeight="1" x14ac:dyDescent="0.25">
      <c r="A64" s="21">
        <v>1211</v>
      </c>
      <c r="B64" s="22" t="s">
        <v>280</v>
      </c>
      <c r="C64" s="147">
        <f>'3.2.2'!C64/'3.2.2.a'!$C$106</f>
        <v>1.0912781891608188E-2</v>
      </c>
      <c r="D64" s="147">
        <f>'3.2.2'!D64/'3.2.2.a'!$D$106</f>
        <v>1.0981993134886306E-2</v>
      </c>
      <c r="E64" s="147">
        <f>'3.2.2'!E64/'3.2.2.a'!$E$106</f>
        <v>1.1098138783507381E-2</v>
      </c>
      <c r="F64" s="147">
        <f>'3.2.2'!F64/'3.2.2.a'!$F$106</f>
        <v>1.049613524968682E-2</v>
      </c>
      <c r="G64" s="147">
        <f>'3.2.2'!G64/'3.2.2.a'!$G$106</f>
        <v>1.0538867349540654E-2</v>
      </c>
      <c r="H64" s="147">
        <f>'3.2.2'!H64/'3.2.2.a'!$H$106</f>
        <v>1.0059232458454578E-2</v>
      </c>
      <c r="I64" s="147">
        <f>'3.2.2'!I64/'3.2.2.a'!$I$106</f>
        <v>1.0125249112824392E-2</v>
      </c>
      <c r="J64" s="147">
        <f>'3.2.2'!J64/'3.2.2.a'!$J$106</f>
        <v>1.0137526590087171E-2</v>
      </c>
      <c r="K64" s="147">
        <f>'3.2.2'!K64/'3.2.2.a'!$K$106</f>
        <v>1.0040260473607343E-2</v>
      </c>
      <c r="L64" s="147">
        <f>'3.2.2'!L64/'3.2.2.a'!$L$106</f>
        <v>1.0063503780846981E-2</v>
      </c>
      <c r="M64" s="147">
        <f>'3.2.2'!M64/'3.2.2.a'!$M$106</f>
        <v>9.7988860491958103E-3</v>
      </c>
    </row>
    <row r="65" spans="1:13" ht="20.100000000000001" customHeight="1" x14ac:dyDescent="0.25">
      <c r="A65" s="21">
        <v>1212</v>
      </c>
      <c r="B65" s="22" t="s">
        <v>281</v>
      </c>
      <c r="C65" s="147">
        <f>'3.2.2'!C65/'3.2.2.a'!$C$106</f>
        <v>5.8384490217509848E-2</v>
      </c>
      <c r="D65" s="147">
        <f>'3.2.2'!D65/'3.2.2.a'!$D$106</f>
        <v>6.011747460528126E-2</v>
      </c>
      <c r="E65" s="147">
        <f>'3.2.2'!E65/'3.2.2.a'!$E$106</f>
        <v>6.1394926953187691E-2</v>
      </c>
      <c r="F65" s="147">
        <f>'3.2.2'!F65/'3.2.2.a'!$F$106</f>
        <v>6.1317229497916112E-2</v>
      </c>
      <c r="G65" s="147">
        <f>'3.2.2'!G65/'3.2.2.a'!$G$106</f>
        <v>6.0978786554036692E-2</v>
      </c>
      <c r="H65" s="147">
        <f>'3.2.2'!H65/'3.2.2.a'!$H$106</f>
        <v>6.1207656170607798E-2</v>
      </c>
      <c r="I65" s="147">
        <f>'3.2.2'!I65/'3.2.2.a'!$I$106</f>
        <v>6.150586524395911E-2</v>
      </c>
      <c r="J65" s="147">
        <f>'3.2.2'!J65/'3.2.2.a'!$J$106</f>
        <v>6.1481801333804147E-2</v>
      </c>
      <c r="K65" s="147">
        <f>'3.2.2'!K65/'3.2.2.a'!$K$106</f>
        <v>5.9757634130509753E-2</v>
      </c>
      <c r="L65" s="147">
        <f>'3.2.2'!L65/'3.2.2.a'!$L$106</f>
        <v>6.0035312192098157E-2</v>
      </c>
      <c r="M65" s="147">
        <f>'3.2.2'!M65/'3.2.2.a'!$M$106</f>
        <v>5.7936804593755269E-2</v>
      </c>
    </row>
    <row r="66" spans="1:13" ht="20.100000000000001" customHeight="1" x14ac:dyDescent="0.25">
      <c r="A66" s="21">
        <v>1213</v>
      </c>
      <c r="B66" s="22" t="s">
        <v>282</v>
      </c>
      <c r="C66" s="147">
        <f>'3.2.2'!C66/'3.2.2.a'!$C$106</f>
        <v>1.0002906170443664E-3</v>
      </c>
      <c r="D66" s="147">
        <f>'3.2.2'!D66/'3.2.2.a'!$D$106</f>
        <v>1.2714103801062155E-3</v>
      </c>
      <c r="E66" s="147">
        <f>'3.2.2'!E66/'3.2.2.a'!$E$106</f>
        <v>1.3354399505562063E-3</v>
      </c>
      <c r="F66" s="147">
        <f>'3.2.2'!F66/'3.2.2.a'!$F$106</f>
        <v>1.4281963463987208E-3</v>
      </c>
      <c r="G66" s="147">
        <f>'3.2.2'!G66/'3.2.2.a'!$G$106</f>
        <v>1.4764859489945672E-3</v>
      </c>
      <c r="H66" s="147">
        <f>'3.2.2'!H66/'3.2.2.a'!$H$106</f>
        <v>1.5237063904805156E-3</v>
      </c>
      <c r="I66" s="147">
        <f>'3.2.2'!I66/'3.2.2.a'!$I$106</f>
        <v>1.1886685961607316E-3</v>
      </c>
      <c r="J66" s="147">
        <f>'3.2.2'!J66/'3.2.2.a'!$J$106</f>
        <v>1.1163232016842845E-3</v>
      </c>
      <c r="K66" s="147">
        <f>'3.2.2'!K66/'3.2.2.a'!$K$106</f>
        <v>1.0095188760138405E-3</v>
      </c>
      <c r="L66" s="147">
        <f>'3.2.2'!L66/'3.2.2.a'!$L$106</f>
        <v>1.0148883242587618E-3</v>
      </c>
      <c r="M66" s="147">
        <f>'3.2.2'!M66/'3.2.2.a'!$M$106</f>
        <v>9.7377270613259632E-4</v>
      </c>
    </row>
    <row r="67" spans="1:13" ht="20.100000000000001" customHeight="1" x14ac:dyDescent="0.25">
      <c r="A67" s="21">
        <v>1214</v>
      </c>
      <c r="B67" s="22" t="s">
        <v>283</v>
      </c>
      <c r="C67" s="147">
        <f>'3.2.2'!C67/'3.2.2.a'!$C$106</f>
        <v>4.4711505197193814E-4</v>
      </c>
      <c r="D67" s="147">
        <f>'3.2.2'!D67/'3.2.2.a'!$D$106</f>
        <v>4.5702862946378996E-4</v>
      </c>
      <c r="E67" s="147">
        <f>'3.2.2'!E67/'3.2.2.a'!$E$106</f>
        <v>5.0802309077087955E-4</v>
      </c>
      <c r="F67" s="147">
        <f>'3.2.2'!F67/'3.2.2.a'!$F$106</f>
        <v>5.3098573079021587E-4</v>
      </c>
      <c r="G67" s="147">
        <f>'3.2.2'!G67/'3.2.2.a'!$G$106</f>
        <v>4.2835475771130173E-4</v>
      </c>
      <c r="H67" s="147">
        <f>'3.2.2'!H67/'3.2.2.a'!$H$106</f>
        <v>4.2470515018128564E-4</v>
      </c>
      <c r="I67" s="147">
        <f>'3.2.2'!I67/'3.2.2.a'!$I$106</f>
        <v>4.3761901737061871E-4</v>
      </c>
      <c r="J67" s="147">
        <f>'3.2.2'!J67/'3.2.2.a'!$J$106</f>
        <v>4.403704756452132E-4</v>
      </c>
      <c r="K67" s="147">
        <f>'3.2.2'!K67/'3.2.2.a'!$K$106</f>
        <v>4.3614527084819021E-4</v>
      </c>
      <c r="L67" s="147">
        <f>'3.2.2'!L67/'3.2.2.a'!$L$106</f>
        <v>4.3715495167849223E-4</v>
      </c>
      <c r="M67" s="147">
        <f>'3.2.2'!M67/'3.2.2.a'!$M$106</f>
        <v>4.2566005345890783E-4</v>
      </c>
    </row>
    <row r="68" spans="1:13" ht="20.100000000000001" customHeight="1" x14ac:dyDescent="0.25">
      <c r="A68" s="35">
        <v>122</v>
      </c>
      <c r="B68" s="36" t="s">
        <v>284</v>
      </c>
      <c r="C68" s="146">
        <f>'3.2.2'!C68/'3.2.2.a'!$C$106</f>
        <v>2.08063444414829E-2</v>
      </c>
      <c r="D68" s="146">
        <f>'3.2.2'!D68/'3.2.2.a'!$D$106</f>
        <v>2.000148833019421E-2</v>
      </c>
      <c r="E68" s="146">
        <f>'3.2.2'!E68/'3.2.2.a'!$E$106</f>
        <v>1.8979961206380895E-2</v>
      </c>
      <c r="F68" s="146">
        <f>'3.2.2'!F68/'3.2.2.a'!$F$106</f>
        <v>1.8672345463279727E-2</v>
      </c>
      <c r="G68" s="146">
        <f>'3.2.2'!G68/'3.2.2.a'!$G$106</f>
        <v>1.9076398870696749E-2</v>
      </c>
      <c r="H68" s="146">
        <f>'3.2.2'!H68/'3.2.2.a'!$H$106</f>
        <v>1.9302715031137441E-2</v>
      </c>
      <c r="I68" s="146">
        <f>'3.2.2'!I68/'3.2.2.a'!$I$106</f>
        <v>1.9585951852138218E-2</v>
      </c>
      <c r="J68" s="146">
        <f>'3.2.2'!J68/'3.2.2.a'!$J$106</f>
        <v>2.1140245458864341E-2</v>
      </c>
      <c r="K68" s="146">
        <f>'3.2.2'!K68/'3.2.2.a'!$K$106</f>
        <v>2.1112804948107983E-2</v>
      </c>
      <c r="L68" s="146">
        <f>'3.2.2'!L68/'3.2.2.a'!$L$106</f>
        <v>2.1091890181136632E-2</v>
      </c>
      <c r="M68" s="146">
        <f>'3.2.2'!M68/'3.2.2.a'!$M$106</f>
        <v>2.1544984473123432E-2</v>
      </c>
    </row>
    <row r="69" spans="1:13" ht="20.100000000000001" customHeight="1" x14ac:dyDescent="0.25">
      <c r="A69" s="21">
        <v>1221</v>
      </c>
      <c r="B69" s="22" t="s">
        <v>280</v>
      </c>
      <c r="C69" s="147">
        <f>'3.2.2'!C69/'3.2.2.a'!$C$106</f>
        <v>2.9113036354081875E-3</v>
      </c>
      <c r="D69" s="147">
        <f>'3.2.2'!D69/'3.2.2.a'!$D$106</f>
        <v>2.7990465538131728E-3</v>
      </c>
      <c r="E69" s="147">
        <f>'3.2.2'!E69/'3.2.2.a'!$E$106</f>
        <v>2.6000688520320852E-3</v>
      </c>
      <c r="F69" s="147">
        <f>'3.2.2'!F69/'3.2.2.a'!$F$106</f>
        <v>2.5136516967078858E-3</v>
      </c>
      <c r="G69" s="147">
        <f>'3.2.2'!G69/'3.2.2.a'!$G$106</f>
        <v>2.4907956865612164E-3</v>
      </c>
      <c r="H69" s="147">
        <f>'3.2.2'!H69/'3.2.2.a'!$H$106</f>
        <v>2.6491463081827291E-3</v>
      </c>
      <c r="I69" s="147">
        <f>'3.2.2'!I69/'3.2.2.a'!$I$106</f>
        <v>2.6731246006079122E-3</v>
      </c>
      <c r="J69" s="147">
        <f>'3.2.2'!J69/'3.2.2.a'!$J$106</f>
        <v>2.8668974443438406E-3</v>
      </c>
      <c r="K69" s="147">
        <f>'3.2.2'!K69/'3.2.2.a'!$K$106</f>
        <v>2.7636297551876811E-3</v>
      </c>
      <c r="L69" s="147">
        <f>'3.2.2'!L69/'3.2.2.a'!$L$106</f>
        <v>2.6372767413077852E-3</v>
      </c>
      <c r="M69" s="147">
        <f>'3.2.2'!M69/'3.2.2.a'!$M$106</f>
        <v>3.528018615680647E-3</v>
      </c>
    </row>
    <row r="70" spans="1:13" ht="20.100000000000001" customHeight="1" x14ac:dyDescent="0.25">
      <c r="A70" s="21">
        <v>1222</v>
      </c>
      <c r="B70" s="22" t="s">
        <v>281</v>
      </c>
      <c r="C70" s="147">
        <f>'3.2.2'!C70/'3.2.2.a'!$C$106</f>
        <v>4.8446041831196641E-3</v>
      </c>
      <c r="D70" s="147">
        <f>'3.2.2'!D70/'3.2.2.a'!$D$106</f>
        <v>4.7174713144789463E-3</v>
      </c>
      <c r="E70" s="147">
        <f>'3.2.2'!E70/'3.2.2.a'!$E$106</f>
        <v>4.4947724314450717E-3</v>
      </c>
      <c r="F70" s="147">
        <f>'3.2.2'!F70/'3.2.2.a'!$F$106</f>
        <v>4.4558695400095166E-3</v>
      </c>
      <c r="G70" s="147">
        <f>'3.2.2'!G70/'3.2.2.a'!$G$106</f>
        <v>4.5228644838900059E-3</v>
      </c>
      <c r="H70" s="147">
        <f>'3.2.2'!H70/'3.2.2.a'!$H$106</f>
        <v>4.3447548894387832E-3</v>
      </c>
      <c r="I70" s="147">
        <f>'3.2.2'!I70/'3.2.2.a'!$I$106</f>
        <v>4.4163986071843742E-3</v>
      </c>
      <c r="J70" s="147">
        <f>'3.2.2'!J70/'3.2.2.a'!$J$106</f>
        <v>4.708308170246419E-3</v>
      </c>
      <c r="K70" s="147">
        <f>'3.2.2'!K70/'3.2.2.a'!$K$106</f>
        <v>4.5271121520591888E-3</v>
      </c>
      <c r="L70" s="147">
        <f>'3.2.2'!L70/'3.2.2.a'!$L$106</f>
        <v>4.2663345702057586E-3</v>
      </c>
      <c r="M70" s="147">
        <f>'3.2.2'!M70/'3.2.2.a'!$M$106</f>
        <v>4.8903237228646252E-3</v>
      </c>
    </row>
    <row r="71" spans="1:13" s="48" customFormat="1" ht="20.100000000000001" customHeight="1" x14ac:dyDescent="0.25">
      <c r="A71" s="45" t="s">
        <v>463</v>
      </c>
      <c r="B71" s="56" t="s">
        <v>464</v>
      </c>
      <c r="C71" s="148">
        <f>'3.2.2'!C71/'3.2.2.a'!$C$106</f>
        <v>3.2171597675263596E-3</v>
      </c>
      <c r="D71" s="148">
        <f>'3.2.2'!D71/'3.2.2.a'!$D$106</f>
        <v>3.0005279580717584E-3</v>
      </c>
      <c r="E71" s="148">
        <f>'3.2.2'!E71/'3.2.2.a'!$E$106</f>
        <v>2.7621834758169614E-3</v>
      </c>
      <c r="F71" s="148">
        <f>'3.2.2'!F71/'3.2.2.a'!$F$106</f>
        <v>2.721124427877536E-3</v>
      </c>
      <c r="G71" s="148">
        <f>'3.2.2'!G71/'3.2.2.a'!$G$106</f>
        <v>2.7389176923231597E-3</v>
      </c>
      <c r="H71" s="148">
        <f>'3.2.2'!H71/'3.2.2.a'!$H$106</f>
        <v>2.8744229387254747E-3</v>
      </c>
      <c r="I71" s="148">
        <f>'3.2.2'!I71/'3.2.2.a'!$I$106</f>
        <v>2.8398183410075217E-3</v>
      </c>
      <c r="J71" s="148">
        <f>'3.2.2'!J71/'3.2.2.a'!$J$106</f>
        <v>2.9508364929834567E-3</v>
      </c>
      <c r="K71" s="148">
        <f>'3.2.2'!K71/'3.2.2.a'!$K$106</f>
        <v>2.7750203309507906E-3</v>
      </c>
      <c r="L71" s="148">
        <f>'3.2.2'!L71/'3.2.2.a'!$L$106</f>
        <v>2.5617229723417763E-3</v>
      </c>
      <c r="M71" s="148">
        <f>'3.2.2'!M71/'3.2.2.a'!$M$106</f>
        <v>2.9184486234474032E-3</v>
      </c>
    </row>
    <row r="72" spans="1:13" s="48" customFormat="1" ht="20.100000000000001" customHeight="1" x14ac:dyDescent="0.25">
      <c r="A72" s="45" t="s">
        <v>465</v>
      </c>
      <c r="B72" s="56" t="s">
        <v>608</v>
      </c>
      <c r="C72" s="148">
        <f>'3.2.2'!C72/'3.2.2.a'!$C$106</f>
        <v>1.6274444155933057E-3</v>
      </c>
      <c r="D72" s="148">
        <f>'3.2.2'!D72/'3.2.2.a'!$D$106</f>
        <v>1.716943356407187E-3</v>
      </c>
      <c r="E72" s="148">
        <f>'3.2.2'!E72/'3.2.2.a'!$E$106</f>
        <v>1.7325889556281098E-3</v>
      </c>
      <c r="F72" s="148">
        <f>'3.2.2'!F72/'3.2.2.a'!$F$106</f>
        <v>1.734745112131981E-3</v>
      </c>
      <c r="G72" s="148">
        <f>'3.2.2'!G72/'3.2.2.a'!$G$106</f>
        <v>1.7839467915668468E-3</v>
      </c>
      <c r="H72" s="148">
        <f>'3.2.2'!H72/'3.2.2.a'!$H$106</f>
        <v>1.4703319507133083E-3</v>
      </c>
      <c r="I72" s="148">
        <f>'3.2.2'!I72/'3.2.2.a'!$I$106</f>
        <v>1.5765802661768533E-3</v>
      </c>
      <c r="J72" s="148">
        <f>'3.2.2'!J72/'3.2.2.a'!$J$106</f>
        <v>1.7574716772629628E-3</v>
      </c>
      <c r="K72" s="148">
        <f>'3.2.2'!K72/'3.2.2.a'!$K$106</f>
        <v>1.7520918211083984E-3</v>
      </c>
      <c r="L72" s="148">
        <f>'3.2.2'!L72/'3.2.2.a'!$L$106</f>
        <v>1.704611597863982E-3</v>
      </c>
      <c r="M72" s="148">
        <f>'3.2.2'!M72/'3.2.2.a'!$M$106</f>
        <v>1.9718750994172215E-3</v>
      </c>
    </row>
    <row r="73" spans="1:13" ht="20.100000000000001" customHeight="1" x14ac:dyDescent="0.25">
      <c r="A73" s="21">
        <v>1223</v>
      </c>
      <c r="B73" s="22" t="s">
        <v>834</v>
      </c>
      <c r="C73" s="147">
        <f>'3.2.2'!C73/'3.2.2.a'!$C$106</f>
        <v>1.3050436622955047E-2</v>
      </c>
      <c r="D73" s="147">
        <f>'3.2.2'!D73/'3.2.2.a'!$D$106</f>
        <v>1.2484970461902091E-2</v>
      </c>
      <c r="E73" s="147">
        <f>'3.2.2'!E73/'3.2.2.a'!$E$106</f>
        <v>1.1885119922903737E-2</v>
      </c>
      <c r="F73" s="147">
        <f>'3.2.2'!F73/'3.2.2.a'!$F$106</f>
        <v>1.1702824226562325E-2</v>
      </c>
      <c r="G73" s="147">
        <f>'3.2.2'!G73/'3.2.2.a'!$G$106</f>
        <v>1.2062738700245526E-2</v>
      </c>
      <c r="H73" s="147">
        <f>'3.2.2'!H73/'3.2.2.a'!$H$106</f>
        <v>1.2308813833515928E-2</v>
      </c>
      <c r="I73" s="147">
        <f>'3.2.2'!I73/'3.2.2.a'!$I$106</f>
        <v>1.2496428644345935E-2</v>
      </c>
      <c r="J73" s="147">
        <f>'3.2.2'!J73/'3.2.2.a'!$J$106</f>
        <v>1.3565039844274082E-2</v>
      </c>
      <c r="K73" s="147">
        <f>'3.2.2'!K73/'3.2.2.a'!$K$106</f>
        <v>1.3822063040861114E-2</v>
      </c>
      <c r="L73" s="147">
        <f>'3.2.2'!L73/'3.2.2.a'!$L$106</f>
        <v>1.4188278869623087E-2</v>
      </c>
      <c r="M73" s="147">
        <f>'3.2.2'!M73/'3.2.2.a'!$M$106</f>
        <v>1.312664213457816E-2</v>
      </c>
    </row>
    <row r="74" spans="1:13" s="41" customFormat="1" ht="20.100000000000001" customHeight="1" x14ac:dyDescent="0.25">
      <c r="A74" s="32">
        <v>13</v>
      </c>
      <c r="B74" s="33" t="s">
        <v>243</v>
      </c>
      <c r="C74" s="213">
        <f>'3.2.2'!C74/'3.2.2.a'!$C$106</f>
        <v>7.5309318354531207E-5</v>
      </c>
      <c r="D74" s="213">
        <f>'3.2.2'!D74/'3.2.2.a'!$D$106</f>
        <v>1.0820259864198327E-4</v>
      </c>
      <c r="E74" s="213">
        <f>'3.2.2'!E74/'3.2.2.a'!$E$106</f>
        <v>1.343508188487069E-4</v>
      </c>
      <c r="F74" s="213">
        <f>'3.2.2'!F74/'3.2.2.a'!$F$106</f>
        <v>7.8315038210719865E-5</v>
      </c>
      <c r="G74" s="213">
        <f>'3.2.2'!G74/'3.2.2.a'!$G$106</f>
        <v>8.871958032709385E-5</v>
      </c>
      <c r="H74" s="213">
        <f>'3.2.2'!H74/'3.2.2.a'!$H$106</f>
        <v>9.3171545940507909E-5</v>
      </c>
      <c r="I74" s="213">
        <f>'3.2.2'!I74/'3.2.2.a'!$I$106</f>
        <v>1.0234351807881165E-4</v>
      </c>
      <c r="J74" s="213">
        <f>'3.2.2'!J74/'3.2.2.a'!$J$106</f>
        <v>1.8503165055571536E-4</v>
      </c>
      <c r="K74" s="213">
        <f>'3.2.2'!K74/'3.2.2.a'!$K$106</f>
        <v>1.3085365001646882E-4</v>
      </c>
      <c r="L74" s="213">
        <f>'3.2.2'!L74/'3.2.2.a'!$L$106</f>
        <v>1.4241761599275424E-4</v>
      </c>
      <c r="M74" s="213">
        <f>'3.2.2'!M74/'3.2.2.a'!$M$106</f>
        <v>9.1286315056748939E-5</v>
      </c>
    </row>
    <row r="75" spans="1:13" ht="20.100000000000001" customHeight="1" x14ac:dyDescent="0.25">
      <c r="A75" s="35">
        <v>131</v>
      </c>
      <c r="B75" s="36" t="s">
        <v>285</v>
      </c>
      <c r="C75" s="146">
        <f>'3.2.2'!C75/'3.2.2.a'!$C$106</f>
        <v>0</v>
      </c>
      <c r="D75" s="146">
        <f>'3.2.2'!D75/'3.2.2.a'!$D$106</f>
        <v>0</v>
      </c>
      <c r="E75" s="146">
        <f>'3.2.2'!E75/'3.2.2.a'!$E$106</f>
        <v>0</v>
      </c>
      <c r="F75" s="146">
        <f>'3.2.2'!F75/'3.2.2.a'!$F$106</f>
        <v>0</v>
      </c>
      <c r="G75" s="146">
        <f>'3.2.2'!G75/'3.2.2.a'!$G$106</f>
        <v>0</v>
      </c>
      <c r="H75" s="146">
        <f>'3.2.2'!H75/'3.2.2.a'!$H$106</f>
        <v>0</v>
      </c>
      <c r="I75" s="146">
        <f>'3.2.2'!I75/'3.2.2.a'!$I$106</f>
        <v>0</v>
      </c>
      <c r="J75" s="146">
        <f>'3.2.2'!J75/'3.2.2.a'!$J$106</f>
        <v>0</v>
      </c>
      <c r="K75" s="146">
        <f>'3.2.2'!K75/'3.2.2.a'!$K$106</f>
        <v>0</v>
      </c>
      <c r="L75" s="146">
        <f>'3.2.2'!L75/'3.2.2.a'!$L$106</f>
        <v>0</v>
      </c>
      <c r="M75" s="146">
        <f>'3.2.2'!M75/'3.2.2.a'!$M$106</f>
        <v>0</v>
      </c>
    </row>
    <row r="76" spans="1:13" ht="20.100000000000001" customHeight="1" x14ac:dyDescent="0.25">
      <c r="A76" s="21">
        <v>1311</v>
      </c>
      <c r="B76" s="22" t="s">
        <v>286</v>
      </c>
      <c r="C76" s="147">
        <f>'3.2.2'!C76/'3.2.2.a'!$C$106</f>
        <v>0</v>
      </c>
      <c r="D76" s="147">
        <f>'3.2.2'!D76/'3.2.2.a'!$D$106</f>
        <v>0</v>
      </c>
      <c r="E76" s="147">
        <f>'3.2.2'!E76/'3.2.2.a'!$E$106</f>
        <v>0</v>
      </c>
      <c r="F76" s="147">
        <f>'3.2.2'!F76/'3.2.2.a'!$F$106</f>
        <v>0</v>
      </c>
      <c r="G76" s="147">
        <f>'3.2.2'!G76/'3.2.2.a'!$G$106</f>
        <v>0</v>
      </c>
      <c r="H76" s="147">
        <f>'3.2.2'!H76/'3.2.2.a'!$H$106</f>
        <v>0</v>
      </c>
      <c r="I76" s="147">
        <f>'3.2.2'!I76/'3.2.2.a'!$I$106</f>
        <v>0</v>
      </c>
      <c r="J76" s="147">
        <f>'3.2.2'!J76/'3.2.2.a'!$J$106</f>
        <v>0</v>
      </c>
      <c r="K76" s="147">
        <f>'3.2.2'!K76/'3.2.2.a'!$K$106</f>
        <v>0</v>
      </c>
      <c r="L76" s="147">
        <f>'3.2.2'!L76/'3.2.2.a'!$L$106</f>
        <v>0</v>
      </c>
      <c r="M76" s="147">
        <f>'3.2.2'!M76/'3.2.2.a'!$M$106</f>
        <v>0</v>
      </c>
    </row>
    <row r="77" spans="1:13" ht="20.100000000000001" customHeight="1" x14ac:dyDescent="0.25">
      <c r="A77" s="21">
        <v>1312</v>
      </c>
      <c r="B77" s="22" t="s">
        <v>287</v>
      </c>
      <c r="C77" s="147">
        <f>'3.2.2'!C77/'3.2.2.a'!$C$106</f>
        <v>0</v>
      </c>
      <c r="D77" s="147">
        <f>'3.2.2'!D77/'3.2.2.a'!$D$106</f>
        <v>0</v>
      </c>
      <c r="E77" s="147">
        <f>'3.2.2'!E77/'3.2.2.a'!$E$106</f>
        <v>0</v>
      </c>
      <c r="F77" s="147">
        <f>'3.2.2'!F77/'3.2.2.a'!$F$106</f>
        <v>0</v>
      </c>
      <c r="G77" s="147">
        <f>'3.2.2'!G77/'3.2.2.a'!$G$106</f>
        <v>0</v>
      </c>
      <c r="H77" s="147">
        <f>'3.2.2'!H77/'3.2.2.a'!$H$106</f>
        <v>0</v>
      </c>
      <c r="I77" s="147">
        <f>'3.2.2'!I77/'3.2.2.a'!$I$106</f>
        <v>0</v>
      </c>
      <c r="J77" s="147">
        <f>'3.2.2'!J77/'3.2.2.a'!$J$106</f>
        <v>0</v>
      </c>
      <c r="K77" s="147">
        <f>'3.2.2'!K77/'3.2.2.a'!$K$106</f>
        <v>0</v>
      </c>
      <c r="L77" s="147">
        <f>'3.2.2'!L77/'3.2.2.a'!$L$106</f>
        <v>0</v>
      </c>
      <c r="M77" s="147">
        <f>'3.2.2'!M77/'3.2.2.a'!$M$106</f>
        <v>0</v>
      </c>
    </row>
    <row r="78" spans="1:13" ht="20.100000000000001" customHeight="1" x14ac:dyDescent="0.25">
      <c r="A78" s="35">
        <v>132</v>
      </c>
      <c r="B78" s="36" t="s">
        <v>288</v>
      </c>
      <c r="C78" s="146">
        <f>'3.2.2'!C78/'3.2.2.a'!$C$106</f>
        <v>5.1392410869496409E-6</v>
      </c>
      <c r="D78" s="146">
        <f>'3.2.2'!D78/'3.2.2.a'!$D$106</f>
        <v>3.1316781259039999E-6</v>
      </c>
      <c r="E78" s="146">
        <f>'3.2.2'!E78/'3.2.2.a'!$E$106</f>
        <v>2.0105378938929457E-6</v>
      </c>
      <c r="F78" s="146">
        <f>'3.2.2'!F78/'3.2.2.a'!$F$106</f>
        <v>5.3349562862612631E-7</v>
      </c>
      <c r="G78" s="146">
        <f>'3.2.2'!G78/'3.2.2.a'!$G$106</f>
        <v>4.7436322721434145E-6</v>
      </c>
      <c r="H78" s="146">
        <f>'3.2.2'!H78/'3.2.2.a'!$H$106</f>
        <v>3.2215317605512003E-6</v>
      </c>
      <c r="I78" s="146">
        <f>'3.2.2'!I78/'3.2.2.a'!$I$106</f>
        <v>2.0736952604808681E-6</v>
      </c>
      <c r="J78" s="146">
        <f>'3.2.2'!J78/'3.2.2.a'!$J$106</f>
        <v>4.4613318924864909E-6</v>
      </c>
      <c r="K78" s="146">
        <f>'3.2.2'!K78/'3.2.2.a'!$K$106</f>
        <v>2.8613394133556134E-6</v>
      </c>
      <c r="L78" s="146">
        <f>'3.2.2'!L78/'3.2.2.a'!$L$106</f>
        <v>3.9605657939249759E-7</v>
      </c>
      <c r="M78" s="146">
        <f>'3.2.2'!M78/'3.2.2.a'!$M$106</f>
        <v>1.5283212310899469E-6</v>
      </c>
    </row>
    <row r="79" spans="1:13" ht="20.100000000000001" customHeight="1" x14ac:dyDescent="0.25">
      <c r="A79" s="21">
        <v>1321</v>
      </c>
      <c r="B79" s="22" t="s">
        <v>286</v>
      </c>
      <c r="C79" s="147">
        <f>'3.2.2'!C79/'3.2.2.a'!$C$106</f>
        <v>5.1392410869496409E-6</v>
      </c>
      <c r="D79" s="147">
        <f>'3.2.2'!D79/'3.2.2.a'!$D$106</f>
        <v>3.1316781259039999E-6</v>
      </c>
      <c r="E79" s="147">
        <f>'3.2.2'!E79/'3.2.2.a'!$E$106</f>
        <v>2.0105378938929457E-6</v>
      </c>
      <c r="F79" s="147">
        <f>'3.2.2'!F79/'3.2.2.a'!$F$106</f>
        <v>5.3349562862612631E-7</v>
      </c>
      <c r="G79" s="147">
        <f>'3.2.2'!G79/'3.2.2.a'!$G$106</f>
        <v>4.7436322721434145E-6</v>
      </c>
      <c r="H79" s="147">
        <f>'3.2.2'!H79/'3.2.2.a'!$H$106</f>
        <v>3.8898341285305834E-7</v>
      </c>
      <c r="I79" s="147">
        <f>'3.2.2'!I79/'3.2.2.a'!$I$106</f>
        <v>1.8051438686889568E-8</v>
      </c>
      <c r="J79" s="147">
        <f>'3.2.2'!J79/'3.2.2.a'!$J$106</f>
        <v>8.5217660856560448E-7</v>
      </c>
      <c r="K79" s="147">
        <f>'3.2.2'!K79/'3.2.2.a'!$K$106</f>
        <v>8.5157681719999652E-8</v>
      </c>
      <c r="L79" s="147">
        <f>'3.2.2'!L79/'3.2.2.a'!$L$106</f>
        <v>2.4725431906984093E-7</v>
      </c>
      <c r="M79" s="147">
        <f>'3.2.2'!M79/'3.2.2.a'!$M$106</f>
        <v>-1.103903608762693E-7</v>
      </c>
    </row>
    <row r="80" spans="1:13" ht="20.100000000000001" customHeight="1" x14ac:dyDescent="0.25">
      <c r="A80" s="21">
        <v>1322</v>
      </c>
      <c r="B80" s="22" t="s">
        <v>287</v>
      </c>
      <c r="C80" s="147">
        <f>'3.2.2'!C80/'3.2.2.a'!$C$106</f>
        <v>0</v>
      </c>
      <c r="D80" s="147">
        <f>'3.2.2'!D80/'3.2.2.a'!$D$106</f>
        <v>0</v>
      </c>
      <c r="E80" s="147">
        <f>'3.2.2'!E80/'3.2.2.a'!$E$106</f>
        <v>0</v>
      </c>
      <c r="F80" s="147">
        <f>'3.2.2'!F80/'3.2.2.a'!$F$106</f>
        <v>0</v>
      </c>
      <c r="G80" s="147">
        <f>'3.2.2'!G80/'3.2.2.a'!$G$106</f>
        <v>0</v>
      </c>
      <c r="H80" s="147">
        <f>'3.2.2'!H80/'3.2.2.a'!$H$106</f>
        <v>2.8325483476981421E-6</v>
      </c>
      <c r="I80" s="147">
        <f>'3.2.2'!I80/'3.2.2.a'!$I$106</f>
        <v>2.0556438217939785E-6</v>
      </c>
      <c r="J80" s="147">
        <f>'3.2.2'!J80/'3.2.2.a'!$J$106</f>
        <v>3.6091552839208868E-6</v>
      </c>
      <c r="K80" s="147">
        <f>'3.2.2'!K80/'3.2.2.a'!$K$106</f>
        <v>2.7761817316356136E-6</v>
      </c>
      <c r="L80" s="147">
        <f>'3.2.2'!L80/'3.2.2.a'!$L$106</f>
        <v>1.4880226032265666E-7</v>
      </c>
      <c r="M80" s="147">
        <f>'3.2.2'!M80/'3.2.2.a'!$M$106</f>
        <v>1.6387115919662163E-6</v>
      </c>
    </row>
    <row r="81" spans="1:83" ht="20.100000000000001" customHeight="1" x14ac:dyDescent="0.25">
      <c r="A81" s="35">
        <v>133</v>
      </c>
      <c r="B81" s="36" t="s">
        <v>289</v>
      </c>
      <c r="C81" s="146">
        <f>'3.2.2'!C81/'3.2.2.a'!$C$106</f>
        <v>7.0170077267581562E-5</v>
      </c>
      <c r="D81" s="146">
        <f>'3.2.2'!D81/'3.2.2.a'!$D$106</f>
        <v>1.0507092051607928E-4</v>
      </c>
      <c r="E81" s="146">
        <f>'3.2.2'!E81/'3.2.2.a'!$E$106</f>
        <v>1.3234028095481391E-4</v>
      </c>
      <c r="F81" s="146">
        <f>'3.2.2'!F81/'3.2.2.a'!$F$106</f>
        <v>7.7781542582093735E-5</v>
      </c>
      <c r="G81" s="146">
        <f>'3.2.2'!G81/'3.2.2.a'!$G$106</f>
        <v>8.3975948054950444E-5</v>
      </c>
      <c r="H81" s="146">
        <f>'3.2.2'!H81/'3.2.2.a'!$H$106</f>
        <v>8.9950014179956692E-5</v>
      </c>
      <c r="I81" s="146">
        <f>'3.2.2'!I81/'3.2.2.a'!$I$106</f>
        <v>1.0026982281833078E-4</v>
      </c>
      <c r="J81" s="146">
        <f>'3.2.2'!J81/'3.2.2.a'!$J$106</f>
        <v>1.8057031866322885E-4</v>
      </c>
      <c r="K81" s="146">
        <f>'3.2.2'!K81/'3.2.2.a'!$K$106</f>
        <v>1.2799231060311319E-4</v>
      </c>
      <c r="L81" s="146">
        <f>'3.2.2'!L81/'3.2.2.a'!$L$106</f>
        <v>1.4202155941336176E-4</v>
      </c>
      <c r="M81" s="146">
        <f>'3.2.2'!M81/'3.2.2.a'!$M$106</f>
        <v>8.975799382565899E-5</v>
      </c>
    </row>
    <row r="82" spans="1:83" ht="20.100000000000001" customHeight="1" x14ac:dyDescent="0.25">
      <c r="A82" s="21">
        <v>1331</v>
      </c>
      <c r="B82" s="22" t="s">
        <v>286</v>
      </c>
      <c r="C82" s="147">
        <f>'3.2.2'!C82/'3.2.2.a'!$C$106</f>
        <v>4.845999715377368E-5</v>
      </c>
      <c r="D82" s="147">
        <f>'3.2.2'!D82/'3.2.2.a'!$D$106</f>
        <v>8.8275039297300837E-5</v>
      </c>
      <c r="E82" s="147">
        <f>'3.2.2'!E82/'3.2.2.a'!$E$106</f>
        <v>1.1999133202277994E-4</v>
      </c>
      <c r="F82" s="147">
        <f>'3.2.2'!F82/'3.2.2.a'!$F$106</f>
        <v>6.6009423604724958E-5</v>
      </c>
      <c r="G82" s="147">
        <f>'3.2.2'!G82/'3.2.2.a'!$G$106</f>
        <v>7.2611234154352889E-5</v>
      </c>
      <c r="H82" s="147">
        <f>'3.2.2'!H82/'3.2.2.a'!$H$106</f>
        <v>7.683772621509069E-5</v>
      </c>
      <c r="I82" s="147">
        <f>'3.2.2'!I82/'3.2.2.a'!$I$106</f>
        <v>9.6845534798944955E-5</v>
      </c>
      <c r="J82" s="147">
        <f>'3.2.2'!J82/'3.2.2.a'!$J$106</f>
        <v>1.7731192409997846E-4</v>
      </c>
      <c r="K82" s="147">
        <f>'3.2.2'!K82/'3.2.2.a'!$K$106</f>
        <v>1.2700212881636732E-4</v>
      </c>
      <c r="L82" s="147">
        <f>'3.2.2'!L82/'3.2.2.a'!$L$106</f>
        <v>1.3918336032281043E-4</v>
      </c>
      <c r="M82" s="147">
        <f>'3.2.2'!M82/'3.2.2.a'!$M$106</f>
        <v>8.9690369551259931E-5</v>
      </c>
    </row>
    <row r="83" spans="1:83" ht="20.100000000000001" customHeight="1" x14ac:dyDescent="0.25">
      <c r="A83" s="21">
        <v>1332</v>
      </c>
      <c r="B83" s="22" t="s">
        <v>287</v>
      </c>
      <c r="C83" s="147">
        <f>'3.2.2'!C83/'3.2.2.a'!$C$106</f>
        <v>2.1710080113807878E-5</v>
      </c>
      <c r="D83" s="147">
        <f>'3.2.2'!D83/'3.2.2.a'!$D$106</f>
        <v>1.679588121877843E-5</v>
      </c>
      <c r="E83" s="147">
        <f>'3.2.2'!E83/'3.2.2.a'!$E$106</f>
        <v>1.2348948932033995E-5</v>
      </c>
      <c r="F83" s="147">
        <f>'3.2.2'!F83/'3.2.2.a'!$F$106</f>
        <v>1.1772118977368788E-5</v>
      </c>
      <c r="G83" s="147">
        <f>'3.2.2'!G83/'3.2.2.a'!$G$106</f>
        <v>1.1364713900597566E-5</v>
      </c>
      <c r="H83" s="147">
        <f>'3.2.2'!H83/'3.2.2.a'!$H$106</f>
        <v>1.3112287964865995E-5</v>
      </c>
      <c r="I83" s="147">
        <f>'3.2.2'!I83/'3.2.2.a'!$I$106</f>
        <v>3.4242880193858098E-6</v>
      </c>
      <c r="J83" s="147">
        <f>'3.2.2'!J83/'3.2.2.a'!$J$106</f>
        <v>3.2583945632504531E-6</v>
      </c>
      <c r="K83" s="147">
        <f>'3.2.2'!K83/'3.2.2.a'!$K$106</f>
        <v>9.9018178674586932E-7</v>
      </c>
      <c r="L83" s="147">
        <f>'3.2.2'!L83/'3.2.2.a'!$L$106</f>
        <v>2.8381990905513389E-6</v>
      </c>
      <c r="M83" s="147">
        <f>'3.2.2'!M83/'3.2.2.a'!$M$106</f>
        <v>6.7624274399064616E-8</v>
      </c>
    </row>
    <row r="84" spans="1:83" s="41" customFormat="1" ht="20.100000000000001" customHeight="1" x14ac:dyDescent="0.25">
      <c r="A84" s="32">
        <v>14</v>
      </c>
      <c r="B84" s="33" t="s">
        <v>247</v>
      </c>
      <c r="C84" s="213">
        <f>'3.2.2'!C84/'3.2.2.a'!$C$106</f>
        <v>5.5952513292784771E-2</v>
      </c>
      <c r="D84" s="213">
        <f>'3.2.2'!D84/'3.2.2.a'!$D$106</f>
        <v>4.9666772498997647E-2</v>
      </c>
      <c r="E84" s="213">
        <f>'3.2.2'!E84/'3.2.2.a'!$E$106</f>
        <v>6.0020359642502637E-2</v>
      </c>
      <c r="F84" s="213">
        <f>'3.2.2'!F84/'3.2.2.a'!$F$106</f>
        <v>5.2815391824020549E-2</v>
      </c>
      <c r="G84" s="213">
        <f>'3.2.2'!G84/'3.2.2.a'!$G$106</f>
        <v>4.631703999852594E-2</v>
      </c>
      <c r="H84" s="213">
        <f>'3.2.2'!H84/'3.2.2.a'!$H$106</f>
        <v>6.3701221872535296E-2</v>
      </c>
      <c r="I84" s="213">
        <f>'3.2.2'!I84/'3.2.2.a'!$I$106</f>
        <v>6.6754598655795486E-2</v>
      </c>
      <c r="J84" s="213">
        <f>'3.2.2'!J84/'3.2.2.a'!$J$106</f>
        <v>4.7884152125562247E-2</v>
      </c>
      <c r="K84" s="213">
        <f>'3.2.2'!K84/'3.2.2.a'!$K$106</f>
        <v>5.407915921876575E-2</v>
      </c>
      <c r="L84" s="213">
        <f>'3.2.2'!L84/'3.2.2.a'!$L$106</f>
        <v>6.1127508042445794E-2</v>
      </c>
      <c r="M84" s="213">
        <f>'3.2.2'!M84/'3.2.2.a'!$M$106</f>
        <v>3.6930803299125098E-2</v>
      </c>
    </row>
    <row r="85" spans="1:83" ht="20.100000000000001" customHeight="1" x14ac:dyDescent="0.25">
      <c r="A85" s="35">
        <v>141</v>
      </c>
      <c r="B85" s="36" t="s">
        <v>290</v>
      </c>
      <c r="C85" s="146">
        <f>'3.2.2'!C85/'3.2.2.a'!$C$106</f>
        <v>4.9070459051621898E-2</v>
      </c>
      <c r="D85" s="146">
        <f>'3.2.2'!D85/'3.2.2.a'!$D$106</f>
        <v>4.2703319635785518E-2</v>
      </c>
      <c r="E85" s="146">
        <f>'3.2.2'!E85/'3.2.2.a'!$E$106</f>
        <v>4.7313335125398995E-2</v>
      </c>
      <c r="F85" s="146">
        <f>'3.2.2'!F85/'3.2.2.a'!$F$106</f>
        <v>4.301077154700525E-2</v>
      </c>
      <c r="G85" s="146">
        <f>'3.2.2'!G85/'3.2.2.a'!$G$106</f>
        <v>3.8313001616078458E-2</v>
      </c>
      <c r="H85" s="146">
        <f>'3.2.2'!H85/'3.2.2.a'!$H$106</f>
        <v>5.4041235723297498E-2</v>
      </c>
      <c r="I85" s="146">
        <f>'3.2.2'!I85/'3.2.2.a'!$I$106</f>
        <v>5.4969132642184455E-2</v>
      </c>
      <c r="J85" s="146">
        <f>'3.2.2'!J85/'3.2.2.a'!$J$106</f>
        <v>4.0365285196181704E-2</v>
      </c>
      <c r="K85" s="146">
        <f>'3.2.2'!K85/'3.2.2.a'!$K$106</f>
        <v>4.4727244746003134E-2</v>
      </c>
      <c r="L85" s="146">
        <f>'3.2.2'!L85/'3.2.2.a'!$L$106</f>
        <v>5.0587665500614824E-2</v>
      </c>
      <c r="M85" s="146">
        <f>'3.2.2'!M85/'3.2.2.a'!$M$106</f>
        <v>2.8900946330282888E-2</v>
      </c>
    </row>
    <row r="86" spans="1:83" ht="20.100000000000001" customHeight="1" x14ac:dyDescent="0.25">
      <c r="A86" s="21">
        <v>1411</v>
      </c>
      <c r="B86" s="22" t="s">
        <v>835</v>
      </c>
      <c r="C86" s="147">
        <f>'3.2.2'!C86/'3.2.2.a'!$C$106</f>
        <v>3.5021846942622233E-2</v>
      </c>
      <c r="D86" s="147">
        <f>'3.2.2'!D86/'3.2.2.a'!$D$106</f>
        <v>3.1143731571331826E-2</v>
      </c>
      <c r="E86" s="147">
        <f>'3.2.2'!E86/'3.2.2.a'!$E$106</f>
        <v>3.3773025111302757E-2</v>
      </c>
      <c r="F86" s="147">
        <f>'3.2.2'!F86/'3.2.2.a'!$F$106</f>
        <v>2.9345057698905826E-2</v>
      </c>
      <c r="G86" s="147">
        <f>'3.2.2'!G86/'3.2.2.a'!$G$106</f>
        <v>2.7878618424289216E-2</v>
      </c>
      <c r="H86" s="147">
        <f>'3.2.2'!H86/'3.2.2.a'!$H$106</f>
        <v>4.6805622125634681E-2</v>
      </c>
      <c r="I86" s="147">
        <f>'3.2.2'!I86/'3.2.2.a'!$I$106</f>
        <v>4.7511870065908339E-2</v>
      </c>
      <c r="J86" s="147">
        <f>'3.2.2'!J86/'3.2.2.a'!$J$106</f>
        <v>3.0129300017940279E-2</v>
      </c>
      <c r="K86" s="147">
        <f>'3.2.2'!K86/'3.2.2.a'!$K$106</f>
        <v>3.2022527183546867E-2</v>
      </c>
      <c r="L86" s="147">
        <f>'3.2.2'!L86/'3.2.2.a'!$L$106</f>
        <v>2.698810169418539E-2</v>
      </c>
      <c r="M86" s="147">
        <f>'3.2.2'!M86/'3.2.2.a'!$M$106</f>
        <v>1.9742122996027938E-2</v>
      </c>
    </row>
    <row r="87" spans="1:83" ht="20.100000000000001" customHeight="1" x14ac:dyDescent="0.25">
      <c r="A87" s="21">
        <v>14111</v>
      </c>
      <c r="B87" s="22" t="s">
        <v>291</v>
      </c>
      <c r="C87" s="147">
        <f>'3.2.2'!C87/'3.2.2.a'!$C$106</f>
        <v>8.2528538778292088E-5</v>
      </c>
      <c r="D87" s="147">
        <f>'3.2.2'!D87/'3.2.2.a'!$D$106</f>
        <v>1.6635756950085094E-7</v>
      </c>
      <c r="E87" s="147">
        <f>'3.2.2'!E87/'3.2.2.a'!$E$106</f>
        <v>7.0857242561975231E-7</v>
      </c>
      <c r="F87" s="147">
        <f>'3.2.2'!F87/'3.2.2.a'!$F$106</f>
        <v>2.9827262249348653E-6</v>
      </c>
      <c r="G87" s="147">
        <f>'3.2.2'!G87/'3.2.2.a'!$G$106</f>
        <v>6.6363465346613602E-9</v>
      </c>
      <c r="H87" s="147">
        <f>'3.2.2'!H87/'3.2.2.a'!$H$106</f>
        <v>7.1925685450099065E-9</v>
      </c>
      <c r="I87" s="147">
        <f>'3.2.2'!I87/'3.2.2.a'!$I$106</f>
        <v>3.2313790249927905E-9</v>
      </c>
      <c r="J87" s="147">
        <f>'3.2.2'!J87/'3.2.2.a'!$J$106</f>
        <v>1.9817614460378767E-8</v>
      </c>
      <c r="K87" s="147">
        <f>'3.2.2'!K87/'3.2.2.a'!$K$106</f>
        <v>4.030610192209209E-9</v>
      </c>
      <c r="L87" s="147">
        <f>'3.2.2'!L87/'3.2.2.a'!$L$106</f>
        <v>0</v>
      </c>
      <c r="M87" s="147">
        <f>'3.2.2'!M87/'3.2.2.a'!$M$106</f>
        <v>0</v>
      </c>
    </row>
    <row r="88" spans="1:83" ht="20.100000000000001" customHeight="1" x14ac:dyDescent="0.25">
      <c r="A88" s="21">
        <v>14112</v>
      </c>
      <c r="B88" s="22" t="s">
        <v>292</v>
      </c>
      <c r="C88" s="147">
        <f>'3.2.2'!C88/'3.2.2.a'!$C$106</f>
        <v>1.6853784630533122E-2</v>
      </c>
      <c r="D88" s="147">
        <f>'3.2.2'!D88/'3.2.2.a'!$D$106</f>
        <v>1.8545135387106181E-2</v>
      </c>
      <c r="E88" s="147">
        <f>'3.2.2'!E88/'3.2.2.a'!$E$106</f>
        <v>2.0307579075133485E-2</v>
      </c>
      <c r="F88" s="147">
        <f>'3.2.2'!F88/'3.2.2.a'!$F$106</f>
        <v>1.8107033339112136E-2</v>
      </c>
      <c r="G88" s="147">
        <f>'3.2.2'!G88/'3.2.2.a'!$G$106</f>
        <v>1.8248549071581906E-2</v>
      </c>
      <c r="H88" s="147">
        <f>'3.2.2'!H88/'3.2.2.a'!$H$106</f>
        <v>3.1433279197786886E-2</v>
      </c>
      <c r="I88" s="147">
        <f>'3.2.2'!I88/'3.2.2.a'!$I$106</f>
        <v>3.5907564449916225E-2</v>
      </c>
      <c r="J88" s="147">
        <f>'3.2.2'!J88/'3.2.2.a'!$J$106</f>
        <v>2.3459264390920449E-2</v>
      </c>
      <c r="K88" s="147">
        <f>'3.2.2'!K88/'3.2.2.a'!$K$106</f>
        <v>2.4768355919188748E-2</v>
      </c>
      <c r="L88" s="147">
        <f>'3.2.2'!L88/'3.2.2.a'!$L$106</f>
        <v>2.1675241395213121E-2</v>
      </c>
      <c r="M88" s="147">
        <f>'3.2.2'!M88/'3.2.2.a'!$M$106</f>
        <v>1.5552066147805861E-2</v>
      </c>
    </row>
    <row r="89" spans="1:83" ht="20.100000000000001" customHeight="1" x14ac:dyDescent="0.25">
      <c r="A89" s="21">
        <v>14113</v>
      </c>
      <c r="B89" s="22" t="s">
        <v>293</v>
      </c>
      <c r="C89" s="147">
        <f>'3.2.2'!C89/'3.2.2.a'!$C$106</f>
        <v>1.8085533773310819E-2</v>
      </c>
      <c r="D89" s="147">
        <f>'3.2.2'!D89/'3.2.2.a'!$D$106</f>
        <v>1.2598429826656146E-2</v>
      </c>
      <c r="E89" s="147">
        <f>'3.2.2'!E89/'3.2.2.a'!$E$106</f>
        <v>1.3464737463743654E-2</v>
      </c>
      <c r="F89" s="147">
        <f>'3.2.2'!F89/'3.2.2.a'!$F$106</f>
        <v>1.1235041633568758E-2</v>
      </c>
      <c r="G89" s="147">
        <f>'3.2.2'!G89/'3.2.2.a'!$G$106</f>
        <v>9.6300627163607832E-3</v>
      </c>
      <c r="H89" s="147">
        <f>'3.2.2'!H89/'3.2.2.a'!$H$106</f>
        <v>1.5372335735279253E-2</v>
      </c>
      <c r="I89" s="147">
        <f>'3.2.2'!I89/'3.2.2.a'!$I$106</f>
        <v>1.1604302384613092E-2</v>
      </c>
      <c r="J89" s="147">
        <f>'3.2.2'!J89/'3.2.2.a'!$J$106</f>
        <v>6.6700158094053713E-3</v>
      </c>
      <c r="K89" s="147">
        <f>'3.2.2'!K89/'3.2.2.a'!$K$106</f>
        <v>7.2541672337479235E-3</v>
      </c>
      <c r="L89" s="147">
        <f>'3.2.2'!L89/'3.2.2.a'!$L$106</f>
        <v>5.3128602989722679E-3</v>
      </c>
      <c r="M89" s="147">
        <f>'3.2.2'!M89/'3.2.2.a'!$M$106</f>
        <v>4.1900568482220787E-3</v>
      </c>
    </row>
    <row r="90" spans="1:83" ht="20.100000000000001" customHeight="1" x14ac:dyDescent="0.25">
      <c r="A90" s="21">
        <v>1412</v>
      </c>
      <c r="B90" s="22" t="s">
        <v>294</v>
      </c>
      <c r="C90" s="147">
        <f>'3.2.2'!C90/'3.2.2.a'!$C$106</f>
        <v>5.767802068920881E-3</v>
      </c>
      <c r="D90" s="147">
        <f>'3.2.2'!D90/'3.2.2.a'!$D$106</f>
        <v>4.5618955935542186E-3</v>
      </c>
      <c r="E90" s="147">
        <f>'3.2.2'!E90/'3.2.2.a'!$E$106</f>
        <v>5.8206006766443191E-3</v>
      </c>
      <c r="F90" s="147">
        <f>'3.2.2'!F90/'3.2.2.a'!$F$106</f>
        <v>3.210713012839064E-3</v>
      </c>
      <c r="G90" s="147">
        <f>'3.2.2'!G90/'3.2.2.a'!$G$106</f>
        <v>3.2773625475566249E-3</v>
      </c>
      <c r="H90" s="147">
        <f>'3.2.2'!H90/'3.2.2.a'!$H$106</f>
        <v>2.0062360660226927E-3</v>
      </c>
      <c r="I90" s="147">
        <f>'3.2.2'!I90/'3.2.2.a'!$I$106</f>
        <v>4.616150845640872E-4</v>
      </c>
      <c r="J90" s="147">
        <f>'3.2.2'!J90/'3.2.2.a'!$J$106</f>
        <v>8.4867560529158304E-4</v>
      </c>
      <c r="K90" s="147">
        <f>'3.2.2'!K90/'3.2.2.a'!$K$106</f>
        <v>1.097104555506521E-3</v>
      </c>
      <c r="L90" s="147">
        <f>'3.2.2'!L90/'3.2.2.a'!$L$106</f>
        <v>2.8060610125989938E-3</v>
      </c>
      <c r="M90" s="147">
        <f>'3.2.2'!M90/'3.2.2.a'!$M$106</f>
        <v>8.9881077512565842E-4</v>
      </c>
    </row>
    <row r="91" spans="1:83" ht="20.100000000000001" customHeight="1" x14ac:dyDescent="0.25">
      <c r="A91" s="21">
        <v>1413</v>
      </c>
      <c r="B91" s="22" t="s">
        <v>295</v>
      </c>
      <c r="C91" s="147">
        <f>'3.2.2'!C91/'3.2.2.a'!$C$106</f>
        <v>0</v>
      </c>
      <c r="D91" s="147">
        <f>'3.2.2'!D91/'3.2.2.a'!$D$106</f>
        <v>0</v>
      </c>
      <c r="E91" s="147">
        <f>'3.2.2'!E91/'3.2.2.a'!$E$106</f>
        <v>0</v>
      </c>
      <c r="F91" s="147">
        <f>'3.2.2'!F91/'3.2.2.a'!$F$106</f>
        <v>0</v>
      </c>
      <c r="G91" s="147">
        <f>'3.2.2'!G91/'3.2.2.a'!$G$106</f>
        <v>0</v>
      </c>
      <c r="H91" s="147">
        <f>'3.2.2'!H91/'3.2.2.a'!$H$106</f>
        <v>0</v>
      </c>
      <c r="I91" s="147">
        <f>'3.2.2'!I91/'3.2.2.a'!$I$106</f>
        <v>0</v>
      </c>
      <c r="J91" s="147">
        <f>'3.2.2'!J91/'3.2.2.a'!$J$106</f>
        <v>0</v>
      </c>
      <c r="K91" s="147">
        <f>'3.2.2'!K91/'3.2.2.a'!$K$106</f>
        <v>0</v>
      </c>
      <c r="L91" s="147">
        <f>'3.2.2'!L91/'3.2.2.a'!$L$106</f>
        <v>0</v>
      </c>
      <c r="M91" s="147">
        <f>'3.2.2'!M91/'3.2.2.a'!$M$106</f>
        <v>0</v>
      </c>
    </row>
    <row r="92" spans="1:83" ht="20.100000000000001" customHeight="1" x14ac:dyDescent="0.25">
      <c r="A92" s="21">
        <v>1414</v>
      </c>
      <c r="B92" s="22" t="s">
        <v>296</v>
      </c>
      <c r="C92" s="147">
        <f>'3.2.2'!C92/'3.2.2.a'!$C$106</f>
        <v>0</v>
      </c>
      <c r="D92" s="147">
        <f>'3.2.2'!D92/'3.2.2.a'!$D$106</f>
        <v>0</v>
      </c>
      <c r="E92" s="147">
        <f>'3.2.2'!E92/'3.2.2.a'!$E$106</f>
        <v>0</v>
      </c>
      <c r="F92" s="147">
        <f>'3.2.2'!F92/'3.2.2.a'!$F$106</f>
        <v>0</v>
      </c>
      <c r="G92" s="147">
        <f>'3.2.2'!G92/'3.2.2.a'!$G$106</f>
        <v>0</v>
      </c>
      <c r="H92" s="147">
        <f>'3.2.2'!H92/'3.2.2.a'!$H$106</f>
        <v>0</v>
      </c>
      <c r="I92" s="147">
        <f>'3.2.2'!I92/'3.2.2.a'!$I$106</f>
        <v>0</v>
      </c>
      <c r="J92" s="147">
        <f>'3.2.2'!J92/'3.2.2.a'!$J$106</f>
        <v>0</v>
      </c>
      <c r="K92" s="147">
        <f>'3.2.2'!K92/'3.2.2.a'!$K$106</f>
        <v>0</v>
      </c>
      <c r="L92" s="147">
        <f>'3.2.2'!L92/'3.2.2.a'!$L$106</f>
        <v>0</v>
      </c>
      <c r="M92" s="147">
        <f>'3.2.2'!M92/'3.2.2.a'!$M$106</f>
        <v>0</v>
      </c>
    </row>
    <row r="93" spans="1:83" ht="20.100000000000001" customHeight="1" x14ac:dyDescent="0.25">
      <c r="A93" s="21">
        <v>1415</v>
      </c>
      <c r="B93" s="22" t="s">
        <v>468</v>
      </c>
      <c r="C93" s="147">
        <f>'3.2.2'!C93/'3.2.2.a'!$C$106</f>
        <v>8.2808100400787784E-3</v>
      </c>
      <c r="D93" s="147">
        <f>'3.2.2'!D93/'3.2.2.a'!$D$106</f>
        <v>6.9976924708994781E-3</v>
      </c>
      <c r="E93" s="147">
        <f>'3.2.2'!E93/'3.2.2.a'!$E$106</f>
        <v>7.7197093374519179E-3</v>
      </c>
      <c r="F93" s="147">
        <f>'3.2.2'!F93/'3.2.2.a'!$F$106</f>
        <v>1.0455000835260356E-2</v>
      </c>
      <c r="G93" s="147">
        <f>'3.2.2'!G93/'3.2.2.a'!$G$106</f>
        <v>7.1570206442326144E-3</v>
      </c>
      <c r="H93" s="147">
        <f>'3.2.2'!H93/'3.2.2.a'!$H$106</f>
        <v>5.2293775316401342E-3</v>
      </c>
      <c r="I93" s="147">
        <f>'3.2.2'!I93/'3.2.2.a'!$I$106</f>
        <v>6.9956474917120303E-3</v>
      </c>
      <c r="J93" s="147">
        <f>'3.2.2'!J93/'3.2.2.a'!$J$106</f>
        <v>9.3873095729498333E-3</v>
      </c>
      <c r="K93" s="147">
        <f>'3.2.2'!K93/'3.2.2.a'!$K$106</f>
        <v>1.1607613006949747E-2</v>
      </c>
      <c r="L93" s="147">
        <f>'3.2.2'!L93/'3.2.2.a'!$L$106</f>
        <v>2.0793502793830444E-2</v>
      </c>
      <c r="M93" s="147">
        <f>'3.2.2'!M93/'3.2.2.a'!$M$106</f>
        <v>8.2600125591292938E-3</v>
      </c>
    </row>
    <row r="94" spans="1:83" ht="20.100000000000001" customHeight="1" x14ac:dyDescent="0.25">
      <c r="A94" s="21">
        <v>1416</v>
      </c>
      <c r="B94" s="22" t="s">
        <v>297</v>
      </c>
      <c r="C94" s="147">
        <f>'3.2.2'!C94/'3.2.2.a'!$C$106</f>
        <v>0</v>
      </c>
      <c r="D94" s="147">
        <f>'3.2.2'!D94/'3.2.2.a'!$D$106</f>
        <v>0</v>
      </c>
      <c r="E94" s="147">
        <f>'3.2.2'!E94/'3.2.2.a'!$E$106</f>
        <v>0</v>
      </c>
      <c r="F94" s="147">
        <f>'3.2.2'!F94/'3.2.2.a'!$F$106</f>
        <v>0</v>
      </c>
      <c r="G94" s="147">
        <f>'3.2.2'!G94/'3.2.2.a'!$G$106</f>
        <v>0</v>
      </c>
      <c r="H94" s="147">
        <f>'3.2.2'!H94/'3.2.2.a'!$H$106</f>
        <v>0</v>
      </c>
      <c r="I94" s="147">
        <f>'3.2.2'!I94/'3.2.2.a'!$I$106</f>
        <v>0</v>
      </c>
      <c r="J94" s="147">
        <f>'3.2.2'!J94/'3.2.2.a'!$J$106</f>
        <v>0</v>
      </c>
      <c r="K94" s="147">
        <f>'3.2.2'!K94/'3.2.2.a'!$K$106</f>
        <v>0</v>
      </c>
      <c r="L94" s="147">
        <f>'3.2.2'!L94/'3.2.2.a'!$L$106</f>
        <v>0</v>
      </c>
      <c r="M94" s="147">
        <f>'3.2.2'!M94/'3.2.2.a'!$M$106</f>
        <v>0</v>
      </c>
    </row>
    <row r="95" spans="1:83" s="80" customFormat="1" ht="20.100000000000001" customHeight="1" x14ac:dyDescent="0.25">
      <c r="A95" s="35">
        <v>142</v>
      </c>
      <c r="B95" s="36" t="s">
        <v>298</v>
      </c>
      <c r="C95" s="146">
        <f>'3.2.2'!C95/'3.2.2.a'!$C$106</f>
        <v>1.8844690311275768E-3</v>
      </c>
      <c r="D95" s="146">
        <f>'3.2.2'!D95/'3.2.2.a'!$D$106</f>
        <v>2.0178558967224526E-3</v>
      </c>
      <c r="E95" s="146">
        <f>'3.2.2'!E95/'3.2.2.a'!$E$106</f>
        <v>2.3368466655285E-3</v>
      </c>
      <c r="F95" s="146">
        <f>'3.2.2'!F95/'3.2.2.a'!$F$106</f>
        <v>2.221818450065543E-3</v>
      </c>
      <c r="G95" s="146">
        <f>'3.2.2'!G95/'3.2.2.a'!$G$106</f>
        <v>1.9888194608936949E-3</v>
      </c>
      <c r="H95" s="146">
        <f>'3.2.2'!H95/'3.2.2.a'!$H$106</f>
        <v>2.0438744515690766E-3</v>
      </c>
      <c r="I95" s="146">
        <f>'3.2.2'!I95/'3.2.2.a'!$I$106</f>
        <v>1.9163434830894153E-3</v>
      </c>
      <c r="J95" s="146">
        <f>'3.2.2'!J95/'3.2.2.a'!$J$106</f>
        <v>1.6727704856184366E-3</v>
      </c>
      <c r="K95" s="146">
        <f>'3.2.2'!K95/'3.2.2.a'!$K$106</f>
        <v>1.8339000993826367E-3</v>
      </c>
      <c r="L95" s="146">
        <f>'3.2.2'!L95/'3.2.2.a'!$L$106</f>
        <v>1.7428929885867628E-3</v>
      </c>
      <c r="M95" s="146">
        <f>'3.2.2'!M95/'3.2.2.a'!$M$106</f>
        <v>1.3176296050083033E-3</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147">
        <f>'3.2.2'!C96/'3.2.2.a'!$C$106</f>
        <v>0</v>
      </c>
      <c r="D96" s="147">
        <f>'3.2.2'!D96/'3.2.2.a'!$D$106</f>
        <v>0</v>
      </c>
      <c r="E96" s="147">
        <f>'3.2.2'!E96/'3.2.2.a'!$E$106</f>
        <v>0</v>
      </c>
      <c r="F96" s="147">
        <f>'3.2.2'!F96/'3.2.2.a'!$F$106</f>
        <v>0</v>
      </c>
      <c r="G96" s="147">
        <f>'3.2.2'!G96/'3.2.2.a'!$G$106</f>
        <v>0</v>
      </c>
      <c r="H96" s="147">
        <f>'3.2.2'!H96/'3.2.2.a'!$H$106</f>
        <v>0</v>
      </c>
      <c r="I96" s="147">
        <f>'3.2.2'!I96/'3.2.2.a'!$I$106</f>
        <v>0</v>
      </c>
      <c r="J96" s="147">
        <f>'3.2.2'!J96/'3.2.2.a'!$J$106</f>
        <v>0</v>
      </c>
      <c r="K96" s="147">
        <f>'3.2.2'!K96/'3.2.2.a'!$K$106</f>
        <v>0</v>
      </c>
      <c r="L96" s="147">
        <f>'3.2.2'!L96/'3.2.2.a'!$L$106</f>
        <v>0</v>
      </c>
      <c r="M96" s="147">
        <f>'3.2.2'!M96/'3.2.2.a'!$M$106</f>
        <v>0</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147">
        <f>'3.2.2'!C97/'3.2.2.a'!$C$106</f>
        <v>3.1889375431662647E-4</v>
      </c>
      <c r="D97" s="147">
        <f>'3.2.2'!D97/'3.2.2.a'!$D$106</f>
        <v>3.7799244490768861E-4</v>
      </c>
      <c r="E97" s="147">
        <f>'3.2.2'!E97/'3.2.2.a'!$E$106</f>
        <v>3.9160235075891633E-4</v>
      </c>
      <c r="F97" s="147">
        <f>'3.2.2'!F97/'3.2.2.a'!$F$106</f>
        <v>3.7822402973655835E-4</v>
      </c>
      <c r="G97" s="147">
        <f>'3.2.2'!G97/'3.2.2.a'!$G$106</f>
        <v>3.6936420660628314E-4</v>
      </c>
      <c r="H97" s="147">
        <f>'3.2.2'!H97/'3.2.2.a'!$H$106</f>
        <v>3.7822987055410743E-4</v>
      </c>
      <c r="I97" s="147">
        <f>'3.2.2'!I97/'3.2.2.a'!$I$106</f>
        <v>2.5102932301675711E-4</v>
      </c>
      <c r="J97" s="147">
        <f>'3.2.2'!J97/'3.2.2.a'!$J$106</f>
        <v>2.5810030222251149E-4</v>
      </c>
      <c r="K97" s="147">
        <f>'3.2.2'!K97/'3.2.2.a'!$K$106</f>
        <v>2.7919783150282099E-4</v>
      </c>
      <c r="L97" s="147">
        <f>'3.2.2'!L97/'3.2.2.a'!$L$106</f>
        <v>2.6612528952281493E-4</v>
      </c>
      <c r="M97" s="147">
        <f>'3.2.2'!M97/'3.2.2.a'!$M$106</f>
        <v>2.1369316584903388E-4</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147">
        <f>'3.2.2'!C98/'3.2.2.a'!$C$106</f>
        <v>1.5655752768109501E-3</v>
      </c>
      <c r="D98" s="147">
        <f>'3.2.2'!D98/'3.2.2.a'!$D$106</f>
        <v>1.6398634518147641E-3</v>
      </c>
      <c r="E98" s="147">
        <f>'3.2.2'!E98/'3.2.2.a'!$E$106</f>
        <v>1.9452443147695833E-3</v>
      </c>
      <c r="F98" s="147">
        <f>'3.2.2'!F98/'3.2.2.a'!$F$106</f>
        <v>1.8435944203289846E-3</v>
      </c>
      <c r="G98" s="147">
        <f>'3.2.2'!G98/'3.2.2.a'!$G$106</f>
        <v>1.6194552542874113E-3</v>
      </c>
      <c r="H98" s="147">
        <f>'3.2.2'!H98/'3.2.2.a'!$H$106</f>
        <v>1.6656445810149692E-3</v>
      </c>
      <c r="I98" s="147">
        <f>'3.2.2'!I98/'3.2.2.a'!$I$106</f>
        <v>1.6653141600726582E-3</v>
      </c>
      <c r="J98" s="147">
        <f>'3.2.2'!J98/'3.2.2.a'!$J$106</f>
        <v>1.414670183395925E-3</v>
      </c>
      <c r="K98" s="147">
        <f>'3.2.2'!K98/'3.2.2.a'!$K$106</f>
        <v>1.5547022678798156E-3</v>
      </c>
      <c r="L98" s="147">
        <f>'3.2.2'!L98/'3.2.2.a'!$L$106</f>
        <v>1.4767676990639477E-3</v>
      </c>
      <c r="M98" s="147">
        <f>'3.2.2'!M98/'3.2.2.a'!$M$106</f>
        <v>1.1039364391592695E-3</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147">
        <f>'3.2.2'!C99/'3.2.2.a'!$C$106</f>
        <v>0</v>
      </c>
      <c r="D99" s="147">
        <f>'3.2.2'!D99/'3.2.2.a'!$D$106</f>
        <v>0</v>
      </c>
      <c r="E99" s="147">
        <f>'3.2.2'!E99/'3.2.2.a'!$E$106</f>
        <v>0</v>
      </c>
      <c r="F99" s="147">
        <f>'3.2.2'!F99/'3.2.2.a'!$F$106</f>
        <v>0</v>
      </c>
      <c r="G99" s="147">
        <f>'3.2.2'!G99/'3.2.2.a'!$G$106</f>
        <v>0</v>
      </c>
      <c r="H99" s="147">
        <f>'3.2.2'!H99/'3.2.2.a'!$H$106</f>
        <v>0</v>
      </c>
      <c r="I99" s="147">
        <f>'3.2.2'!I99/'3.2.2.a'!$I$106</f>
        <v>0</v>
      </c>
      <c r="J99" s="147">
        <f>'3.2.2'!J99/'3.2.2.a'!$J$106</f>
        <v>0</v>
      </c>
      <c r="K99" s="147">
        <f>'3.2.2'!K99/'3.2.2.a'!$K$106</f>
        <v>0</v>
      </c>
      <c r="L99" s="147">
        <f>'3.2.2'!L99/'3.2.2.a'!$L$106</f>
        <v>0</v>
      </c>
      <c r="M99" s="147">
        <f>'3.2.2'!M99/'3.2.2.a'!$M$106</f>
        <v>0</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146">
        <f>'3.2.2'!C100/'3.2.2.a'!$C$106</f>
        <v>2.9614615343373017E-3</v>
      </c>
      <c r="D100" s="146">
        <f>'3.2.2'!D100/'3.2.2.a'!$D$106</f>
        <v>3.2692098260389524E-3</v>
      </c>
      <c r="E100" s="146">
        <f>'3.2.2'!E100/'3.2.2.a'!$E$106</f>
        <v>5.9857902400348101E-3</v>
      </c>
      <c r="F100" s="146">
        <f>'3.2.2'!F100/'3.2.2.a'!$F$106</f>
        <v>4.9242948271622563E-3</v>
      </c>
      <c r="G100" s="146">
        <f>'3.2.2'!G100/'3.2.2.a'!$G$106</f>
        <v>3.9847157852105743E-3</v>
      </c>
      <c r="H100" s="146">
        <f>'3.2.2'!H100/'3.2.2.a'!$H$106</f>
        <v>3.5565318334807427E-3</v>
      </c>
      <c r="I100" s="146">
        <f>'3.2.2'!I100/'3.2.2.a'!$I$106</f>
        <v>7.4524382060852474E-3</v>
      </c>
      <c r="J100" s="146">
        <f>'3.2.2'!J100/'3.2.2.a'!$J$106</f>
        <v>7.0223799328780869E-3</v>
      </c>
      <c r="K100" s="146">
        <f>'3.2.2'!K100/'3.2.2.a'!$K$106</f>
        <v>5.2173977388062301E-3</v>
      </c>
      <c r="L100" s="146">
        <f>'3.2.2'!L100/'3.2.2.a'!$L$106</f>
        <v>4.0425808154976621E-3</v>
      </c>
      <c r="M100" s="146">
        <f>'3.2.2'!M100/'3.2.2.a'!$M$106</f>
        <v>3.8156960334213932E-3</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146">
        <f>'3.2.2'!C101/'3.2.2.a'!$C$106</f>
        <v>2.0361236756979879E-3</v>
      </c>
      <c r="D101" s="146">
        <f>'3.2.2'!D101/'3.2.2.a'!$D$106</f>
        <v>1.6763871404507193E-3</v>
      </c>
      <c r="E101" s="146">
        <f>'3.2.2'!E101/'3.2.2.a'!$E$106</f>
        <v>4.384387611540347E-3</v>
      </c>
      <c r="F101" s="146">
        <f>'3.2.2'!F101/'3.2.2.a'!$F$106</f>
        <v>2.6585069997874938E-3</v>
      </c>
      <c r="G101" s="146">
        <f>'3.2.2'!G101/'3.2.2.a'!$G$106</f>
        <v>2.0305031363432096E-3</v>
      </c>
      <c r="H101" s="146">
        <f>'3.2.2'!H101/'3.2.2.a'!$H$106</f>
        <v>4.059579864187971E-3</v>
      </c>
      <c r="I101" s="146">
        <f>'3.2.2'!I101/'3.2.2.a'!$I$106</f>
        <v>2.4166843244363668E-3</v>
      </c>
      <c r="J101" s="146">
        <f>'3.2.2'!J101/'3.2.2.a'!$J$106</f>
        <v>-1.1762834891159788E-3</v>
      </c>
      <c r="K101" s="146">
        <f>'3.2.2'!K101/'3.2.2.a'!$K$106</f>
        <v>2.3006166345737474E-3</v>
      </c>
      <c r="L101" s="146">
        <f>'3.2.2'!L101/'3.2.2.a'!$L$106</f>
        <v>4.7543687377465385E-3</v>
      </c>
      <c r="M101" s="146">
        <f>'3.2.2'!M101/'3.2.2.a'!$M$106</f>
        <v>2.8965313304125094E-3</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147">
        <f>'3.2.2'!C102/'3.2.2.a'!$C$106</f>
        <v>1.8020363734367311E-3</v>
      </c>
      <c r="D102" s="147">
        <f>'3.2.2'!D102/'3.2.2.a'!$D$106</f>
        <v>1.4379199149411547E-3</v>
      </c>
      <c r="E102" s="147">
        <f>'3.2.2'!E102/'3.2.2.a'!$E$106</f>
        <v>2.5935180891633225E-3</v>
      </c>
      <c r="F102" s="147">
        <f>'3.2.2'!F102/'3.2.2.a'!$F$106</f>
        <v>2.173038117341093E-3</v>
      </c>
      <c r="G102" s="147">
        <f>'3.2.2'!G102/'3.2.2.a'!$G$106</f>
        <v>1.1411024198068405E-3</v>
      </c>
      <c r="H102" s="147">
        <f>'3.2.2'!H102/'3.2.2.a'!$H$106</f>
        <v>3.1436551180770772E-3</v>
      </c>
      <c r="I102" s="147">
        <f>'3.2.2'!I102/'3.2.2.a'!$I$106</f>
        <v>2.0117321667473772E-3</v>
      </c>
      <c r="J102" s="147">
        <f>'3.2.2'!J102/'3.2.2.a'!$J$106</f>
        <v>-1.521184676422172E-3</v>
      </c>
      <c r="K102" s="147">
        <f>'3.2.2'!K102/'3.2.2.a'!$K$106</f>
        <v>1.9080465804514788E-3</v>
      </c>
      <c r="L102" s="147">
        <f>'3.2.2'!L102/'3.2.2.a'!$L$106</f>
        <v>4.400013602470553E-3</v>
      </c>
      <c r="M102" s="147">
        <f>'3.2.2'!M102/'3.2.2.a'!$M$106</f>
        <v>2.5573240718148559E-3</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147">
        <f>'3.2.2'!C103/'3.2.2.a'!$C$106</f>
        <v>2.3408730226125735E-4</v>
      </c>
      <c r="D103" s="147">
        <f>'3.2.2'!D103/'3.2.2.a'!$D$106</f>
        <v>2.3846722550956474E-4</v>
      </c>
      <c r="E103" s="147">
        <f>'3.2.2'!E103/'3.2.2.a'!$E$106</f>
        <v>1.7908695223770239E-3</v>
      </c>
      <c r="F103" s="147">
        <f>'3.2.2'!F103/'3.2.2.a'!$F$106</f>
        <v>4.854688824464014E-4</v>
      </c>
      <c r="G103" s="147">
        <f>'3.2.2'!G103/'3.2.2.a'!$G$106</f>
        <v>8.8940071653636913E-4</v>
      </c>
      <c r="H103" s="147">
        <f>'3.2.2'!H103/'3.2.2.a'!$H$106</f>
        <v>9.1592474611089424E-4</v>
      </c>
      <c r="I103" s="147">
        <f>'3.2.2'!I103/'3.2.2.a'!$I$106</f>
        <v>4.0495215768898989E-4</v>
      </c>
      <c r="J103" s="147">
        <f>'3.2.2'!J103/'3.2.2.a'!$J$106</f>
        <v>3.449011873061935E-4</v>
      </c>
      <c r="K103" s="147">
        <f>'3.2.2'!K103/'3.2.2.a'!$K$106</f>
        <v>3.9257005412226853E-4</v>
      </c>
      <c r="L103" s="147">
        <f>'3.2.2'!L103/'3.2.2.a'!$L$106</f>
        <v>3.5435513527598517E-4</v>
      </c>
      <c r="M103" s="147">
        <f>'3.2.2'!M103/'3.2.2.a'!$M$106</f>
        <v>3.3920725859765366E-4</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146">
        <f>'3.2.2'!C104/'3.2.2.a'!$C$106</f>
        <v>0</v>
      </c>
      <c r="D104" s="146">
        <f>'3.2.2'!D104/'3.2.2.a'!$D$106</f>
        <v>0</v>
      </c>
      <c r="E104" s="146">
        <f>'3.2.2'!E104/'3.2.2.a'!$E$106</f>
        <v>0</v>
      </c>
      <c r="F104" s="146">
        <f>'3.2.2'!F104/'3.2.2.a'!$F$106</f>
        <v>0</v>
      </c>
      <c r="G104" s="146">
        <f>'3.2.2'!G104/'3.2.2.a'!$G$106</f>
        <v>0</v>
      </c>
      <c r="H104" s="146">
        <f>'3.2.2'!H104/'3.2.2.a'!$H$106</f>
        <v>0</v>
      </c>
      <c r="I104" s="146">
        <f>'3.2.2'!I104/'3.2.2.a'!$I$106</f>
        <v>0</v>
      </c>
      <c r="J104" s="146">
        <f>'3.2.2'!J104/'3.2.2.a'!$J$106</f>
        <v>0</v>
      </c>
      <c r="K104" s="146">
        <f>'3.2.2'!K104/'3.2.2.a'!$K$106</f>
        <v>0</v>
      </c>
      <c r="L104" s="146">
        <f>'3.2.2'!L104/'3.2.2.a'!$L$106</f>
        <v>0</v>
      </c>
      <c r="M104" s="146">
        <f>'3.2.2'!M104/'3.2.2.a'!$M$106</f>
        <v>0</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117" customFormat="1" ht="20.100000000000001" customHeight="1" x14ac:dyDescent="0.25">
      <c r="A105" s="128" t="s">
        <v>255</v>
      </c>
      <c r="B105" s="129"/>
      <c r="C105" s="149"/>
      <c r="D105" s="149"/>
      <c r="E105" s="149"/>
      <c r="F105" s="149"/>
      <c r="G105" s="149"/>
      <c r="H105" s="149"/>
      <c r="I105" s="149"/>
      <c r="J105" s="149"/>
      <c r="K105" s="149"/>
      <c r="L105" s="149"/>
      <c r="M105" s="149"/>
    </row>
    <row r="106" spans="1:83" s="117" customFormat="1" ht="20.100000000000001" customHeight="1" x14ac:dyDescent="0.25">
      <c r="A106" s="87" t="s">
        <v>238</v>
      </c>
      <c r="B106" s="88" t="s">
        <v>846</v>
      </c>
      <c r="C106" s="211">
        <v>3885847</v>
      </c>
      <c r="D106" s="211">
        <v>4376382</v>
      </c>
      <c r="E106" s="211">
        <v>4814760</v>
      </c>
      <c r="F106" s="211">
        <v>5331619</v>
      </c>
      <c r="G106" s="211">
        <v>5778953</v>
      </c>
      <c r="H106" s="211">
        <v>5995787</v>
      </c>
      <c r="I106" s="211">
        <v>6269328</v>
      </c>
      <c r="J106" s="211">
        <v>6585478.9999999898</v>
      </c>
      <c r="K106" s="211">
        <v>7004141</v>
      </c>
      <c r="L106" s="211">
        <v>7407023.5734999897</v>
      </c>
      <c r="M106" s="211">
        <v>7447858.2502464028</v>
      </c>
    </row>
    <row r="107" spans="1:83" s="80" customFormat="1" ht="20.100000000000001" customHeight="1" x14ac:dyDescent="0.25">
      <c r="A107" s="105" t="s">
        <v>589</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853</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590</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s="80" customFormat="1" ht="20.100000000000001" customHeight="1" x14ac:dyDescent="0.25">
      <c r="A110" s="105" t="s">
        <v>804</v>
      </c>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row>
    <row r="111" spans="1:83" s="80" customFormat="1" ht="20.100000000000001" customHeight="1" x14ac:dyDescent="0.25">
      <c r="A111" s="105" t="s">
        <v>653</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row>
    <row r="112" spans="1:83" ht="20.100000000000001" customHeight="1" x14ac:dyDescent="0.25">
      <c r="A112" s="105" t="s">
        <v>625</v>
      </c>
    </row>
    <row r="113" spans="1:1" ht="20.100000000000001" customHeight="1" x14ac:dyDescent="0.25">
      <c r="A113" s="105" t="s">
        <v>605</v>
      </c>
    </row>
    <row r="114" spans="1:1" ht="20.100000000000001" customHeight="1" x14ac:dyDescent="0.25">
      <c r="A114" s="105" t="s">
        <v>651</v>
      </c>
    </row>
    <row r="115" spans="1:1" ht="20.100000000000001" customHeight="1" x14ac:dyDescent="0.25">
      <c r="A115" s="105" t="s">
        <v>847</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8270-4234-4E5C-AA71-C002A24D19EA}">
  <sheetPr codeName="Planilha32"/>
  <dimension ref="A1:CE115"/>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O98" sqref="O98"/>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787</v>
      </c>
    </row>
    <row r="2" spans="1:13" ht="20.100000000000001" customHeight="1" x14ac:dyDescent="0.25">
      <c r="A2" s="99" t="s">
        <v>670</v>
      </c>
    </row>
    <row r="4" spans="1:13" s="106" customFormat="1" ht="20.100000000000001" customHeight="1" x14ac:dyDescent="0.25">
      <c r="A4" s="322" t="s">
        <v>654</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'3.2.3'!C5/'3.2.3.a'!$C$106</f>
        <v>0.12286779367858414</v>
      </c>
      <c r="D5" s="96">
        <f>'3.2.3'!D5/'3.2.3.a'!$D$106</f>
        <v>0.12126376877147634</v>
      </c>
      <c r="E5" s="96">
        <f>'3.2.3'!E5/'3.2.3.a'!$E$106</f>
        <v>0.12042184164494001</v>
      </c>
      <c r="F5" s="96">
        <f>'3.2.3'!F5/'3.2.3.a'!$F$106</f>
        <v>0.12102280012979943</v>
      </c>
      <c r="G5" s="96">
        <f>'3.2.3'!G5/'3.2.3.a'!$G$106</f>
        <v>0.11963271419122481</v>
      </c>
      <c r="H5" s="96">
        <f>'3.2.3'!H5/'3.2.3.a'!$H$106</f>
        <v>0.12216092583406386</v>
      </c>
      <c r="I5" s="96">
        <f>'3.2.3'!I5/'3.2.3.a'!$I$106</f>
        <v>0.12207079764403748</v>
      </c>
      <c r="J5" s="96">
        <f>'3.2.3'!J5/'3.2.3.a'!$J$106</f>
        <v>0.12122327630245973</v>
      </c>
      <c r="K5" s="96">
        <f>'3.2.3'!K5/'3.2.3.a'!$K$106</f>
        <v>0.12243254119238406</v>
      </c>
      <c r="L5" s="96">
        <f>'3.2.3'!L5/'3.2.3.a'!$L$106</f>
        <v>0.12347687328308399</v>
      </c>
      <c r="M5" s="96">
        <f>'3.2.3'!M5/'3.2.3.a'!$M$106</f>
        <v>0.13463857898705298</v>
      </c>
    </row>
    <row r="6" spans="1:13" ht="20.100000000000001" customHeight="1" x14ac:dyDescent="0.25">
      <c r="A6" s="32">
        <v>11</v>
      </c>
      <c r="B6" s="33" t="s">
        <v>242</v>
      </c>
      <c r="C6" s="213">
        <f>'3.2.3'!C6/'3.2.3.a'!$C$106</f>
        <v>7.7587101180559753E-2</v>
      </c>
      <c r="D6" s="213">
        <f>'3.2.3'!D6/'3.2.3.a'!$D$106</f>
        <v>7.6557976086442436E-2</v>
      </c>
      <c r="E6" s="213">
        <f>'3.2.3'!E6/'3.2.3.a'!$E$106</f>
        <v>7.6725806692208548E-2</v>
      </c>
      <c r="F6" s="213">
        <f>'3.2.3'!F6/'3.2.3.a'!$F$106</f>
        <v>7.7053365497583015E-2</v>
      </c>
      <c r="G6" s="213">
        <f>'3.2.3'!G6/'3.2.3.a'!$G$106</f>
        <v>7.5707793794746167E-2</v>
      </c>
      <c r="H6" s="213">
        <f>'3.2.3'!H6/'3.2.3.a'!$H$106</f>
        <v>7.6110731985632715E-2</v>
      </c>
      <c r="I6" s="213">
        <f>'3.2.3'!I6/'3.2.3.a'!$I$106</f>
        <v>7.631542299094575E-2</v>
      </c>
      <c r="J6" s="213">
        <f>'3.2.3'!J6/'3.2.3.a'!$J$106</f>
        <v>7.7673814699556504E-2</v>
      </c>
      <c r="K6" s="213">
        <f>'3.2.3'!K6/'3.2.3.a'!$K$106</f>
        <v>7.8745558787361641E-2</v>
      </c>
      <c r="L6" s="213">
        <f>'3.2.3'!L6/'3.2.3.a'!$L$106</f>
        <v>7.9349413637085572E-2</v>
      </c>
      <c r="M6" s="213">
        <f>'3.2.3'!M6/'3.2.3.a'!$M$106</f>
        <v>8.0871682088765995E-2</v>
      </c>
    </row>
    <row r="7" spans="1:13" ht="20.100000000000001" customHeight="1" x14ac:dyDescent="0.25">
      <c r="A7" s="35">
        <v>111</v>
      </c>
      <c r="B7" s="36" t="s">
        <v>256</v>
      </c>
      <c r="C7" s="146">
        <f>'3.2.3'!C7/'3.2.3.a'!$C$106</f>
        <v>0</v>
      </c>
      <c r="D7" s="146">
        <f>'3.2.3'!D7/'3.2.3.a'!$D$106</f>
        <v>0</v>
      </c>
      <c r="E7" s="146">
        <f>'3.2.3'!E7/'3.2.3.a'!$E$106</f>
        <v>0</v>
      </c>
      <c r="F7" s="146">
        <f>'3.2.3'!F7/'3.2.3.a'!$F$106</f>
        <v>0</v>
      </c>
      <c r="G7" s="146">
        <f>'3.2.3'!G7/'3.2.3.a'!$G$106</f>
        <v>0</v>
      </c>
      <c r="H7" s="146">
        <f>'3.2.3'!H7/'3.2.3.a'!$H$106</f>
        <v>0</v>
      </c>
      <c r="I7" s="146">
        <f>'3.2.3'!I7/'3.2.3.a'!$I$106</f>
        <v>0</v>
      </c>
      <c r="J7" s="146">
        <f>'3.2.3'!J7/'3.2.3.a'!$J$106</f>
        <v>0</v>
      </c>
      <c r="K7" s="146">
        <f>'3.2.3'!K7/'3.2.3.a'!$K$106</f>
        <v>0</v>
      </c>
      <c r="L7" s="146">
        <f>'3.2.3'!L7/'3.2.3.a'!$L$106</f>
        <v>0</v>
      </c>
      <c r="M7" s="146">
        <f>'3.2.3'!M7/'3.2.3.a'!$M$106</f>
        <v>0</v>
      </c>
    </row>
    <row r="8" spans="1:13" s="41" customFormat="1" ht="20.100000000000001" customHeight="1" x14ac:dyDescent="0.25">
      <c r="A8" s="38">
        <v>1111</v>
      </c>
      <c r="B8" s="39" t="s">
        <v>432</v>
      </c>
      <c r="C8" s="214">
        <f>'3.2.3'!C8/'3.2.3.a'!$C$106</f>
        <v>0</v>
      </c>
      <c r="D8" s="214">
        <f>'3.2.3'!D8/'3.2.3.a'!$D$106</f>
        <v>0</v>
      </c>
      <c r="E8" s="214">
        <f>'3.2.3'!E8/'3.2.3.a'!$E$106</f>
        <v>0</v>
      </c>
      <c r="F8" s="214">
        <f>'3.2.3'!F8/'3.2.3.a'!$F$106</f>
        <v>0</v>
      </c>
      <c r="G8" s="214">
        <f>'3.2.3'!G8/'3.2.3.a'!$G$106</f>
        <v>0</v>
      </c>
      <c r="H8" s="214">
        <f>'3.2.3'!H8/'3.2.3.a'!$H$106</f>
        <v>0</v>
      </c>
      <c r="I8" s="214">
        <f>'3.2.3'!I8/'3.2.3.a'!$I$106</f>
        <v>0</v>
      </c>
      <c r="J8" s="214">
        <f>'3.2.3'!J8/'3.2.3.a'!$J$106</f>
        <v>0</v>
      </c>
      <c r="K8" s="214">
        <f>'3.2.3'!K8/'3.2.3.a'!$K$106</f>
        <v>0</v>
      </c>
      <c r="L8" s="214">
        <f>'3.2.3'!L8/'3.2.3.a'!$L$106</f>
        <v>0</v>
      </c>
      <c r="M8" s="214">
        <f>'3.2.3'!M8/'3.2.3.a'!$M$106</f>
        <v>0</v>
      </c>
    </row>
    <row r="9" spans="1:13" ht="20.100000000000001" customHeight="1" x14ac:dyDescent="0.25">
      <c r="A9" s="38">
        <v>1112</v>
      </c>
      <c r="B9" s="39" t="s">
        <v>433</v>
      </c>
      <c r="C9" s="214">
        <f>'3.2.3'!C9/'3.2.3.a'!$C$106</f>
        <v>0</v>
      </c>
      <c r="D9" s="214">
        <f>'3.2.3'!D9/'3.2.3.a'!$D$106</f>
        <v>0</v>
      </c>
      <c r="E9" s="214">
        <f>'3.2.3'!E9/'3.2.3.a'!$E$106</f>
        <v>0</v>
      </c>
      <c r="F9" s="214">
        <f>'3.2.3'!F9/'3.2.3.a'!$F$106</f>
        <v>0</v>
      </c>
      <c r="G9" s="214">
        <f>'3.2.3'!G9/'3.2.3.a'!$G$106</f>
        <v>0</v>
      </c>
      <c r="H9" s="214">
        <f>'3.2.3'!H9/'3.2.3.a'!$H$106</f>
        <v>0</v>
      </c>
      <c r="I9" s="214">
        <f>'3.2.3'!I9/'3.2.3.a'!$I$106</f>
        <v>0</v>
      </c>
      <c r="J9" s="214">
        <f>'3.2.3'!J9/'3.2.3.a'!$J$106</f>
        <v>0</v>
      </c>
      <c r="K9" s="214">
        <f>'3.2.3'!K9/'3.2.3.a'!$K$106</f>
        <v>0</v>
      </c>
      <c r="L9" s="214">
        <f>'3.2.3'!L9/'3.2.3.a'!$L$106</f>
        <v>0</v>
      </c>
      <c r="M9" s="214">
        <f>'3.2.3'!M9/'3.2.3.a'!$M$106</f>
        <v>0</v>
      </c>
    </row>
    <row r="10" spans="1:13" s="48" customFormat="1" ht="20.100000000000001" customHeight="1" x14ac:dyDescent="0.25">
      <c r="A10" s="45" t="s">
        <v>434</v>
      </c>
      <c r="B10" s="56" t="s">
        <v>435</v>
      </c>
      <c r="C10" s="148">
        <f>'3.2.3'!C10/'3.2.3.a'!$C$106</f>
        <v>0</v>
      </c>
      <c r="D10" s="148">
        <f>'3.2.3'!D10/'3.2.3.a'!$D$106</f>
        <v>0</v>
      </c>
      <c r="E10" s="148">
        <f>'3.2.3'!E10/'3.2.3.a'!$E$106</f>
        <v>0</v>
      </c>
      <c r="F10" s="148">
        <f>'3.2.3'!F10/'3.2.3.a'!$F$106</f>
        <v>0</v>
      </c>
      <c r="G10" s="148">
        <f>'3.2.3'!G10/'3.2.3.a'!$G$106</f>
        <v>0</v>
      </c>
      <c r="H10" s="148">
        <f>'3.2.3'!H10/'3.2.3.a'!$H$106</f>
        <v>0</v>
      </c>
      <c r="I10" s="148">
        <f>'3.2.3'!I10/'3.2.3.a'!$I$106</f>
        <v>0</v>
      </c>
      <c r="J10" s="148">
        <f>'3.2.3'!J10/'3.2.3.a'!$J$106</f>
        <v>0</v>
      </c>
      <c r="K10" s="148">
        <f>'3.2.3'!K10/'3.2.3.a'!$K$106</f>
        <v>0</v>
      </c>
      <c r="L10" s="148">
        <f>'3.2.3'!L10/'3.2.3.a'!$L$106</f>
        <v>0</v>
      </c>
      <c r="M10" s="148">
        <f>'3.2.3'!M10/'3.2.3.a'!$M$106</f>
        <v>0</v>
      </c>
    </row>
    <row r="11" spans="1:13" s="48" customFormat="1" ht="20.100000000000001" customHeight="1" x14ac:dyDescent="0.25">
      <c r="A11" s="45" t="s">
        <v>436</v>
      </c>
      <c r="B11" s="56" t="s">
        <v>437</v>
      </c>
      <c r="C11" s="148">
        <f>'3.2.3'!C11/'3.2.3.a'!$C$106</f>
        <v>0</v>
      </c>
      <c r="D11" s="148">
        <f>'3.2.3'!D11/'3.2.3.a'!$D$106</f>
        <v>0</v>
      </c>
      <c r="E11" s="148">
        <f>'3.2.3'!E11/'3.2.3.a'!$E$106</f>
        <v>0</v>
      </c>
      <c r="F11" s="148">
        <f>'3.2.3'!F11/'3.2.3.a'!$F$106</f>
        <v>0</v>
      </c>
      <c r="G11" s="148">
        <f>'3.2.3'!G11/'3.2.3.a'!$G$106</f>
        <v>0</v>
      </c>
      <c r="H11" s="148">
        <f>'3.2.3'!H11/'3.2.3.a'!$H$106</f>
        <v>0</v>
      </c>
      <c r="I11" s="148">
        <f>'3.2.3'!I11/'3.2.3.a'!$I$106</f>
        <v>0</v>
      </c>
      <c r="J11" s="148">
        <f>'3.2.3'!J11/'3.2.3.a'!$J$106</f>
        <v>0</v>
      </c>
      <c r="K11" s="148">
        <f>'3.2.3'!K11/'3.2.3.a'!$K$106</f>
        <v>0</v>
      </c>
      <c r="L11" s="148">
        <f>'3.2.3'!L11/'3.2.3.a'!$L$106</f>
        <v>0</v>
      </c>
      <c r="M11" s="148">
        <f>'3.2.3'!M11/'3.2.3.a'!$M$106</f>
        <v>0</v>
      </c>
    </row>
    <row r="12" spans="1:13" s="48" customFormat="1" ht="20.100000000000001" customHeight="1" x14ac:dyDescent="0.25">
      <c r="A12" s="45" t="s">
        <v>438</v>
      </c>
      <c r="B12" s="56" t="s">
        <v>476</v>
      </c>
      <c r="C12" s="148">
        <f>'3.2.3'!C12/'3.2.3.a'!$C$106</f>
        <v>0</v>
      </c>
      <c r="D12" s="148">
        <f>'3.2.3'!D12/'3.2.3.a'!$D$106</f>
        <v>0</v>
      </c>
      <c r="E12" s="148">
        <f>'3.2.3'!E12/'3.2.3.a'!$E$106</f>
        <v>0</v>
      </c>
      <c r="F12" s="148">
        <f>'3.2.3'!F12/'3.2.3.a'!$F$106</f>
        <v>0</v>
      </c>
      <c r="G12" s="148">
        <f>'3.2.3'!G12/'3.2.3.a'!$G$106</f>
        <v>0</v>
      </c>
      <c r="H12" s="148">
        <f>'3.2.3'!H12/'3.2.3.a'!$H$106</f>
        <v>0</v>
      </c>
      <c r="I12" s="148">
        <f>'3.2.3'!I12/'3.2.3.a'!$I$106</f>
        <v>0</v>
      </c>
      <c r="J12" s="148">
        <f>'3.2.3'!J12/'3.2.3.a'!$J$106</f>
        <v>0</v>
      </c>
      <c r="K12" s="148">
        <f>'3.2.3'!K12/'3.2.3.a'!$K$106</f>
        <v>0</v>
      </c>
      <c r="L12" s="148">
        <f>'3.2.3'!L12/'3.2.3.a'!$L$106</f>
        <v>0</v>
      </c>
      <c r="M12" s="148">
        <f>'3.2.3'!M12/'3.2.3.a'!$M$106</f>
        <v>0</v>
      </c>
    </row>
    <row r="13" spans="1:13" ht="20.100000000000001" customHeight="1" x14ac:dyDescent="0.25">
      <c r="A13" s="38">
        <v>1113</v>
      </c>
      <c r="B13" s="39" t="s">
        <v>439</v>
      </c>
      <c r="C13" s="214">
        <f>'3.2.3'!C13/'3.2.3.a'!$C$106</f>
        <v>0</v>
      </c>
      <c r="D13" s="214">
        <f>'3.2.3'!D13/'3.2.3.a'!$D$106</f>
        <v>0</v>
      </c>
      <c r="E13" s="214">
        <f>'3.2.3'!E13/'3.2.3.a'!$E$106</f>
        <v>0</v>
      </c>
      <c r="F13" s="214">
        <f>'3.2.3'!F13/'3.2.3.a'!$F$106</f>
        <v>0</v>
      </c>
      <c r="G13" s="214">
        <f>'3.2.3'!G13/'3.2.3.a'!$G$106</f>
        <v>0</v>
      </c>
      <c r="H13" s="214">
        <f>'3.2.3'!H13/'3.2.3.a'!$H$106</f>
        <v>0</v>
      </c>
      <c r="I13" s="214">
        <f>'3.2.3'!I13/'3.2.3.a'!$I$106</f>
        <v>0</v>
      </c>
      <c r="J13" s="214">
        <f>'3.2.3'!J13/'3.2.3.a'!$J$106</f>
        <v>0</v>
      </c>
      <c r="K13" s="214">
        <f>'3.2.3'!K13/'3.2.3.a'!$K$106</f>
        <v>0</v>
      </c>
      <c r="L13" s="214">
        <f>'3.2.3'!L13/'3.2.3.a'!$L$106</f>
        <v>0</v>
      </c>
      <c r="M13" s="214">
        <f>'3.2.3'!M13/'3.2.3.a'!$M$106</f>
        <v>0</v>
      </c>
    </row>
    <row r="14" spans="1:13" ht="20.100000000000001" customHeight="1" x14ac:dyDescent="0.25">
      <c r="A14" s="35">
        <v>112</v>
      </c>
      <c r="B14" s="36" t="s">
        <v>257</v>
      </c>
      <c r="C14" s="146">
        <f>'3.2.3'!C14/'3.2.3.a'!$C$106</f>
        <v>0</v>
      </c>
      <c r="D14" s="146">
        <f>'3.2.3'!D14/'3.2.3.a'!$D$106</f>
        <v>0</v>
      </c>
      <c r="E14" s="146">
        <f>'3.2.3'!E14/'3.2.3.a'!$E$106</f>
        <v>0</v>
      </c>
      <c r="F14" s="146">
        <f>'3.2.3'!F14/'3.2.3.a'!$F$106</f>
        <v>0</v>
      </c>
      <c r="G14" s="146">
        <f>'3.2.3'!G14/'3.2.3.a'!$G$106</f>
        <v>0</v>
      </c>
      <c r="H14" s="146">
        <f>'3.2.3'!H14/'3.2.3.a'!$H$106</f>
        <v>0</v>
      </c>
      <c r="I14" s="146">
        <f>'3.2.3'!I14/'3.2.3.a'!$I$106</f>
        <v>0</v>
      </c>
      <c r="J14" s="146">
        <f>'3.2.3'!J14/'3.2.3.a'!$J$106</f>
        <v>0</v>
      </c>
      <c r="K14" s="146">
        <f>'3.2.3'!K14/'3.2.3.a'!$K$106</f>
        <v>0</v>
      </c>
      <c r="L14" s="146">
        <f>'3.2.3'!L14/'3.2.3.a'!$L$106</f>
        <v>0</v>
      </c>
      <c r="M14" s="146">
        <f>'3.2.3'!M14/'3.2.3.a'!$M$106</f>
        <v>0</v>
      </c>
    </row>
    <row r="15" spans="1:13" s="104" customFormat="1" ht="20.100000000000001" customHeight="1" x14ac:dyDescent="0.25">
      <c r="A15" s="100" t="s">
        <v>440</v>
      </c>
      <c r="B15" s="101" t="s">
        <v>441</v>
      </c>
      <c r="C15" s="215">
        <f>'3.2.3'!C15/'3.2.3.a'!$C$106</f>
        <v>0</v>
      </c>
      <c r="D15" s="215">
        <f>'3.2.3'!D15/'3.2.3.a'!$D$106</f>
        <v>0</v>
      </c>
      <c r="E15" s="215">
        <f>'3.2.3'!E15/'3.2.3.a'!$E$106</f>
        <v>0</v>
      </c>
      <c r="F15" s="215">
        <f>'3.2.3'!F15/'3.2.3.a'!$F$106</f>
        <v>0</v>
      </c>
      <c r="G15" s="215">
        <f>'3.2.3'!G15/'3.2.3.a'!$G$106</f>
        <v>0</v>
      </c>
      <c r="H15" s="215">
        <f>'3.2.3'!H15/'3.2.3.a'!$H$106</f>
        <v>0</v>
      </c>
      <c r="I15" s="215">
        <f>'3.2.3'!I15/'3.2.3.a'!$I$106</f>
        <v>0</v>
      </c>
      <c r="J15" s="215">
        <f>'3.2.3'!J15/'3.2.3.a'!$J$106</f>
        <v>0</v>
      </c>
      <c r="K15" s="215">
        <f>'3.2.3'!K15/'3.2.3.a'!$K$106</f>
        <v>0</v>
      </c>
      <c r="L15" s="215">
        <f>'3.2.3'!L15/'3.2.3.a'!$L$106</f>
        <v>0</v>
      </c>
      <c r="M15" s="215">
        <f>'3.2.3'!M15/'3.2.3.a'!$M$106</f>
        <v>0</v>
      </c>
    </row>
    <row r="16" spans="1:13" s="104" customFormat="1" ht="20.100000000000001" customHeight="1" x14ac:dyDescent="0.25">
      <c r="A16" s="100" t="s">
        <v>442</v>
      </c>
      <c r="B16" s="101" t="s">
        <v>443</v>
      </c>
      <c r="C16" s="215">
        <f>'3.2.3'!C16/'3.2.3.a'!$C$106</f>
        <v>0</v>
      </c>
      <c r="D16" s="215">
        <f>'3.2.3'!D16/'3.2.3.a'!$D$106</f>
        <v>0</v>
      </c>
      <c r="E16" s="215">
        <f>'3.2.3'!E16/'3.2.3.a'!$E$106</f>
        <v>0</v>
      </c>
      <c r="F16" s="215">
        <f>'3.2.3'!F16/'3.2.3.a'!$F$106</f>
        <v>0</v>
      </c>
      <c r="G16" s="215">
        <f>'3.2.3'!G16/'3.2.3.a'!$G$106</f>
        <v>0</v>
      </c>
      <c r="H16" s="215">
        <f>'3.2.3'!H16/'3.2.3.a'!$H$106</f>
        <v>0</v>
      </c>
      <c r="I16" s="215">
        <f>'3.2.3'!I16/'3.2.3.a'!$I$106</f>
        <v>0</v>
      </c>
      <c r="J16" s="215">
        <f>'3.2.3'!J16/'3.2.3.a'!$J$106</f>
        <v>0</v>
      </c>
      <c r="K16" s="215">
        <f>'3.2.3'!K16/'3.2.3.a'!$K$106</f>
        <v>0</v>
      </c>
      <c r="L16" s="215">
        <f>'3.2.3'!L16/'3.2.3.a'!$L$106</f>
        <v>0</v>
      </c>
      <c r="M16" s="215">
        <f>'3.2.3'!M16/'3.2.3.a'!$M$106</f>
        <v>0</v>
      </c>
    </row>
    <row r="17" spans="1:13" ht="20.100000000000001" customHeight="1" x14ac:dyDescent="0.25">
      <c r="A17" s="35">
        <v>113</v>
      </c>
      <c r="B17" s="36" t="s">
        <v>258</v>
      </c>
      <c r="C17" s="146">
        <f>'3.2.3'!C17/'3.2.3.a'!$C$106</f>
        <v>6.3132329418759923E-3</v>
      </c>
      <c r="D17" s="146">
        <f>'3.2.3'!D17/'3.2.3.a'!$D$106</f>
        <v>6.3047143889153178E-3</v>
      </c>
      <c r="E17" s="146">
        <f>'3.2.3'!E17/'3.2.3.a'!$E$106</f>
        <v>6.4915731882648356E-3</v>
      </c>
      <c r="F17" s="146">
        <f>'3.2.3'!F17/'3.2.3.a'!$F$106</f>
        <v>6.4380754348425879E-3</v>
      </c>
      <c r="G17" s="146">
        <f>'3.2.3'!G17/'3.2.3.a'!$G$106</f>
        <v>6.5901037362061949E-3</v>
      </c>
      <c r="H17" s="146">
        <f>'3.2.3'!H17/'3.2.3.a'!$H$106</f>
        <v>7.2846672030410682E-3</v>
      </c>
      <c r="I17" s="146">
        <f>'3.2.3'!I17/'3.2.3.a'!$I$106</f>
        <v>7.5730296162938035E-3</v>
      </c>
      <c r="J17" s="146">
        <f>'3.2.3'!J17/'3.2.3.a'!$J$106</f>
        <v>7.4072740027004988E-3</v>
      </c>
      <c r="K17" s="146">
        <f>'3.2.3'!K17/'3.2.3.a'!$K$106</f>
        <v>7.3943134836477464E-3</v>
      </c>
      <c r="L17" s="146">
        <f>'3.2.3'!L17/'3.2.3.a'!$L$106</f>
        <v>7.5748067546676208E-3</v>
      </c>
      <c r="M17" s="146">
        <f>'3.2.3'!M17/'3.2.3.a'!$M$106</f>
        <v>7.8323632083827695E-3</v>
      </c>
    </row>
    <row r="18" spans="1:13" s="41" customFormat="1" ht="20.100000000000001" customHeight="1" x14ac:dyDescent="0.25">
      <c r="A18" s="38">
        <v>1131</v>
      </c>
      <c r="B18" s="39" t="s">
        <v>259</v>
      </c>
      <c r="C18" s="214">
        <f>'3.2.3'!C18/'3.2.3.a'!$C$106</f>
        <v>1.6658360844109404E-4</v>
      </c>
      <c r="D18" s="214">
        <f>'3.2.3'!D18/'3.2.3.a'!$D$106</f>
        <v>1.625956152707876E-4</v>
      </c>
      <c r="E18" s="214">
        <f>'3.2.3'!E18/'3.2.3.a'!$E$106</f>
        <v>1.6969287056260333E-4</v>
      </c>
      <c r="F18" s="214">
        <f>'3.2.3'!F18/'3.2.3.a'!$F$106</f>
        <v>1.7838921256939027E-4</v>
      </c>
      <c r="G18" s="214">
        <f>'3.2.3'!G18/'3.2.3.a'!$G$106</f>
        <v>1.614422701690081E-4</v>
      </c>
      <c r="H18" s="214">
        <f>'3.2.3'!H18/'3.2.3.a'!$H$106</f>
        <v>1.6643670025135983E-4</v>
      </c>
      <c r="I18" s="214">
        <f>'3.2.3'!I18/'3.2.3.a'!$I$106</f>
        <v>1.7812162824149577E-4</v>
      </c>
      <c r="J18" s="214">
        <f>'3.2.3'!J18/'3.2.3.a'!$J$106</f>
        <v>1.7719890310332806E-4</v>
      </c>
      <c r="K18" s="214">
        <f>'3.2.3'!K18/'3.2.3.a'!$K$106</f>
        <v>1.9139826123003518E-4</v>
      </c>
      <c r="L18" s="214">
        <f>'3.2.3'!L18/'3.2.3.a'!$L$106</f>
        <v>1.8671817754678595E-4</v>
      </c>
      <c r="M18" s="214">
        <f>'3.2.3'!M18/'3.2.3.a'!$M$106</f>
        <v>2.1956099511908665E-4</v>
      </c>
    </row>
    <row r="19" spans="1:13" s="41" customFormat="1" ht="20.100000000000001" customHeight="1" x14ac:dyDescent="0.25">
      <c r="A19" s="45" t="s">
        <v>470</v>
      </c>
      <c r="B19" s="56" t="s">
        <v>471</v>
      </c>
      <c r="C19" s="147">
        <f>'3.2.3'!C19/'3.2.3.a'!$C$106</f>
        <v>1.1252543867012775E-4</v>
      </c>
      <c r="D19" s="147">
        <f>'3.2.3'!D19/'3.2.3.a'!$D$106</f>
        <v>1.1484690728780075E-4</v>
      </c>
      <c r="E19" s="147">
        <f>'3.2.3'!E19/'3.2.3.a'!$E$106</f>
        <v>1.1212864720982978E-4</v>
      </c>
      <c r="F19" s="147">
        <f>'3.2.3'!F19/'3.2.3.a'!$F$106</f>
        <v>1.1634781056185746E-4</v>
      </c>
      <c r="G19" s="147">
        <f>'3.2.3'!G19/'3.2.3.a'!$G$106</f>
        <v>1.0631742134950741E-4</v>
      </c>
      <c r="H19" s="147">
        <f>'3.2.3'!H19/'3.2.3.a'!$H$106</f>
        <v>1.1458724992232045E-4</v>
      </c>
      <c r="I19" s="147">
        <f>'3.2.3'!I19/'3.2.3.a'!$I$106</f>
        <v>1.2602248508293077E-4</v>
      </c>
      <c r="J19" s="147">
        <f>'3.2.3'!J19/'3.2.3.a'!$J$106</f>
        <v>1.207099586772657E-4</v>
      </c>
      <c r="K19" s="147">
        <f>'3.2.3'!K19/'3.2.3.a'!$K$106</f>
        <v>1.3250865175615397E-4</v>
      </c>
      <c r="L19" s="147">
        <f>'3.2.3'!L19/'3.2.3.a'!$L$106</f>
        <v>1.3462925482479586E-4</v>
      </c>
      <c r="M19" s="147">
        <f>'3.2.3'!M19/'3.2.3.a'!$M$106</f>
        <v>1.4842862940408764E-4</v>
      </c>
    </row>
    <row r="20" spans="1:13" s="41" customFormat="1" ht="20.100000000000001" customHeight="1" x14ac:dyDescent="0.25">
      <c r="A20" s="45" t="s">
        <v>472</v>
      </c>
      <c r="B20" s="56" t="s">
        <v>473</v>
      </c>
      <c r="C20" s="147">
        <f>'3.2.3'!C20/'3.2.3.a'!$C$106</f>
        <v>5.4058169740084974E-5</v>
      </c>
      <c r="D20" s="147">
        <f>'3.2.3'!D20/'3.2.3.a'!$D$106</f>
        <v>4.7748708115516423E-5</v>
      </c>
      <c r="E20" s="147">
        <f>'3.2.3'!E20/'3.2.3.a'!$E$106</f>
        <v>5.7564223400543324E-5</v>
      </c>
      <c r="F20" s="147">
        <f>'3.2.3'!F20/'3.2.3.a'!$F$106</f>
        <v>6.2041402007532797E-5</v>
      </c>
      <c r="G20" s="147">
        <f>'3.2.3'!G20/'3.2.3.a'!$G$106</f>
        <v>5.5124848819500693E-5</v>
      </c>
      <c r="H20" s="147">
        <f>'3.2.3'!H20/'3.2.3.a'!$H$106</f>
        <v>5.1849450329039369E-5</v>
      </c>
      <c r="I20" s="147">
        <f>'3.2.3'!I20/'3.2.3.a'!$I$106</f>
        <v>5.2099105967976151E-5</v>
      </c>
      <c r="J20" s="147">
        <f>'3.2.3'!J20/'3.2.3.a'!$J$106</f>
        <v>5.648891805136734E-5</v>
      </c>
      <c r="K20" s="147">
        <f>'3.2.3'!K20/'3.2.3.a'!$K$106</f>
        <v>5.8888925809745981E-5</v>
      </c>
      <c r="L20" s="147">
        <f>'3.2.3'!L20/'3.2.3.a'!$L$106</f>
        <v>5.2088887505415276E-5</v>
      </c>
      <c r="M20" s="147">
        <f>'3.2.3'!M20/'3.2.3.a'!$M$106</f>
        <v>7.1128761503009766E-5</v>
      </c>
    </row>
    <row r="21" spans="1:13" s="41" customFormat="1" ht="20.100000000000001" customHeight="1" x14ac:dyDescent="0.25">
      <c r="A21" s="45" t="s">
        <v>474</v>
      </c>
      <c r="B21" s="56" t="s">
        <v>475</v>
      </c>
      <c r="C21" s="147">
        <f>'3.2.3'!C21/'3.2.3.a'!$C$106</f>
        <v>0</v>
      </c>
      <c r="D21" s="147">
        <f>'3.2.3'!D21/'3.2.3.a'!$D$106</f>
        <v>0</v>
      </c>
      <c r="E21" s="147">
        <f>'3.2.3'!E21/'3.2.3.a'!$E$106</f>
        <v>0</v>
      </c>
      <c r="F21" s="147">
        <f>'3.2.3'!F21/'3.2.3.a'!$F$106</f>
        <v>0</v>
      </c>
      <c r="G21" s="147">
        <f>'3.2.3'!G21/'3.2.3.a'!$G$106</f>
        <v>0</v>
      </c>
      <c r="H21" s="147">
        <f>'3.2.3'!H21/'3.2.3.a'!$H$106</f>
        <v>0</v>
      </c>
      <c r="I21" s="147">
        <f>'3.2.3'!I21/'3.2.3.a'!$I$106</f>
        <v>0</v>
      </c>
      <c r="J21" s="147">
        <f>'3.2.3'!J21/'3.2.3.a'!$J$106</f>
        <v>0</v>
      </c>
      <c r="K21" s="147">
        <f>'3.2.3'!K21/'3.2.3.a'!$K$106</f>
        <v>0</v>
      </c>
      <c r="L21" s="147">
        <f>'3.2.3'!L21/'3.2.3.a'!$L$106</f>
        <v>0</v>
      </c>
      <c r="M21" s="147">
        <f>'3.2.3'!M21/'3.2.3.a'!$M$106</f>
        <v>0</v>
      </c>
    </row>
    <row r="22" spans="1:13" s="41" customFormat="1" ht="20.100000000000001" customHeight="1" x14ac:dyDescent="0.25">
      <c r="A22" s="45" t="s">
        <v>477</v>
      </c>
      <c r="B22" s="56" t="s">
        <v>478</v>
      </c>
      <c r="C22" s="147">
        <f>'3.2.3'!C22/'3.2.3.a'!$C$106</f>
        <v>3.0881298208620164E-14</v>
      </c>
      <c r="D22" s="147">
        <f>'3.2.3'!D22/'3.2.3.a'!$D$106</f>
        <v>-1.3252956437534832E-13</v>
      </c>
      <c r="E22" s="147">
        <f>'3.2.3'!E22/'3.2.3.a'!$E$106</f>
        <v>-4.7769774609851747E-14</v>
      </c>
      <c r="F22" s="147">
        <f>'3.2.3'!F22/'3.2.3.a'!$F$106</f>
        <v>0</v>
      </c>
      <c r="G22" s="147">
        <f>'3.2.3'!G22/'3.2.3.a'!$G$106</f>
        <v>0</v>
      </c>
      <c r="H22" s="147">
        <f>'3.2.3'!H22/'3.2.3.a'!$H$106</f>
        <v>0</v>
      </c>
      <c r="I22" s="147">
        <f>'3.2.3'!I22/'3.2.3.a'!$I$106</f>
        <v>3.7190588847799957E-11</v>
      </c>
      <c r="J22" s="147">
        <f>'3.2.3'!J22/'3.2.3.a'!$J$106</f>
        <v>2.6374694991814606E-11</v>
      </c>
      <c r="K22" s="147">
        <f>'3.2.3'!K22/'3.2.3.a'!$K$106</f>
        <v>6.8366413525941285E-10</v>
      </c>
      <c r="L22" s="147">
        <f>'3.2.3'!L22/'3.2.3.a'!$L$106</f>
        <v>3.5216574837595982E-11</v>
      </c>
      <c r="M22" s="147">
        <f>'3.2.3'!M22/'3.2.3.a'!$M$106</f>
        <v>3.6042119892805306E-9</v>
      </c>
    </row>
    <row r="23" spans="1:13" s="41" customFormat="1" ht="20.100000000000001" customHeight="1" x14ac:dyDescent="0.25">
      <c r="A23" s="38">
        <v>1132</v>
      </c>
      <c r="B23" s="39" t="s">
        <v>260</v>
      </c>
      <c r="C23" s="214">
        <f>'3.2.3'!C23/'3.2.3.a'!$C$106</f>
        <v>0</v>
      </c>
      <c r="D23" s="214">
        <f>'3.2.3'!D23/'3.2.3.a'!$D$106</f>
        <v>0</v>
      </c>
      <c r="E23" s="214">
        <f>'3.2.3'!E23/'3.2.3.a'!$E$106</f>
        <v>0</v>
      </c>
      <c r="F23" s="214">
        <f>'3.2.3'!F23/'3.2.3.a'!$F$106</f>
        <v>0</v>
      </c>
      <c r="G23" s="214">
        <f>'3.2.3'!G23/'3.2.3.a'!$G$106</f>
        <v>0</v>
      </c>
      <c r="H23" s="214">
        <f>'3.2.3'!H23/'3.2.3.a'!$H$106</f>
        <v>0</v>
      </c>
      <c r="I23" s="214">
        <f>'3.2.3'!I23/'3.2.3.a'!$I$106</f>
        <v>0</v>
      </c>
      <c r="J23" s="214">
        <f>'3.2.3'!J23/'3.2.3.a'!$J$106</f>
        <v>0</v>
      </c>
      <c r="K23" s="214">
        <f>'3.2.3'!K23/'3.2.3.a'!$K$106</f>
        <v>0</v>
      </c>
      <c r="L23" s="214">
        <f>'3.2.3'!L23/'3.2.3.a'!$L$106</f>
        <v>0</v>
      </c>
      <c r="M23" s="214">
        <f>'3.2.3'!M23/'3.2.3.a'!$M$106</f>
        <v>0</v>
      </c>
    </row>
    <row r="24" spans="1:13" s="41" customFormat="1" ht="20.100000000000001" customHeight="1" x14ac:dyDescent="0.25">
      <c r="A24" s="38">
        <v>1133</v>
      </c>
      <c r="B24" s="39" t="s">
        <v>261</v>
      </c>
      <c r="C24" s="214">
        <f>'3.2.3'!C24/'3.2.3.a'!$C$106</f>
        <v>6.4809000020587528E-4</v>
      </c>
      <c r="D24" s="214">
        <f>'3.2.3'!D24/'3.2.3.a'!$D$106</f>
        <v>6.3253726352726985E-4</v>
      </c>
      <c r="E24" s="214">
        <f>'3.2.3'!E24/'3.2.3.a'!$E$106</f>
        <v>7.0796547830836846E-4</v>
      </c>
      <c r="F24" s="214">
        <f>'3.2.3'!F24/'3.2.3.a'!$F$106</f>
        <v>7.7690867614883959E-4</v>
      </c>
      <c r="G24" s="214">
        <f>'3.2.3'!G24/'3.2.3.a'!$G$106</f>
        <v>8.1297763295704278E-4</v>
      </c>
      <c r="H24" s="214">
        <f>'3.2.3'!H24/'3.2.3.a'!$H$106</f>
        <v>1.0775364783522164E-3</v>
      </c>
      <c r="I24" s="214">
        <f>'3.2.3'!I24/'3.2.3.a'!$I$106</f>
        <v>1.1715694555540883E-3</v>
      </c>
      <c r="J24" s="214">
        <f>'3.2.3'!J24/'3.2.3.a'!$J$106</f>
        <v>1.0899251757055198E-3</v>
      </c>
      <c r="K24" s="214">
        <f>'3.2.3'!K24/'3.2.3.a'!$K$106</f>
        <v>1.0465284468002573E-3</v>
      </c>
      <c r="L24" s="214">
        <f>'3.2.3'!L24/'3.2.3.a'!$L$106</f>
        <v>1.1586851526531323E-3</v>
      </c>
      <c r="M24" s="214">
        <f>'3.2.3'!M24/'3.2.3.a'!$M$106</f>
        <v>1.1441175240691625E-3</v>
      </c>
    </row>
    <row r="25" spans="1:13" ht="20.100000000000001" customHeight="1" x14ac:dyDescent="0.25">
      <c r="A25" s="45" t="s">
        <v>479</v>
      </c>
      <c r="B25" s="56" t="s">
        <v>480</v>
      </c>
      <c r="C25" s="147">
        <f>'3.2.3'!C25/'3.2.3.a'!$C$106</f>
        <v>6.4809000020587528E-4</v>
      </c>
      <c r="D25" s="147">
        <f>'3.2.3'!D25/'3.2.3.a'!$D$106</f>
        <v>6.3253726352726985E-4</v>
      </c>
      <c r="E25" s="147">
        <f>'3.2.3'!E25/'3.2.3.a'!$E$106</f>
        <v>7.0796547830836846E-4</v>
      </c>
      <c r="F25" s="147">
        <f>'3.2.3'!F25/'3.2.3.a'!$F$106</f>
        <v>7.7690867614883959E-4</v>
      </c>
      <c r="G25" s="147">
        <f>'3.2.3'!G25/'3.2.3.a'!$G$106</f>
        <v>8.1297763295704278E-4</v>
      </c>
      <c r="H25" s="147">
        <f>'3.2.3'!H25/'3.2.3.a'!$H$106</f>
        <v>1.0775364783522164E-3</v>
      </c>
      <c r="I25" s="147">
        <f>'3.2.3'!I25/'3.2.3.a'!$I$106</f>
        <v>1.1715694555540883E-3</v>
      </c>
      <c r="J25" s="147">
        <f>'3.2.3'!J25/'3.2.3.a'!$J$106</f>
        <v>1.0899251757055198E-3</v>
      </c>
      <c r="K25" s="147">
        <f>'3.2.3'!K25/'3.2.3.a'!$K$106</f>
        <v>1.0465284468002573E-3</v>
      </c>
      <c r="L25" s="147">
        <f>'3.2.3'!L25/'3.2.3.a'!$L$106</f>
        <v>1.1586851526531323E-3</v>
      </c>
      <c r="M25" s="147">
        <f>'3.2.3'!M25/'3.2.3.a'!$M$106</f>
        <v>1.1441175240691625E-3</v>
      </c>
    </row>
    <row r="26" spans="1:13" s="41" customFormat="1" ht="20.100000000000001" customHeight="1" x14ac:dyDescent="0.25">
      <c r="A26" s="38">
        <v>1135</v>
      </c>
      <c r="B26" s="39" t="s">
        <v>262</v>
      </c>
      <c r="C26" s="214">
        <f>'3.2.3'!C26/'3.2.3.a'!$C$106</f>
        <v>0</v>
      </c>
      <c r="D26" s="214">
        <f>'3.2.3'!D26/'3.2.3.a'!$D$106</f>
        <v>0</v>
      </c>
      <c r="E26" s="214">
        <f>'3.2.3'!E26/'3.2.3.a'!$E$106</f>
        <v>0</v>
      </c>
      <c r="F26" s="214">
        <f>'3.2.3'!F26/'3.2.3.a'!$F$106</f>
        <v>0</v>
      </c>
      <c r="G26" s="214">
        <f>'3.2.3'!G26/'3.2.3.a'!$G$106</f>
        <v>0</v>
      </c>
      <c r="H26" s="214">
        <f>'3.2.3'!H26/'3.2.3.a'!$H$106</f>
        <v>0</v>
      </c>
      <c r="I26" s="214">
        <f>'3.2.3'!I26/'3.2.3.a'!$I$106</f>
        <v>0</v>
      </c>
      <c r="J26" s="214">
        <f>'3.2.3'!J26/'3.2.3.a'!$J$106</f>
        <v>0</v>
      </c>
      <c r="K26" s="214">
        <f>'3.2.3'!K26/'3.2.3.a'!$K$106</f>
        <v>0</v>
      </c>
      <c r="L26" s="214">
        <f>'3.2.3'!L26/'3.2.3.a'!$L$106</f>
        <v>0</v>
      </c>
      <c r="M26" s="214">
        <f>'3.2.3'!M26/'3.2.3.a'!$M$106</f>
        <v>0</v>
      </c>
    </row>
    <row r="27" spans="1:13" s="41" customFormat="1" ht="20.100000000000001" customHeight="1" x14ac:dyDescent="0.25">
      <c r="A27" s="38">
        <v>1136</v>
      </c>
      <c r="B27" s="39" t="s">
        <v>263</v>
      </c>
      <c r="C27" s="214">
        <f>'3.2.3'!C27/'3.2.3.a'!$C$106</f>
        <v>5.4985593332290235E-3</v>
      </c>
      <c r="D27" s="214">
        <f>'3.2.3'!D27/'3.2.3.a'!$D$106</f>
        <v>5.5095815101172604E-3</v>
      </c>
      <c r="E27" s="214">
        <f>'3.2.3'!E27/'3.2.3.a'!$E$106</f>
        <v>5.6139148393938637E-3</v>
      </c>
      <c r="F27" s="214">
        <f>'3.2.3'!F27/'3.2.3.a'!$F$106</f>
        <v>5.4827775461243579E-3</v>
      </c>
      <c r="G27" s="214">
        <f>'3.2.3'!G27/'3.2.3.a'!$G$106</f>
        <v>5.6156838330801437E-3</v>
      </c>
      <c r="H27" s="214">
        <f>'3.2.3'!H27/'3.2.3.a'!$H$106</f>
        <v>6.0406940244374921E-3</v>
      </c>
      <c r="I27" s="214">
        <f>'3.2.3'!I27/'3.2.3.a'!$I$106</f>
        <v>6.2233385324982193E-3</v>
      </c>
      <c r="J27" s="214">
        <f>'3.2.3'!J27/'3.2.3.a'!$J$106</f>
        <v>6.1401499238916508E-3</v>
      </c>
      <c r="K27" s="214">
        <f>'3.2.3'!K27/'3.2.3.a'!$K$106</f>
        <v>6.1563867756174546E-3</v>
      </c>
      <c r="L27" s="214">
        <f>'3.2.3'!L27/'3.2.3.a'!$L$106</f>
        <v>6.2294034244677029E-3</v>
      </c>
      <c r="M27" s="214">
        <f>'3.2.3'!M27/'3.2.3.a'!$M$106</f>
        <v>6.4686846891945215E-3</v>
      </c>
    </row>
    <row r="28" spans="1:13" ht="20.100000000000001" customHeight="1" x14ac:dyDescent="0.25">
      <c r="A28" s="45" t="s">
        <v>481</v>
      </c>
      <c r="B28" s="56" t="s">
        <v>482</v>
      </c>
      <c r="C28" s="147">
        <f>'3.2.3'!C28/'3.2.3.a'!$C$106</f>
        <v>5.4985593332290235E-3</v>
      </c>
      <c r="D28" s="147">
        <f>'3.2.3'!D28/'3.2.3.a'!$D$106</f>
        <v>5.5095815101172604E-3</v>
      </c>
      <c r="E28" s="147">
        <f>'3.2.3'!E28/'3.2.3.a'!$E$106</f>
        <v>5.6139148393938637E-3</v>
      </c>
      <c r="F28" s="147">
        <f>'3.2.3'!F28/'3.2.3.a'!$F$106</f>
        <v>5.4827775461243579E-3</v>
      </c>
      <c r="G28" s="147">
        <f>'3.2.3'!G28/'3.2.3.a'!$G$106</f>
        <v>5.6156838330801437E-3</v>
      </c>
      <c r="H28" s="147">
        <f>'3.2.3'!H28/'3.2.3.a'!$H$106</f>
        <v>6.0406940244374921E-3</v>
      </c>
      <c r="I28" s="147">
        <f>'3.2.3'!I28/'3.2.3.a'!$I$106</f>
        <v>6.2233385324982193E-3</v>
      </c>
      <c r="J28" s="147">
        <f>'3.2.3'!J28/'3.2.3.a'!$J$106</f>
        <v>6.1401499238916508E-3</v>
      </c>
      <c r="K28" s="147">
        <f>'3.2.3'!K28/'3.2.3.a'!$K$106</f>
        <v>6.1563867756174546E-3</v>
      </c>
      <c r="L28" s="147">
        <f>'3.2.3'!L28/'3.2.3.a'!$L$106</f>
        <v>6.2294034244677029E-3</v>
      </c>
      <c r="M28" s="147">
        <f>'3.2.3'!M28/'3.2.3.a'!$M$106</f>
        <v>6.4686846891945215E-3</v>
      </c>
    </row>
    <row r="29" spans="1:13" ht="20.100000000000001" customHeight="1" x14ac:dyDescent="0.25">
      <c r="A29" s="45" t="s">
        <v>483</v>
      </c>
      <c r="B29" s="56" t="s">
        <v>484</v>
      </c>
      <c r="C29" s="147">
        <f>'3.2.3'!C29/'3.2.3.a'!$C$106</f>
        <v>0</v>
      </c>
      <c r="D29" s="147">
        <f>'3.2.3'!D29/'3.2.3.a'!$D$106</f>
        <v>0</v>
      </c>
      <c r="E29" s="147">
        <f>'3.2.3'!E29/'3.2.3.a'!$E$106</f>
        <v>0</v>
      </c>
      <c r="F29" s="147">
        <f>'3.2.3'!F29/'3.2.3.a'!$F$106</f>
        <v>0</v>
      </c>
      <c r="G29" s="147">
        <f>'3.2.3'!G29/'3.2.3.a'!$G$106</f>
        <v>0</v>
      </c>
      <c r="H29" s="147">
        <f>'3.2.3'!H29/'3.2.3.a'!$H$106</f>
        <v>0</v>
      </c>
      <c r="I29" s="147">
        <f>'3.2.3'!I29/'3.2.3.a'!$I$106</f>
        <v>0</v>
      </c>
      <c r="J29" s="147">
        <f>'3.2.3'!J29/'3.2.3.a'!$J$106</f>
        <v>0</v>
      </c>
      <c r="K29" s="147">
        <f>'3.2.3'!K29/'3.2.3.a'!$K$106</f>
        <v>0</v>
      </c>
      <c r="L29" s="147">
        <f>'3.2.3'!L29/'3.2.3.a'!$L$106</f>
        <v>0</v>
      </c>
      <c r="M29" s="147">
        <f>'3.2.3'!M29/'3.2.3.a'!$M$106</f>
        <v>0</v>
      </c>
    </row>
    <row r="30" spans="1:13" ht="20.100000000000001" customHeight="1" x14ac:dyDescent="0.25">
      <c r="A30" s="35">
        <v>114</v>
      </c>
      <c r="B30" s="36" t="s">
        <v>264</v>
      </c>
      <c r="C30" s="146">
        <f>'3.2.3'!C30/'3.2.3.a'!$C$106</f>
        <v>7.1273868238683757E-2</v>
      </c>
      <c r="D30" s="146">
        <f>'3.2.3'!D30/'3.2.3.a'!$D$106</f>
        <v>7.0253261697527131E-2</v>
      </c>
      <c r="E30" s="146">
        <f>'3.2.3'!E30/'3.2.3.a'!$E$106</f>
        <v>7.0234233503943713E-2</v>
      </c>
      <c r="F30" s="146">
        <f>'3.2.3'!F30/'3.2.3.a'!$F$106</f>
        <v>7.0615290062740421E-2</v>
      </c>
      <c r="G30" s="146">
        <f>'3.2.3'!G30/'3.2.3.a'!$G$106</f>
        <v>6.9117690058539974E-2</v>
      </c>
      <c r="H30" s="146">
        <f>'3.2.3'!H30/'3.2.3.a'!$H$106</f>
        <v>6.8826064782591637E-2</v>
      </c>
      <c r="I30" s="146">
        <f>'3.2.3'!I30/'3.2.3.a'!$I$106</f>
        <v>6.8742393374651947E-2</v>
      </c>
      <c r="J30" s="146">
        <f>'3.2.3'!J30/'3.2.3.a'!$J$106</f>
        <v>7.026654069685602E-2</v>
      </c>
      <c r="K30" s="146">
        <f>'3.2.3'!K30/'3.2.3.a'!$K$106</f>
        <v>7.1351245303713895E-2</v>
      </c>
      <c r="L30" s="146">
        <f>'3.2.3'!L30/'3.2.3.a'!$L$106</f>
        <v>7.1774606882417949E-2</v>
      </c>
      <c r="M30" s="146">
        <f>'3.2.3'!M30/'3.2.3.a'!$M$106</f>
        <v>7.3039318880383217E-2</v>
      </c>
    </row>
    <row r="31" spans="1:13" ht="20.100000000000001" customHeight="1" x14ac:dyDescent="0.25">
      <c r="A31" s="38">
        <v>1141</v>
      </c>
      <c r="B31" s="39" t="s">
        <v>265</v>
      </c>
      <c r="C31" s="214">
        <f>'3.2.3'!C31/'3.2.3.a'!$C$106</f>
        <v>6.9244363894471403E-2</v>
      </c>
      <c r="D31" s="214">
        <f>'3.2.3'!D31/'3.2.3.a'!$D$106</f>
        <v>6.8200895708317957E-2</v>
      </c>
      <c r="E31" s="214">
        <f>'3.2.3'!E31/'3.2.3.a'!$E$106</f>
        <v>6.8003636434576187E-2</v>
      </c>
      <c r="F31" s="214">
        <f>'3.2.3'!F31/'3.2.3.a'!$F$106</f>
        <v>6.8350188418789856E-2</v>
      </c>
      <c r="G31" s="214">
        <f>'3.2.3'!G31/'3.2.3.a'!$G$106</f>
        <v>6.6836893925465393E-2</v>
      </c>
      <c r="H31" s="214">
        <f>'3.2.3'!H31/'3.2.3.a'!$H$106</f>
        <v>6.6481856479866624E-2</v>
      </c>
      <c r="I31" s="214">
        <f>'3.2.3'!I31/'3.2.3.a'!$I$106</f>
        <v>6.6248162485311027E-2</v>
      </c>
      <c r="J31" s="214">
        <f>'3.2.3'!J31/'3.2.3.a'!$J$106</f>
        <v>6.7640512575188619E-2</v>
      </c>
      <c r="K31" s="214">
        <f>'3.2.3'!K31/'3.2.3.a'!$K$106</f>
        <v>6.8676809947041326E-2</v>
      </c>
      <c r="L31" s="214">
        <f>'3.2.3'!L31/'3.2.3.a'!$L$106</f>
        <v>6.8724472003306919E-2</v>
      </c>
      <c r="M31" s="214">
        <f>'3.2.3'!M31/'3.2.3.a'!$M$106</f>
        <v>7.0433960949597141E-2</v>
      </c>
    </row>
    <row r="32" spans="1:13" ht="20.100000000000001" customHeight="1" x14ac:dyDescent="0.25">
      <c r="A32" s="21">
        <v>11411</v>
      </c>
      <c r="B32" s="22" t="s">
        <v>266</v>
      </c>
      <c r="C32" s="147">
        <f>'3.2.3'!C32/'3.2.3.a'!$C$106</f>
        <v>6.9002591934417393E-2</v>
      </c>
      <c r="D32" s="147">
        <f>'3.2.3'!D32/'3.2.3.a'!$D$106</f>
        <v>6.7964365075692645E-2</v>
      </c>
      <c r="E32" s="147">
        <f>'3.2.3'!E32/'3.2.3.a'!$E$106</f>
        <v>6.7759921626373912E-2</v>
      </c>
      <c r="F32" s="147">
        <f>'3.2.3'!F32/'3.2.3.a'!$F$106</f>
        <v>6.8084166945456895E-2</v>
      </c>
      <c r="G32" s="147">
        <f>'3.2.3'!G32/'3.2.3.a'!$G$106</f>
        <v>6.6575704720566162E-2</v>
      </c>
      <c r="H32" s="147">
        <f>'3.2.3'!H32/'3.2.3.a'!$H$106</f>
        <v>6.6208449549063381E-2</v>
      </c>
      <c r="I32" s="147">
        <f>'3.2.3'!I32/'3.2.3.a'!$I$106</f>
        <v>6.600183675500787E-2</v>
      </c>
      <c r="J32" s="147">
        <f>'3.2.3'!J32/'3.2.3.a'!$J$106</f>
        <v>6.7386895086348403E-2</v>
      </c>
      <c r="K32" s="147">
        <f>'3.2.3'!K32/'3.2.3.a'!$K$106</f>
        <v>6.8432440908535397E-2</v>
      </c>
      <c r="L32" s="147">
        <f>'3.2.3'!L32/'3.2.3.a'!$L$106</f>
        <v>6.8455710457346386E-2</v>
      </c>
      <c r="M32" s="147">
        <f>'3.2.3'!M32/'3.2.3.a'!$M$106</f>
        <v>7.0179956654867523E-2</v>
      </c>
    </row>
    <row r="33" spans="1:13" s="48" customFormat="1" ht="20.100000000000001" customHeight="1" x14ac:dyDescent="0.25">
      <c r="A33" s="45" t="s">
        <v>601</v>
      </c>
      <c r="B33" s="56" t="s">
        <v>603</v>
      </c>
      <c r="C33" s="148">
        <f>'3.2.3'!C33/'3.2.3.a'!$C$106</f>
        <v>0</v>
      </c>
      <c r="D33" s="148">
        <f>'3.2.3'!D33/'3.2.3.a'!$D$106</f>
        <v>0</v>
      </c>
      <c r="E33" s="148">
        <f>'3.2.3'!E33/'3.2.3.a'!$E$106</f>
        <v>0</v>
      </c>
      <c r="F33" s="148">
        <f>'3.2.3'!F33/'3.2.3.a'!$F$106</f>
        <v>0</v>
      </c>
      <c r="G33" s="148">
        <f>'3.2.3'!G33/'3.2.3.a'!$G$106</f>
        <v>0</v>
      </c>
      <c r="H33" s="148">
        <f>'3.2.3'!H33/'3.2.3.a'!$H$106</f>
        <v>0</v>
      </c>
      <c r="I33" s="148">
        <f>'3.2.3'!I33/'3.2.3.a'!$I$106</f>
        <v>0</v>
      </c>
      <c r="J33" s="148">
        <f>'3.2.3'!J33/'3.2.3.a'!$J$106</f>
        <v>0</v>
      </c>
      <c r="K33" s="148">
        <f>'3.2.3'!K33/'3.2.3.a'!$K$106</f>
        <v>0</v>
      </c>
      <c r="L33" s="148">
        <f>'3.2.3'!L33/'3.2.3.a'!$L$106</f>
        <v>0</v>
      </c>
      <c r="M33" s="148">
        <f>'3.2.3'!M33/'3.2.3.a'!$M$106</f>
        <v>0</v>
      </c>
    </row>
    <row r="34" spans="1:13" s="48" customFormat="1" ht="20.100000000000001" customHeight="1" x14ac:dyDescent="0.25">
      <c r="A34" s="45" t="s">
        <v>602</v>
      </c>
      <c r="B34" s="56" t="s">
        <v>485</v>
      </c>
      <c r="C34" s="148">
        <f>'3.2.3'!C34/'3.2.3.a'!$C$106</f>
        <v>6.9002591934417393E-2</v>
      </c>
      <c r="D34" s="148">
        <f>'3.2.3'!D34/'3.2.3.a'!$D$106</f>
        <v>6.7964365075692645E-2</v>
      </c>
      <c r="E34" s="148">
        <f>'3.2.3'!E34/'3.2.3.a'!$E$106</f>
        <v>6.7759921626373912E-2</v>
      </c>
      <c r="F34" s="148">
        <f>'3.2.3'!F34/'3.2.3.a'!$F$106</f>
        <v>6.8084166945456895E-2</v>
      </c>
      <c r="G34" s="148">
        <f>'3.2.3'!G34/'3.2.3.a'!$G$106</f>
        <v>6.6575704720566162E-2</v>
      </c>
      <c r="H34" s="148">
        <f>'3.2.3'!H34/'3.2.3.a'!$H$106</f>
        <v>6.6208449549063381E-2</v>
      </c>
      <c r="I34" s="148">
        <f>'3.2.3'!I34/'3.2.3.a'!$I$106</f>
        <v>6.600183675500787E-2</v>
      </c>
      <c r="J34" s="148">
        <f>'3.2.3'!J34/'3.2.3.a'!$J$106</f>
        <v>6.7386895086348403E-2</v>
      </c>
      <c r="K34" s="148">
        <f>'3.2.3'!K34/'3.2.3.a'!$K$106</f>
        <v>6.8432440908535397E-2</v>
      </c>
      <c r="L34" s="148">
        <f>'3.2.3'!L34/'3.2.3.a'!$L$106</f>
        <v>6.8455710457346386E-2</v>
      </c>
      <c r="M34" s="148">
        <f>'3.2.3'!M34/'3.2.3.a'!$M$106</f>
        <v>7.0179956654867523E-2</v>
      </c>
    </row>
    <row r="35" spans="1:13" ht="20.100000000000001" customHeight="1" x14ac:dyDescent="0.25">
      <c r="A35" s="21">
        <v>11412</v>
      </c>
      <c r="B35" s="22" t="s">
        <v>604</v>
      </c>
      <c r="C35" s="147">
        <f>'3.2.3'!C35/'3.2.3.a'!$C$106</f>
        <v>0</v>
      </c>
      <c r="D35" s="147">
        <f>'3.2.3'!D35/'3.2.3.a'!$D$106</f>
        <v>0</v>
      </c>
      <c r="E35" s="147">
        <f>'3.2.3'!E35/'3.2.3.a'!$E$106</f>
        <v>0</v>
      </c>
      <c r="F35" s="147">
        <f>'3.2.3'!F35/'3.2.3.a'!$F$106</f>
        <v>0</v>
      </c>
      <c r="G35" s="147">
        <f>'3.2.3'!G35/'3.2.3.a'!$G$106</f>
        <v>0</v>
      </c>
      <c r="H35" s="147">
        <f>'3.2.3'!H35/'3.2.3.a'!$H$106</f>
        <v>0</v>
      </c>
      <c r="I35" s="147">
        <f>'3.2.3'!I35/'3.2.3.a'!$I$106</f>
        <v>0</v>
      </c>
      <c r="J35" s="147">
        <f>'3.2.3'!J35/'3.2.3.a'!$J$106</f>
        <v>0</v>
      </c>
      <c r="K35" s="147">
        <f>'3.2.3'!K35/'3.2.3.a'!$K$106</f>
        <v>0</v>
      </c>
      <c r="L35" s="147">
        <f>'3.2.3'!L35/'3.2.3.a'!$L$106</f>
        <v>0</v>
      </c>
      <c r="M35" s="147">
        <f>'3.2.3'!M35/'3.2.3.a'!$M$106</f>
        <v>0</v>
      </c>
    </row>
    <row r="36" spans="1:13" ht="20.100000000000001" customHeight="1" x14ac:dyDescent="0.25">
      <c r="A36" s="21">
        <v>11413</v>
      </c>
      <c r="B36" s="22" t="s">
        <v>267</v>
      </c>
      <c r="C36" s="147">
        <f>'3.2.3'!C36/'3.2.3.a'!$C$106</f>
        <v>2.4177196005401136E-4</v>
      </c>
      <c r="D36" s="147">
        <f>'3.2.3'!D36/'3.2.3.a'!$D$106</f>
        <v>2.3653063262530553E-4</v>
      </c>
      <c r="E36" s="147">
        <f>'3.2.3'!E36/'3.2.3.a'!$E$106</f>
        <v>2.4371480820227793E-4</v>
      </c>
      <c r="F36" s="147">
        <f>'3.2.3'!F36/'3.2.3.a'!$F$106</f>
        <v>2.6602147333295949E-4</v>
      </c>
      <c r="G36" s="147">
        <f>'3.2.3'!G36/'3.2.3.a'!$G$106</f>
        <v>2.6118920489922654E-4</v>
      </c>
      <c r="H36" s="147">
        <f>'3.2.3'!H36/'3.2.3.a'!$H$106</f>
        <v>2.734069308032457E-4</v>
      </c>
      <c r="I36" s="147">
        <f>'3.2.3'!I36/'3.2.3.a'!$I$106</f>
        <v>2.4632573030315214E-4</v>
      </c>
      <c r="J36" s="147">
        <f>'3.2.3'!J36/'3.2.3.a'!$J$106</f>
        <v>2.5361748884021991E-4</v>
      </c>
      <c r="K36" s="147">
        <f>'3.2.3'!K36/'3.2.3.a'!$K$106</f>
        <v>2.4436903850593529E-4</v>
      </c>
      <c r="L36" s="147">
        <f>'3.2.3'!L36/'3.2.3.a'!$L$106</f>
        <v>2.6876154596053721E-4</v>
      </c>
      <c r="M36" s="147">
        <f>'3.2.3'!M36/'3.2.3.a'!$M$106</f>
        <v>2.540042947296174E-4</v>
      </c>
    </row>
    <row r="37" spans="1:13" s="48" customFormat="1" ht="20.100000000000001" customHeight="1" x14ac:dyDescent="0.25">
      <c r="A37" s="45" t="s">
        <v>444</v>
      </c>
      <c r="B37" s="56" t="s">
        <v>445</v>
      </c>
      <c r="C37" s="148">
        <f>'3.2.3'!C37/'3.2.3.a'!$C$106</f>
        <v>0</v>
      </c>
      <c r="D37" s="148">
        <f>'3.2.3'!D37/'3.2.3.a'!$D$106</f>
        <v>0</v>
      </c>
      <c r="E37" s="148">
        <f>'3.2.3'!E37/'3.2.3.a'!$E$106</f>
        <v>0</v>
      </c>
      <c r="F37" s="148">
        <f>'3.2.3'!F37/'3.2.3.a'!$F$106</f>
        <v>0</v>
      </c>
      <c r="G37" s="148">
        <f>'3.2.3'!G37/'3.2.3.a'!$G$106</f>
        <v>0</v>
      </c>
      <c r="H37" s="148">
        <f>'3.2.3'!H37/'3.2.3.a'!$H$106</f>
        <v>0</v>
      </c>
      <c r="I37" s="148">
        <f>'3.2.3'!I37/'3.2.3.a'!$I$106</f>
        <v>0</v>
      </c>
      <c r="J37" s="148">
        <f>'3.2.3'!J37/'3.2.3.a'!$J$106</f>
        <v>0</v>
      </c>
      <c r="K37" s="148">
        <f>'3.2.3'!K37/'3.2.3.a'!$K$106</f>
        <v>0</v>
      </c>
      <c r="L37" s="148">
        <f>'3.2.3'!L37/'3.2.3.a'!$L$106</f>
        <v>0</v>
      </c>
      <c r="M37" s="148">
        <f>'3.2.3'!M37/'3.2.3.a'!$M$106</f>
        <v>0</v>
      </c>
    </row>
    <row r="38" spans="1:13" s="48" customFormat="1" ht="20.100000000000001" customHeight="1" x14ac:dyDescent="0.25">
      <c r="A38" s="45" t="s">
        <v>446</v>
      </c>
      <c r="B38" s="56" t="s">
        <v>447</v>
      </c>
      <c r="C38" s="148">
        <f>'3.2.3'!C38/'3.2.3.a'!$C$106</f>
        <v>0</v>
      </c>
      <c r="D38" s="148">
        <f>'3.2.3'!D38/'3.2.3.a'!$D$106</f>
        <v>0</v>
      </c>
      <c r="E38" s="148">
        <f>'3.2.3'!E38/'3.2.3.a'!$E$106</f>
        <v>0</v>
      </c>
      <c r="F38" s="148">
        <f>'3.2.3'!F38/'3.2.3.a'!$F$106</f>
        <v>0</v>
      </c>
      <c r="G38" s="148">
        <f>'3.2.3'!G38/'3.2.3.a'!$G$106</f>
        <v>0</v>
      </c>
      <c r="H38" s="148">
        <f>'3.2.3'!H38/'3.2.3.a'!$H$106</f>
        <v>0</v>
      </c>
      <c r="I38" s="148">
        <f>'3.2.3'!I38/'3.2.3.a'!$I$106</f>
        <v>0</v>
      </c>
      <c r="J38" s="148">
        <f>'3.2.3'!J38/'3.2.3.a'!$J$106</f>
        <v>0</v>
      </c>
      <c r="K38" s="148">
        <f>'3.2.3'!K38/'3.2.3.a'!$K$106</f>
        <v>0</v>
      </c>
      <c r="L38" s="148">
        <f>'3.2.3'!L38/'3.2.3.a'!$L$106</f>
        <v>0</v>
      </c>
      <c r="M38" s="148">
        <f>'3.2.3'!M38/'3.2.3.a'!$M$106</f>
        <v>0</v>
      </c>
    </row>
    <row r="39" spans="1:13" s="48" customFormat="1" ht="20.100000000000001" customHeight="1" x14ac:dyDescent="0.25">
      <c r="A39" s="45" t="s">
        <v>448</v>
      </c>
      <c r="B39" s="56" t="s">
        <v>487</v>
      </c>
      <c r="C39" s="148">
        <f>'3.2.3'!C39/'3.2.3.a'!$C$106</f>
        <v>2.4177196005401136E-4</v>
      </c>
      <c r="D39" s="148">
        <f>'3.2.3'!D39/'3.2.3.a'!$D$106</f>
        <v>2.3653063262530553E-4</v>
      </c>
      <c r="E39" s="148">
        <f>'3.2.3'!E39/'3.2.3.a'!$E$106</f>
        <v>2.4371480820227793E-4</v>
      </c>
      <c r="F39" s="148">
        <f>'3.2.3'!F39/'3.2.3.a'!$F$106</f>
        <v>2.6602147333295949E-4</v>
      </c>
      <c r="G39" s="148">
        <f>'3.2.3'!G39/'3.2.3.a'!$G$106</f>
        <v>2.6118920489922654E-4</v>
      </c>
      <c r="H39" s="148">
        <f>'3.2.3'!H39/'3.2.3.a'!$H$106</f>
        <v>2.734069308032457E-4</v>
      </c>
      <c r="I39" s="148">
        <f>'3.2.3'!I39/'3.2.3.a'!$I$106</f>
        <v>2.4632573030315214E-4</v>
      </c>
      <c r="J39" s="148">
        <f>'3.2.3'!J39/'3.2.3.a'!$J$106</f>
        <v>2.5361748884021991E-4</v>
      </c>
      <c r="K39" s="148">
        <f>'3.2.3'!K39/'3.2.3.a'!$K$106</f>
        <v>2.4436903850593529E-4</v>
      </c>
      <c r="L39" s="148">
        <f>'3.2.3'!L39/'3.2.3.a'!$L$106</f>
        <v>2.6876154596053721E-4</v>
      </c>
      <c r="M39" s="148">
        <f>'3.2.3'!M39/'3.2.3.a'!$M$106</f>
        <v>2.540042947296174E-4</v>
      </c>
    </row>
    <row r="40" spans="1:13" s="48" customFormat="1" ht="20.100000000000001" customHeight="1" x14ac:dyDescent="0.25">
      <c r="A40" s="45" t="s">
        <v>486</v>
      </c>
      <c r="B40" s="56" t="s">
        <v>449</v>
      </c>
      <c r="C40" s="148">
        <f>'3.2.3'!C40/'3.2.3.a'!$C$106</f>
        <v>0</v>
      </c>
      <c r="D40" s="148">
        <f>'3.2.3'!D40/'3.2.3.a'!$D$106</f>
        <v>0</v>
      </c>
      <c r="E40" s="148">
        <f>'3.2.3'!E40/'3.2.3.a'!$E$106</f>
        <v>0</v>
      </c>
      <c r="F40" s="148">
        <f>'3.2.3'!F40/'3.2.3.a'!$F$106</f>
        <v>0</v>
      </c>
      <c r="G40" s="148">
        <f>'3.2.3'!G40/'3.2.3.a'!$G$106</f>
        <v>0</v>
      </c>
      <c r="H40" s="148">
        <f>'3.2.3'!H40/'3.2.3.a'!$H$106</f>
        <v>0</v>
      </c>
      <c r="I40" s="148">
        <f>'3.2.3'!I40/'3.2.3.a'!$I$106</f>
        <v>0</v>
      </c>
      <c r="J40" s="148">
        <f>'3.2.3'!J40/'3.2.3.a'!$J$106</f>
        <v>0</v>
      </c>
      <c r="K40" s="148">
        <f>'3.2.3'!K40/'3.2.3.a'!$K$106</f>
        <v>0</v>
      </c>
      <c r="L40" s="148">
        <f>'3.2.3'!L40/'3.2.3.a'!$L$106</f>
        <v>0</v>
      </c>
      <c r="M40" s="148">
        <f>'3.2.3'!M40/'3.2.3.a'!$M$106</f>
        <v>0</v>
      </c>
    </row>
    <row r="41" spans="1:13" ht="20.100000000000001" customHeight="1" x14ac:dyDescent="0.25">
      <c r="A41" s="21">
        <v>11414</v>
      </c>
      <c r="B41" s="22" t="s">
        <v>450</v>
      </c>
      <c r="C41" s="147">
        <f>'3.2.3'!C41/'3.2.3.a'!$C$106</f>
        <v>0</v>
      </c>
      <c r="D41" s="147">
        <f>'3.2.3'!D41/'3.2.3.a'!$D$106</f>
        <v>0</v>
      </c>
      <c r="E41" s="147">
        <f>'3.2.3'!E41/'3.2.3.a'!$E$106</f>
        <v>0</v>
      </c>
      <c r="F41" s="147">
        <f>'3.2.3'!F41/'3.2.3.a'!$F$106</f>
        <v>0</v>
      </c>
      <c r="G41" s="147">
        <f>'3.2.3'!G41/'3.2.3.a'!$G$106</f>
        <v>0</v>
      </c>
      <c r="H41" s="147">
        <f>'3.2.3'!H41/'3.2.3.a'!$H$106</f>
        <v>0</v>
      </c>
      <c r="I41" s="147">
        <f>'3.2.3'!I41/'3.2.3.a'!$I$106</f>
        <v>0</v>
      </c>
      <c r="J41" s="147">
        <f>'3.2.3'!J41/'3.2.3.a'!$J$106</f>
        <v>0</v>
      </c>
      <c r="K41" s="147">
        <f>'3.2.3'!K41/'3.2.3.a'!$K$106</f>
        <v>0</v>
      </c>
      <c r="L41" s="147">
        <f>'3.2.3'!L41/'3.2.3.a'!$L$106</f>
        <v>0</v>
      </c>
      <c r="M41" s="147">
        <f>'3.2.3'!M41/'3.2.3.a'!$M$106</f>
        <v>0</v>
      </c>
    </row>
    <row r="42" spans="1:13" ht="20.100000000000001" customHeight="1" x14ac:dyDescent="0.25">
      <c r="A42" s="38">
        <v>1142</v>
      </c>
      <c r="B42" s="39" t="s">
        <v>451</v>
      </c>
      <c r="C42" s="214">
        <f>'3.2.3'!C42/'3.2.3.a'!$C$106</f>
        <v>0</v>
      </c>
      <c r="D42" s="214">
        <f>'3.2.3'!D42/'3.2.3.a'!$D$106</f>
        <v>0</v>
      </c>
      <c r="E42" s="214">
        <f>'3.2.3'!E42/'3.2.3.a'!$E$106</f>
        <v>0</v>
      </c>
      <c r="F42" s="214">
        <f>'3.2.3'!F42/'3.2.3.a'!$F$106</f>
        <v>0</v>
      </c>
      <c r="G42" s="214">
        <f>'3.2.3'!G42/'3.2.3.a'!$G$106</f>
        <v>0</v>
      </c>
      <c r="H42" s="214">
        <f>'3.2.3'!H42/'3.2.3.a'!$H$106</f>
        <v>0</v>
      </c>
      <c r="I42" s="214">
        <f>'3.2.3'!I42/'3.2.3.a'!$I$106</f>
        <v>0</v>
      </c>
      <c r="J42" s="214">
        <f>'3.2.3'!J42/'3.2.3.a'!$J$106</f>
        <v>0</v>
      </c>
      <c r="K42" s="214">
        <f>'3.2.3'!K42/'3.2.3.a'!$K$106</f>
        <v>0</v>
      </c>
      <c r="L42" s="214">
        <f>'3.2.3'!L42/'3.2.3.a'!$L$106</f>
        <v>0</v>
      </c>
      <c r="M42" s="214">
        <f>'3.2.3'!M42/'3.2.3.a'!$M$106</f>
        <v>0</v>
      </c>
    </row>
    <row r="43" spans="1:13" ht="20.100000000000001" customHeight="1" x14ac:dyDescent="0.25">
      <c r="A43" s="38">
        <v>1143</v>
      </c>
      <c r="B43" s="39" t="s">
        <v>268</v>
      </c>
      <c r="C43" s="214">
        <f>'3.2.3'!C43/'3.2.3.a'!$C$106</f>
        <v>0</v>
      </c>
      <c r="D43" s="214">
        <f>'3.2.3'!D43/'3.2.3.a'!$D$106</f>
        <v>0</v>
      </c>
      <c r="E43" s="214">
        <f>'3.2.3'!E43/'3.2.3.a'!$E$106</f>
        <v>0</v>
      </c>
      <c r="F43" s="214">
        <f>'3.2.3'!F43/'3.2.3.a'!$F$106</f>
        <v>0</v>
      </c>
      <c r="G43" s="214">
        <f>'3.2.3'!G43/'3.2.3.a'!$G$106</f>
        <v>0</v>
      </c>
      <c r="H43" s="214">
        <f>'3.2.3'!H43/'3.2.3.a'!$H$106</f>
        <v>0</v>
      </c>
      <c r="I43" s="214">
        <f>'3.2.3'!I43/'3.2.3.a'!$I$106</f>
        <v>0</v>
      </c>
      <c r="J43" s="214">
        <f>'3.2.3'!J43/'3.2.3.a'!$J$106</f>
        <v>0</v>
      </c>
      <c r="K43" s="214">
        <f>'3.2.3'!K43/'3.2.3.a'!$K$106</f>
        <v>0</v>
      </c>
      <c r="L43" s="214">
        <f>'3.2.3'!L43/'3.2.3.a'!$L$106</f>
        <v>0</v>
      </c>
      <c r="M43" s="214">
        <f>'3.2.3'!M43/'3.2.3.a'!$M$106</f>
        <v>0</v>
      </c>
    </row>
    <row r="44" spans="1:13" ht="20.100000000000001" customHeight="1" x14ac:dyDescent="0.25">
      <c r="A44" s="38">
        <v>1144</v>
      </c>
      <c r="B44" s="39" t="s">
        <v>269</v>
      </c>
      <c r="C44" s="214">
        <f>'3.2.3'!C44/'3.2.3.a'!$C$106</f>
        <v>2.150487939952346E-5</v>
      </c>
      <c r="D44" s="214">
        <f>'3.2.3'!D44/'3.2.3.a'!$D$106</f>
        <v>2.6084552491075946E-5</v>
      </c>
      <c r="E44" s="214">
        <f>'3.2.3'!E44/'3.2.3.a'!$E$106</f>
        <v>3.0878309421445725E-5</v>
      </c>
      <c r="F44" s="214">
        <f>'3.2.3'!F44/'3.2.3.a'!$F$106</f>
        <v>1.6173196046079062E-5</v>
      </c>
      <c r="G44" s="214">
        <f>'3.2.3'!G44/'3.2.3.a'!$G$106</f>
        <v>1.5310582231764128E-5</v>
      </c>
      <c r="H44" s="214">
        <f>'3.2.3'!H44/'3.2.3.a'!$H$106</f>
        <v>3.9312015945529753E-5</v>
      </c>
      <c r="I44" s="214">
        <f>'3.2.3'!I44/'3.2.3.a'!$I$106</f>
        <v>3.3114227070269734E-5</v>
      </c>
      <c r="J44" s="214">
        <f>'3.2.3'!J44/'3.2.3.a'!$J$106</f>
        <v>4.5288600363010862E-5</v>
      </c>
      <c r="K44" s="214">
        <f>'3.2.3'!K44/'3.2.3.a'!$K$106</f>
        <v>3.6846729543280197E-5</v>
      </c>
      <c r="L44" s="214">
        <f>'3.2.3'!L44/'3.2.3.a'!$L$106</f>
        <v>3.4230427270017967E-5</v>
      </c>
      <c r="M44" s="214">
        <f>'3.2.3'!M44/'3.2.3.a'!$M$106</f>
        <v>3.1162396544311443E-5</v>
      </c>
    </row>
    <row r="45" spans="1:13" s="48" customFormat="1" ht="20.100000000000001" customHeight="1" x14ac:dyDescent="0.25">
      <c r="A45" s="45" t="s">
        <v>452</v>
      </c>
      <c r="B45" s="56" t="s">
        <v>453</v>
      </c>
      <c r="C45" s="148">
        <f>'3.2.3'!C45/'3.2.3.a'!$C$106</f>
        <v>0</v>
      </c>
      <c r="D45" s="148">
        <f>'3.2.3'!D45/'3.2.3.a'!$D$106</f>
        <v>0</v>
      </c>
      <c r="E45" s="148">
        <f>'3.2.3'!E45/'3.2.3.a'!$E$106</f>
        <v>0</v>
      </c>
      <c r="F45" s="148">
        <f>'3.2.3'!F45/'3.2.3.a'!$F$106</f>
        <v>0</v>
      </c>
      <c r="G45" s="148">
        <f>'3.2.3'!G45/'3.2.3.a'!$G$106</f>
        <v>0</v>
      </c>
      <c r="H45" s="148">
        <f>'3.2.3'!H45/'3.2.3.a'!$H$106</f>
        <v>0</v>
      </c>
      <c r="I45" s="148">
        <f>'3.2.3'!I45/'3.2.3.a'!$I$106</f>
        <v>0</v>
      </c>
      <c r="J45" s="148">
        <f>'3.2.3'!J45/'3.2.3.a'!$J$106</f>
        <v>0</v>
      </c>
      <c r="K45" s="148">
        <f>'3.2.3'!K45/'3.2.3.a'!$K$106</f>
        <v>0</v>
      </c>
      <c r="L45" s="148">
        <f>'3.2.3'!L45/'3.2.3.a'!$L$106</f>
        <v>0</v>
      </c>
      <c r="M45" s="148">
        <f>'3.2.3'!M45/'3.2.3.a'!$M$106</f>
        <v>0</v>
      </c>
    </row>
    <row r="46" spans="1:13" s="48" customFormat="1" ht="20.100000000000001" customHeight="1" x14ac:dyDescent="0.25">
      <c r="A46" s="45" t="s">
        <v>454</v>
      </c>
      <c r="B46" s="56" t="s">
        <v>455</v>
      </c>
      <c r="C46" s="148">
        <f>'3.2.3'!C46/'3.2.3.a'!$C$106</f>
        <v>0</v>
      </c>
      <c r="D46" s="148">
        <f>'3.2.3'!D46/'3.2.3.a'!$D$106</f>
        <v>0</v>
      </c>
      <c r="E46" s="148">
        <f>'3.2.3'!E46/'3.2.3.a'!$E$106</f>
        <v>0</v>
      </c>
      <c r="F46" s="148">
        <f>'3.2.3'!F46/'3.2.3.a'!$F$106</f>
        <v>0</v>
      </c>
      <c r="G46" s="148">
        <f>'3.2.3'!G46/'3.2.3.a'!$G$106</f>
        <v>0</v>
      </c>
      <c r="H46" s="148">
        <f>'3.2.3'!H46/'3.2.3.a'!$H$106</f>
        <v>0</v>
      </c>
      <c r="I46" s="148">
        <f>'3.2.3'!I46/'3.2.3.a'!$I$106</f>
        <v>0</v>
      </c>
      <c r="J46" s="148">
        <f>'3.2.3'!J46/'3.2.3.a'!$J$106</f>
        <v>0</v>
      </c>
      <c r="K46" s="148">
        <f>'3.2.3'!K46/'3.2.3.a'!$K$106</f>
        <v>0</v>
      </c>
      <c r="L46" s="148">
        <f>'3.2.3'!L46/'3.2.3.a'!$L$106</f>
        <v>0</v>
      </c>
      <c r="M46" s="148">
        <f>'3.2.3'!M46/'3.2.3.a'!$M$106</f>
        <v>0</v>
      </c>
    </row>
    <row r="47" spans="1:13" s="48" customFormat="1" ht="20.100000000000001" customHeight="1" x14ac:dyDescent="0.25">
      <c r="A47" s="45" t="s">
        <v>456</v>
      </c>
      <c r="B47" s="56" t="s">
        <v>457</v>
      </c>
      <c r="C47" s="148">
        <f>'3.2.3'!C47/'3.2.3.a'!$C$106</f>
        <v>0</v>
      </c>
      <c r="D47" s="148">
        <f>'3.2.3'!D47/'3.2.3.a'!$D$106</f>
        <v>0</v>
      </c>
      <c r="E47" s="148">
        <f>'3.2.3'!E47/'3.2.3.a'!$E$106</f>
        <v>0</v>
      </c>
      <c r="F47" s="148">
        <f>'3.2.3'!F47/'3.2.3.a'!$F$106</f>
        <v>0</v>
      </c>
      <c r="G47" s="148">
        <f>'3.2.3'!G47/'3.2.3.a'!$G$106</f>
        <v>0</v>
      </c>
      <c r="H47" s="148">
        <f>'3.2.3'!H47/'3.2.3.a'!$H$106</f>
        <v>0</v>
      </c>
      <c r="I47" s="148">
        <f>'3.2.3'!I47/'3.2.3.a'!$I$106</f>
        <v>0</v>
      </c>
      <c r="J47" s="148">
        <f>'3.2.3'!J47/'3.2.3.a'!$J$106</f>
        <v>0</v>
      </c>
      <c r="K47" s="148">
        <f>'3.2.3'!K47/'3.2.3.a'!$K$106</f>
        <v>0</v>
      </c>
      <c r="L47" s="148">
        <f>'3.2.3'!L47/'3.2.3.a'!$L$106</f>
        <v>0</v>
      </c>
      <c r="M47" s="148">
        <f>'3.2.3'!M47/'3.2.3.a'!$M$106</f>
        <v>0</v>
      </c>
    </row>
    <row r="48" spans="1:13" s="48" customFormat="1" ht="20.100000000000001" customHeight="1" x14ac:dyDescent="0.25">
      <c r="A48" s="45" t="s">
        <v>458</v>
      </c>
      <c r="B48" s="56" t="s">
        <v>488</v>
      </c>
      <c r="C48" s="148">
        <f>'3.2.3'!C48/'3.2.3.a'!$C$106</f>
        <v>2.150487948444702E-5</v>
      </c>
      <c r="D48" s="148">
        <f>'3.2.3'!D48/'3.2.3.a'!$D$106</f>
        <v>2.6084552548200777E-5</v>
      </c>
      <c r="E48" s="148">
        <f>'3.2.3'!E48/'3.2.3.a'!$E$106</f>
        <v>3.0878309327983121E-5</v>
      </c>
      <c r="F48" s="148">
        <f>'3.2.3'!F48/'3.2.3.a'!$F$106</f>
        <v>1.6173196046079062E-5</v>
      </c>
      <c r="G48" s="148">
        <f>'3.2.3'!G48/'3.2.3.a'!$G$106</f>
        <v>1.5310582231764128E-5</v>
      </c>
      <c r="H48" s="148">
        <f>'3.2.3'!H48/'3.2.3.a'!$H$106</f>
        <v>3.885401332135381E-5</v>
      </c>
      <c r="I48" s="148">
        <f>'3.2.3'!I48/'3.2.3.a'!$I$106</f>
        <v>3.2712846180643283E-5</v>
      </c>
      <c r="J48" s="148">
        <f>'3.2.3'!J48/'3.2.3.a'!$J$106</f>
        <v>4.4862107052501485E-5</v>
      </c>
      <c r="K48" s="148">
        <f>'3.2.3'!K48/'3.2.3.a'!$K$106</f>
        <v>3.6468314211550012E-5</v>
      </c>
      <c r="L48" s="148">
        <f>'3.2.3'!L48/'3.2.3.a'!$L$106</f>
        <v>3.396849270200319E-5</v>
      </c>
      <c r="M48" s="148">
        <f>'3.2.3'!M48/'3.2.3.a'!$M$106</f>
        <v>3.0848244465769588E-5</v>
      </c>
    </row>
    <row r="49" spans="1:13" s="48" customFormat="1" ht="20.100000000000001" customHeight="1" x14ac:dyDescent="0.25">
      <c r="A49" s="45" t="s">
        <v>489</v>
      </c>
      <c r="B49" s="56" t="s">
        <v>459</v>
      </c>
      <c r="C49" s="148">
        <f>'3.2.3'!C49/'3.2.3.a'!$C$106</f>
        <v>-8.4923561407174496E-14</v>
      </c>
      <c r="D49" s="148">
        <f>'3.2.3'!D49/'3.2.3.a'!$D$106</f>
        <v>-5.7124828608322806E-14</v>
      </c>
      <c r="E49" s="148">
        <f>'3.2.3'!E49/'3.2.3.a'!$E$106</f>
        <v>9.3462608435644356E-14</v>
      </c>
      <c r="F49" s="148">
        <f>'3.2.3'!F49/'3.2.3.a'!$F$106</f>
        <v>0</v>
      </c>
      <c r="G49" s="148">
        <f>'3.2.3'!G49/'3.2.3.a'!$G$106</f>
        <v>0</v>
      </c>
      <c r="H49" s="148">
        <f>'3.2.3'!H49/'3.2.3.a'!$H$106</f>
        <v>-3.3356723523556913E-15</v>
      </c>
      <c r="I49" s="148">
        <f>'3.2.3'!I49/'3.2.3.a'!$I$106</f>
        <v>0</v>
      </c>
      <c r="J49" s="148">
        <f>'3.2.3'!J49/'3.2.3.a'!$J$106</f>
        <v>0</v>
      </c>
      <c r="K49" s="148">
        <f>'3.2.3'!K49/'3.2.3.a'!$K$106</f>
        <v>0</v>
      </c>
      <c r="L49" s="148">
        <f>'3.2.3'!L49/'3.2.3.a'!$L$106</f>
        <v>0</v>
      </c>
      <c r="M49" s="148">
        <f>'3.2.3'!M49/'3.2.3.a'!$M$106</f>
        <v>0</v>
      </c>
    </row>
    <row r="50" spans="1:13" ht="20.100000000000001" customHeight="1" x14ac:dyDescent="0.25">
      <c r="A50" s="38">
        <v>1145</v>
      </c>
      <c r="B50" s="39" t="s">
        <v>270</v>
      </c>
      <c r="C50" s="214">
        <f>'3.2.3'!C50/'3.2.3.a'!$C$106</f>
        <v>2.0079994648128196E-3</v>
      </c>
      <c r="D50" s="214">
        <f>'3.2.3'!D50/'3.2.3.a'!$D$106</f>
        <v>2.0262814367181048E-3</v>
      </c>
      <c r="E50" s="214">
        <f>'3.2.3'!E50/'3.2.3.a'!$E$106</f>
        <v>2.1997187599460824E-3</v>
      </c>
      <c r="F50" s="214">
        <f>'3.2.3'!F50/'3.2.3.a'!$F$106</f>
        <v>2.2489284479044742E-3</v>
      </c>
      <c r="G50" s="214">
        <f>'3.2.3'!G50/'3.2.3.a'!$G$106</f>
        <v>2.2654855508428173E-3</v>
      </c>
      <c r="H50" s="214">
        <f>'3.2.3'!H50/'3.2.3.a'!$H$106</f>
        <v>2.3048962867794924E-3</v>
      </c>
      <c r="I50" s="214">
        <f>'3.2.3'!I50/'3.2.3.a'!$I$106</f>
        <v>2.4611166622706608E-3</v>
      </c>
      <c r="J50" s="214">
        <f>'3.2.3'!J50/'3.2.3.a'!$J$106</f>
        <v>2.5807395213043776E-3</v>
      </c>
      <c r="K50" s="214">
        <f>'3.2.3'!K50/'3.2.3.a'!$K$106</f>
        <v>2.6375886271292948E-3</v>
      </c>
      <c r="L50" s="214">
        <f>'3.2.3'!L50/'3.2.3.a'!$L$106</f>
        <v>3.0159044518410206E-3</v>
      </c>
      <c r="M50" s="214">
        <f>'3.2.3'!M50/'3.2.3.a'!$M$106</f>
        <v>2.5741955342417685E-3</v>
      </c>
    </row>
    <row r="51" spans="1:13" ht="20.100000000000001" customHeight="1" x14ac:dyDescent="0.25">
      <c r="A51" s="21">
        <v>11451</v>
      </c>
      <c r="B51" s="22" t="s">
        <v>271</v>
      </c>
      <c r="C51" s="147">
        <f>'3.2.3'!C51/'3.2.3.a'!$C$106</f>
        <v>0</v>
      </c>
      <c r="D51" s="147">
        <f>'3.2.3'!D51/'3.2.3.a'!$D$106</f>
        <v>0</v>
      </c>
      <c r="E51" s="147">
        <f>'3.2.3'!E51/'3.2.3.a'!$E$106</f>
        <v>0</v>
      </c>
      <c r="F51" s="147">
        <f>'3.2.3'!F51/'3.2.3.a'!$F$106</f>
        <v>0</v>
      </c>
      <c r="G51" s="147">
        <f>'3.2.3'!G51/'3.2.3.a'!$G$106</f>
        <v>0</v>
      </c>
      <c r="H51" s="147">
        <f>'3.2.3'!H51/'3.2.3.a'!$H$106</f>
        <v>0</v>
      </c>
      <c r="I51" s="147">
        <f>'3.2.3'!I51/'3.2.3.a'!$I$106</f>
        <v>0</v>
      </c>
      <c r="J51" s="147">
        <f>'3.2.3'!J51/'3.2.3.a'!$J$106</f>
        <v>0</v>
      </c>
      <c r="K51" s="147">
        <f>'3.2.3'!K51/'3.2.3.a'!$K$106</f>
        <v>0</v>
      </c>
      <c r="L51" s="147">
        <f>'3.2.3'!L51/'3.2.3.a'!$L$106</f>
        <v>0</v>
      </c>
      <c r="M51" s="147">
        <f>'3.2.3'!M51/'3.2.3.a'!$M$106</f>
        <v>0</v>
      </c>
    </row>
    <row r="52" spans="1:13" ht="20.100000000000001" customHeight="1" x14ac:dyDescent="0.25">
      <c r="A52" s="21">
        <v>11452</v>
      </c>
      <c r="B52" s="22" t="s">
        <v>460</v>
      </c>
      <c r="C52" s="147">
        <f>'3.2.3'!C52/'3.2.3.a'!$C$106</f>
        <v>2.0079994648128196E-3</v>
      </c>
      <c r="D52" s="147">
        <f>'3.2.3'!D52/'3.2.3.a'!$D$106</f>
        <v>2.0262814367181048E-3</v>
      </c>
      <c r="E52" s="147">
        <f>'3.2.3'!E52/'3.2.3.a'!$E$106</f>
        <v>2.1997187599460824E-3</v>
      </c>
      <c r="F52" s="147">
        <f>'3.2.3'!F52/'3.2.3.a'!$F$106</f>
        <v>2.2489284479044742E-3</v>
      </c>
      <c r="G52" s="147">
        <f>'3.2.3'!G52/'3.2.3.a'!$G$106</f>
        <v>2.2654855508428173E-3</v>
      </c>
      <c r="H52" s="147">
        <f>'3.2.3'!H52/'3.2.3.a'!$H$106</f>
        <v>2.3048962867794924E-3</v>
      </c>
      <c r="I52" s="147">
        <f>'3.2.3'!I52/'3.2.3.a'!$I$106</f>
        <v>2.4611166622706608E-3</v>
      </c>
      <c r="J52" s="147">
        <f>'3.2.3'!J52/'3.2.3.a'!$J$106</f>
        <v>2.5807395213043776E-3</v>
      </c>
      <c r="K52" s="147">
        <f>'3.2.3'!K52/'3.2.3.a'!$K$106</f>
        <v>2.6375886271292948E-3</v>
      </c>
      <c r="L52" s="147">
        <f>'3.2.3'!L52/'3.2.3.a'!$L$106</f>
        <v>3.0159044518410206E-3</v>
      </c>
      <c r="M52" s="147">
        <f>'3.2.3'!M52/'3.2.3.a'!$M$106</f>
        <v>2.5741955342417685E-3</v>
      </c>
    </row>
    <row r="53" spans="1:13" s="41" customFormat="1" ht="20.100000000000001" customHeight="1" x14ac:dyDescent="0.25">
      <c r="A53" s="38">
        <v>1146</v>
      </c>
      <c r="B53" s="39" t="s">
        <v>272</v>
      </c>
      <c r="C53" s="214">
        <f>'3.2.3'!C53/'3.2.3.a'!$C$106</f>
        <v>0</v>
      </c>
      <c r="D53" s="214">
        <f>'3.2.3'!D53/'3.2.3.a'!$D$106</f>
        <v>0</v>
      </c>
      <c r="E53" s="214">
        <f>'3.2.3'!E53/'3.2.3.a'!$E$106</f>
        <v>0</v>
      </c>
      <c r="F53" s="214">
        <f>'3.2.3'!F53/'3.2.3.a'!$F$106</f>
        <v>0</v>
      </c>
      <c r="G53" s="214">
        <f>'3.2.3'!G53/'3.2.3.a'!$G$106</f>
        <v>0</v>
      </c>
      <c r="H53" s="214">
        <f>'3.2.3'!H53/'3.2.3.a'!$H$106</f>
        <v>0</v>
      </c>
      <c r="I53" s="214">
        <f>'3.2.3'!I53/'3.2.3.a'!$I$106</f>
        <v>0</v>
      </c>
      <c r="J53" s="214">
        <f>'3.2.3'!J53/'3.2.3.a'!$J$106</f>
        <v>0</v>
      </c>
      <c r="K53" s="214">
        <f>'3.2.3'!K53/'3.2.3.a'!$K$106</f>
        <v>0</v>
      </c>
      <c r="L53" s="214">
        <f>'3.2.3'!L53/'3.2.3.a'!$L$106</f>
        <v>0</v>
      </c>
      <c r="M53" s="214">
        <f>'3.2.3'!M53/'3.2.3.a'!$M$106</f>
        <v>0</v>
      </c>
    </row>
    <row r="54" spans="1:13" ht="20.100000000000001" customHeight="1" x14ac:dyDescent="0.25">
      <c r="A54" s="35">
        <v>115</v>
      </c>
      <c r="B54" s="36" t="s">
        <v>273</v>
      </c>
      <c r="C54" s="146">
        <f>'3.2.3'!C54/'3.2.3.a'!$C$106</f>
        <v>0</v>
      </c>
      <c r="D54" s="146">
        <f>'3.2.3'!D54/'3.2.3.a'!$D$106</f>
        <v>0</v>
      </c>
      <c r="E54" s="146">
        <f>'3.2.3'!E54/'3.2.3.a'!$E$106</f>
        <v>0</v>
      </c>
      <c r="F54" s="146">
        <f>'3.2.3'!F54/'3.2.3.a'!$F$106</f>
        <v>0</v>
      </c>
      <c r="G54" s="146">
        <f>'3.2.3'!G54/'3.2.3.a'!$G$106</f>
        <v>0</v>
      </c>
      <c r="H54" s="146">
        <f>'3.2.3'!H54/'3.2.3.a'!$H$106</f>
        <v>0</v>
      </c>
      <c r="I54" s="146">
        <f>'3.2.3'!I54/'3.2.3.a'!$I$106</f>
        <v>0</v>
      </c>
      <c r="J54" s="146">
        <f>'3.2.3'!J54/'3.2.3.a'!$J$106</f>
        <v>0</v>
      </c>
      <c r="K54" s="146">
        <f>'3.2.3'!K54/'3.2.3.a'!$K$106</f>
        <v>0</v>
      </c>
      <c r="L54" s="146">
        <f>'3.2.3'!L54/'3.2.3.a'!$L$106</f>
        <v>0</v>
      </c>
      <c r="M54" s="146">
        <f>'3.2.3'!M54/'3.2.3.a'!$M$106</f>
        <v>0</v>
      </c>
    </row>
    <row r="55" spans="1:13" ht="20.100000000000001" customHeight="1" x14ac:dyDescent="0.25">
      <c r="A55" s="21">
        <v>1151</v>
      </c>
      <c r="B55" s="22" t="s">
        <v>461</v>
      </c>
      <c r="C55" s="147">
        <f>'3.2.3'!C55/'3.2.3.a'!$C$106</f>
        <v>0</v>
      </c>
      <c r="D55" s="147">
        <f>'3.2.3'!D55/'3.2.3.a'!$D$106</f>
        <v>0</v>
      </c>
      <c r="E55" s="147">
        <f>'3.2.3'!E55/'3.2.3.a'!$E$106</f>
        <v>0</v>
      </c>
      <c r="F55" s="147">
        <f>'3.2.3'!F55/'3.2.3.a'!$F$106</f>
        <v>0</v>
      </c>
      <c r="G55" s="147">
        <f>'3.2.3'!G55/'3.2.3.a'!$G$106</f>
        <v>0</v>
      </c>
      <c r="H55" s="147">
        <f>'3.2.3'!H55/'3.2.3.a'!$H$106</f>
        <v>0</v>
      </c>
      <c r="I55" s="147">
        <f>'3.2.3'!I55/'3.2.3.a'!$I$106</f>
        <v>0</v>
      </c>
      <c r="J55" s="147">
        <f>'3.2.3'!J55/'3.2.3.a'!$J$106</f>
        <v>0</v>
      </c>
      <c r="K55" s="147">
        <f>'3.2.3'!K55/'3.2.3.a'!$K$106</f>
        <v>0</v>
      </c>
      <c r="L55" s="147">
        <f>'3.2.3'!L55/'3.2.3.a'!$L$106</f>
        <v>0</v>
      </c>
      <c r="M55" s="147">
        <f>'3.2.3'!M55/'3.2.3.a'!$M$106</f>
        <v>0</v>
      </c>
    </row>
    <row r="56" spans="1:13" ht="20.100000000000001" customHeight="1" x14ac:dyDescent="0.25">
      <c r="A56" s="21">
        <v>1152</v>
      </c>
      <c r="B56" s="22" t="s">
        <v>462</v>
      </c>
      <c r="C56" s="147">
        <f>'3.2.3'!C56/'3.2.3.a'!$C$106</f>
        <v>0</v>
      </c>
      <c r="D56" s="147">
        <f>'3.2.3'!D56/'3.2.3.a'!$D$106</f>
        <v>0</v>
      </c>
      <c r="E56" s="147">
        <f>'3.2.3'!E56/'3.2.3.a'!$E$106</f>
        <v>0</v>
      </c>
      <c r="F56" s="147">
        <f>'3.2.3'!F56/'3.2.3.a'!$F$106</f>
        <v>0</v>
      </c>
      <c r="G56" s="147">
        <f>'3.2.3'!G56/'3.2.3.a'!$G$106</f>
        <v>0</v>
      </c>
      <c r="H56" s="147">
        <f>'3.2.3'!H56/'3.2.3.a'!$H$106</f>
        <v>0</v>
      </c>
      <c r="I56" s="147">
        <f>'3.2.3'!I56/'3.2.3.a'!$I$106</f>
        <v>0</v>
      </c>
      <c r="J56" s="147">
        <f>'3.2.3'!J56/'3.2.3.a'!$J$106</f>
        <v>0</v>
      </c>
      <c r="K56" s="147">
        <f>'3.2.3'!K56/'3.2.3.a'!$K$106</f>
        <v>0</v>
      </c>
      <c r="L56" s="147">
        <f>'3.2.3'!L56/'3.2.3.a'!$L$106</f>
        <v>0</v>
      </c>
      <c r="M56" s="147">
        <f>'3.2.3'!M56/'3.2.3.a'!$M$106</f>
        <v>0</v>
      </c>
    </row>
    <row r="57" spans="1:13" ht="20.100000000000001" customHeight="1" x14ac:dyDescent="0.25">
      <c r="A57" s="21">
        <v>1153</v>
      </c>
      <c r="B57" s="22" t="s">
        <v>274</v>
      </c>
      <c r="C57" s="147">
        <f>'3.2.3'!C57/'3.2.3.a'!$C$106</f>
        <v>0</v>
      </c>
      <c r="D57" s="147">
        <f>'3.2.3'!D57/'3.2.3.a'!$D$106</f>
        <v>0</v>
      </c>
      <c r="E57" s="147">
        <f>'3.2.3'!E57/'3.2.3.a'!$E$106</f>
        <v>0</v>
      </c>
      <c r="F57" s="147">
        <f>'3.2.3'!F57/'3.2.3.a'!$F$106</f>
        <v>0</v>
      </c>
      <c r="G57" s="147">
        <f>'3.2.3'!G57/'3.2.3.a'!$G$106</f>
        <v>0</v>
      </c>
      <c r="H57" s="147">
        <f>'3.2.3'!H57/'3.2.3.a'!$H$106</f>
        <v>0</v>
      </c>
      <c r="I57" s="147">
        <f>'3.2.3'!I57/'3.2.3.a'!$I$106</f>
        <v>0</v>
      </c>
      <c r="J57" s="147">
        <f>'3.2.3'!J57/'3.2.3.a'!$J$106</f>
        <v>0</v>
      </c>
      <c r="K57" s="147">
        <f>'3.2.3'!K57/'3.2.3.a'!$K$106</f>
        <v>0</v>
      </c>
      <c r="L57" s="147">
        <f>'3.2.3'!L57/'3.2.3.a'!$L$106</f>
        <v>0</v>
      </c>
      <c r="M57" s="147">
        <f>'3.2.3'!M57/'3.2.3.a'!$M$106</f>
        <v>0</v>
      </c>
    </row>
    <row r="58" spans="1:13" ht="20.100000000000001" customHeight="1" x14ac:dyDescent="0.25">
      <c r="A58" s="21">
        <v>1154</v>
      </c>
      <c r="B58" s="22" t="s">
        <v>275</v>
      </c>
      <c r="C58" s="147">
        <f>'3.2.3'!C58/'3.2.3.a'!$C$106</f>
        <v>0</v>
      </c>
      <c r="D58" s="147">
        <f>'3.2.3'!D58/'3.2.3.a'!$D$106</f>
        <v>0</v>
      </c>
      <c r="E58" s="147">
        <f>'3.2.3'!E58/'3.2.3.a'!$E$106</f>
        <v>0</v>
      </c>
      <c r="F58" s="147">
        <f>'3.2.3'!F58/'3.2.3.a'!$F$106</f>
        <v>0</v>
      </c>
      <c r="G58" s="147">
        <f>'3.2.3'!G58/'3.2.3.a'!$G$106</f>
        <v>0</v>
      </c>
      <c r="H58" s="147">
        <f>'3.2.3'!H58/'3.2.3.a'!$H$106</f>
        <v>0</v>
      </c>
      <c r="I58" s="147">
        <f>'3.2.3'!I58/'3.2.3.a'!$I$106</f>
        <v>0</v>
      </c>
      <c r="J58" s="147">
        <f>'3.2.3'!J58/'3.2.3.a'!$J$106</f>
        <v>0</v>
      </c>
      <c r="K58" s="147">
        <f>'3.2.3'!K58/'3.2.3.a'!$K$106</f>
        <v>0</v>
      </c>
      <c r="L58" s="147">
        <f>'3.2.3'!L58/'3.2.3.a'!$L$106</f>
        <v>0</v>
      </c>
      <c r="M58" s="147">
        <f>'3.2.3'!M58/'3.2.3.a'!$M$106</f>
        <v>0</v>
      </c>
    </row>
    <row r="59" spans="1:13" ht="20.100000000000001" customHeight="1" x14ac:dyDescent="0.25">
      <c r="A59" s="21">
        <v>1155</v>
      </c>
      <c r="B59" s="22" t="s">
        <v>276</v>
      </c>
      <c r="C59" s="147">
        <f>'3.2.3'!C59/'3.2.3.a'!$C$106</f>
        <v>0</v>
      </c>
      <c r="D59" s="147">
        <f>'3.2.3'!D59/'3.2.3.a'!$D$106</f>
        <v>0</v>
      </c>
      <c r="E59" s="147">
        <f>'3.2.3'!E59/'3.2.3.a'!$E$106</f>
        <v>0</v>
      </c>
      <c r="F59" s="147">
        <f>'3.2.3'!F59/'3.2.3.a'!$F$106</f>
        <v>0</v>
      </c>
      <c r="G59" s="147">
        <f>'3.2.3'!G59/'3.2.3.a'!$G$106</f>
        <v>0</v>
      </c>
      <c r="H59" s="147">
        <f>'3.2.3'!H59/'3.2.3.a'!$H$106</f>
        <v>0</v>
      </c>
      <c r="I59" s="147">
        <f>'3.2.3'!I59/'3.2.3.a'!$I$106</f>
        <v>0</v>
      </c>
      <c r="J59" s="147">
        <f>'3.2.3'!J59/'3.2.3.a'!$J$106</f>
        <v>0</v>
      </c>
      <c r="K59" s="147">
        <f>'3.2.3'!K59/'3.2.3.a'!$K$106</f>
        <v>0</v>
      </c>
      <c r="L59" s="147">
        <f>'3.2.3'!L59/'3.2.3.a'!$L$106</f>
        <v>0</v>
      </c>
      <c r="M59" s="147">
        <f>'3.2.3'!M59/'3.2.3.a'!$M$106</f>
        <v>0</v>
      </c>
    </row>
    <row r="60" spans="1:13" ht="20.100000000000001" customHeight="1" x14ac:dyDescent="0.25">
      <c r="A60" s="21">
        <v>1156</v>
      </c>
      <c r="B60" s="22" t="s">
        <v>277</v>
      </c>
      <c r="C60" s="147">
        <f>'3.2.3'!C60/'3.2.3.a'!$C$106</f>
        <v>0</v>
      </c>
      <c r="D60" s="147">
        <f>'3.2.3'!D60/'3.2.3.a'!$D$106</f>
        <v>0</v>
      </c>
      <c r="E60" s="147">
        <f>'3.2.3'!E60/'3.2.3.a'!$E$106</f>
        <v>0</v>
      </c>
      <c r="F60" s="147">
        <f>'3.2.3'!F60/'3.2.3.a'!$F$106</f>
        <v>0</v>
      </c>
      <c r="G60" s="147">
        <f>'3.2.3'!G60/'3.2.3.a'!$G$106</f>
        <v>0</v>
      </c>
      <c r="H60" s="147">
        <f>'3.2.3'!H60/'3.2.3.a'!$H$106</f>
        <v>0</v>
      </c>
      <c r="I60" s="147">
        <f>'3.2.3'!I60/'3.2.3.a'!$I$106</f>
        <v>0</v>
      </c>
      <c r="J60" s="147">
        <f>'3.2.3'!J60/'3.2.3.a'!$J$106</f>
        <v>0</v>
      </c>
      <c r="K60" s="147">
        <f>'3.2.3'!K60/'3.2.3.a'!$K$106</f>
        <v>0</v>
      </c>
      <c r="L60" s="147">
        <f>'3.2.3'!L60/'3.2.3.a'!$L$106</f>
        <v>0</v>
      </c>
      <c r="M60" s="147">
        <f>'3.2.3'!M60/'3.2.3.a'!$M$106</f>
        <v>0</v>
      </c>
    </row>
    <row r="61" spans="1:13" ht="20.100000000000001" customHeight="1" x14ac:dyDescent="0.25">
      <c r="A61" s="35">
        <v>116</v>
      </c>
      <c r="B61" s="36" t="s">
        <v>278</v>
      </c>
      <c r="C61" s="146">
        <f>'3.2.3'!C61/'3.2.3.a'!$C$106</f>
        <v>0</v>
      </c>
      <c r="D61" s="146">
        <f>'3.2.3'!D61/'3.2.3.a'!$D$106</f>
        <v>0</v>
      </c>
      <c r="E61" s="146">
        <f>'3.2.3'!E61/'3.2.3.a'!$E$106</f>
        <v>0</v>
      </c>
      <c r="F61" s="146">
        <f>'3.2.3'!F61/'3.2.3.a'!$F$106</f>
        <v>0</v>
      </c>
      <c r="G61" s="146">
        <f>'3.2.3'!G61/'3.2.3.a'!$G$106</f>
        <v>0</v>
      </c>
      <c r="H61" s="146">
        <f>'3.2.3'!H61/'3.2.3.a'!$H$106</f>
        <v>0</v>
      </c>
      <c r="I61" s="146">
        <f>'3.2.3'!I61/'3.2.3.a'!$I$106</f>
        <v>0</v>
      </c>
      <c r="J61" s="146">
        <f>'3.2.3'!J61/'3.2.3.a'!$J$106</f>
        <v>0</v>
      </c>
      <c r="K61" s="146">
        <f>'3.2.3'!K61/'3.2.3.a'!$K$106</f>
        <v>0</v>
      </c>
      <c r="L61" s="146">
        <f>'3.2.3'!L61/'3.2.3.a'!$L$106</f>
        <v>0</v>
      </c>
      <c r="M61" s="146">
        <f>'3.2.3'!M61/'3.2.3.a'!$M$106</f>
        <v>0</v>
      </c>
    </row>
    <row r="62" spans="1:13" ht="20.100000000000001" customHeight="1" x14ac:dyDescent="0.25">
      <c r="A62" s="32">
        <v>12</v>
      </c>
      <c r="B62" s="33" t="s">
        <v>246</v>
      </c>
      <c r="C62" s="213">
        <f>'3.2.3'!C62/'3.2.3.a'!$C$106</f>
        <v>8.9222742783298409E-3</v>
      </c>
      <c r="D62" s="213">
        <f>'3.2.3'!D62/'3.2.3.a'!$D$106</f>
        <v>9.0807133128780835E-3</v>
      </c>
      <c r="E62" s="213">
        <f>'3.2.3'!E62/'3.2.3.a'!$E$106</f>
        <v>9.3371504452475305E-3</v>
      </c>
      <c r="F62" s="213">
        <f>'3.2.3'!F62/'3.2.3.a'!$F$106</f>
        <v>1.0121202038033851E-2</v>
      </c>
      <c r="G62" s="213">
        <f>'3.2.3'!G62/'3.2.3.a'!$G$106</f>
        <v>1.0033188661299026E-2</v>
      </c>
      <c r="H62" s="213">
        <f>'3.2.3'!H62/'3.2.3.a'!$H$106</f>
        <v>1.0863542880507598E-2</v>
      </c>
      <c r="I62" s="213">
        <f>'3.2.3'!I62/'3.2.3.a'!$I$106</f>
        <v>1.0831077209424996E-2</v>
      </c>
      <c r="J62" s="213">
        <f>'3.2.3'!J62/'3.2.3.a'!$J$106</f>
        <v>1.0643217063786872E-2</v>
      </c>
      <c r="K62" s="213">
        <f>'3.2.3'!K62/'3.2.3.a'!$K$106</f>
        <v>1.1015014834488626E-2</v>
      </c>
      <c r="L62" s="213">
        <f>'3.2.3'!L62/'3.2.3.a'!$L$106</f>
        <v>1.1641290792695987E-2</v>
      </c>
      <c r="M62" s="213">
        <f>'3.2.3'!M62/'3.2.3.a'!$M$106</f>
        <v>1.0985104483723657E-2</v>
      </c>
    </row>
    <row r="63" spans="1:13" ht="20.100000000000001" customHeight="1" x14ac:dyDescent="0.25">
      <c r="A63" s="35">
        <v>121</v>
      </c>
      <c r="B63" s="36" t="s">
        <v>279</v>
      </c>
      <c r="C63" s="146">
        <f>'3.2.3'!C63/'3.2.3.a'!$C$106</f>
        <v>0</v>
      </c>
      <c r="D63" s="146">
        <f>'3.2.3'!D63/'3.2.3.a'!$D$106</f>
        <v>0</v>
      </c>
      <c r="E63" s="146">
        <f>'3.2.3'!E63/'3.2.3.a'!$E$106</f>
        <v>0</v>
      </c>
      <c r="F63" s="146">
        <f>'3.2.3'!F63/'3.2.3.a'!$F$106</f>
        <v>0</v>
      </c>
      <c r="G63" s="146">
        <f>'3.2.3'!G63/'3.2.3.a'!$G$106</f>
        <v>0</v>
      </c>
      <c r="H63" s="146">
        <f>'3.2.3'!H63/'3.2.3.a'!$H$106</f>
        <v>0</v>
      </c>
      <c r="I63" s="146">
        <f>'3.2.3'!I63/'3.2.3.a'!$I$106</f>
        <v>0</v>
      </c>
      <c r="J63" s="146">
        <f>'3.2.3'!J63/'3.2.3.a'!$J$106</f>
        <v>0</v>
      </c>
      <c r="K63" s="146">
        <f>'3.2.3'!K63/'3.2.3.a'!$K$106</f>
        <v>0</v>
      </c>
      <c r="L63" s="146">
        <f>'3.2.3'!L63/'3.2.3.a'!$L$106</f>
        <v>0</v>
      </c>
      <c r="M63" s="146">
        <f>'3.2.3'!M63/'3.2.3.a'!$M$106</f>
        <v>0</v>
      </c>
    </row>
    <row r="64" spans="1:13" ht="20.100000000000001" customHeight="1" x14ac:dyDescent="0.25">
      <c r="A64" s="21">
        <v>1211</v>
      </c>
      <c r="B64" s="22" t="s">
        <v>280</v>
      </c>
      <c r="C64" s="147">
        <f>'3.2.3'!C64/'3.2.3.a'!$C$106</f>
        <v>0</v>
      </c>
      <c r="D64" s="147">
        <f>'3.2.3'!D64/'3.2.3.a'!$D$106</f>
        <v>0</v>
      </c>
      <c r="E64" s="147">
        <f>'3.2.3'!E64/'3.2.3.a'!$E$106</f>
        <v>0</v>
      </c>
      <c r="F64" s="147">
        <f>'3.2.3'!F64/'3.2.3.a'!$F$106</f>
        <v>0</v>
      </c>
      <c r="G64" s="147">
        <f>'3.2.3'!G64/'3.2.3.a'!$G$106</f>
        <v>0</v>
      </c>
      <c r="H64" s="147">
        <f>'3.2.3'!H64/'3.2.3.a'!$H$106</f>
        <v>0</v>
      </c>
      <c r="I64" s="147">
        <f>'3.2.3'!I64/'3.2.3.a'!$I$106</f>
        <v>0</v>
      </c>
      <c r="J64" s="147">
        <f>'3.2.3'!J64/'3.2.3.a'!$J$106</f>
        <v>0</v>
      </c>
      <c r="K64" s="147">
        <f>'3.2.3'!K64/'3.2.3.a'!$K$106</f>
        <v>0</v>
      </c>
      <c r="L64" s="147">
        <f>'3.2.3'!L64/'3.2.3.a'!$L$106</f>
        <v>0</v>
      </c>
      <c r="M64" s="147">
        <f>'3.2.3'!M64/'3.2.3.a'!$M$106</f>
        <v>0</v>
      </c>
    </row>
    <row r="65" spans="1:13" ht="20.100000000000001" customHeight="1" x14ac:dyDescent="0.25">
      <c r="A65" s="21">
        <v>1212</v>
      </c>
      <c r="B65" s="22" t="s">
        <v>281</v>
      </c>
      <c r="C65" s="147">
        <f>'3.2.3'!C65/'3.2.3.a'!$C$106</f>
        <v>0</v>
      </c>
      <c r="D65" s="147">
        <f>'3.2.3'!D65/'3.2.3.a'!$D$106</f>
        <v>0</v>
      </c>
      <c r="E65" s="147">
        <f>'3.2.3'!E65/'3.2.3.a'!$E$106</f>
        <v>0</v>
      </c>
      <c r="F65" s="147">
        <f>'3.2.3'!F65/'3.2.3.a'!$F$106</f>
        <v>0</v>
      </c>
      <c r="G65" s="147">
        <f>'3.2.3'!G65/'3.2.3.a'!$G$106</f>
        <v>0</v>
      </c>
      <c r="H65" s="147">
        <f>'3.2.3'!H65/'3.2.3.a'!$H$106</f>
        <v>0</v>
      </c>
      <c r="I65" s="147">
        <f>'3.2.3'!I65/'3.2.3.a'!$I$106</f>
        <v>0</v>
      </c>
      <c r="J65" s="147">
        <f>'3.2.3'!J65/'3.2.3.a'!$J$106</f>
        <v>0</v>
      </c>
      <c r="K65" s="147">
        <f>'3.2.3'!K65/'3.2.3.a'!$K$106</f>
        <v>0</v>
      </c>
      <c r="L65" s="147">
        <f>'3.2.3'!L65/'3.2.3.a'!$L$106</f>
        <v>0</v>
      </c>
      <c r="M65" s="147">
        <f>'3.2.3'!M65/'3.2.3.a'!$M$106</f>
        <v>0</v>
      </c>
    </row>
    <row r="66" spans="1:13" ht="20.100000000000001" customHeight="1" x14ac:dyDescent="0.25">
      <c r="A66" s="21">
        <v>1213</v>
      </c>
      <c r="B66" s="22" t="s">
        <v>282</v>
      </c>
      <c r="C66" s="147">
        <f>'3.2.3'!C66/'3.2.3.a'!$C$106</f>
        <v>0</v>
      </c>
      <c r="D66" s="147">
        <f>'3.2.3'!D66/'3.2.3.a'!$D$106</f>
        <v>0</v>
      </c>
      <c r="E66" s="147">
        <f>'3.2.3'!E66/'3.2.3.a'!$E$106</f>
        <v>0</v>
      </c>
      <c r="F66" s="147">
        <f>'3.2.3'!F66/'3.2.3.a'!$F$106</f>
        <v>0</v>
      </c>
      <c r="G66" s="147">
        <f>'3.2.3'!G66/'3.2.3.a'!$G$106</f>
        <v>0</v>
      </c>
      <c r="H66" s="147">
        <f>'3.2.3'!H66/'3.2.3.a'!$H$106</f>
        <v>0</v>
      </c>
      <c r="I66" s="147">
        <f>'3.2.3'!I66/'3.2.3.a'!$I$106</f>
        <v>0</v>
      </c>
      <c r="J66" s="147">
        <f>'3.2.3'!J66/'3.2.3.a'!$J$106</f>
        <v>0</v>
      </c>
      <c r="K66" s="147">
        <f>'3.2.3'!K66/'3.2.3.a'!$K$106</f>
        <v>0</v>
      </c>
      <c r="L66" s="147">
        <f>'3.2.3'!L66/'3.2.3.a'!$L$106</f>
        <v>0</v>
      </c>
      <c r="M66" s="147">
        <f>'3.2.3'!M66/'3.2.3.a'!$M$106</f>
        <v>0</v>
      </c>
    </row>
    <row r="67" spans="1:13" ht="20.100000000000001" customHeight="1" x14ac:dyDescent="0.25">
      <c r="A67" s="21">
        <v>1214</v>
      </c>
      <c r="B67" s="22" t="s">
        <v>283</v>
      </c>
      <c r="C67" s="147">
        <f>'3.2.3'!C67/'3.2.3.a'!$C$106</f>
        <v>0</v>
      </c>
      <c r="D67" s="147">
        <f>'3.2.3'!D67/'3.2.3.a'!$D$106</f>
        <v>0</v>
      </c>
      <c r="E67" s="147">
        <f>'3.2.3'!E67/'3.2.3.a'!$E$106</f>
        <v>0</v>
      </c>
      <c r="F67" s="147">
        <f>'3.2.3'!F67/'3.2.3.a'!$F$106</f>
        <v>0</v>
      </c>
      <c r="G67" s="147">
        <f>'3.2.3'!G67/'3.2.3.a'!$G$106</f>
        <v>0</v>
      </c>
      <c r="H67" s="147">
        <f>'3.2.3'!H67/'3.2.3.a'!$H$106</f>
        <v>0</v>
      </c>
      <c r="I67" s="147">
        <f>'3.2.3'!I67/'3.2.3.a'!$I$106</f>
        <v>0</v>
      </c>
      <c r="J67" s="147">
        <f>'3.2.3'!J67/'3.2.3.a'!$J$106</f>
        <v>0</v>
      </c>
      <c r="K67" s="147">
        <f>'3.2.3'!K67/'3.2.3.a'!$K$106</f>
        <v>0</v>
      </c>
      <c r="L67" s="147">
        <f>'3.2.3'!L67/'3.2.3.a'!$L$106</f>
        <v>0</v>
      </c>
      <c r="M67" s="147">
        <f>'3.2.3'!M67/'3.2.3.a'!$M$106</f>
        <v>0</v>
      </c>
    </row>
    <row r="68" spans="1:13" ht="20.100000000000001" customHeight="1" x14ac:dyDescent="0.25">
      <c r="A68" s="35">
        <v>122</v>
      </c>
      <c r="B68" s="36" t="s">
        <v>284</v>
      </c>
      <c r="C68" s="146">
        <f>'3.2.3'!C68/'3.2.3.a'!$C$106</f>
        <v>8.9222742783298409E-3</v>
      </c>
      <c r="D68" s="146">
        <f>'3.2.3'!D68/'3.2.3.a'!$D$106</f>
        <v>9.0807133128780835E-3</v>
      </c>
      <c r="E68" s="146">
        <f>'3.2.3'!E68/'3.2.3.a'!$E$106</f>
        <v>9.3371504452475305E-3</v>
      </c>
      <c r="F68" s="146">
        <f>'3.2.3'!F68/'3.2.3.a'!$F$106</f>
        <v>1.0121202038033851E-2</v>
      </c>
      <c r="G68" s="146">
        <f>'3.2.3'!G68/'3.2.3.a'!$G$106</f>
        <v>1.0033188661299026E-2</v>
      </c>
      <c r="H68" s="146">
        <f>'3.2.3'!H68/'3.2.3.a'!$H$106</f>
        <v>1.0863542880507598E-2</v>
      </c>
      <c r="I68" s="146">
        <f>'3.2.3'!I68/'3.2.3.a'!$I$106</f>
        <v>1.0831077209424996E-2</v>
      </c>
      <c r="J68" s="146">
        <f>'3.2.3'!J68/'3.2.3.a'!$J$106</f>
        <v>1.0643217063786872E-2</v>
      </c>
      <c r="K68" s="146">
        <f>'3.2.3'!K68/'3.2.3.a'!$K$106</f>
        <v>1.1015014834488626E-2</v>
      </c>
      <c r="L68" s="146">
        <f>'3.2.3'!L68/'3.2.3.a'!$L$106</f>
        <v>1.1641290792695987E-2</v>
      </c>
      <c r="M68" s="146">
        <f>'3.2.3'!M68/'3.2.3.a'!$M$106</f>
        <v>1.0985104483723657E-2</v>
      </c>
    </row>
    <row r="69" spans="1:13" ht="20.100000000000001" customHeight="1" x14ac:dyDescent="0.25">
      <c r="A69" s="21">
        <v>1221</v>
      </c>
      <c r="B69" s="22" t="s">
        <v>280</v>
      </c>
      <c r="C69" s="147">
        <f>'3.2.3'!C69/'3.2.3.a'!$C$106</f>
        <v>4.3504074972380543E-3</v>
      </c>
      <c r="D69" s="147">
        <f>'3.2.3'!D69/'3.2.3.a'!$D$106</f>
        <v>4.3770196181686155E-3</v>
      </c>
      <c r="E69" s="147">
        <f>'3.2.3'!E69/'3.2.3.a'!$E$106</f>
        <v>4.5064314686609512E-3</v>
      </c>
      <c r="F69" s="147">
        <f>'3.2.3'!F69/'3.2.3.a'!$F$106</f>
        <v>4.4455360022668542E-3</v>
      </c>
      <c r="G69" s="147">
        <f>'3.2.3'!G69/'3.2.3.a'!$G$106</f>
        <v>4.6657542188628292E-3</v>
      </c>
      <c r="H69" s="147">
        <f>'3.2.3'!H69/'3.2.3.a'!$H$106</f>
        <v>4.8507581463651068E-3</v>
      </c>
      <c r="I69" s="147">
        <f>'3.2.3'!I69/'3.2.3.a'!$I$106</f>
        <v>4.975117649606146E-3</v>
      </c>
      <c r="J69" s="147">
        <f>'3.2.3'!J69/'3.2.3.a'!$J$106</f>
        <v>4.9609054370471839E-3</v>
      </c>
      <c r="K69" s="147">
        <f>'3.2.3'!K69/'3.2.3.a'!$K$106</f>
        <v>4.9376419509658646E-3</v>
      </c>
      <c r="L69" s="147">
        <f>'3.2.3'!L69/'3.2.3.a'!$L$106</f>
        <v>4.7756910359761E-3</v>
      </c>
      <c r="M69" s="147">
        <f>'3.2.3'!M69/'3.2.3.a'!$M$106</f>
        <v>4.5049816409905435E-3</v>
      </c>
    </row>
    <row r="70" spans="1:13" ht="20.100000000000001" customHeight="1" x14ac:dyDescent="0.25">
      <c r="A70" s="21">
        <v>1222</v>
      </c>
      <c r="B70" s="22" t="s">
        <v>281</v>
      </c>
      <c r="C70" s="147">
        <f>'3.2.3'!C70/'3.2.3.a'!$C$106</f>
        <v>4.5718667810917867E-3</v>
      </c>
      <c r="D70" s="147">
        <f>'3.2.3'!D70/'3.2.3.a'!$D$106</f>
        <v>4.7036936947094663E-3</v>
      </c>
      <c r="E70" s="147">
        <f>'3.2.3'!E70/'3.2.3.a'!$E$106</f>
        <v>4.8307189765865802E-3</v>
      </c>
      <c r="F70" s="147">
        <f>'3.2.3'!F70/'3.2.3.a'!$F$106</f>
        <v>5.6756660357669972E-3</v>
      </c>
      <c r="G70" s="147">
        <f>'3.2.3'!G70/'3.2.3.a'!$G$106</f>
        <v>5.3674344424361978E-3</v>
      </c>
      <c r="H70" s="147">
        <f>'3.2.3'!H70/'3.2.3.a'!$H$106</f>
        <v>6.0127847341424909E-3</v>
      </c>
      <c r="I70" s="147">
        <f>'3.2.3'!I70/'3.2.3.a'!$I$106</f>
        <v>5.8559595598188519E-3</v>
      </c>
      <c r="J70" s="147">
        <f>'3.2.3'!J70/'3.2.3.a'!$J$106</f>
        <v>5.6823116267396886E-3</v>
      </c>
      <c r="K70" s="147">
        <f>'3.2.3'!K70/'3.2.3.a'!$K$106</f>
        <v>6.0773728835227621E-3</v>
      </c>
      <c r="L70" s="147">
        <f>'3.2.3'!L70/'3.2.3.a'!$L$106</f>
        <v>6.8655997567198873E-3</v>
      </c>
      <c r="M70" s="147">
        <f>'3.2.3'!M70/'3.2.3.a'!$M$106</f>
        <v>6.4801228427331155E-3</v>
      </c>
    </row>
    <row r="71" spans="1:13" s="48" customFormat="1" ht="20.100000000000001" customHeight="1" x14ac:dyDescent="0.25">
      <c r="A71" s="45" t="s">
        <v>463</v>
      </c>
      <c r="B71" s="56" t="s">
        <v>464</v>
      </c>
      <c r="C71" s="148">
        <f>'3.2.3'!C71/'3.2.3.a'!$C$106</f>
        <v>4.5718667810917867E-3</v>
      </c>
      <c r="D71" s="148">
        <f>'3.2.3'!D71/'3.2.3.a'!$D$106</f>
        <v>4.7036936947094663E-3</v>
      </c>
      <c r="E71" s="148">
        <f>'3.2.3'!E71/'3.2.3.a'!$E$106</f>
        <v>4.8307189765865802E-3</v>
      </c>
      <c r="F71" s="148">
        <f>'3.2.3'!F71/'3.2.3.a'!$F$106</f>
        <v>5.6756660357669972E-3</v>
      </c>
      <c r="G71" s="148">
        <f>'3.2.3'!G71/'3.2.3.a'!$G$106</f>
        <v>5.3674344424361978E-3</v>
      </c>
      <c r="H71" s="148">
        <f>'3.2.3'!H71/'3.2.3.a'!$H$106</f>
        <v>6.0127847341424909E-3</v>
      </c>
      <c r="I71" s="148">
        <f>'3.2.3'!I71/'3.2.3.a'!$I$106</f>
        <v>5.8559595598188519E-3</v>
      </c>
      <c r="J71" s="148">
        <f>'3.2.3'!J71/'3.2.3.a'!$J$106</f>
        <v>5.6823116267396886E-3</v>
      </c>
      <c r="K71" s="148">
        <f>'3.2.3'!K71/'3.2.3.a'!$K$106</f>
        <v>6.0773728835227621E-3</v>
      </c>
      <c r="L71" s="148">
        <f>'3.2.3'!L71/'3.2.3.a'!$L$106</f>
        <v>6.8655997567198873E-3</v>
      </c>
      <c r="M71" s="148">
        <f>'3.2.3'!M71/'3.2.3.a'!$M$106</f>
        <v>6.4801228427331155E-3</v>
      </c>
    </row>
    <row r="72" spans="1:13" s="48" customFormat="1" ht="20.100000000000001" customHeight="1" x14ac:dyDescent="0.25">
      <c r="A72" s="45" t="s">
        <v>465</v>
      </c>
      <c r="B72" s="56" t="s">
        <v>608</v>
      </c>
      <c r="C72" s="148">
        <f>'3.2.3'!C72/'3.2.3.a'!$C$106</f>
        <v>0</v>
      </c>
      <c r="D72" s="148">
        <f>'3.2.3'!D72/'3.2.3.a'!$D$106</f>
        <v>0</v>
      </c>
      <c r="E72" s="148">
        <f>'3.2.3'!E72/'3.2.3.a'!$E$106</f>
        <v>0</v>
      </c>
      <c r="F72" s="148">
        <f>'3.2.3'!F72/'3.2.3.a'!$F$106</f>
        <v>0</v>
      </c>
      <c r="G72" s="148">
        <f>'3.2.3'!G72/'3.2.3.a'!$G$106</f>
        <v>0</v>
      </c>
      <c r="H72" s="148">
        <f>'3.2.3'!H72/'3.2.3.a'!$H$106</f>
        <v>0</v>
      </c>
      <c r="I72" s="148">
        <f>'3.2.3'!I72/'3.2.3.a'!$I$106</f>
        <v>0</v>
      </c>
      <c r="J72" s="148">
        <f>'3.2.3'!J72/'3.2.3.a'!$J$106</f>
        <v>0</v>
      </c>
      <c r="K72" s="148">
        <f>'3.2.3'!K72/'3.2.3.a'!$K$106</f>
        <v>0</v>
      </c>
      <c r="L72" s="148">
        <f>'3.2.3'!L72/'3.2.3.a'!$L$106</f>
        <v>0</v>
      </c>
      <c r="M72" s="148">
        <f>'3.2.3'!M72/'3.2.3.a'!$M$106</f>
        <v>0</v>
      </c>
    </row>
    <row r="73" spans="1:13" ht="20.100000000000001" customHeight="1" x14ac:dyDescent="0.25">
      <c r="A73" s="21">
        <v>1223</v>
      </c>
      <c r="B73" s="22" t="s">
        <v>834</v>
      </c>
      <c r="C73" s="97" t="s">
        <v>833</v>
      </c>
      <c r="D73" s="97" t="s">
        <v>833</v>
      </c>
      <c r="E73" s="97" t="s">
        <v>833</v>
      </c>
      <c r="F73" s="97" t="s">
        <v>833</v>
      </c>
      <c r="G73" s="97" t="s">
        <v>833</v>
      </c>
      <c r="H73" s="97" t="s">
        <v>833</v>
      </c>
      <c r="I73" s="97" t="s">
        <v>833</v>
      </c>
      <c r="J73" s="97" t="s">
        <v>833</v>
      </c>
      <c r="K73" s="97" t="s">
        <v>833</v>
      </c>
      <c r="L73" s="97" t="s">
        <v>833</v>
      </c>
      <c r="M73" s="97" t="s">
        <v>833</v>
      </c>
    </row>
    <row r="74" spans="1:13" s="41" customFormat="1" ht="20.100000000000001" customHeight="1" x14ac:dyDescent="0.25">
      <c r="A74" s="32">
        <v>13</v>
      </c>
      <c r="B74" s="33" t="s">
        <v>243</v>
      </c>
      <c r="C74" s="213">
        <f>'3.2.3'!C74/'3.2.3.a'!$C$106</f>
        <v>2.8233685244838859E-2</v>
      </c>
      <c r="D74" s="213">
        <f>'3.2.3'!D74/'3.2.3.a'!$D$106</f>
        <v>2.7637253301721201E-2</v>
      </c>
      <c r="E74" s="213">
        <f>'3.2.3'!E74/'3.2.3.a'!$E$106</f>
        <v>2.7089813672177998E-2</v>
      </c>
      <c r="F74" s="213">
        <f>'3.2.3'!F74/'3.2.3.a'!$F$106</f>
        <v>2.5442016739208748E-2</v>
      </c>
      <c r="G74" s="213">
        <f>'3.2.3'!G74/'3.2.3.a'!$G$106</f>
        <v>2.6038440926290728E-2</v>
      </c>
      <c r="H74" s="213">
        <f>'3.2.3'!H74/'3.2.3.a'!$H$106</f>
        <v>2.4714395099229625E-2</v>
      </c>
      <c r="I74" s="213">
        <f>'3.2.3'!I74/'3.2.3.a'!$I$106</f>
        <v>2.6232367755880046E-2</v>
      </c>
      <c r="J74" s="213">
        <f>'3.2.3'!J74/'3.2.3.a'!$J$106</f>
        <v>2.4218111626906312E-2</v>
      </c>
      <c r="K74" s="213">
        <f>'3.2.3'!K74/'3.2.3.a'!$K$106</f>
        <v>2.5534437058328346E-2</v>
      </c>
      <c r="L74" s="213">
        <f>'3.2.3'!L74/'3.2.3.a'!$L$106</f>
        <v>2.502287649654681E-2</v>
      </c>
      <c r="M74" s="213">
        <f>'3.2.3'!M74/'3.2.3.a'!$M$106</f>
        <v>3.4949153730701732E-2</v>
      </c>
    </row>
    <row r="75" spans="1:13" ht="20.100000000000001" customHeight="1" x14ac:dyDescent="0.25">
      <c r="A75" s="35">
        <v>131</v>
      </c>
      <c r="B75" s="36" t="s">
        <v>285</v>
      </c>
      <c r="C75" s="146">
        <f>'3.2.3'!C75/'3.2.3.a'!$C$106</f>
        <v>0</v>
      </c>
      <c r="D75" s="146">
        <f>'3.2.3'!D75/'3.2.3.a'!$D$106</f>
        <v>0</v>
      </c>
      <c r="E75" s="146">
        <f>'3.2.3'!E75/'3.2.3.a'!$E$106</f>
        <v>0</v>
      </c>
      <c r="F75" s="146">
        <f>'3.2.3'!F75/'3.2.3.a'!$F$106</f>
        <v>0</v>
      </c>
      <c r="G75" s="146">
        <f>'3.2.3'!G75/'3.2.3.a'!$G$106</f>
        <v>0</v>
      </c>
      <c r="H75" s="146">
        <f>'3.2.3'!H75/'3.2.3.a'!$H$106</f>
        <v>0</v>
      </c>
      <c r="I75" s="146">
        <f>'3.2.3'!I75/'3.2.3.a'!$I$106</f>
        <v>0</v>
      </c>
      <c r="J75" s="146">
        <f>'3.2.3'!J75/'3.2.3.a'!$J$106</f>
        <v>0</v>
      </c>
      <c r="K75" s="146">
        <f>'3.2.3'!K75/'3.2.3.a'!$K$106</f>
        <v>0</v>
      </c>
      <c r="L75" s="146">
        <f>'3.2.3'!L75/'3.2.3.a'!$L$106</f>
        <v>0</v>
      </c>
      <c r="M75" s="146">
        <f>'3.2.3'!M75/'3.2.3.a'!$M$106</f>
        <v>0</v>
      </c>
    </row>
    <row r="76" spans="1:13" ht="20.100000000000001" customHeight="1" x14ac:dyDescent="0.25">
      <c r="A76" s="21">
        <v>1311</v>
      </c>
      <c r="B76" s="22" t="s">
        <v>286</v>
      </c>
      <c r="C76" s="147">
        <f>'3.2.3'!C76/'3.2.3.a'!$C$106</f>
        <v>0</v>
      </c>
      <c r="D76" s="147">
        <f>'3.2.3'!D76/'3.2.3.a'!$D$106</f>
        <v>0</v>
      </c>
      <c r="E76" s="147">
        <f>'3.2.3'!E76/'3.2.3.a'!$E$106</f>
        <v>0</v>
      </c>
      <c r="F76" s="147">
        <f>'3.2.3'!F76/'3.2.3.a'!$F$106</f>
        <v>0</v>
      </c>
      <c r="G76" s="147">
        <f>'3.2.3'!G76/'3.2.3.a'!$G$106</f>
        <v>0</v>
      </c>
      <c r="H76" s="147">
        <f>'3.2.3'!H76/'3.2.3.a'!$H$106</f>
        <v>0</v>
      </c>
      <c r="I76" s="147">
        <f>'3.2.3'!I76/'3.2.3.a'!$I$106</f>
        <v>0</v>
      </c>
      <c r="J76" s="147">
        <f>'3.2.3'!J76/'3.2.3.a'!$J$106</f>
        <v>0</v>
      </c>
      <c r="K76" s="147">
        <f>'3.2.3'!K76/'3.2.3.a'!$K$106</f>
        <v>0</v>
      </c>
      <c r="L76" s="147">
        <f>'3.2.3'!L76/'3.2.3.a'!$L$106</f>
        <v>0</v>
      </c>
      <c r="M76" s="147">
        <f>'3.2.3'!M76/'3.2.3.a'!$M$106</f>
        <v>0</v>
      </c>
    </row>
    <row r="77" spans="1:13" ht="20.100000000000001" customHeight="1" x14ac:dyDescent="0.25">
      <c r="A77" s="21">
        <v>1312</v>
      </c>
      <c r="B77" s="22" t="s">
        <v>287</v>
      </c>
      <c r="C77" s="147">
        <f>'3.2.3'!C77/'3.2.3.a'!$C$106</f>
        <v>0</v>
      </c>
      <c r="D77" s="147">
        <f>'3.2.3'!D77/'3.2.3.a'!$D$106</f>
        <v>0</v>
      </c>
      <c r="E77" s="147">
        <f>'3.2.3'!E77/'3.2.3.a'!$E$106</f>
        <v>0</v>
      </c>
      <c r="F77" s="147">
        <f>'3.2.3'!F77/'3.2.3.a'!$F$106</f>
        <v>0</v>
      </c>
      <c r="G77" s="147">
        <f>'3.2.3'!G77/'3.2.3.a'!$G$106</f>
        <v>0</v>
      </c>
      <c r="H77" s="147">
        <f>'3.2.3'!H77/'3.2.3.a'!$H$106</f>
        <v>0</v>
      </c>
      <c r="I77" s="147">
        <f>'3.2.3'!I77/'3.2.3.a'!$I$106</f>
        <v>0</v>
      </c>
      <c r="J77" s="147">
        <f>'3.2.3'!J77/'3.2.3.a'!$J$106</f>
        <v>0</v>
      </c>
      <c r="K77" s="147">
        <f>'3.2.3'!K77/'3.2.3.a'!$K$106</f>
        <v>0</v>
      </c>
      <c r="L77" s="147">
        <f>'3.2.3'!L77/'3.2.3.a'!$L$106</f>
        <v>0</v>
      </c>
      <c r="M77" s="147">
        <f>'3.2.3'!M77/'3.2.3.a'!$M$106</f>
        <v>0</v>
      </c>
    </row>
    <row r="78" spans="1:13" ht="20.100000000000001" customHeight="1" x14ac:dyDescent="0.25">
      <c r="A78" s="35">
        <v>132</v>
      </c>
      <c r="B78" s="36" t="s">
        <v>288</v>
      </c>
      <c r="C78" s="146">
        <f>'3.2.3'!C78/'3.2.3.a'!$C$106</f>
        <v>1.0518410238488545E-5</v>
      </c>
      <c r="D78" s="146">
        <f>'3.2.3'!D78/'3.2.3.a'!$D$106</f>
        <v>2.7720284221075764E-6</v>
      </c>
      <c r="E78" s="146">
        <f>'3.2.3'!E78/'3.2.3.a'!$E$106</f>
        <v>2.4964480597163716E-6</v>
      </c>
      <c r="F78" s="146">
        <f>'3.2.3'!F78/'3.2.3.a'!$F$106</f>
        <v>2.9340835907441997E-6</v>
      </c>
      <c r="G78" s="146">
        <f>'3.2.3'!G78/'3.2.3.a'!$G$106</f>
        <v>2.0332580607594489E-6</v>
      </c>
      <c r="H78" s="146">
        <f>'3.2.3'!H78/'3.2.3.a'!$H$106</f>
        <v>2.4774240412476297E-6</v>
      </c>
      <c r="I78" s="146">
        <f>'3.2.3'!I78/'3.2.3.a'!$I$106</f>
        <v>1.3891137885910581E-6</v>
      </c>
      <c r="J78" s="146">
        <f>'3.2.3'!J78/'3.2.3.a'!$J$106</f>
        <v>1.226028682196088E-6</v>
      </c>
      <c r="K78" s="146">
        <f>'3.2.3'!K78/'3.2.3.a'!$K$106</f>
        <v>2.5648065622893657E-7</v>
      </c>
      <c r="L78" s="146">
        <f>'3.2.3'!L78/'3.2.3.a'!$L$106</f>
        <v>1.2528015589418744E-6</v>
      </c>
      <c r="M78" s="146">
        <f>'3.2.3'!M78/'3.2.3.a'!$M$106</f>
        <v>9.5438021793242895E-7</v>
      </c>
    </row>
    <row r="79" spans="1:13" ht="20.100000000000001" customHeight="1" x14ac:dyDescent="0.25">
      <c r="A79" s="21">
        <v>1321</v>
      </c>
      <c r="B79" s="22" t="s">
        <v>286</v>
      </c>
      <c r="C79" s="147">
        <f>'3.2.3'!C79/'3.2.3.a'!$C$106</f>
        <v>4.7130112379617623E-6</v>
      </c>
      <c r="D79" s="147">
        <f>'3.2.3'!D79/'3.2.3.a'!$D$106</f>
        <v>1.1036486920017495E-6</v>
      </c>
      <c r="E79" s="147">
        <f>'3.2.3'!E79/'3.2.3.a'!$E$106</f>
        <v>1.5290873667638675E-6</v>
      </c>
      <c r="F79" s="147">
        <f>'3.2.3'!F79/'3.2.3.a'!$F$106</f>
        <v>2.665355825313099E-6</v>
      </c>
      <c r="G79" s="147">
        <f>'3.2.3'!G79/'3.2.3.a'!$G$106</f>
        <v>1.5620584593783684E-6</v>
      </c>
      <c r="H79" s="147">
        <f>'3.2.3'!H79/'3.2.3.a'!$H$106</f>
        <v>1.2240723978353468E-6</v>
      </c>
      <c r="I79" s="147">
        <f>'3.2.3'!I79/'3.2.3.a'!$I$106</f>
        <v>1.3027871200868739E-6</v>
      </c>
      <c r="J79" s="147">
        <f>'3.2.3'!J79/'3.2.3.a'!$J$106</f>
        <v>5.5702425594250714E-7</v>
      </c>
      <c r="K79" s="147">
        <f>'3.2.3'!K79/'3.2.3.a'!$K$106</f>
        <v>1.6052859872466873E-7</v>
      </c>
      <c r="L79" s="147">
        <f>'3.2.3'!L79/'3.2.3.a'!$L$106</f>
        <v>4.9206425682776385E-7</v>
      </c>
      <c r="M79" s="147">
        <f>'3.2.3'!M79/'3.2.3.a'!$M$106</f>
        <v>7.5254787506389108E-7</v>
      </c>
    </row>
    <row r="80" spans="1:13" ht="20.100000000000001" customHeight="1" x14ac:dyDescent="0.25">
      <c r="A80" s="21">
        <v>1322</v>
      </c>
      <c r="B80" s="22" t="s">
        <v>287</v>
      </c>
      <c r="C80" s="147">
        <f>'3.2.3'!C80/'3.2.3.a'!$C$106</f>
        <v>5.8053990005267843E-6</v>
      </c>
      <c r="D80" s="147">
        <f>'3.2.3'!D80/'3.2.3.a'!$D$106</f>
        <v>1.668379730105827E-6</v>
      </c>
      <c r="E80" s="147">
        <f>'3.2.3'!E80/'3.2.3.a'!$E$106</f>
        <v>9.673606929525044E-7</v>
      </c>
      <c r="F80" s="147">
        <f>'3.2.3'!F80/'3.2.3.a'!$F$106</f>
        <v>2.687277654311008E-7</v>
      </c>
      <c r="G80" s="147">
        <f>'3.2.3'!G80/'3.2.3.a'!$G$106</f>
        <v>4.7119960138108067E-7</v>
      </c>
      <c r="H80" s="147">
        <f>'3.2.3'!H80/'3.2.3.a'!$H$106</f>
        <v>1.2533516434122827E-6</v>
      </c>
      <c r="I80" s="147">
        <f>'3.2.3'!I80/'3.2.3.a'!$I$106</f>
        <v>8.6326668504184175E-8</v>
      </c>
      <c r="J80" s="147">
        <f>'3.2.3'!J80/'3.2.3.a'!$J$106</f>
        <v>6.6900442625358105E-7</v>
      </c>
      <c r="K80" s="147">
        <f>'3.2.3'!K80/'3.2.3.a'!$K$106</f>
        <v>9.5952057504267823E-8</v>
      </c>
      <c r="L80" s="147">
        <f>'3.2.3'!L80/'3.2.3.a'!$L$106</f>
        <v>7.6073730211411056E-7</v>
      </c>
      <c r="M80" s="147">
        <f>'3.2.3'!M80/'3.2.3.a'!$M$106</f>
        <v>2.0183234286853782E-7</v>
      </c>
    </row>
    <row r="81" spans="1:83" ht="20.100000000000001" customHeight="1" x14ac:dyDescent="0.25">
      <c r="A81" s="35">
        <v>133</v>
      </c>
      <c r="B81" s="36" t="s">
        <v>289</v>
      </c>
      <c r="C81" s="146">
        <f>'3.2.3'!C81/'3.2.3.a'!$C$106</f>
        <v>2.8223166834600372E-2</v>
      </c>
      <c r="D81" s="146">
        <f>'3.2.3'!D81/'3.2.3.a'!$D$106</f>
        <v>2.7634481273299094E-2</v>
      </c>
      <c r="E81" s="146">
        <f>'3.2.3'!E81/'3.2.3.a'!$E$106</f>
        <v>2.7087317224118283E-2</v>
      </c>
      <c r="F81" s="146">
        <f>'3.2.3'!F81/'3.2.3.a'!$F$106</f>
        <v>2.5439082655618006E-2</v>
      </c>
      <c r="G81" s="146">
        <f>'3.2.3'!G81/'3.2.3.a'!$G$106</f>
        <v>2.6036407668229969E-2</v>
      </c>
      <c r="H81" s="146">
        <f>'3.2.3'!H81/'3.2.3.a'!$H$106</f>
        <v>2.4711917675188377E-2</v>
      </c>
      <c r="I81" s="146">
        <f>'3.2.3'!I81/'3.2.3.a'!$I$106</f>
        <v>2.6230978642091455E-2</v>
      </c>
      <c r="J81" s="146">
        <f>'3.2.3'!J81/'3.2.3.a'!$J$106</f>
        <v>2.4216885598224117E-2</v>
      </c>
      <c r="K81" s="146">
        <f>'3.2.3'!K81/'3.2.3.a'!$K$106</f>
        <v>2.5534180577672115E-2</v>
      </c>
      <c r="L81" s="146">
        <f>'3.2.3'!L81/'3.2.3.a'!$L$106</f>
        <v>2.5021623694987866E-2</v>
      </c>
      <c r="M81" s="146">
        <f>'3.2.3'!M81/'3.2.3.a'!$M$106</f>
        <v>3.4948199350483801E-2</v>
      </c>
    </row>
    <row r="82" spans="1:83" ht="20.100000000000001" customHeight="1" x14ac:dyDescent="0.25">
      <c r="A82" s="21">
        <v>1331</v>
      </c>
      <c r="B82" s="22" t="s">
        <v>286</v>
      </c>
      <c r="C82" s="147">
        <f>'3.2.3'!C82/'3.2.3.a'!$C$106</f>
        <v>2.6202105940261521E-2</v>
      </c>
      <c r="D82" s="147">
        <f>'3.2.3'!D82/'3.2.3.a'!$D$106</f>
        <v>2.6220537319556262E-2</v>
      </c>
      <c r="E82" s="147">
        <f>'3.2.3'!E82/'3.2.3.a'!$E$106</f>
        <v>2.5553286062649484E-2</v>
      </c>
      <c r="F82" s="147">
        <f>'3.2.3'!F82/'3.2.3.a'!$F$106</f>
        <v>2.4078186409157522E-2</v>
      </c>
      <c r="G82" s="147">
        <f>'3.2.3'!G82/'3.2.3.a'!$G$106</f>
        <v>2.4663902852819511E-2</v>
      </c>
      <c r="H82" s="147">
        <f>'3.2.3'!H82/'3.2.3.a'!$H$106</f>
        <v>2.4111702003032403E-2</v>
      </c>
      <c r="I82" s="147">
        <f>'3.2.3'!I82/'3.2.3.a'!$I$106</f>
        <v>2.5322091575402918E-2</v>
      </c>
      <c r="J82" s="147">
        <f>'3.2.3'!J82/'3.2.3.a'!$J$106</f>
        <v>2.3515271719512704E-2</v>
      </c>
      <c r="K82" s="147">
        <f>'3.2.3'!K82/'3.2.3.a'!$K$106</f>
        <v>2.494885344115404E-2</v>
      </c>
      <c r="L82" s="147">
        <f>'3.2.3'!L82/'3.2.3.a'!$L$106</f>
        <v>2.447631329120321E-2</v>
      </c>
      <c r="M82" s="97" t="s">
        <v>833</v>
      </c>
    </row>
    <row r="83" spans="1:83" ht="20.100000000000001" customHeight="1" x14ac:dyDescent="0.25">
      <c r="A83" s="21">
        <v>1332</v>
      </c>
      <c r="B83" s="22" t="s">
        <v>287</v>
      </c>
      <c r="C83" s="147">
        <f>'3.2.3'!C83/'3.2.3.a'!$C$106</f>
        <v>2.0210608943388472E-3</v>
      </c>
      <c r="D83" s="147">
        <f>'3.2.3'!D83/'3.2.3.a'!$D$106</f>
        <v>1.4139439537428295E-3</v>
      </c>
      <c r="E83" s="147">
        <f>'3.2.3'!E83/'3.2.3.a'!$E$106</f>
        <v>1.5340311614687994E-3</v>
      </c>
      <c r="F83" s="147">
        <f>'3.2.3'!F83/'3.2.3.a'!$F$106</f>
        <v>1.3608962464604834E-3</v>
      </c>
      <c r="G83" s="147">
        <f>'3.2.3'!G83/'3.2.3.a'!$G$106</f>
        <v>1.3725048154104571E-3</v>
      </c>
      <c r="H83" s="147">
        <f>'3.2.3'!H83/'3.2.3.a'!$H$106</f>
        <v>6.0021567215597647E-4</v>
      </c>
      <c r="I83" s="147">
        <f>'3.2.3'!I83/'3.2.3.a'!$I$106</f>
        <v>9.0888706668853581E-4</v>
      </c>
      <c r="J83" s="147">
        <f>'3.2.3'!J83/'3.2.3.a'!$J$106</f>
        <v>7.0161387871141138E-4</v>
      </c>
      <c r="K83" s="147">
        <f>'3.2.3'!K83/'3.2.3.a'!$K$106</f>
        <v>5.8532713651807491E-4</v>
      </c>
      <c r="L83" s="147">
        <f>'3.2.3'!L83/'3.2.3.a'!$L$106</f>
        <v>5.4531040378465862E-4</v>
      </c>
      <c r="M83" s="97" t="s">
        <v>833</v>
      </c>
    </row>
    <row r="84" spans="1:83" s="41" customFormat="1" ht="20.100000000000001" customHeight="1" x14ac:dyDescent="0.25">
      <c r="A84" s="32">
        <v>14</v>
      </c>
      <c r="B84" s="33" t="s">
        <v>247</v>
      </c>
      <c r="C84" s="213">
        <f>'3.2.3'!C84/'3.2.3.a'!$C$106</f>
        <v>8.1247329748556779E-3</v>
      </c>
      <c r="D84" s="213">
        <f>'3.2.3'!D84/'3.2.3.a'!$D$106</f>
        <v>7.9878260704346095E-3</v>
      </c>
      <c r="E84" s="213">
        <f>'3.2.3'!E84/'3.2.3.a'!$E$106</f>
        <v>7.2690708353059415E-3</v>
      </c>
      <c r="F84" s="213">
        <f>'3.2.3'!F84/'3.2.3.a'!$F$106</f>
        <v>8.4062158549738277E-3</v>
      </c>
      <c r="G84" s="213">
        <f>'3.2.3'!G84/'3.2.3.a'!$G$106</f>
        <v>7.8532908088889044E-3</v>
      </c>
      <c r="H84" s="213">
        <f>'3.2.3'!H84/'3.2.3.a'!$H$106</f>
        <v>1.0472255868693924E-2</v>
      </c>
      <c r="I84" s="213">
        <f>'3.2.3'!I84/'3.2.3.a'!$I$106</f>
        <v>8.6919296877866828E-3</v>
      </c>
      <c r="J84" s="213">
        <f>'3.2.3'!J84/'3.2.3.a'!$J$106</f>
        <v>8.6881329122100431E-3</v>
      </c>
      <c r="K84" s="213">
        <f>'3.2.3'!K84/'3.2.3.a'!$K$106</f>
        <v>7.1375305122054226E-3</v>
      </c>
      <c r="L84" s="213">
        <f>'3.2.3'!L84/'3.2.3.a'!$L$106</f>
        <v>7.4632923567556197E-3</v>
      </c>
      <c r="M84" s="213">
        <f>'3.2.3'!M84/'3.2.3.a'!$M$106</f>
        <v>7.8326386838615657E-3</v>
      </c>
    </row>
    <row r="85" spans="1:83" ht="20.100000000000001" customHeight="1" x14ac:dyDescent="0.25">
      <c r="A85" s="35">
        <v>141</v>
      </c>
      <c r="B85" s="36" t="s">
        <v>290</v>
      </c>
      <c r="C85" s="146">
        <f>'3.2.3'!C85/'3.2.3.a'!$C$106</f>
        <v>2.2322393816817465E-3</v>
      </c>
      <c r="D85" s="146">
        <f>'3.2.3'!D85/'3.2.3.a'!$D$106</f>
        <v>1.858694506071738E-3</v>
      </c>
      <c r="E85" s="146">
        <f>'3.2.3'!E85/'3.2.3.a'!$E$106</f>
        <v>1.511261777160519E-3</v>
      </c>
      <c r="F85" s="146">
        <f>'3.2.3'!F85/'3.2.3.a'!$F$106</f>
        <v>1.4961099588841848E-3</v>
      </c>
      <c r="G85" s="146">
        <f>'3.2.3'!G85/'3.2.3.a'!$G$106</f>
        <v>1.7865673584261377E-3</v>
      </c>
      <c r="H85" s="146">
        <f>'3.2.3'!H85/'3.2.3.a'!$H$106</f>
        <v>1.4466773967210913E-3</v>
      </c>
      <c r="I85" s="146">
        <f>'3.2.3'!I85/'3.2.3.a'!$I$106</f>
        <v>1.3598796203274511E-3</v>
      </c>
      <c r="J85" s="146">
        <f>'3.2.3'!J85/'3.2.3.a'!$J$106</f>
        <v>1.4895829740288677E-3</v>
      </c>
      <c r="K85" s="146">
        <f>'3.2.3'!K85/'3.2.3.a'!$K$106</f>
        <v>1.0563045532444271E-3</v>
      </c>
      <c r="L85" s="146">
        <f>'3.2.3'!L85/'3.2.3.a'!$L$106</f>
        <v>9.7253177710441945E-4</v>
      </c>
      <c r="M85" s="273" t="s">
        <v>833</v>
      </c>
    </row>
    <row r="86" spans="1:83" ht="20.100000000000001" customHeight="1" x14ac:dyDescent="0.25">
      <c r="A86" s="21">
        <v>1411</v>
      </c>
      <c r="B86" s="22" t="s">
        <v>835</v>
      </c>
      <c r="C86" s="147">
        <f>'3.2.3'!C86/'3.2.3.a'!$C$106</f>
        <v>1.0289795003096797E-3</v>
      </c>
      <c r="D86" s="147">
        <f>'3.2.3'!D86/'3.2.3.a'!$D$106</f>
        <v>1.1304387920184401E-3</v>
      </c>
      <c r="E86" s="147">
        <f>'3.2.3'!E86/'3.2.3.a'!$E$106</f>
        <v>8.1784578225111554E-4</v>
      </c>
      <c r="F86" s="147">
        <f>'3.2.3'!F86/'3.2.3.a'!$F$106</f>
        <v>8.6151080985459355E-4</v>
      </c>
      <c r="G86" s="147">
        <f>'3.2.3'!G86/'3.2.3.a'!$G$106</f>
        <v>1.1308250590355731E-3</v>
      </c>
      <c r="H86" s="147">
        <f>'3.2.3'!H86/'3.2.3.a'!$H$106</f>
        <v>1.2169702905497079E-3</v>
      </c>
      <c r="I86" s="147">
        <f>'3.2.3'!I86/'3.2.3.a'!$I$106</f>
        <v>9.8115228936949202E-4</v>
      </c>
      <c r="J86" s="147">
        <f>'3.2.3'!J86/'3.2.3.a'!$J$106</f>
        <v>7.296183654438267E-4</v>
      </c>
      <c r="K86" s="147">
        <f>'3.2.3'!K86/'3.2.3.a'!$K$106</f>
        <v>4.403404210760428E-4</v>
      </c>
      <c r="L86" s="147">
        <f>'3.2.3'!L86/'3.2.3.a'!$L$106</f>
        <v>3.3977573524328071E-4</v>
      </c>
      <c r="M86" s="147">
        <f>'3.2.3'!M86/'3.2.3.a'!$M$106</f>
        <v>1.7565552057298547E-4</v>
      </c>
    </row>
    <row r="87" spans="1:83" ht="20.100000000000001" customHeight="1" x14ac:dyDescent="0.25">
      <c r="A87" s="21">
        <v>14111</v>
      </c>
      <c r="B87" s="22" t="s">
        <v>291</v>
      </c>
      <c r="C87" s="147">
        <f>'3.2.3'!C87/'3.2.3.a'!$C$106</f>
        <v>0</v>
      </c>
      <c r="D87" s="147">
        <f>'3.2.3'!D87/'3.2.3.a'!$D$106</f>
        <v>0</v>
      </c>
      <c r="E87" s="147">
        <f>'3.2.3'!E87/'3.2.3.a'!$E$106</f>
        <v>0</v>
      </c>
      <c r="F87" s="147">
        <f>'3.2.3'!F87/'3.2.3.a'!$F$106</f>
        <v>0</v>
      </c>
      <c r="G87" s="147">
        <f>'3.2.3'!G87/'3.2.3.a'!$G$106</f>
        <v>0</v>
      </c>
      <c r="H87" s="147">
        <f>'3.2.3'!H87/'3.2.3.a'!$H$106</f>
        <v>0</v>
      </c>
      <c r="I87" s="147">
        <f>'3.2.3'!I87/'3.2.3.a'!$I$106</f>
        <v>0</v>
      </c>
      <c r="J87" s="147">
        <f>'3.2.3'!J87/'3.2.3.a'!$J$106</f>
        <v>0</v>
      </c>
      <c r="K87" s="147">
        <f>'3.2.3'!K87/'3.2.3.a'!$K$106</f>
        <v>0</v>
      </c>
      <c r="L87" s="147">
        <f>'3.2.3'!L87/'3.2.3.a'!$L$106</f>
        <v>0</v>
      </c>
      <c r="M87" s="147">
        <f>'3.2.3'!M87/'3.2.3.a'!$M$106</f>
        <v>0</v>
      </c>
    </row>
    <row r="88" spans="1:83" ht="20.100000000000001" customHeight="1" x14ac:dyDescent="0.25">
      <c r="A88" s="21">
        <v>14112</v>
      </c>
      <c r="B88" s="22" t="s">
        <v>292</v>
      </c>
      <c r="C88" s="147">
        <f>'3.2.3'!C88/'3.2.3.a'!$C$106</f>
        <v>8.5053106777637129E-4</v>
      </c>
      <c r="D88" s="147">
        <f>'3.2.3'!D88/'3.2.3.a'!$D$106</f>
        <v>1.0452099537921768E-3</v>
      </c>
      <c r="E88" s="147">
        <f>'3.2.3'!E88/'3.2.3.a'!$E$106</f>
        <v>7.795724592570732E-4</v>
      </c>
      <c r="F88" s="147">
        <f>'3.2.3'!F88/'3.2.3.a'!$F$106</f>
        <v>8.4032693970618533E-4</v>
      </c>
      <c r="G88" s="147">
        <f>'3.2.3'!G88/'3.2.3.a'!$G$106</f>
        <v>1.1209642796557557E-3</v>
      </c>
      <c r="H88" s="147">
        <f>'3.2.3'!H88/'3.2.3.a'!$H$106</f>
        <v>1.204757371444538E-3</v>
      </c>
      <c r="I88" s="147">
        <f>'3.2.3'!I88/'3.2.3.a'!$I$106</f>
        <v>9.8106105041331142E-4</v>
      </c>
      <c r="J88" s="147">
        <f>'3.2.3'!J88/'3.2.3.a'!$J$106</f>
        <v>7.296183654438267E-4</v>
      </c>
      <c r="K88" s="147">
        <f>'3.2.3'!K88/'3.2.3.a'!$K$106</f>
        <v>4.403404210760428E-4</v>
      </c>
      <c r="L88" s="147">
        <f>'3.2.3'!L88/'3.2.3.a'!$L$106</f>
        <v>3.3977573524328071E-4</v>
      </c>
      <c r="M88" s="147">
        <f>'3.2.3'!M88/'3.2.3.a'!$M$106</f>
        <v>1.7565552057298547E-4</v>
      </c>
    </row>
    <row r="89" spans="1:83" ht="20.100000000000001" customHeight="1" x14ac:dyDescent="0.25">
      <c r="A89" s="21">
        <v>14113</v>
      </c>
      <c r="B89" s="22" t="s">
        <v>293</v>
      </c>
      <c r="C89" s="147">
        <f>'3.2.3'!C89/'3.2.3.a'!$C$106</f>
        <v>1.7844843253330854E-4</v>
      </c>
      <c r="D89" s="147">
        <f>'3.2.3'!D89/'3.2.3.a'!$D$106</f>
        <v>8.5228838226263307E-5</v>
      </c>
      <c r="E89" s="147">
        <f>'3.2.3'!E89/'3.2.3.a'!$E$106</f>
        <v>3.8273322994042371E-5</v>
      </c>
      <c r="F89" s="147">
        <f>'3.2.3'!F89/'3.2.3.a'!$F$106</f>
        <v>2.118387014840824E-5</v>
      </c>
      <c r="G89" s="147">
        <f>'3.2.3'!G89/'3.2.3.a'!$G$106</f>
        <v>9.8607793798173541E-6</v>
      </c>
      <c r="H89" s="147">
        <f>'3.2.3'!H89/'3.2.3.a'!$H$106</f>
        <v>1.2212919105169952E-5</v>
      </c>
      <c r="I89" s="147">
        <f>'3.2.3'!I89/'3.2.3.a'!$I$106</f>
        <v>9.1238956180646002E-8</v>
      </c>
      <c r="J89" s="147">
        <f>'3.2.3'!J89/'3.2.3.a'!$J$106</f>
        <v>0</v>
      </c>
      <c r="K89" s="147">
        <f>'3.2.3'!K89/'3.2.3.a'!$K$106</f>
        <v>0</v>
      </c>
      <c r="L89" s="147">
        <f>'3.2.3'!L89/'3.2.3.a'!$L$106</f>
        <v>0</v>
      </c>
      <c r="M89" s="147">
        <f>'3.2.3'!M89/'3.2.3.a'!$M$106</f>
        <v>0</v>
      </c>
    </row>
    <row r="90" spans="1:83" ht="20.100000000000001" customHeight="1" x14ac:dyDescent="0.25">
      <c r="A90" s="21">
        <v>1412</v>
      </c>
      <c r="B90" s="22" t="s">
        <v>294</v>
      </c>
      <c r="C90" s="147">
        <f>'3.2.3'!C90/'3.2.3.a'!$C$106</f>
        <v>4.782058335956098E-4</v>
      </c>
      <c r="D90" s="147">
        <f>'3.2.3'!D90/'3.2.3.a'!$D$106</f>
        <v>4.4231783686844527E-4</v>
      </c>
      <c r="E90" s="147">
        <f>'3.2.3'!E90/'3.2.3.a'!$E$106</f>
        <v>4.528342704537713E-4</v>
      </c>
      <c r="F90" s="147">
        <f>'3.2.3'!F90/'3.2.3.a'!$F$106</f>
        <v>3.8892109888384743E-4</v>
      </c>
      <c r="G90" s="147">
        <f>'3.2.3'!G90/'3.2.3.a'!$G$106</f>
        <v>4.5710401541594132E-4</v>
      </c>
      <c r="H90" s="147">
        <f>'3.2.3'!H90/'3.2.3.a'!$H$106</f>
        <v>3.3248415337302671E-4</v>
      </c>
      <c r="I90" s="147">
        <f>'3.2.3'!I90/'3.2.3.a'!$I$106</f>
        <v>2.1937709577007298E-4</v>
      </c>
      <c r="J90" s="147">
        <f>'3.2.3'!J90/'3.2.3.a'!$J$106</f>
        <v>3.4838973849130836E-4</v>
      </c>
      <c r="K90" s="147">
        <f>'3.2.3'!K90/'3.2.3.a'!$K$106</f>
        <v>3.8214630589389901E-4</v>
      </c>
      <c r="L90" s="147">
        <f>'3.2.3'!L90/'3.2.3.a'!$L$106</f>
        <v>4.0937406097483158E-4</v>
      </c>
      <c r="M90" s="97" t="s">
        <v>833</v>
      </c>
    </row>
    <row r="91" spans="1:83" ht="20.100000000000001" customHeight="1" x14ac:dyDescent="0.25">
      <c r="A91" s="21">
        <v>1413</v>
      </c>
      <c r="B91" s="22" t="s">
        <v>295</v>
      </c>
      <c r="C91" s="147">
        <f>'3.2.3'!C91/'3.2.3.a'!$C$106</f>
        <v>0</v>
      </c>
      <c r="D91" s="147">
        <f>'3.2.3'!D91/'3.2.3.a'!$D$106</f>
        <v>0</v>
      </c>
      <c r="E91" s="147">
        <f>'3.2.3'!E91/'3.2.3.a'!$E$106</f>
        <v>0</v>
      </c>
      <c r="F91" s="147">
        <f>'3.2.3'!F91/'3.2.3.a'!$F$106</f>
        <v>0</v>
      </c>
      <c r="G91" s="147">
        <f>'3.2.3'!G91/'3.2.3.a'!$G$106</f>
        <v>0</v>
      </c>
      <c r="H91" s="147">
        <f>'3.2.3'!H91/'3.2.3.a'!$H$106</f>
        <v>0</v>
      </c>
      <c r="I91" s="147">
        <f>'3.2.3'!I91/'3.2.3.a'!$I$106</f>
        <v>0</v>
      </c>
      <c r="J91" s="147">
        <f>'3.2.3'!J91/'3.2.3.a'!$J$106</f>
        <v>0</v>
      </c>
      <c r="K91" s="147">
        <f>'3.2.3'!K91/'3.2.3.a'!$K$106</f>
        <v>0</v>
      </c>
      <c r="L91" s="147">
        <f>'3.2.3'!L91/'3.2.3.a'!$L$106</f>
        <v>0</v>
      </c>
      <c r="M91" s="97" t="s">
        <v>833</v>
      </c>
    </row>
    <row r="92" spans="1:83" ht="20.100000000000001" customHeight="1" x14ac:dyDescent="0.25">
      <c r="A92" s="21">
        <v>1414</v>
      </c>
      <c r="B92" s="22" t="s">
        <v>296</v>
      </c>
      <c r="C92" s="147">
        <f>'3.2.3'!C92/'3.2.3.a'!$C$106</f>
        <v>0</v>
      </c>
      <c r="D92" s="147">
        <f>'3.2.3'!D92/'3.2.3.a'!$D$106</f>
        <v>0</v>
      </c>
      <c r="E92" s="147">
        <f>'3.2.3'!E92/'3.2.3.a'!$E$106</f>
        <v>0</v>
      </c>
      <c r="F92" s="147">
        <f>'3.2.3'!F92/'3.2.3.a'!$F$106</f>
        <v>0</v>
      </c>
      <c r="G92" s="147">
        <f>'3.2.3'!G92/'3.2.3.a'!$G$106</f>
        <v>0</v>
      </c>
      <c r="H92" s="147">
        <f>'3.2.3'!H92/'3.2.3.a'!$H$106</f>
        <v>0</v>
      </c>
      <c r="I92" s="147">
        <f>'3.2.3'!I92/'3.2.3.a'!$I$106</f>
        <v>0</v>
      </c>
      <c r="J92" s="147">
        <f>'3.2.3'!J92/'3.2.3.a'!$J$106</f>
        <v>0</v>
      </c>
      <c r="K92" s="147">
        <f>'3.2.3'!K92/'3.2.3.a'!$K$106</f>
        <v>0</v>
      </c>
      <c r="L92" s="147">
        <f>'3.2.3'!L92/'3.2.3.a'!$L$106</f>
        <v>0</v>
      </c>
      <c r="M92" s="97" t="s">
        <v>833</v>
      </c>
    </row>
    <row r="93" spans="1:83" ht="20.100000000000001" customHeight="1" x14ac:dyDescent="0.25">
      <c r="A93" s="21">
        <v>1415</v>
      </c>
      <c r="B93" s="22" t="s">
        <v>468</v>
      </c>
      <c r="C93" s="147">
        <f>'3.2.3'!C93/'3.2.3.a'!$C$106</f>
        <v>7.2505404777645688E-4</v>
      </c>
      <c r="D93" s="147">
        <f>'3.2.3'!D93/'3.2.3.a'!$D$106</f>
        <v>2.8593787718485269E-4</v>
      </c>
      <c r="E93" s="147">
        <f>'3.2.3'!E93/'3.2.3.a'!$E$106</f>
        <v>2.4058172445563222E-4</v>
      </c>
      <c r="F93" s="147">
        <f>'3.2.3'!F93/'3.2.3.a'!$F$106</f>
        <v>2.4567805014574372E-4</v>
      </c>
      <c r="G93" s="147">
        <f>'3.2.3'!G93/'3.2.3.a'!$G$106</f>
        <v>1.9863828397462301E-4</v>
      </c>
      <c r="H93" s="147">
        <f>'3.2.3'!H93/'3.2.3.a'!$H$106</f>
        <v>-1.0277704720164345E-4</v>
      </c>
      <c r="I93" s="147">
        <f>'3.2.3'!I93/'3.2.3.a'!$I$106</f>
        <v>1.593502351878862E-4</v>
      </c>
      <c r="J93" s="147">
        <f>'3.2.3'!J93/'3.2.3.a'!$J$106</f>
        <v>4.1157487009373263E-4</v>
      </c>
      <c r="K93" s="147">
        <f>'3.2.3'!K93/'3.2.3.a'!$K$106</f>
        <v>2.3381782627448534E-4</v>
      </c>
      <c r="L93" s="147">
        <f>'3.2.3'!L93/'3.2.3.a'!$L$106</f>
        <v>2.2338198088630697E-4</v>
      </c>
      <c r="M93" s="97" t="s">
        <v>833</v>
      </c>
    </row>
    <row r="94" spans="1:83" ht="20.100000000000001" customHeight="1" x14ac:dyDescent="0.25">
      <c r="A94" s="21">
        <v>1416</v>
      </c>
      <c r="B94" s="22" t="s">
        <v>297</v>
      </c>
      <c r="C94" s="147">
        <f>'3.2.3'!C94/'3.2.3.a'!$C$106</f>
        <v>0</v>
      </c>
      <c r="D94" s="147">
        <f>'3.2.3'!D94/'3.2.3.a'!$D$106</f>
        <v>0</v>
      </c>
      <c r="E94" s="147">
        <f>'3.2.3'!E94/'3.2.3.a'!$E$106</f>
        <v>0</v>
      </c>
      <c r="F94" s="147">
        <f>'3.2.3'!F94/'3.2.3.a'!$F$106</f>
        <v>0</v>
      </c>
      <c r="G94" s="147">
        <f>'3.2.3'!G94/'3.2.3.a'!$G$106</f>
        <v>0</v>
      </c>
      <c r="H94" s="147">
        <f>'3.2.3'!H94/'3.2.3.a'!$H$106</f>
        <v>0</v>
      </c>
      <c r="I94" s="147">
        <f>'3.2.3'!I94/'3.2.3.a'!$I$106</f>
        <v>0</v>
      </c>
      <c r="J94" s="147">
        <f>'3.2.3'!J94/'3.2.3.a'!$J$106</f>
        <v>0</v>
      </c>
      <c r="K94" s="147">
        <f>'3.2.3'!K94/'3.2.3.a'!$K$106</f>
        <v>0</v>
      </c>
      <c r="L94" s="147">
        <f>'3.2.3'!L94/'3.2.3.a'!$L$106</f>
        <v>0</v>
      </c>
      <c r="M94" s="97" t="s">
        <v>833</v>
      </c>
    </row>
    <row r="95" spans="1:83" s="80" customFormat="1" ht="20.100000000000001" customHeight="1" x14ac:dyDescent="0.25">
      <c r="A95" s="35">
        <v>142</v>
      </c>
      <c r="B95" s="36" t="s">
        <v>298</v>
      </c>
      <c r="C95" s="146">
        <f>'3.2.3'!C95/'3.2.3.a'!$C$106</f>
        <v>2.6095810392883457E-3</v>
      </c>
      <c r="D95" s="146">
        <f>'3.2.3'!D95/'3.2.3.a'!$D$106</f>
        <v>2.5467045953581633E-3</v>
      </c>
      <c r="E95" s="146">
        <f>'3.2.3'!E95/'3.2.3.a'!$E$106</f>
        <v>2.5454992306578111E-3</v>
      </c>
      <c r="F95" s="146">
        <f>'3.2.3'!F95/'3.2.3.a'!$F$106</f>
        <v>2.5027884177849166E-3</v>
      </c>
      <c r="G95" s="146">
        <f>'3.2.3'!G95/'3.2.3.a'!$G$106</f>
        <v>2.4972387551274859E-3</v>
      </c>
      <c r="H95" s="146">
        <f>'3.2.3'!H95/'3.2.3.a'!$H$106</f>
        <v>2.6182886266839112E-3</v>
      </c>
      <c r="I95" s="146">
        <f>'3.2.3'!I95/'3.2.3.a'!$I$106</f>
        <v>2.6157257960821318E-3</v>
      </c>
      <c r="J95" s="146">
        <f>'3.2.3'!J95/'3.2.3.a'!$J$106</f>
        <v>2.6969212089523061E-3</v>
      </c>
      <c r="K95" s="146">
        <f>'3.2.3'!K95/'3.2.3.a'!$K$106</f>
        <v>2.7932004088595591E-3</v>
      </c>
      <c r="L95" s="146">
        <f>'3.2.3'!L95/'3.2.3.a'!$L$106</f>
        <v>2.8236919818073569E-3</v>
      </c>
      <c r="M95" s="273" t="s">
        <v>833</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147">
        <f>'3.2.3'!C96/'3.2.3.a'!$C$106</f>
        <v>0</v>
      </c>
      <c r="D96" s="147">
        <f>'3.2.3'!D96/'3.2.3.a'!$D$106</f>
        <v>0</v>
      </c>
      <c r="E96" s="147">
        <f>'3.2.3'!E96/'3.2.3.a'!$E$106</f>
        <v>0</v>
      </c>
      <c r="F96" s="147">
        <f>'3.2.3'!F96/'3.2.3.a'!$F$106</f>
        <v>0</v>
      </c>
      <c r="G96" s="147">
        <f>'3.2.3'!G96/'3.2.3.a'!$G$106</f>
        <v>0</v>
      </c>
      <c r="H96" s="147">
        <f>'3.2.3'!H96/'3.2.3.a'!$H$106</f>
        <v>0</v>
      </c>
      <c r="I96" s="147">
        <f>'3.2.3'!I96/'3.2.3.a'!$I$106</f>
        <v>0</v>
      </c>
      <c r="J96" s="147">
        <f>'3.2.3'!J96/'3.2.3.a'!$J$106</f>
        <v>0</v>
      </c>
      <c r="K96" s="147">
        <f>'3.2.3'!K96/'3.2.3.a'!$K$106</f>
        <v>0</v>
      </c>
      <c r="L96" s="147">
        <f>'3.2.3'!L96/'3.2.3.a'!$L$106</f>
        <v>0</v>
      </c>
      <c r="M96" s="97" t="s">
        <v>833</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147">
        <f>'3.2.3'!C97/'3.2.3.a'!$C$106</f>
        <v>6.821777511120486E-4</v>
      </c>
      <c r="D97" s="147">
        <f>'3.2.3'!D97/'3.2.3.a'!$D$106</f>
        <v>6.8649127958956733E-4</v>
      </c>
      <c r="E97" s="147">
        <f>'3.2.3'!E97/'3.2.3.a'!$E$106</f>
        <v>7.0068424322541521E-4</v>
      </c>
      <c r="F97" s="147">
        <f>'3.2.3'!F97/'3.2.3.a'!$F$106</f>
        <v>7.2245836541620851E-4</v>
      </c>
      <c r="G97" s="147">
        <f>'3.2.3'!G97/'3.2.3.a'!$G$106</f>
        <v>7.1618756962208362E-4</v>
      </c>
      <c r="H97" s="147">
        <f>'3.2.3'!H97/'3.2.3.a'!$H$106</f>
        <v>7.2268593982895829E-4</v>
      </c>
      <c r="I97" s="147">
        <f>'3.2.3'!I97/'3.2.3.a'!$I$106</f>
        <v>7.9749606109777633E-4</v>
      </c>
      <c r="J97" s="147">
        <f>'3.2.3'!J97/'3.2.3.a'!$J$106</f>
        <v>8.5229706924128199E-4</v>
      </c>
      <c r="K97" s="147">
        <f>'3.2.3'!K97/'3.2.3.a'!$K$106</f>
        <v>8.1559121030259083E-4</v>
      </c>
      <c r="L97" s="147">
        <f>'3.2.3'!L97/'3.2.3.a'!$L$106</f>
        <v>5.9483151954761433E-4</v>
      </c>
      <c r="M97" s="97" t="s">
        <v>833</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147">
        <f>'3.2.3'!C98/'3.2.3.a'!$C$106</f>
        <v>1.9274032881762973E-3</v>
      </c>
      <c r="D98" s="147">
        <f>'3.2.3'!D98/'3.2.3.a'!$D$106</f>
        <v>1.8602133157685961E-3</v>
      </c>
      <c r="E98" s="147">
        <f>'3.2.3'!E98/'3.2.3.a'!$E$106</f>
        <v>1.8448149874323956E-3</v>
      </c>
      <c r="F98" s="147">
        <f>'3.2.3'!F98/'3.2.3.a'!$F$106</f>
        <v>1.7803300523687082E-3</v>
      </c>
      <c r="G98" s="147">
        <f>'3.2.3'!G98/'3.2.3.a'!$G$106</f>
        <v>1.7810511855054021E-3</v>
      </c>
      <c r="H98" s="147">
        <f>'3.2.3'!H98/'3.2.3.a'!$H$106</f>
        <v>1.895602686854953E-3</v>
      </c>
      <c r="I98" s="147">
        <f>'3.2.3'!I98/'3.2.3.a'!$I$106</f>
        <v>1.8182297349843559E-3</v>
      </c>
      <c r="J98" s="147">
        <f>'3.2.3'!J98/'3.2.3.a'!$J$106</f>
        <v>1.8446241397110247E-3</v>
      </c>
      <c r="K98" s="147">
        <f>'3.2.3'!K98/'3.2.3.a'!$K$106</f>
        <v>1.9776091985569681E-3</v>
      </c>
      <c r="L98" s="147">
        <f>'3.2.3'!L98/'3.2.3.a'!$L$106</f>
        <v>2.2288604622597427E-3</v>
      </c>
      <c r="M98" s="97" t="s">
        <v>833</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147">
        <f>'3.2.3'!C99/'3.2.3.a'!$C$106</f>
        <v>0</v>
      </c>
      <c r="D99" s="147">
        <f>'3.2.3'!D99/'3.2.3.a'!$D$106</f>
        <v>0</v>
      </c>
      <c r="E99" s="147">
        <f>'3.2.3'!E99/'3.2.3.a'!$E$106</f>
        <v>0</v>
      </c>
      <c r="F99" s="147">
        <f>'3.2.3'!F99/'3.2.3.a'!$F$106</f>
        <v>0</v>
      </c>
      <c r="G99" s="147">
        <f>'3.2.3'!G99/'3.2.3.a'!$G$106</f>
        <v>0</v>
      </c>
      <c r="H99" s="147">
        <f>'3.2.3'!H99/'3.2.3.a'!$H$106</f>
        <v>0</v>
      </c>
      <c r="I99" s="147">
        <f>'3.2.3'!I99/'3.2.3.a'!$I$106</f>
        <v>0</v>
      </c>
      <c r="J99" s="147">
        <f>'3.2.3'!J99/'3.2.3.a'!$J$106</f>
        <v>0</v>
      </c>
      <c r="K99" s="147">
        <f>'3.2.3'!K99/'3.2.3.a'!$K$106</f>
        <v>0</v>
      </c>
      <c r="L99" s="147">
        <f>'3.2.3'!L99/'3.2.3.a'!$L$106</f>
        <v>0</v>
      </c>
      <c r="M99" s="97" t="s">
        <v>833</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146">
        <f>'3.2.3'!C100/'3.2.3.a'!$C$106</f>
        <v>1.4972757399686605E-3</v>
      </c>
      <c r="D100" s="146">
        <f>'3.2.3'!D100/'3.2.3.a'!$D$106</f>
        <v>1.4324701633312632E-3</v>
      </c>
      <c r="E100" s="146">
        <f>'3.2.3'!E100/'3.2.3.a'!$E$106</f>
        <v>1.4329679443232893E-3</v>
      </c>
      <c r="F100" s="146">
        <f>'3.2.3'!F100/'3.2.3.a'!$F$106</f>
        <v>1.9036817424219546E-3</v>
      </c>
      <c r="G100" s="146">
        <f>'3.2.3'!G100/'3.2.3.a'!$G$106</f>
        <v>1.4374486963122906E-3</v>
      </c>
      <c r="H100" s="146">
        <f>'3.2.3'!H100/'3.2.3.a'!$H$106</f>
        <v>1.4526594627227414E-3</v>
      </c>
      <c r="I100" s="146">
        <f>'3.2.3'!I100/'3.2.3.a'!$I$106</f>
        <v>1.3856390663305538E-3</v>
      </c>
      <c r="J100" s="146">
        <f>'3.2.3'!J100/'3.2.3.a'!$J$106</f>
        <v>1.5921393020158464E-3</v>
      </c>
      <c r="K100" s="146">
        <f>'3.2.3'!K100/'3.2.3.a'!$K$106</f>
        <v>1.6044265088652559E-3</v>
      </c>
      <c r="L100" s="146">
        <f>'3.2.3'!L100/'3.2.3.a'!$L$106</f>
        <v>1.8493653123908774E-3</v>
      </c>
      <c r="M100" s="273" t="s">
        <v>833</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146">
        <f>'3.2.3'!C101/'3.2.3.a'!$C$106</f>
        <v>1.7856368139169258E-3</v>
      </c>
      <c r="D101" s="146">
        <f>'3.2.3'!D101/'3.2.3.a'!$D$106</f>
        <v>2.1499568056734448E-3</v>
      </c>
      <c r="E101" s="146">
        <f>'3.2.3'!E101/'3.2.3.a'!$E$106</f>
        <v>1.779341883164323E-3</v>
      </c>
      <c r="F101" s="146">
        <f>'3.2.3'!F101/'3.2.3.a'!$F$106</f>
        <v>2.503635735882772E-3</v>
      </c>
      <c r="G101" s="146">
        <f>'3.2.3'!G101/'3.2.3.a'!$G$106</f>
        <v>2.1320359990229889E-3</v>
      </c>
      <c r="H101" s="146">
        <f>'3.2.3'!H101/'3.2.3.a'!$H$106</f>
        <v>4.9546303825661791E-3</v>
      </c>
      <c r="I101" s="146">
        <f>'3.2.3'!I101/'3.2.3.a'!$I$106</f>
        <v>3.3306852050465456E-3</v>
      </c>
      <c r="J101" s="146">
        <f>'3.2.3'!J101/'3.2.3.a'!$J$106</f>
        <v>2.9094894272130231E-3</v>
      </c>
      <c r="K101" s="146">
        <f>'3.2.3'!K101/'3.2.3.a'!$K$106</f>
        <v>1.6835990412361812E-3</v>
      </c>
      <c r="L101" s="146">
        <f>'3.2.3'!L101/'3.2.3.a'!$L$106</f>
        <v>1.817703285452965E-3</v>
      </c>
      <c r="M101" s="273" t="s">
        <v>833</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147">
        <f>'3.2.3'!C102/'3.2.3.a'!$C$106</f>
        <v>1.7856368139169258E-3</v>
      </c>
      <c r="D102" s="147">
        <f>'3.2.3'!D102/'3.2.3.a'!$D$106</f>
        <v>2.1499568056734448E-3</v>
      </c>
      <c r="E102" s="147">
        <f>'3.2.3'!E102/'3.2.3.a'!$E$106</f>
        <v>1.779341883164323E-3</v>
      </c>
      <c r="F102" s="147">
        <f>'3.2.3'!F102/'3.2.3.a'!$F$106</f>
        <v>2.2178740784045085E-3</v>
      </c>
      <c r="G102" s="147">
        <f>'3.2.3'!G102/'3.2.3.a'!$G$106</f>
        <v>1.9751611110511895E-3</v>
      </c>
      <c r="H102" s="147">
        <f>'3.2.3'!H102/'3.2.3.a'!$H$106</f>
        <v>4.568755756782953E-3</v>
      </c>
      <c r="I102" s="147">
        <f>'3.2.3'!I102/'3.2.3.a'!$I$106</f>
        <v>3.0264079189575585E-3</v>
      </c>
      <c r="J102" s="147">
        <f>'3.2.3'!J102/'3.2.3.a'!$J$106</f>
        <v>2.6812277099518391E-3</v>
      </c>
      <c r="K102" s="147">
        <f>'3.2.3'!K102/'3.2.3.a'!$K$106</f>
        <v>1.6790723957287373E-3</v>
      </c>
      <c r="L102" s="147">
        <f>'3.2.3'!L102/'3.2.3.a'!$L$106</f>
        <v>1.817703285452965E-3</v>
      </c>
      <c r="M102" s="97" t="s">
        <v>833</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147">
        <f>'3.2.3'!C103/'3.2.3.a'!$C$106</f>
        <v>0</v>
      </c>
      <c r="D103" s="147">
        <f>'3.2.3'!D103/'3.2.3.a'!$D$106</f>
        <v>0</v>
      </c>
      <c r="E103" s="147">
        <f>'3.2.3'!E103/'3.2.3.a'!$E$106</f>
        <v>0</v>
      </c>
      <c r="F103" s="147">
        <f>'3.2.3'!F103/'3.2.3.a'!$F$106</f>
        <v>2.8576165747826372E-4</v>
      </c>
      <c r="G103" s="147">
        <f>'3.2.3'!G103/'3.2.3.a'!$G$106</f>
        <v>1.5687488797179962E-4</v>
      </c>
      <c r="H103" s="147">
        <f>'3.2.3'!H103/'3.2.3.a'!$H$106</f>
        <v>3.8587462578322648E-4</v>
      </c>
      <c r="I103" s="147">
        <f>'3.2.3'!I103/'3.2.3.a'!$I$106</f>
        <v>3.042772860889868E-4</v>
      </c>
      <c r="J103" s="147">
        <f>'3.2.3'!J103/'3.2.3.a'!$J$106</f>
        <v>2.2826171726118391E-4</v>
      </c>
      <c r="K103" s="147">
        <f>'3.2.3'!K103/'3.2.3.a'!$K$106</f>
        <v>4.5266455074439783E-6</v>
      </c>
      <c r="L103" s="147">
        <f>'3.2.3'!L103/'3.2.3.a'!$L$106</f>
        <v>0</v>
      </c>
      <c r="M103" s="97" t="s">
        <v>833</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146">
        <f>'3.2.3'!C104/'3.2.3.a'!$C$106</f>
        <v>0</v>
      </c>
      <c r="D104" s="146">
        <f>'3.2.3'!D104/'3.2.3.a'!$D$106</f>
        <v>0</v>
      </c>
      <c r="E104" s="146">
        <f>'3.2.3'!E104/'3.2.3.a'!$E$106</f>
        <v>0</v>
      </c>
      <c r="F104" s="146">
        <f>'3.2.3'!F104/'3.2.3.a'!$F$106</f>
        <v>0</v>
      </c>
      <c r="G104" s="146">
        <f>'3.2.3'!G104/'3.2.3.a'!$G$106</f>
        <v>0</v>
      </c>
      <c r="H104" s="146">
        <f>'3.2.3'!H104/'3.2.3.a'!$H$106</f>
        <v>0</v>
      </c>
      <c r="I104" s="146">
        <f>'3.2.3'!I104/'3.2.3.a'!$I$106</f>
        <v>0</v>
      </c>
      <c r="J104" s="146">
        <f>'3.2.3'!J104/'3.2.3.a'!$J$106</f>
        <v>0</v>
      </c>
      <c r="K104" s="146">
        <f>'3.2.3'!K104/'3.2.3.a'!$K$106</f>
        <v>0</v>
      </c>
      <c r="L104" s="146">
        <f>'3.2.3'!L104/'3.2.3.a'!$L$106</f>
        <v>0</v>
      </c>
      <c r="M104" s="273" t="s">
        <v>833</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117" customFormat="1" ht="20.100000000000001" customHeight="1" x14ac:dyDescent="0.25">
      <c r="A105" s="128" t="s">
        <v>255</v>
      </c>
      <c r="B105" s="129"/>
      <c r="C105" s="149"/>
      <c r="D105" s="149"/>
      <c r="E105" s="149"/>
      <c r="F105" s="149"/>
      <c r="G105" s="149"/>
      <c r="H105" s="149"/>
      <c r="I105" s="149"/>
      <c r="J105" s="149"/>
      <c r="K105" s="149"/>
      <c r="L105" s="149"/>
      <c r="M105" s="149"/>
    </row>
    <row r="106" spans="1:83" s="117" customFormat="1" ht="20.100000000000001" customHeight="1" x14ac:dyDescent="0.25">
      <c r="A106" s="87" t="s">
        <v>238</v>
      </c>
      <c r="B106" s="88" t="s">
        <v>846</v>
      </c>
      <c r="C106" s="211">
        <v>3885847</v>
      </c>
      <c r="D106" s="211">
        <v>4376382</v>
      </c>
      <c r="E106" s="211">
        <v>4814760</v>
      </c>
      <c r="F106" s="211">
        <v>5331619</v>
      </c>
      <c r="G106" s="211">
        <v>5778953</v>
      </c>
      <c r="H106" s="211">
        <v>5995787</v>
      </c>
      <c r="I106" s="211">
        <v>6269328</v>
      </c>
      <c r="J106" s="211">
        <v>6585478.9999999898</v>
      </c>
      <c r="K106" s="211">
        <v>7004141</v>
      </c>
      <c r="L106" s="211">
        <v>7407023.5734999897</v>
      </c>
      <c r="M106" s="211">
        <v>7447858.2502464028</v>
      </c>
    </row>
    <row r="107" spans="1:83" s="80" customFormat="1" ht="20.100000000000001" customHeight="1" x14ac:dyDescent="0.25">
      <c r="A107" s="105" t="s">
        <v>589</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853</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590</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s="80" customFormat="1" ht="20.100000000000001" customHeight="1" x14ac:dyDescent="0.25">
      <c r="A110" s="105" t="s">
        <v>804</v>
      </c>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row>
    <row r="111" spans="1:83" s="80" customFormat="1" ht="20.100000000000001" customHeight="1" x14ac:dyDescent="0.25">
      <c r="A111" s="105" t="s">
        <v>655</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row>
    <row r="112" spans="1:83" ht="20.100000000000001" customHeight="1" x14ac:dyDescent="0.25">
      <c r="A112" s="105" t="s">
        <v>625</v>
      </c>
    </row>
    <row r="113" spans="1:1" ht="20.100000000000001" customHeight="1" x14ac:dyDescent="0.25">
      <c r="A113" s="105" t="s">
        <v>605</v>
      </c>
    </row>
    <row r="114" spans="1:1" ht="20.100000000000001" customHeight="1" x14ac:dyDescent="0.25">
      <c r="A114" s="105" t="s">
        <v>855</v>
      </c>
    </row>
    <row r="115" spans="1:1" ht="20.100000000000001" customHeight="1" x14ac:dyDescent="0.25">
      <c r="A115" s="105" t="s">
        <v>847</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88EC3-8297-4586-AA7D-CEB4C6B49BB4}">
  <sheetPr codeName="Planilha33"/>
  <dimension ref="A1:CE115"/>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N93" sqref="N93"/>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788</v>
      </c>
    </row>
    <row r="2" spans="1:13" ht="20.100000000000001" customHeight="1" x14ac:dyDescent="0.25">
      <c r="A2" s="99" t="s">
        <v>670</v>
      </c>
    </row>
    <row r="4" spans="1:13" s="106" customFormat="1" ht="20.100000000000001" customHeight="1" x14ac:dyDescent="0.25">
      <c r="A4" s="322" t="s">
        <v>656</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'3.2.4'!C5/'3.2.4.a'!$C$106</f>
        <v>8.0822989748588425E-2</v>
      </c>
      <c r="D5" s="96">
        <f>'3.2.4'!D5/'3.2.4.a'!$D$106</f>
        <v>8.2552209691830705E-2</v>
      </c>
      <c r="E5" s="96">
        <f>'3.2.4'!E5/'3.2.4.a'!$E$106</f>
        <v>8.4683520687425351E-2</v>
      </c>
      <c r="F5" s="96">
        <f>'3.2.4'!F5/'3.2.4.a'!$F$106</f>
        <v>8.1396950383560471E-2</v>
      </c>
      <c r="G5" s="96">
        <f>'3.2.4'!G5/'3.2.4.a'!$G$106</f>
        <v>8.3833736185817451E-2</v>
      </c>
      <c r="H5" s="96">
        <f>'3.2.4'!H5/'3.2.4.a'!$H$106</f>
        <v>8.6091755592886274E-2</v>
      </c>
      <c r="I5" s="96">
        <f>'3.2.4'!I5/'3.2.4.a'!$I$106</f>
        <v>8.9143218091632545E-2</v>
      </c>
      <c r="J5" s="96">
        <f>'3.2.4'!J5/'3.2.4.a'!$J$106</f>
        <v>8.7518661708250456E-2</v>
      </c>
      <c r="K5" s="96">
        <f>'3.2.4'!K5/'3.2.4.a'!$K$106</f>
        <v>8.9721753820631536E-2</v>
      </c>
      <c r="L5" s="96">
        <f>'3.2.4'!L5/'3.2.4.a'!$L$106</f>
        <v>9.2843790323854689E-2</v>
      </c>
      <c r="M5" s="96">
        <f>'3.2.4'!M5/'3.2.4.a'!$M$106</f>
        <v>9.5902109463413779E-2</v>
      </c>
    </row>
    <row r="6" spans="1:13" ht="20.100000000000001" customHeight="1" x14ac:dyDescent="0.25">
      <c r="A6" s="32">
        <v>11</v>
      </c>
      <c r="B6" s="33" t="s">
        <v>242</v>
      </c>
      <c r="C6" s="213">
        <f>'3.2.4'!C6/'3.2.4.a'!$C$106</f>
        <v>1.5491853417601256E-2</v>
      </c>
      <c r="D6" s="213">
        <f>'3.2.4'!D6/'3.2.4.a'!$D$106</f>
        <v>1.5975124926313408E-2</v>
      </c>
      <c r="E6" s="213">
        <f>'3.2.4'!E6/'3.2.4.a'!$E$106</f>
        <v>1.6416074223881954E-2</v>
      </c>
      <c r="F6" s="213">
        <f>'3.2.4'!F6/'3.2.4.a'!$F$106</f>
        <v>1.647142344869984E-2</v>
      </c>
      <c r="G6" s="213">
        <f>'3.2.4'!G6/'3.2.4.a'!$G$106</f>
        <v>1.6918937385478113E-2</v>
      </c>
      <c r="H6" s="213">
        <f>'3.2.4'!H6/'3.2.4.a'!$H$106</f>
        <v>1.7523522108731971E-2</v>
      </c>
      <c r="I6" s="213">
        <f>'3.2.4'!I6/'3.2.4.a'!$I$106</f>
        <v>1.7202216300049183E-2</v>
      </c>
      <c r="J6" s="213">
        <f>'3.2.4'!J6/'3.2.4.a'!$J$106</f>
        <v>1.7613819948577462E-2</v>
      </c>
      <c r="K6" s="213">
        <f>'3.2.4'!K6/'3.2.4.a'!$K$106</f>
        <v>1.8584679524465735E-2</v>
      </c>
      <c r="L6" s="213">
        <f>'3.2.4'!L6/'3.2.4.a'!$L$106</f>
        <v>1.9634560291185259E-2</v>
      </c>
      <c r="M6" s="213">
        <f>'3.2.4'!M6/'3.2.4.a'!$M$106</f>
        <v>1.9139403316286798E-2</v>
      </c>
    </row>
    <row r="7" spans="1:13" ht="20.100000000000001" customHeight="1" x14ac:dyDescent="0.25">
      <c r="A7" s="35">
        <v>111</v>
      </c>
      <c r="B7" s="36" t="s">
        <v>256</v>
      </c>
      <c r="C7" s="146">
        <f>'3.2.4'!C7/'3.2.4.a'!$C$106</f>
        <v>0</v>
      </c>
      <c r="D7" s="146">
        <f>'3.2.4'!D7/'3.2.4.a'!$D$106</f>
        <v>0</v>
      </c>
      <c r="E7" s="146">
        <f>'3.2.4'!E7/'3.2.4.a'!$E$106</f>
        <v>0</v>
      </c>
      <c r="F7" s="146">
        <f>'3.2.4'!F7/'3.2.4.a'!$F$106</f>
        <v>0</v>
      </c>
      <c r="G7" s="146">
        <f>'3.2.4'!G7/'3.2.4.a'!$G$106</f>
        <v>0</v>
      </c>
      <c r="H7" s="146">
        <f>'3.2.4'!H7/'3.2.4.a'!$H$106</f>
        <v>0</v>
      </c>
      <c r="I7" s="146">
        <f>'3.2.4'!I7/'3.2.4.a'!$I$106</f>
        <v>0</v>
      </c>
      <c r="J7" s="146">
        <f>'3.2.4'!J7/'3.2.4.a'!$J$106</f>
        <v>0</v>
      </c>
      <c r="K7" s="146">
        <f>'3.2.4'!K7/'3.2.4.a'!$K$106</f>
        <v>0</v>
      </c>
      <c r="L7" s="146">
        <f>'3.2.4'!L7/'3.2.4.a'!$L$106</f>
        <v>0</v>
      </c>
      <c r="M7" s="146">
        <f>'3.2.4'!M7/'3.2.4.a'!$M$106</f>
        <v>0</v>
      </c>
    </row>
    <row r="8" spans="1:13" s="41" customFormat="1" ht="20.100000000000001" customHeight="1" x14ac:dyDescent="0.25">
      <c r="A8" s="38">
        <v>1111</v>
      </c>
      <c r="B8" s="39" t="s">
        <v>432</v>
      </c>
      <c r="C8" s="214">
        <f>'3.2.4'!C8/'3.2.4.a'!$C$106</f>
        <v>0</v>
      </c>
      <c r="D8" s="214">
        <f>'3.2.4'!D8/'3.2.4.a'!$D$106</f>
        <v>0</v>
      </c>
      <c r="E8" s="214">
        <f>'3.2.4'!E8/'3.2.4.a'!$E$106</f>
        <v>0</v>
      </c>
      <c r="F8" s="214">
        <f>'3.2.4'!F8/'3.2.4.a'!$F$106</f>
        <v>0</v>
      </c>
      <c r="G8" s="214">
        <f>'3.2.4'!G8/'3.2.4.a'!$G$106</f>
        <v>0</v>
      </c>
      <c r="H8" s="214">
        <f>'3.2.4'!H8/'3.2.4.a'!$H$106</f>
        <v>0</v>
      </c>
      <c r="I8" s="214">
        <f>'3.2.4'!I8/'3.2.4.a'!$I$106</f>
        <v>0</v>
      </c>
      <c r="J8" s="214">
        <f>'3.2.4'!J8/'3.2.4.a'!$J$106</f>
        <v>0</v>
      </c>
      <c r="K8" s="214">
        <f>'3.2.4'!K8/'3.2.4.a'!$K$106</f>
        <v>0</v>
      </c>
      <c r="L8" s="214">
        <f>'3.2.4'!L8/'3.2.4.a'!$L$106</f>
        <v>0</v>
      </c>
      <c r="M8" s="214">
        <f>'3.2.4'!M8/'3.2.4.a'!$M$106</f>
        <v>0</v>
      </c>
    </row>
    <row r="9" spans="1:13" ht="20.100000000000001" customHeight="1" x14ac:dyDescent="0.25">
      <c r="A9" s="38">
        <v>1112</v>
      </c>
      <c r="B9" s="39" t="s">
        <v>433</v>
      </c>
      <c r="C9" s="214">
        <f>'3.2.4'!C9/'3.2.4.a'!$C$106</f>
        <v>0</v>
      </c>
      <c r="D9" s="214">
        <f>'3.2.4'!D9/'3.2.4.a'!$D$106</f>
        <v>0</v>
      </c>
      <c r="E9" s="214">
        <f>'3.2.4'!E9/'3.2.4.a'!$E$106</f>
        <v>0</v>
      </c>
      <c r="F9" s="214">
        <f>'3.2.4'!F9/'3.2.4.a'!$F$106</f>
        <v>0</v>
      </c>
      <c r="G9" s="214">
        <f>'3.2.4'!G9/'3.2.4.a'!$G$106</f>
        <v>0</v>
      </c>
      <c r="H9" s="214">
        <f>'3.2.4'!H9/'3.2.4.a'!$H$106</f>
        <v>0</v>
      </c>
      <c r="I9" s="214">
        <f>'3.2.4'!I9/'3.2.4.a'!$I$106</f>
        <v>0</v>
      </c>
      <c r="J9" s="214">
        <f>'3.2.4'!J9/'3.2.4.a'!$J$106</f>
        <v>0</v>
      </c>
      <c r="K9" s="214">
        <f>'3.2.4'!K9/'3.2.4.a'!$K$106</f>
        <v>0</v>
      </c>
      <c r="L9" s="214">
        <f>'3.2.4'!L9/'3.2.4.a'!$L$106</f>
        <v>0</v>
      </c>
      <c r="M9" s="214">
        <f>'3.2.4'!M9/'3.2.4.a'!$M$106</f>
        <v>0</v>
      </c>
    </row>
    <row r="10" spans="1:13" s="48" customFormat="1" ht="20.100000000000001" customHeight="1" x14ac:dyDescent="0.25">
      <c r="A10" s="45" t="s">
        <v>434</v>
      </c>
      <c r="B10" s="56" t="s">
        <v>435</v>
      </c>
      <c r="C10" s="148">
        <f>'3.2.4'!C10/'3.2.4.a'!$C$106</f>
        <v>0</v>
      </c>
      <c r="D10" s="148">
        <f>'3.2.4'!D10/'3.2.4.a'!$D$106</f>
        <v>0</v>
      </c>
      <c r="E10" s="148">
        <f>'3.2.4'!E10/'3.2.4.a'!$E$106</f>
        <v>0</v>
      </c>
      <c r="F10" s="148">
        <f>'3.2.4'!F10/'3.2.4.a'!$F$106</f>
        <v>0</v>
      </c>
      <c r="G10" s="148">
        <f>'3.2.4'!G10/'3.2.4.a'!$G$106</f>
        <v>0</v>
      </c>
      <c r="H10" s="148">
        <f>'3.2.4'!H10/'3.2.4.a'!$H$106</f>
        <v>0</v>
      </c>
      <c r="I10" s="148">
        <f>'3.2.4'!I10/'3.2.4.a'!$I$106</f>
        <v>0</v>
      </c>
      <c r="J10" s="148">
        <f>'3.2.4'!J10/'3.2.4.a'!$J$106</f>
        <v>0</v>
      </c>
      <c r="K10" s="148">
        <f>'3.2.4'!K10/'3.2.4.a'!$K$106</f>
        <v>0</v>
      </c>
      <c r="L10" s="148">
        <f>'3.2.4'!L10/'3.2.4.a'!$L$106</f>
        <v>0</v>
      </c>
      <c r="M10" s="148">
        <f>'3.2.4'!M10/'3.2.4.a'!$M$106</f>
        <v>0</v>
      </c>
    </row>
    <row r="11" spans="1:13" s="48" customFormat="1" ht="20.100000000000001" customHeight="1" x14ac:dyDescent="0.25">
      <c r="A11" s="45" t="s">
        <v>436</v>
      </c>
      <c r="B11" s="56" t="s">
        <v>437</v>
      </c>
      <c r="C11" s="148">
        <f>'3.2.4'!C11/'3.2.4.a'!$C$106</f>
        <v>0</v>
      </c>
      <c r="D11" s="148">
        <f>'3.2.4'!D11/'3.2.4.a'!$D$106</f>
        <v>0</v>
      </c>
      <c r="E11" s="148">
        <f>'3.2.4'!E11/'3.2.4.a'!$E$106</f>
        <v>0</v>
      </c>
      <c r="F11" s="148">
        <f>'3.2.4'!F11/'3.2.4.a'!$F$106</f>
        <v>0</v>
      </c>
      <c r="G11" s="148">
        <f>'3.2.4'!G11/'3.2.4.a'!$G$106</f>
        <v>0</v>
      </c>
      <c r="H11" s="148">
        <f>'3.2.4'!H11/'3.2.4.a'!$H$106</f>
        <v>0</v>
      </c>
      <c r="I11" s="148">
        <f>'3.2.4'!I11/'3.2.4.a'!$I$106</f>
        <v>0</v>
      </c>
      <c r="J11" s="148">
        <f>'3.2.4'!J11/'3.2.4.a'!$J$106</f>
        <v>0</v>
      </c>
      <c r="K11" s="148">
        <f>'3.2.4'!K11/'3.2.4.a'!$K$106</f>
        <v>0</v>
      </c>
      <c r="L11" s="148">
        <f>'3.2.4'!L11/'3.2.4.a'!$L$106</f>
        <v>0</v>
      </c>
      <c r="M11" s="148">
        <f>'3.2.4'!M11/'3.2.4.a'!$M$106</f>
        <v>0</v>
      </c>
    </row>
    <row r="12" spans="1:13" s="48" customFormat="1" ht="20.100000000000001" customHeight="1" x14ac:dyDescent="0.25">
      <c r="A12" s="45" t="s">
        <v>438</v>
      </c>
      <c r="B12" s="56" t="s">
        <v>476</v>
      </c>
      <c r="C12" s="148">
        <f>'3.2.4'!C12/'3.2.4.a'!$C$106</f>
        <v>0</v>
      </c>
      <c r="D12" s="148">
        <f>'3.2.4'!D12/'3.2.4.a'!$D$106</f>
        <v>0</v>
      </c>
      <c r="E12" s="148">
        <f>'3.2.4'!E12/'3.2.4.a'!$E$106</f>
        <v>0</v>
      </c>
      <c r="F12" s="148">
        <f>'3.2.4'!F12/'3.2.4.a'!$F$106</f>
        <v>0</v>
      </c>
      <c r="G12" s="148">
        <f>'3.2.4'!G12/'3.2.4.a'!$G$106</f>
        <v>0</v>
      </c>
      <c r="H12" s="148">
        <f>'3.2.4'!H12/'3.2.4.a'!$H$106</f>
        <v>0</v>
      </c>
      <c r="I12" s="148">
        <f>'3.2.4'!I12/'3.2.4.a'!$I$106</f>
        <v>0</v>
      </c>
      <c r="J12" s="148">
        <f>'3.2.4'!J12/'3.2.4.a'!$J$106</f>
        <v>0</v>
      </c>
      <c r="K12" s="148">
        <f>'3.2.4'!K12/'3.2.4.a'!$K$106</f>
        <v>0</v>
      </c>
      <c r="L12" s="148">
        <f>'3.2.4'!L12/'3.2.4.a'!$L$106</f>
        <v>0</v>
      </c>
      <c r="M12" s="148">
        <f>'3.2.4'!M12/'3.2.4.a'!$M$106</f>
        <v>0</v>
      </c>
    </row>
    <row r="13" spans="1:13" ht="20.100000000000001" customHeight="1" x14ac:dyDescent="0.25">
      <c r="A13" s="38">
        <v>1113</v>
      </c>
      <c r="B13" s="39" t="s">
        <v>439</v>
      </c>
      <c r="C13" s="214">
        <f>'3.2.4'!C13/'3.2.4.a'!$C$106</f>
        <v>0</v>
      </c>
      <c r="D13" s="214">
        <f>'3.2.4'!D13/'3.2.4.a'!$D$106</f>
        <v>0</v>
      </c>
      <c r="E13" s="214">
        <f>'3.2.4'!E13/'3.2.4.a'!$E$106</f>
        <v>0</v>
      </c>
      <c r="F13" s="214">
        <f>'3.2.4'!F13/'3.2.4.a'!$F$106</f>
        <v>0</v>
      </c>
      <c r="G13" s="214">
        <f>'3.2.4'!G13/'3.2.4.a'!$G$106</f>
        <v>0</v>
      </c>
      <c r="H13" s="214">
        <f>'3.2.4'!H13/'3.2.4.a'!$H$106</f>
        <v>0</v>
      </c>
      <c r="I13" s="214">
        <f>'3.2.4'!I13/'3.2.4.a'!$I$106</f>
        <v>0</v>
      </c>
      <c r="J13" s="214">
        <f>'3.2.4'!J13/'3.2.4.a'!$J$106</f>
        <v>0</v>
      </c>
      <c r="K13" s="214">
        <f>'3.2.4'!K13/'3.2.4.a'!$K$106</f>
        <v>0</v>
      </c>
      <c r="L13" s="214">
        <f>'3.2.4'!L13/'3.2.4.a'!$L$106</f>
        <v>0</v>
      </c>
      <c r="M13" s="214">
        <f>'3.2.4'!M13/'3.2.4.a'!$M$106</f>
        <v>0</v>
      </c>
    </row>
    <row r="14" spans="1:13" ht="20.100000000000001" customHeight="1" x14ac:dyDescent="0.25">
      <c r="A14" s="35">
        <v>112</v>
      </c>
      <c r="B14" s="36" t="s">
        <v>257</v>
      </c>
      <c r="C14" s="146">
        <f>'3.2.4'!C14/'3.2.4.a'!$C$106</f>
        <v>0</v>
      </c>
      <c r="D14" s="146">
        <f>'3.2.4'!D14/'3.2.4.a'!$D$106</f>
        <v>0</v>
      </c>
      <c r="E14" s="146">
        <f>'3.2.4'!E14/'3.2.4.a'!$E$106</f>
        <v>0</v>
      </c>
      <c r="F14" s="146">
        <f>'3.2.4'!F14/'3.2.4.a'!$F$106</f>
        <v>0</v>
      </c>
      <c r="G14" s="146">
        <f>'3.2.4'!G14/'3.2.4.a'!$G$106</f>
        <v>0</v>
      </c>
      <c r="H14" s="146">
        <f>'3.2.4'!H14/'3.2.4.a'!$H$106</f>
        <v>0</v>
      </c>
      <c r="I14" s="146">
        <f>'3.2.4'!I14/'3.2.4.a'!$I$106</f>
        <v>0</v>
      </c>
      <c r="J14" s="146">
        <f>'3.2.4'!J14/'3.2.4.a'!$J$106</f>
        <v>0</v>
      </c>
      <c r="K14" s="146">
        <f>'3.2.4'!K14/'3.2.4.a'!$K$106</f>
        <v>0</v>
      </c>
      <c r="L14" s="146">
        <f>'3.2.4'!L14/'3.2.4.a'!$L$106</f>
        <v>0</v>
      </c>
      <c r="M14" s="146">
        <f>'3.2.4'!M14/'3.2.4.a'!$M$106</f>
        <v>0</v>
      </c>
    </row>
    <row r="15" spans="1:13" s="104" customFormat="1" ht="20.100000000000001" customHeight="1" x14ac:dyDescent="0.25">
      <c r="A15" s="100" t="s">
        <v>440</v>
      </c>
      <c r="B15" s="101" t="s">
        <v>441</v>
      </c>
      <c r="C15" s="215">
        <f>'3.2.4'!C15/'3.2.4.a'!$C$106</f>
        <v>0</v>
      </c>
      <c r="D15" s="215">
        <f>'3.2.4'!D15/'3.2.4.a'!$D$106</f>
        <v>0</v>
      </c>
      <c r="E15" s="215">
        <f>'3.2.4'!E15/'3.2.4.a'!$E$106</f>
        <v>0</v>
      </c>
      <c r="F15" s="215">
        <f>'3.2.4'!F15/'3.2.4.a'!$F$106</f>
        <v>0</v>
      </c>
      <c r="G15" s="215">
        <f>'3.2.4'!G15/'3.2.4.a'!$G$106</f>
        <v>0</v>
      </c>
      <c r="H15" s="215">
        <f>'3.2.4'!H15/'3.2.4.a'!$H$106</f>
        <v>0</v>
      </c>
      <c r="I15" s="215">
        <f>'3.2.4'!I15/'3.2.4.a'!$I$106</f>
        <v>0</v>
      </c>
      <c r="J15" s="215">
        <f>'3.2.4'!J15/'3.2.4.a'!$J$106</f>
        <v>0</v>
      </c>
      <c r="K15" s="215">
        <f>'3.2.4'!K15/'3.2.4.a'!$K$106</f>
        <v>0</v>
      </c>
      <c r="L15" s="215">
        <f>'3.2.4'!L15/'3.2.4.a'!$L$106</f>
        <v>0</v>
      </c>
      <c r="M15" s="215">
        <f>'3.2.4'!M15/'3.2.4.a'!$M$106</f>
        <v>0</v>
      </c>
    </row>
    <row r="16" spans="1:13" s="104" customFormat="1" ht="20.100000000000001" customHeight="1" x14ac:dyDescent="0.25">
      <c r="A16" s="100" t="s">
        <v>442</v>
      </c>
      <c r="B16" s="101" t="s">
        <v>443</v>
      </c>
      <c r="C16" s="215">
        <f>'3.2.4'!C16/'3.2.4.a'!$C$106</f>
        <v>0</v>
      </c>
      <c r="D16" s="215">
        <f>'3.2.4'!D16/'3.2.4.a'!$D$106</f>
        <v>0</v>
      </c>
      <c r="E16" s="215">
        <f>'3.2.4'!E16/'3.2.4.a'!$E$106</f>
        <v>0</v>
      </c>
      <c r="F16" s="215">
        <f>'3.2.4'!F16/'3.2.4.a'!$F$106</f>
        <v>0</v>
      </c>
      <c r="G16" s="215">
        <f>'3.2.4'!G16/'3.2.4.a'!$G$106</f>
        <v>0</v>
      </c>
      <c r="H16" s="215">
        <f>'3.2.4'!H16/'3.2.4.a'!$H$106</f>
        <v>0</v>
      </c>
      <c r="I16" s="215">
        <f>'3.2.4'!I16/'3.2.4.a'!$I$106</f>
        <v>0</v>
      </c>
      <c r="J16" s="215">
        <f>'3.2.4'!J16/'3.2.4.a'!$J$106</f>
        <v>0</v>
      </c>
      <c r="K16" s="215">
        <f>'3.2.4'!K16/'3.2.4.a'!$K$106</f>
        <v>0</v>
      </c>
      <c r="L16" s="215">
        <f>'3.2.4'!L16/'3.2.4.a'!$L$106</f>
        <v>0</v>
      </c>
      <c r="M16" s="215">
        <f>'3.2.4'!M16/'3.2.4.a'!$M$106</f>
        <v>0</v>
      </c>
    </row>
    <row r="17" spans="1:13" ht="20.100000000000001" customHeight="1" x14ac:dyDescent="0.25">
      <c r="A17" s="35">
        <v>113</v>
      </c>
      <c r="B17" s="36" t="s">
        <v>258</v>
      </c>
      <c r="C17" s="146">
        <f>'3.2.4'!C17/'3.2.4.a'!$C$106</f>
        <v>6.1793334352300555E-3</v>
      </c>
      <c r="D17" s="146">
        <f>'3.2.4'!D17/'3.2.4.a'!$D$106</f>
        <v>6.3585720609643879E-3</v>
      </c>
      <c r="E17" s="146">
        <f>'3.2.4'!E17/'3.2.4.a'!$E$106</f>
        <v>6.3886015581880251E-3</v>
      </c>
      <c r="F17" s="146">
        <f>'3.2.4'!F17/'3.2.4.a'!$F$106</f>
        <v>6.5717076666168151E-3</v>
      </c>
      <c r="G17" s="146">
        <f>'3.2.4'!G17/'3.2.4.a'!$G$106</f>
        <v>6.6448202731793551E-3</v>
      </c>
      <c r="H17" s="146">
        <f>'3.2.4'!H17/'3.2.4.a'!$H$106</f>
        <v>6.9665643202350301E-3</v>
      </c>
      <c r="I17" s="146">
        <f>'3.2.4'!I17/'3.2.4.a'!$I$106</f>
        <v>7.0172826637216164E-3</v>
      </c>
      <c r="J17" s="146">
        <f>'3.2.4'!J17/'3.2.4.a'!$J$106</f>
        <v>7.3968616912390376E-3</v>
      </c>
      <c r="K17" s="146">
        <f>'3.2.4'!K17/'3.2.4.a'!$K$106</f>
        <v>7.831445290365285E-3</v>
      </c>
      <c r="L17" s="146">
        <f>'3.2.4'!L17/'3.2.4.a'!$L$106</f>
        <v>8.1102359114247902E-3</v>
      </c>
      <c r="M17" s="146">
        <f>'3.2.4'!M17/'3.2.4.a'!$M$106</f>
        <v>8.0882627449316759E-3</v>
      </c>
    </row>
    <row r="18" spans="1:13" s="41" customFormat="1" ht="20.100000000000001" customHeight="1" x14ac:dyDescent="0.25">
      <c r="A18" s="38">
        <v>1131</v>
      </c>
      <c r="B18" s="39" t="s">
        <v>259</v>
      </c>
      <c r="C18" s="214">
        <f>'3.2.4'!C18/'3.2.4.a'!$C$106</f>
        <v>6.1793334352300555E-3</v>
      </c>
      <c r="D18" s="214">
        <f>'3.2.4'!D18/'3.2.4.a'!$D$106</f>
        <v>6.3585720609643879E-3</v>
      </c>
      <c r="E18" s="214">
        <f>'3.2.4'!E18/'3.2.4.a'!$E$106</f>
        <v>6.3886015581880251E-3</v>
      </c>
      <c r="F18" s="214">
        <f>'3.2.4'!F18/'3.2.4.a'!$F$106</f>
        <v>6.5717076666168151E-3</v>
      </c>
      <c r="G18" s="214">
        <f>'3.2.4'!G18/'3.2.4.a'!$G$106</f>
        <v>6.6448202731793551E-3</v>
      </c>
      <c r="H18" s="214">
        <f>'3.2.4'!H18/'3.2.4.a'!$H$106</f>
        <v>6.9665643202350301E-3</v>
      </c>
      <c r="I18" s="214">
        <f>'3.2.4'!I18/'3.2.4.a'!$I$106</f>
        <v>7.0172826637216164E-3</v>
      </c>
      <c r="J18" s="214">
        <f>'3.2.4'!J18/'3.2.4.a'!$J$106</f>
        <v>7.3968616912390376E-3</v>
      </c>
      <c r="K18" s="214">
        <f>'3.2.4'!K18/'3.2.4.a'!$K$106</f>
        <v>7.831445290365285E-3</v>
      </c>
      <c r="L18" s="214">
        <f>'3.2.4'!L18/'3.2.4.a'!$L$106</f>
        <v>8.1102359114247902E-3</v>
      </c>
      <c r="M18" s="214">
        <f>'3.2.4'!M18/'3.2.4.a'!$M$106</f>
        <v>8.0882627449316759E-3</v>
      </c>
    </row>
    <row r="19" spans="1:13" s="41" customFormat="1" ht="20.100000000000001" customHeight="1" x14ac:dyDescent="0.25">
      <c r="A19" s="45" t="s">
        <v>470</v>
      </c>
      <c r="B19" s="56" t="s">
        <v>471</v>
      </c>
      <c r="C19" s="147">
        <f>'3.2.4'!C19/'3.2.4.a'!$C$106</f>
        <v>4.7903711196624829E-3</v>
      </c>
      <c r="D19" s="147">
        <f>'3.2.4'!D19/'3.2.4.a'!$D$106</f>
        <v>4.8236204372799126E-3</v>
      </c>
      <c r="E19" s="147">
        <f>'3.2.4'!E19/'3.2.4.a'!$E$106</f>
        <v>4.7848921119577536E-3</v>
      </c>
      <c r="F19" s="147">
        <f>'3.2.4'!F19/'3.2.4.a'!$F$106</f>
        <v>4.8670339017704567E-3</v>
      </c>
      <c r="G19" s="147">
        <f>'3.2.4'!G19/'3.2.4.a'!$G$106</f>
        <v>4.9446694748765058E-3</v>
      </c>
      <c r="H19" s="147">
        <f>'3.2.4'!H19/'3.2.4.a'!$H$106</f>
        <v>5.3085855225103173E-3</v>
      </c>
      <c r="I19" s="147">
        <f>'3.2.4'!I19/'3.2.4.a'!$I$106</f>
        <v>5.5109591395411557E-3</v>
      </c>
      <c r="J19" s="147">
        <f>'3.2.4'!J19/'3.2.4.a'!$J$106</f>
        <v>5.8911578753806839E-3</v>
      </c>
      <c r="K19" s="147">
        <f>'3.2.4'!K19/'3.2.4.a'!$K$106</f>
        <v>6.2592344898898949E-3</v>
      </c>
      <c r="L19" s="147">
        <f>'3.2.4'!L19/'3.2.4.a'!$L$106</f>
        <v>6.4437249393440275E-3</v>
      </c>
      <c r="M19" s="147">
        <f>'3.2.4'!M19/'3.2.4.a'!$M$106</f>
        <v>6.2892905992739988E-3</v>
      </c>
    </row>
    <row r="20" spans="1:13" s="41" customFormat="1" ht="20.100000000000001" customHeight="1" x14ac:dyDescent="0.25">
      <c r="A20" s="45" t="s">
        <v>472</v>
      </c>
      <c r="B20" s="56" t="s">
        <v>473</v>
      </c>
      <c r="C20" s="147">
        <f>'3.2.4'!C20/'3.2.4.a'!$C$106</f>
        <v>1.3889623155675715E-3</v>
      </c>
      <c r="D20" s="147">
        <f>'3.2.4'!D20/'3.2.4.a'!$D$106</f>
        <v>1.5349516236844755E-3</v>
      </c>
      <c r="E20" s="147">
        <f>'3.2.4'!E20/'3.2.4.a'!$E$106</f>
        <v>1.603709446230272E-3</v>
      </c>
      <c r="F20" s="147">
        <f>'3.2.4'!F20/'3.2.4.a'!$F$106</f>
        <v>1.7046737648463582E-3</v>
      </c>
      <c r="G20" s="147">
        <f>'3.2.4'!G20/'3.2.4.a'!$G$106</f>
        <v>1.7001507983028493E-3</v>
      </c>
      <c r="H20" s="147">
        <f>'3.2.4'!H20/'3.2.4.a'!$H$106</f>
        <v>1.6579787977247123E-3</v>
      </c>
      <c r="I20" s="147">
        <f>'3.2.4'!I20/'3.2.4.a'!$I$106</f>
        <v>1.5063235241804607E-3</v>
      </c>
      <c r="J20" s="147">
        <f>'3.2.4'!J20/'3.2.4.a'!$J$106</f>
        <v>1.5057038158583537E-3</v>
      </c>
      <c r="K20" s="147">
        <f>'3.2.4'!K20/'3.2.4.a'!$K$106</f>
        <v>1.5722108004753903E-3</v>
      </c>
      <c r="L20" s="147">
        <f>'3.2.4'!L20/'3.2.4.a'!$L$106</f>
        <v>1.6665109720807637E-3</v>
      </c>
      <c r="M20" s="147">
        <f>'3.2.4'!M20/'3.2.4.a'!$M$106</f>
        <v>1.7989721456576765E-3</v>
      </c>
    </row>
    <row r="21" spans="1:13" s="41" customFormat="1" ht="20.100000000000001" customHeight="1" x14ac:dyDescent="0.25">
      <c r="A21" s="45" t="s">
        <v>474</v>
      </c>
      <c r="B21" s="56" t="s">
        <v>475</v>
      </c>
      <c r="C21" s="147">
        <f>'3.2.4'!C21/'3.2.4.a'!$C$106</f>
        <v>0</v>
      </c>
      <c r="D21" s="147">
        <f>'3.2.4'!D21/'3.2.4.a'!$D$106</f>
        <v>0</v>
      </c>
      <c r="E21" s="147">
        <f>'3.2.4'!E21/'3.2.4.a'!$E$106</f>
        <v>0</v>
      </c>
      <c r="F21" s="147">
        <f>'3.2.4'!F21/'3.2.4.a'!$F$106</f>
        <v>0</v>
      </c>
      <c r="G21" s="147">
        <f>'3.2.4'!G21/'3.2.4.a'!$G$106</f>
        <v>0</v>
      </c>
      <c r="H21" s="147">
        <f>'3.2.4'!H21/'3.2.4.a'!$H$106</f>
        <v>0</v>
      </c>
      <c r="I21" s="147">
        <f>'3.2.4'!I21/'3.2.4.a'!$I$106</f>
        <v>0</v>
      </c>
      <c r="J21" s="147">
        <f>'3.2.4'!J21/'3.2.4.a'!$J$106</f>
        <v>0</v>
      </c>
      <c r="K21" s="147">
        <f>'3.2.4'!K21/'3.2.4.a'!$K$106</f>
        <v>0</v>
      </c>
      <c r="L21" s="147">
        <f>'3.2.4'!L21/'3.2.4.a'!$L$106</f>
        <v>0</v>
      </c>
      <c r="M21" s="147">
        <f>'3.2.4'!M21/'3.2.4.a'!$M$106</f>
        <v>0</v>
      </c>
    </row>
    <row r="22" spans="1:13" s="41" customFormat="1" ht="20.100000000000001" customHeight="1" x14ac:dyDescent="0.25">
      <c r="A22" s="45" t="s">
        <v>477</v>
      </c>
      <c r="B22" s="56" t="s">
        <v>478</v>
      </c>
      <c r="C22" s="147">
        <f>'3.2.4'!C22/'3.2.4.a'!$C$106</f>
        <v>0</v>
      </c>
      <c r="D22" s="147">
        <f>'3.2.4'!D22/'3.2.4.a'!$D$106</f>
        <v>0</v>
      </c>
      <c r="E22" s="147">
        <f>'3.2.4'!E22/'3.2.4.a'!$E$106</f>
        <v>0</v>
      </c>
      <c r="F22" s="147">
        <f>'3.2.4'!F22/'3.2.4.a'!$F$106</f>
        <v>0</v>
      </c>
      <c r="G22" s="147">
        <f>'3.2.4'!G22/'3.2.4.a'!$G$106</f>
        <v>0</v>
      </c>
      <c r="H22" s="147">
        <f>'3.2.4'!H22/'3.2.4.a'!$H$106</f>
        <v>0</v>
      </c>
      <c r="I22" s="147">
        <f>'3.2.4'!I22/'3.2.4.a'!$I$106</f>
        <v>0</v>
      </c>
      <c r="J22" s="147">
        <f>'3.2.4'!J22/'3.2.4.a'!$J$106</f>
        <v>0</v>
      </c>
      <c r="K22" s="147">
        <f>'3.2.4'!K22/'3.2.4.a'!$K$106</f>
        <v>0</v>
      </c>
      <c r="L22" s="147">
        <f>'3.2.4'!L22/'3.2.4.a'!$L$106</f>
        <v>0</v>
      </c>
      <c r="M22" s="147">
        <f>'3.2.4'!M22/'3.2.4.a'!$M$106</f>
        <v>0</v>
      </c>
    </row>
    <row r="23" spans="1:13" s="41" customFormat="1" ht="20.100000000000001" customHeight="1" x14ac:dyDescent="0.25">
      <c r="A23" s="38">
        <v>1132</v>
      </c>
      <c r="B23" s="39" t="s">
        <v>260</v>
      </c>
      <c r="C23" s="214">
        <f>'3.2.4'!C23/'3.2.4.a'!$C$106</f>
        <v>0</v>
      </c>
      <c r="D23" s="214">
        <f>'3.2.4'!D23/'3.2.4.a'!$D$106</f>
        <v>0</v>
      </c>
      <c r="E23" s="214">
        <f>'3.2.4'!E23/'3.2.4.a'!$E$106</f>
        <v>0</v>
      </c>
      <c r="F23" s="214">
        <f>'3.2.4'!F23/'3.2.4.a'!$F$106</f>
        <v>0</v>
      </c>
      <c r="G23" s="214">
        <f>'3.2.4'!G23/'3.2.4.a'!$G$106</f>
        <v>0</v>
      </c>
      <c r="H23" s="214">
        <f>'3.2.4'!H23/'3.2.4.a'!$H$106</f>
        <v>0</v>
      </c>
      <c r="I23" s="214">
        <f>'3.2.4'!I23/'3.2.4.a'!$I$106</f>
        <v>0</v>
      </c>
      <c r="J23" s="214">
        <f>'3.2.4'!J23/'3.2.4.a'!$J$106</f>
        <v>0</v>
      </c>
      <c r="K23" s="214">
        <f>'3.2.4'!K23/'3.2.4.a'!$K$106</f>
        <v>0</v>
      </c>
      <c r="L23" s="214">
        <f>'3.2.4'!L23/'3.2.4.a'!$L$106</f>
        <v>0</v>
      </c>
      <c r="M23" s="214">
        <f>'3.2.4'!M23/'3.2.4.a'!$M$106</f>
        <v>0</v>
      </c>
    </row>
    <row r="24" spans="1:13" s="41" customFormat="1" ht="20.100000000000001" customHeight="1" x14ac:dyDescent="0.25">
      <c r="A24" s="38">
        <v>1133</v>
      </c>
      <c r="B24" s="39" t="s">
        <v>261</v>
      </c>
      <c r="C24" s="214">
        <f>'3.2.4'!C24/'3.2.4.a'!$C$106</f>
        <v>0</v>
      </c>
      <c r="D24" s="214">
        <f>'3.2.4'!D24/'3.2.4.a'!$D$106</f>
        <v>0</v>
      </c>
      <c r="E24" s="214">
        <f>'3.2.4'!E24/'3.2.4.a'!$E$106</f>
        <v>0</v>
      </c>
      <c r="F24" s="214">
        <f>'3.2.4'!F24/'3.2.4.a'!$F$106</f>
        <v>0</v>
      </c>
      <c r="G24" s="214">
        <f>'3.2.4'!G24/'3.2.4.a'!$G$106</f>
        <v>0</v>
      </c>
      <c r="H24" s="214">
        <f>'3.2.4'!H24/'3.2.4.a'!$H$106</f>
        <v>0</v>
      </c>
      <c r="I24" s="214">
        <f>'3.2.4'!I24/'3.2.4.a'!$I$106</f>
        <v>0</v>
      </c>
      <c r="J24" s="214">
        <f>'3.2.4'!J24/'3.2.4.a'!$J$106</f>
        <v>0</v>
      </c>
      <c r="K24" s="214">
        <f>'3.2.4'!K24/'3.2.4.a'!$K$106</f>
        <v>0</v>
      </c>
      <c r="L24" s="214">
        <f>'3.2.4'!L24/'3.2.4.a'!$L$106</f>
        <v>0</v>
      </c>
      <c r="M24" s="214">
        <f>'3.2.4'!M24/'3.2.4.a'!$M$106</f>
        <v>0</v>
      </c>
    </row>
    <row r="25" spans="1:13" ht="20.100000000000001" customHeight="1" x14ac:dyDescent="0.25">
      <c r="A25" s="45" t="s">
        <v>479</v>
      </c>
      <c r="B25" s="56" t="s">
        <v>480</v>
      </c>
      <c r="C25" s="147">
        <f>'3.2.4'!C25/'3.2.4.a'!$C$106</f>
        <v>0</v>
      </c>
      <c r="D25" s="147">
        <f>'3.2.4'!D25/'3.2.4.a'!$D$106</f>
        <v>0</v>
      </c>
      <c r="E25" s="147">
        <f>'3.2.4'!E25/'3.2.4.a'!$E$106</f>
        <v>0</v>
      </c>
      <c r="F25" s="147">
        <f>'3.2.4'!F25/'3.2.4.a'!$F$106</f>
        <v>0</v>
      </c>
      <c r="G25" s="147">
        <f>'3.2.4'!G25/'3.2.4.a'!$G$106</f>
        <v>0</v>
      </c>
      <c r="H25" s="147">
        <f>'3.2.4'!H25/'3.2.4.a'!$H$106</f>
        <v>0</v>
      </c>
      <c r="I25" s="147">
        <f>'3.2.4'!I25/'3.2.4.a'!$I$106</f>
        <v>0</v>
      </c>
      <c r="J25" s="147">
        <f>'3.2.4'!J25/'3.2.4.a'!$J$106</f>
        <v>0</v>
      </c>
      <c r="K25" s="147">
        <f>'3.2.4'!K25/'3.2.4.a'!$K$106</f>
        <v>0</v>
      </c>
      <c r="L25" s="147">
        <f>'3.2.4'!L25/'3.2.4.a'!$L$106</f>
        <v>0</v>
      </c>
      <c r="M25" s="147">
        <f>'3.2.4'!M25/'3.2.4.a'!$M$106</f>
        <v>0</v>
      </c>
    </row>
    <row r="26" spans="1:13" s="41" customFormat="1" ht="20.100000000000001" customHeight="1" x14ac:dyDescent="0.25">
      <c r="A26" s="38">
        <v>1135</v>
      </c>
      <c r="B26" s="39" t="s">
        <v>262</v>
      </c>
      <c r="C26" s="214">
        <f>'3.2.4'!C26/'3.2.4.a'!$C$106</f>
        <v>0</v>
      </c>
      <c r="D26" s="214">
        <f>'3.2.4'!D26/'3.2.4.a'!$D$106</f>
        <v>0</v>
      </c>
      <c r="E26" s="214">
        <f>'3.2.4'!E26/'3.2.4.a'!$E$106</f>
        <v>0</v>
      </c>
      <c r="F26" s="214">
        <f>'3.2.4'!F26/'3.2.4.a'!$F$106</f>
        <v>0</v>
      </c>
      <c r="G26" s="214">
        <f>'3.2.4'!G26/'3.2.4.a'!$G$106</f>
        <v>0</v>
      </c>
      <c r="H26" s="214">
        <f>'3.2.4'!H26/'3.2.4.a'!$H$106</f>
        <v>0</v>
      </c>
      <c r="I26" s="214">
        <f>'3.2.4'!I26/'3.2.4.a'!$I$106</f>
        <v>0</v>
      </c>
      <c r="J26" s="214">
        <f>'3.2.4'!J26/'3.2.4.a'!$J$106</f>
        <v>0</v>
      </c>
      <c r="K26" s="214">
        <f>'3.2.4'!K26/'3.2.4.a'!$K$106</f>
        <v>0</v>
      </c>
      <c r="L26" s="214">
        <f>'3.2.4'!L26/'3.2.4.a'!$L$106</f>
        <v>0</v>
      </c>
      <c r="M26" s="214">
        <f>'3.2.4'!M26/'3.2.4.a'!$M$106</f>
        <v>0</v>
      </c>
    </row>
    <row r="27" spans="1:13" s="41" customFormat="1" ht="20.100000000000001" customHeight="1" x14ac:dyDescent="0.25">
      <c r="A27" s="38">
        <v>1136</v>
      </c>
      <c r="B27" s="39" t="s">
        <v>263</v>
      </c>
      <c r="C27" s="214">
        <f>'3.2.4'!C27/'3.2.4.a'!$C$106</f>
        <v>0</v>
      </c>
      <c r="D27" s="214">
        <f>'3.2.4'!D27/'3.2.4.a'!$D$106</f>
        <v>0</v>
      </c>
      <c r="E27" s="214">
        <f>'3.2.4'!E27/'3.2.4.a'!$E$106</f>
        <v>0</v>
      </c>
      <c r="F27" s="214">
        <f>'3.2.4'!F27/'3.2.4.a'!$F$106</f>
        <v>0</v>
      </c>
      <c r="G27" s="214">
        <f>'3.2.4'!G27/'3.2.4.a'!$G$106</f>
        <v>0</v>
      </c>
      <c r="H27" s="214">
        <f>'3.2.4'!H27/'3.2.4.a'!$H$106</f>
        <v>0</v>
      </c>
      <c r="I27" s="214">
        <f>'3.2.4'!I27/'3.2.4.a'!$I$106</f>
        <v>0</v>
      </c>
      <c r="J27" s="214">
        <f>'3.2.4'!J27/'3.2.4.a'!$J$106</f>
        <v>0</v>
      </c>
      <c r="K27" s="214">
        <f>'3.2.4'!K27/'3.2.4.a'!$K$106</f>
        <v>0</v>
      </c>
      <c r="L27" s="214">
        <f>'3.2.4'!L27/'3.2.4.a'!$L$106</f>
        <v>0</v>
      </c>
      <c r="M27" s="214">
        <f>'3.2.4'!M27/'3.2.4.a'!$M$106</f>
        <v>0</v>
      </c>
    </row>
    <row r="28" spans="1:13" ht="20.100000000000001" customHeight="1" x14ac:dyDescent="0.25">
      <c r="A28" s="45" t="s">
        <v>481</v>
      </c>
      <c r="B28" s="56" t="s">
        <v>482</v>
      </c>
      <c r="C28" s="147">
        <f>'3.2.4'!C28/'3.2.4.a'!$C$106</f>
        <v>0</v>
      </c>
      <c r="D28" s="147">
        <f>'3.2.4'!D28/'3.2.4.a'!$D$106</f>
        <v>0</v>
      </c>
      <c r="E28" s="147">
        <f>'3.2.4'!E28/'3.2.4.a'!$E$106</f>
        <v>0</v>
      </c>
      <c r="F28" s="147">
        <f>'3.2.4'!F28/'3.2.4.a'!$F$106</f>
        <v>0</v>
      </c>
      <c r="G28" s="147">
        <f>'3.2.4'!G28/'3.2.4.a'!$G$106</f>
        <v>0</v>
      </c>
      <c r="H28" s="147">
        <f>'3.2.4'!H28/'3.2.4.a'!$H$106</f>
        <v>0</v>
      </c>
      <c r="I28" s="147">
        <f>'3.2.4'!I28/'3.2.4.a'!$I$106</f>
        <v>0</v>
      </c>
      <c r="J28" s="147">
        <f>'3.2.4'!J28/'3.2.4.a'!$J$106</f>
        <v>0</v>
      </c>
      <c r="K28" s="147">
        <f>'3.2.4'!K28/'3.2.4.a'!$K$106</f>
        <v>0</v>
      </c>
      <c r="L28" s="147">
        <f>'3.2.4'!L28/'3.2.4.a'!$L$106</f>
        <v>0</v>
      </c>
      <c r="M28" s="147">
        <f>'3.2.4'!M28/'3.2.4.a'!$M$106</f>
        <v>0</v>
      </c>
    </row>
    <row r="29" spans="1:13" ht="20.100000000000001" customHeight="1" x14ac:dyDescent="0.25">
      <c r="A29" s="45" t="s">
        <v>483</v>
      </c>
      <c r="B29" s="56" t="s">
        <v>484</v>
      </c>
      <c r="C29" s="147">
        <f>'3.2.4'!C29/'3.2.4.a'!$C$106</f>
        <v>0</v>
      </c>
      <c r="D29" s="147">
        <f>'3.2.4'!D29/'3.2.4.a'!$D$106</f>
        <v>0</v>
      </c>
      <c r="E29" s="147">
        <f>'3.2.4'!E29/'3.2.4.a'!$E$106</f>
        <v>0</v>
      </c>
      <c r="F29" s="147">
        <f>'3.2.4'!F29/'3.2.4.a'!$F$106</f>
        <v>0</v>
      </c>
      <c r="G29" s="147">
        <f>'3.2.4'!G29/'3.2.4.a'!$G$106</f>
        <v>0</v>
      </c>
      <c r="H29" s="147">
        <f>'3.2.4'!H29/'3.2.4.a'!$H$106</f>
        <v>0</v>
      </c>
      <c r="I29" s="147">
        <f>'3.2.4'!I29/'3.2.4.a'!$I$106</f>
        <v>0</v>
      </c>
      <c r="J29" s="147">
        <f>'3.2.4'!J29/'3.2.4.a'!$J$106</f>
        <v>0</v>
      </c>
      <c r="K29" s="147">
        <f>'3.2.4'!K29/'3.2.4.a'!$K$106</f>
        <v>0</v>
      </c>
      <c r="L29" s="147">
        <f>'3.2.4'!L29/'3.2.4.a'!$L$106</f>
        <v>0</v>
      </c>
      <c r="M29" s="147">
        <f>'3.2.4'!M29/'3.2.4.a'!$M$106</f>
        <v>0</v>
      </c>
    </row>
    <row r="30" spans="1:13" ht="20.100000000000001" customHeight="1" x14ac:dyDescent="0.25">
      <c r="A30" s="35">
        <v>114</v>
      </c>
      <c r="B30" s="36" t="s">
        <v>264</v>
      </c>
      <c r="C30" s="146">
        <f>'3.2.4'!C30/'3.2.4.a'!$C$106</f>
        <v>9.3125199823712E-3</v>
      </c>
      <c r="D30" s="146">
        <f>'3.2.4'!D30/'3.2.4.a'!$D$106</f>
        <v>9.6165528653490203E-3</v>
      </c>
      <c r="E30" s="146">
        <f>'3.2.4'!E30/'3.2.4.a'!$E$106</f>
        <v>1.002747266569393E-2</v>
      </c>
      <c r="F30" s="146">
        <f>'3.2.4'!F30/'3.2.4.a'!$F$106</f>
        <v>9.8997157820830267E-3</v>
      </c>
      <c r="G30" s="146">
        <f>'3.2.4'!G30/'3.2.4.a'!$G$106</f>
        <v>1.027411711229876E-2</v>
      </c>
      <c r="H30" s="146">
        <f>'3.2.4'!H30/'3.2.4.a'!$H$106</f>
        <v>1.0556957788496942E-2</v>
      </c>
      <c r="I30" s="146">
        <f>'3.2.4'!I30/'3.2.4.a'!$I$106</f>
        <v>1.0184933636327565E-2</v>
      </c>
      <c r="J30" s="146">
        <f>'3.2.4'!J30/'3.2.4.a'!$J$106</f>
        <v>1.0216958257338425E-2</v>
      </c>
      <c r="K30" s="146">
        <f>'3.2.4'!K30/'3.2.4.a'!$K$106</f>
        <v>1.0753234234100451E-2</v>
      </c>
      <c r="L30" s="146">
        <f>'3.2.4'!L30/'3.2.4.a'!$L$106</f>
        <v>1.1524324379760469E-2</v>
      </c>
      <c r="M30" s="146">
        <f>'3.2.4'!M30/'3.2.4.a'!$M$106</f>
        <v>1.1051140571355124E-2</v>
      </c>
    </row>
    <row r="31" spans="1:13" ht="20.100000000000001" customHeight="1" x14ac:dyDescent="0.25">
      <c r="A31" s="38">
        <v>1141</v>
      </c>
      <c r="B31" s="39" t="s">
        <v>265</v>
      </c>
      <c r="C31" s="214">
        <f>'3.2.4'!C31/'3.2.4.a'!$C$106</f>
        <v>8.0752861370216381E-3</v>
      </c>
      <c r="D31" s="214">
        <f>'3.2.4'!D31/'3.2.4.a'!$D$106</f>
        <v>8.4022845373565944E-3</v>
      </c>
      <c r="E31" s="214">
        <f>'3.2.4'!E31/'3.2.4.a'!$E$106</f>
        <v>8.8584326661234111E-3</v>
      </c>
      <c r="F31" s="214">
        <f>'3.2.4'!F31/'3.2.4.a'!$F$106</f>
        <v>8.668942400666773E-3</v>
      </c>
      <c r="G31" s="214">
        <f>'3.2.4'!G31/'3.2.4.a'!$G$106</f>
        <v>8.9895311713381384E-3</v>
      </c>
      <c r="H31" s="214">
        <f>'3.2.4'!H31/'3.2.4.a'!$H$106</f>
        <v>9.0708044691857996E-3</v>
      </c>
      <c r="I31" s="214">
        <f>'3.2.4'!I31/'3.2.4.a'!$I$106</f>
        <v>8.5405977679145241E-3</v>
      </c>
      <c r="J31" s="214">
        <f>'3.2.4'!J31/'3.2.4.a'!$J$106</f>
        <v>8.5630020114379427E-3</v>
      </c>
      <c r="K31" s="214">
        <f>'3.2.4'!K31/'3.2.4.a'!$K$106</f>
        <v>8.8634286764262462E-3</v>
      </c>
      <c r="L31" s="214">
        <f>'3.2.4'!L31/'3.2.4.a'!$L$106</f>
        <v>9.5070408404068114E-3</v>
      </c>
      <c r="M31" s="214">
        <f>'3.2.4'!M31/'3.2.4.a'!$M$106</f>
        <v>9.1803491830336498E-3</v>
      </c>
    </row>
    <row r="32" spans="1:13" ht="20.100000000000001" customHeight="1" x14ac:dyDescent="0.25">
      <c r="A32" s="21">
        <v>11411</v>
      </c>
      <c r="B32" s="22" t="s">
        <v>266</v>
      </c>
      <c r="C32" s="147">
        <f>'3.2.4'!C32/'3.2.4.a'!$C$106</f>
        <v>0</v>
      </c>
      <c r="D32" s="147">
        <f>'3.2.4'!D32/'3.2.4.a'!$D$106</f>
        <v>0</v>
      </c>
      <c r="E32" s="147">
        <f>'3.2.4'!E32/'3.2.4.a'!$E$106</f>
        <v>0</v>
      </c>
      <c r="F32" s="147">
        <f>'3.2.4'!F32/'3.2.4.a'!$F$106</f>
        <v>0</v>
      </c>
      <c r="G32" s="147">
        <f>'3.2.4'!G32/'3.2.4.a'!$G$106</f>
        <v>0</v>
      </c>
      <c r="H32" s="147">
        <f>'3.2.4'!H32/'3.2.4.a'!$H$106</f>
        <v>0</v>
      </c>
      <c r="I32" s="147">
        <f>'3.2.4'!I32/'3.2.4.a'!$I$106</f>
        <v>0</v>
      </c>
      <c r="J32" s="147">
        <f>'3.2.4'!J32/'3.2.4.a'!$J$106</f>
        <v>0</v>
      </c>
      <c r="K32" s="147">
        <f>'3.2.4'!K32/'3.2.4.a'!$K$106</f>
        <v>0</v>
      </c>
      <c r="L32" s="147">
        <f>'3.2.4'!L32/'3.2.4.a'!$L$106</f>
        <v>0</v>
      </c>
      <c r="M32" s="147">
        <f>'3.2.4'!M32/'3.2.4.a'!$M$106</f>
        <v>0</v>
      </c>
    </row>
    <row r="33" spans="1:13" s="48" customFormat="1" ht="20.100000000000001" customHeight="1" x14ac:dyDescent="0.25">
      <c r="A33" s="45" t="s">
        <v>601</v>
      </c>
      <c r="B33" s="56" t="s">
        <v>603</v>
      </c>
      <c r="C33" s="148">
        <f>'3.2.4'!C33/'3.2.4.a'!$C$106</f>
        <v>0</v>
      </c>
      <c r="D33" s="148">
        <f>'3.2.4'!D33/'3.2.4.a'!$D$106</f>
        <v>0</v>
      </c>
      <c r="E33" s="148">
        <f>'3.2.4'!E33/'3.2.4.a'!$E$106</f>
        <v>0</v>
      </c>
      <c r="F33" s="148">
        <f>'3.2.4'!F33/'3.2.4.a'!$F$106</f>
        <v>0</v>
      </c>
      <c r="G33" s="148">
        <f>'3.2.4'!G33/'3.2.4.a'!$G$106</f>
        <v>0</v>
      </c>
      <c r="H33" s="148">
        <f>'3.2.4'!H33/'3.2.4.a'!$H$106</f>
        <v>0</v>
      </c>
      <c r="I33" s="148">
        <f>'3.2.4'!I33/'3.2.4.a'!$I$106</f>
        <v>0</v>
      </c>
      <c r="J33" s="148">
        <f>'3.2.4'!J33/'3.2.4.a'!$J$106</f>
        <v>0</v>
      </c>
      <c r="K33" s="148">
        <f>'3.2.4'!K33/'3.2.4.a'!$K$106</f>
        <v>0</v>
      </c>
      <c r="L33" s="148">
        <f>'3.2.4'!L33/'3.2.4.a'!$L$106</f>
        <v>0</v>
      </c>
      <c r="M33" s="148">
        <f>'3.2.4'!M33/'3.2.4.a'!$M$106</f>
        <v>0</v>
      </c>
    </row>
    <row r="34" spans="1:13" s="48" customFormat="1" ht="20.100000000000001" customHeight="1" x14ac:dyDescent="0.25">
      <c r="A34" s="45" t="s">
        <v>602</v>
      </c>
      <c r="B34" s="56" t="s">
        <v>485</v>
      </c>
      <c r="C34" s="148">
        <f>'3.2.4'!C34/'3.2.4.a'!$C$106</f>
        <v>0</v>
      </c>
      <c r="D34" s="148">
        <f>'3.2.4'!D34/'3.2.4.a'!$D$106</f>
        <v>0</v>
      </c>
      <c r="E34" s="148">
        <f>'3.2.4'!E34/'3.2.4.a'!$E$106</f>
        <v>0</v>
      </c>
      <c r="F34" s="148">
        <f>'3.2.4'!F34/'3.2.4.a'!$F$106</f>
        <v>0</v>
      </c>
      <c r="G34" s="148">
        <f>'3.2.4'!G34/'3.2.4.a'!$G$106</f>
        <v>0</v>
      </c>
      <c r="H34" s="148">
        <f>'3.2.4'!H34/'3.2.4.a'!$H$106</f>
        <v>0</v>
      </c>
      <c r="I34" s="148">
        <f>'3.2.4'!I34/'3.2.4.a'!$I$106</f>
        <v>0</v>
      </c>
      <c r="J34" s="148">
        <f>'3.2.4'!J34/'3.2.4.a'!$J$106</f>
        <v>0</v>
      </c>
      <c r="K34" s="148">
        <f>'3.2.4'!K34/'3.2.4.a'!$K$106</f>
        <v>0</v>
      </c>
      <c r="L34" s="148">
        <f>'3.2.4'!L34/'3.2.4.a'!$L$106</f>
        <v>0</v>
      </c>
      <c r="M34" s="148">
        <f>'3.2.4'!M34/'3.2.4.a'!$M$106</f>
        <v>0</v>
      </c>
    </row>
    <row r="35" spans="1:13" ht="20.100000000000001" customHeight="1" x14ac:dyDescent="0.25">
      <c r="A35" s="21">
        <v>11412</v>
      </c>
      <c r="B35" s="22" t="s">
        <v>604</v>
      </c>
      <c r="C35" s="147">
        <f>'3.2.4'!C35/'3.2.4.a'!$C$106</f>
        <v>0</v>
      </c>
      <c r="D35" s="147">
        <f>'3.2.4'!D35/'3.2.4.a'!$D$106</f>
        <v>0</v>
      </c>
      <c r="E35" s="147">
        <f>'3.2.4'!E35/'3.2.4.a'!$E$106</f>
        <v>0</v>
      </c>
      <c r="F35" s="147">
        <f>'3.2.4'!F35/'3.2.4.a'!$F$106</f>
        <v>0</v>
      </c>
      <c r="G35" s="147">
        <f>'3.2.4'!G35/'3.2.4.a'!$G$106</f>
        <v>0</v>
      </c>
      <c r="H35" s="147">
        <f>'3.2.4'!H35/'3.2.4.a'!$H$106</f>
        <v>0</v>
      </c>
      <c r="I35" s="147">
        <f>'3.2.4'!I35/'3.2.4.a'!$I$106</f>
        <v>0</v>
      </c>
      <c r="J35" s="147">
        <f>'3.2.4'!J35/'3.2.4.a'!$J$106</f>
        <v>0</v>
      </c>
      <c r="K35" s="147">
        <f>'3.2.4'!K35/'3.2.4.a'!$K$106</f>
        <v>0</v>
      </c>
      <c r="L35" s="147">
        <f>'3.2.4'!L35/'3.2.4.a'!$L$106</f>
        <v>0</v>
      </c>
      <c r="M35" s="147">
        <f>'3.2.4'!M35/'3.2.4.a'!$M$106</f>
        <v>0</v>
      </c>
    </row>
    <row r="36" spans="1:13" ht="20.100000000000001" customHeight="1" x14ac:dyDescent="0.25">
      <c r="A36" s="21">
        <v>11413</v>
      </c>
      <c r="B36" s="22" t="s">
        <v>267</v>
      </c>
      <c r="C36" s="147">
        <f>'3.2.4'!C36/'3.2.4.a'!$C$106</f>
        <v>8.0752861370216381E-3</v>
      </c>
      <c r="D36" s="147">
        <f>'3.2.4'!D36/'3.2.4.a'!$D$106</f>
        <v>8.4022845373565944E-3</v>
      </c>
      <c r="E36" s="147">
        <f>'3.2.4'!E36/'3.2.4.a'!$E$106</f>
        <v>8.8584326661234111E-3</v>
      </c>
      <c r="F36" s="147">
        <f>'3.2.4'!F36/'3.2.4.a'!$F$106</f>
        <v>8.668942400666773E-3</v>
      </c>
      <c r="G36" s="147">
        <f>'3.2.4'!G36/'3.2.4.a'!$G$106</f>
        <v>8.9895311713381384E-3</v>
      </c>
      <c r="H36" s="147">
        <f>'3.2.4'!H36/'3.2.4.a'!$H$106</f>
        <v>9.0708044691857996E-3</v>
      </c>
      <c r="I36" s="147">
        <f>'3.2.4'!I36/'3.2.4.a'!$I$106</f>
        <v>8.5405977679145241E-3</v>
      </c>
      <c r="J36" s="147">
        <f>'3.2.4'!J36/'3.2.4.a'!$J$106</f>
        <v>8.5630020114379427E-3</v>
      </c>
      <c r="K36" s="147">
        <f>'3.2.4'!K36/'3.2.4.a'!$K$106</f>
        <v>8.8634286764262462E-3</v>
      </c>
      <c r="L36" s="147">
        <f>'3.2.4'!L36/'3.2.4.a'!$L$106</f>
        <v>9.5070408404068114E-3</v>
      </c>
      <c r="M36" s="147">
        <f>'3.2.4'!M36/'3.2.4.a'!$M$106</f>
        <v>9.1803491830336498E-3</v>
      </c>
    </row>
    <row r="37" spans="1:13" s="48" customFormat="1" ht="20.100000000000001" customHeight="1" x14ac:dyDescent="0.25">
      <c r="A37" s="45" t="s">
        <v>444</v>
      </c>
      <c r="B37" s="56" t="s">
        <v>445</v>
      </c>
      <c r="C37" s="148">
        <f>'3.2.4'!C37/'3.2.4.a'!$C$106</f>
        <v>0</v>
      </c>
      <c r="D37" s="148">
        <f>'3.2.4'!D37/'3.2.4.a'!$D$106</f>
        <v>0</v>
      </c>
      <c r="E37" s="148">
        <f>'3.2.4'!E37/'3.2.4.a'!$E$106</f>
        <v>0</v>
      </c>
      <c r="F37" s="148">
        <f>'3.2.4'!F37/'3.2.4.a'!$F$106</f>
        <v>0</v>
      </c>
      <c r="G37" s="148">
        <f>'3.2.4'!G37/'3.2.4.a'!$G$106</f>
        <v>0</v>
      </c>
      <c r="H37" s="148">
        <f>'3.2.4'!H37/'3.2.4.a'!$H$106</f>
        <v>0</v>
      </c>
      <c r="I37" s="148">
        <f>'3.2.4'!I37/'3.2.4.a'!$I$106</f>
        <v>0</v>
      </c>
      <c r="J37" s="148">
        <f>'3.2.4'!J37/'3.2.4.a'!$J$106</f>
        <v>0</v>
      </c>
      <c r="K37" s="148">
        <f>'3.2.4'!K37/'3.2.4.a'!$K$106</f>
        <v>0</v>
      </c>
      <c r="L37" s="148">
        <f>'3.2.4'!L37/'3.2.4.a'!$L$106</f>
        <v>0</v>
      </c>
      <c r="M37" s="148">
        <f>'3.2.4'!M37/'3.2.4.a'!$M$106</f>
        <v>0</v>
      </c>
    </row>
    <row r="38" spans="1:13" s="48" customFormat="1" ht="20.100000000000001" customHeight="1" x14ac:dyDescent="0.25">
      <c r="A38" s="45" t="s">
        <v>446</v>
      </c>
      <c r="B38" s="56" t="s">
        <v>447</v>
      </c>
      <c r="C38" s="148">
        <f>'3.2.4'!C38/'3.2.4.a'!$C$106</f>
        <v>0</v>
      </c>
      <c r="D38" s="148">
        <f>'3.2.4'!D38/'3.2.4.a'!$D$106</f>
        <v>0</v>
      </c>
      <c r="E38" s="148">
        <f>'3.2.4'!E38/'3.2.4.a'!$E$106</f>
        <v>0</v>
      </c>
      <c r="F38" s="148">
        <f>'3.2.4'!F38/'3.2.4.a'!$F$106</f>
        <v>0</v>
      </c>
      <c r="G38" s="148">
        <f>'3.2.4'!G38/'3.2.4.a'!$G$106</f>
        <v>0</v>
      </c>
      <c r="H38" s="148">
        <f>'3.2.4'!H38/'3.2.4.a'!$H$106</f>
        <v>0</v>
      </c>
      <c r="I38" s="148">
        <f>'3.2.4'!I38/'3.2.4.a'!$I$106</f>
        <v>0</v>
      </c>
      <c r="J38" s="148">
        <f>'3.2.4'!J38/'3.2.4.a'!$J$106</f>
        <v>0</v>
      </c>
      <c r="K38" s="148">
        <f>'3.2.4'!K38/'3.2.4.a'!$K$106</f>
        <v>0</v>
      </c>
      <c r="L38" s="148">
        <f>'3.2.4'!L38/'3.2.4.a'!$L$106</f>
        <v>0</v>
      </c>
      <c r="M38" s="148">
        <f>'3.2.4'!M38/'3.2.4.a'!$M$106</f>
        <v>0</v>
      </c>
    </row>
    <row r="39" spans="1:13" s="48" customFormat="1" ht="20.100000000000001" customHeight="1" x14ac:dyDescent="0.25">
      <c r="A39" s="45" t="s">
        <v>448</v>
      </c>
      <c r="B39" s="56" t="s">
        <v>487</v>
      </c>
      <c r="C39" s="148">
        <f>'3.2.4'!C39/'3.2.4.a'!$C$106</f>
        <v>8.0752861370216381E-3</v>
      </c>
      <c r="D39" s="148">
        <f>'3.2.4'!D39/'3.2.4.a'!$D$106</f>
        <v>8.4022845373565944E-3</v>
      </c>
      <c r="E39" s="148">
        <f>'3.2.4'!E39/'3.2.4.a'!$E$106</f>
        <v>8.8584326661234111E-3</v>
      </c>
      <c r="F39" s="148">
        <f>'3.2.4'!F39/'3.2.4.a'!$F$106</f>
        <v>8.668942400666773E-3</v>
      </c>
      <c r="G39" s="148">
        <f>'3.2.4'!G39/'3.2.4.a'!$G$106</f>
        <v>8.9895311713381384E-3</v>
      </c>
      <c r="H39" s="148">
        <f>'3.2.4'!H39/'3.2.4.a'!$H$106</f>
        <v>9.0708044691857996E-3</v>
      </c>
      <c r="I39" s="148">
        <f>'3.2.4'!I39/'3.2.4.a'!$I$106</f>
        <v>8.5405977679145241E-3</v>
      </c>
      <c r="J39" s="148">
        <f>'3.2.4'!J39/'3.2.4.a'!$J$106</f>
        <v>8.5630020114379427E-3</v>
      </c>
      <c r="K39" s="148">
        <f>'3.2.4'!K39/'3.2.4.a'!$K$106</f>
        <v>8.8634286764262462E-3</v>
      </c>
      <c r="L39" s="148">
        <f>'3.2.4'!L39/'3.2.4.a'!$L$106</f>
        <v>9.5070408404068114E-3</v>
      </c>
      <c r="M39" s="148">
        <f>'3.2.4'!M39/'3.2.4.a'!$M$106</f>
        <v>9.1803491830336498E-3</v>
      </c>
    </row>
    <row r="40" spans="1:13" s="48" customFormat="1" ht="20.100000000000001" customHeight="1" x14ac:dyDescent="0.25">
      <c r="A40" s="45" t="s">
        <v>486</v>
      </c>
      <c r="B40" s="56" t="s">
        <v>449</v>
      </c>
      <c r="C40" s="148">
        <f>'3.2.4'!C40/'3.2.4.a'!$C$106</f>
        <v>0</v>
      </c>
      <c r="D40" s="148">
        <f>'3.2.4'!D40/'3.2.4.a'!$D$106</f>
        <v>0</v>
      </c>
      <c r="E40" s="148">
        <f>'3.2.4'!E40/'3.2.4.a'!$E$106</f>
        <v>0</v>
      </c>
      <c r="F40" s="148">
        <f>'3.2.4'!F40/'3.2.4.a'!$F$106</f>
        <v>0</v>
      </c>
      <c r="G40" s="148">
        <f>'3.2.4'!G40/'3.2.4.a'!$G$106</f>
        <v>0</v>
      </c>
      <c r="H40" s="148">
        <f>'3.2.4'!H40/'3.2.4.a'!$H$106</f>
        <v>0</v>
      </c>
      <c r="I40" s="148">
        <f>'3.2.4'!I40/'3.2.4.a'!$I$106</f>
        <v>0</v>
      </c>
      <c r="J40" s="148">
        <f>'3.2.4'!J40/'3.2.4.a'!$J$106</f>
        <v>0</v>
      </c>
      <c r="K40" s="148">
        <f>'3.2.4'!K40/'3.2.4.a'!$K$106</f>
        <v>0</v>
      </c>
      <c r="L40" s="148">
        <f>'3.2.4'!L40/'3.2.4.a'!$L$106</f>
        <v>0</v>
      </c>
      <c r="M40" s="148">
        <f>'3.2.4'!M40/'3.2.4.a'!$M$106</f>
        <v>0</v>
      </c>
    </row>
    <row r="41" spans="1:13" ht="20.100000000000001" customHeight="1" x14ac:dyDescent="0.25">
      <c r="A41" s="21">
        <v>11414</v>
      </c>
      <c r="B41" s="22" t="s">
        <v>450</v>
      </c>
      <c r="C41" s="147">
        <f>'3.2.4'!C41/'3.2.4.a'!$C$106</f>
        <v>0</v>
      </c>
      <c r="D41" s="147">
        <f>'3.2.4'!D41/'3.2.4.a'!$D$106</f>
        <v>0</v>
      </c>
      <c r="E41" s="147">
        <f>'3.2.4'!E41/'3.2.4.a'!$E$106</f>
        <v>0</v>
      </c>
      <c r="F41" s="147">
        <f>'3.2.4'!F41/'3.2.4.a'!$F$106</f>
        <v>0</v>
      </c>
      <c r="G41" s="147">
        <f>'3.2.4'!G41/'3.2.4.a'!$G$106</f>
        <v>0</v>
      </c>
      <c r="H41" s="147">
        <f>'3.2.4'!H41/'3.2.4.a'!$H$106</f>
        <v>0</v>
      </c>
      <c r="I41" s="147">
        <f>'3.2.4'!I41/'3.2.4.a'!$I$106</f>
        <v>0</v>
      </c>
      <c r="J41" s="147">
        <f>'3.2.4'!J41/'3.2.4.a'!$J$106</f>
        <v>0</v>
      </c>
      <c r="K41" s="147">
        <f>'3.2.4'!K41/'3.2.4.a'!$K$106</f>
        <v>0</v>
      </c>
      <c r="L41" s="147">
        <f>'3.2.4'!L41/'3.2.4.a'!$L$106</f>
        <v>0</v>
      </c>
      <c r="M41" s="147">
        <f>'3.2.4'!M41/'3.2.4.a'!$M$106</f>
        <v>0</v>
      </c>
    </row>
    <row r="42" spans="1:13" ht="20.100000000000001" customHeight="1" x14ac:dyDescent="0.25">
      <c r="A42" s="38">
        <v>1142</v>
      </c>
      <c r="B42" s="39" t="s">
        <v>451</v>
      </c>
      <c r="C42" s="214">
        <f>'3.2.4'!C42/'3.2.4.a'!$C$106</f>
        <v>0</v>
      </c>
      <c r="D42" s="214">
        <f>'3.2.4'!D42/'3.2.4.a'!$D$106</f>
        <v>0</v>
      </c>
      <c r="E42" s="214">
        <f>'3.2.4'!E42/'3.2.4.a'!$E$106</f>
        <v>0</v>
      </c>
      <c r="F42" s="214">
        <f>'3.2.4'!F42/'3.2.4.a'!$F$106</f>
        <v>0</v>
      </c>
      <c r="G42" s="214">
        <f>'3.2.4'!G42/'3.2.4.a'!$G$106</f>
        <v>0</v>
      </c>
      <c r="H42" s="214">
        <f>'3.2.4'!H42/'3.2.4.a'!$H$106</f>
        <v>0</v>
      </c>
      <c r="I42" s="214">
        <f>'3.2.4'!I42/'3.2.4.a'!$I$106</f>
        <v>0</v>
      </c>
      <c r="J42" s="214">
        <f>'3.2.4'!J42/'3.2.4.a'!$J$106</f>
        <v>0</v>
      </c>
      <c r="K42" s="214">
        <f>'3.2.4'!K42/'3.2.4.a'!$K$106</f>
        <v>0</v>
      </c>
      <c r="L42" s="214">
        <f>'3.2.4'!L42/'3.2.4.a'!$L$106</f>
        <v>0</v>
      </c>
      <c r="M42" s="214">
        <f>'3.2.4'!M42/'3.2.4.a'!$M$106</f>
        <v>0</v>
      </c>
    </row>
    <row r="43" spans="1:13" ht="20.100000000000001" customHeight="1" x14ac:dyDescent="0.25">
      <c r="A43" s="38">
        <v>1143</v>
      </c>
      <c r="B43" s="39" t="s">
        <v>268</v>
      </c>
      <c r="C43" s="214">
        <f>'3.2.4'!C43/'3.2.4.a'!$C$106</f>
        <v>0</v>
      </c>
      <c r="D43" s="214">
        <f>'3.2.4'!D43/'3.2.4.a'!$D$106</f>
        <v>0</v>
      </c>
      <c r="E43" s="214">
        <f>'3.2.4'!E43/'3.2.4.a'!$E$106</f>
        <v>0</v>
      </c>
      <c r="F43" s="214">
        <f>'3.2.4'!F43/'3.2.4.a'!$F$106</f>
        <v>0</v>
      </c>
      <c r="G43" s="214">
        <f>'3.2.4'!G43/'3.2.4.a'!$G$106</f>
        <v>0</v>
      </c>
      <c r="H43" s="214">
        <f>'3.2.4'!H43/'3.2.4.a'!$H$106</f>
        <v>0</v>
      </c>
      <c r="I43" s="214">
        <f>'3.2.4'!I43/'3.2.4.a'!$I$106</f>
        <v>0</v>
      </c>
      <c r="J43" s="214">
        <f>'3.2.4'!J43/'3.2.4.a'!$J$106</f>
        <v>0</v>
      </c>
      <c r="K43" s="214">
        <f>'3.2.4'!K43/'3.2.4.a'!$K$106</f>
        <v>0</v>
      </c>
      <c r="L43" s="214">
        <f>'3.2.4'!L43/'3.2.4.a'!$L$106</f>
        <v>0</v>
      </c>
      <c r="M43" s="214">
        <f>'3.2.4'!M43/'3.2.4.a'!$M$106</f>
        <v>0</v>
      </c>
    </row>
    <row r="44" spans="1:13" ht="20.100000000000001" customHeight="1" x14ac:dyDescent="0.25">
      <c r="A44" s="38">
        <v>1144</v>
      </c>
      <c r="B44" s="39" t="s">
        <v>269</v>
      </c>
      <c r="C44" s="214">
        <f>'3.2.4'!C44/'3.2.4.a'!$C$106</f>
        <v>8.0211840361800403E-4</v>
      </c>
      <c r="D44" s="214">
        <f>'3.2.4'!D44/'3.2.4.a'!$D$106</f>
        <v>7.7370751560097359E-4</v>
      </c>
      <c r="E44" s="214">
        <f>'3.2.4'!E44/'3.2.4.a'!$E$106</f>
        <v>7.2024960122104111E-4</v>
      </c>
      <c r="F44" s="214">
        <f>'3.2.4'!F44/'3.2.4.a'!$F$106</f>
        <v>7.7786180999758607E-4</v>
      </c>
      <c r="G44" s="214">
        <f>'3.2.4'!G44/'3.2.4.a'!$G$106</f>
        <v>8.2532349912682623E-4</v>
      </c>
      <c r="H44" s="214">
        <f>'3.2.4'!H44/'3.2.4.a'!$H$106</f>
        <v>1.0203013976556154E-3</v>
      </c>
      <c r="I44" s="214">
        <f>'3.2.4'!I44/'3.2.4.a'!$I$106</f>
        <v>1.1846177992556872E-3</v>
      </c>
      <c r="J44" s="214">
        <f>'3.2.4'!J44/'3.2.4.a'!$J$106</f>
        <v>1.1703843493070926E-3</v>
      </c>
      <c r="K44" s="214">
        <f>'3.2.4'!K44/'3.2.4.a'!$K$106</f>
        <v>1.2787996401559679E-3</v>
      </c>
      <c r="L44" s="214">
        <f>'3.2.4'!L44/'3.2.4.a'!$L$106</f>
        <v>1.3583704949288581E-3</v>
      </c>
      <c r="M44" s="214">
        <f>'3.2.4'!M44/'3.2.4.a'!$M$106</f>
        <v>1.2805274438036564E-3</v>
      </c>
    </row>
    <row r="45" spans="1:13" s="48" customFormat="1" ht="20.100000000000001" customHeight="1" x14ac:dyDescent="0.25">
      <c r="A45" s="45" t="s">
        <v>452</v>
      </c>
      <c r="B45" s="56" t="s">
        <v>453</v>
      </c>
      <c r="C45" s="148">
        <f>'3.2.4'!C45/'3.2.4.a'!$C$106</f>
        <v>0</v>
      </c>
      <c r="D45" s="148">
        <f>'3.2.4'!D45/'3.2.4.a'!$D$106</f>
        <v>0</v>
      </c>
      <c r="E45" s="148">
        <f>'3.2.4'!E45/'3.2.4.a'!$E$106</f>
        <v>0</v>
      </c>
      <c r="F45" s="148">
        <f>'3.2.4'!F45/'3.2.4.a'!$F$106</f>
        <v>0</v>
      </c>
      <c r="G45" s="148">
        <f>'3.2.4'!G45/'3.2.4.a'!$G$106</f>
        <v>0</v>
      </c>
      <c r="H45" s="148">
        <f>'3.2.4'!H45/'3.2.4.a'!$H$106</f>
        <v>0</v>
      </c>
      <c r="I45" s="148">
        <f>'3.2.4'!I45/'3.2.4.a'!$I$106</f>
        <v>0</v>
      </c>
      <c r="J45" s="148">
        <f>'3.2.4'!J45/'3.2.4.a'!$J$106</f>
        <v>0</v>
      </c>
      <c r="K45" s="148">
        <f>'3.2.4'!K45/'3.2.4.a'!$K$106</f>
        <v>0</v>
      </c>
      <c r="L45" s="148">
        <f>'3.2.4'!L45/'3.2.4.a'!$L$106</f>
        <v>0</v>
      </c>
      <c r="M45" s="148">
        <f>'3.2.4'!M45/'3.2.4.a'!$M$106</f>
        <v>0</v>
      </c>
    </row>
    <row r="46" spans="1:13" s="48" customFormat="1" ht="20.100000000000001" customHeight="1" x14ac:dyDescent="0.25">
      <c r="A46" s="45" t="s">
        <v>454</v>
      </c>
      <c r="B46" s="56" t="s">
        <v>455</v>
      </c>
      <c r="C46" s="148">
        <f>'3.2.4'!C46/'3.2.4.a'!$C$106</f>
        <v>0</v>
      </c>
      <c r="D46" s="148">
        <f>'3.2.4'!D46/'3.2.4.a'!$D$106</f>
        <v>0</v>
      </c>
      <c r="E46" s="148">
        <f>'3.2.4'!E46/'3.2.4.a'!$E$106</f>
        <v>0</v>
      </c>
      <c r="F46" s="148">
        <f>'3.2.4'!F46/'3.2.4.a'!$F$106</f>
        <v>0</v>
      </c>
      <c r="G46" s="148">
        <f>'3.2.4'!G46/'3.2.4.a'!$G$106</f>
        <v>0</v>
      </c>
      <c r="H46" s="148">
        <f>'3.2.4'!H46/'3.2.4.a'!$H$106</f>
        <v>0</v>
      </c>
      <c r="I46" s="148">
        <f>'3.2.4'!I46/'3.2.4.a'!$I$106</f>
        <v>0</v>
      </c>
      <c r="J46" s="148">
        <f>'3.2.4'!J46/'3.2.4.a'!$J$106</f>
        <v>0</v>
      </c>
      <c r="K46" s="148">
        <f>'3.2.4'!K46/'3.2.4.a'!$K$106</f>
        <v>0</v>
      </c>
      <c r="L46" s="148">
        <f>'3.2.4'!L46/'3.2.4.a'!$L$106</f>
        <v>0</v>
      </c>
      <c r="M46" s="148">
        <f>'3.2.4'!M46/'3.2.4.a'!$M$106</f>
        <v>0</v>
      </c>
    </row>
    <row r="47" spans="1:13" s="48" customFormat="1" ht="20.100000000000001" customHeight="1" x14ac:dyDescent="0.25">
      <c r="A47" s="45" t="s">
        <v>456</v>
      </c>
      <c r="B47" s="56" t="s">
        <v>457</v>
      </c>
      <c r="C47" s="148">
        <f>'3.2.4'!C47/'3.2.4.a'!$C$106</f>
        <v>0</v>
      </c>
      <c r="D47" s="148">
        <f>'3.2.4'!D47/'3.2.4.a'!$D$106</f>
        <v>0</v>
      </c>
      <c r="E47" s="148">
        <f>'3.2.4'!E47/'3.2.4.a'!$E$106</f>
        <v>0</v>
      </c>
      <c r="F47" s="148">
        <f>'3.2.4'!F47/'3.2.4.a'!$F$106</f>
        <v>0</v>
      </c>
      <c r="G47" s="148">
        <f>'3.2.4'!G47/'3.2.4.a'!$G$106</f>
        <v>0</v>
      </c>
      <c r="H47" s="148">
        <f>'3.2.4'!H47/'3.2.4.a'!$H$106</f>
        <v>0</v>
      </c>
      <c r="I47" s="148">
        <f>'3.2.4'!I47/'3.2.4.a'!$I$106</f>
        <v>0</v>
      </c>
      <c r="J47" s="148">
        <f>'3.2.4'!J47/'3.2.4.a'!$J$106</f>
        <v>0</v>
      </c>
      <c r="K47" s="148">
        <f>'3.2.4'!K47/'3.2.4.a'!$K$106</f>
        <v>0</v>
      </c>
      <c r="L47" s="148">
        <f>'3.2.4'!L47/'3.2.4.a'!$L$106</f>
        <v>0</v>
      </c>
      <c r="M47" s="148">
        <f>'3.2.4'!M47/'3.2.4.a'!$M$106</f>
        <v>0</v>
      </c>
    </row>
    <row r="48" spans="1:13" s="48" customFormat="1" ht="20.100000000000001" customHeight="1" x14ac:dyDescent="0.25">
      <c r="A48" s="45" t="s">
        <v>458</v>
      </c>
      <c r="B48" s="56" t="s">
        <v>488</v>
      </c>
      <c r="C48" s="148">
        <f>'3.2.4'!C48/'3.2.4.a'!$C$106</f>
        <v>8.0211840361800403E-4</v>
      </c>
      <c r="D48" s="148">
        <f>'3.2.4'!D48/'3.2.4.a'!$D$106</f>
        <v>7.7370751560097359E-4</v>
      </c>
      <c r="E48" s="148">
        <f>'3.2.4'!E48/'3.2.4.a'!$E$106</f>
        <v>7.2024960122104111E-4</v>
      </c>
      <c r="F48" s="148">
        <f>'3.2.4'!F48/'3.2.4.a'!$F$106</f>
        <v>7.7786180999758607E-4</v>
      </c>
      <c r="G48" s="148">
        <f>'3.2.4'!G48/'3.2.4.a'!$G$106</f>
        <v>8.2532349912682623E-4</v>
      </c>
      <c r="H48" s="148">
        <f>'3.2.4'!H48/'3.2.4.a'!$H$106</f>
        <v>1.0203013976556154E-3</v>
      </c>
      <c r="I48" s="148">
        <f>'3.2.4'!I48/'3.2.4.a'!$I$106</f>
        <v>1.1846177992556872E-3</v>
      </c>
      <c r="J48" s="148">
        <f>'3.2.4'!J48/'3.2.4.a'!$J$106</f>
        <v>1.1703843493070926E-3</v>
      </c>
      <c r="K48" s="148">
        <f>'3.2.4'!K48/'3.2.4.a'!$K$106</f>
        <v>1.2787996401559679E-3</v>
      </c>
      <c r="L48" s="148">
        <f>'3.2.4'!L48/'3.2.4.a'!$L$106</f>
        <v>1.3583704949288581E-3</v>
      </c>
      <c r="M48" s="148">
        <f>'3.2.4'!M48/'3.2.4.a'!$M$106</f>
        <v>1.2805274438036564E-3</v>
      </c>
    </row>
    <row r="49" spans="1:13" s="48" customFormat="1" ht="20.100000000000001" customHeight="1" x14ac:dyDescent="0.25">
      <c r="A49" s="45" t="s">
        <v>489</v>
      </c>
      <c r="B49" s="56" t="s">
        <v>459</v>
      </c>
      <c r="C49" s="148">
        <f>'3.2.4'!C49/'3.2.4.a'!$C$106</f>
        <v>0</v>
      </c>
      <c r="D49" s="148">
        <f>'3.2.4'!D49/'3.2.4.a'!$D$106</f>
        <v>0</v>
      </c>
      <c r="E49" s="148">
        <f>'3.2.4'!E49/'3.2.4.a'!$E$106</f>
        <v>0</v>
      </c>
      <c r="F49" s="148">
        <f>'3.2.4'!F49/'3.2.4.a'!$F$106</f>
        <v>0</v>
      </c>
      <c r="G49" s="148">
        <f>'3.2.4'!G49/'3.2.4.a'!$G$106</f>
        <v>0</v>
      </c>
      <c r="H49" s="148">
        <f>'3.2.4'!H49/'3.2.4.a'!$H$106</f>
        <v>0</v>
      </c>
      <c r="I49" s="148">
        <f>'3.2.4'!I49/'3.2.4.a'!$I$106</f>
        <v>0</v>
      </c>
      <c r="J49" s="148">
        <f>'3.2.4'!J49/'3.2.4.a'!$J$106</f>
        <v>0</v>
      </c>
      <c r="K49" s="148">
        <f>'3.2.4'!K49/'3.2.4.a'!$K$106</f>
        <v>0</v>
      </c>
      <c r="L49" s="148">
        <f>'3.2.4'!L49/'3.2.4.a'!$L$106</f>
        <v>0</v>
      </c>
      <c r="M49" s="148">
        <f>'3.2.4'!M49/'3.2.4.a'!$M$106</f>
        <v>0</v>
      </c>
    </row>
    <row r="50" spans="1:13" ht="20.100000000000001" customHeight="1" x14ac:dyDescent="0.25">
      <c r="A50" s="38">
        <v>1145</v>
      </c>
      <c r="B50" s="39" t="s">
        <v>270</v>
      </c>
      <c r="C50" s="214">
        <f>'3.2.4'!C50/'3.2.4.a'!$C$106</f>
        <v>4.3511544173155815E-4</v>
      </c>
      <c r="D50" s="214">
        <f>'3.2.4'!D50/'3.2.4.a'!$D$106</f>
        <v>4.4056081239145223E-4</v>
      </c>
      <c r="E50" s="214">
        <f>'3.2.4'!E50/'3.2.4.a'!$E$106</f>
        <v>4.4879039834947842E-4</v>
      </c>
      <c r="F50" s="214">
        <f>'3.2.4'!F50/'3.2.4.a'!$F$106</f>
        <v>4.5291157141866728E-4</v>
      </c>
      <c r="G50" s="214">
        <f>'3.2.4'!G50/'3.2.4.a'!$G$106</f>
        <v>4.5926244183379557E-4</v>
      </c>
      <c r="H50" s="214">
        <f>'3.2.4'!H50/'3.2.4.a'!$H$106</f>
        <v>4.6585192165552581E-4</v>
      </c>
      <c r="I50" s="214">
        <f>'3.2.4'!I50/'3.2.4.a'!$I$106</f>
        <v>4.5971806915735467E-4</v>
      </c>
      <c r="J50" s="214">
        <f>'3.2.4'!J50/'3.2.4.a'!$J$106</f>
        <v>4.8357189659338896E-4</v>
      </c>
      <c r="K50" s="214">
        <f>'3.2.4'!K50/'3.2.4.a'!$K$106</f>
        <v>6.1100591751823811E-4</v>
      </c>
      <c r="L50" s="214">
        <f>'3.2.4'!L50/'3.2.4.a'!$L$106</f>
        <v>6.5891304442480011E-4</v>
      </c>
      <c r="M50" s="214">
        <f>'3.2.4'!M50/'3.2.4.a'!$M$106</f>
        <v>5.9026394451781579E-4</v>
      </c>
    </row>
    <row r="51" spans="1:13" ht="20.100000000000001" customHeight="1" x14ac:dyDescent="0.25">
      <c r="A51" s="21">
        <v>11451</v>
      </c>
      <c r="B51" s="22" t="s">
        <v>271</v>
      </c>
      <c r="C51" s="147">
        <f>'3.2.4'!C51/'3.2.4.a'!$C$106</f>
        <v>0</v>
      </c>
      <c r="D51" s="147">
        <f>'3.2.4'!D51/'3.2.4.a'!$D$106</f>
        <v>0</v>
      </c>
      <c r="E51" s="147">
        <f>'3.2.4'!E51/'3.2.4.a'!$E$106</f>
        <v>0</v>
      </c>
      <c r="F51" s="147">
        <f>'3.2.4'!F51/'3.2.4.a'!$F$106</f>
        <v>0</v>
      </c>
      <c r="G51" s="147">
        <f>'3.2.4'!G51/'3.2.4.a'!$G$106</f>
        <v>0</v>
      </c>
      <c r="H51" s="147">
        <f>'3.2.4'!H51/'3.2.4.a'!$H$106</f>
        <v>0</v>
      </c>
      <c r="I51" s="147">
        <f>'3.2.4'!I51/'3.2.4.a'!$I$106</f>
        <v>0</v>
      </c>
      <c r="J51" s="147">
        <f>'3.2.4'!J51/'3.2.4.a'!$J$106</f>
        <v>0</v>
      </c>
      <c r="K51" s="147">
        <f>'3.2.4'!K51/'3.2.4.a'!$K$106</f>
        <v>0</v>
      </c>
      <c r="L51" s="147">
        <f>'3.2.4'!L51/'3.2.4.a'!$L$106</f>
        <v>0</v>
      </c>
      <c r="M51" s="147">
        <f>'3.2.4'!M51/'3.2.4.a'!$M$106</f>
        <v>0</v>
      </c>
    </row>
    <row r="52" spans="1:13" ht="20.100000000000001" customHeight="1" x14ac:dyDescent="0.25">
      <c r="A52" s="21">
        <v>11452</v>
      </c>
      <c r="B52" s="22" t="s">
        <v>460</v>
      </c>
      <c r="C52" s="147">
        <f>'3.2.4'!C52/'3.2.4.a'!$C$106</f>
        <v>4.3511544173155815E-4</v>
      </c>
      <c r="D52" s="147">
        <f>'3.2.4'!D52/'3.2.4.a'!$D$106</f>
        <v>4.4056081239145223E-4</v>
      </c>
      <c r="E52" s="147">
        <f>'3.2.4'!E52/'3.2.4.a'!$E$106</f>
        <v>4.4879039834947842E-4</v>
      </c>
      <c r="F52" s="147">
        <f>'3.2.4'!F52/'3.2.4.a'!$F$106</f>
        <v>4.5291157141866728E-4</v>
      </c>
      <c r="G52" s="147">
        <f>'3.2.4'!G52/'3.2.4.a'!$G$106</f>
        <v>4.5926244183379557E-4</v>
      </c>
      <c r="H52" s="147">
        <f>'3.2.4'!H52/'3.2.4.a'!$H$106</f>
        <v>4.6585192165552581E-4</v>
      </c>
      <c r="I52" s="147">
        <f>'3.2.4'!I52/'3.2.4.a'!$I$106</f>
        <v>4.5971806915735467E-4</v>
      </c>
      <c r="J52" s="147">
        <f>'3.2.4'!J52/'3.2.4.a'!$J$106</f>
        <v>4.8357189659338896E-4</v>
      </c>
      <c r="K52" s="147">
        <f>'3.2.4'!K52/'3.2.4.a'!$K$106</f>
        <v>6.1100591751823811E-4</v>
      </c>
      <c r="L52" s="147">
        <f>'3.2.4'!L52/'3.2.4.a'!$L$106</f>
        <v>6.5891304442480011E-4</v>
      </c>
      <c r="M52" s="147">
        <f>'3.2.4'!M52/'3.2.4.a'!$M$106</f>
        <v>5.9026394451781579E-4</v>
      </c>
    </row>
    <row r="53" spans="1:13" s="41" customFormat="1" ht="20.100000000000001" customHeight="1" x14ac:dyDescent="0.25">
      <c r="A53" s="38">
        <v>1146</v>
      </c>
      <c r="B53" s="39" t="s">
        <v>272</v>
      </c>
      <c r="C53" s="214">
        <f>'3.2.4'!C53/'3.2.4.a'!$C$106</f>
        <v>0</v>
      </c>
      <c r="D53" s="214">
        <f>'3.2.4'!D53/'3.2.4.a'!$D$106</f>
        <v>0</v>
      </c>
      <c r="E53" s="214">
        <f>'3.2.4'!E53/'3.2.4.a'!$E$106</f>
        <v>0</v>
      </c>
      <c r="F53" s="214">
        <f>'3.2.4'!F53/'3.2.4.a'!$F$106</f>
        <v>0</v>
      </c>
      <c r="G53" s="214">
        <f>'3.2.4'!G53/'3.2.4.a'!$G$106</f>
        <v>0</v>
      </c>
      <c r="H53" s="214">
        <f>'3.2.4'!H53/'3.2.4.a'!$H$106</f>
        <v>0</v>
      </c>
      <c r="I53" s="214">
        <f>'3.2.4'!I53/'3.2.4.a'!$I$106</f>
        <v>0</v>
      </c>
      <c r="J53" s="214">
        <f>'3.2.4'!J53/'3.2.4.a'!$J$106</f>
        <v>0</v>
      </c>
      <c r="K53" s="214">
        <f>'3.2.4'!K53/'3.2.4.a'!$K$106</f>
        <v>0</v>
      </c>
      <c r="L53" s="214">
        <f>'3.2.4'!L53/'3.2.4.a'!$L$106</f>
        <v>0</v>
      </c>
      <c r="M53" s="214">
        <f>'3.2.4'!M53/'3.2.4.a'!$M$106</f>
        <v>0</v>
      </c>
    </row>
    <row r="54" spans="1:13" ht="20.100000000000001" customHeight="1" x14ac:dyDescent="0.25">
      <c r="A54" s="35">
        <v>115</v>
      </c>
      <c r="B54" s="36" t="s">
        <v>273</v>
      </c>
      <c r="C54" s="146">
        <f>'3.2.4'!C54/'3.2.4.a'!$C$106</f>
        <v>0</v>
      </c>
      <c r="D54" s="146">
        <f>'3.2.4'!D54/'3.2.4.a'!$D$106</f>
        <v>0</v>
      </c>
      <c r="E54" s="146">
        <f>'3.2.4'!E54/'3.2.4.a'!$E$106</f>
        <v>0</v>
      </c>
      <c r="F54" s="146">
        <f>'3.2.4'!F54/'3.2.4.a'!$F$106</f>
        <v>0</v>
      </c>
      <c r="G54" s="146">
        <f>'3.2.4'!G54/'3.2.4.a'!$G$106</f>
        <v>0</v>
      </c>
      <c r="H54" s="146">
        <f>'3.2.4'!H54/'3.2.4.a'!$H$106</f>
        <v>0</v>
      </c>
      <c r="I54" s="146">
        <f>'3.2.4'!I54/'3.2.4.a'!$I$106</f>
        <v>0</v>
      </c>
      <c r="J54" s="146">
        <f>'3.2.4'!J54/'3.2.4.a'!$J$106</f>
        <v>0</v>
      </c>
      <c r="K54" s="146">
        <f>'3.2.4'!K54/'3.2.4.a'!$K$106</f>
        <v>0</v>
      </c>
      <c r="L54" s="146">
        <f>'3.2.4'!L54/'3.2.4.a'!$L$106</f>
        <v>0</v>
      </c>
      <c r="M54" s="146">
        <f>'3.2.4'!M54/'3.2.4.a'!$M$106</f>
        <v>0</v>
      </c>
    </row>
    <row r="55" spans="1:13" ht="20.100000000000001" customHeight="1" x14ac:dyDescent="0.25">
      <c r="A55" s="21">
        <v>1151</v>
      </c>
      <c r="B55" s="22" t="s">
        <v>461</v>
      </c>
      <c r="C55" s="147">
        <f>'3.2.4'!C55/'3.2.4.a'!$C$106</f>
        <v>0</v>
      </c>
      <c r="D55" s="147">
        <f>'3.2.4'!D55/'3.2.4.a'!$D$106</f>
        <v>0</v>
      </c>
      <c r="E55" s="147">
        <f>'3.2.4'!E55/'3.2.4.a'!$E$106</f>
        <v>0</v>
      </c>
      <c r="F55" s="147">
        <f>'3.2.4'!F55/'3.2.4.a'!$F$106</f>
        <v>0</v>
      </c>
      <c r="G55" s="147">
        <f>'3.2.4'!G55/'3.2.4.a'!$G$106</f>
        <v>0</v>
      </c>
      <c r="H55" s="147">
        <f>'3.2.4'!H55/'3.2.4.a'!$H$106</f>
        <v>0</v>
      </c>
      <c r="I55" s="147">
        <f>'3.2.4'!I55/'3.2.4.a'!$I$106</f>
        <v>0</v>
      </c>
      <c r="J55" s="147">
        <f>'3.2.4'!J55/'3.2.4.a'!$J$106</f>
        <v>0</v>
      </c>
      <c r="K55" s="147">
        <f>'3.2.4'!K55/'3.2.4.a'!$K$106</f>
        <v>0</v>
      </c>
      <c r="L55" s="147">
        <f>'3.2.4'!L55/'3.2.4.a'!$L$106</f>
        <v>0</v>
      </c>
      <c r="M55" s="147">
        <f>'3.2.4'!M55/'3.2.4.a'!$M$106</f>
        <v>0</v>
      </c>
    </row>
    <row r="56" spans="1:13" ht="20.100000000000001" customHeight="1" x14ac:dyDescent="0.25">
      <c r="A56" s="21">
        <v>1152</v>
      </c>
      <c r="B56" s="22" t="s">
        <v>462</v>
      </c>
      <c r="C56" s="147">
        <f>'3.2.4'!C56/'3.2.4.a'!$C$106</f>
        <v>0</v>
      </c>
      <c r="D56" s="147">
        <f>'3.2.4'!D56/'3.2.4.a'!$D$106</f>
        <v>0</v>
      </c>
      <c r="E56" s="147">
        <f>'3.2.4'!E56/'3.2.4.a'!$E$106</f>
        <v>0</v>
      </c>
      <c r="F56" s="147">
        <f>'3.2.4'!F56/'3.2.4.a'!$F$106</f>
        <v>0</v>
      </c>
      <c r="G56" s="147">
        <f>'3.2.4'!G56/'3.2.4.a'!$G$106</f>
        <v>0</v>
      </c>
      <c r="H56" s="147">
        <f>'3.2.4'!H56/'3.2.4.a'!$H$106</f>
        <v>0</v>
      </c>
      <c r="I56" s="147">
        <f>'3.2.4'!I56/'3.2.4.a'!$I$106</f>
        <v>0</v>
      </c>
      <c r="J56" s="147">
        <f>'3.2.4'!J56/'3.2.4.a'!$J$106</f>
        <v>0</v>
      </c>
      <c r="K56" s="147">
        <f>'3.2.4'!K56/'3.2.4.a'!$K$106</f>
        <v>0</v>
      </c>
      <c r="L56" s="147">
        <f>'3.2.4'!L56/'3.2.4.a'!$L$106</f>
        <v>0</v>
      </c>
      <c r="M56" s="147">
        <f>'3.2.4'!M56/'3.2.4.a'!$M$106</f>
        <v>0</v>
      </c>
    </row>
    <row r="57" spans="1:13" ht="20.100000000000001" customHeight="1" x14ac:dyDescent="0.25">
      <c r="A57" s="21">
        <v>1153</v>
      </c>
      <c r="B57" s="22" t="s">
        <v>274</v>
      </c>
      <c r="C57" s="147">
        <f>'3.2.4'!C57/'3.2.4.a'!$C$106</f>
        <v>0</v>
      </c>
      <c r="D57" s="147">
        <f>'3.2.4'!D57/'3.2.4.a'!$D$106</f>
        <v>0</v>
      </c>
      <c r="E57" s="147">
        <f>'3.2.4'!E57/'3.2.4.a'!$E$106</f>
        <v>0</v>
      </c>
      <c r="F57" s="147">
        <f>'3.2.4'!F57/'3.2.4.a'!$F$106</f>
        <v>0</v>
      </c>
      <c r="G57" s="147">
        <f>'3.2.4'!G57/'3.2.4.a'!$G$106</f>
        <v>0</v>
      </c>
      <c r="H57" s="147">
        <f>'3.2.4'!H57/'3.2.4.a'!$H$106</f>
        <v>0</v>
      </c>
      <c r="I57" s="147">
        <f>'3.2.4'!I57/'3.2.4.a'!$I$106</f>
        <v>0</v>
      </c>
      <c r="J57" s="147">
        <f>'3.2.4'!J57/'3.2.4.a'!$J$106</f>
        <v>0</v>
      </c>
      <c r="K57" s="147">
        <f>'3.2.4'!K57/'3.2.4.a'!$K$106</f>
        <v>0</v>
      </c>
      <c r="L57" s="147">
        <f>'3.2.4'!L57/'3.2.4.a'!$L$106</f>
        <v>0</v>
      </c>
      <c r="M57" s="147">
        <f>'3.2.4'!M57/'3.2.4.a'!$M$106</f>
        <v>0</v>
      </c>
    </row>
    <row r="58" spans="1:13" ht="20.100000000000001" customHeight="1" x14ac:dyDescent="0.25">
      <c r="A58" s="21">
        <v>1154</v>
      </c>
      <c r="B58" s="22" t="s">
        <v>275</v>
      </c>
      <c r="C58" s="147">
        <f>'3.2.4'!C58/'3.2.4.a'!$C$106</f>
        <v>0</v>
      </c>
      <c r="D58" s="147">
        <f>'3.2.4'!D58/'3.2.4.a'!$D$106</f>
        <v>0</v>
      </c>
      <c r="E58" s="147">
        <f>'3.2.4'!E58/'3.2.4.a'!$E$106</f>
        <v>0</v>
      </c>
      <c r="F58" s="147">
        <f>'3.2.4'!F58/'3.2.4.a'!$F$106</f>
        <v>0</v>
      </c>
      <c r="G58" s="147">
        <f>'3.2.4'!G58/'3.2.4.a'!$G$106</f>
        <v>0</v>
      </c>
      <c r="H58" s="147">
        <f>'3.2.4'!H58/'3.2.4.a'!$H$106</f>
        <v>0</v>
      </c>
      <c r="I58" s="147">
        <f>'3.2.4'!I58/'3.2.4.a'!$I$106</f>
        <v>0</v>
      </c>
      <c r="J58" s="147">
        <f>'3.2.4'!J58/'3.2.4.a'!$J$106</f>
        <v>0</v>
      </c>
      <c r="K58" s="147">
        <f>'3.2.4'!K58/'3.2.4.a'!$K$106</f>
        <v>0</v>
      </c>
      <c r="L58" s="147">
        <f>'3.2.4'!L58/'3.2.4.a'!$L$106</f>
        <v>0</v>
      </c>
      <c r="M58" s="147">
        <f>'3.2.4'!M58/'3.2.4.a'!$M$106</f>
        <v>0</v>
      </c>
    </row>
    <row r="59" spans="1:13" ht="20.100000000000001" customHeight="1" x14ac:dyDescent="0.25">
      <c r="A59" s="21">
        <v>1155</v>
      </c>
      <c r="B59" s="22" t="s">
        <v>276</v>
      </c>
      <c r="C59" s="147">
        <f>'3.2.4'!C59/'3.2.4.a'!$C$106</f>
        <v>0</v>
      </c>
      <c r="D59" s="147">
        <f>'3.2.4'!D59/'3.2.4.a'!$D$106</f>
        <v>0</v>
      </c>
      <c r="E59" s="147">
        <f>'3.2.4'!E59/'3.2.4.a'!$E$106</f>
        <v>0</v>
      </c>
      <c r="F59" s="147">
        <f>'3.2.4'!F59/'3.2.4.a'!$F$106</f>
        <v>0</v>
      </c>
      <c r="G59" s="147">
        <f>'3.2.4'!G59/'3.2.4.a'!$G$106</f>
        <v>0</v>
      </c>
      <c r="H59" s="147">
        <f>'3.2.4'!H59/'3.2.4.a'!$H$106</f>
        <v>0</v>
      </c>
      <c r="I59" s="147">
        <f>'3.2.4'!I59/'3.2.4.a'!$I$106</f>
        <v>0</v>
      </c>
      <c r="J59" s="147">
        <f>'3.2.4'!J59/'3.2.4.a'!$J$106</f>
        <v>0</v>
      </c>
      <c r="K59" s="147">
        <f>'3.2.4'!K59/'3.2.4.a'!$K$106</f>
        <v>0</v>
      </c>
      <c r="L59" s="147">
        <f>'3.2.4'!L59/'3.2.4.a'!$L$106</f>
        <v>0</v>
      </c>
      <c r="M59" s="147">
        <f>'3.2.4'!M59/'3.2.4.a'!$M$106</f>
        <v>0</v>
      </c>
    </row>
    <row r="60" spans="1:13" ht="20.100000000000001" customHeight="1" x14ac:dyDescent="0.25">
      <c r="A60" s="21">
        <v>1156</v>
      </c>
      <c r="B60" s="22" t="s">
        <v>277</v>
      </c>
      <c r="C60" s="147">
        <f>'3.2.4'!C60/'3.2.4.a'!$C$106</f>
        <v>0</v>
      </c>
      <c r="D60" s="147">
        <f>'3.2.4'!D60/'3.2.4.a'!$D$106</f>
        <v>0</v>
      </c>
      <c r="E60" s="147">
        <f>'3.2.4'!E60/'3.2.4.a'!$E$106</f>
        <v>0</v>
      </c>
      <c r="F60" s="147">
        <f>'3.2.4'!F60/'3.2.4.a'!$F$106</f>
        <v>0</v>
      </c>
      <c r="G60" s="147">
        <f>'3.2.4'!G60/'3.2.4.a'!$G$106</f>
        <v>0</v>
      </c>
      <c r="H60" s="147">
        <f>'3.2.4'!H60/'3.2.4.a'!$H$106</f>
        <v>0</v>
      </c>
      <c r="I60" s="147">
        <f>'3.2.4'!I60/'3.2.4.a'!$I$106</f>
        <v>0</v>
      </c>
      <c r="J60" s="147">
        <f>'3.2.4'!J60/'3.2.4.a'!$J$106</f>
        <v>0</v>
      </c>
      <c r="K60" s="147">
        <f>'3.2.4'!K60/'3.2.4.a'!$K$106</f>
        <v>0</v>
      </c>
      <c r="L60" s="147">
        <f>'3.2.4'!L60/'3.2.4.a'!$L$106</f>
        <v>0</v>
      </c>
      <c r="M60" s="147">
        <f>'3.2.4'!M60/'3.2.4.a'!$M$106</f>
        <v>0</v>
      </c>
    </row>
    <row r="61" spans="1:13" ht="20.100000000000001" customHeight="1" x14ac:dyDescent="0.25">
      <c r="A61" s="35">
        <v>116</v>
      </c>
      <c r="B61" s="36" t="s">
        <v>278</v>
      </c>
      <c r="C61" s="146">
        <f>'3.2.4'!C61/'3.2.4.a'!$C$106</f>
        <v>0</v>
      </c>
      <c r="D61" s="146">
        <f>'3.2.4'!D61/'3.2.4.a'!$D$106</f>
        <v>0</v>
      </c>
      <c r="E61" s="146">
        <f>'3.2.4'!E61/'3.2.4.a'!$E$106</f>
        <v>0</v>
      </c>
      <c r="F61" s="146">
        <f>'3.2.4'!F61/'3.2.4.a'!$F$106</f>
        <v>0</v>
      </c>
      <c r="G61" s="146">
        <f>'3.2.4'!G61/'3.2.4.a'!$G$106</f>
        <v>0</v>
      </c>
      <c r="H61" s="146">
        <f>'3.2.4'!H61/'3.2.4.a'!$H$106</f>
        <v>0</v>
      </c>
      <c r="I61" s="146">
        <f>'3.2.4'!I61/'3.2.4.a'!$I$106</f>
        <v>0</v>
      </c>
      <c r="J61" s="146">
        <f>'3.2.4'!J61/'3.2.4.a'!$J$106</f>
        <v>0</v>
      </c>
      <c r="K61" s="146">
        <f>'3.2.4'!K61/'3.2.4.a'!$K$106</f>
        <v>0</v>
      </c>
      <c r="L61" s="146">
        <f>'3.2.4'!L61/'3.2.4.a'!$L$106</f>
        <v>0</v>
      </c>
      <c r="M61" s="146">
        <f>'3.2.4'!M61/'3.2.4.a'!$M$106</f>
        <v>0</v>
      </c>
    </row>
    <row r="62" spans="1:13" ht="20.100000000000001" customHeight="1" x14ac:dyDescent="0.25">
      <c r="A62" s="32">
        <v>12</v>
      </c>
      <c r="B62" s="33" t="s">
        <v>246</v>
      </c>
      <c r="C62" s="213">
        <f>'3.2.4'!C62/'3.2.4.a'!$C$106</f>
        <v>3.1129248114709612E-3</v>
      </c>
      <c r="D62" s="213">
        <f>'3.2.4'!D62/'3.2.4.a'!$D$106</f>
        <v>3.5649761954565534E-3</v>
      </c>
      <c r="E62" s="213">
        <f>'3.2.4'!E62/'3.2.4.a'!$E$106</f>
        <v>3.6833156075266041E-3</v>
      </c>
      <c r="F62" s="213">
        <f>'3.2.4'!F62/'3.2.4.a'!$F$106</f>
        <v>3.9164333400708157E-3</v>
      </c>
      <c r="G62" s="213">
        <f>'3.2.4'!G62/'3.2.4.a'!$G$106</f>
        <v>4.0225682850770729E-3</v>
      </c>
      <c r="H62" s="213">
        <f>'3.2.4'!H62/'3.2.4.a'!$H$106</f>
        <v>4.4055308732416105E-3</v>
      </c>
      <c r="I62" s="213">
        <f>'3.2.4'!I62/'3.2.4.a'!$I$106</f>
        <v>4.7307434983941341E-3</v>
      </c>
      <c r="J62" s="213">
        <f>'3.2.4'!J62/'3.2.4.a'!$J$106</f>
        <v>4.8529283393002626E-3</v>
      </c>
      <c r="K62" s="213">
        <f>'3.2.4'!K62/'3.2.4.a'!$K$106</f>
        <v>4.8701316465903245E-3</v>
      </c>
      <c r="L62" s="213">
        <f>'3.2.4'!L62/'3.2.4.a'!$L$106</f>
        <v>5.1207653990922534E-3</v>
      </c>
      <c r="M62" s="213">
        <f>'3.2.4'!M62/'3.2.4.a'!$M$106</f>
        <v>5.3576649556508213E-3</v>
      </c>
    </row>
    <row r="63" spans="1:13" ht="20.100000000000001" customHeight="1" x14ac:dyDescent="0.25">
      <c r="A63" s="35">
        <v>121</v>
      </c>
      <c r="B63" s="36" t="s">
        <v>279</v>
      </c>
      <c r="C63" s="146">
        <f>'3.2.4'!C63/'3.2.4.a'!$C$106</f>
        <v>0</v>
      </c>
      <c r="D63" s="146">
        <f>'3.2.4'!D63/'3.2.4.a'!$D$106</f>
        <v>0</v>
      </c>
      <c r="E63" s="146">
        <f>'3.2.4'!E63/'3.2.4.a'!$E$106</f>
        <v>0</v>
      </c>
      <c r="F63" s="146">
        <f>'3.2.4'!F63/'3.2.4.a'!$F$106</f>
        <v>0</v>
      </c>
      <c r="G63" s="146">
        <f>'3.2.4'!G63/'3.2.4.a'!$G$106</f>
        <v>0</v>
      </c>
      <c r="H63" s="146">
        <f>'3.2.4'!H63/'3.2.4.a'!$H$106</f>
        <v>0</v>
      </c>
      <c r="I63" s="146">
        <f>'3.2.4'!I63/'3.2.4.a'!$I$106</f>
        <v>0</v>
      </c>
      <c r="J63" s="146">
        <f>'3.2.4'!J63/'3.2.4.a'!$J$106</f>
        <v>0</v>
      </c>
      <c r="K63" s="146">
        <f>'3.2.4'!K63/'3.2.4.a'!$K$106</f>
        <v>0</v>
      </c>
      <c r="L63" s="146">
        <f>'3.2.4'!L63/'3.2.4.a'!$L$106</f>
        <v>0</v>
      </c>
      <c r="M63" s="146">
        <f>'3.2.4'!M63/'3.2.4.a'!$M$106</f>
        <v>0</v>
      </c>
    </row>
    <row r="64" spans="1:13" ht="20.100000000000001" customHeight="1" x14ac:dyDescent="0.25">
      <c r="A64" s="21">
        <v>1211</v>
      </c>
      <c r="B64" s="22" t="s">
        <v>280</v>
      </c>
      <c r="C64" s="147">
        <f>'3.2.4'!C64/'3.2.4.a'!$C$106</f>
        <v>0</v>
      </c>
      <c r="D64" s="147">
        <f>'3.2.4'!D64/'3.2.4.a'!$D$106</f>
        <v>0</v>
      </c>
      <c r="E64" s="147">
        <f>'3.2.4'!E64/'3.2.4.a'!$E$106</f>
        <v>0</v>
      </c>
      <c r="F64" s="147">
        <f>'3.2.4'!F64/'3.2.4.a'!$F$106</f>
        <v>0</v>
      </c>
      <c r="G64" s="147">
        <f>'3.2.4'!G64/'3.2.4.a'!$G$106</f>
        <v>0</v>
      </c>
      <c r="H64" s="147">
        <f>'3.2.4'!H64/'3.2.4.a'!$H$106</f>
        <v>0</v>
      </c>
      <c r="I64" s="147">
        <f>'3.2.4'!I64/'3.2.4.a'!$I$106</f>
        <v>0</v>
      </c>
      <c r="J64" s="147">
        <f>'3.2.4'!J64/'3.2.4.a'!$J$106</f>
        <v>0</v>
      </c>
      <c r="K64" s="147">
        <f>'3.2.4'!K64/'3.2.4.a'!$K$106</f>
        <v>0</v>
      </c>
      <c r="L64" s="147">
        <f>'3.2.4'!L64/'3.2.4.a'!$L$106</f>
        <v>0</v>
      </c>
      <c r="M64" s="147">
        <f>'3.2.4'!M64/'3.2.4.a'!$M$106</f>
        <v>0</v>
      </c>
    </row>
    <row r="65" spans="1:13" ht="20.100000000000001" customHeight="1" x14ac:dyDescent="0.25">
      <c r="A65" s="21">
        <v>1212</v>
      </c>
      <c r="B65" s="22" t="s">
        <v>281</v>
      </c>
      <c r="C65" s="147">
        <f>'3.2.4'!C65/'3.2.4.a'!$C$106</f>
        <v>0</v>
      </c>
      <c r="D65" s="147">
        <f>'3.2.4'!D65/'3.2.4.a'!$D$106</f>
        <v>0</v>
      </c>
      <c r="E65" s="147">
        <f>'3.2.4'!E65/'3.2.4.a'!$E$106</f>
        <v>0</v>
      </c>
      <c r="F65" s="147">
        <f>'3.2.4'!F65/'3.2.4.a'!$F$106</f>
        <v>0</v>
      </c>
      <c r="G65" s="147">
        <f>'3.2.4'!G65/'3.2.4.a'!$G$106</f>
        <v>0</v>
      </c>
      <c r="H65" s="147">
        <f>'3.2.4'!H65/'3.2.4.a'!$H$106</f>
        <v>0</v>
      </c>
      <c r="I65" s="147">
        <f>'3.2.4'!I65/'3.2.4.a'!$I$106</f>
        <v>0</v>
      </c>
      <c r="J65" s="147">
        <f>'3.2.4'!J65/'3.2.4.a'!$J$106</f>
        <v>0</v>
      </c>
      <c r="K65" s="147">
        <f>'3.2.4'!K65/'3.2.4.a'!$K$106</f>
        <v>0</v>
      </c>
      <c r="L65" s="147">
        <f>'3.2.4'!L65/'3.2.4.a'!$L$106</f>
        <v>0</v>
      </c>
      <c r="M65" s="147">
        <f>'3.2.4'!M65/'3.2.4.a'!$M$106</f>
        <v>0</v>
      </c>
    </row>
    <row r="66" spans="1:13" ht="20.100000000000001" customHeight="1" x14ac:dyDescent="0.25">
      <c r="A66" s="21">
        <v>1213</v>
      </c>
      <c r="B66" s="22" t="s">
        <v>282</v>
      </c>
      <c r="C66" s="147">
        <f>'3.2.4'!C66/'3.2.4.a'!$C$106</f>
        <v>0</v>
      </c>
      <c r="D66" s="147">
        <f>'3.2.4'!D66/'3.2.4.a'!$D$106</f>
        <v>0</v>
      </c>
      <c r="E66" s="147">
        <f>'3.2.4'!E66/'3.2.4.a'!$E$106</f>
        <v>0</v>
      </c>
      <c r="F66" s="147">
        <f>'3.2.4'!F66/'3.2.4.a'!$F$106</f>
        <v>0</v>
      </c>
      <c r="G66" s="147">
        <f>'3.2.4'!G66/'3.2.4.a'!$G$106</f>
        <v>0</v>
      </c>
      <c r="H66" s="147">
        <f>'3.2.4'!H66/'3.2.4.a'!$H$106</f>
        <v>0</v>
      </c>
      <c r="I66" s="147">
        <f>'3.2.4'!I66/'3.2.4.a'!$I$106</f>
        <v>0</v>
      </c>
      <c r="J66" s="147">
        <f>'3.2.4'!J66/'3.2.4.a'!$J$106</f>
        <v>0</v>
      </c>
      <c r="K66" s="147">
        <f>'3.2.4'!K66/'3.2.4.a'!$K$106</f>
        <v>0</v>
      </c>
      <c r="L66" s="147">
        <f>'3.2.4'!L66/'3.2.4.a'!$L$106</f>
        <v>0</v>
      </c>
      <c r="M66" s="147">
        <f>'3.2.4'!M66/'3.2.4.a'!$M$106</f>
        <v>0</v>
      </c>
    </row>
    <row r="67" spans="1:13" ht="20.100000000000001" customHeight="1" x14ac:dyDescent="0.25">
      <c r="A67" s="21">
        <v>1214</v>
      </c>
      <c r="B67" s="22" t="s">
        <v>283</v>
      </c>
      <c r="C67" s="147">
        <f>'3.2.4'!C67/'3.2.4.a'!$C$106</f>
        <v>0</v>
      </c>
      <c r="D67" s="147">
        <f>'3.2.4'!D67/'3.2.4.a'!$D$106</f>
        <v>0</v>
      </c>
      <c r="E67" s="147">
        <f>'3.2.4'!E67/'3.2.4.a'!$E$106</f>
        <v>0</v>
      </c>
      <c r="F67" s="147">
        <f>'3.2.4'!F67/'3.2.4.a'!$F$106</f>
        <v>0</v>
      </c>
      <c r="G67" s="147">
        <f>'3.2.4'!G67/'3.2.4.a'!$G$106</f>
        <v>0</v>
      </c>
      <c r="H67" s="147">
        <f>'3.2.4'!H67/'3.2.4.a'!$H$106</f>
        <v>0</v>
      </c>
      <c r="I67" s="147">
        <f>'3.2.4'!I67/'3.2.4.a'!$I$106</f>
        <v>0</v>
      </c>
      <c r="J67" s="147">
        <f>'3.2.4'!J67/'3.2.4.a'!$J$106</f>
        <v>0</v>
      </c>
      <c r="K67" s="147">
        <f>'3.2.4'!K67/'3.2.4.a'!$K$106</f>
        <v>0</v>
      </c>
      <c r="L67" s="147">
        <f>'3.2.4'!L67/'3.2.4.a'!$L$106</f>
        <v>0</v>
      </c>
      <c r="M67" s="147">
        <f>'3.2.4'!M67/'3.2.4.a'!$M$106</f>
        <v>0</v>
      </c>
    </row>
    <row r="68" spans="1:13" ht="20.100000000000001" customHeight="1" x14ac:dyDescent="0.25">
      <c r="A68" s="35">
        <v>122</v>
      </c>
      <c r="B68" s="36" t="s">
        <v>284</v>
      </c>
      <c r="C68" s="146">
        <f>'3.2.4'!C68/'3.2.4.a'!$C$106</f>
        <v>3.1129248114709612E-3</v>
      </c>
      <c r="D68" s="146">
        <f>'3.2.4'!D68/'3.2.4.a'!$D$106</f>
        <v>3.5649761954565534E-3</v>
      </c>
      <c r="E68" s="146">
        <f>'3.2.4'!E68/'3.2.4.a'!$E$106</f>
        <v>3.6833156075266041E-3</v>
      </c>
      <c r="F68" s="146">
        <f>'3.2.4'!F68/'3.2.4.a'!$F$106</f>
        <v>3.9164333400708157E-3</v>
      </c>
      <c r="G68" s="146">
        <f>'3.2.4'!G68/'3.2.4.a'!$G$106</f>
        <v>4.0225682850770729E-3</v>
      </c>
      <c r="H68" s="146">
        <f>'3.2.4'!H68/'3.2.4.a'!$H$106</f>
        <v>4.4055308732416105E-3</v>
      </c>
      <c r="I68" s="146">
        <f>'3.2.4'!I68/'3.2.4.a'!$I$106</f>
        <v>4.7307434983941341E-3</v>
      </c>
      <c r="J68" s="146">
        <f>'3.2.4'!J68/'3.2.4.a'!$J$106</f>
        <v>4.8529283393002626E-3</v>
      </c>
      <c r="K68" s="146">
        <f>'3.2.4'!K68/'3.2.4.a'!$K$106</f>
        <v>4.8701316465903245E-3</v>
      </c>
      <c r="L68" s="146">
        <f>'3.2.4'!L68/'3.2.4.a'!$L$106</f>
        <v>5.1207653990922534E-3</v>
      </c>
      <c r="M68" s="146">
        <f>'3.2.4'!M68/'3.2.4.a'!$M$106</f>
        <v>5.3576649556508213E-3</v>
      </c>
    </row>
    <row r="69" spans="1:13" ht="20.100000000000001" customHeight="1" x14ac:dyDescent="0.25">
      <c r="A69" s="21">
        <v>1221</v>
      </c>
      <c r="B69" s="22" t="s">
        <v>280</v>
      </c>
      <c r="C69" s="147">
        <f>'3.2.4'!C69/'3.2.4.a'!$C$106</f>
        <v>1.2822409286829873E-3</v>
      </c>
      <c r="D69" s="147">
        <f>'3.2.4'!D69/'3.2.4.a'!$D$106</f>
        <v>1.3324363614795373E-3</v>
      </c>
      <c r="E69" s="147">
        <f>'3.2.4'!E69/'3.2.4.a'!$E$106</f>
        <v>1.4066097685059879E-3</v>
      </c>
      <c r="F69" s="147">
        <f>'3.2.4'!F69/'3.2.4.a'!$F$106</f>
        <v>1.3767276780946689E-3</v>
      </c>
      <c r="G69" s="147">
        <f>'3.2.4'!G69/'3.2.4.a'!$G$106</f>
        <v>1.4861057566687443E-3</v>
      </c>
      <c r="H69" s="147">
        <f>'3.2.4'!H69/'3.2.4.a'!$H$106</f>
        <v>1.612835661743204E-3</v>
      </c>
      <c r="I69" s="147">
        <f>'3.2.4'!I69/'3.2.4.a'!$I$106</f>
        <v>1.7805117568307639E-3</v>
      </c>
      <c r="J69" s="147">
        <f>'3.2.4'!J69/'3.2.4.a'!$J$106</f>
        <v>1.8086746067729801E-3</v>
      </c>
      <c r="K69" s="147">
        <f>'3.2.4'!K69/'3.2.4.a'!$K$106</f>
        <v>1.7812099554236273E-3</v>
      </c>
      <c r="L69" s="147">
        <f>'3.2.4'!L69/'3.2.4.a'!$L$106</f>
        <v>1.9061131185726498E-3</v>
      </c>
      <c r="M69" s="97" t="s">
        <v>833</v>
      </c>
    </row>
    <row r="70" spans="1:13" ht="20.100000000000001" customHeight="1" x14ac:dyDescent="0.25">
      <c r="A70" s="21">
        <v>1222</v>
      </c>
      <c r="B70" s="22" t="s">
        <v>281</v>
      </c>
      <c r="C70" s="147">
        <f>'3.2.4'!C70/'3.2.4.a'!$C$106</f>
        <v>1.8306838827879741E-3</v>
      </c>
      <c r="D70" s="147">
        <f>'3.2.4'!D70/'3.2.4.a'!$D$106</f>
        <v>2.2325398339770159E-3</v>
      </c>
      <c r="E70" s="147">
        <f>'3.2.4'!E70/'3.2.4.a'!$E$106</f>
        <v>2.276705839020616E-3</v>
      </c>
      <c r="F70" s="147">
        <f>'3.2.4'!F70/'3.2.4.a'!$F$106</f>
        <v>2.5397056619761464E-3</v>
      </c>
      <c r="G70" s="147">
        <f>'3.2.4'!G70/'3.2.4.a'!$G$106</f>
        <v>2.5364625284083294E-3</v>
      </c>
      <c r="H70" s="147">
        <f>'3.2.4'!H70/'3.2.4.a'!$H$106</f>
        <v>2.7926952114984069E-3</v>
      </c>
      <c r="I70" s="147">
        <f>'3.2.4'!I70/'3.2.4.a'!$I$106</f>
        <v>2.9502317415633708E-3</v>
      </c>
      <c r="J70" s="147">
        <f>'3.2.4'!J70/'3.2.4.a'!$J$106</f>
        <v>3.0442537325272817E-3</v>
      </c>
      <c r="K70" s="147">
        <f>'3.2.4'!K70/'3.2.4.a'!$K$106</f>
        <v>3.0889216911666969E-3</v>
      </c>
      <c r="L70" s="147">
        <f>'3.2.4'!L70/'3.2.4.a'!$L$106</f>
        <v>3.2146522805196025E-3</v>
      </c>
      <c r="M70" s="97" t="s">
        <v>833</v>
      </c>
    </row>
    <row r="71" spans="1:13" s="48" customFormat="1" ht="20.100000000000001" customHeight="1" x14ac:dyDescent="0.25">
      <c r="A71" s="45" t="s">
        <v>463</v>
      </c>
      <c r="B71" s="56" t="s">
        <v>464</v>
      </c>
      <c r="C71" s="148">
        <f>'3.2.4'!C71/'3.2.4.a'!$C$106</f>
        <v>1.8306838827879741E-3</v>
      </c>
      <c r="D71" s="148">
        <f>'3.2.4'!D71/'3.2.4.a'!$D$106</f>
        <v>2.2325398339770159E-3</v>
      </c>
      <c r="E71" s="148">
        <f>'3.2.4'!E71/'3.2.4.a'!$E$106</f>
        <v>2.276705839020616E-3</v>
      </c>
      <c r="F71" s="148">
        <f>'3.2.4'!F71/'3.2.4.a'!$F$106</f>
        <v>2.5397056619761464E-3</v>
      </c>
      <c r="G71" s="148">
        <f>'3.2.4'!G71/'3.2.4.a'!$G$106</f>
        <v>2.5364625284083294E-3</v>
      </c>
      <c r="H71" s="148">
        <f>'3.2.4'!H71/'3.2.4.a'!$H$106</f>
        <v>2.7926952114984069E-3</v>
      </c>
      <c r="I71" s="148">
        <f>'3.2.4'!I71/'3.2.4.a'!$I$106</f>
        <v>2.9502317415633708E-3</v>
      </c>
      <c r="J71" s="148">
        <f>'3.2.4'!J71/'3.2.4.a'!$J$106</f>
        <v>3.0442537325272817E-3</v>
      </c>
      <c r="K71" s="148">
        <f>'3.2.4'!K71/'3.2.4.a'!$K$106</f>
        <v>3.0889216911666969E-3</v>
      </c>
      <c r="L71" s="148">
        <f>'3.2.4'!L71/'3.2.4.a'!$L$106</f>
        <v>3.2146522805196025E-3</v>
      </c>
      <c r="M71" s="221" t="s">
        <v>833</v>
      </c>
    </row>
    <row r="72" spans="1:13" s="48" customFormat="1" ht="20.100000000000001" customHeight="1" x14ac:dyDescent="0.25">
      <c r="A72" s="45" t="s">
        <v>465</v>
      </c>
      <c r="B72" s="56" t="s">
        <v>608</v>
      </c>
      <c r="C72" s="148">
        <f>'3.2.4'!C72/'3.2.4.a'!$C$106</f>
        <v>0</v>
      </c>
      <c r="D72" s="148">
        <f>'3.2.4'!D72/'3.2.4.a'!$D$106</f>
        <v>0</v>
      </c>
      <c r="E72" s="148">
        <f>'3.2.4'!E72/'3.2.4.a'!$E$106</f>
        <v>0</v>
      </c>
      <c r="F72" s="148">
        <f>'3.2.4'!F72/'3.2.4.a'!$F$106</f>
        <v>0</v>
      </c>
      <c r="G72" s="148">
        <f>'3.2.4'!G72/'3.2.4.a'!$G$106</f>
        <v>0</v>
      </c>
      <c r="H72" s="148">
        <f>'3.2.4'!H72/'3.2.4.a'!$H$106</f>
        <v>0</v>
      </c>
      <c r="I72" s="148">
        <f>'3.2.4'!I72/'3.2.4.a'!$I$106</f>
        <v>0</v>
      </c>
      <c r="J72" s="148">
        <f>'3.2.4'!J72/'3.2.4.a'!$J$106</f>
        <v>0</v>
      </c>
      <c r="K72" s="148">
        <f>'3.2.4'!K72/'3.2.4.a'!$K$106</f>
        <v>0</v>
      </c>
      <c r="L72" s="148">
        <f>'3.2.4'!L72/'3.2.4.a'!$L$106</f>
        <v>0</v>
      </c>
      <c r="M72" s="221" t="s">
        <v>833</v>
      </c>
    </row>
    <row r="73" spans="1:13" ht="20.100000000000001" customHeight="1" x14ac:dyDescent="0.25">
      <c r="A73" s="21">
        <v>1223</v>
      </c>
      <c r="B73" s="22" t="s">
        <v>834</v>
      </c>
      <c r="C73" s="97" t="s">
        <v>833</v>
      </c>
      <c r="D73" s="97" t="s">
        <v>833</v>
      </c>
      <c r="E73" s="97" t="s">
        <v>833</v>
      </c>
      <c r="F73" s="97" t="s">
        <v>833</v>
      </c>
      <c r="G73" s="97" t="s">
        <v>833</v>
      </c>
      <c r="H73" s="97" t="s">
        <v>833</v>
      </c>
      <c r="I73" s="97" t="s">
        <v>833</v>
      </c>
      <c r="J73" s="97" t="s">
        <v>833</v>
      </c>
      <c r="K73" s="97" t="s">
        <v>833</v>
      </c>
      <c r="L73" s="97" t="s">
        <v>833</v>
      </c>
      <c r="M73" s="97" t="s">
        <v>833</v>
      </c>
    </row>
    <row r="74" spans="1:13" s="41" customFormat="1" ht="20.100000000000001" customHeight="1" x14ac:dyDescent="0.25">
      <c r="A74" s="32">
        <v>13</v>
      </c>
      <c r="B74" s="33" t="s">
        <v>243</v>
      </c>
      <c r="C74" s="213">
        <f>'3.2.4'!C74/'3.2.4.a'!$C$106</f>
        <v>5.6429222465787687E-2</v>
      </c>
      <c r="D74" s="213">
        <f>'3.2.4'!D74/'3.2.4.a'!$D$106</f>
        <v>5.7123654428481552E-2</v>
      </c>
      <c r="E74" s="213">
        <f>'3.2.4'!E74/'3.2.4.a'!$E$106</f>
        <v>5.8803541988569213E-2</v>
      </c>
      <c r="F74" s="213">
        <f>'3.2.4'!F74/'3.2.4.a'!$F$106</f>
        <v>5.6098831190990232E-2</v>
      </c>
      <c r="G74" s="213">
        <f>'3.2.4'!G74/'3.2.4.a'!$G$106</f>
        <v>5.7135708496433284E-2</v>
      </c>
      <c r="H74" s="213">
        <f>'3.2.4'!H74/'3.2.4.a'!$H$106</f>
        <v>5.7324904309396268E-2</v>
      </c>
      <c r="I74" s="213">
        <f>'3.2.4'!I74/'3.2.4.a'!$I$106</f>
        <v>6.0124179263938662E-2</v>
      </c>
      <c r="J74" s="213">
        <f>'3.2.4'!J74/'3.2.4.a'!$J$106</f>
        <v>5.853847917980446E-2</v>
      </c>
      <c r="K74" s="213">
        <f>'3.2.4'!K74/'3.2.4.a'!$K$106</f>
        <v>6.0214931142277786E-2</v>
      </c>
      <c r="L74" s="213">
        <f>'3.2.4'!L74/'3.2.4.a'!$L$106</f>
        <v>6.2233885331233349E-2</v>
      </c>
      <c r="M74" s="213">
        <f>'3.2.4'!M74/'3.2.4.a'!$M$106</f>
        <v>6.6522744673560133E-2</v>
      </c>
    </row>
    <row r="75" spans="1:13" ht="20.100000000000001" customHeight="1" x14ac:dyDescent="0.25">
      <c r="A75" s="35">
        <v>131</v>
      </c>
      <c r="B75" s="36" t="s">
        <v>285</v>
      </c>
      <c r="C75" s="146">
        <f>'3.2.4'!C75/'3.2.4.a'!$C$106</f>
        <v>0</v>
      </c>
      <c r="D75" s="146">
        <f>'3.2.4'!D75/'3.2.4.a'!$D$106</f>
        <v>0</v>
      </c>
      <c r="E75" s="146">
        <f>'3.2.4'!E75/'3.2.4.a'!$E$106</f>
        <v>0</v>
      </c>
      <c r="F75" s="146">
        <f>'3.2.4'!F75/'3.2.4.a'!$F$106</f>
        <v>0</v>
      </c>
      <c r="G75" s="146">
        <f>'3.2.4'!G75/'3.2.4.a'!$G$106</f>
        <v>0</v>
      </c>
      <c r="H75" s="146">
        <f>'3.2.4'!H75/'3.2.4.a'!$H$106</f>
        <v>0</v>
      </c>
      <c r="I75" s="146">
        <f>'3.2.4'!I75/'3.2.4.a'!$I$106</f>
        <v>0</v>
      </c>
      <c r="J75" s="146">
        <f>'3.2.4'!J75/'3.2.4.a'!$J$106</f>
        <v>0</v>
      </c>
      <c r="K75" s="146">
        <f>'3.2.4'!K75/'3.2.4.a'!$K$106</f>
        <v>0</v>
      </c>
      <c r="L75" s="146">
        <f>'3.2.4'!L75/'3.2.4.a'!$L$106</f>
        <v>0</v>
      </c>
      <c r="M75" s="273" t="s">
        <v>833</v>
      </c>
    </row>
    <row r="76" spans="1:13" ht="20.100000000000001" customHeight="1" x14ac:dyDescent="0.25">
      <c r="A76" s="21">
        <v>1311</v>
      </c>
      <c r="B76" s="22" t="s">
        <v>286</v>
      </c>
      <c r="C76" s="147">
        <f>'3.2.4'!C76/'3.2.4.a'!$C$106</f>
        <v>0</v>
      </c>
      <c r="D76" s="147">
        <f>'3.2.4'!D76/'3.2.4.a'!$D$106</f>
        <v>0</v>
      </c>
      <c r="E76" s="147">
        <f>'3.2.4'!E76/'3.2.4.a'!$E$106</f>
        <v>0</v>
      </c>
      <c r="F76" s="147">
        <f>'3.2.4'!F76/'3.2.4.a'!$F$106</f>
        <v>0</v>
      </c>
      <c r="G76" s="147">
        <f>'3.2.4'!G76/'3.2.4.a'!$G$106</f>
        <v>0</v>
      </c>
      <c r="H76" s="147">
        <f>'3.2.4'!H76/'3.2.4.a'!$H$106</f>
        <v>0</v>
      </c>
      <c r="I76" s="147">
        <f>'3.2.4'!I76/'3.2.4.a'!$I$106</f>
        <v>0</v>
      </c>
      <c r="J76" s="147">
        <f>'3.2.4'!J76/'3.2.4.a'!$J$106</f>
        <v>0</v>
      </c>
      <c r="K76" s="147">
        <f>'3.2.4'!K76/'3.2.4.a'!$K$106</f>
        <v>0</v>
      </c>
      <c r="L76" s="147">
        <f>'3.2.4'!L76/'3.2.4.a'!$L$106</f>
        <v>0</v>
      </c>
      <c r="M76" s="97" t="s">
        <v>833</v>
      </c>
    </row>
    <row r="77" spans="1:13" ht="20.100000000000001" customHeight="1" x14ac:dyDescent="0.25">
      <c r="A77" s="21">
        <v>1312</v>
      </c>
      <c r="B77" s="22" t="s">
        <v>287</v>
      </c>
      <c r="C77" s="147">
        <f>'3.2.4'!C77/'3.2.4.a'!$C$106</f>
        <v>0</v>
      </c>
      <c r="D77" s="147">
        <f>'3.2.4'!D77/'3.2.4.a'!$D$106</f>
        <v>0</v>
      </c>
      <c r="E77" s="147">
        <f>'3.2.4'!E77/'3.2.4.a'!$E$106</f>
        <v>0</v>
      </c>
      <c r="F77" s="147">
        <f>'3.2.4'!F77/'3.2.4.a'!$F$106</f>
        <v>0</v>
      </c>
      <c r="G77" s="147">
        <f>'3.2.4'!G77/'3.2.4.a'!$G$106</f>
        <v>0</v>
      </c>
      <c r="H77" s="147">
        <f>'3.2.4'!H77/'3.2.4.a'!$H$106</f>
        <v>0</v>
      </c>
      <c r="I77" s="147">
        <f>'3.2.4'!I77/'3.2.4.a'!$I$106</f>
        <v>0</v>
      </c>
      <c r="J77" s="147">
        <f>'3.2.4'!J77/'3.2.4.a'!$J$106</f>
        <v>0</v>
      </c>
      <c r="K77" s="147">
        <f>'3.2.4'!K77/'3.2.4.a'!$K$106</f>
        <v>0</v>
      </c>
      <c r="L77" s="147">
        <f>'3.2.4'!L77/'3.2.4.a'!$L$106</f>
        <v>0</v>
      </c>
      <c r="M77" s="97" t="s">
        <v>833</v>
      </c>
    </row>
    <row r="78" spans="1:13" ht="20.100000000000001" customHeight="1" x14ac:dyDescent="0.25">
      <c r="A78" s="35">
        <v>132</v>
      </c>
      <c r="B78" s="36" t="s">
        <v>288</v>
      </c>
      <c r="C78" s="146">
        <f>'3.2.4'!C78/'3.2.4.a'!$C$106</f>
        <v>2.503820266212231E-6</v>
      </c>
      <c r="D78" s="146">
        <f>'3.2.4'!D78/'3.2.4.a'!$D$106</f>
        <v>1.5583563249277598E-6</v>
      </c>
      <c r="E78" s="146">
        <f>'3.2.4'!E78/'3.2.4.a'!$E$106</f>
        <v>3.343183377779993E-6</v>
      </c>
      <c r="F78" s="146">
        <f>'3.2.4'!F78/'3.2.4.a'!$F$106</f>
        <v>1.1475134453530906E-5</v>
      </c>
      <c r="G78" s="146">
        <f>'3.2.4'!G78/'3.2.4.a'!$G$106</f>
        <v>2.665478338377211E-6</v>
      </c>
      <c r="H78" s="146">
        <f>'3.2.4'!H78/'3.2.4.a'!$H$106</f>
        <v>1.0227014351910766E-6</v>
      </c>
      <c r="I78" s="146">
        <f>'3.2.4'!I78/'3.2.4.a'!$I$106</f>
        <v>6.4345620296146573E-7</v>
      </c>
      <c r="J78" s="146">
        <f>'3.2.4'!J78/'3.2.4.a'!$J$106</f>
        <v>6.5638883519331041E-7</v>
      </c>
      <c r="K78" s="146">
        <f>'3.2.4'!K78/'3.2.4.a'!$K$106</f>
        <v>9.058150601194349E-6</v>
      </c>
      <c r="L78" s="146">
        <f>'3.2.4'!L78/'3.2.4.a'!$L$106</f>
        <v>3.9621347507245163E-7</v>
      </c>
      <c r="M78" s="273" t="s">
        <v>833</v>
      </c>
    </row>
    <row r="79" spans="1:13" ht="20.100000000000001" customHeight="1" x14ac:dyDescent="0.25">
      <c r="A79" s="21">
        <v>1321</v>
      </c>
      <c r="B79" s="22" t="s">
        <v>286</v>
      </c>
      <c r="C79" s="147">
        <f>'3.2.4'!C79/'3.2.4.a'!$C$106</f>
        <v>1.4350913996356521E-6</v>
      </c>
      <c r="D79" s="147">
        <f>'3.2.4'!D79/'3.2.4.a'!$D$106</f>
        <v>5.5601380546762143E-7</v>
      </c>
      <c r="E79" s="147">
        <f>'3.2.4'!E79/'3.2.4.a'!$E$106</f>
        <v>8.6974747027889253E-7</v>
      </c>
      <c r="F79" s="147">
        <f>'3.2.4'!F79/'3.2.4.a'!$F$106</f>
        <v>1.3441295448905857E-6</v>
      </c>
      <c r="G79" s="147">
        <f>'3.2.4'!G79/'3.2.4.a'!$G$106</f>
        <v>4.2661888753897117E-7</v>
      </c>
      <c r="H79" s="147">
        <f>'3.2.4'!H79/'3.2.4.a'!$H$106</f>
        <v>8.7746416942429744E-7</v>
      </c>
      <c r="I79" s="147">
        <f>'3.2.4'!I79/'3.2.4.a'!$I$106</f>
        <v>6.3625782061490488E-7</v>
      </c>
      <c r="J79" s="147">
        <f>'3.2.4'!J79/'3.2.4.a'!$J$106</f>
        <v>6.1821095777543379E-7</v>
      </c>
      <c r="K79" s="147">
        <f>'3.2.4'!K79/'3.2.4.a'!$K$106</f>
        <v>9.0367346988017502E-6</v>
      </c>
      <c r="L79" s="147">
        <f>'3.2.4'!L79/'3.2.4.a'!$L$106</f>
        <v>3.7596242571213193E-7</v>
      </c>
      <c r="M79" s="97" t="s">
        <v>833</v>
      </c>
    </row>
    <row r="80" spans="1:13" ht="20.100000000000001" customHeight="1" x14ac:dyDescent="0.25">
      <c r="A80" s="21">
        <v>1322</v>
      </c>
      <c r="B80" s="22" t="s">
        <v>287</v>
      </c>
      <c r="C80" s="147">
        <f>'3.2.4'!C80/'3.2.4.a'!$C$106</f>
        <v>1.0687288665765789E-6</v>
      </c>
      <c r="D80" s="147">
        <f>'3.2.4'!D80/'3.2.4.a'!$D$106</f>
        <v>1.0023425194601385E-6</v>
      </c>
      <c r="E80" s="147">
        <f>'3.2.4'!E80/'3.2.4.a'!$E$106</f>
        <v>2.4734359075011007E-6</v>
      </c>
      <c r="F80" s="147">
        <f>'3.2.4'!F80/'3.2.4.a'!$F$106</f>
        <v>1.0131004908640321E-5</v>
      </c>
      <c r="G80" s="147">
        <f>'3.2.4'!G80/'3.2.4.a'!$G$106</f>
        <v>2.2388594508382398E-6</v>
      </c>
      <c r="H80" s="147">
        <f>'3.2.4'!H80/'3.2.4.a'!$H$106</f>
        <v>1.4523726576677925E-7</v>
      </c>
      <c r="I80" s="147">
        <f>'3.2.4'!I80/'3.2.4.a'!$I$106</f>
        <v>7.1983823465609069E-9</v>
      </c>
      <c r="J80" s="147">
        <f>'3.2.4'!J80/'3.2.4.a'!$J$106</f>
        <v>3.8177877417876568E-8</v>
      </c>
      <c r="K80" s="147">
        <f>'3.2.4'!K80/'3.2.4.a'!$K$106</f>
        <v>2.1415902392598891E-8</v>
      </c>
      <c r="L80" s="147">
        <f>'3.2.4'!L80/'3.2.4.a'!$L$106</f>
        <v>2.0251049360319712E-8</v>
      </c>
      <c r="M80" s="97" t="s">
        <v>833</v>
      </c>
    </row>
    <row r="81" spans="1:83" ht="20.100000000000001" customHeight="1" x14ac:dyDescent="0.25">
      <c r="A81" s="35">
        <v>133</v>
      </c>
      <c r="B81" s="36" t="s">
        <v>289</v>
      </c>
      <c r="C81" s="146">
        <f>'3.2.4'!C81/'3.2.4.a'!$C$106</f>
        <v>5.6426718645521477E-2</v>
      </c>
      <c r="D81" s="146">
        <f>'3.2.4'!D81/'3.2.4.a'!$D$106</f>
        <v>5.7122096072156618E-2</v>
      </c>
      <c r="E81" s="146">
        <f>'3.2.4'!E81/'3.2.4.a'!$E$106</f>
        <v>5.8800198805191432E-2</v>
      </c>
      <c r="F81" s="146">
        <f>'3.2.4'!F81/'3.2.4.a'!$F$106</f>
        <v>5.6087356056536697E-2</v>
      </c>
      <c r="G81" s="146">
        <f>'3.2.4'!G81/'3.2.4.a'!$G$106</f>
        <v>5.7133043018094909E-2</v>
      </c>
      <c r="H81" s="146">
        <f>'3.2.4'!H81/'3.2.4.a'!$H$106</f>
        <v>5.7323881607961077E-2</v>
      </c>
      <c r="I81" s="146">
        <f>'3.2.4'!I81/'3.2.4.a'!$I$106</f>
        <v>6.012353580773571E-2</v>
      </c>
      <c r="J81" s="146">
        <f>'3.2.4'!J81/'3.2.4.a'!$J$106</f>
        <v>5.8537822790969266E-2</v>
      </c>
      <c r="K81" s="146">
        <f>'3.2.4'!K81/'3.2.4.a'!$K$106</f>
        <v>6.0205872991676596E-2</v>
      </c>
      <c r="L81" s="146">
        <f>'3.2.4'!L81/'3.2.4.a'!$L$106</f>
        <v>6.2233489117758278E-2</v>
      </c>
      <c r="M81" s="146">
        <f>'3.2.4'!M81/'3.2.4.a'!$M$106</f>
        <v>6.6522744673560133E-2</v>
      </c>
    </row>
    <row r="82" spans="1:83" ht="20.100000000000001" customHeight="1" x14ac:dyDescent="0.25">
      <c r="A82" s="21">
        <v>1331</v>
      </c>
      <c r="B82" s="22" t="s">
        <v>286</v>
      </c>
      <c r="C82" s="147">
        <f>'3.2.4'!C82/'3.2.4.a'!$C$106</f>
        <v>5.3150736481660361E-2</v>
      </c>
      <c r="D82" s="147">
        <f>'3.2.4'!D82/'3.2.4.a'!$D$106</f>
        <v>5.4790838109469393E-2</v>
      </c>
      <c r="E82" s="147">
        <f>'3.2.4'!E82/'3.2.4.a'!$E$106</f>
        <v>5.5232153388544196E-2</v>
      </c>
      <c r="F82" s="147">
        <f>'3.2.4'!F82/'3.2.4.a'!$F$106</f>
        <v>5.4176441307959837E-2</v>
      </c>
      <c r="G82" s="147">
        <f>'3.2.4'!G82/'3.2.4.a'!$G$106</f>
        <v>5.4600985337683025E-2</v>
      </c>
      <c r="H82" s="147">
        <f>'3.2.4'!H82/'3.2.4.a'!$H$106</f>
        <v>5.5210580036924459E-2</v>
      </c>
      <c r="I82" s="147">
        <f>'3.2.4'!I82/'3.2.4.a'!$I$106</f>
        <v>5.7662559816791914E-2</v>
      </c>
      <c r="J82" s="147">
        <f>'3.2.4'!J82/'3.2.4.a'!$J$106</f>
        <v>5.7046876519641472E-2</v>
      </c>
      <c r="K82" s="147">
        <f>'3.2.4'!K82/'3.2.4.a'!$K$106</f>
        <v>5.8085412657655454E-2</v>
      </c>
      <c r="L82" s="147">
        <f>'3.2.4'!L82/'3.2.4.a'!$L$106</f>
        <v>6.0787141487623333E-2</v>
      </c>
      <c r="M82" s="97" t="s">
        <v>833</v>
      </c>
    </row>
    <row r="83" spans="1:83" ht="20.100000000000001" customHeight="1" x14ac:dyDescent="0.25">
      <c r="A83" s="21">
        <v>1332</v>
      </c>
      <c r="B83" s="22" t="s">
        <v>287</v>
      </c>
      <c r="C83" s="147">
        <f>'3.2.4'!C83/'3.2.4.a'!$C$106</f>
        <v>3.2759821638611132E-3</v>
      </c>
      <c r="D83" s="147">
        <f>'3.2.4'!D83/'3.2.4.a'!$D$106</f>
        <v>2.3312579626872253E-3</v>
      </c>
      <c r="E83" s="147">
        <f>'3.2.4'!E83/'3.2.4.a'!$E$106</f>
        <v>3.5680454166472438E-3</v>
      </c>
      <c r="F83" s="147">
        <f>'3.2.4'!F83/'3.2.4.a'!$F$106</f>
        <v>1.9109147485768595E-3</v>
      </c>
      <c r="G83" s="147">
        <f>'3.2.4'!G83/'3.2.4.a'!$G$106</f>
        <v>2.5320576804118834E-3</v>
      </c>
      <c r="H83" s="147">
        <f>'3.2.4'!H83/'3.2.4.a'!$H$106</f>
        <v>2.1133015710366183E-3</v>
      </c>
      <c r="I83" s="147">
        <f>'3.2.4'!I83/'3.2.4.a'!$I$106</f>
        <v>2.4609759909437969E-3</v>
      </c>
      <c r="J83" s="147">
        <f>'3.2.4'!J83/'3.2.4.a'!$J$106</f>
        <v>1.4909462713277931E-3</v>
      </c>
      <c r="K83" s="147">
        <f>'3.2.4'!K83/'3.2.4.a'!$K$106</f>
        <v>2.12046033402114E-3</v>
      </c>
      <c r="L83" s="147">
        <f>'3.2.4'!L83/'3.2.4.a'!$L$106</f>
        <v>1.4463476301349481E-3</v>
      </c>
      <c r="M83" s="97" t="s">
        <v>833</v>
      </c>
    </row>
    <row r="84" spans="1:83" s="41" customFormat="1" ht="20.100000000000001" customHeight="1" x14ac:dyDescent="0.25">
      <c r="A84" s="32">
        <v>14</v>
      </c>
      <c r="B84" s="33" t="s">
        <v>247</v>
      </c>
      <c r="C84" s="213">
        <f>'3.2.4'!C84/'3.2.4.a'!$C$106</f>
        <v>5.7889890537285152E-3</v>
      </c>
      <c r="D84" s="213">
        <f>'3.2.4'!D84/'3.2.4.a'!$D$106</f>
        <v>5.8884541415791872E-3</v>
      </c>
      <c r="E84" s="213">
        <f>'3.2.4'!E84/'3.2.4.a'!$E$106</f>
        <v>5.7805888674475727E-3</v>
      </c>
      <c r="F84" s="213">
        <f>'3.2.4'!F84/'3.2.4.a'!$F$106</f>
        <v>4.9102624037995896E-3</v>
      </c>
      <c r="G84" s="213">
        <f>'3.2.4'!G84/'3.2.4.a'!$G$106</f>
        <v>5.7565220188289757E-3</v>
      </c>
      <c r="H84" s="213">
        <f>'3.2.4'!H84/'3.2.4.a'!$H$106</f>
        <v>6.8377983015164342E-3</v>
      </c>
      <c r="I84" s="213">
        <f>'3.2.4'!I84/'3.2.4.a'!$I$106</f>
        <v>7.0860790292505676E-3</v>
      </c>
      <c r="J84" s="213">
        <f>'3.2.4'!J84/'3.2.4.a'!$J$106</f>
        <v>6.5134342405682808E-3</v>
      </c>
      <c r="K84" s="213">
        <f>'3.2.4'!K84/'3.2.4.a'!$K$106</f>
        <v>6.0520115072976981E-3</v>
      </c>
      <c r="L84" s="213">
        <f>'3.2.4'!L84/'3.2.4.a'!$L$106</f>
        <v>5.8545793023438292E-3</v>
      </c>
      <c r="M84" s="213">
        <f>'3.2.4'!M84/'3.2.4.a'!$M$106</f>
        <v>4.8822965179160264E-3</v>
      </c>
    </row>
    <row r="85" spans="1:83" ht="20.100000000000001" customHeight="1" x14ac:dyDescent="0.25">
      <c r="A85" s="35">
        <v>141</v>
      </c>
      <c r="B85" s="36" t="s">
        <v>290</v>
      </c>
      <c r="C85" s="146">
        <f>'3.2.4'!C85/'3.2.4.a'!$C$106</f>
        <v>1.89083476148958E-3</v>
      </c>
      <c r="D85" s="146">
        <f>'3.2.4'!D85/'3.2.4.a'!$D$106</f>
        <v>2.2973757146314009E-3</v>
      </c>
      <c r="E85" s="146">
        <f>'3.2.4'!E85/'3.2.4.a'!$E$106</f>
        <v>2.9400425443698126E-3</v>
      </c>
      <c r="F85" s="146">
        <f>'3.2.4'!F85/'3.2.4.a'!$F$106</f>
        <v>1.4930281502279139E-3</v>
      </c>
      <c r="G85" s="146">
        <f>'3.2.4'!G85/'3.2.4.a'!$G$106</f>
        <v>2.2976104319830937E-3</v>
      </c>
      <c r="H85" s="146">
        <f>'3.2.4'!H85/'3.2.4.a'!$H$106</f>
        <v>2.7481444916438876E-3</v>
      </c>
      <c r="I85" s="146">
        <f>'3.2.4'!I85/'3.2.4.a'!$I$106</f>
        <v>3.1080045287788399E-3</v>
      </c>
      <c r="J85" s="146">
        <f>'3.2.4'!J85/'3.2.4.a'!$J$106</f>
        <v>2.6847575348551002E-3</v>
      </c>
      <c r="K85" s="146">
        <f>'3.2.4'!K85/'3.2.4.a'!$K$106</f>
        <v>2.1119677920690082E-3</v>
      </c>
      <c r="L85" s="146">
        <f>'3.2.4'!L85/'3.2.4.a'!$L$106</f>
        <v>2.5934467099289864E-3</v>
      </c>
      <c r="M85" s="273" t="s">
        <v>833</v>
      </c>
    </row>
    <row r="86" spans="1:83" ht="20.100000000000001" customHeight="1" x14ac:dyDescent="0.25">
      <c r="A86" s="21">
        <v>1411</v>
      </c>
      <c r="B86" s="22" t="s">
        <v>835</v>
      </c>
      <c r="C86" s="147">
        <f>'3.2.4'!C86/'3.2.4.a'!$C$106</f>
        <v>1.7061917260252398E-3</v>
      </c>
      <c r="D86" s="147">
        <f>'3.2.4'!D86/'3.2.4.a'!$D$106</f>
        <v>2.0809426599414766E-3</v>
      </c>
      <c r="E86" s="147">
        <f>'3.2.4'!E86/'3.2.4.a'!$E$106</f>
        <v>2.6366838637855261E-3</v>
      </c>
      <c r="F86" s="147">
        <f>'3.2.4'!F86/'3.2.4.a'!$F$106</f>
        <v>1.2435247154757307E-3</v>
      </c>
      <c r="G86" s="147">
        <f>'3.2.4'!G86/'3.2.4.a'!$G$106</f>
        <v>2.0183145939411508E-3</v>
      </c>
      <c r="H86" s="147">
        <f>'3.2.4'!H86/'3.2.4.a'!$H$106</f>
        <v>2.3187012714444379E-3</v>
      </c>
      <c r="I86" s="147">
        <f>'3.2.4'!I86/'3.2.4.a'!$I$106</f>
        <v>2.8110491684164535E-3</v>
      </c>
      <c r="J86" s="147">
        <f>'3.2.4'!J86/'3.2.4.a'!$J$106</f>
        <v>2.3135750641676972E-3</v>
      </c>
      <c r="K86" s="147">
        <f>'3.2.4'!K86/'3.2.4.a'!$K$106</f>
        <v>1.8482519311561567E-3</v>
      </c>
      <c r="L86" s="147">
        <f>'3.2.4'!L86/'3.2.4.a'!$L$106</f>
        <v>2.1880438248425694E-3</v>
      </c>
      <c r="M86" s="147">
        <f>'3.2.4'!M86/'3.2.4.a'!$M$106</f>
        <v>1.2110737021373355E-3</v>
      </c>
    </row>
    <row r="87" spans="1:83" ht="20.100000000000001" customHeight="1" x14ac:dyDescent="0.25">
      <c r="A87" s="21">
        <v>14111</v>
      </c>
      <c r="B87" s="22" t="s">
        <v>291</v>
      </c>
      <c r="C87" s="147">
        <f>'3.2.4'!C87/'3.2.4.a'!$C$106</f>
        <v>0</v>
      </c>
      <c r="D87" s="147">
        <f>'3.2.4'!D87/'3.2.4.a'!$D$106</f>
        <v>0</v>
      </c>
      <c r="E87" s="147">
        <f>'3.2.4'!E87/'3.2.4.a'!$E$106</f>
        <v>0</v>
      </c>
      <c r="F87" s="147">
        <f>'3.2.4'!F87/'3.2.4.a'!$F$106</f>
        <v>0</v>
      </c>
      <c r="G87" s="147">
        <f>'3.2.4'!G87/'3.2.4.a'!$G$106</f>
        <v>0</v>
      </c>
      <c r="H87" s="147">
        <f>'3.2.4'!H87/'3.2.4.a'!$H$106</f>
        <v>0</v>
      </c>
      <c r="I87" s="147">
        <f>'3.2.4'!I87/'3.2.4.a'!$I$106</f>
        <v>0</v>
      </c>
      <c r="J87" s="147">
        <f>'3.2.4'!J87/'3.2.4.a'!$J$106</f>
        <v>0</v>
      </c>
      <c r="K87" s="147">
        <f>'3.2.4'!K87/'3.2.4.a'!$K$106</f>
        <v>0</v>
      </c>
      <c r="L87" s="147">
        <f>'3.2.4'!L87/'3.2.4.a'!$L$106</f>
        <v>0</v>
      </c>
      <c r="M87" s="147">
        <f>'3.2.4'!M87/'3.2.4.a'!$M$106</f>
        <v>0</v>
      </c>
    </row>
    <row r="88" spans="1:83" ht="20.100000000000001" customHeight="1" x14ac:dyDescent="0.25">
      <c r="A88" s="21">
        <v>14112</v>
      </c>
      <c r="B88" s="22" t="s">
        <v>292</v>
      </c>
      <c r="C88" s="147">
        <f>'3.2.4'!C88/'3.2.4.a'!$C$106</f>
        <v>1.7061917260252398E-3</v>
      </c>
      <c r="D88" s="147">
        <f>'3.2.4'!D88/'3.2.4.a'!$D$106</f>
        <v>2.0809426599414766E-3</v>
      </c>
      <c r="E88" s="147">
        <f>'3.2.4'!E88/'3.2.4.a'!$E$106</f>
        <v>2.6366838637855261E-3</v>
      </c>
      <c r="F88" s="147">
        <f>'3.2.4'!F88/'3.2.4.a'!$F$106</f>
        <v>1.2435247154757307E-3</v>
      </c>
      <c r="G88" s="147">
        <f>'3.2.4'!G88/'3.2.4.a'!$G$106</f>
        <v>2.0183145939411508E-3</v>
      </c>
      <c r="H88" s="147">
        <f>'3.2.4'!H88/'3.2.4.a'!$H$106</f>
        <v>2.3187012714444379E-3</v>
      </c>
      <c r="I88" s="147">
        <f>'3.2.4'!I88/'3.2.4.a'!$I$106</f>
        <v>2.8110491684164535E-3</v>
      </c>
      <c r="J88" s="147">
        <f>'3.2.4'!J88/'3.2.4.a'!$J$106</f>
        <v>2.3135750641676972E-3</v>
      </c>
      <c r="K88" s="147">
        <f>'3.2.4'!K88/'3.2.4.a'!$K$106</f>
        <v>1.8482519311561567E-3</v>
      </c>
      <c r="L88" s="147">
        <f>'3.2.4'!L88/'3.2.4.a'!$L$106</f>
        <v>2.1880438248425694E-3</v>
      </c>
      <c r="M88" s="147">
        <f>'3.2.4'!M88/'3.2.4.a'!$M$106</f>
        <v>1.2110737021373355E-3</v>
      </c>
    </row>
    <row r="89" spans="1:83" ht="20.100000000000001" customHeight="1" x14ac:dyDescent="0.25">
      <c r="A89" s="21">
        <v>14113</v>
      </c>
      <c r="B89" s="22" t="s">
        <v>293</v>
      </c>
      <c r="C89" s="147">
        <f>'3.2.4'!C89/'3.2.4.a'!$C$106</f>
        <v>0</v>
      </c>
      <c r="D89" s="147">
        <f>'3.2.4'!D89/'3.2.4.a'!$D$106</f>
        <v>0</v>
      </c>
      <c r="E89" s="147">
        <f>'3.2.4'!E89/'3.2.4.a'!$E$106</f>
        <v>0</v>
      </c>
      <c r="F89" s="147">
        <f>'3.2.4'!F89/'3.2.4.a'!$F$106</f>
        <v>0</v>
      </c>
      <c r="G89" s="147">
        <f>'3.2.4'!G89/'3.2.4.a'!$G$106</f>
        <v>0</v>
      </c>
      <c r="H89" s="147">
        <f>'3.2.4'!H89/'3.2.4.a'!$H$106</f>
        <v>0</v>
      </c>
      <c r="I89" s="147">
        <f>'3.2.4'!I89/'3.2.4.a'!$I$106</f>
        <v>0</v>
      </c>
      <c r="J89" s="147">
        <f>'3.2.4'!J89/'3.2.4.a'!$J$106</f>
        <v>0</v>
      </c>
      <c r="K89" s="147">
        <f>'3.2.4'!K89/'3.2.4.a'!$K$106</f>
        <v>0</v>
      </c>
      <c r="L89" s="147">
        <f>'3.2.4'!L89/'3.2.4.a'!$L$106</f>
        <v>0</v>
      </c>
      <c r="M89" s="147">
        <f>'3.2.4'!M89/'3.2.4.a'!$M$106</f>
        <v>0</v>
      </c>
    </row>
    <row r="90" spans="1:83" ht="20.100000000000001" customHeight="1" x14ac:dyDescent="0.25">
      <c r="A90" s="21">
        <v>1412</v>
      </c>
      <c r="B90" s="22" t="s">
        <v>294</v>
      </c>
      <c r="C90" s="147">
        <f>'3.2.4'!C90/'3.2.4.a'!$C$106</f>
        <v>1.1011552629323799E-5</v>
      </c>
      <c r="D90" s="147">
        <f>'3.2.4'!D90/'3.2.4.a'!$D$106</f>
        <v>1.197668658037621E-5</v>
      </c>
      <c r="E90" s="147">
        <f>'3.2.4'!E90/'3.2.4.a'!$E$106</f>
        <v>1.2030424405370155E-5</v>
      </c>
      <c r="F90" s="147">
        <f>'3.2.4'!F90/'3.2.4.a'!$F$106</f>
        <v>6.1289326094006346E-6</v>
      </c>
      <c r="G90" s="147">
        <f>'3.2.4'!G90/'3.2.4.a'!$G$106</f>
        <v>7.3117690349791745E-6</v>
      </c>
      <c r="H90" s="147">
        <f>'3.2.4'!H90/'3.2.4.a'!$H$106</f>
        <v>1.5931120381694681E-5</v>
      </c>
      <c r="I90" s="147">
        <f>'3.2.4'!I90/'3.2.4.a'!$I$106</f>
        <v>1.5355737544757589E-5</v>
      </c>
      <c r="J90" s="147">
        <f>'3.2.4'!J90/'3.2.4.a'!$J$106</f>
        <v>1.1788150664515082E-5</v>
      </c>
      <c r="K90" s="147">
        <f>'3.2.4'!K90/'3.2.4.a'!$K$106</f>
        <v>2.0814061741475506E-5</v>
      </c>
      <c r="L90" s="147">
        <f>'3.2.4'!L90/'3.2.4.a'!$L$106</f>
        <v>2.0185669889713925E-5</v>
      </c>
      <c r="M90" s="97" t="s">
        <v>833</v>
      </c>
    </row>
    <row r="91" spans="1:83" ht="20.100000000000001" customHeight="1" x14ac:dyDescent="0.25">
      <c r="A91" s="21">
        <v>1413</v>
      </c>
      <c r="B91" s="22" t="s">
        <v>295</v>
      </c>
      <c r="C91" s="147">
        <f>'3.2.4'!C91/'3.2.4.a'!$C$106</f>
        <v>0</v>
      </c>
      <c r="D91" s="147">
        <f>'3.2.4'!D91/'3.2.4.a'!$D$106</f>
        <v>0</v>
      </c>
      <c r="E91" s="147">
        <f>'3.2.4'!E91/'3.2.4.a'!$E$106</f>
        <v>0</v>
      </c>
      <c r="F91" s="147">
        <f>'3.2.4'!F91/'3.2.4.a'!$F$106</f>
        <v>0</v>
      </c>
      <c r="G91" s="147">
        <f>'3.2.4'!G91/'3.2.4.a'!$G$106</f>
        <v>0</v>
      </c>
      <c r="H91" s="147">
        <f>'3.2.4'!H91/'3.2.4.a'!$H$106</f>
        <v>0</v>
      </c>
      <c r="I91" s="147">
        <f>'3.2.4'!I91/'3.2.4.a'!$I$106</f>
        <v>0</v>
      </c>
      <c r="J91" s="147">
        <f>'3.2.4'!J91/'3.2.4.a'!$J$106</f>
        <v>0</v>
      </c>
      <c r="K91" s="147">
        <f>'3.2.4'!K91/'3.2.4.a'!$K$106</f>
        <v>0</v>
      </c>
      <c r="L91" s="147">
        <f>'3.2.4'!L91/'3.2.4.a'!$L$106</f>
        <v>0</v>
      </c>
      <c r="M91" s="97" t="s">
        <v>833</v>
      </c>
    </row>
    <row r="92" spans="1:83" ht="20.100000000000001" customHeight="1" x14ac:dyDescent="0.25">
      <c r="A92" s="21">
        <v>1414</v>
      </c>
      <c r="B92" s="22" t="s">
        <v>296</v>
      </c>
      <c r="C92" s="147">
        <f>'3.2.4'!C92/'3.2.4.a'!$C$106</f>
        <v>0</v>
      </c>
      <c r="D92" s="147">
        <f>'3.2.4'!D92/'3.2.4.a'!$D$106</f>
        <v>0</v>
      </c>
      <c r="E92" s="147">
        <f>'3.2.4'!E92/'3.2.4.a'!$E$106</f>
        <v>0</v>
      </c>
      <c r="F92" s="147">
        <f>'3.2.4'!F92/'3.2.4.a'!$F$106</f>
        <v>0</v>
      </c>
      <c r="G92" s="147">
        <f>'3.2.4'!G92/'3.2.4.a'!$G$106</f>
        <v>0</v>
      </c>
      <c r="H92" s="147">
        <f>'3.2.4'!H92/'3.2.4.a'!$H$106</f>
        <v>0</v>
      </c>
      <c r="I92" s="147">
        <f>'3.2.4'!I92/'3.2.4.a'!$I$106</f>
        <v>0</v>
      </c>
      <c r="J92" s="147">
        <f>'3.2.4'!J92/'3.2.4.a'!$J$106</f>
        <v>0</v>
      </c>
      <c r="K92" s="147">
        <f>'3.2.4'!K92/'3.2.4.a'!$K$106</f>
        <v>0</v>
      </c>
      <c r="L92" s="147">
        <f>'3.2.4'!L92/'3.2.4.a'!$L$106</f>
        <v>0</v>
      </c>
      <c r="M92" s="97" t="s">
        <v>833</v>
      </c>
    </row>
    <row r="93" spans="1:83" ht="20.100000000000001" customHeight="1" x14ac:dyDescent="0.25">
      <c r="A93" s="21">
        <v>1415</v>
      </c>
      <c r="B93" s="22" t="s">
        <v>468</v>
      </c>
      <c r="C93" s="147">
        <f>'3.2.4'!C93/'3.2.4.a'!$C$106</f>
        <v>1.736314828350164E-4</v>
      </c>
      <c r="D93" s="147">
        <f>'3.2.4'!D93/'3.2.4.a'!$D$106</f>
        <v>2.0445636810954802E-4</v>
      </c>
      <c r="E93" s="147">
        <f>'3.2.4'!E93/'3.2.4.a'!$E$106</f>
        <v>2.913282561789165E-4</v>
      </c>
      <c r="F93" s="147">
        <f>'3.2.4'!F93/'3.2.4.a'!$F$106</f>
        <v>2.4337450214278255E-4</v>
      </c>
      <c r="G93" s="147">
        <f>'3.2.4'!G93/'3.2.4.a'!$G$106</f>
        <v>2.7198406900696373E-4</v>
      </c>
      <c r="H93" s="147">
        <f>'3.2.4'!H93/'3.2.4.a'!$H$106</f>
        <v>4.1351209981775529E-4</v>
      </c>
      <c r="I93" s="147">
        <f>'3.2.4'!I93/'3.2.4.a'!$I$106</f>
        <v>2.815996228176289E-4</v>
      </c>
      <c r="J93" s="147">
        <f>'3.2.4'!J93/'3.2.4.a'!$J$106</f>
        <v>3.5939432002288734E-4</v>
      </c>
      <c r="K93" s="147">
        <f>'3.2.4'!K93/'3.2.4.a'!$K$106</f>
        <v>2.429017991713759E-4</v>
      </c>
      <c r="L93" s="147">
        <f>'3.2.4'!L93/'3.2.4.a'!$L$106</f>
        <v>3.8521721519670337E-4</v>
      </c>
      <c r="M93" s="97" t="s">
        <v>833</v>
      </c>
    </row>
    <row r="94" spans="1:83" ht="20.100000000000001" customHeight="1" x14ac:dyDescent="0.25">
      <c r="A94" s="21">
        <v>1416</v>
      </c>
      <c r="B94" s="22" t="s">
        <v>297</v>
      </c>
      <c r="C94" s="147">
        <f>'3.2.4'!C94/'3.2.4.a'!$C$106</f>
        <v>0</v>
      </c>
      <c r="D94" s="147">
        <f>'3.2.4'!D94/'3.2.4.a'!$D$106</f>
        <v>0</v>
      </c>
      <c r="E94" s="147">
        <f>'3.2.4'!E94/'3.2.4.a'!$E$106</f>
        <v>0</v>
      </c>
      <c r="F94" s="147">
        <f>'3.2.4'!F94/'3.2.4.a'!$F$106</f>
        <v>0</v>
      </c>
      <c r="G94" s="147">
        <f>'3.2.4'!G94/'3.2.4.a'!$G$106</f>
        <v>0</v>
      </c>
      <c r="H94" s="147">
        <f>'3.2.4'!H94/'3.2.4.a'!$H$106</f>
        <v>0</v>
      </c>
      <c r="I94" s="147">
        <f>'3.2.4'!I94/'3.2.4.a'!$I$106</f>
        <v>0</v>
      </c>
      <c r="J94" s="147">
        <f>'3.2.4'!J94/'3.2.4.a'!$J$106</f>
        <v>0</v>
      </c>
      <c r="K94" s="147">
        <f>'3.2.4'!K94/'3.2.4.a'!$K$106</f>
        <v>0</v>
      </c>
      <c r="L94" s="147">
        <f>'3.2.4'!L94/'3.2.4.a'!$L$106</f>
        <v>0</v>
      </c>
      <c r="M94" s="97" t="s">
        <v>833</v>
      </c>
    </row>
    <row r="95" spans="1:83" s="80" customFormat="1" ht="20.100000000000001" customHeight="1" x14ac:dyDescent="0.25">
      <c r="A95" s="35">
        <v>142</v>
      </c>
      <c r="B95" s="36" t="s">
        <v>298</v>
      </c>
      <c r="C95" s="146">
        <f>'3.2.4'!C95/'3.2.4.a'!$C$106</f>
        <v>2.6549172682154547E-3</v>
      </c>
      <c r="D95" s="146">
        <f>'3.2.4'!D95/'3.2.4.a'!$D$106</f>
        <v>2.5569212425427166E-3</v>
      </c>
      <c r="E95" s="146">
        <f>'3.2.4'!E95/'3.2.4.a'!$E$106</f>
        <v>1.8174692771859276E-3</v>
      </c>
      <c r="F95" s="146">
        <f>'3.2.4'!F95/'3.2.4.a'!$F$106</f>
        <v>2.3683229946189288E-3</v>
      </c>
      <c r="G95" s="146">
        <f>'3.2.4'!G95/'3.2.4.a'!$G$106</f>
        <v>2.3179877380762764E-3</v>
      </c>
      <c r="H95" s="146">
        <f>'3.2.4'!H95/'3.2.4.a'!$H$106</f>
        <v>2.4081502150171429E-3</v>
      </c>
      <c r="I95" s="146">
        <f>'3.2.4'!I95/'3.2.4.a'!$I$106</f>
        <v>2.5563423929844012E-3</v>
      </c>
      <c r="J95" s="146">
        <f>'3.2.4'!J95/'3.2.4.a'!$J$106</f>
        <v>2.5502778589594306E-3</v>
      </c>
      <c r="K95" s="146">
        <f>'3.2.4'!K95/'3.2.4.a'!$K$106</f>
        <v>2.6819117262612789E-3</v>
      </c>
      <c r="L95" s="146">
        <f>'3.2.4'!L95/'3.2.4.a'!$L$106</f>
        <v>2.07339243731726E-3</v>
      </c>
      <c r="M95" s="273" t="s">
        <v>833</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147">
        <f>'3.2.4'!C96/'3.2.4.a'!$C$106</f>
        <v>0</v>
      </c>
      <c r="D96" s="147">
        <f>'3.2.4'!D96/'3.2.4.a'!$D$106</f>
        <v>0</v>
      </c>
      <c r="E96" s="147">
        <f>'3.2.4'!E96/'3.2.4.a'!$E$106</f>
        <v>0</v>
      </c>
      <c r="F96" s="147">
        <f>'3.2.4'!F96/'3.2.4.a'!$F$106</f>
        <v>0</v>
      </c>
      <c r="G96" s="147">
        <f>'3.2.4'!G96/'3.2.4.a'!$G$106</f>
        <v>0</v>
      </c>
      <c r="H96" s="147">
        <f>'3.2.4'!H96/'3.2.4.a'!$H$106</f>
        <v>0</v>
      </c>
      <c r="I96" s="147">
        <f>'3.2.4'!I96/'3.2.4.a'!$I$106</f>
        <v>0</v>
      </c>
      <c r="J96" s="147">
        <f>'3.2.4'!J96/'3.2.4.a'!$J$106</f>
        <v>0</v>
      </c>
      <c r="K96" s="147">
        <f>'3.2.4'!K96/'3.2.4.a'!$K$106</f>
        <v>0</v>
      </c>
      <c r="L96" s="147">
        <f>'3.2.4'!L96/'3.2.4.a'!$L$106</f>
        <v>0</v>
      </c>
      <c r="M96" s="97" t="s">
        <v>833</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147">
        <f>'3.2.4'!C97/'3.2.4.a'!$C$106</f>
        <v>6.8846438704145841E-4</v>
      </c>
      <c r="D97" s="147">
        <f>'3.2.4'!D97/'3.2.4.a'!$D$106</f>
        <v>6.7531352784544626E-4</v>
      </c>
      <c r="E97" s="147">
        <f>'3.2.4'!E97/'3.2.4.a'!$E$106</f>
        <v>6.7592795974709017E-4</v>
      </c>
      <c r="F97" s="147">
        <f>'3.2.4'!F97/'3.2.4.a'!$F$106</f>
        <v>6.7323773203642272E-4</v>
      </c>
      <c r="G97" s="147">
        <f>'3.2.4'!G97/'3.2.4.a'!$G$106</f>
        <v>6.9300664117653149E-4</v>
      </c>
      <c r="H97" s="147">
        <f>'3.2.4'!H97/'3.2.4.a'!$H$106</f>
        <v>7.3277448924164411E-4</v>
      </c>
      <c r="I97" s="147">
        <f>'3.2.4'!I97/'3.2.4.a'!$I$106</f>
        <v>7.7453422894265694E-4</v>
      </c>
      <c r="J97" s="147">
        <f>'3.2.4'!J97/'3.2.4.a'!$J$106</f>
        <v>8.240696799540943E-4</v>
      </c>
      <c r="K97" s="147">
        <f>'3.2.4'!K97/'3.2.4.a'!$K$106</f>
        <v>9.4606118106196175E-4</v>
      </c>
      <c r="L97" s="147">
        <f>'3.2.4'!L97/'3.2.4.a'!$L$106</f>
        <v>9.746315380840593E-4</v>
      </c>
      <c r="M97" s="97" t="s">
        <v>833</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147">
        <f>'3.2.4'!C98/'3.2.4.a'!$C$106</f>
        <v>1.9664528811739962E-3</v>
      </c>
      <c r="D98" s="147">
        <f>'3.2.4'!D98/'3.2.4.a'!$D$106</f>
        <v>1.8816077146972705E-3</v>
      </c>
      <c r="E98" s="147">
        <f>'3.2.4'!E98/'3.2.4.a'!$E$106</f>
        <v>1.1415413174388372E-3</v>
      </c>
      <c r="F98" s="147">
        <f>'3.2.4'!F98/'3.2.4.a'!$F$106</f>
        <v>1.6950852625825061E-3</v>
      </c>
      <c r="G98" s="147">
        <f>'3.2.4'!G98/'3.2.4.a'!$G$106</f>
        <v>1.6249810968997447E-3</v>
      </c>
      <c r="H98" s="147">
        <f>'3.2.4'!H98/'3.2.4.a'!$H$106</f>
        <v>1.6753757257754987E-3</v>
      </c>
      <c r="I98" s="147">
        <f>'3.2.4'!I98/'3.2.4.a'!$I$106</f>
        <v>1.7818081640417443E-3</v>
      </c>
      <c r="J98" s="147">
        <f>'3.2.4'!J98/'3.2.4.a'!$J$106</f>
        <v>1.7262081790053365E-3</v>
      </c>
      <c r="K98" s="147">
        <f>'3.2.4'!K98/'3.2.4.a'!$K$106</f>
        <v>1.7358505451993175E-3</v>
      </c>
      <c r="L98" s="147">
        <f>'3.2.4'!L98/'3.2.4.a'!$L$106</f>
        <v>1.0987608992332005E-3</v>
      </c>
      <c r="M98" s="97" t="s">
        <v>833</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147">
        <f>'3.2.4'!C99/'3.2.4.a'!$C$106</f>
        <v>0</v>
      </c>
      <c r="D99" s="147">
        <f>'3.2.4'!D99/'3.2.4.a'!$D$106</f>
        <v>0</v>
      </c>
      <c r="E99" s="147">
        <f>'3.2.4'!E99/'3.2.4.a'!$E$106</f>
        <v>0</v>
      </c>
      <c r="F99" s="147">
        <f>'3.2.4'!F99/'3.2.4.a'!$F$106</f>
        <v>0</v>
      </c>
      <c r="G99" s="147">
        <f>'3.2.4'!G99/'3.2.4.a'!$G$106</f>
        <v>0</v>
      </c>
      <c r="H99" s="147">
        <f>'3.2.4'!H99/'3.2.4.a'!$H$106</f>
        <v>0</v>
      </c>
      <c r="I99" s="147">
        <f>'3.2.4'!I99/'3.2.4.a'!$I$106</f>
        <v>0</v>
      </c>
      <c r="J99" s="147">
        <f>'3.2.4'!J99/'3.2.4.a'!$J$106</f>
        <v>0</v>
      </c>
      <c r="K99" s="147">
        <f>'3.2.4'!K99/'3.2.4.a'!$K$106</f>
        <v>0</v>
      </c>
      <c r="L99" s="147">
        <f>'3.2.4'!L99/'3.2.4.a'!$L$106</f>
        <v>0</v>
      </c>
      <c r="M99" s="97" t="s">
        <v>833</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146">
        <f>'3.2.4'!C100/'3.2.4.a'!$C$106</f>
        <v>9.3213114152744048E-4</v>
      </c>
      <c r="D100" s="146">
        <f>'3.2.4'!D100/'3.2.4.a'!$D$106</f>
        <v>9.8202688731340634E-4</v>
      </c>
      <c r="E100" s="146">
        <f>'3.2.4'!E100/'3.2.4.a'!$E$106</f>
        <v>1.0230770458918327E-3</v>
      </c>
      <c r="F100" s="146">
        <f>'3.2.4'!F100/'3.2.4.a'!$F$106</f>
        <v>1.0461519923350468E-3</v>
      </c>
      <c r="G100" s="146">
        <f>'3.2.4'!G100/'3.2.4.a'!$G$106</f>
        <v>9.6460643937570348E-4</v>
      </c>
      <c r="H100" s="146">
        <f>'3.2.4'!H100/'3.2.4.a'!$H$106</f>
        <v>1.00043786107989E-3</v>
      </c>
      <c r="I100" s="146">
        <f>'3.2.4'!I100/'3.2.4.a'!$I$106</f>
        <v>1.0871779341071644E-3</v>
      </c>
      <c r="J100" s="146">
        <f>'3.2.4'!J100/'3.2.4.a'!$J$106</f>
        <v>1.2783988467537505E-3</v>
      </c>
      <c r="K100" s="146">
        <f>'3.2.4'!K100/'3.2.4.a'!$K$106</f>
        <v>1.2581319889674108E-3</v>
      </c>
      <c r="L100" s="146">
        <f>'3.2.4'!L100/'3.2.4.a'!$L$106</f>
        <v>1.1877401550975828E-3</v>
      </c>
      <c r="M100" s="273" t="s">
        <v>833</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146">
        <f>'3.2.4'!C101/'3.2.4.a'!$C$106</f>
        <v>3.1110588249603973E-4</v>
      </c>
      <c r="D101" s="146">
        <f>'3.2.4'!D101/'3.2.4.a'!$D$106</f>
        <v>5.2130297091663198E-5</v>
      </c>
      <c r="E101" s="146">
        <f>'3.2.4'!E101/'3.2.4.a'!$E$106</f>
        <v>0</v>
      </c>
      <c r="F101" s="146">
        <f>'3.2.4'!F101/'3.2.4.a'!$F$106</f>
        <v>2.7592666176996889E-6</v>
      </c>
      <c r="G101" s="146">
        <f>'3.2.4'!G101/'3.2.4.a'!$G$106</f>
        <v>1.7631740939390303E-4</v>
      </c>
      <c r="H101" s="146">
        <f>'3.2.4'!H101/'3.2.4.a'!$H$106</f>
        <v>6.81065733775514E-4</v>
      </c>
      <c r="I101" s="146">
        <f>'3.2.4'!I101/'3.2.4.a'!$I$106</f>
        <v>3.3455417338016356E-4</v>
      </c>
      <c r="J101" s="146">
        <f>'3.2.4'!J101/'3.2.4.a'!$J$106</f>
        <v>0</v>
      </c>
      <c r="K101" s="146">
        <f>'3.2.4'!K101/'3.2.4.a'!$K$106</f>
        <v>0</v>
      </c>
      <c r="L101" s="146">
        <f>'3.2.4'!L101/'3.2.4.a'!$L$106</f>
        <v>0</v>
      </c>
      <c r="M101" s="273" t="s">
        <v>833</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147">
        <f>'3.2.4'!C102/'3.2.4.a'!$C$106</f>
        <v>3.1110588249603973E-4</v>
      </c>
      <c r="D102" s="147">
        <f>'3.2.4'!D102/'3.2.4.a'!$D$106</f>
        <v>5.2130297091663198E-5</v>
      </c>
      <c r="E102" s="147">
        <f>'3.2.4'!E102/'3.2.4.a'!$E$106</f>
        <v>0</v>
      </c>
      <c r="F102" s="147">
        <f>'3.2.4'!F102/'3.2.4.a'!$F$106</f>
        <v>0</v>
      </c>
      <c r="G102" s="147">
        <f>'3.2.4'!G102/'3.2.4.a'!$G$106</f>
        <v>1.7631740939390303E-4</v>
      </c>
      <c r="H102" s="147">
        <f>'3.2.4'!H102/'3.2.4.a'!$H$106</f>
        <v>6.81065733775514E-4</v>
      </c>
      <c r="I102" s="147">
        <f>'3.2.4'!I102/'3.2.4.a'!$I$106</f>
        <v>3.3455417338016356E-4</v>
      </c>
      <c r="J102" s="147">
        <f>'3.2.4'!J102/'3.2.4.a'!$J$106</f>
        <v>0</v>
      </c>
      <c r="K102" s="147">
        <f>'3.2.4'!K102/'3.2.4.a'!$K$106</f>
        <v>0</v>
      </c>
      <c r="L102" s="147">
        <f>'3.2.4'!L102/'3.2.4.a'!$L$106</f>
        <v>0</v>
      </c>
      <c r="M102" s="97" t="s">
        <v>833</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147">
        <f>'3.2.4'!C103/'3.2.4.a'!$C$106</f>
        <v>0</v>
      </c>
      <c r="D103" s="147">
        <f>'3.2.4'!D103/'3.2.4.a'!$D$106</f>
        <v>0</v>
      </c>
      <c r="E103" s="147">
        <f>'3.2.4'!E103/'3.2.4.a'!$E$106</f>
        <v>0</v>
      </c>
      <c r="F103" s="147">
        <f>'3.2.4'!F103/'3.2.4.a'!$F$106</f>
        <v>2.7592666176996889E-6</v>
      </c>
      <c r="G103" s="147">
        <f>'3.2.4'!G103/'3.2.4.a'!$G$106</f>
        <v>0</v>
      </c>
      <c r="H103" s="147">
        <f>'3.2.4'!H103/'3.2.4.a'!$H$106</f>
        <v>0</v>
      </c>
      <c r="I103" s="147">
        <f>'3.2.4'!I103/'3.2.4.a'!$I$106</f>
        <v>0</v>
      </c>
      <c r="J103" s="147">
        <f>'3.2.4'!J103/'3.2.4.a'!$J$106</f>
        <v>0</v>
      </c>
      <c r="K103" s="147">
        <f>'3.2.4'!K103/'3.2.4.a'!$K$106</f>
        <v>0</v>
      </c>
      <c r="L103" s="147">
        <f>'3.2.4'!L103/'3.2.4.a'!$L$106</f>
        <v>0</v>
      </c>
      <c r="M103" s="97" t="s">
        <v>833</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146">
        <f>'3.2.4'!C104/'3.2.4.a'!$C$106</f>
        <v>0</v>
      </c>
      <c r="D104" s="146">
        <f>'3.2.4'!D104/'3.2.4.a'!$D$106</f>
        <v>0</v>
      </c>
      <c r="E104" s="146">
        <f>'3.2.4'!E104/'3.2.4.a'!$E$106</f>
        <v>0</v>
      </c>
      <c r="F104" s="146">
        <f>'3.2.4'!F104/'3.2.4.a'!$F$106</f>
        <v>0</v>
      </c>
      <c r="G104" s="146">
        <f>'3.2.4'!G104/'3.2.4.a'!$G$106</f>
        <v>0</v>
      </c>
      <c r="H104" s="146">
        <f>'3.2.4'!H104/'3.2.4.a'!$H$106</f>
        <v>0</v>
      </c>
      <c r="I104" s="146">
        <f>'3.2.4'!I104/'3.2.4.a'!$I$106</f>
        <v>0</v>
      </c>
      <c r="J104" s="146">
        <f>'3.2.4'!J104/'3.2.4.a'!$J$106</f>
        <v>0</v>
      </c>
      <c r="K104" s="146">
        <f>'3.2.4'!K104/'3.2.4.a'!$K$106</f>
        <v>0</v>
      </c>
      <c r="L104" s="146">
        <f>'3.2.4'!L104/'3.2.4.a'!$L$106</f>
        <v>0</v>
      </c>
      <c r="M104" s="273" t="s">
        <v>833</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28" t="s">
        <v>255</v>
      </c>
      <c r="B105" s="129"/>
      <c r="C105" s="149"/>
      <c r="D105" s="149"/>
      <c r="E105" s="149"/>
      <c r="F105" s="149"/>
      <c r="G105" s="149"/>
      <c r="H105" s="149"/>
      <c r="I105" s="149"/>
      <c r="J105" s="149"/>
      <c r="K105" s="149"/>
      <c r="L105" s="149"/>
      <c r="M105" s="149"/>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87" t="s">
        <v>238</v>
      </c>
      <c r="B106" s="88" t="s">
        <v>846</v>
      </c>
      <c r="C106" s="211">
        <v>3885847</v>
      </c>
      <c r="D106" s="211">
        <v>4376382</v>
      </c>
      <c r="E106" s="211">
        <v>4814760</v>
      </c>
      <c r="F106" s="211">
        <v>5331619</v>
      </c>
      <c r="G106" s="211">
        <v>5778953</v>
      </c>
      <c r="H106" s="211">
        <v>5995787</v>
      </c>
      <c r="I106" s="211">
        <v>6269328</v>
      </c>
      <c r="J106" s="211">
        <v>6585478.9999999898</v>
      </c>
      <c r="K106" s="211">
        <v>7004141</v>
      </c>
      <c r="L106" s="211">
        <v>7407023.5734999897</v>
      </c>
      <c r="M106" s="211">
        <v>7447858.2502464028</v>
      </c>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589</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853</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590</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s="80" customFormat="1" ht="20.100000000000001" customHeight="1" x14ac:dyDescent="0.25">
      <c r="A110" s="105" t="s">
        <v>804</v>
      </c>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row>
    <row r="111" spans="1:83" s="80" customFormat="1" ht="20.100000000000001" customHeight="1" x14ac:dyDescent="0.25">
      <c r="A111" s="105" t="s">
        <v>657</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row>
    <row r="112" spans="1:83" ht="20.100000000000001" customHeight="1" x14ac:dyDescent="0.25">
      <c r="A112" s="105" t="s">
        <v>625</v>
      </c>
    </row>
    <row r="113" spans="1:1" ht="20.100000000000001" customHeight="1" x14ac:dyDescent="0.25">
      <c r="A113" s="105" t="s">
        <v>605</v>
      </c>
    </row>
    <row r="114" spans="1:1" ht="20.100000000000001" customHeight="1" x14ac:dyDescent="0.25">
      <c r="A114" s="79" t="s">
        <v>856</v>
      </c>
    </row>
    <row r="115" spans="1:1" ht="20.100000000000001" customHeight="1" x14ac:dyDescent="0.25">
      <c r="A115" s="105" t="s">
        <v>847</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DC68-9B13-4334-9F87-F80B5E4F924E}">
  <sheetPr codeName="Planilha34"/>
  <dimension ref="A1:CE115"/>
  <sheetViews>
    <sheetView showGridLines="0" zoomScaleNormal="100" workbookViewId="0">
      <pane xSplit="2" ySplit="4" topLeftCell="C5" activePane="bottomRight" state="frozen"/>
      <selection activeCell="A54" sqref="A54"/>
      <selection pane="topRight" activeCell="A54" sqref="A54"/>
      <selection pane="bottomLeft" activeCell="A54" sqref="A54"/>
      <selection pane="bottomRight" activeCell="N93" sqref="N93"/>
    </sheetView>
  </sheetViews>
  <sheetFormatPr defaultRowHeight="20.100000000000001" customHeight="1" x14ac:dyDescent="0.25"/>
  <cols>
    <col min="1" max="1" width="10.140625" style="31" customWidth="1"/>
    <col min="2" max="2" width="95.28515625" style="31" bestFit="1" customWidth="1"/>
    <col min="3" max="13" width="10.7109375" style="31" customWidth="1"/>
    <col min="14" max="16384" width="9.140625" style="31"/>
  </cols>
  <sheetData>
    <row r="1" spans="1:13" ht="20.100000000000001" customHeight="1" x14ac:dyDescent="0.25">
      <c r="A1" s="99" t="s">
        <v>789</v>
      </c>
    </row>
    <row r="2" spans="1:13" ht="20.100000000000001" customHeight="1" x14ac:dyDescent="0.25">
      <c r="A2" s="99" t="s">
        <v>670</v>
      </c>
    </row>
    <row r="4" spans="1:13" s="106" customFormat="1" ht="20.100000000000001" customHeight="1" x14ac:dyDescent="0.25">
      <c r="A4" s="322" t="s">
        <v>658</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v>1</v>
      </c>
      <c r="B5" s="19" t="s">
        <v>821</v>
      </c>
      <c r="C5" s="96">
        <f>'3.2.5'!C5/'3.2.5.a'!$C$106</f>
        <v>0.39078100167816843</v>
      </c>
      <c r="D5" s="96">
        <f>'3.2.5'!D5/'3.2.5.a'!$D$106</f>
        <v>0.39738827711859881</v>
      </c>
      <c r="E5" s="96">
        <f>'3.2.5'!E5/'3.2.5.a'!$E$106</f>
        <v>0.40237734584990098</v>
      </c>
      <c r="F5" s="96">
        <f>'3.2.5'!F5/'3.2.5.a'!$F$106</f>
        <v>0.39615303838389537</v>
      </c>
      <c r="G5" s="96">
        <f>'3.2.5'!G5/'3.2.5.a'!$G$106</f>
        <v>0.38437900605245567</v>
      </c>
      <c r="H5" s="96">
        <f>'3.2.5'!H5/'3.2.5.a'!$H$106</f>
        <v>0.40335196000673779</v>
      </c>
      <c r="I5" s="96">
        <f>'3.2.5'!I5/'3.2.5.a'!$I$106</f>
        <v>0.40995995976788685</v>
      </c>
      <c r="J5" s="96">
        <f>'3.2.5'!J5/'3.2.5.a'!$J$106</f>
        <v>0.39757498505810829</v>
      </c>
      <c r="K5" s="96">
        <f>'3.2.5'!K5/'3.2.5.a'!$K$106</f>
        <v>0.4050019512941368</v>
      </c>
      <c r="L5" s="96">
        <f>'3.2.5'!L5/'3.2.5.a'!$L$106</f>
        <v>0.41488498043387234</v>
      </c>
      <c r="M5" s="96">
        <f>'3.2.5'!M5/'3.2.5.a'!$M$106</f>
        <v>0.38232337157102697</v>
      </c>
    </row>
    <row r="6" spans="1:13" ht="20.100000000000001" customHeight="1" x14ac:dyDescent="0.25">
      <c r="A6" s="32">
        <v>11</v>
      </c>
      <c r="B6" s="33" t="s">
        <v>242</v>
      </c>
      <c r="C6" s="213">
        <f>'3.2.5'!C6/'3.2.5.a'!$C$106</f>
        <v>0.23557436578163393</v>
      </c>
      <c r="D6" s="213">
        <f>'3.2.5'!D6/'3.2.5.a'!$D$106</f>
        <v>0.2410463364213305</v>
      </c>
      <c r="E6" s="213">
        <f>'3.2.5'!E6/'3.2.5.a'!$E$106</f>
        <v>0.23646553108487398</v>
      </c>
      <c r="F6" s="213">
        <f>'3.2.5'!F6/'3.2.5.a'!$F$106</f>
        <v>0.23477992342496951</v>
      </c>
      <c r="G6" s="213">
        <f>'3.2.5'!G6/'3.2.5.a'!$G$106</f>
        <v>0.22752798392592513</v>
      </c>
      <c r="H6" s="213">
        <f>'3.2.5'!H6/'3.2.5.a'!$H$106</f>
        <v>0.22993142200652864</v>
      </c>
      <c r="I6" s="213">
        <f>'3.2.5'!I6/'3.2.5.a'!$I$106</f>
        <v>0.23062246522309907</v>
      </c>
      <c r="J6" s="213">
        <f>'3.2.5'!J6/'3.2.5.a'!$J$106</f>
        <v>0.231340525376591</v>
      </c>
      <c r="K6" s="213">
        <f>'3.2.5'!K6/'3.2.5.a'!$K$106</f>
        <v>0.23673373113877902</v>
      </c>
      <c r="L6" s="213">
        <f>'3.2.5'!L6/'3.2.5.a'!$L$106</f>
        <v>0.23634561033787865</v>
      </c>
      <c r="M6" s="213">
        <f>'3.2.5'!M6/'3.2.5.a'!$M$106</f>
        <v>0.22984232990185685</v>
      </c>
    </row>
    <row r="7" spans="1:13" ht="20.100000000000001" customHeight="1" x14ac:dyDescent="0.25">
      <c r="A7" s="35">
        <v>111</v>
      </c>
      <c r="B7" s="36" t="s">
        <v>256</v>
      </c>
      <c r="C7" s="146">
        <f>'3.2.5'!C7/'3.2.5.a'!$C$106</f>
        <v>6.6519153396802477E-2</v>
      </c>
      <c r="D7" s="146">
        <f>'3.2.5'!D7/'3.2.5.a'!$D$106</f>
        <v>7.1748577075515518E-2</v>
      </c>
      <c r="E7" s="146">
        <f>'3.2.5'!E7/'3.2.5.a'!$E$106</f>
        <v>6.7486902032760088E-2</v>
      </c>
      <c r="F7" s="146">
        <f>'3.2.5'!F7/'3.2.5.a'!$F$106</f>
        <v>6.7666335503741182E-2</v>
      </c>
      <c r="G7" s="146">
        <f>'3.2.5'!G7/'3.2.5.a'!$G$106</f>
        <v>6.612893402317721E-2</v>
      </c>
      <c r="H7" s="146">
        <f>'3.2.5'!H7/'3.2.5.a'!$H$106</f>
        <v>6.6901430604412976E-2</v>
      </c>
      <c r="I7" s="146">
        <f>'3.2.5'!I7/'3.2.5.a'!$I$106</f>
        <v>7.2288435832549611E-2</v>
      </c>
      <c r="J7" s="146">
        <f>'3.2.5'!J7/'3.2.5.a'!$J$106</f>
        <v>6.9651040607035183E-2</v>
      </c>
      <c r="K7" s="146">
        <f>'3.2.5'!K7/'3.2.5.a'!$K$106</f>
        <v>7.0066659638496412E-2</v>
      </c>
      <c r="L7" s="146">
        <f>'3.2.5'!L7/'3.2.5.a'!$L$106</f>
        <v>7.2623196638056511E-2</v>
      </c>
      <c r="M7" s="146">
        <f>'3.2.5'!M7/'3.2.5.a'!$M$106</f>
        <v>7.0576975724752758E-2</v>
      </c>
    </row>
    <row r="8" spans="1:13" s="41" customFormat="1" ht="20.100000000000001" customHeight="1" x14ac:dyDescent="0.25">
      <c r="A8" s="38">
        <v>1111</v>
      </c>
      <c r="B8" s="39" t="s">
        <v>432</v>
      </c>
      <c r="C8" s="214">
        <f>'3.2.5'!C8/'3.2.5.a'!$C$106</f>
        <v>2.262969087713301E-2</v>
      </c>
      <c r="D8" s="214">
        <f>'3.2.5'!D8/'3.2.5.a'!$D$106</f>
        <v>2.3869280681487304E-2</v>
      </c>
      <c r="E8" s="214">
        <f>'3.2.5'!E8/'3.2.5.a'!$E$106</f>
        <v>2.4569796759872142E-2</v>
      </c>
      <c r="F8" s="214">
        <f>'3.2.5'!F8/'3.2.5.a'!$F$106</f>
        <v>2.3762367440931357E-2</v>
      </c>
      <c r="G8" s="214">
        <f>'3.2.5'!G8/'3.2.5.a'!$G$106</f>
        <v>2.433489087485604E-2</v>
      </c>
      <c r="H8" s="214">
        <f>'3.2.5'!H8/'3.2.5.a'!$H$106</f>
        <v>2.4837071798423045E-2</v>
      </c>
      <c r="I8" s="214">
        <f>'3.2.5'!I8/'3.2.5.a'!$I$106</f>
        <v>2.5820107355420969E-2</v>
      </c>
      <c r="J8" s="214">
        <f>'3.2.5'!J8/'3.2.5.a'!$J$106</f>
        <v>2.6985111799154943E-2</v>
      </c>
      <c r="K8" s="214">
        <f>'3.2.5'!K8/'3.2.5.a'!$K$106</f>
        <v>2.801983378551173E-2</v>
      </c>
      <c r="L8" s="214">
        <f>'3.2.5'!L8/'3.2.5.a'!$L$106</f>
        <v>2.9935121204028674E-2</v>
      </c>
      <c r="M8" s="214">
        <f>'3.2.5'!M8/'3.2.5.a'!$M$106</f>
        <v>3.0332480600076674E-2</v>
      </c>
    </row>
    <row r="9" spans="1:13" ht="20.100000000000001" customHeight="1" x14ac:dyDescent="0.25">
      <c r="A9" s="38">
        <v>1112</v>
      </c>
      <c r="B9" s="39" t="s">
        <v>433</v>
      </c>
      <c r="C9" s="214">
        <f>'3.2.5'!C9/'3.2.5.a'!$C$106</f>
        <v>3.2960635197883496E-2</v>
      </c>
      <c r="D9" s="214">
        <f>'3.2.5'!D9/'3.2.5.a'!$D$106</f>
        <v>3.5135328779880279E-2</v>
      </c>
      <c r="E9" s="214">
        <f>'3.2.5'!E9/'3.2.5.a'!$E$106</f>
        <v>3.1277639544124734E-2</v>
      </c>
      <c r="F9" s="214">
        <f>'3.2.5'!F9/'3.2.5.a'!$F$106</f>
        <v>3.2087431189361054E-2</v>
      </c>
      <c r="G9" s="214">
        <f>'3.2.5'!G9/'3.2.5.a'!$G$106</f>
        <v>2.9691113485859809E-2</v>
      </c>
      <c r="H9" s="214">
        <f>'3.2.5'!H9/'3.2.5.a'!$H$106</f>
        <v>2.7366524753227556E-2</v>
      </c>
      <c r="I9" s="214">
        <f>'3.2.5'!I9/'3.2.5.a'!$I$106</f>
        <v>3.1577832608380034E-2</v>
      </c>
      <c r="J9" s="214">
        <f>'3.2.5'!J9/'3.2.5.a'!$J$106</f>
        <v>2.8022428261288247E-2</v>
      </c>
      <c r="K9" s="214">
        <f>'3.2.5'!K9/'3.2.5.a'!$K$106</f>
        <v>2.781729809234423E-2</v>
      </c>
      <c r="L9" s="214">
        <f>'3.2.5'!L9/'3.2.5.a'!$L$106</f>
        <v>2.8018290830676577E-2</v>
      </c>
      <c r="M9" s="214">
        <f>'3.2.5'!M9/'3.2.5.a'!$M$106</f>
        <v>2.6860268504976123E-2</v>
      </c>
    </row>
    <row r="10" spans="1:13" s="48" customFormat="1" ht="20.100000000000001" customHeight="1" x14ac:dyDescent="0.25">
      <c r="A10" s="45" t="s">
        <v>434</v>
      </c>
      <c r="B10" s="56" t="s">
        <v>435</v>
      </c>
      <c r="C10" s="148">
        <f>'3.2.5'!C10/'3.2.5.a'!$C$106</f>
        <v>2.1255171214257792E-2</v>
      </c>
      <c r="D10" s="148">
        <f>'3.2.5'!D10/'3.2.5.a'!$D$106</f>
        <v>2.2050359273824816E-2</v>
      </c>
      <c r="E10" s="148">
        <f>'3.2.5'!E10/'3.2.5.a'!$E$106</f>
        <v>1.9468001975232411E-2</v>
      </c>
      <c r="F10" s="148">
        <f>'3.2.5'!F10/'3.2.5.a'!$F$106</f>
        <v>2.0454518688377769E-2</v>
      </c>
      <c r="G10" s="148">
        <f>'3.2.5'!G10/'3.2.5.a'!$G$106</f>
        <v>1.8861953708273798E-2</v>
      </c>
      <c r="H10" s="148">
        <f>'3.2.5'!H10/'3.2.5.a'!$H$106</f>
        <v>1.7497324779721157E-2</v>
      </c>
      <c r="I10" s="148">
        <f>'3.2.5'!I10/'3.2.5.a'!$I$106</f>
        <v>2.0924199197103741E-2</v>
      </c>
      <c r="J10" s="148">
        <f>'3.2.5'!J10/'3.2.5.a'!$J$106</f>
        <v>1.7282744402887046E-2</v>
      </c>
      <c r="K10" s="148">
        <f>'3.2.5'!K10/'3.2.5.a'!$K$106</f>
        <v>1.6998931405815501E-2</v>
      </c>
      <c r="L10" s="148">
        <f>'3.2.5'!L10/'3.2.5.a'!$L$106</f>
        <v>1.716348495157927E-2</v>
      </c>
      <c r="M10" s="148">
        <f>'3.2.5'!M10/'3.2.5.a'!$M$106</f>
        <v>1.6471780035578861E-2</v>
      </c>
    </row>
    <row r="11" spans="1:13" s="48" customFormat="1" ht="20.100000000000001" customHeight="1" x14ac:dyDescent="0.25">
      <c r="A11" s="45" t="s">
        <v>436</v>
      </c>
      <c r="B11" s="56" t="s">
        <v>437</v>
      </c>
      <c r="C11" s="148">
        <f>'3.2.5'!C11/'3.2.5.a'!$C$106</f>
        <v>1.16714326296532E-2</v>
      </c>
      <c r="D11" s="148">
        <f>'3.2.5'!D11/'3.2.5.a'!$D$106</f>
        <v>1.3049263708197773E-2</v>
      </c>
      <c r="E11" s="148">
        <f>'3.2.5'!E11/'3.2.5.a'!$E$106</f>
        <v>1.1763958763707848E-2</v>
      </c>
      <c r="F11" s="148">
        <f>'3.2.5'!F11/'3.2.5.a'!$F$106</f>
        <v>1.1594094339781218E-2</v>
      </c>
      <c r="G11" s="148">
        <f>'3.2.5'!G11/'3.2.5.a'!$G$106</f>
        <v>1.082913550950146E-2</v>
      </c>
      <c r="H11" s="148">
        <f>'3.2.5'!H11/'3.2.5.a'!$H$106</f>
        <v>9.8647416113047375E-3</v>
      </c>
      <c r="I11" s="148">
        <f>'3.2.5'!I11/'3.2.5.a'!$I$106</f>
        <v>1.0648667754183544E-2</v>
      </c>
      <c r="J11" s="148">
        <f>'3.2.5'!J11/'3.2.5.a'!$J$106</f>
        <v>1.0733649966804254E-2</v>
      </c>
      <c r="K11" s="148">
        <f>'3.2.5'!K11/'3.2.5.a'!$K$106</f>
        <v>1.0815136194275645E-2</v>
      </c>
      <c r="L11" s="148">
        <f>'3.2.5'!L11/'3.2.5.a'!$L$106</f>
        <v>1.0851093973062826E-2</v>
      </c>
      <c r="M11" s="148">
        <f>'3.2.5'!M11/'3.2.5.a'!$M$106</f>
        <v>1.0385822579921E-2</v>
      </c>
    </row>
    <row r="12" spans="1:13" s="48" customFormat="1" ht="20.100000000000001" customHeight="1" x14ac:dyDescent="0.25">
      <c r="A12" s="45" t="s">
        <v>438</v>
      </c>
      <c r="B12" s="56" t="s">
        <v>476</v>
      </c>
      <c r="C12" s="148">
        <f>'3.2.5'!C12/'3.2.5.a'!$C$106</f>
        <v>3.4031353972505861E-5</v>
      </c>
      <c r="D12" s="148">
        <f>'3.2.5'!D12/'3.2.5.a'!$D$106</f>
        <v>3.5705797857682447E-5</v>
      </c>
      <c r="E12" s="148">
        <f>'3.2.5'!E12/'3.2.5.a'!$E$106</f>
        <v>4.5678805184474405E-5</v>
      </c>
      <c r="F12" s="148">
        <f>'3.2.5'!F12/'3.2.5.a'!$F$106</f>
        <v>3.8818161202066391E-5</v>
      </c>
      <c r="G12" s="148">
        <f>'3.2.5'!G12/'3.2.5.a'!$G$106</f>
        <v>2.4268084547494863E-8</v>
      </c>
      <c r="H12" s="148">
        <f>'3.2.5'!H12/'3.2.5.a'!$H$106</f>
        <v>4.4583622016592652E-6</v>
      </c>
      <c r="I12" s="148">
        <f>'3.2.5'!I12/'3.2.5.a'!$I$106</f>
        <v>4.9656570927538004E-6</v>
      </c>
      <c r="J12" s="148">
        <f>'3.2.5'!J12/'3.2.5.a'!$J$106</f>
        <v>6.0338915969514234E-6</v>
      </c>
      <c r="K12" s="148">
        <f>'3.2.5'!K12/'3.2.5.a'!$K$106</f>
        <v>3.2304922530828551E-6</v>
      </c>
      <c r="L12" s="148">
        <f>'3.2.5'!L12/'3.2.5.a'!$L$106</f>
        <v>3.711906034478619E-6</v>
      </c>
      <c r="M12" s="148">
        <f>'3.2.5'!M12/'3.2.5.a'!$M$106</f>
        <v>2.6658894762589118E-6</v>
      </c>
    </row>
    <row r="13" spans="1:13" ht="20.100000000000001" customHeight="1" x14ac:dyDescent="0.25">
      <c r="A13" s="38">
        <v>1113</v>
      </c>
      <c r="B13" s="39" t="s">
        <v>439</v>
      </c>
      <c r="C13" s="214">
        <f>'3.2.5'!C13/'3.2.5.a'!$C$106</f>
        <v>1.0928827321785958E-2</v>
      </c>
      <c r="D13" s="214">
        <f>'3.2.5'!D13/'3.2.5.a'!$D$106</f>
        <v>1.2743967614147943E-2</v>
      </c>
      <c r="E13" s="214">
        <f>'3.2.5'!E13/'3.2.5.a'!$E$106</f>
        <v>1.163946572876322E-2</v>
      </c>
      <c r="F13" s="214">
        <f>'3.2.5'!F13/'3.2.5.a'!$F$106</f>
        <v>1.1816536873448759E-2</v>
      </c>
      <c r="G13" s="214">
        <f>'3.2.5'!G13/'3.2.5.a'!$G$106</f>
        <v>1.210292966246135E-2</v>
      </c>
      <c r="H13" s="214">
        <f>'3.2.5'!H13/'3.2.5.a'!$H$106</f>
        <v>1.4697834052762381E-2</v>
      </c>
      <c r="I13" s="214">
        <f>'3.2.5'!I13/'3.2.5.a'!$I$106</f>
        <v>1.4890495868748613E-2</v>
      </c>
      <c r="J13" s="214">
        <f>'3.2.5'!J13/'3.2.5.a'!$J$106</f>
        <v>1.4643500546591999E-2</v>
      </c>
      <c r="K13" s="214">
        <f>'3.2.5'!K13/'3.2.5.a'!$K$106</f>
        <v>1.4229527760640456E-2</v>
      </c>
      <c r="L13" s="214">
        <f>'3.2.5'!L13/'3.2.5.a'!$L$106</f>
        <v>1.4669784603351265E-2</v>
      </c>
      <c r="M13" s="214">
        <f>'3.2.5'!M13/'3.2.5.a'!$M$106</f>
        <v>1.3384226619699978E-2</v>
      </c>
    </row>
    <row r="14" spans="1:13" ht="20.100000000000001" customHeight="1" x14ac:dyDescent="0.25">
      <c r="A14" s="35">
        <v>112</v>
      </c>
      <c r="B14" s="36" t="s">
        <v>257</v>
      </c>
      <c r="C14" s="146">
        <f>'3.2.5'!C14/'3.2.5.a'!$C$106</f>
        <v>3.2247878705878022E-3</v>
      </c>
      <c r="D14" s="146">
        <f>'3.2.5'!D14/'3.2.5.a'!$D$106</f>
        <v>3.3919814411607582E-3</v>
      </c>
      <c r="E14" s="146">
        <f>'3.2.5'!E14/'3.2.5.a'!$E$106</f>
        <v>3.465924915655194E-3</v>
      </c>
      <c r="F14" s="146">
        <f>'3.2.5'!F14/'3.2.5.a'!$F$106</f>
        <v>3.5121331617150439E-3</v>
      </c>
      <c r="G14" s="146">
        <f>'3.2.5'!G14/'3.2.5.a'!$G$106</f>
        <v>3.5853063995796475E-3</v>
      </c>
      <c r="H14" s="146">
        <f>'3.2.5'!H14/'3.2.5.a'!$H$106</f>
        <v>3.600384814165347E-3</v>
      </c>
      <c r="I14" s="146">
        <f>'3.2.5'!I14/'3.2.5.a'!$I$106</f>
        <v>3.5394796967123106E-3</v>
      </c>
      <c r="J14" s="146">
        <f>'3.2.5'!J14/'3.2.5.a'!$J$106</f>
        <v>3.4518771337574742E-3</v>
      </c>
      <c r="K14" s="146">
        <f>'3.2.5'!K14/'3.2.5.a'!$K$106</f>
        <v>3.4844068541181562E-3</v>
      </c>
      <c r="L14" s="146">
        <f>'3.2.5'!L14/'3.2.5.a'!$L$106</f>
        <v>3.2723785557869783E-3</v>
      </c>
      <c r="M14" s="146">
        <f>'3.2.5'!M14/'3.2.5.a'!$M$106</f>
        <v>3.124142906366431E-3</v>
      </c>
    </row>
    <row r="15" spans="1:13" s="104" customFormat="1" ht="20.100000000000001" customHeight="1" x14ac:dyDescent="0.25">
      <c r="A15" s="100" t="s">
        <v>440</v>
      </c>
      <c r="B15" s="101" t="s">
        <v>441</v>
      </c>
      <c r="C15" s="215">
        <f>'3.2.5'!C15/'3.2.5.a'!$C$106</f>
        <v>2.8434467638689836E-3</v>
      </c>
      <c r="D15" s="215">
        <f>'3.2.5'!D15/'3.2.5.a'!$D$106</f>
        <v>2.9968549323665075E-3</v>
      </c>
      <c r="E15" s="215">
        <f>'3.2.5'!E15/'3.2.5.a'!$E$106</f>
        <v>3.0685867956118272E-3</v>
      </c>
      <c r="F15" s="215">
        <f>'3.2.5'!F15/'3.2.5.a'!$F$106</f>
        <v>3.1060977325142701E-3</v>
      </c>
      <c r="G15" s="215">
        <f>'3.2.5'!G15/'3.2.5.a'!$G$106</f>
        <v>3.162341354399318E-3</v>
      </c>
      <c r="H15" s="215">
        <f>'3.2.5'!H15/'3.2.5.a'!$H$106</f>
        <v>3.1753820680788026E-3</v>
      </c>
      <c r="I15" s="215">
        <f>'3.2.5'!I15/'3.2.5.a'!$I$106</f>
        <v>3.1060914111193413E-3</v>
      </c>
      <c r="J15" s="215">
        <f>'3.2.5'!J15/'3.2.5.a'!$J$106</f>
        <v>3.0385261103588715E-3</v>
      </c>
      <c r="K15" s="215">
        <f>'3.2.5'!K15/'3.2.5.a'!$K$106</f>
        <v>3.1380538837596215E-3</v>
      </c>
      <c r="L15" s="215">
        <f>'3.2.5'!L15/'3.2.5.a'!$L$106</f>
        <v>2.9671156653866466E-3</v>
      </c>
      <c r="M15" s="215">
        <f>'3.2.5'!M15/'3.2.5.a'!$M$106</f>
        <v>2.8311239083426971E-3</v>
      </c>
    </row>
    <row r="16" spans="1:13" s="104" customFormat="1" ht="20.100000000000001" customHeight="1" x14ac:dyDescent="0.25">
      <c r="A16" s="100" t="s">
        <v>442</v>
      </c>
      <c r="B16" s="101" t="s">
        <v>443</v>
      </c>
      <c r="C16" s="215">
        <f>'3.2.5'!C16/'3.2.5.a'!$C$106</f>
        <v>3.8134110671881835E-4</v>
      </c>
      <c r="D16" s="215">
        <f>'3.2.5'!D16/'3.2.5.a'!$D$106</f>
        <v>3.9512650879425058E-4</v>
      </c>
      <c r="E16" s="215">
        <f>'3.2.5'!E16/'3.2.5.a'!$E$106</f>
        <v>3.9733812004336664E-4</v>
      </c>
      <c r="F16" s="215">
        <f>'3.2.5'!F16/'3.2.5.a'!$F$106</f>
        <v>4.0603542920077378E-4</v>
      </c>
      <c r="G16" s="215">
        <f>'3.2.5'!G16/'3.2.5.a'!$G$106</f>
        <v>4.2296504518032939E-4</v>
      </c>
      <c r="H16" s="215">
        <f>'3.2.5'!H16/'3.2.5.a'!$H$106</f>
        <v>4.2500274608654374E-4</v>
      </c>
      <c r="I16" s="215">
        <f>'3.2.5'!I16/'3.2.5.a'!$I$106</f>
        <v>4.333882855929694E-4</v>
      </c>
      <c r="J16" s="215">
        <f>'3.2.5'!J16/'3.2.5.a'!$J$106</f>
        <v>4.1335102339860229E-4</v>
      </c>
      <c r="K16" s="215">
        <f>'3.2.5'!K16/'3.2.5.a'!$K$106</f>
        <v>3.4635297035853503E-4</v>
      </c>
      <c r="L16" s="215">
        <f>'3.2.5'!L16/'3.2.5.a'!$L$106</f>
        <v>3.0526289040033164E-4</v>
      </c>
      <c r="M16" s="215">
        <f>'3.2.5'!M16/'3.2.5.a'!$M$106</f>
        <v>2.9301899802373378E-4</v>
      </c>
    </row>
    <row r="17" spans="1:13" ht="20.100000000000001" customHeight="1" x14ac:dyDescent="0.25">
      <c r="A17" s="35">
        <v>113</v>
      </c>
      <c r="B17" s="36" t="s">
        <v>258</v>
      </c>
      <c r="C17" s="146">
        <f>'3.2.5'!C17/'3.2.5.a'!$C$106</f>
        <v>1.262839897528863E-2</v>
      </c>
      <c r="D17" s="146">
        <f>'3.2.5'!D17/'3.2.5.a'!$D$106</f>
        <v>1.2800921895592626E-2</v>
      </c>
      <c r="E17" s="146">
        <f>'3.2.5'!E17/'3.2.5.a'!$E$106</f>
        <v>1.3022978231908003E-2</v>
      </c>
      <c r="F17" s="146">
        <f>'3.2.5'!F17/'3.2.5.a'!$F$106</f>
        <v>1.3156502766414831E-2</v>
      </c>
      <c r="G17" s="146">
        <f>'3.2.5'!G17/'3.2.5.a'!$G$106</f>
        <v>1.3395647063840225E-2</v>
      </c>
      <c r="H17" s="146">
        <f>'3.2.5'!H17/'3.2.5.a'!$H$106</f>
        <v>1.4439798206834069E-2</v>
      </c>
      <c r="I17" s="146">
        <f>'3.2.5'!I17/'3.2.5.a'!$I$106</f>
        <v>1.4775295249868011E-2</v>
      </c>
      <c r="J17" s="146">
        <f>'3.2.5'!J17/'3.2.5.a'!$J$106</f>
        <v>1.5003542426080051E-2</v>
      </c>
      <c r="K17" s="146">
        <f>'3.2.5'!K17/'3.2.5.a'!$K$106</f>
        <v>1.543201815782755E-2</v>
      </c>
      <c r="L17" s="146">
        <f>'3.2.5'!L17/'3.2.5.a'!$L$106</f>
        <v>1.5908625090449064E-2</v>
      </c>
      <c r="M17" s="146">
        <f>'3.2.5'!M17/'3.2.5.a'!$M$106</f>
        <v>1.6160284839683684E-2</v>
      </c>
    </row>
    <row r="18" spans="1:13" s="41" customFormat="1" ht="20.100000000000001" customHeight="1" x14ac:dyDescent="0.25">
      <c r="A18" s="38">
        <v>1131</v>
      </c>
      <c r="B18" s="39" t="s">
        <v>259</v>
      </c>
      <c r="C18" s="214">
        <f>'3.2.5'!C18/'3.2.5.a'!$C$106</f>
        <v>6.4693578952486818E-3</v>
      </c>
      <c r="D18" s="214">
        <f>'3.2.5'!D18/'3.2.5.a'!$D$106</f>
        <v>6.6470193765163672E-3</v>
      </c>
      <c r="E18" s="214">
        <f>'3.2.5'!E18/'3.2.5.a'!$E$106</f>
        <v>6.6868698533034615E-3</v>
      </c>
      <c r="F18" s="214">
        <f>'3.2.5'!F18/'3.2.5.a'!$F$106</f>
        <v>6.8934440072480566E-3</v>
      </c>
      <c r="G18" s="214">
        <f>'3.2.5'!G18/'3.2.5.a'!$G$106</f>
        <v>6.9621424955715414E-3</v>
      </c>
      <c r="H18" s="214">
        <f>'3.2.5'!H18/'3.2.5.a'!$H$106</f>
        <v>7.3172923835451509E-3</v>
      </c>
      <c r="I18" s="214">
        <f>'3.2.5'!I18/'3.2.5.a'!$I$106</f>
        <v>7.3750752319904963E-3</v>
      </c>
      <c r="J18" s="214">
        <f>'3.2.5'!J18/'3.2.5.a'!$J$106</f>
        <v>7.7673947661042074E-3</v>
      </c>
      <c r="K18" s="214">
        <f>'3.2.5'!K18/'3.2.5.a'!$K$106</f>
        <v>8.2254126835445487E-3</v>
      </c>
      <c r="L18" s="214">
        <f>'3.2.5'!L18/'3.2.5.a'!$L$106</f>
        <v>8.5169802019814892E-3</v>
      </c>
      <c r="M18" s="214">
        <f>'3.2.5'!M18/'3.2.5.a'!$M$106</f>
        <v>8.5442598066020753E-3</v>
      </c>
    </row>
    <row r="19" spans="1:13" s="41" customFormat="1" ht="20.100000000000001" customHeight="1" x14ac:dyDescent="0.25">
      <c r="A19" s="45" t="s">
        <v>470</v>
      </c>
      <c r="B19" s="56" t="s">
        <v>471</v>
      </c>
      <c r="C19" s="147">
        <f>'3.2.5'!C19/'3.2.5.a'!$C$106</f>
        <v>4.9028965583326105E-3</v>
      </c>
      <c r="D19" s="147">
        <f>'3.2.5'!D19/'3.2.5.a'!$D$106</f>
        <v>4.9384673445677131E-3</v>
      </c>
      <c r="E19" s="147">
        <f>'3.2.5'!E19/'3.2.5.a'!$E$106</f>
        <v>4.8970207591675832E-3</v>
      </c>
      <c r="F19" s="147">
        <f>'3.2.5'!F19/'3.2.5.a'!$F$106</f>
        <v>4.9833817123323141E-3</v>
      </c>
      <c r="G19" s="147">
        <f>'3.2.5'!G19/'3.2.5.a'!$G$106</f>
        <v>5.050986896226013E-3</v>
      </c>
      <c r="H19" s="147">
        <f>'3.2.5'!H19/'3.2.5.a'!$H$106</f>
        <v>5.4231727724326382E-3</v>
      </c>
      <c r="I19" s="147">
        <f>'3.2.5'!I19/'3.2.5.a'!$I$106</f>
        <v>5.6369816246240861E-3</v>
      </c>
      <c r="J19" s="147">
        <f>'3.2.5'!J19/'3.2.5.a'!$J$106</f>
        <v>6.01186783405795E-3</v>
      </c>
      <c r="K19" s="147">
        <f>'3.2.5'!K19/'3.2.5.a'!$K$106</f>
        <v>6.3917431416460491E-3</v>
      </c>
      <c r="L19" s="147">
        <f>'3.2.5'!L19/'3.2.5.a'!$L$106</f>
        <v>6.5783541941688232E-3</v>
      </c>
      <c r="M19" s="147">
        <f>'3.2.5'!M19/'3.2.5.a'!$M$106</f>
        <v>6.4377192286780866E-3</v>
      </c>
    </row>
    <row r="20" spans="1:13" s="41" customFormat="1" ht="20.100000000000001" customHeight="1" x14ac:dyDescent="0.25">
      <c r="A20" s="45" t="s">
        <v>472</v>
      </c>
      <c r="B20" s="56" t="s">
        <v>473</v>
      </c>
      <c r="C20" s="147">
        <f>'3.2.5'!C20/'3.2.5.a'!$C$106</f>
        <v>1.4430204853076566E-3</v>
      </c>
      <c r="D20" s="147">
        <f>'3.2.5'!D20/'3.2.5.a'!$D$106</f>
        <v>1.582700331799992E-3</v>
      </c>
      <c r="E20" s="147">
        <f>'3.2.5'!E20/'3.2.5.a'!$E$106</f>
        <v>1.6612736696308152E-3</v>
      </c>
      <c r="F20" s="147">
        <f>'3.2.5'!F20/'3.2.5.a'!$F$106</f>
        <v>1.7667151668538908E-3</v>
      </c>
      <c r="G20" s="147">
        <f>'3.2.5'!G20/'3.2.5.a'!$G$106</f>
        <v>1.7552756471223498E-3</v>
      </c>
      <c r="H20" s="147">
        <f>'3.2.5'!H20/'3.2.5.a'!$H$106</f>
        <v>1.7098282480537518E-3</v>
      </c>
      <c r="I20" s="147">
        <f>'3.2.5'!I20/'3.2.5.a'!$I$106</f>
        <v>1.5584226301484367E-3</v>
      </c>
      <c r="J20" s="147">
        <f>'3.2.5'!J20/'3.2.5.a'!$J$106</f>
        <v>1.562192733909721E-3</v>
      </c>
      <c r="K20" s="147">
        <f>'3.2.5'!K20/'3.2.5.a'!$K$106</f>
        <v>1.631099726285136E-3</v>
      </c>
      <c r="L20" s="147">
        <f>'3.2.5'!L20/'3.2.5.a'!$L$106</f>
        <v>1.7185998595861788E-3</v>
      </c>
      <c r="M20" s="147">
        <f>'3.2.5'!M20/'3.2.5.a'!$M$106</f>
        <v>1.8701009071606862E-3</v>
      </c>
    </row>
    <row r="21" spans="1:13" s="41" customFormat="1" ht="20.100000000000001" customHeight="1" x14ac:dyDescent="0.25">
      <c r="A21" s="45" t="s">
        <v>474</v>
      </c>
      <c r="B21" s="56" t="s">
        <v>475</v>
      </c>
      <c r="C21" s="147">
        <f>'3.2.5'!C21/'3.2.5.a'!$C$106</f>
        <v>1.2344085157753253E-4</v>
      </c>
      <c r="D21" s="147">
        <f>'3.2.5'!D21/'3.2.5.a'!$D$106</f>
        <v>1.258517002811912E-4</v>
      </c>
      <c r="E21" s="147">
        <f>'3.2.5'!E21/'3.2.5.a'!$E$106</f>
        <v>1.2857542455283337E-4</v>
      </c>
      <c r="F21" s="147">
        <f>'3.2.5'!F21/'3.2.5.a'!$F$106</f>
        <v>1.433471280618514E-4</v>
      </c>
      <c r="G21" s="147">
        <f>'3.2.5'!G21/'3.2.5.a'!$G$106</f>
        <v>1.5587995222317953E-4</v>
      </c>
      <c r="H21" s="147">
        <f>'3.2.5'!H21/'3.2.5.a'!$H$106</f>
        <v>1.8429136305876109E-4</v>
      </c>
      <c r="I21" s="147">
        <f>'3.2.5'!I21/'3.2.5.a'!$I$106</f>
        <v>1.796709400273841E-4</v>
      </c>
      <c r="J21" s="147">
        <f>'3.2.5'!J21/'3.2.5.a'!$J$106</f>
        <v>1.9333417176184179E-4</v>
      </c>
      <c r="K21" s="147">
        <f>'3.2.5'!K21/'3.2.5.a'!$K$106</f>
        <v>2.0256913194922831E-4</v>
      </c>
      <c r="L21" s="147">
        <f>'3.2.5'!L21/'3.2.5.a'!$L$106</f>
        <v>2.2002611300991323E-4</v>
      </c>
      <c r="M21" s="147">
        <f>'3.2.5'!M21/'3.2.5.a'!$M$106</f>
        <v>2.3643606655131245E-4</v>
      </c>
    </row>
    <row r="22" spans="1:13" s="41" customFormat="1" ht="20.100000000000001" customHeight="1" x14ac:dyDescent="0.25">
      <c r="A22" s="45" t="s">
        <v>477</v>
      </c>
      <c r="B22" s="56" t="s">
        <v>478</v>
      </c>
      <c r="C22" s="147">
        <f>'3.2.5'!C22/'3.2.5.a'!$C$106</f>
        <v>3.0881298208620164E-14</v>
      </c>
      <c r="D22" s="147">
        <f>'3.2.5'!D22/'3.2.5.a'!$D$106</f>
        <v>-1.3252956437534832E-13</v>
      </c>
      <c r="E22" s="147">
        <f>'3.2.5'!E22/'3.2.5.a'!$E$106</f>
        <v>-4.7769774609851747E-14</v>
      </c>
      <c r="F22" s="147">
        <f>'3.2.5'!F22/'3.2.5.a'!$F$106</f>
        <v>0</v>
      </c>
      <c r="G22" s="147">
        <f>'3.2.5'!G22/'3.2.5.a'!$G$106</f>
        <v>0</v>
      </c>
      <c r="H22" s="147">
        <f>'3.2.5'!H22/'3.2.5.a'!$H$106</f>
        <v>0</v>
      </c>
      <c r="I22" s="147">
        <f>'3.2.5'!I22/'3.2.5.a'!$I$106</f>
        <v>3.7190588847799957E-11</v>
      </c>
      <c r="J22" s="147">
        <f>'3.2.5'!J22/'3.2.5.a'!$J$106</f>
        <v>2.6374694991814606E-11</v>
      </c>
      <c r="K22" s="147">
        <f>'3.2.5'!K22/'3.2.5.a'!$K$106</f>
        <v>6.8366413525941285E-10</v>
      </c>
      <c r="L22" s="147">
        <f>'3.2.5'!L22/'3.2.5.a'!$L$106</f>
        <v>3.5216574837595982E-11</v>
      </c>
      <c r="M22" s="147">
        <f>'3.2.5'!M22/'3.2.5.a'!$M$106</f>
        <v>3.6042119892805306E-9</v>
      </c>
    </row>
    <row r="23" spans="1:13" s="41" customFormat="1" ht="20.100000000000001" customHeight="1" x14ac:dyDescent="0.25">
      <c r="A23" s="38">
        <v>1132</v>
      </c>
      <c r="B23" s="39" t="s">
        <v>260</v>
      </c>
      <c r="C23" s="214">
        <f>'3.2.5'!C23/'3.2.5.a'!$C$106</f>
        <v>0</v>
      </c>
      <c r="D23" s="214">
        <f>'3.2.5'!D23/'3.2.5.a'!$D$106</f>
        <v>0</v>
      </c>
      <c r="E23" s="214">
        <f>'3.2.5'!E23/'3.2.5.a'!$E$106</f>
        <v>0</v>
      </c>
      <c r="F23" s="214">
        <f>'3.2.5'!F23/'3.2.5.a'!$F$106</f>
        <v>0</v>
      </c>
      <c r="G23" s="214">
        <f>'3.2.5'!G23/'3.2.5.a'!$G$106</f>
        <v>0</v>
      </c>
      <c r="H23" s="214">
        <f>'3.2.5'!H23/'3.2.5.a'!$H$106</f>
        <v>0</v>
      </c>
      <c r="I23" s="214">
        <f>'3.2.5'!I23/'3.2.5.a'!$I$106</f>
        <v>0</v>
      </c>
      <c r="J23" s="214">
        <f>'3.2.5'!J23/'3.2.5.a'!$J$106</f>
        <v>0</v>
      </c>
      <c r="K23" s="214">
        <f>'3.2.5'!K23/'3.2.5.a'!$K$106</f>
        <v>0</v>
      </c>
      <c r="L23" s="214">
        <f>'3.2.5'!L23/'3.2.5.a'!$L$106</f>
        <v>0</v>
      </c>
      <c r="M23" s="214">
        <f>'3.2.5'!M23/'3.2.5.a'!$M$106</f>
        <v>0</v>
      </c>
    </row>
    <row r="24" spans="1:13" s="41" customFormat="1" ht="20.100000000000001" customHeight="1" x14ac:dyDescent="0.25">
      <c r="A24" s="38">
        <v>1133</v>
      </c>
      <c r="B24" s="39" t="s">
        <v>261</v>
      </c>
      <c r="C24" s="214">
        <f>'3.2.5'!C24/'3.2.5.a'!$C$106</f>
        <v>6.4809000020587528E-4</v>
      </c>
      <c r="D24" s="214">
        <f>'3.2.5'!D24/'3.2.5.a'!$D$106</f>
        <v>6.3253726352726985E-4</v>
      </c>
      <c r="E24" s="214">
        <f>'3.2.5'!E24/'3.2.5.a'!$E$106</f>
        <v>7.0796547830836846E-4</v>
      </c>
      <c r="F24" s="214">
        <f>'3.2.5'!F24/'3.2.5.a'!$F$106</f>
        <v>7.7690867614883959E-4</v>
      </c>
      <c r="G24" s="214">
        <f>'3.2.5'!G24/'3.2.5.a'!$G$106</f>
        <v>8.1297763295704278E-4</v>
      </c>
      <c r="H24" s="214">
        <f>'3.2.5'!H24/'3.2.5.a'!$H$106</f>
        <v>1.0775364783522164E-3</v>
      </c>
      <c r="I24" s="214">
        <f>'3.2.5'!I24/'3.2.5.a'!$I$106</f>
        <v>1.1715694555540883E-3</v>
      </c>
      <c r="J24" s="214">
        <f>'3.2.5'!J24/'3.2.5.a'!$J$106</f>
        <v>1.0899251757055198E-3</v>
      </c>
      <c r="K24" s="214">
        <f>'3.2.5'!K24/'3.2.5.a'!$K$106</f>
        <v>1.0465284468002573E-3</v>
      </c>
      <c r="L24" s="214">
        <f>'3.2.5'!L24/'3.2.5.a'!$L$106</f>
        <v>1.1586851526531323E-3</v>
      </c>
      <c r="M24" s="214">
        <f>'3.2.5'!M24/'3.2.5.a'!$M$106</f>
        <v>1.1441175240691625E-3</v>
      </c>
    </row>
    <row r="25" spans="1:13" ht="20.100000000000001" customHeight="1" x14ac:dyDescent="0.25">
      <c r="A25" s="45" t="s">
        <v>479</v>
      </c>
      <c r="B25" s="56" t="s">
        <v>480</v>
      </c>
      <c r="C25" s="147">
        <f>'3.2.5'!C25/'3.2.5.a'!$C$106</f>
        <v>6.4809000020587528E-4</v>
      </c>
      <c r="D25" s="147">
        <f>'3.2.5'!D25/'3.2.5.a'!$D$106</f>
        <v>6.3253726352726985E-4</v>
      </c>
      <c r="E25" s="147">
        <f>'3.2.5'!E25/'3.2.5.a'!$E$106</f>
        <v>7.0796547830836846E-4</v>
      </c>
      <c r="F25" s="147">
        <f>'3.2.5'!F25/'3.2.5.a'!$F$106</f>
        <v>7.7690867614883959E-4</v>
      </c>
      <c r="G25" s="147">
        <f>'3.2.5'!G25/'3.2.5.a'!$G$106</f>
        <v>8.1297763295704278E-4</v>
      </c>
      <c r="H25" s="147">
        <f>'3.2.5'!H25/'3.2.5.a'!$H$106</f>
        <v>1.0775364783522164E-3</v>
      </c>
      <c r="I25" s="147">
        <f>'3.2.5'!I25/'3.2.5.a'!$I$106</f>
        <v>1.1715694555540883E-3</v>
      </c>
      <c r="J25" s="147">
        <f>'3.2.5'!J25/'3.2.5.a'!$J$106</f>
        <v>1.0899251757055198E-3</v>
      </c>
      <c r="K25" s="147">
        <f>'3.2.5'!K25/'3.2.5.a'!$K$106</f>
        <v>1.0465284468002573E-3</v>
      </c>
      <c r="L25" s="147">
        <f>'3.2.5'!L25/'3.2.5.a'!$L$106</f>
        <v>1.1586851526531323E-3</v>
      </c>
      <c r="M25" s="147">
        <f>'3.2.5'!M25/'3.2.5.a'!$M$106</f>
        <v>1.1441175240691625E-3</v>
      </c>
    </row>
    <row r="26" spans="1:13" s="41" customFormat="1" ht="20.100000000000001" customHeight="1" x14ac:dyDescent="0.25">
      <c r="A26" s="38">
        <v>1135</v>
      </c>
      <c r="B26" s="39" t="s">
        <v>262</v>
      </c>
      <c r="C26" s="214">
        <f>'3.2.5'!C26/'3.2.5.a'!$C$106</f>
        <v>1.2391746605051614E-5</v>
      </c>
      <c r="D26" s="214">
        <f>'3.2.5'!D26/'3.2.5.a'!$D$106</f>
        <v>1.1783745431728766E-5</v>
      </c>
      <c r="E26" s="214">
        <f>'3.2.5'!E26/'3.2.5.a'!$E$106</f>
        <v>1.4228060902308734E-5</v>
      </c>
      <c r="F26" s="214">
        <f>'3.2.5'!F26/'3.2.5.a'!$F$106</f>
        <v>3.3725368935777288E-6</v>
      </c>
      <c r="G26" s="214">
        <f>'3.2.5'!G26/'3.2.5.a'!$G$106</f>
        <v>4.8431022314941823E-6</v>
      </c>
      <c r="H26" s="214">
        <f>'3.2.5'!H26/'3.2.5.a'!$H$106</f>
        <v>4.2753204992105287E-6</v>
      </c>
      <c r="I26" s="214">
        <f>'3.2.5'!I26/'3.2.5.a'!$I$106</f>
        <v>5.3120298252061469E-6</v>
      </c>
      <c r="J26" s="214">
        <f>'3.2.5'!J26/'3.2.5.a'!$J$106</f>
        <v>6.0725603786755767E-6</v>
      </c>
      <c r="K26" s="214">
        <f>'3.2.5'!K26/'3.2.5.a'!$K$106</f>
        <v>3.6902518652894052E-6</v>
      </c>
      <c r="L26" s="214">
        <f>'3.2.5'!L26/'3.2.5.a'!$L$106</f>
        <v>3.5563113467388283E-6</v>
      </c>
      <c r="M26" s="214">
        <f>'3.2.5'!M26/'3.2.5.a'!$M$106</f>
        <v>3.2228198179262996E-6</v>
      </c>
    </row>
    <row r="27" spans="1:13" s="41" customFormat="1" ht="20.100000000000001" customHeight="1" x14ac:dyDescent="0.25">
      <c r="A27" s="38">
        <v>1136</v>
      </c>
      <c r="B27" s="39" t="s">
        <v>263</v>
      </c>
      <c r="C27" s="214">
        <f>'3.2.5'!C27/'3.2.5.a'!$C$106</f>
        <v>5.4985593332290235E-3</v>
      </c>
      <c r="D27" s="214">
        <f>'3.2.5'!D27/'3.2.5.a'!$D$106</f>
        <v>5.5095815101172604E-3</v>
      </c>
      <c r="E27" s="214">
        <f>'3.2.5'!E27/'3.2.5.a'!$E$106</f>
        <v>5.6139148393938637E-3</v>
      </c>
      <c r="F27" s="214">
        <f>'3.2.5'!F27/'3.2.5.a'!$F$106</f>
        <v>5.4827775461243579E-3</v>
      </c>
      <c r="G27" s="214">
        <f>'3.2.5'!G27/'3.2.5.a'!$G$106</f>
        <v>5.6156838330801437E-3</v>
      </c>
      <c r="H27" s="214">
        <f>'3.2.5'!H27/'3.2.5.a'!$H$106</f>
        <v>6.0406940244374921E-3</v>
      </c>
      <c r="I27" s="214">
        <f>'3.2.5'!I27/'3.2.5.a'!$I$106</f>
        <v>6.2233385324982193E-3</v>
      </c>
      <c r="J27" s="214">
        <f>'3.2.5'!J27/'3.2.5.a'!$J$106</f>
        <v>6.1401499238916508E-3</v>
      </c>
      <c r="K27" s="214">
        <f>'3.2.5'!K27/'3.2.5.a'!$K$106</f>
        <v>6.1563867756174546E-3</v>
      </c>
      <c r="L27" s="214">
        <f>'3.2.5'!L27/'3.2.5.a'!$L$106</f>
        <v>6.2294034244677029E-3</v>
      </c>
      <c r="M27" s="214">
        <f>'3.2.5'!M27/'3.2.5.a'!$M$106</f>
        <v>6.4686846891945215E-3</v>
      </c>
    </row>
    <row r="28" spans="1:13" ht="20.100000000000001" customHeight="1" x14ac:dyDescent="0.25">
      <c r="A28" s="45" t="s">
        <v>481</v>
      </c>
      <c r="B28" s="56" t="s">
        <v>482</v>
      </c>
      <c r="C28" s="147">
        <f>'3.2.5'!C28/'3.2.5.a'!$C$106</f>
        <v>5.4985593332290235E-3</v>
      </c>
      <c r="D28" s="147">
        <f>'3.2.5'!D28/'3.2.5.a'!$D$106</f>
        <v>5.5095815101172604E-3</v>
      </c>
      <c r="E28" s="147">
        <f>'3.2.5'!E28/'3.2.5.a'!$E$106</f>
        <v>5.6139148393938637E-3</v>
      </c>
      <c r="F28" s="147">
        <f>'3.2.5'!F28/'3.2.5.a'!$F$106</f>
        <v>5.4827775461243579E-3</v>
      </c>
      <c r="G28" s="147">
        <f>'3.2.5'!G28/'3.2.5.a'!$G$106</f>
        <v>5.6156838330801437E-3</v>
      </c>
      <c r="H28" s="147">
        <f>'3.2.5'!H28/'3.2.5.a'!$H$106</f>
        <v>6.0406940244374921E-3</v>
      </c>
      <c r="I28" s="147">
        <f>'3.2.5'!I28/'3.2.5.a'!$I$106</f>
        <v>6.2233385324982193E-3</v>
      </c>
      <c r="J28" s="147">
        <f>'3.2.5'!J28/'3.2.5.a'!$J$106</f>
        <v>6.1401499238916508E-3</v>
      </c>
      <c r="K28" s="147">
        <f>'3.2.5'!K28/'3.2.5.a'!$K$106</f>
        <v>6.1563867756174546E-3</v>
      </c>
      <c r="L28" s="147">
        <f>'3.2.5'!L28/'3.2.5.a'!$L$106</f>
        <v>6.2294034244677029E-3</v>
      </c>
      <c r="M28" s="147">
        <f>'3.2.5'!M28/'3.2.5.a'!$M$106</f>
        <v>6.4686846891945215E-3</v>
      </c>
    </row>
    <row r="29" spans="1:13" ht="20.100000000000001" customHeight="1" x14ac:dyDescent="0.25">
      <c r="A29" s="45" t="s">
        <v>483</v>
      </c>
      <c r="B29" s="56" t="s">
        <v>484</v>
      </c>
      <c r="C29" s="147">
        <f>'3.2.5'!C29/'3.2.5.a'!$C$106</f>
        <v>0</v>
      </c>
      <c r="D29" s="147">
        <f>'3.2.5'!D29/'3.2.5.a'!$D$106</f>
        <v>0</v>
      </c>
      <c r="E29" s="147">
        <f>'3.2.5'!E29/'3.2.5.a'!$E$106</f>
        <v>0</v>
      </c>
      <c r="F29" s="147">
        <f>'3.2.5'!F29/'3.2.5.a'!$F$106</f>
        <v>0</v>
      </c>
      <c r="G29" s="147">
        <f>'3.2.5'!G29/'3.2.5.a'!$G$106</f>
        <v>0</v>
      </c>
      <c r="H29" s="147">
        <f>'3.2.5'!H29/'3.2.5.a'!$H$106</f>
        <v>0</v>
      </c>
      <c r="I29" s="147">
        <f>'3.2.5'!I29/'3.2.5.a'!$I$106</f>
        <v>0</v>
      </c>
      <c r="J29" s="147">
        <f>'3.2.5'!J29/'3.2.5.a'!$J$106</f>
        <v>0</v>
      </c>
      <c r="K29" s="147">
        <f>'3.2.5'!K29/'3.2.5.a'!$K$106</f>
        <v>0</v>
      </c>
      <c r="L29" s="147">
        <f>'3.2.5'!L29/'3.2.5.a'!$L$106</f>
        <v>0</v>
      </c>
      <c r="M29" s="147">
        <f>'3.2.5'!M29/'3.2.5.a'!$M$106</f>
        <v>0</v>
      </c>
    </row>
    <row r="30" spans="1:13" ht="20.100000000000001" customHeight="1" x14ac:dyDescent="0.25">
      <c r="A30" s="35">
        <v>114</v>
      </c>
      <c r="B30" s="36" t="s">
        <v>264</v>
      </c>
      <c r="C30" s="146">
        <f>'3.2.5'!C30/'3.2.5.a'!$C$106</f>
        <v>0.1477289904094839</v>
      </c>
      <c r="D30" s="146">
        <f>'3.2.5'!D30/'3.2.5.a'!$D$106</f>
        <v>0.14694044973229003</v>
      </c>
      <c r="E30" s="146">
        <f>'3.2.5'!E30/'3.2.5.a'!$E$106</f>
        <v>0.14612417147694892</v>
      </c>
      <c r="F30" s="146">
        <f>'3.2.5'!F30/'3.2.5.a'!$F$106</f>
        <v>0.14340064055892249</v>
      </c>
      <c r="G30" s="146">
        <f>'3.2.5'!G30/'3.2.5.a'!$G$106</f>
        <v>0.138061918253193</v>
      </c>
      <c r="H30" s="146">
        <f>'3.2.5'!H30/'3.2.5.a'!$H$106</f>
        <v>0.13857214246504387</v>
      </c>
      <c r="I30" s="146">
        <f>'3.2.5'!I30/'3.2.5.a'!$I$106</f>
        <v>0.13500299991824963</v>
      </c>
      <c r="J30" s="146">
        <f>'3.2.5'!J30/'3.2.5.a'!$J$106</f>
        <v>0.13832171807009938</v>
      </c>
      <c r="K30" s="146">
        <f>'3.2.5'!K30/'3.2.5.a'!$K$106</f>
        <v>0.14193915974520593</v>
      </c>
      <c r="L30" s="146">
        <f>'3.2.5'!L30/'3.2.5.a'!$L$106</f>
        <v>0.13874517583808285</v>
      </c>
      <c r="M30" s="146">
        <f>'3.2.5'!M30/'3.2.5.a'!$M$106</f>
        <v>0.13384306621781916</v>
      </c>
    </row>
    <row r="31" spans="1:13" ht="20.100000000000001" customHeight="1" x14ac:dyDescent="0.25">
      <c r="A31" s="38">
        <v>1141</v>
      </c>
      <c r="B31" s="39" t="s">
        <v>265</v>
      </c>
      <c r="C31" s="214">
        <f>'3.2.5'!C31/'3.2.5.a'!$C$106</f>
        <v>0.1385375017503101</v>
      </c>
      <c r="D31" s="214">
        <f>'3.2.5'!D31/'3.2.5.a'!$D$106</f>
        <v>0.13762414621081653</v>
      </c>
      <c r="E31" s="214">
        <f>'3.2.5'!E31/'3.2.5.a'!$E$106</f>
        <v>0.13809990734881372</v>
      </c>
      <c r="F31" s="214">
        <f>'3.2.5'!F31/'3.2.5.a'!$F$106</f>
        <v>0.13588045753233505</v>
      </c>
      <c r="G31" s="214">
        <f>'3.2.5'!G31/'3.2.5.a'!$G$106</f>
        <v>0.13065180956036543</v>
      </c>
      <c r="H31" s="214">
        <f>'3.2.5'!H31/'3.2.5.a'!$H$106</f>
        <v>0.13029907747174552</v>
      </c>
      <c r="I31" s="214">
        <f>'3.2.5'!I31/'3.2.5.a'!$I$106</f>
        <v>0.12611353955851951</v>
      </c>
      <c r="J31" s="214">
        <f>'3.2.5'!J31/'3.2.5.a'!$J$106</f>
        <v>0.1296927749778389</v>
      </c>
      <c r="K31" s="214">
        <f>'3.2.5'!K31/'3.2.5.a'!$K$106</f>
        <v>0.13296316806573322</v>
      </c>
      <c r="L31" s="214">
        <f>'3.2.5'!L31/'3.2.5.a'!$L$106</f>
        <v>0.13003005624119687</v>
      </c>
      <c r="M31" s="214">
        <f>'3.2.5'!M31/'3.2.5.a'!$M$106</f>
        <v>0.12588751773933948</v>
      </c>
    </row>
    <row r="32" spans="1:13" ht="20.100000000000001" customHeight="1" x14ac:dyDescent="0.25">
      <c r="A32" s="21">
        <v>11411</v>
      </c>
      <c r="B32" s="22" t="s">
        <v>266</v>
      </c>
      <c r="C32" s="147">
        <f>'3.2.5'!C32/'3.2.5.a'!$C$106</f>
        <v>7.8597473125887357E-2</v>
      </c>
      <c r="D32" s="147">
        <f>'3.2.5'!D32/'3.2.5.a'!$D$106</f>
        <v>7.7374043793425704E-2</v>
      </c>
      <c r="E32" s="147">
        <f>'3.2.5'!E32/'3.2.5.a'!$E$106</f>
        <v>7.6753907398900478E-2</v>
      </c>
      <c r="F32" s="147">
        <f>'3.2.5'!F32/'3.2.5.a'!$F$106</f>
        <v>7.6184581403112253E-2</v>
      </c>
      <c r="G32" s="147">
        <f>'3.2.5'!G32/'3.2.5.a'!$G$106</f>
        <v>7.5090079170763283E-2</v>
      </c>
      <c r="H32" s="147">
        <f>'3.2.5'!H32/'3.2.5.a'!$H$106</f>
        <v>7.4222194571156391E-2</v>
      </c>
      <c r="I32" s="147">
        <f>'3.2.5'!I32/'3.2.5.a'!$I$106</f>
        <v>7.2677418516402387E-2</v>
      </c>
      <c r="J32" s="147">
        <f>'3.2.5'!J32/'3.2.5.a'!$J$106</f>
        <v>7.4530099629389251E-2</v>
      </c>
      <c r="K32" s="147">
        <f>'3.2.5'!K32/'3.2.5.a'!$K$106</f>
        <v>7.614007412258833E-2</v>
      </c>
      <c r="L32" s="147">
        <f>'3.2.5'!L32/'3.2.5.a'!$L$106</f>
        <v>7.5535464038021277E-2</v>
      </c>
      <c r="M32" s="147">
        <f>'3.2.5'!M32/'3.2.5.a'!$M$106</f>
        <v>7.7684711934379022E-2</v>
      </c>
    </row>
    <row r="33" spans="1:13" s="48" customFormat="1" ht="20.100000000000001" customHeight="1" x14ac:dyDescent="0.25">
      <c r="A33" s="45" t="s">
        <v>601</v>
      </c>
      <c r="B33" s="56" t="s">
        <v>603</v>
      </c>
      <c r="C33" s="148">
        <f>'3.2.5'!C33/'3.2.5.a'!$C$106</f>
        <v>9.5948811914699679E-3</v>
      </c>
      <c r="D33" s="148">
        <f>'3.2.5'!D33/'3.2.5.a'!$D$106</f>
        <v>9.4096787177330495E-3</v>
      </c>
      <c r="E33" s="148">
        <f>'3.2.5'!E33/'3.2.5.a'!$E$106</f>
        <v>8.9939857725265648E-3</v>
      </c>
      <c r="F33" s="148">
        <f>'3.2.5'!F33/'3.2.5.a'!$F$106</f>
        <v>8.1004144576553565E-3</v>
      </c>
      <c r="G33" s="148">
        <f>'3.2.5'!G33/'3.2.5.a'!$G$106</f>
        <v>8.5143744501971208E-3</v>
      </c>
      <c r="H33" s="148">
        <f>'3.2.5'!H33/'3.2.5.a'!$H$106</f>
        <v>8.0137450220930124E-3</v>
      </c>
      <c r="I33" s="148">
        <f>'3.2.5'!I33/'3.2.5.a'!$I$106</f>
        <v>6.6755817613945228E-3</v>
      </c>
      <c r="J33" s="148">
        <f>'3.2.5'!J33/'3.2.5.a'!$J$106</f>
        <v>7.1432045430408434E-3</v>
      </c>
      <c r="K33" s="148">
        <f>'3.2.5'!K33/'3.2.5.a'!$K$106</f>
        <v>7.7076332140529431E-3</v>
      </c>
      <c r="L33" s="148">
        <f>'3.2.5'!L33/'3.2.5.a'!$L$106</f>
        <v>7.0797535806749077E-3</v>
      </c>
      <c r="M33" s="148">
        <f>'3.2.5'!M33/'3.2.5.a'!$M$106</f>
        <v>7.5047552795115043E-3</v>
      </c>
    </row>
    <row r="34" spans="1:13" s="48" customFormat="1" ht="20.100000000000001" customHeight="1" x14ac:dyDescent="0.25">
      <c r="A34" s="45" t="s">
        <v>602</v>
      </c>
      <c r="B34" s="56" t="s">
        <v>485</v>
      </c>
      <c r="C34" s="148">
        <f>'3.2.5'!C34/'3.2.5.a'!$C$106</f>
        <v>6.9002591934417393E-2</v>
      </c>
      <c r="D34" s="148">
        <f>'3.2.5'!D34/'3.2.5.a'!$D$106</f>
        <v>6.7964365075692645E-2</v>
      </c>
      <c r="E34" s="148">
        <f>'3.2.5'!E34/'3.2.5.a'!$E$106</f>
        <v>6.7759921626373912E-2</v>
      </c>
      <c r="F34" s="148">
        <f>'3.2.5'!F34/'3.2.5.a'!$F$106</f>
        <v>6.8084166945456895E-2</v>
      </c>
      <c r="G34" s="148">
        <f>'3.2.5'!G34/'3.2.5.a'!$G$106</f>
        <v>6.6575704720566162E-2</v>
      </c>
      <c r="H34" s="148">
        <f>'3.2.5'!H34/'3.2.5.a'!$H$106</f>
        <v>6.6208449549063381E-2</v>
      </c>
      <c r="I34" s="148">
        <f>'3.2.5'!I34/'3.2.5.a'!$I$106</f>
        <v>6.600183675500787E-2</v>
      </c>
      <c r="J34" s="148">
        <f>'3.2.5'!J34/'3.2.5.a'!$J$106</f>
        <v>6.7386895086348403E-2</v>
      </c>
      <c r="K34" s="148">
        <f>'3.2.5'!K34/'3.2.5.a'!$K$106</f>
        <v>6.8432440908535397E-2</v>
      </c>
      <c r="L34" s="148">
        <f>'3.2.5'!L34/'3.2.5.a'!$L$106</f>
        <v>6.8455710457346386E-2</v>
      </c>
      <c r="M34" s="148">
        <f>'3.2.5'!M34/'3.2.5.a'!$M$106</f>
        <v>7.0179956654867523E-2</v>
      </c>
    </row>
    <row r="35" spans="1:13" ht="20.100000000000001" customHeight="1" x14ac:dyDescent="0.25">
      <c r="A35" s="21">
        <v>11412</v>
      </c>
      <c r="B35" s="22" t="s">
        <v>604</v>
      </c>
      <c r="C35" s="147">
        <f>'3.2.5'!C35/'3.2.5.a'!$C$106</f>
        <v>0</v>
      </c>
      <c r="D35" s="147">
        <f>'3.2.5'!D35/'3.2.5.a'!$D$106</f>
        <v>0</v>
      </c>
      <c r="E35" s="147">
        <f>'3.2.5'!E35/'3.2.5.a'!$E$106</f>
        <v>0</v>
      </c>
      <c r="F35" s="147">
        <f>'3.2.5'!F35/'3.2.5.a'!$F$106</f>
        <v>0</v>
      </c>
      <c r="G35" s="147">
        <f>'3.2.5'!G35/'3.2.5.a'!$G$106</f>
        <v>0</v>
      </c>
      <c r="H35" s="147">
        <f>'3.2.5'!H35/'3.2.5.a'!$H$106</f>
        <v>0</v>
      </c>
      <c r="I35" s="147">
        <f>'3.2.5'!I35/'3.2.5.a'!$I$106</f>
        <v>0</v>
      </c>
      <c r="J35" s="147">
        <f>'3.2.5'!J35/'3.2.5.a'!$J$106</f>
        <v>0</v>
      </c>
      <c r="K35" s="147">
        <f>'3.2.5'!K35/'3.2.5.a'!$K$106</f>
        <v>0</v>
      </c>
      <c r="L35" s="147">
        <f>'3.2.5'!L35/'3.2.5.a'!$L$106</f>
        <v>0</v>
      </c>
      <c r="M35" s="147">
        <f>'3.2.5'!M35/'3.2.5.a'!$M$106</f>
        <v>0</v>
      </c>
    </row>
    <row r="36" spans="1:13" ht="20.100000000000001" customHeight="1" x14ac:dyDescent="0.25">
      <c r="A36" s="21">
        <v>11413</v>
      </c>
      <c r="B36" s="22" t="s">
        <v>267</v>
      </c>
      <c r="C36" s="147">
        <f>'3.2.5'!C36/'3.2.5.a'!$C$106</f>
        <v>5.3122379012147704E-2</v>
      </c>
      <c r="D36" s="147">
        <f>'3.2.5'!D36/'3.2.5.a'!$D$106</f>
        <v>5.2966295689735425E-2</v>
      </c>
      <c r="E36" s="147">
        <f>'3.2.5'!E36/'3.2.5.a'!$E$106</f>
        <v>5.4933843662114894E-2</v>
      </c>
      <c r="F36" s="147">
        <f>'3.2.5'!F36/'3.2.5.a'!$F$106</f>
        <v>5.4225935466892992E-2</v>
      </c>
      <c r="G36" s="147">
        <f>'3.2.5'!G36/'3.2.5.a'!$G$106</f>
        <v>5.0413349516918102E-2</v>
      </c>
      <c r="H36" s="147">
        <f>'3.2.5'!H36/'3.2.5.a'!$H$106</f>
        <v>5.0291771266074772E-2</v>
      </c>
      <c r="I36" s="147">
        <f>'3.2.5'!I36/'3.2.5.a'!$I$106</f>
        <v>4.8069531083895119E-2</v>
      </c>
      <c r="J36" s="147">
        <f>'3.2.5'!J36/'3.2.5.a'!$J$106</f>
        <v>4.9896071615518442E-2</v>
      </c>
      <c r="K36" s="147">
        <f>'3.2.5'!K36/'3.2.5.a'!$K$106</f>
        <v>5.1595142382356782E-2</v>
      </c>
      <c r="L36" s="147">
        <f>'3.2.5'!L36/'3.2.5.a'!$L$106</f>
        <v>4.8971313396610573E-2</v>
      </c>
      <c r="M36" s="147">
        <f>'3.2.5'!M36/'3.2.5.a'!$M$106</f>
        <v>4.5255872216705899E-2</v>
      </c>
    </row>
    <row r="37" spans="1:13" s="48" customFormat="1" ht="20.100000000000001" customHeight="1" x14ac:dyDescent="0.25">
      <c r="A37" s="45" t="s">
        <v>444</v>
      </c>
      <c r="B37" s="56" t="s">
        <v>445</v>
      </c>
      <c r="C37" s="148">
        <f>'3.2.5'!C37/'3.2.5.a'!$C$106</f>
        <v>3.5779919448802287E-2</v>
      </c>
      <c r="D37" s="148">
        <f>'3.2.5'!D37/'3.2.5.a'!$D$106</f>
        <v>3.6251579307007481E-2</v>
      </c>
      <c r="E37" s="148">
        <f>'3.2.5'!E37/'3.2.5.a'!$E$106</f>
        <v>3.7391275783480379E-2</v>
      </c>
      <c r="F37" s="148">
        <f>'3.2.5'!F37/'3.2.5.a'!$F$106</f>
        <v>3.7181670761693583E-2</v>
      </c>
      <c r="G37" s="148">
        <f>'3.2.5'!G37/'3.2.5.a'!$G$106</f>
        <v>3.3711307213223574E-2</v>
      </c>
      <c r="H37" s="148">
        <f>'3.2.5'!H37/'3.2.5.a'!$H$106</f>
        <v>3.3336074189329941E-2</v>
      </c>
      <c r="I37" s="148">
        <f>'3.2.5'!I37/'3.2.5.a'!$I$106</f>
        <v>3.2143361725692127E-2</v>
      </c>
      <c r="J37" s="148">
        <f>'3.2.5'!J37/'3.2.5.a'!$J$106</f>
        <v>3.3660399573636229E-2</v>
      </c>
      <c r="K37" s="148">
        <f>'3.2.5'!K37/'3.2.5.a'!$K$106</f>
        <v>3.4877500802519536E-2</v>
      </c>
      <c r="L37" s="148">
        <f>'3.2.5'!L37/'3.2.5.a'!$L$106</f>
        <v>3.2046865732291208E-2</v>
      </c>
      <c r="M37" s="148">
        <f>'3.2.5'!M37/'3.2.5.a'!$M$106</f>
        <v>2.9351052286686285E-2</v>
      </c>
    </row>
    <row r="38" spans="1:13" s="48" customFormat="1" ht="20.100000000000001" customHeight="1" x14ac:dyDescent="0.25">
      <c r="A38" s="45" t="s">
        <v>446</v>
      </c>
      <c r="B38" s="56" t="s">
        <v>447</v>
      </c>
      <c r="C38" s="148">
        <f>'3.2.5'!C38/'3.2.5.a'!$C$106</f>
        <v>8.6946471585422694E-3</v>
      </c>
      <c r="D38" s="148">
        <f>'3.2.5'!D38/'3.2.5.a'!$D$106</f>
        <v>7.721049498764049E-3</v>
      </c>
      <c r="E38" s="148">
        <f>'3.2.5'!E38/'3.2.5.a'!$E$106</f>
        <v>8.0895804032682841E-3</v>
      </c>
      <c r="F38" s="148">
        <f>'3.2.5'!F38/'3.2.5.a'!$F$106</f>
        <v>7.775112260497233E-3</v>
      </c>
      <c r="G38" s="148">
        <f>'3.2.5'!G38/'3.2.5.a'!$G$106</f>
        <v>7.1243078644789804E-3</v>
      </c>
      <c r="H38" s="148">
        <f>'3.2.5'!H38/'3.2.5.a'!$H$106</f>
        <v>7.3008035889798135E-3</v>
      </c>
      <c r="I38" s="148">
        <f>'3.2.5'!I38/'3.2.5.a'!$I$106</f>
        <v>6.8508285566427542E-3</v>
      </c>
      <c r="J38" s="148">
        <f>'3.2.5'!J38/'3.2.5.a'!$J$106</f>
        <v>7.1447330425410327E-3</v>
      </c>
      <c r="K38" s="148">
        <f>'3.2.5'!K38/'3.2.5.a'!$K$106</f>
        <v>7.3781924660268824E-3</v>
      </c>
      <c r="L38" s="148">
        <f>'3.2.5'!L38/'3.2.5.a'!$L$106</f>
        <v>6.9380523213208693E-3</v>
      </c>
      <c r="M38" s="148">
        <f>'3.2.5'!M38/'3.2.5.a'!$M$106</f>
        <v>6.2603410472127918E-3</v>
      </c>
    </row>
    <row r="39" spans="1:13" s="48" customFormat="1" ht="20.100000000000001" customHeight="1" x14ac:dyDescent="0.25">
      <c r="A39" s="45" t="s">
        <v>448</v>
      </c>
      <c r="B39" s="56" t="s">
        <v>487</v>
      </c>
      <c r="C39" s="148">
        <f>'3.2.5'!C39/'3.2.5.a'!$C$106</f>
        <v>8.3170580970756483E-3</v>
      </c>
      <c r="D39" s="148">
        <f>'3.2.5'!D39/'3.2.5.a'!$D$106</f>
        <v>8.6388151699819012E-3</v>
      </c>
      <c r="E39" s="148">
        <f>'3.2.5'!E39/'3.2.5.a'!$E$106</f>
        <v>9.1021474743256878E-3</v>
      </c>
      <c r="F39" s="148">
        <f>'3.2.5'!F39/'3.2.5.a'!$F$106</f>
        <v>8.9349638739997326E-3</v>
      </c>
      <c r="G39" s="148">
        <f>'3.2.5'!G39/'3.2.5.a'!$G$106</f>
        <v>9.2507203762373664E-3</v>
      </c>
      <c r="H39" s="148">
        <f>'3.2.5'!H39/'3.2.5.a'!$H$106</f>
        <v>9.3442113999890452E-3</v>
      </c>
      <c r="I39" s="148">
        <f>'3.2.5'!I39/'3.2.5.a'!$I$106</f>
        <v>8.7869234982176758E-3</v>
      </c>
      <c r="J39" s="148">
        <f>'3.2.5'!J39/'3.2.5.a'!$J$106</f>
        <v>8.8166195002781621E-3</v>
      </c>
      <c r="K39" s="148">
        <f>'3.2.5'!K39/'3.2.5.a'!$K$106</f>
        <v>9.1077977149321802E-3</v>
      </c>
      <c r="L39" s="148">
        <f>'3.2.5'!L39/'3.2.5.a'!$L$106</f>
        <v>9.7758023863673479E-3</v>
      </c>
      <c r="M39" s="148">
        <f>'3.2.5'!M39/'3.2.5.a'!$M$106</f>
        <v>9.4343534777632677E-3</v>
      </c>
    </row>
    <row r="40" spans="1:13" s="48" customFormat="1" ht="20.100000000000001" customHeight="1" x14ac:dyDescent="0.25">
      <c r="A40" s="45" t="s">
        <v>486</v>
      </c>
      <c r="B40" s="56" t="s">
        <v>449</v>
      </c>
      <c r="C40" s="148">
        <f>'3.2.5'!C40/'3.2.5.a'!$C$106</f>
        <v>3.3075430772750439E-4</v>
      </c>
      <c r="D40" s="148">
        <f>'3.2.5'!D40/'3.2.5.a'!$D$106</f>
        <v>3.5485171398200611E-4</v>
      </c>
      <c r="E40" s="148">
        <f>'3.2.5'!E40/'3.2.5.a'!$E$106</f>
        <v>3.5084000104055029E-4</v>
      </c>
      <c r="F40" s="148">
        <f>'3.2.5'!F40/'3.2.5.a'!$F$106</f>
        <v>3.3418857070244517E-4</v>
      </c>
      <c r="G40" s="148">
        <f>'3.2.5'!G40/'3.2.5.a'!$G$106</f>
        <v>3.2701406297818997E-4</v>
      </c>
      <c r="H40" s="148">
        <f>'3.2.5'!H40/'3.2.5.a'!$H$106</f>
        <v>3.1068208777596668E-4</v>
      </c>
      <c r="I40" s="148">
        <f>'3.2.5'!I40/'3.2.5.a'!$I$106</f>
        <v>2.884173033425592E-4</v>
      </c>
      <c r="J40" s="148">
        <f>'3.2.5'!J40/'3.2.5.a'!$J$106</f>
        <v>2.7431949906301468E-4</v>
      </c>
      <c r="K40" s="148">
        <f>'3.2.5'!K40/'3.2.5.a'!$K$106</f>
        <v>2.3165139887817792E-4</v>
      </c>
      <c r="L40" s="148">
        <f>'3.2.5'!L40/'3.2.5.a'!$L$106</f>
        <v>2.1059295663115147E-4</v>
      </c>
      <c r="M40" s="148">
        <f>'3.2.5'!M40/'3.2.5.a'!$M$106</f>
        <v>2.1012540504355387E-4</v>
      </c>
    </row>
    <row r="41" spans="1:13" ht="20.100000000000001" customHeight="1" x14ac:dyDescent="0.25">
      <c r="A41" s="21">
        <v>11414</v>
      </c>
      <c r="B41" s="22" t="s">
        <v>450</v>
      </c>
      <c r="C41" s="147">
        <f>'3.2.5'!C41/'3.2.5.a'!$C$106</f>
        <v>6.8176496122750079E-3</v>
      </c>
      <c r="D41" s="147">
        <f>'3.2.5'!D41/'3.2.5.a'!$D$106</f>
        <v>7.2838067276554007E-3</v>
      </c>
      <c r="E41" s="147">
        <f>'3.2.5'!E41/'3.2.5.a'!$E$106</f>
        <v>6.4121562877983533E-3</v>
      </c>
      <c r="F41" s="147">
        <f>'3.2.5'!F41/'3.2.5.a'!$F$106</f>
        <v>5.4699406623297721E-3</v>
      </c>
      <c r="G41" s="147">
        <f>'3.2.5'!G41/'3.2.5.a'!$G$106</f>
        <v>5.1483808726840311E-3</v>
      </c>
      <c r="H41" s="147">
        <f>'3.2.5'!H41/'3.2.5.a'!$H$106</f>
        <v>5.785111634514368E-3</v>
      </c>
      <c r="I41" s="147">
        <f>'3.2.5'!I41/'3.2.5.a'!$I$106</f>
        <v>5.3665899582219971E-3</v>
      </c>
      <c r="J41" s="147">
        <f>'3.2.5'!J41/'3.2.5.a'!$J$106</f>
        <v>5.2666037329312044E-3</v>
      </c>
      <c r="K41" s="147">
        <f>'3.2.5'!K41/'3.2.5.a'!$K$106</f>
        <v>5.227951560788111E-3</v>
      </c>
      <c r="L41" s="147">
        <f>'3.2.5'!L41/'3.2.5.a'!$L$106</f>
        <v>5.5232788065650209E-3</v>
      </c>
      <c r="M41" s="147">
        <f>'3.2.5'!M41/'3.2.5.a'!$M$106</f>
        <v>2.9469335882545654E-3</v>
      </c>
    </row>
    <row r="42" spans="1:13" ht="20.100000000000001" customHeight="1" x14ac:dyDescent="0.25">
      <c r="A42" s="38">
        <v>1142</v>
      </c>
      <c r="B42" s="39" t="s">
        <v>451</v>
      </c>
      <c r="C42" s="214">
        <f>'3.2.5'!C42/'3.2.5.a'!$C$106</f>
        <v>1.996514904740202E-3</v>
      </c>
      <c r="D42" s="214">
        <f>'3.2.5'!D42/'3.2.5.a'!$D$106</f>
        <v>2.0470175235205706E-3</v>
      </c>
      <c r="E42" s="214">
        <f>'3.2.5'!E42/'3.2.5.a'!$E$106</f>
        <v>5.9927960286286334E-4</v>
      </c>
      <c r="F42" s="214">
        <f>'3.2.5'!F42/'3.2.5.a'!$F$106</f>
        <v>1.3775168820015084E-4</v>
      </c>
      <c r="G42" s="214">
        <f>'3.2.5'!G42/'3.2.5.a'!$G$106</f>
        <v>4.2411453043483829E-6</v>
      </c>
      <c r="H42" s="214">
        <f>'3.2.5'!H42/'3.2.5.a'!$H$106</f>
        <v>5.455800955687718E-4</v>
      </c>
      <c r="I42" s="214">
        <f>'3.2.5'!I42/'3.2.5.a'!$I$106</f>
        <v>9.572380011462153E-4</v>
      </c>
      <c r="J42" s="214">
        <f>'3.2.5'!J42/'3.2.5.a'!$J$106</f>
        <v>8.8397028958258164E-4</v>
      </c>
      <c r="K42" s="214">
        <f>'3.2.5'!K42/'3.2.5.a'!$K$106</f>
        <v>5.6082974188697806E-4</v>
      </c>
      <c r="L42" s="214">
        <f>'3.2.5'!L42/'3.2.5.a'!$L$106</f>
        <v>3.7473549604060861E-4</v>
      </c>
      <c r="M42" s="214">
        <f>'3.2.5'!M42/'3.2.5.a'!$M$106</f>
        <v>2.6659904709173395E-4</v>
      </c>
    </row>
    <row r="43" spans="1:13" ht="20.100000000000001" customHeight="1" x14ac:dyDescent="0.25">
      <c r="A43" s="38">
        <v>1143</v>
      </c>
      <c r="B43" s="39" t="s">
        <v>268</v>
      </c>
      <c r="C43" s="214">
        <f>'3.2.5'!C43/'3.2.5.a'!$C$106</f>
        <v>0</v>
      </c>
      <c r="D43" s="214">
        <f>'3.2.5'!D43/'3.2.5.a'!$D$106</f>
        <v>0</v>
      </c>
      <c r="E43" s="214">
        <f>'3.2.5'!E43/'3.2.5.a'!$E$106</f>
        <v>0</v>
      </c>
      <c r="F43" s="214">
        <f>'3.2.5'!F43/'3.2.5.a'!$F$106</f>
        <v>0</v>
      </c>
      <c r="G43" s="214">
        <f>'3.2.5'!G43/'3.2.5.a'!$G$106</f>
        <v>0</v>
      </c>
      <c r="H43" s="214">
        <f>'3.2.5'!H43/'3.2.5.a'!$H$106</f>
        <v>0</v>
      </c>
      <c r="I43" s="214">
        <f>'3.2.5'!I43/'3.2.5.a'!$I$106</f>
        <v>0</v>
      </c>
      <c r="J43" s="214">
        <f>'3.2.5'!J43/'3.2.5.a'!$J$106</f>
        <v>0</v>
      </c>
      <c r="K43" s="214">
        <f>'3.2.5'!K43/'3.2.5.a'!$K$106</f>
        <v>0</v>
      </c>
      <c r="L43" s="214">
        <f>'3.2.5'!L43/'3.2.5.a'!$L$106</f>
        <v>0</v>
      </c>
      <c r="M43" s="214">
        <f>'3.2.5'!M43/'3.2.5.a'!$M$106</f>
        <v>0</v>
      </c>
    </row>
    <row r="44" spans="1:13" ht="20.100000000000001" customHeight="1" x14ac:dyDescent="0.25">
      <c r="A44" s="38">
        <v>1144</v>
      </c>
      <c r="B44" s="39" t="s">
        <v>269</v>
      </c>
      <c r="C44" s="214">
        <f>'3.2.5'!C44/'3.2.5.a'!$C$106</f>
        <v>3.278581724721486E-3</v>
      </c>
      <c r="D44" s="214">
        <f>'3.2.5'!D44/'3.2.5.a'!$D$106</f>
        <v>3.2326765443557765E-3</v>
      </c>
      <c r="E44" s="214">
        <f>'3.2.5'!E44/'3.2.5.a'!$E$106</f>
        <v>3.2700426265639452E-3</v>
      </c>
      <c r="F44" s="214">
        <f>'3.2.5'!F44/'3.2.5.a'!$F$106</f>
        <v>3.3520417042604729E-3</v>
      </c>
      <c r="G44" s="214">
        <f>'3.2.5'!G44/'3.2.5.a'!$G$106</f>
        <v>3.3689637729999652E-3</v>
      </c>
      <c r="H44" s="214">
        <f>'3.2.5'!H44/'3.2.5.a'!$H$106</f>
        <v>3.6702356564526678E-3</v>
      </c>
      <c r="I44" s="214">
        <f>'3.2.5'!I44/'3.2.5.a'!$I$106</f>
        <v>3.5343182366008061E-3</v>
      </c>
      <c r="J44" s="214">
        <f>'3.2.5'!J44/'3.2.5.a'!$J$106</f>
        <v>3.3538296728849253E-3</v>
      </c>
      <c r="K44" s="214">
        <f>'3.2.5'!K44/'3.2.5.a'!$K$106</f>
        <v>3.4639680988206348E-3</v>
      </c>
      <c r="L44" s="214">
        <f>'3.2.5'!L44/'3.2.5.a'!$L$106</f>
        <v>3.4314424919002768E-3</v>
      </c>
      <c r="M44" s="214">
        <f>'3.2.5'!M44/'3.2.5.a'!$M$106</f>
        <v>3.6133543832604039E-3</v>
      </c>
    </row>
    <row r="45" spans="1:13" s="48" customFormat="1" ht="20.100000000000001" customHeight="1" x14ac:dyDescent="0.25">
      <c r="A45" s="45" t="s">
        <v>452</v>
      </c>
      <c r="B45" s="56" t="s">
        <v>453</v>
      </c>
      <c r="C45" s="148">
        <f>'3.2.5'!C45/'3.2.5.a'!$C$106</f>
        <v>7.6671934691715854E-4</v>
      </c>
      <c r="D45" s="148">
        <f>'3.2.5'!D45/'3.2.5.a'!$D$106</f>
        <v>7.3834952319518728E-4</v>
      </c>
      <c r="E45" s="148">
        <f>'3.2.5'!E45/'3.2.5.a'!$E$106</f>
        <v>7.4068181492950851E-4</v>
      </c>
      <c r="F45" s="148">
        <f>'3.2.5'!F45/'3.2.5.a'!$F$106</f>
        <v>7.1054928817494277E-4</v>
      </c>
      <c r="G45" s="148">
        <f>'3.2.5'!G45/'3.2.5.a'!$G$106</f>
        <v>7.7674454432316716E-4</v>
      </c>
      <c r="H45" s="148">
        <f>'3.2.5'!H45/'3.2.5.a'!$H$106</f>
        <v>8.4824855056892456E-4</v>
      </c>
      <c r="I45" s="148">
        <f>'3.2.5'!I45/'3.2.5.a'!$I$106</f>
        <v>6.7858458405430382E-4</v>
      </c>
      <c r="J45" s="148">
        <f>'3.2.5'!J45/'3.2.5.a'!$J$106</f>
        <v>6.9454449963928314E-4</v>
      </c>
      <c r="K45" s="148">
        <f>'3.2.5'!K45/'3.2.5.a'!$K$106</f>
        <v>6.5229449350891135E-4</v>
      </c>
      <c r="L45" s="148">
        <f>'3.2.5'!L45/'3.2.5.a'!$L$106</f>
        <v>3.7823481481998061E-4</v>
      </c>
      <c r="M45" s="148">
        <f>'3.2.5'!M45/'3.2.5.a'!$M$106</f>
        <v>3.898280254372383E-4</v>
      </c>
    </row>
    <row r="46" spans="1:13" s="48" customFormat="1" ht="20.100000000000001" customHeight="1" x14ac:dyDescent="0.25">
      <c r="A46" s="45" t="s">
        <v>454</v>
      </c>
      <c r="B46" s="56" t="s">
        <v>455</v>
      </c>
      <c r="C46" s="148">
        <f>'3.2.5'!C46/'3.2.5.a'!$C$106</f>
        <v>7.2839391030835748E-4</v>
      </c>
      <c r="D46" s="148">
        <f>'3.2.5'!D46/'3.2.5.a'!$D$106</f>
        <v>7.4693280168641588E-4</v>
      </c>
      <c r="E46" s="148">
        <f>'3.2.5'!E46/'3.2.5.a'!$E$106</f>
        <v>7.3070698037077655E-4</v>
      </c>
      <c r="F46" s="148">
        <f>'3.2.5'!F46/'3.2.5.a'!$F$106</f>
        <v>7.4797070993820071E-4</v>
      </c>
      <c r="G46" s="148">
        <f>'3.2.5'!G46/'3.2.5.a'!$G$106</f>
        <v>7.1728448379317143E-4</v>
      </c>
      <c r="H46" s="148">
        <f>'3.2.5'!H46/'3.2.5.a'!$H$106</f>
        <v>7.0744696908679381E-4</v>
      </c>
      <c r="I46" s="148">
        <f>'3.2.5'!I46/'3.2.5.a'!$I$106</f>
        <v>6.7675915507052747E-4</v>
      </c>
      <c r="J46" s="148">
        <f>'3.2.5'!J46/'3.2.5.a'!$J$106</f>
        <v>5.0133297628919711E-4</v>
      </c>
      <c r="K46" s="148">
        <f>'3.2.5'!K46/'3.2.5.a'!$K$106</f>
        <v>3.3012329633569631E-4</v>
      </c>
      <c r="L46" s="148">
        <f>'3.2.5'!L46/'3.2.5.a'!$L$106</f>
        <v>1.3868337799883762E-4</v>
      </c>
      <c r="M46" s="148">
        <f>'3.2.5'!M46/'3.2.5.a'!$M$106</f>
        <v>2.3291057547216478E-5</v>
      </c>
    </row>
    <row r="47" spans="1:13" s="48" customFormat="1" ht="20.100000000000001" customHeight="1" x14ac:dyDescent="0.25">
      <c r="A47" s="45" t="s">
        <v>456</v>
      </c>
      <c r="B47" s="56" t="s">
        <v>457</v>
      </c>
      <c r="C47" s="148">
        <f>'3.2.5'!C47/'3.2.5.a'!$C$106</f>
        <v>3.117710547352997E-4</v>
      </c>
      <c r="D47" s="148">
        <f>'3.2.5'!D47/'3.2.5.a'!$D$106</f>
        <v>3.443760363857634E-4</v>
      </c>
      <c r="E47" s="148">
        <f>'3.2.5'!E47/'3.2.5.a'!$E$106</f>
        <v>4.0758901974968635E-4</v>
      </c>
      <c r="F47" s="148">
        <f>'3.2.5'!F47/'3.2.5.a'!$F$106</f>
        <v>4.1721028759556905E-4</v>
      </c>
      <c r="G47" s="148">
        <f>'3.2.5'!G47/'3.2.5.a'!$G$106</f>
        <v>4.3238652057388244E-4</v>
      </c>
      <c r="H47" s="148">
        <f>'3.2.5'!H47/'3.2.5.a'!$H$106</f>
        <v>4.9758713521344251E-4</v>
      </c>
      <c r="I47" s="148">
        <f>'3.2.5'!I47/'3.2.5.a'!$I$106</f>
        <v>4.6894161045649547E-4</v>
      </c>
      <c r="J47" s="148">
        <f>'3.2.5'!J47/'3.2.5.a'!$J$106</f>
        <v>4.5724536288552507E-4</v>
      </c>
      <c r="K47" s="148">
        <f>'3.2.5'!K47/'3.2.5.a'!$K$106</f>
        <v>5.8493758822959156E-4</v>
      </c>
      <c r="L47" s="148">
        <f>'3.2.5'!L47/'3.2.5.a'!$L$106</f>
        <v>6.9220146765474689E-4</v>
      </c>
      <c r="M47" s="148">
        <f>'3.2.5'!M47/'3.2.5.a'!$M$106</f>
        <v>7.9213193945451587E-4</v>
      </c>
    </row>
    <row r="48" spans="1:13" s="48" customFormat="1" ht="20.100000000000001" customHeight="1" x14ac:dyDescent="0.25">
      <c r="A48" s="45" t="s">
        <v>458</v>
      </c>
      <c r="B48" s="56" t="s">
        <v>488</v>
      </c>
      <c r="C48" s="148">
        <f>'3.2.5'!C48/'3.2.5.a'!$C$106</f>
        <v>8.2362328310245099E-4</v>
      </c>
      <c r="D48" s="148">
        <f>'3.2.5'!D48/'3.2.5.a'!$D$106</f>
        <v>7.9979206814917436E-4</v>
      </c>
      <c r="E48" s="148">
        <f>'3.2.5'!E48/'3.2.5.a'!$E$106</f>
        <v>7.5112791054902418E-4</v>
      </c>
      <c r="F48" s="148">
        <f>'3.2.5'!F48/'3.2.5.a'!$F$106</f>
        <v>7.9403500604366514E-4</v>
      </c>
      <c r="G48" s="148">
        <f>'3.2.5'!G48/'3.2.5.a'!$G$106</f>
        <v>8.4063408135859037E-4</v>
      </c>
      <c r="H48" s="148">
        <f>'3.2.5'!H48/'3.2.5.a'!$H$106</f>
        <v>1.0591554109769692E-3</v>
      </c>
      <c r="I48" s="148">
        <f>'3.2.5'!I48/'3.2.5.a'!$I$106</f>
        <v>1.2173306454363307E-3</v>
      </c>
      <c r="J48" s="148">
        <f>'3.2.5'!J48/'3.2.5.a'!$J$106</f>
        <v>1.2152464563595941E-3</v>
      </c>
      <c r="K48" s="148">
        <f>'3.2.5'!K48/'3.2.5.a'!$K$106</f>
        <v>1.3152679543675177E-3</v>
      </c>
      <c r="L48" s="148">
        <f>'3.2.5'!L48/'3.2.5.a'!$L$106</f>
        <v>1.3923389876308613E-3</v>
      </c>
      <c r="M48" s="148">
        <f>'3.2.5'!M48/'3.2.5.a'!$M$106</f>
        <v>1.3113756882694261E-3</v>
      </c>
    </row>
    <row r="49" spans="1:13" s="48" customFormat="1" ht="20.100000000000001" customHeight="1" x14ac:dyDescent="0.25">
      <c r="A49" s="45" t="s">
        <v>489</v>
      </c>
      <c r="B49" s="56" t="s">
        <v>459</v>
      </c>
      <c r="C49" s="148">
        <f>'3.2.5'!C49/'3.2.5.a'!$C$106</f>
        <v>6.4807412965821873E-4</v>
      </c>
      <c r="D49" s="148">
        <f>'3.2.5'!D49/'3.2.5.a'!$D$106</f>
        <v>6.0322611493923511E-4</v>
      </c>
      <c r="E49" s="148">
        <f>'3.2.5'!E49/'3.2.5.a'!$E$106</f>
        <v>6.3993690096494958E-4</v>
      </c>
      <c r="F49" s="148">
        <f>'3.2.5'!F49/'3.2.5.a'!$F$106</f>
        <v>6.8227641250809561E-4</v>
      </c>
      <c r="G49" s="148">
        <f>'3.2.5'!G49/'3.2.5.a'!$G$106</f>
        <v>6.01914142951154E-4</v>
      </c>
      <c r="H49" s="148">
        <f>'3.2.5'!H49/'3.2.5.a'!$H$106</f>
        <v>5.5733958797902594E-4</v>
      </c>
      <c r="I49" s="148">
        <f>'3.2.5'!I49/'3.2.5.a'!$I$106</f>
        <v>4.9230086069352252E-4</v>
      </c>
      <c r="J49" s="148">
        <f>'3.2.5'!J49/'3.2.5.a'!$J$106</f>
        <v>4.8503388440081664E-4</v>
      </c>
      <c r="K49" s="148">
        <f>'3.2.5'!K49/'3.2.5.a'!$K$106</f>
        <v>5.8096635104718766E-4</v>
      </c>
      <c r="L49" s="148">
        <f>'3.2.5'!L49/'3.2.5.a'!$L$106</f>
        <v>8.2972190922783599E-4</v>
      </c>
      <c r="M49" s="148">
        <f>'3.2.5'!M49/'3.2.5.a'!$M$106</f>
        <v>1.0964135204734652E-3</v>
      </c>
    </row>
    <row r="50" spans="1:13" ht="20.100000000000001" customHeight="1" x14ac:dyDescent="0.25">
      <c r="A50" s="38">
        <v>1145</v>
      </c>
      <c r="B50" s="39" t="s">
        <v>270</v>
      </c>
      <c r="C50" s="214">
        <f>'3.2.5'!C50/'3.2.5.a'!$C$106</f>
        <v>3.9029737963720006E-3</v>
      </c>
      <c r="D50" s="214">
        <f>'3.2.5'!D50/'3.2.5.a'!$D$106</f>
        <v>4.0239290765482945E-3</v>
      </c>
      <c r="E50" s="214">
        <f>'3.2.5'!E50/'3.2.5.a'!$E$106</f>
        <v>3.9662242442043069E-3</v>
      </c>
      <c r="F50" s="214">
        <f>'3.2.5'!F50/'3.2.5.a'!$F$106</f>
        <v>3.8359139763894665E-3</v>
      </c>
      <c r="G50" s="214">
        <f>'3.2.5'!G50/'3.2.5.a'!$G$106</f>
        <v>3.8641596356697298E-3</v>
      </c>
      <c r="H50" s="214">
        <f>'3.2.5'!H50/'3.2.5.a'!$H$106</f>
        <v>3.880129301047214E-3</v>
      </c>
      <c r="I50" s="214">
        <f>'3.2.5'!I50/'3.2.5.a'!$I$106</f>
        <v>4.2025129036180817E-3</v>
      </c>
      <c r="J50" s="214">
        <f>'3.2.5'!J50/'3.2.5.a'!$J$106</f>
        <v>4.2190450703534213E-3</v>
      </c>
      <c r="K50" s="214">
        <f>'3.2.5'!K50/'3.2.5.a'!$K$106</f>
        <v>4.7964092516658528E-3</v>
      </c>
      <c r="L50" s="214">
        <f>'3.2.5'!L50/'3.2.5.a'!$L$106</f>
        <v>4.7656539162655061E-3</v>
      </c>
      <c r="M50" s="214">
        <f>'3.2.5'!M50/'3.2.5.a'!$M$106</f>
        <v>3.9567497084245723E-3</v>
      </c>
    </row>
    <row r="51" spans="1:13" ht="20.100000000000001" customHeight="1" x14ac:dyDescent="0.25">
      <c r="A51" s="21">
        <v>11451</v>
      </c>
      <c r="B51" s="22" t="s">
        <v>271</v>
      </c>
      <c r="C51" s="147">
        <f>'3.2.5'!C51/'3.2.5.a'!$C$106</f>
        <v>0</v>
      </c>
      <c r="D51" s="147">
        <f>'3.2.5'!D51/'3.2.5.a'!$D$106</f>
        <v>0</v>
      </c>
      <c r="E51" s="147">
        <f>'3.2.5'!E51/'3.2.5.a'!$E$106</f>
        <v>0</v>
      </c>
      <c r="F51" s="147">
        <f>'3.2.5'!F51/'3.2.5.a'!$F$106</f>
        <v>0</v>
      </c>
      <c r="G51" s="147">
        <f>'3.2.5'!G51/'3.2.5.a'!$G$106</f>
        <v>0</v>
      </c>
      <c r="H51" s="147">
        <f>'3.2.5'!H51/'3.2.5.a'!$H$106</f>
        <v>0</v>
      </c>
      <c r="I51" s="147">
        <f>'3.2.5'!I51/'3.2.5.a'!$I$106</f>
        <v>0</v>
      </c>
      <c r="J51" s="147">
        <f>'3.2.5'!J51/'3.2.5.a'!$J$106</f>
        <v>0</v>
      </c>
      <c r="K51" s="147">
        <f>'3.2.5'!K51/'3.2.5.a'!$K$106</f>
        <v>0</v>
      </c>
      <c r="L51" s="147">
        <f>'3.2.5'!L51/'3.2.5.a'!$L$106</f>
        <v>0</v>
      </c>
      <c r="M51" s="147">
        <f>'3.2.5'!M51/'3.2.5.a'!$M$106</f>
        <v>0</v>
      </c>
    </row>
    <row r="52" spans="1:13" ht="20.100000000000001" customHeight="1" x14ac:dyDescent="0.25">
      <c r="A52" s="21">
        <v>11452</v>
      </c>
      <c r="B52" s="22" t="s">
        <v>460</v>
      </c>
      <c r="C52" s="147">
        <f>'3.2.5'!C52/'3.2.5.a'!$C$106</f>
        <v>3.9029737963720006E-3</v>
      </c>
      <c r="D52" s="147">
        <f>'3.2.5'!D52/'3.2.5.a'!$D$106</f>
        <v>4.0239290765482945E-3</v>
      </c>
      <c r="E52" s="147">
        <f>'3.2.5'!E52/'3.2.5.a'!$E$106</f>
        <v>3.9662242442043069E-3</v>
      </c>
      <c r="F52" s="147">
        <f>'3.2.5'!F52/'3.2.5.a'!$F$106</f>
        <v>3.8359139763894665E-3</v>
      </c>
      <c r="G52" s="147">
        <f>'3.2.5'!G52/'3.2.5.a'!$G$106</f>
        <v>3.8641596356697298E-3</v>
      </c>
      <c r="H52" s="147">
        <f>'3.2.5'!H52/'3.2.5.a'!$H$106</f>
        <v>3.880129301047214E-3</v>
      </c>
      <c r="I52" s="147">
        <f>'3.2.5'!I52/'3.2.5.a'!$I$106</f>
        <v>4.2025129036180817E-3</v>
      </c>
      <c r="J52" s="147">
        <f>'3.2.5'!J52/'3.2.5.a'!$J$106</f>
        <v>4.2190450703534213E-3</v>
      </c>
      <c r="K52" s="147">
        <f>'3.2.5'!K52/'3.2.5.a'!$K$106</f>
        <v>4.7964092516658528E-3</v>
      </c>
      <c r="L52" s="147">
        <f>'3.2.5'!L52/'3.2.5.a'!$L$106</f>
        <v>4.7656539162655061E-3</v>
      </c>
      <c r="M52" s="147">
        <f>'3.2.5'!M52/'3.2.5.a'!$M$106</f>
        <v>3.9567497084245723E-3</v>
      </c>
    </row>
    <row r="53" spans="1:13" s="41" customFormat="1" ht="20.100000000000001" customHeight="1" x14ac:dyDescent="0.25">
      <c r="A53" s="38">
        <v>1146</v>
      </c>
      <c r="B53" s="39" t="s">
        <v>272</v>
      </c>
      <c r="C53" s="214">
        <f>'3.2.5'!C53/'3.2.5.a'!$C$106</f>
        <v>1.3418233340118641E-5</v>
      </c>
      <c r="D53" s="214">
        <f>'3.2.5'!D53/'3.2.5.a'!$D$106</f>
        <v>1.2680377048895639E-5</v>
      </c>
      <c r="E53" s="214">
        <f>'3.2.5'!E53/'3.2.5.a'!$E$106</f>
        <v>1.8871765450406664E-4</v>
      </c>
      <c r="F53" s="214">
        <f>'3.2.5'!F53/'3.2.5.a'!$F$106</f>
        <v>1.9447565773735896E-4</v>
      </c>
      <c r="G53" s="214">
        <f>'3.2.5'!G53/'3.2.5.a'!$G$106</f>
        <v>1.7274413885352588E-4</v>
      </c>
      <c r="H53" s="214">
        <f>'3.2.5'!H53/'3.2.5.a'!$H$106</f>
        <v>1.7711994022969797E-4</v>
      </c>
      <c r="I53" s="214">
        <f>'3.2.5'!I53/'3.2.5.a'!$I$106</f>
        <v>1.9539121836503051E-4</v>
      </c>
      <c r="J53" s="214">
        <f>'3.2.5'!J53/'3.2.5.a'!$J$106</f>
        <v>1.720980594395642E-4</v>
      </c>
      <c r="K53" s="214">
        <f>'3.2.5'!K53/'3.2.5.a'!$K$106</f>
        <v>1.5478458709926028E-4</v>
      </c>
      <c r="L53" s="214">
        <f>'3.2.5'!L53/'3.2.5.a'!$L$106</f>
        <v>1.4328769267957038E-4</v>
      </c>
      <c r="M53" s="214">
        <f>'3.2.5'!M53/'3.2.5.a'!$M$106</f>
        <v>1.1884533970295636E-4</v>
      </c>
    </row>
    <row r="54" spans="1:13" ht="20.100000000000001" customHeight="1" x14ac:dyDescent="0.25">
      <c r="A54" s="35">
        <v>115</v>
      </c>
      <c r="B54" s="36" t="s">
        <v>273</v>
      </c>
      <c r="C54" s="146">
        <f>'3.2.5'!C54/'3.2.5.a'!$C$106</f>
        <v>5.4255847193366074E-3</v>
      </c>
      <c r="D54" s="146">
        <f>'3.2.5'!D54/'3.2.5.a'!$D$106</f>
        <v>6.0901965033536834E-3</v>
      </c>
      <c r="E54" s="146">
        <f>'3.2.5'!E54/'3.2.5.a'!$E$106</f>
        <v>6.4653141906865557E-3</v>
      </c>
      <c r="F54" s="146">
        <f>'3.2.5'!F54/'3.2.5.a'!$F$106</f>
        <v>6.9356782312220725E-3</v>
      </c>
      <c r="G54" s="146">
        <f>'3.2.5'!G54/'3.2.5.a'!$G$106</f>
        <v>6.363270587270738E-3</v>
      </c>
      <c r="H54" s="146">
        <f>'3.2.5'!H54/'3.2.5.a'!$H$106</f>
        <v>6.4994568908585317E-3</v>
      </c>
      <c r="I54" s="146">
        <f>'3.2.5'!I54/'3.2.5.a'!$I$106</f>
        <v>5.0161060774169099E-3</v>
      </c>
      <c r="J54" s="146">
        <f>'3.2.5'!J54/'3.2.5.a'!$J$106</f>
        <v>4.9123471285156409E-3</v>
      </c>
      <c r="K54" s="146">
        <f>'3.2.5'!K54/'3.2.5.a'!$K$106</f>
        <v>5.8114329854139146E-3</v>
      </c>
      <c r="L54" s="146">
        <f>'3.2.5'!L54/'3.2.5.a'!$L$106</f>
        <v>5.7962274041802823E-3</v>
      </c>
      <c r="M54" s="146">
        <f>'3.2.5'!M54/'3.2.5.a'!$M$106</f>
        <v>6.1389323772102341E-3</v>
      </c>
    </row>
    <row r="55" spans="1:13" ht="20.100000000000001" customHeight="1" x14ac:dyDescent="0.25">
      <c r="A55" s="21">
        <v>1151</v>
      </c>
      <c r="B55" s="22" t="s">
        <v>461</v>
      </c>
      <c r="C55" s="147">
        <f>'3.2.5'!C55/'3.2.5.a'!$C$106</f>
        <v>5.4142944062568598E-3</v>
      </c>
      <c r="D55" s="147">
        <f>'3.2.5'!D55/'3.2.5.a'!$D$106</f>
        <v>6.080650207397344E-3</v>
      </c>
      <c r="E55" s="147">
        <f>'3.2.5'!E55/'3.2.5.a'!$E$106</f>
        <v>6.4458776197193627E-3</v>
      </c>
      <c r="F55" s="147">
        <f>'3.2.5'!F55/'3.2.5.a'!$F$106</f>
        <v>6.9082758743694928E-3</v>
      </c>
      <c r="G55" s="147">
        <f>'3.2.5'!G55/'3.2.5.a'!$G$106</f>
        <v>6.3352163417231466E-3</v>
      </c>
      <c r="H55" s="147">
        <f>'3.2.5'!H55/'3.2.5.a'!$H$106</f>
        <v>6.4828885746208136E-3</v>
      </c>
      <c r="I55" s="147">
        <f>'3.2.5'!I55/'3.2.5.a'!$I$106</f>
        <v>4.9938917373377181E-3</v>
      </c>
      <c r="J55" s="147">
        <f>'3.2.5'!J55/'3.2.5.a'!$J$106</f>
        <v>4.902354060280209E-3</v>
      </c>
      <c r="K55" s="147">
        <f>'3.2.5'!K55/'3.2.5.a'!$K$106</f>
        <v>5.7930442563734795E-3</v>
      </c>
      <c r="L55" s="147">
        <f>'3.2.5'!L55/'3.2.5.a'!$L$106</f>
        <v>5.7839523123343088E-3</v>
      </c>
      <c r="M55" s="147">
        <f>'3.2.5'!M55/'3.2.5.a'!$M$106</f>
        <v>6.1321433370968119E-3</v>
      </c>
    </row>
    <row r="56" spans="1:13" ht="20.100000000000001" customHeight="1" x14ac:dyDescent="0.25">
      <c r="A56" s="21">
        <v>1152</v>
      </c>
      <c r="B56" s="22" t="s">
        <v>462</v>
      </c>
      <c r="C56" s="147">
        <f>'3.2.5'!C56/'3.2.5.a'!$C$106</f>
        <v>1.1290313079748123E-5</v>
      </c>
      <c r="D56" s="147">
        <f>'3.2.5'!D56/'3.2.5.a'!$D$106</f>
        <v>9.546295956340191E-6</v>
      </c>
      <c r="E56" s="147">
        <f>'3.2.5'!E56/'3.2.5.a'!$E$106</f>
        <v>1.9436570967192551E-5</v>
      </c>
      <c r="F56" s="147">
        <f>'3.2.5'!F56/'3.2.5.a'!$F$106</f>
        <v>2.7402356852580803E-5</v>
      </c>
      <c r="G56" s="147">
        <f>'3.2.5'!G56/'3.2.5.a'!$G$106</f>
        <v>2.8054245547593139E-5</v>
      </c>
      <c r="H56" s="147">
        <f>'3.2.5'!H56/'3.2.5.a'!$H$106</f>
        <v>1.6568316237718251E-5</v>
      </c>
      <c r="I56" s="147">
        <f>'3.2.5'!I56/'3.2.5.a'!$I$106</f>
        <v>2.22143400791919E-5</v>
      </c>
      <c r="J56" s="147">
        <f>'3.2.5'!J56/'3.2.5.a'!$J$106</f>
        <v>9.9930682354313322E-6</v>
      </c>
      <c r="K56" s="147">
        <f>'3.2.5'!K56/'3.2.5.a'!$K$106</f>
        <v>1.8388729040434793E-5</v>
      </c>
      <c r="L56" s="147">
        <f>'3.2.5'!L56/'3.2.5.a'!$L$106</f>
        <v>1.2275091845973066E-5</v>
      </c>
      <c r="M56" s="147">
        <f>'3.2.5'!M56/'3.2.5.a'!$M$106</f>
        <v>6.7890401134214877E-6</v>
      </c>
    </row>
    <row r="57" spans="1:13" ht="20.100000000000001" customHeight="1" x14ac:dyDescent="0.25">
      <c r="A57" s="21">
        <v>1153</v>
      </c>
      <c r="B57" s="22" t="s">
        <v>274</v>
      </c>
      <c r="C57" s="147">
        <f>'3.2.5'!C57/'3.2.5.a'!$C$106</f>
        <v>0</v>
      </c>
      <c r="D57" s="147">
        <f>'3.2.5'!D57/'3.2.5.a'!$D$106</f>
        <v>0</v>
      </c>
      <c r="E57" s="147">
        <f>'3.2.5'!E57/'3.2.5.a'!$E$106</f>
        <v>0</v>
      </c>
      <c r="F57" s="147">
        <f>'3.2.5'!F57/'3.2.5.a'!$F$106</f>
        <v>0</v>
      </c>
      <c r="G57" s="147">
        <f>'3.2.5'!G57/'3.2.5.a'!$G$106</f>
        <v>0</v>
      </c>
      <c r="H57" s="147">
        <f>'3.2.5'!H57/'3.2.5.a'!$H$106</f>
        <v>0</v>
      </c>
      <c r="I57" s="147">
        <f>'3.2.5'!I57/'3.2.5.a'!$I$106</f>
        <v>0</v>
      </c>
      <c r="J57" s="147">
        <f>'3.2.5'!J57/'3.2.5.a'!$J$106</f>
        <v>0</v>
      </c>
      <c r="K57" s="147">
        <f>'3.2.5'!K57/'3.2.5.a'!$K$106</f>
        <v>0</v>
      </c>
      <c r="L57" s="147">
        <f>'3.2.5'!L57/'3.2.5.a'!$L$106</f>
        <v>0</v>
      </c>
      <c r="M57" s="147">
        <f>'3.2.5'!M57/'3.2.5.a'!$M$106</f>
        <v>0</v>
      </c>
    </row>
    <row r="58" spans="1:13" ht="20.100000000000001" customHeight="1" x14ac:dyDescent="0.25">
      <c r="A58" s="21">
        <v>1154</v>
      </c>
      <c r="B58" s="22" t="s">
        <v>275</v>
      </c>
      <c r="C58" s="147">
        <f>'3.2.5'!C58/'3.2.5.a'!$C$106</f>
        <v>0</v>
      </c>
      <c r="D58" s="147">
        <f>'3.2.5'!D58/'3.2.5.a'!$D$106</f>
        <v>0</v>
      </c>
      <c r="E58" s="147">
        <f>'3.2.5'!E58/'3.2.5.a'!$E$106</f>
        <v>0</v>
      </c>
      <c r="F58" s="147">
        <f>'3.2.5'!F58/'3.2.5.a'!$F$106</f>
        <v>0</v>
      </c>
      <c r="G58" s="147">
        <f>'3.2.5'!G58/'3.2.5.a'!$G$106</f>
        <v>0</v>
      </c>
      <c r="H58" s="147">
        <f>'3.2.5'!H58/'3.2.5.a'!$H$106</f>
        <v>0</v>
      </c>
      <c r="I58" s="147">
        <f>'3.2.5'!I58/'3.2.5.a'!$I$106</f>
        <v>0</v>
      </c>
      <c r="J58" s="147">
        <f>'3.2.5'!J58/'3.2.5.a'!$J$106</f>
        <v>0</v>
      </c>
      <c r="K58" s="147">
        <f>'3.2.5'!K58/'3.2.5.a'!$K$106</f>
        <v>0</v>
      </c>
      <c r="L58" s="147">
        <f>'3.2.5'!L58/'3.2.5.a'!$L$106</f>
        <v>0</v>
      </c>
      <c r="M58" s="147">
        <f>'3.2.5'!M58/'3.2.5.a'!$M$106</f>
        <v>0</v>
      </c>
    </row>
    <row r="59" spans="1:13" ht="20.100000000000001" customHeight="1" x14ac:dyDescent="0.25">
      <c r="A59" s="21">
        <v>1155</v>
      </c>
      <c r="B59" s="22" t="s">
        <v>276</v>
      </c>
      <c r="C59" s="147">
        <f>'3.2.5'!C59/'3.2.5.a'!$C$106</f>
        <v>0</v>
      </c>
      <c r="D59" s="147">
        <f>'3.2.5'!D59/'3.2.5.a'!$D$106</f>
        <v>0</v>
      </c>
      <c r="E59" s="147">
        <f>'3.2.5'!E59/'3.2.5.a'!$E$106</f>
        <v>0</v>
      </c>
      <c r="F59" s="147">
        <f>'3.2.5'!F59/'3.2.5.a'!$F$106</f>
        <v>0</v>
      </c>
      <c r="G59" s="147">
        <f>'3.2.5'!G59/'3.2.5.a'!$G$106</f>
        <v>0</v>
      </c>
      <c r="H59" s="147">
        <f>'3.2.5'!H59/'3.2.5.a'!$H$106</f>
        <v>0</v>
      </c>
      <c r="I59" s="147">
        <f>'3.2.5'!I59/'3.2.5.a'!$I$106</f>
        <v>0</v>
      </c>
      <c r="J59" s="147">
        <f>'3.2.5'!J59/'3.2.5.a'!$J$106</f>
        <v>0</v>
      </c>
      <c r="K59" s="147">
        <f>'3.2.5'!K59/'3.2.5.a'!$K$106</f>
        <v>0</v>
      </c>
      <c r="L59" s="147">
        <f>'3.2.5'!L59/'3.2.5.a'!$L$106</f>
        <v>0</v>
      </c>
      <c r="M59" s="147">
        <f>'3.2.5'!M59/'3.2.5.a'!$M$106</f>
        <v>0</v>
      </c>
    </row>
    <row r="60" spans="1:13" ht="20.100000000000001" customHeight="1" x14ac:dyDescent="0.25">
      <c r="A60" s="21">
        <v>1156</v>
      </c>
      <c r="B60" s="22" t="s">
        <v>277</v>
      </c>
      <c r="C60" s="147">
        <f>'3.2.5'!C60/'3.2.5.a'!$C$106</f>
        <v>0</v>
      </c>
      <c r="D60" s="147">
        <f>'3.2.5'!D60/'3.2.5.a'!$D$106</f>
        <v>0</v>
      </c>
      <c r="E60" s="147">
        <f>'3.2.5'!E60/'3.2.5.a'!$E$106</f>
        <v>0</v>
      </c>
      <c r="F60" s="147">
        <f>'3.2.5'!F60/'3.2.5.a'!$F$106</f>
        <v>0</v>
      </c>
      <c r="G60" s="147">
        <f>'3.2.5'!G60/'3.2.5.a'!$G$106</f>
        <v>0</v>
      </c>
      <c r="H60" s="147">
        <f>'3.2.5'!H60/'3.2.5.a'!$H$106</f>
        <v>0</v>
      </c>
      <c r="I60" s="147">
        <f>'3.2.5'!I60/'3.2.5.a'!$I$106</f>
        <v>0</v>
      </c>
      <c r="J60" s="147">
        <f>'3.2.5'!J60/'3.2.5.a'!$J$106</f>
        <v>0</v>
      </c>
      <c r="K60" s="147">
        <f>'3.2.5'!K60/'3.2.5.a'!$K$106</f>
        <v>0</v>
      </c>
      <c r="L60" s="147">
        <f>'3.2.5'!L60/'3.2.5.a'!$L$106</f>
        <v>0</v>
      </c>
      <c r="M60" s="147">
        <f>'3.2.5'!M60/'3.2.5.a'!$M$106</f>
        <v>0</v>
      </c>
    </row>
    <row r="61" spans="1:13" ht="20.100000000000001" customHeight="1" x14ac:dyDescent="0.25">
      <c r="A61" s="35">
        <v>116</v>
      </c>
      <c r="B61" s="36" t="s">
        <v>278</v>
      </c>
      <c r="C61" s="146">
        <f>'3.2.5'!C61/'3.2.5.a'!$C$106</f>
        <v>4.7450410134521513E-5</v>
      </c>
      <c r="D61" s="146">
        <f>'3.2.5'!D61/'3.2.5.a'!$D$106</f>
        <v>7.4209773417859752E-5</v>
      </c>
      <c r="E61" s="146">
        <f>'3.2.5'!E61/'3.2.5.a'!$E$106</f>
        <v>-9.9759763084764354E-5</v>
      </c>
      <c r="F61" s="146">
        <f>'3.2.5'!F61/'3.2.5.a'!$F$106</f>
        <v>1.086332029539245E-4</v>
      </c>
      <c r="G61" s="146">
        <f>'3.2.5'!G61/'3.2.5.a'!$G$106</f>
        <v>-7.0924011356382356E-6</v>
      </c>
      <c r="H61" s="146">
        <f>'3.2.5'!H61/'3.2.5.a'!$H$106</f>
        <v>-8.1790974786129E-5</v>
      </c>
      <c r="I61" s="146">
        <f>'3.2.5'!I61/'3.2.5.a'!$I$106</f>
        <v>1.4844830259319659E-7</v>
      </c>
      <c r="J61" s="146">
        <f>'3.2.5'!J61/'3.2.5.a'!$J$106</f>
        <v>1.1103216637696821E-11</v>
      </c>
      <c r="K61" s="146">
        <f>'3.2.5'!K61/'3.2.5.a'!$K$106</f>
        <v>5.3757717041961327E-8</v>
      </c>
      <c r="L61" s="146">
        <f>'3.2.5'!L61/'3.2.5.a'!$L$106</f>
        <v>6.8113229962572444E-9</v>
      </c>
      <c r="M61" s="146">
        <f>'3.2.5'!M61/'3.2.5.a'!$M$106</f>
        <v>-1.0721639754268705E-6</v>
      </c>
    </row>
    <row r="62" spans="1:13" ht="20.100000000000001" customHeight="1" x14ac:dyDescent="0.25">
      <c r="A62" s="32">
        <v>12</v>
      </c>
      <c r="B62" s="33" t="s">
        <v>246</v>
      </c>
      <c r="C62" s="213">
        <f>'3.2.5'!C62/'3.2.5.a'!$C$106</f>
        <v>0.10358622130941805</v>
      </c>
      <c r="D62" s="213">
        <f>'3.2.5'!D62/'3.2.5.a'!$D$106</f>
        <v>0.10547508458826642</v>
      </c>
      <c r="E62" s="213">
        <f>'3.2.5'!E62/'3.2.5.a'!$E$106</f>
        <v>0.10633695603717719</v>
      </c>
      <c r="F62" s="213">
        <f>'3.2.5'!F62/'3.2.5.a'!$F$106</f>
        <v>0.10648252766617625</v>
      </c>
      <c r="G62" s="213">
        <f>'3.2.5'!G62/'3.2.5.a'!$G$106</f>
        <v>0.10655465042735607</v>
      </c>
      <c r="H62" s="213">
        <f>'3.2.5'!H62/'3.2.5.a'!$H$106</f>
        <v>0.10778708895461081</v>
      </c>
      <c r="I62" s="213">
        <f>'3.2.5'!I62/'3.2.5.a'!$I$106</f>
        <v>0.10840517453027222</v>
      </c>
      <c r="J62" s="213">
        <f>'3.2.5'!J62/'3.2.5.a'!$J$106</f>
        <v>0.1098124124631723</v>
      </c>
      <c r="K62" s="213">
        <f>'3.2.5'!K62/'3.2.5.a'!$K$106</f>
        <v>0.10824151018016606</v>
      </c>
      <c r="L62" s="213">
        <f>'3.2.5'!L62/'3.2.5.a'!$L$106</f>
        <v>0.10940480562180725</v>
      </c>
      <c r="M62" s="213">
        <f>'3.2.5'!M62/'3.2.5.a'!$M$106</f>
        <v>0.1070228773150405</v>
      </c>
    </row>
    <row r="63" spans="1:13" ht="20.100000000000001" customHeight="1" x14ac:dyDescent="0.25">
      <c r="A63" s="35">
        <v>121</v>
      </c>
      <c r="B63" s="36" t="s">
        <v>279</v>
      </c>
      <c r="C63" s="146">
        <f>'3.2.5'!C63/'3.2.5.a'!$C$106</f>
        <v>7.0744677778134341E-2</v>
      </c>
      <c r="D63" s="146">
        <f>'3.2.5'!D63/'3.2.5.a'!$D$106</f>
        <v>7.2827906749737575E-2</v>
      </c>
      <c r="E63" s="146">
        <f>'3.2.5'!E63/'3.2.5.a'!$E$106</f>
        <v>7.433652877802216E-2</v>
      </c>
      <c r="F63" s="146">
        <f>'3.2.5'!F63/'3.2.5.a'!$F$106</f>
        <v>7.3772546824791868E-2</v>
      </c>
      <c r="G63" s="146">
        <f>'3.2.5'!G63/'3.2.5.a'!$G$106</f>
        <v>7.3422494610283204E-2</v>
      </c>
      <c r="H63" s="146">
        <f>'3.2.5'!H63/'3.2.5.a'!$H$106</f>
        <v>7.3215300169724176E-2</v>
      </c>
      <c r="I63" s="146">
        <f>'3.2.5'!I63/'3.2.5.a'!$I$106</f>
        <v>7.3257401970314842E-2</v>
      </c>
      <c r="J63" s="146">
        <f>'3.2.5'!J63/'3.2.5.a'!$J$106</f>
        <v>7.3176021601220803E-2</v>
      </c>
      <c r="K63" s="146">
        <f>'3.2.5'!K63/'3.2.5.a'!$K$106</f>
        <v>7.1243558750979125E-2</v>
      </c>
      <c r="L63" s="146">
        <f>'3.2.5'!L63/'3.2.5.a'!$L$106</f>
        <v>7.1550859248882381E-2</v>
      </c>
      <c r="M63" s="146">
        <f>'3.2.5'!M63/'3.2.5.a'!$M$106</f>
        <v>6.9135123402542589E-2</v>
      </c>
    </row>
    <row r="64" spans="1:13" ht="20.100000000000001" customHeight="1" x14ac:dyDescent="0.25">
      <c r="A64" s="21">
        <v>1211</v>
      </c>
      <c r="B64" s="22" t="s">
        <v>280</v>
      </c>
      <c r="C64" s="147">
        <f>'3.2.5'!C64/'3.2.5.a'!$C$106</f>
        <v>1.0912781891608188E-2</v>
      </c>
      <c r="D64" s="147">
        <f>'3.2.5'!D64/'3.2.5.a'!$D$106</f>
        <v>1.0981993134886306E-2</v>
      </c>
      <c r="E64" s="147">
        <f>'3.2.5'!E64/'3.2.5.a'!$E$106</f>
        <v>1.1098138783507381E-2</v>
      </c>
      <c r="F64" s="147">
        <f>'3.2.5'!F64/'3.2.5.a'!$F$106</f>
        <v>1.049613524968682E-2</v>
      </c>
      <c r="G64" s="147">
        <f>'3.2.5'!G64/'3.2.5.a'!$G$106</f>
        <v>1.0538867349540654E-2</v>
      </c>
      <c r="H64" s="147">
        <f>'3.2.5'!H64/'3.2.5.a'!$H$106</f>
        <v>1.0059232458454578E-2</v>
      </c>
      <c r="I64" s="147">
        <f>'3.2.5'!I64/'3.2.5.a'!$I$106</f>
        <v>1.0125249112824392E-2</v>
      </c>
      <c r="J64" s="147">
        <f>'3.2.5'!J64/'3.2.5.a'!$J$106</f>
        <v>1.0137526590087171E-2</v>
      </c>
      <c r="K64" s="147">
        <f>'3.2.5'!K64/'3.2.5.a'!$K$106</f>
        <v>1.0040260473607343E-2</v>
      </c>
      <c r="L64" s="147">
        <f>'3.2.5'!L64/'3.2.5.a'!$L$106</f>
        <v>1.0063503780846981E-2</v>
      </c>
      <c r="M64" s="147">
        <f>'3.2.5'!M64/'3.2.5.a'!$M$106</f>
        <v>9.7988860491958103E-3</v>
      </c>
    </row>
    <row r="65" spans="1:13" ht="20.100000000000001" customHeight="1" x14ac:dyDescent="0.25">
      <c r="A65" s="21">
        <v>1212</v>
      </c>
      <c r="B65" s="22" t="s">
        <v>281</v>
      </c>
      <c r="C65" s="147">
        <f>'3.2.5'!C65/'3.2.5.a'!$C$106</f>
        <v>5.8384490217509848E-2</v>
      </c>
      <c r="D65" s="147">
        <f>'3.2.5'!D65/'3.2.5.a'!$D$106</f>
        <v>6.011747460528126E-2</v>
      </c>
      <c r="E65" s="147">
        <f>'3.2.5'!E65/'3.2.5.a'!$E$106</f>
        <v>6.1394926953187691E-2</v>
      </c>
      <c r="F65" s="147">
        <f>'3.2.5'!F65/'3.2.5.a'!$F$106</f>
        <v>6.1317229497916112E-2</v>
      </c>
      <c r="G65" s="147">
        <f>'3.2.5'!G65/'3.2.5.a'!$G$106</f>
        <v>6.0978786554036692E-2</v>
      </c>
      <c r="H65" s="147">
        <f>'3.2.5'!H65/'3.2.5.a'!$H$106</f>
        <v>6.1207656170607798E-2</v>
      </c>
      <c r="I65" s="147">
        <f>'3.2.5'!I65/'3.2.5.a'!$I$106</f>
        <v>6.150586524395911E-2</v>
      </c>
      <c r="J65" s="147">
        <f>'3.2.5'!J65/'3.2.5.a'!$J$106</f>
        <v>6.1481801333804147E-2</v>
      </c>
      <c r="K65" s="147">
        <f>'3.2.5'!K65/'3.2.5.a'!$K$106</f>
        <v>5.9757634130509753E-2</v>
      </c>
      <c r="L65" s="147">
        <f>'3.2.5'!L65/'3.2.5.a'!$L$106</f>
        <v>6.0035312192098157E-2</v>
      </c>
      <c r="M65" s="147">
        <f>'3.2.5'!M65/'3.2.5.a'!$M$106</f>
        <v>5.7936804593755269E-2</v>
      </c>
    </row>
    <row r="66" spans="1:13" ht="20.100000000000001" customHeight="1" x14ac:dyDescent="0.25">
      <c r="A66" s="21">
        <v>1213</v>
      </c>
      <c r="B66" s="22" t="s">
        <v>282</v>
      </c>
      <c r="C66" s="147">
        <f>'3.2.5'!C66/'3.2.5.a'!$C$106</f>
        <v>1.0002906170443664E-3</v>
      </c>
      <c r="D66" s="147">
        <f>'3.2.5'!D66/'3.2.5.a'!$D$106</f>
        <v>1.2714103801062155E-3</v>
      </c>
      <c r="E66" s="147">
        <f>'3.2.5'!E66/'3.2.5.a'!$E$106</f>
        <v>1.3354399505562063E-3</v>
      </c>
      <c r="F66" s="147">
        <f>'3.2.5'!F66/'3.2.5.a'!$F$106</f>
        <v>1.4281963463987208E-3</v>
      </c>
      <c r="G66" s="147">
        <f>'3.2.5'!G66/'3.2.5.a'!$G$106</f>
        <v>1.4764859489945672E-3</v>
      </c>
      <c r="H66" s="147">
        <f>'3.2.5'!H66/'3.2.5.a'!$H$106</f>
        <v>1.5237063904805156E-3</v>
      </c>
      <c r="I66" s="147">
        <f>'3.2.5'!I66/'3.2.5.a'!$I$106</f>
        <v>1.1886685961607316E-3</v>
      </c>
      <c r="J66" s="147">
        <f>'3.2.5'!J66/'3.2.5.a'!$J$106</f>
        <v>1.1163232016842845E-3</v>
      </c>
      <c r="K66" s="147">
        <f>'3.2.5'!K66/'3.2.5.a'!$K$106</f>
        <v>1.0095188760138405E-3</v>
      </c>
      <c r="L66" s="147">
        <f>'3.2.5'!L66/'3.2.5.a'!$L$106</f>
        <v>1.0148883242587618E-3</v>
      </c>
      <c r="M66" s="147">
        <f>'3.2.5'!M66/'3.2.5.a'!$M$106</f>
        <v>9.7377270613259632E-4</v>
      </c>
    </row>
    <row r="67" spans="1:13" ht="20.100000000000001" customHeight="1" x14ac:dyDescent="0.25">
      <c r="A67" s="21">
        <v>1214</v>
      </c>
      <c r="B67" s="22" t="s">
        <v>283</v>
      </c>
      <c r="C67" s="147">
        <f>'3.2.5'!C67/'3.2.5.a'!$C$106</f>
        <v>4.4711505197193814E-4</v>
      </c>
      <c r="D67" s="147">
        <f>'3.2.5'!D67/'3.2.5.a'!$D$106</f>
        <v>4.5702862946378996E-4</v>
      </c>
      <c r="E67" s="147">
        <f>'3.2.5'!E67/'3.2.5.a'!$E$106</f>
        <v>5.0802309077087955E-4</v>
      </c>
      <c r="F67" s="147">
        <f>'3.2.5'!F67/'3.2.5.a'!$F$106</f>
        <v>5.3098573079021587E-4</v>
      </c>
      <c r="G67" s="147">
        <f>'3.2.5'!G67/'3.2.5.a'!$G$106</f>
        <v>4.2835475771130173E-4</v>
      </c>
      <c r="H67" s="147">
        <f>'3.2.5'!H67/'3.2.5.a'!$H$106</f>
        <v>4.2470515018128564E-4</v>
      </c>
      <c r="I67" s="147">
        <f>'3.2.5'!I67/'3.2.5.a'!$I$106</f>
        <v>4.3761901737061871E-4</v>
      </c>
      <c r="J67" s="147">
        <f>'3.2.5'!J67/'3.2.5.a'!$J$106</f>
        <v>4.403704756452132E-4</v>
      </c>
      <c r="K67" s="147">
        <f>'3.2.5'!K67/'3.2.5.a'!$K$106</f>
        <v>4.3614527084819021E-4</v>
      </c>
      <c r="L67" s="147">
        <f>'3.2.5'!L67/'3.2.5.a'!$L$106</f>
        <v>4.3715495167849223E-4</v>
      </c>
      <c r="M67" s="147">
        <f>'3.2.5'!M67/'3.2.5.a'!$M$106</f>
        <v>4.2566005345890783E-4</v>
      </c>
    </row>
    <row r="68" spans="1:13" ht="20.100000000000001" customHeight="1" x14ac:dyDescent="0.25">
      <c r="A68" s="35">
        <v>122</v>
      </c>
      <c r="B68" s="36" t="s">
        <v>284</v>
      </c>
      <c r="C68" s="146">
        <f>'3.2.5'!C68/'3.2.5.a'!$C$106</f>
        <v>3.2841543531283698E-2</v>
      </c>
      <c r="D68" s="146">
        <f>'3.2.5'!D68/'3.2.5.a'!$D$106</f>
        <v>3.264717783852885E-2</v>
      </c>
      <c r="E68" s="146">
        <f>'3.2.5'!E68/'3.2.5.a'!$E$106</f>
        <v>3.2000427259155029E-2</v>
      </c>
      <c r="F68" s="146">
        <f>'3.2.5'!F68/'3.2.5.a'!$F$106</f>
        <v>3.2709980841384392E-2</v>
      </c>
      <c r="G68" s="146">
        <f>'3.2.5'!G68/'3.2.5.a'!$G$106</f>
        <v>3.313215581707285E-2</v>
      </c>
      <c r="H68" s="146">
        <f>'3.2.5'!H68/'3.2.5.a'!$H$106</f>
        <v>3.4571788784886648E-2</v>
      </c>
      <c r="I68" s="146">
        <f>'3.2.5'!I68/'3.2.5.a'!$I$106</f>
        <v>3.5147772559957352E-2</v>
      </c>
      <c r="J68" s="146">
        <f>'3.2.5'!J68/'3.2.5.a'!$J$106</f>
        <v>3.663639086195148E-2</v>
      </c>
      <c r="K68" s="146">
        <f>'3.2.5'!K68/'3.2.5.a'!$K$106</f>
        <v>3.6997951429186937E-2</v>
      </c>
      <c r="L68" s="146">
        <f>'3.2.5'!L68/'3.2.5.a'!$L$106</f>
        <v>3.7853946372924871E-2</v>
      </c>
      <c r="M68" s="146">
        <f>'3.2.5'!M68/'3.2.5.a'!$M$106</f>
        <v>3.7887753912497907E-2</v>
      </c>
    </row>
    <row r="69" spans="1:13" ht="20.100000000000001" customHeight="1" x14ac:dyDescent="0.25">
      <c r="A69" s="21">
        <v>1221</v>
      </c>
      <c r="B69" s="22" t="s">
        <v>280</v>
      </c>
      <c r="C69" s="147">
        <f>'3.2.5'!C69/'3.2.5.a'!$C$106</f>
        <v>8.5439520613292286E-3</v>
      </c>
      <c r="D69" s="147">
        <f>'3.2.5'!D69/'3.2.5.a'!$D$106</f>
        <v>8.5085025334613266E-3</v>
      </c>
      <c r="E69" s="147">
        <f>'3.2.5'!E69/'3.2.5.a'!$E$106</f>
        <v>8.513110089199024E-3</v>
      </c>
      <c r="F69" s="147">
        <f>'3.2.5'!F69/'3.2.5.a'!$F$106</f>
        <v>8.335915377069408E-3</v>
      </c>
      <c r="G69" s="147">
        <f>'3.2.5'!G69/'3.2.5.a'!$G$106</f>
        <v>8.6426556620927894E-3</v>
      </c>
      <c r="H69" s="147">
        <f>'3.2.5'!H69/'3.2.5.a'!$H$106</f>
        <v>9.1127401162910387E-3</v>
      </c>
      <c r="I69" s="147">
        <f>'3.2.5'!I69/'3.2.5.a'!$I$106</f>
        <v>9.4287540070448223E-3</v>
      </c>
      <c r="J69" s="147">
        <f>'3.2.5'!J69/'3.2.5.a'!$J$106</f>
        <v>9.6364774881640032E-3</v>
      </c>
      <c r="K69" s="147">
        <f>'3.2.5'!K69/'3.2.5.a'!$K$106</f>
        <v>9.4824816615771725E-3</v>
      </c>
      <c r="L69" s="147">
        <f>'3.2.5'!L69/'3.2.5.a'!$L$106</f>
        <v>9.3190808958565352E-3</v>
      </c>
      <c r="M69" s="97" t="s">
        <v>833</v>
      </c>
    </row>
    <row r="70" spans="1:13" ht="20.100000000000001" customHeight="1" x14ac:dyDescent="0.25">
      <c r="A70" s="21">
        <v>1222</v>
      </c>
      <c r="B70" s="22" t="s">
        <v>281</v>
      </c>
      <c r="C70" s="147">
        <f>'3.2.5'!C70/'3.2.5.a'!$C$106</f>
        <v>1.1247154846999424E-2</v>
      </c>
      <c r="D70" s="147">
        <f>'3.2.5'!D70/'3.2.5.a'!$D$106</f>
        <v>1.1653704843165429E-2</v>
      </c>
      <c r="E70" s="147">
        <f>'3.2.5'!E70/'3.2.5.a'!$E$106</f>
        <v>1.1602197247052267E-2</v>
      </c>
      <c r="F70" s="147">
        <f>'3.2.5'!F70/'3.2.5.a'!$F$106</f>
        <v>1.2671241237752661E-2</v>
      </c>
      <c r="G70" s="147">
        <f>'3.2.5'!G70/'3.2.5.a'!$G$106</f>
        <v>1.2426761454734533E-2</v>
      </c>
      <c r="H70" s="147">
        <f>'3.2.5'!H70/'3.2.5.a'!$H$106</f>
        <v>1.3150234835079681E-2</v>
      </c>
      <c r="I70" s="147">
        <f>'3.2.5'!I70/'3.2.5.a'!$I$106</f>
        <v>1.3222589908566595E-2</v>
      </c>
      <c r="J70" s="147">
        <f>'3.2.5'!J70/'3.2.5.a'!$J$106</f>
        <v>1.343487352951339E-2</v>
      </c>
      <c r="K70" s="147">
        <f>'3.2.5'!K70/'3.2.5.a'!$K$106</f>
        <v>1.3693406726748647E-2</v>
      </c>
      <c r="L70" s="147">
        <f>'3.2.5'!L70/'3.2.5.a'!$L$106</f>
        <v>1.4346586607445248E-2</v>
      </c>
      <c r="M70" s="97" t="s">
        <v>833</v>
      </c>
    </row>
    <row r="71" spans="1:13" s="48" customFormat="1" ht="20.100000000000001" customHeight="1" x14ac:dyDescent="0.25">
      <c r="A71" s="45" t="s">
        <v>463</v>
      </c>
      <c r="B71" s="56" t="s">
        <v>464</v>
      </c>
      <c r="C71" s="148">
        <f>'3.2.5'!C71/'3.2.5.a'!$C$106</f>
        <v>9.619710431406121E-3</v>
      </c>
      <c r="D71" s="148">
        <f>'3.2.5'!D71/'3.2.5.a'!$D$106</f>
        <v>9.9367614867582402E-3</v>
      </c>
      <c r="E71" s="148">
        <f>'3.2.5'!E71/'3.2.5.a'!$E$106</f>
        <v>9.8696082914241593E-3</v>
      </c>
      <c r="F71" s="148">
        <f>'3.2.5'!F71/'3.2.5.a'!$F$106</f>
        <v>1.0936496125620679E-2</v>
      </c>
      <c r="G71" s="148">
        <f>'3.2.5'!G71/'3.2.5.a'!$G$106</f>
        <v>1.0642814663167686E-2</v>
      </c>
      <c r="H71" s="148">
        <f>'3.2.5'!H71/'3.2.5.a'!$H$106</f>
        <v>1.1679902884366372E-2</v>
      </c>
      <c r="I71" s="148">
        <f>'3.2.5'!I71/'3.2.5.a'!$I$106</f>
        <v>1.1646009642389743E-2</v>
      </c>
      <c r="J71" s="148">
        <f>'3.2.5'!J71/'3.2.5.a'!$J$106</f>
        <v>1.1677401852250429E-2</v>
      </c>
      <c r="K71" s="148">
        <f>'3.2.5'!K71/'3.2.5.a'!$K$106</f>
        <v>1.1941314905640248E-2</v>
      </c>
      <c r="L71" s="148">
        <f>'3.2.5'!L71/'3.2.5.a'!$L$106</f>
        <v>1.2641975009581266E-2</v>
      </c>
      <c r="M71" s="221" t="s">
        <v>833</v>
      </c>
    </row>
    <row r="72" spans="1:13" s="48" customFormat="1" ht="20.100000000000001" customHeight="1" x14ac:dyDescent="0.25">
      <c r="A72" s="45" t="s">
        <v>465</v>
      </c>
      <c r="B72" s="56" t="s">
        <v>608</v>
      </c>
      <c r="C72" s="148">
        <f>'3.2.5'!C72/'3.2.5.a'!$C$106</f>
        <v>1.6274444155933057E-3</v>
      </c>
      <c r="D72" s="148">
        <f>'3.2.5'!D72/'3.2.5.a'!$D$106</f>
        <v>1.716943356407187E-3</v>
      </c>
      <c r="E72" s="148">
        <f>'3.2.5'!E72/'3.2.5.a'!$E$106</f>
        <v>1.7325889556281098E-3</v>
      </c>
      <c r="F72" s="148">
        <f>'3.2.5'!F72/'3.2.5.a'!$F$106</f>
        <v>1.734745112131981E-3</v>
      </c>
      <c r="G72" s="148">
        <f>'3.2.5'!G72/'3.2.5.a'!$G$106</f>
        <v>1.7839467915668468E-3</v>
      </c>
      <c r="H72" s="148">
        <f>'3.2.5'!H72/'3.2.5.a'!$H$106</f>
        <v>1.4703319507133083E-3</v>
      </c>
      <c r="I72" s="148">
        <f>'3.2.5'!I72/'3.2.5.a'!$I$106</f>
        <v>1.5765802661768533E-3</v>
      </c>
      <c r="J72" s="148">
        <f>'3.2.5'!J72/'3.2.5.a'!$J$106</f>
        <v>1.7574716772629628E-3</v>
      </c>
      <c r="K72" s="148">
        <f>'3.2.5'!K72/'3.2.5.a'!$K$106</f>
        <v>1.7520918211083984E-3</v>
      </c>
      <c r="L72" s="148">
        <f>'3.2.5'!L72/'3.2.5.a'!$L$106</f>
        <v>1.704611597863982E-3</v>
      </c>
      <c r="M72" s="221" t="s">
        <v>833</v>
      </c>
    </row>
    <row r="73" spans="1:13" ht="20.100000000000001" customHeight="1" x14ac:dyDescent="0.25">
      <c r="A73" s="21">
        <v>1223</v>
      </c>
      <c r="B73" s="22" t="s">
        <v>834</v>
      </c>
      <c r="C73" s="147">
        <f>'3.2.5'!C73/'3.2.5.a'!$C$106</f>
        <v>1.3050436622955047E-2</v>
      </c>
      <c r="D73" s="147">
        <f>'3.2.5'!D73/'3.2.5.a'!$D$106</f>
        <v>1.2484970461902091E-2</v>
      </c>
      <c r="E73" s="147">
        <f>'3.2.5'!E73/'3.2.5.a'!$E$106</f>
        <v>1.1885119922903737E-2</v>
      </c>
      <c r="F73" s="147">
        <f>'3.2.5'!F73/'3.2.5.a'!$F$106</f>
        <v>1.1702824226562325E-2</v>
      </c>
      <c r="G73" s="147">
        <f>'3.2.5'!G73/'3.2.5.a'!$G$106</f>
        <v>1.2062738700245526E-2</v>
      </c>
      <c r="H73" s="147">
        <f>'3.2.5'!H73/'3.2.5.a'!$H$106</f>
        <v>1.2308813833515928E-2</v>
      </c>
      <c r="I73" s="147">
        <f>'3.2.5'!I73/'3.2.5.a'!$I$106</f>
        <v>1.2496428644345935E-2</v>
      </c>
      <c r="J73" s="147">
        <f>'3.2.5'!J73/'3.2.5.a'!$J$106</f>
        <v>1.3565039844274082E-2</v>
      </c>
      <c r="K73" s="147">
        <f>'3.2.5'!K73/'3.2.5.a'!$K$106</f>
        <v>1.3822063040861114E-2</v>
      </c>
      <c r="L73" s="147">
        <f>'3.2.5'!L73/'3.2.5.a'!$L$106</f>
        <v>1.4188278869623087E-2</v>
      </c>
      <c r="M73" s="97" t="s">
        <v>833</v>
      </c>
    </row>
    <row r="74" spans="1:13" s="41" customFormat="1" ht="20.100000000000001" customHeight="1" x14ac:dyDescent="0.25">
      <c r="A74" s="32">
        <v>13</v>
      </c>
      <c r="B74" s="33" t="s">
        <v>243</v>
      </c>
      <c r="C74" s="213">
        <f>'3.2.5'!C74/'3.2.5.a'!$C$106</f>
        <v>1.8161471591655064E-5</v>
      </c>
      <c r="D74" s="213">
        <f>'3.2.5'!D74/'3.2.5.a'!$D$106</f>
        <v>7.462062872948284E-6</v>
      </c>
      <c r="E74" s="213">
        <f>'3.2.5'!E74/'3.2.5.a'!$E$106</f>
        <v>7.8501693313827789E-6</v>
      </c>
      <c r="F74" s="213">
        <f>'3.2.5'!F74/'3.2.5.a'!$F$106</f>
        <v>1.4942713672908695E-5</v>
      </c>
      <c r="G74" s="213">
        <f>'3.2.5'!G74/'3.2.5.a'!$G$106</f>
        <v>9.4423686712850579E-6</v>
      </c>
      <c r="H74" s="213">
        <f>'3.2.5'!H74/'3.2.5.a'!$H$106</f>
        <v>6.7216572369800669E-6</v>
      </c>
      <c r="I74" s="213">
        <f>'3.2.5'!I74/'3.2.5.a'!$I$106</f>
        <v>4.1062652520259545E-6</v>
      </c>
      <c r="J74" s="213">
        <f>'3.2.5'!J74/'3.2.5.a'!$J$106</f>
        <v>6.3437494098744445E-6</v>
      </c>
      <c r="K74" s="213">
        <f>'3.2.5'!K74/'3.2.5.a'!$K$106</f>
        <v>1.2175970670779636E-5</v>
      </c>
      <c r="L74" s="213">
        <f>'3.2.5'!L74/'3.2.5.a'!$L$106</f>
        <v>2.0450716133899731E-6</v>
      </c>
      <c r="M74" s="213">
        <f>'3.2.5'!M74/'3.2.5.a'!$M$106</f>
        <v>2.4827014490301976E-6</v>
      </c>
    </row>
    <row r="75" spans="1:13" ht="20.100000000000001" customHeight="1" x14ac:dyDescent="0.25">
      <c r="A75" s="35">
        <v>131</v>
      </c>
      <c r="B75" s="36" t="s">
        <v>285</v>
      </c>
      <c r="C75" s="146">
        <f>'3.2.5'!C75/'3.2.5.a'!$C$106</f>
        <v>0</v>
      </c>
      <c r="D75" s="146">
        <f>'3.2.5'!D75/'3.2.5.a'!$D$106</f>
        <v>0</v>
      </c>
      <c r="E75" s="146">
        <f>'3.2.5'!E75/'3.2.5.a'!$E$106</f>
        <v>0</v>
      </c>
      <c r="F75" s="146">
        <f>'3.2.5'!F75/'3.2.5.a'!$F$106</f>
        <v>0</v>
      </c>
      <c r="G75" s="146">
        <f>'3.2.5'!G75/'3.2.5.a'!$G$106</f>
        <v>0</v>
      </c>
      <c r="H75" s="146">
        <f>'3.2.5'!H75/'3.2.5.a'!$H$106</f>
        <v>0</v>
      </c>
      <c r="I75" s="146">
        <f>'3.2.5'!I75/'3.2.5.a'!$I$106</f>
        <v>0</v>
      </c>
      <c r="J75" s="146">
        <f>'3.2.5'!J75/'3.2.5.a'!$J$106</f>
        <v>0</v>
      </c>
      <c r="K75" s="146">
        <f>'3.2.5'!K75/'3.2.5.a'!$K$106</f>
        <v>0</v>
      </c>
      <c r="L75" s="146">
        <f>'3.2.5'!L75/'3.2.5.a'!$L$106</f>
        <v>0</v>
      </c>
      <c r="M75" s="273" t="s">
        <v>833</v>
      </c>
    </row>
    <row r="76" spans="1:13" ht="20.100000000000001" customHeight="1" x14ac:dyDescent="0.25">
      <c r="A76" s="21">
        <v>1311</v>
      </c>
      <c r="B76" s="22" t="s">
        <v>286</v>
      </c>
      <c r="C76" s="147">
        <f>'3.2.5'!C76/'3.2.5.a'!$C$106</f>
        <v>0</v>
      </c>
      <c r="D76" s="147">
        <f>'3.2.5'!D76/'3.2.5.a'!$D$106</f>
        <v>0</v>
      </c>
      <c r="E76" s="147">
        <f>'3.2.5'!E76/'3.2.5.a'!$E$106</f>
        <v>0</v>
      </c>
      <c r="F76" s="147">
        <f>'3.2.5'!F76/'3.2.5.a'!$F$106</f>
        <v>0</v>
      </c>
      <c r="G76" s="147">
        <f>'3.2.5'!G76/'3.2.5.a'!$G$106</f>
        <v>0</v>
      </c>
      <c r="H76" s="147">
        <f>'3.2.5'!H76/'3.2.5.a'!$H$106</f>
        <v>0</v>
      </c>
      <c r="I76" s="147">
        <f>'3.2.5'!I76/'3.2.5.a'!$I$106</f>
        <v>0</v>
      </c>
      <c r="J76" s="147">
        <f>'3.2.5'!J76/'3.2.5.a'!$J$106</f>
        <v>0</v>
      </c>
      <c r="K76" s="147">
        <f>'3.2.5'!K76/'3.2.5.a'!$K$106</f>
        <v>0</v>
      </c>
      <c r="L76" s="147">
        <f>'3.2.5'!L76/'3.2.5.a'!$L$106</f>
        <v>0</v>
      </c>
      <c r="M76" s="97" t="s">
        <v>833</v>
      </c>
    </row>
    <row r="77" spans="1:13" ht="20.100000000000001" customHeight="1" x14ac:dyDescent="0.25">
      <c r="A77" s="21">
        <v>1312</v>
      </c>
      <c r="B77" s="22" t="s">
        <v>287</v>
      </c>
      <c r="C77" s="147">
        <f>'3.2.5'!C77/'3.2.5.a'!$C$106</f>
        <v>0</v>
      </c>
      <c r="D77" s="147">
        <f>'3.2.5'!D77/'3.2.5.a'!$D$106</f>
        <v>0</v>
      </c>
      <c r="E77" s="147">
        <f>'3.2.5'!E77/'3.2.5.a'!$E$106</f>
        <v>0</v>
      </c>
      <c r="F77" s="147">
        <f>'3.2.5'!F77/'3.2.5.a'!$F$106</f>
        <v>0</v>
      </c>
      <c r="G77" s="147">
        <f>'3.2.5'!G77/'3.2.5.a'!$G$106</f>
        <v>0</v>
      </c>
      <c r="H77" s="147">
        <f>'3.2.5'!H77/'3.2.5.a'!$H$106</f>
        <v>0</v>
      </c>
      <c r="I77" s="147">
        <f>'3.2.5'!I77/'3.2.5.a'!$I$106</f>
        <v>0</v>
      </c>
      <c r="J77" s="147">
        <f>'3.2.5'!J77/'3.2.5.a'!$J$106</f>
        <v>0</v>
      </c>
      <c r="K77" s="147">
        <f>'3.2.5'!K77/'3.2.5.a'!$K$106</f>
        <v>0</v>
      </c>
      <c r="L77" s="147">
        <f>'3.2.5'!L77/'3.2.5.a'!$L$106</f>
        <v>0</v>
      </c>
      <c r="M77" s="97" t="s">
        <v>833</v>
      </c>
    </row>
    <row r="78" spans="1:13" ht="20.100000000000001" customHeight="1" x14ac:dyDescent="0.25">
      <c r="A78" s="35">
        <v>132</v>
      </c>
      <c r="B78" s="36" t="s">
        <v>288</v>
      </c>
      <c r="C78" s="146">
        <f>'3.2.5'!C78/'3.2.5.a'!$C$106</f>
        <v>1.8161471591650419E-5</v>
      </c>
      <c r="D78" s="146">
        <f>'3.2.5'!D78/'3.2.5.a'!$D$106</f>
        <v>7.4620628729393368E-6</v>
      </c>
      <c r="E78" s="146">
        <f>'3.2.5'!E78/'3.2.5.a'!$E$106</f>
        <v>7.8501693313893095E-6</v>
      </c>
      <c r="F78" s="146">
        <f>'3.2.5'!F78/'3.2.5.a'!$F$106</f>
        <v>1.4942713672901233E-5</v>
      </c>
      <c r="G78" s="146">
        <f>'3.2.5'!G78/'3.2.5.a'!$G$106</f>
        <v>9.442368671280074E-6</v>
      </c>
      <c r="H78" s="146">
        <f>'3.2.5'!H78/'3.2.5.a'!$H$106</f>
        <v>6.7216572369899069E-6</v>
      </c>
      <c r="I78" s="146">
        <f>'3.2.5'!I78/'3.2.5.a'!$I$106</f>
        <v>4.1062652520333914E-6</v>
      </c>
      <c r="J78" s="146">
        <f>'3.2.5'!J78/'3.2.5.a'!$J$106</f>
        <v>6.3437494098758904E-6</v>
      </c>
      <c r="K78" s="146">
        <f>'3.2.5'!K78/'3.2.5.a'!$K$106</f>
        <v>1.2175970670778899E-5</v>
      </c>
      <c r="L78" s="146">
        <f>'3.2.5'!L78/'3.2.5.a'!$L$106</f>
        <v>2.0450716134068235E-6</v>
      </c>
      <c r="M78" s="273" t="s">
        <v>833</v>
      </c>
    </row>
    <row r="79" spans="1:13" ht="20.100000000000001" customHeight="1" x14ac:dyDescent="0.25">
      <c r="A79" s="21">
        <v>1321</v>
      </c>
      <c r="B79" s="22" t="s">
        <v>286</v>
      </c>
      <c r="C79" s="147">
        <f>'3.2.5'!C79/'3.2.5.a'!$C$106</f>
        <v>1.1287343724547054E-5</v>
      </c>
      <c r="D79" s="147">
        <f>'3.2.5'!D79/'3.2.5.a'!$D$106</f>
        <v>4.7913406233733711E-6</v>
      </c>
      <c r="E79" s="147">
        <f>'3.2.5'!E79/'3.2.5.a'!$E$106</f>
        <v>4.4093727309357051E-6</v>
      </c>
      <c r="F79" s="147">
        <f>'3.2.5'!F79/'3.2.5.a'!$F$106</f>
        <v>4.5429809988298113E-6</v>
      </c>
      <c r="G79" s="147">
        <f>'3.2.5'!G79/'3.2.5.a'!$G$106</f>
        <v>6.7323096190607536E-6</v>
      </c>
      <c r="H79" s="147">
        <f>'3.2.5'!H79/'3.2.5.a'!$H$106</f>
        <v>2.4905199801127026E-6</v>
      </c>
      <c r="I79" s="147">
        <f>'3.2.5'!I79/'3.2.5.a'!$I$106</f>
        <v>1.9570963793886682E-6</v>
      </c>
      <c r="J79" s="147">
        <f>'3.2.5'!J79/'3.2.5.a'!$J$106</f>
        <v>2.0274118222835453E-6</v>
      </c>
      <c r="K79" s="147">
        <f>'3.2.5'!K79/'3.2.5.a'!$K$106</f>
        <v>9.2824209792464191E-6</v>
      </c>
      <c r="L79" s="147">
        <f>'3.2.5'!L79/'3.2.5.a'!$L$106</f>
        <v>1.1152810016097366E-6</v>
      </c>
      <c r="M79" s="97" t="s">
        <v>833</v>
      </c>
    </row>
    <row r="80" spans="1:13" ht="20.100000000000001" customHeight="1" x14ac:dyDescent="0.25">
      <c r="A80" s="21">
        <v>1322</v>
      </c>
      <c r="B80" s="22" t="s">
        <v>287</v>
      </c>
      <c r="C80" s="147">
        <f>'3.2.5'!C80/'3.2.5.a'!$C$106</f>
        <v>6.8741278671033629E-6</v>
      </c>
      <c r="D80" s="147">
        <f>'3.2.5'!D80/'3.2.5.a'!$D$106</f>
        <v>2.6707222495659656E-6</v>
      </c>
      <c r="E80" s="147">
        <f>'3.2.5'!E80/'3.2.5.a'!$E$106</f>
        <v>3.4407966004536049E-6</v>
      </c>
      <c r="F80" s="147">
        <f>'3.2.5'!F80/'3.2.5.a'!$F$106</f>
        <v>1.0399732674071422E-5</v>
      </c>
      <c r="G80" s="147">
        <f>'3.2.5'!G80/'3.2.5.a'!$G$106</f>
        <v>2.7100590522193208E-6</v>
      </c>
      <c r="H80" s="147">
        <f>'3.2.5'!H80/'3.2.5.a'!$H$106</f>
        <v>4.2311372568772048E-6</v>
      </c>
      <c r="I80" s="147">
        <f>'3.2.5'!I80/'3.2.5.a'!$I$106</f>
        <v>2.1491688726447236E-6</v>
      </c>
      <c r="J80" s="147">
        <f>'3.2.5'!J80/'3.2.5.a'!$J$106</f>
        <v>4.3163375875923443E-6</v>
      </c>
      <c r="K80" s="147">
        <f>'3.2.5'!K80/'3.2.5.a'!$K$106</f>
        <v>2.8935496915324803E-6</v>
      </c>
      <c r="L80" s="147">
        <f>'3.2.5'!L80/'3.2.5.a'!$L$106</f>
        <v>9.2979061179708692E-7</v>
      </c>
      <c r="M80" s="97" t="s">
        <v>833</v>
      </c>
    </row>
    <row r="81" spans="1:83" ht="20.100000000000001" customHeight="1" x14ac:dyDescent="0.25">
      <c r="A81" s="35">
        <v>133</v>
      </c>
      <c r="B81" s="36" t="s">
        <v>289</v>
      </c>
      <c r="C81" s="146">
        <f>'3.2.5'!C81/'3.2.5.a'!$C$106</f>
        <v>0</v>
      </c>
      <c r="D81" s="146">
        <f>'3.2.5'!D81/'3.2.5.a'!$D$106</f>
        <v>0</v>
      </c>
      <c r="E81" s="146">
        <f>'3.2.5'!E81/'3.2.5.a'!$E$106</f>
        <v>0</v>
      </c>
      <c r="F81" s="146">
        <f>'3.2.5'!F81/'3.2.5.a'!$F$106</f>
        <v>0</v>
      </c>
      <c r="G81" s="146">
        <f>'3.2.5'!G81/'3.2.5.a'!$G$106</f>
        <v>0</v>
      </c>
      <c r="H81" s="146">
        <f>'3.2.5'!H81/'3.2.5.a'!$H$106</f>
        <v>0</v>
      </c>
      <c r="I81" s="146">
        <f>'3.2.5'!I81/'3.2.5.a'!$I$106</f>
        <v>0</v>
      </c>
      <c r="J81" s="146">
        <f>'3.2.5'!J81/'3.2.5.a'!$J$106</f>
        <v>0</v>
      </c>
      <c r="K81" s="146">
        <f>'3.2.5'!K81/'3.2.5.a'!$K$106</f>
        <v>0</v>
      </c>
      <c r="L81" s="146">
        <f>'3.2.5'!L81/'3.2.5.a'!$L$106</f>
        <v>0</v>
      </c>
      <c r="M81" s="146">
        <f>'3.2.5'!M81/'3.2.5.a'!$M$106</f>
        <v>0</v>
      </c>
    </row>
    <row r="82" spans="1:83" ht="20.100000000000001" customHeight="1" x14ac:dyDescent="0.25">
      <c r="A82" s="21">
        <v>1331</v>
      </c>
      <c r="B82" s="22" t="s">
        <v>286</v>
      </c>
      <c r="C82" s="147">
        <f>'3.2.5'!C82/'3.2.5.a'!$C$106</f>
        <v>0</v>
      </c>
      <c r="D82" s="147">
        <f>'3.2.5'!D82/'3.2.5.a'!$D$106</f>
        <v>0</v>
      </c>
      <c r="E82" s="147">
        <f>'3.2.5'!E82/'3.2.5.a'!$E$106</f>
        <v>0</v>
      </c>
      <c r="F82" s="147">
        <f>'3.2.5'!F82/'3.2.5.a'!$F$106</f>
        <v>0</v>
      </c>
      <c r="G82" s="147">
        <f>'3.2.5'!G82/'3.2.5.a'!$G$106</f>
        <v>0</v>
      </c>
      <c r="H82" s="147">
        <f>'3.2.5'!H82/'3.2.5.a'!$H$106</f>
        <v>0</v>
      </c>
      <c r="I82" s="147">
        <f>'3.2.5'!I82/'3.2.5.a'!$I$106</f>
        <v>0</v>
      </c>
      <c r="J82" s="147">
        <f>'3.2.5'!J82/'3.2.5.a'!$J$106</f>
        <v>0</v>
      </c>
      <c r="K82" s="147">
        <f>'3.2.5'!K82/'3.2.5.a'!$K$106</f>
        <v>0</v>
      </c>
      <c r="L82" s="147">
        <f>'3.2.5'!L82/'3.2.5.a'!$L$106</f>
        <v>0</v>
      </c>
      <c r="M82" s="97" t="s">
        <v>833</v>
      </c>
    </row>
    <row r="83" spans="1:83" ht="20.100000000000001" customHeight="1" x14ac:dyDescent="0.25">
      <c r="A83" s="21">
        <v>1332</v>
      </c>
      <c r="B83" s="22" t="s">
        <v>287</v>
      </c>
      <c r="C83" s="147">
        <f>'3.2.5'!C83/'3.2.5.a'!$C$106</f>
        <v>0</v>
      </c>
      <c r="D83" s="147">
        <f>'3.2.5'!D83/'3.2.5.a'!$D$106</f>
        <v>0</v>
      </c>
      <c r="E83" s="147">
        <f>'3.2.5'!E83/'3.2.5.a'!$E$106</f>
        <v>0</v>
      </c>
      <c r="F83" s="147">
        <f>'3.2.5'!F83/'3.2.5.a'!$F$106</f>
        <v>0</v>
      </c>
      <c r="G83" s="147">
        <f>'3.2.5'!G83/'3.2.5.a'!$G$106</f>
        <v>0</v>
      </c>
      <c r="H83" s="147">
        <f>'3.2.5'!H83/'3.2.5.a'!$H$106</f>
        <v>0</v>
      </c>
      <c r="I83" s="147">
        <f>'3.2.5'!I83/'3.2.5.a'!$I$106</f>
        <v>0</v>
      </c>
      <c r="J83" s="147">
        <f>'3.2.5'!J83/'3.2.5.a'!$J$106</f>
        <v>0</v>
      </c>
      <c r="K83" s="147">
        <f>'3.2.5'!K83/'3.2.5.a'!$K$106</f>
        <v>0</v>
      </c>
      <c r="L83" s="147">
        <f>'3.2.5'!L83/'3.2.5.a'!$L$106</f>
        <v>0</v>
      </c>
      <c r="M83" s="97" t="s">
        <v>833</v>
      </c>
    </row>
    <row r="84" spans="1:83" s="41" customFormat="1" ht="20.100000000000001" customHeight="1" x14ac:dyDescent="0.25">
      <c r="A84" s="32">
        <v>14</v>
      </c>
      <c r="B84" s="33" t="s">
        <v>247</v>
      </c>
      <c r="C84" s="213">
        <f>'3.2.5'!C84/'3.2.5.a'!$C$106</f>
        <v>5.160225311552484E-2</v>
      </c>
      <c r="D84" s="213">
        <f>'3.2.5'!D84/'3.2.5.a'!$D$106</f>
        <v>5.0859394046129033E-2</v>
      </c>
      <c r="E84" s="213">
        <f>'3.2.5'!E84/'3.2.5.a'!$E$106</f>
        <v>5.9567008558518451E-2</v>
      </c>
      <c r="F84" s="213">
        <f>'3.2.5'!F84/'3.2.5.a'!$F$106</f>
        <v>5.4875644579076802E-2</v>
      </c>
      <c r="G84" s="213">
        <f>'3.2.5'!G84/'3.2.5.a'!$G$106</f>
        <v>5.0286929330503223E-2</v>
      </c>
      <c r="H84" s="213">
        <f>'3.2.5'!H84/'3.2.5.a'!$H$106</f>
        <v>6.5626727388361228E-2</v>
      </c>
      <c r="I84" s="213">
        <f>'3.2.5'!I84/'3.2.5.a'!$I$106</f>
        <v>7.0928213749263461E-2</v>
      </c>
      <c r="J84" s="213">
        <f>'3.2.5'!J84/'3.2.5.a'!$J$106</f>
        <v>5.6415703468935201E-2</v>
      </c>
      <c r="K84" s="213">
        <f>'3.2.5'!K84/'3.2.5.a'!$K$106</f>
        <v>6.0014534004520947E-2</v>
      </c>
      <c r="L84" s="213">
        <f>'3.2.5'!L84/'3.2.5.a'!$L$106</f>
        <v>6.9132519402572978E-2</v>
      </c>
      <c r="M84" s="213">
        <f>'3.2.5'!M84/'3.2.5.a'!$M$106</f>
        <v>4.5455681652680609E-2</v>
      </c>
    </row>
    <row r="85" spans="1:83" ht="20.100000000000001" customHeight="1" x14ac:dyDescent="0.25">
      <c r="A85" s="35">
        <v>141</v>
      </c>
      <c r="B85" s="36" t="s">
        <v>290</v>
      </c>
      <c r="C85" s="146">
        <f>'3.2.5'!C85/'3.2.5.a'!$C$106</f>
        <v>3.4929550988949093E-2</v>
      </c>
      <c r="D85" s="146">
        <f>'3.2.5'!D85/'3.2.5.a'!$D$106</f>
        <v>3.4175731191606239E-2</v>
      </c>
      <c r="E85" s="146">
        <f>'3.2.5'!E85/'3.2.5.a'!$E$106</f>
        <v>3.8261628660191623E-2</v>
      </c>
      <c r="F85" s="146">
        <f>'3.2.5'!F85/'3.2.5.a'!$F$106</f>
        <v>3.4743684152400187E-2</v>
      </c>
      <c r="G85" s="146">
        <f>'3.2.5'!G85/'3.2.5.a'!$G$106</f>
        <v>3.2757255910747095E-2</v>
      </c>
      <c r="H85" s="146">
        <f>'3.2.5'!H85/'3.2.5.a'!$H$106</f>
        <v>4.2851508957278059E-2</v>
      </c>
      <c r="I85" s="146">
        <f>'3.2.5'!I85/'3.2.5.a'!$I$106</f>
        <v>4.7832623167721466E-2</v>
      </c>
      <c r="J85" s="146">
        <f>'3.2.5'!J85/'3.2.5.a'!$J$106</f>
        <v>3.7869609895660294E-2</v>
      </c>
      <c r="K85" s="146">
        <f>'3.2.5'!K85/'3.2.5.a'!$K$106</f>
        <v>4.0641349857568648E-2</v>
      </c>
      <c r="L85" s="146">
        <f>'3.2.5'!L85/'3.2.5.a'!$L$106</f>
        <v>4.8840783688675962E-2</v>
      </c>
      <c r="M85" s="273" t="s">
        <v>833</v>
      </c>
    </row>
    <row r="86" spans="1:83" ht="20.100000000000001" customHeight="1" x14ac:dyDescent="0.25">
      <c r="A86" s="21">
        <v>1411</v>
      </c>
      <c r="B86" s="22" t="s">
        <v>835</v>
      </c>
      <c r="C86" s="147">
        <f>'3.2.5'!C86/'3.2.5.a'!$C$106</f>
        <v>1.9493035963113022E-2</v>
      </c>
      <c r="D86" s="147">
        <f>'3.2.5'!D86/'3.2.5.a'!$D$106</f>
        <v>2.167145435840933E-2</v>
      </c>
      <c r="E86" s="147">
        <f>'3.2.5'!E86/'3.2.5.a'!$E$106</f>
        <v>2.37245439706017E-2</v>
      </c>
      <c r="F86" s="147">
        <f>'3.2.5'!F86/'3.2.5.a'!$F$106</f>
        <v>2.0193867720518989E-2</v>
      </c>
      <c r="G86" s="147">
        <f>'3.2.5'!G86/'3.2.5.a'!$G$106</f>
        <v>2.138783458152534E-2</v>
      </c>
      <c r="H86" s="147">
        <f>'3.2.5'!H86/'3.2.5.a'!$H$106</f>
        <v>3.4956745033244398E-2</v>
      </c>
      <c r="I86" s="147">
        <f>'3.2.5'!I86/'3.2.5.a'!$I$106</f>
        <v>3.9699677900125012E-2</v>
      </c>
      <c r="J86" s="147">
        <f>'3.2.5'!J86/'3.2.5.a'!$J$106</f>
        <v>2.6502477638146428E-2</v>
      </c>
      <c r="K86" s="147">
        <f>'3.2.5'!K86/'3.2.5.a'!$K$106</f>
        <v>2.7056952302031145E-2</v>
      </c>
      <c r="L86" s="147">
        <f>'3.2.5'!L86/'3.2.5.a'!$L$106</f>
        <v>2.4203060955298974E-2</v>
      </c>
      <c r="M86" s="147">
        <f>'3.2.5'!M86/'3.2.5.a'!$M$106</f>
        <v>1.693879537051618E-2</v>
      </c>
    </row>
    <row r="87" spans="1:83" ht="20.100000000000001" customHeight="1" x14ac:dyDescent="0.25">
      <c r="A87" s="21">
        <v>14111</v>
      </c>
      <c r="B87" s="22" t="s">
        <v>291</v>
      </c>
      <c r="C87" s="147">
        <f>'3.2.5'!C87/'3.2.5.a'!$C$106</f>
        <v>8.2528538778292088E-5</v>
      </c>
      <c r="D87" s="147">
        <f>'3.2.5'!D87/'3.2.5.a'!$D$106</f>
        <v>1.6635756950085094E-7</v>
      </c>
      <c r="E87" s="147">
        <f>'3.2.5'!E87/'3.2.5.a'!$E$106</f>
        <v>7.0857242561975231E-7</v>
      </c>
      <c r="F87" s="147">
        <f>'3.2.5'!F87/'3.2.5.a'!$F$106</f>
        <v>2.9827262249348653E-6</v>
      </c>
      <c r="G87" s="147">
        <f>'3.2.5'!G87/'3.2.5.a'!$G$106</f>
        <v>6.6363465346613602E-9</v>
      </c>
      <c r="H87" s="147">
        <f>'3.2.5'!H87/'3.2.5.a'!$H$106</f>
        <v>7.1925685450099065E-9</v>
      </c>
      <c r="I87" s="147">
        <f>'3.2.5'!I87/'3.2.5.a'!$I$106</f>
        <v>3.2313790249927905E-9</v>
      </c>
      <c r="J87" s="147">
        <f>'3.2.5'!J87/'3.2.5.a'!$J$106</f>
        <v>1.9817614460378767E-8</v>
      </c>
      <c r="K87" s="147">
        <f>'3.2.5'!K87/'3.2.5.a'!$K$106</f>
        <v>4.030610192209209E-9</v>
      </c>
      <c r="L87" s="147">
        <f>'3.2.5'!L87/'3.2.5.a'!$L$106</f>
        <v>0</v>
      </c>
      <c r="M87" s="147">
        <f>'3.2.5'!M87/'3.2.5.a'!$M$106</f>
        <v>0</v>
      </c>
    </row>
    <row r="88" spans="1:83" ht="20.100000000000001" customHeight="1" x14ac:dyDescent="0.25">
      <c r="A88" s="21">
        <v>14112</v>
      </c>
      <c r="B88" s="22" t="s">
        <v>292</v>
      </c>
      <c r="C88" s="147">
        <f>'3.2.5'!C88/'3.2.5.a'!$C$106</f>
        <v>1.9410507424334734E-2</v>
      </c>
      <c r="D88" s="147">
        <f>'3.2.5'!D88/'3.2.5.a'!$D$106</f>
        <v>2.1671288000839832E-2</v>
      </c>
      <c r="E88" s="147">
        <f>'3.2.5'!E88/'3.2.5.a'!$E$106</f>
        <v>2.3723835398176085E-2</v>
      </c>
      <c r="F88" s="147">
        <f>'3.2.5'!F88/'3.2.5.a'!$F$106</f>
        <v>2.0190884994294053E-2</v>
      </c>
      <c r="G88" s="147">
        <f>'3.2.5'!G88/'3.2.5.a'!$G$106</f>
        <v>2.1387827945178812E-2</v>
      </c>
      <c r="H88" s="147">
        <f>'3.2.5'!H88/'3.2.5.a'!$H$106</f>
        <v>3.4956737840675864E-2</v>
      </c>
      <c r="I88" s="147">
        <f>'3.2.5'!I88/'3.2.5.a'!$I$106</f>
        <v>3.9699674668745986E-2</v>
      </c>
      <c r="J88" s="147">
        <f>'3.2.5'!J88/'3.2.5.a'!$J$106</f>
        <v>2.6502457820531972E-2</v>
      </c>
      <c r="K88" s="147">
        <f>'3.2.5'!K88/'3.2.5.a'!$K$106</f>
        <v>2.7056948271420952E-2</v>
      </c>
      <c r="L88" s="147">
        <f>'3.2.5'!L88/'3.2.5.a'!$L$106</f>
        <v>2.420306095529897E-2</v>
      </c>
      <c r="M88" s="147">
        <f>'3.2.5'!M88/'3.2.5.a'!$M$106</f>
        <v>1.6938795370516183E-2</v>
      </c>
    </row>
    <row r="89" spans="1:83" ht="20.100000000000001" customHeight="1" x14ac:dyDescent="0.25">
      <c r="A89" s="21">
        <v>14113</v>
      </c>
      <c r="B89" s="22" t="s">
        <v>293</v>
      </c>
      <c r="C89" s="147">
        <f>'3.2.5'!C89/'3.2.5.a'!$C$106</f>
        <v>0</v>
      </c>
      <c r="D89" s="147">
        <f>'3.2.5'!D89/'3.2.5.a'!$D$106</f>
        <v>0</v>
      </c>
      <c r="E89" s="147">
        <f>'3.2.5'!E89/'3.2.5.a'!$E$106</f>
        <v>0</v>
      </c>
      <c r="F89" s="147">
        <f>'3.2.5'!F89/'3.2.5.a'!$F$106</f>
        <v>0</v>
      </c>
      <c r="G89" s="147">
        <f>'3.2.5'!G89/'3.2.5.a'!$G$106</f>
        <v>0</v>
      </c>
      <c r="H89" s="147">
        <f>'3.2.5'!H89/'3.2.5.a'!$H$106</f>
        <v>0</v>
      </c>
      <c r="I89" s="147">
        <f>'3.2.5'!I89/'3.2.5.a'!$I$106</f>
        <v>0</v>
      </c>
      <c r="J89" s="147">
        <f>'3.2.5'!J89/'3.2.5.a'!$J$106</f>
        <v>0</v>
      </c>
      <c r="K89" s="147">
        <f>'3.2.5'!K89/'3.2.5.a'!$K$106</f>
        <v>0</v>
      </c>
      <c r="L89" s="147">
        <f>'3.2.5'!L89/'3.2.5.a'!$L$106</f>
        <v>0</v>
      </c>
      <c r="M89" s="147">
        <f>'3.2.5'!M89/'3.2.5.a'!$M$106</f>
        <v>0</v>
      </c>
    </row>
    <row r="90" spans="1:83" ht="20.100000000000001" customHeight="1" x14ac:dyDescent="0.25">
      <c r="A90" s="21">
        <v>1412</v>
      </c>
      <c r="B90" s="22" t="s">
        <v>294</v>
      </c>
      <c r="C90" s="147">
        <f>'3.2.5'!C90/'3.2.5.a'!$C$106</f>
        <v>6.2570194551458151E-3</v>
      </c>
      <c r="D90" s="147">
        <f>'3.2.5'!D90/'3.2.5.a'!$D$106</f>
        <v>5.0161901170030403E-3</v>
      </c>
      <c r="E90" s="147">
        <f>'3.2.5'!E90/'3.2.5.a'!$E$106</f>
        <v>6.2854653715034613E-3</v>
      </c>
      <c r="F90" s="147">
        <f>'3.2.5'!F90/'3.2.5.a'!$F$106</f>
        <v>3.6057630443323127E-3</v>
      </c>
      <c r="G90" s="147">
        <f>'3.2.5'!G90/'3.2.5.a'!$G$106</f>
        <v>3.741778332007545E-3</v>
      </c>
      <c r="H90" s="147">
        <f>'3.2.5'!H90/'3.2.5.a'!$H$106</f>
        <v>2.3546513397774138E-3</v>
      </c>
      <c r="I90" s="147">
        <f>'3.2.5'!I90/'3.2.5.a'!$I$106</f>
        <v>6.9634791787891778E-4</v>
      </c>
      <c r="J90" s="147">
        <f>'3.2.5'!J90/'3.2.5.a'!$J$106</f>
        <v>1.2088534944474064E-3</v>
      </c>
      <c r="K90" s="147">
        <f>'3.2.5'!K90/'3.2.5.a'!$K$106</f>
        <v>1.5000649231418958E-3</v>
      </c>
      <c r="L90" s="147">
        <f>'3.2.5'!L90/'3.2.5.a'!$L$106</f>
        <v>3.2356207434635392E-3</v>
      </c>
      <c r="M90" s="97" t="s">
        <v>833</v>
      </c>
    </row>
    <row r="91" spans="1:83" ht="20.100000000000001" customHeight="1" x14ac:dyDescent="0.25">
      <c r="A91" s="21">
        <v>1413</v>
      </c>
      <c r="B91" s="22" t="s">
        <v>295</v>
      </c>
      <c r="C91" s="147">
        <f>'3.2.5'!C91/'3.2.5.a'!$C$106</f>
        <v>0</v>
      </c>
      <c r="D91" s="147">
        <f>'3.2.5'!D91/'3.2.5.a'!$D$106</f>
        <v>0</v>
      </c>
      <c r="E91" s="147">
        <f>'3.2.5'!E91/'3.2.5.a'!$E$106</f>
        <v>0</v>
      </c>
      <c r="F91" s="147">
        <f>'3.2.5'!F91/'3.2.5.a'!$F$106</f>
        <v>0</v>
      </c>
      <c r="G91" s="147">
        <f>'3.2.5'!G91/'3.2.5.a'!$G$106</f>
        <v>0</v>
      </c>
      <c r="H91" s="147">
        <f>'3.2.5'!H91/'3.2.5.a'!$H$106</f>
        <v>0</v>
      </c>
      <c r="I91" s="147">
        <f>'3.2.5'!I91/'3.2.5.a'!$I$106</f>
        <v>0</v>
      </c>
      <c r="J91" s="147">
        <f>'3.2.5'!J91/'3.2.5.a'!$J$106</f>
        <v>0</v>
      </c>
      <c r="K91" s="147">
        <f>'3.2.5'!K91/'3.2.5.a'!$K$106</f>
        <v>0</v>
      </c>
      <c r="L91" s="147">
        <f>'3.2.5'!L91/'3.2.5.a'!$L$106</f>
        <v>0</v>
      </c>
      <c r="M91" s="97" t="s">
        <v>833</v>
      </c>
    </row>
    <row r="92" spans="1:83" ht="20.100000000000001" customHeight="1" x14ac:dyDescent="0.25">
      <c r="A92" s="21">
        <v>1414</v>
      </c>
      <c r="B92" s="22" t="s">
        <v>296</v>
      </c>
      <c r="C92" s="147">
        <f>'3.2.5'!C92/'3.2.5.a'!$C$106</f>
        <v>0</v>
      </c>
      <c r="D92" s="147">
        <f>'3.2.5'!D92/'3.2.5.a'!$D$106</f>
        <v>0</v>
      </c>
      <c r="E92" s="147">
        <f>'3.2.5'!E92/'3.2.5.a'!$E$106</f>
        <v>0</v>
      </c>
      <c r="F92" s="147">
        <f>'3.2.5'!F92/'3.2.5.a'!$F$106</f>
        <v>0</v>
      </c>
      <c r="G92" s="147">
        <f>'3.2.5'!G92/'3.2.5.a'!$G$106</f>
        <v>0</v>
      </c>
      <c r="H92" s="147">
        <f>'3.2.5'!H92/'3.2.5.a'!$H$106</f>
        <v>0</v>
      </c>
      <c r="I92" s="147">
        <f>'3.2.5'!I92/'3.2.5.a'!$I$106</f>
        <v>0</v>
      </c>
      <c r="J92" s="147">
        <f>'3.2.5'!J92/'3.2.5.a'!$J$106</f>
        <v>0</v>
      </c>
      <c r="K92" s="147">
        <f>'3.2.5'!K92/'3.2.5.a'!$K$106</f>
        <v>0</v>
      </c>
      <c r="L92" s="147">
        <f>'3.2.5'!L92/'3.2.5.a'!$L$106</f>
        <v>0</v>
      </c>
      <c r="M92" s="97" t="s">
        <v>833</v>
      </c>
    </row>
    <row r="93" spans="1:83" ht="20.100000000000001" customHeight="1" x14ac:dyDescent="0.25">
      <c r="A93" s="21">
        <v>1415</v>
      </c>
      <c r="B93" s="22" t="s">
        <v>468</v>
      </c>
      <c r="C93" s="147">
        <f>'3.2.5'!C93/'3.2.5.a'!$C$106</f>
        <v>9.1794955706902513E-3</v>
      </c>
      <c r="D93" s="147">
        <f>'3.2.5'!D93/'3.2.5.a'!$D$106</f>
        <v>7.4880867161938791E-3</v>
      </c>
      <c r="E93" s="147">
        <f>'3.2.5'!E93/'3.2.5.a'!$E$106</f>
        <v>8.2516193180864669E-3</v>
      </c>
      <c r="F93" s="147">
        <f>'3.2.5'!F93/'3.2.5.a'!$F$106</f>
        <v>1.0944053387548882E-2</v>
      </c>
      <c r="G93" s="147">
        <f>'3.2.5'!G93/'3.2.5.a'!$G$106</f>
        <v>7.6276429972142014E-3</v>
      </c>
      <c r="H93" s="147">
        <f>'3.2.5'!H93/'3.2.5.a'!$H$106</f>
        <v>5.5401125842562448E-3</v>
      </c>
      <c r="I93" s="147">
        <f>'3.2.5'!I93/'3.2.5.a'!$I$106</f>
        <v>7.4365973497175462E-3</v>
      </c>
      <c r="J93" s="147">
        <f>'3.2.5'!J93/'3.2.5.a'!$J$106</f>
        <v>1.0158278763066452E-2</v>
      </c>
      <c r="K93" s="147">
        <f>'3.2.5'!K93/'3.2.5.a'!$K$106</f>
        <v>1.2084332632395608E-2</v>
      </c>
      <c r="L93" s="147">
        <f>'3.2.5'!L93/'3.2.5.a'!$L$106</f>
        <v>2.140210198991346E-2</v>
      </c>
      <c r="M93" s="97" t="s">
        <v>833</v>
      </c>
    </row>
    <row r="94" spans="1:83" ht="20.100000000000001" customHeight="1" x14ac:dyDescent="0.25">
      <c r="A94" s="21">
        <v>1416</v>
      </c>
      <c r="B94" s="22" t="s">
        <v>297</v>
      </c>
      <c r="C94" s="147">
        <f>'3.2.5'!C94/'3.2.5.a'!$C$106</f>
        <v>0</v>
      </c>
      <c r="D94" s="147">
        <f>'3.2.5'!D94/'3.2.5.a'!$D$106</f>
        <v>0</v>
      </c>
      <c r="E94" s="147">
        <f>'3.2.5'!E94/'3.2.5.a'!$E$106</f>
        <v>0</v>
      </c>
      <c r="F94" s="147">
        <f>'3.2.5'!F94/'3.2.5.a'!$F$106</f>
        <v>0</v>
      </c>
      <c r="G94" s="147">
        <f>'3.2.5'!G94/'3.2.5.a'!$G$106</f>
        <v>0</v>
      </c>
      <c r="H94" s="147">
        <f>'3.2.5'!H94/'3.2.5.a'!$H$106</f>
        <v>0</v>
      </c>
      <c r="I94" s="147">
        <f>'3.2.5'!I94/'3.2.5.a'!$I$106</f>
        <v>0</v>
      </c>
      <c r="J94" s="147">
        <f>'3.2.5'!J94/'3.2.5.a'!$J$106</f>
        <v>0</v>
      </c>
      <c r="K94" s="147">
        <f>'3.2.5'!K94/'3.2.5.a'!$K$106</f>
        <v>0</v>
      </c>
      <c r="L94" s="147">
        <f>'3.2.5'!L94/'3.2.5.a'!$L$106</f>
        <v>0</v>
      </c>
      <c r="M94" s="97" t="s">
        <v>833</v>
      </c>
    </row>
    <row r="95" spans="1:83" s="80" customFormat="1" ht="20.100000000000001" customHeight="1" x14ac:dyDescent="0.25">
      <c r="A95" s="35">
        <v>142</v>
      </c>
      <c r="B95" s="36" t="s">
        <v>298</v>
      </c>
      <c r="C95" s="146">
        <f>'3.2.5'!C95/'3.2.5.a'!$C$106</f>
        <v>7.1489673386313773E-3</v>
      </c>
      <c r="D95" s="146">
        <f>'3.2.5'!D95/'3.2.5.a'!$D$106</f>
        <v>7.1214817346233333E-3</v>
      </c>
      <c r="E95" s="146">
        <f>'3.2.5'!E95/'3.2.5.a'!$E$106</f>
        <v>6.699815173372238E-3</v>
      </c>
      <c r="F95" s="146">
        <f>'3.2.5'!F95/'3.2.5.a'!$F$106</f>
        <v>7.092929862469388E-3</v>
      </c>
      <c r="G95" s="146">
        <f>'3.2.5'!G95/'3.2.5.a'!$G$106</f>
        <v>6.8040459540974563E-3</v>
      </c>
      <c r="H95" s="146">
        <f>'3.2.5'!H95/'3.2.5.a'!$H$106</f>
        <v>7.0703132932701312E-3</v>
      </c>
      <c r="I95" s="146">
        <f>'3.2.5'!I95/'3.2.5.a'!$I$106</f>
        <v>7.0884116721559483E-3</v>
      </c>
      <c r="J95" s="146">
        <f>'3.2.5'!J95/'3.2.5.a'!$J$106</f>
        <v>6.9199695535301737E-3</v>
      </c>
      <c r="K95" s="146">
        <f>'3.2.5'!K95/'3.2.5.a'!$K$106</f>
        <v>7.3090122345034758E-3</v>
      </c>
      <c r="L95" s="146">
        <f>'3.2.5'!L95/'3.2.5.a'!$L$106</f>
        <v>6.6399774077113803E-3</v>
      </c>
      <c r="M95" s="273" t="s">
        <v>833</v>
      </c>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row>
    <row r="96" spans="1:83" s="80" customFormat="1" ht="20.100000000000001" customHeight="1" x14ac:dyDescent="0.25">
      <c r="A96" s="21">
        <v>1421</v>
      </c>
      <c r="B96" s="22" t="s">
        <v>299</v>
      </c>
      <c r="C96" s="147">
        <f>'3.2.5'!C96/'3.2.5.a'!$C$106</f>
        <v>0</v>
      </c>
      <c r="D96" s="147">
        <f>'3.2.5'!D96/'3.2.5.a'!$D$106</f>
        <v>0</v>
      </c>
      <c r="E96" s="147">
        <f>'3.2.5'!E96/'3.2.5.a'!$E$106</f>
        <v>0</v>
      </c>
      <c r="F96" s="147">
        <f>'3.2.5'!F96/'3.2.5.a'!$F$106</f>
        <v>0</v>
      </c>
      <c r="G96" s="147">
        <f>'3.2.5'!G96/'3.2.5.a'!$G$106</f>
        <v>0</v>
      </c>
      <c r="H96" s="147">
        <f>'3.2.5'!H96/'3.2.5.a'!$H$106</f>
        <v>0</v>
      </c>
      <c r="I96" s="147">
        <f>'3.2.5'!I96/'3.2.5.a'!$I$106</f>
        <v>0</v>
      </c>
      <c r="J96" s="147">
        <f>'3.2.5'!J96/'3.2.5.a'!$J$106</f>
        <v>0</v>
      </c>
      <c r="K96" s="147">
        <f>'3.2.5'!K96/'3.2.5.a'!$K$106</f>
        <v>0</v>
      </c>
      <c r="L96" s="147">
        <f>'3.2.5'!L96/'3.2.5.a'!$L$106</f>
        <v>0</v>
      </c>
      <c r="M96" s="97" t="s">
        <v>833</v>
      </c>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row>
    <row r="97" spans="1:83" s="80" customFormat="1" ht="20.100000000000001" customHeight="1" x14ac:dyDescent="0.25">
      <c r="A97" s="21">
        <v>1422</v>
      </c>
      <c r="B97" s="22" t="s">
        <v>300</v>
      </c>
      <c r="C97" s="147">
        <f>'3.2.5'!C97/'3.2.5.a'!$C$106</f>
        <v>1.6895358924701336E-3</v>
      </c>
      <c r="D97" s="147">
        <f>'3.2.5'!D97/'3.2.5.a'!$D$106</f>
        <v>1.7397972523427022E-3</v>
      </c>
      <c r="E97" s="147">
        <f>'3.2.5'!E97/'3.2.5.a'!$E$106</f>
        <v>1.7682145537314218E-3</v>
      </c>
      <c r="F97" s="147">
        <f>'3.2.5'!F97/'3.2.5.a'!$F$106</f>
        <v>1.7739201271891895E-3</v>
      </c>
      <c r="G97" s="147">
        <f>'3.2.5'!G97/'3.2.5.a'!$G$106</f>
        <v>1.7785584174048984E-3</v>
      </c>
      <c r="H97" s="147">
        <f>'3.2.5'!H97/'3.2.5.a'!$H$106</f>
        <v>1.8336902996247098E-3</v>
      </c>
      <c r="I97" s="147">
        <f>'3.2.5'!I97/'3.2.5.a'!$I$106</f>
        <v>1.8230596130571904E-3</v>
      </c>
      <c r="J97" s="147">
        <f>'3.2.5'!J97/'3.2.5.a'!$J$106</f>
        <v>1.934467051417888E-3</v>
      </c>
      <c r="K97" s="147">
        <f>'3.2.5'!K97/'3.2.5.a'!$K$106</f>
        <v>2.0408502228673733E-3</v>
      </c>
      <c r="L97" s="147">
        <f>'3.2.5'!L97/'3.2.5.a'!$L$106</f>
        <v>1.8355883471544887E-3</v>
      </c>
      <c r="M97" s="97" t="s">
        <v>833</v>
      </c>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row>
    <row r="98" spans="1:83" s="80" customFormat="1" ht="20.100000000000001" customHeight="1" x14ac:dyDescent="0.25">
      <c r="A98" s="21">
        <v>1423</v>
      </c>
      <c r="B98" s="22" t="s">
        <v>301</v>
      </c>
      <c r="C98" s="147">
        <f>'3.2.5'!C98/'3.2.5.a'!$C$106</f>
        <v>5.4594314461612432E-3</v>
      </c>
      <c r="D98" s="147">
        <f>'3.2.5'!D98/'3.2.5.a'!$D$106</f>
        <v>5.3816844822806315E-3</v>
      </c>
      <c r="E98" s="147">
        <f>'3.2.5'!E98/'3.2.5.a'!$E$106</f>
        <v>4.9316006196408156E-3</v>
      </c>
      <c r="F98" s="147">
        <f>'3.2.5'!F98/'3.2.5.a'!$F$106</f>
        <v>5.3190097352801991E-3</v>
      </c>
      <c r="G98" s="147">
        <f>'3.2.5'!G98/'3.2.5.a'!$G$106</f>
        <v>5.0254875366925588E-3</v>
      </c>
      <c r="H98" s="147">
        <f>'3.2.5'!H98/'3.2.5.a'!$H$106</f>
        <v>5.236622993645421E-3</v>
      </c>
      <c r="I98" s="147">
        <f>'3.2.5'!I98/'3.2.5.a'!$I$106</f>
        <v>5.2653520590987581E-3</v>
      </c>
      <c r="J98" s="147">
        <f>'3.2.5'!J98/'3.2.5.a'!$J$106</f>
        <v>4.9855025021122859E-3</v>
      </c>
      <c r="K98" s="147">
        <f>'3.2.5'!K98/'3.2.5.a'!$K$106</f>
        <v>5.2681620116361016E-3</v>
      </c>
      <c r="L98" s="147">
        <f>'3.2.5'!L98/'3.2.5.a'!$L$106</f>
        <v>4.8043890605568912E-3</v>
      </c>
      <c r="M98" s="97" t="s">
        <v>833</v>
      </c>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row>
    <row r="99" spans="1:83" s="80" customFormat="1" ht="20.100000000000001" customHeight="1" x14ac:dyDescent="0.25">
      <c r="A99" s="21">
        <v>1424</v>
      </c>
      <c r="B99" s="22" t="s">
        <v>302</v>
      </c>
      <c r="C99" s="147">
        <f>'3.2.5'!C99/'3.2.5.a'!$C$106</f>
        <v>0</v>
      </c>
      <c r="D99" s="147">
        <f>'3.2.5'!D99/'3.2.5.a'!$D$106</f>
        <v>0</v>
      </c>
      <c r="E99" s="147">
        <f>'3.2.5'!E99/'3.2.5.a'!$E$106</f>
        <v>0</v>
      </c>
      <c r="F99" s="147">
        <f>'3.2.5'!F99/'3.2.5.a'!$F$106</f>
        <v>0</v>
      </c>
      <c r="G99" s="147">
        <f>'3.2.5'!G99/'3.2.5.a'!$G$106</f>
        <v>0</v>
      </c>
      <c r="H99" s="147">
        <f>'3.2.5'!H99/'3.2.5.a'!$H$106</f>
        <v>0</v>
      </c>
      <c r="I99" s="147">
        <f>'3.2.5'!I99/'3.2.5.a'!$I$106</f>
        <v>0</v>
      </c>
      <c r="J99" s="147">
        <f>'3.2.5'!J99/'3.2.5.a'!$J$106</f>
        <v>0</v>
      </c>
      <c r="K99" s="147">
        <f>'3.2.5'!K99/'3.2.5.a'!$K$106</f>
        <v>0</v>
      </c>
      <c r="L99" s="147">
        <f>'3.2.5'!L99/'3.2.5.a'!$L$106</f>
        <v>0</v>
      </c>
      <c r="M99" s="97" t="s">
        <v>833</v>
      </c>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row>
    <row r="100" spans="1:83" s="80" customFormat="1" ht="20.100000000000001" customHeight="1" x14ac:dyDescent="0.25">
      <c r="A100" s="35">
        <v>143</v>
      </c>
      <c r="B100" s="36" t="s">
        <v>303</v>
      </c>
      <c r="C100" s="146">
        <f>'3.2.5'!C100/'3.2.5.a'!$C$106</f>
        <v>5.3908684158334025E-3</v>
      </c>
      <c r="D100" s="146">
        <f>'3.2.5'!D100/'3.2.5.a'!$D$106</f>
        <v>5.6837068766836217E-3</v>
      </c>
      <c r="E100" s="146">
        <f>'3.2.5'!E100/'3.2.5.a'!$E$106</f>
        <v>8.4418352302499319E-3</v>
      </c>
      <c r="F100" s="146">
        <f>'3.2.5'!F100/'3.2.5.a'!$F$106</f>
        <v>7.874128561919257E-3</v>
      </c>
      <c r="G100" s="146">
        <f>'3.2.5'!G100/'3.2.5.a'!$G$106</f>
        <v>6.3867709208985683E-3</v>
      </c>
      <c r="H100" s="146">
        <f>'3.2.5'!H100/'3.2.5.a'!$H$106</f>
        <v>6.0096291572833745E-3</v>
      </c>
      <c r="I100" s="146">
        <f>'3.2.5'!I100/'3.2.5.a'!$I$106</f>
        <v>9.9252552065229663E-3</v>
      </c>
      <c r="J100" s="146">
        <f>'3.2.5'!J100/'3.2.5.a'!$J$106</f>
        <v>9.892918081647684E-3</v>
      </c>
      <c r="K100" s="146">
        <f>'3.2.5'!K100/'3.2.5.a'!$K$106</f>
        <v>8.079956236638897E-3</v>
      </c>
      <c r="L100" s="146">
        <f>'3.2.5'!L100/'3.2.5.a'!$L$106</f>
        <v>7.0796862829861232E-3</v>
      </c>
      <c r="M100" s="273" t="s">
        <v>833</v>
      </c>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row>
    <row r="101" spans="1:83" s="80" customFormat="1" ht="20.100000000000001" customHeight="1" x14ac:dyDescent="0.25">
      <c r="A101" s="35">
        <v>144</v>
      </c>
      <c r="B101" s="36" t="s">
        <v>304</v>
      </c>
      <c r="C101" s="146">
        <f>'3.2.5'!C101/'3.2.5.a'!$C$106</f>
        <v>4.1328663721109538E-3</v>
      </c>
      <c r="D101" s="146">
        <f>'3.2.5'!D101/'3.2.5.a'!$D$106</f>
        <v>3.8784742432158275E-3</v>
      </c>
      <c r="E101" s="146">
        <f>'3.2.5'!E101/'3.2.5.a'!$E$106</f>
        <v>6.1637294947046702E-3</v>
      </c>
      <c r="F101" s="146">
        <f>'3.2.5'!F101/'3.2.5.a'!$F$106</f>
        <v>5.1649020022879657E-3</v>
      </c>
      <c r="G101" s="146">
        <f>'3.2.5'!G101/'3.2.5.a'!$G$106</f>
        <v>4.3388565447601011E-3</v>
      </c>
      <c r="H101" s="146">
        <f>'3.2.5'!H101/'3.2.5.a'!$H$106</f>
        <v>9.6952759805296624E-3</v>
      </c>
      <c r="I101" s="146">
        <f>'3.2.5'!I101/'3.2.5.a'!$I$106</f>
        <v>6.0819237028630745E-3</v>
      </c>
      <c r="J101" s="146">
        <f>'3.2.5'!J101/'3.2.5.a'!$J$106</f>
        <v>1.7332059380970441E-3</v>
      </c>
      <c r="K101" s="146">
        <f>'3.2.5'!K101/'3.2.5.a'!$K$106</f>
        <v>3.9842156758099281E-3</v>
      </c>
      <c r="L101" s="146">
        <f>'3.2.5'!L101/'3.2.5.a'!$L$106</f>
        <v>6.5720720231995031E-3</v>
      </c>
      <c r="M101" s="273" t="s">
        <v>833</v>
      </c>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row>
    <row r="102" spans="1:83" s="80" customFormat="1" ht="20.100000000000001" customHeight="1" x14ac:dyDescent="0.25">
      <c r="A102" s="21">
        <v>1441</v>
      </c>
      <c r="B102" s="22" t="s">
        <v>286</v>
      </c>
      <c r="C102" s="147">
        <f>'3.2.5'!C102/'3.2.5.a'!$C$106</f>
        <v>3.8987790698496966E-3</v>
      </c>
      <c r="D102" s="147">
        <f>'3.2.5'!D102/'3.2.5.a'!$D$106</f>
        <v>3.6400070177062625E-3</v>
      </c>
      <c r="E102" s="147">
        <f>'3.2.5'!E102/'3.2.5.a'!$E$106</f>
        <v>4.3728599723276461E-3</v>
      </c>
      <c r="F102" s="147">
        <f>'3.2.5'!F102/'3.2.5.a'!$F$106</f>
        <v>4.3909121957456014E-3</v>
      </c>
      <c r="G102" s="147">
        <f>'3.2.5'!G102/'3.2.5.a'!$G$106</f>
        <v>3.292580940251933E-3</v>
      </c>
      <c r="H102" s="147">
        <f>'3.2.5'!H102/'3.2.5.a'!$H$106</f>
        <v>8.3934766086355434E-3</v>
      </c>
      <c r="I102" s="147">
        <f>'3.2.5'!I102/'3.2.5.a'!$I$106</f>
        <v>5.3726942590850996E-3</v>
      </c>
      <c r="J102" s="147">
        <f>'3.2.5'!J102/'3.2.5.a'!$J$106</f>
        <v>1.1600430335296672E-3</v>
      </c>
      <c r="K102" s="147">
        <f>'3.2.5'!K102/'3.2.5.a'!$K$106</f>
        <v>3.5871189761802159E-3</v>
      </c>
      <c r="L102" s="147">
        <f>'3.2.5'!L102/'3.2.5.a'!$L$106</f>
        <v>6.2177168879235176E-3</v>
      </c>
      <c r="M102" s="97" t="s">
        <v>833</v>
      </c>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row>
    <row r="103" spans="1:83" s="80" customFormat="1" ht="20.100000000000001" customHeight="1" x14ac:dyDescent="0.25">
      <c r="A103" s="21">
        <v>1442</v>
      </c>
      <c r="B103" s="22" t="s">
        <v>287</v>
      </c>
      <c r="C103" s="147">
        <f>'3.2.5'!C103/'3.2.5.a'!$C$106</f>
        <v>2.3408730226125735E-4</v>
      </c>
      <c r="D103" s="147">
        <f>'3.2.5'!D103/'3.2.5.a'!$D$106</f>
        <v>2.3846722550956474E-4</v>
      </c>
      <c r="E103" s="147">
        <f>'3.2.5'!E103/'3.2.5.a'!$E$106</f>
        <v>1.7908695223770239E-3</v>
      </c>
      <c r="F103" s="147">
        <f>'3.2.5'!F103/'3.2.5.a'!$F$106</f>
        <v>7.7398980654236479E-4</v>
      </c>
      <c r="G103" s="147">
        <f>'3.2.5'!G103/'3.2.5.a'!$G$106</f>
        <v>1.0462756045081689E-3</v>
      </c>
      <c r="H103" s="147">
        <f>'3.2.5'!H103/'3.2.5.a'!$H$106</f>
        <v>1.3017993718941207E-3</v>
      </c>
      <c r="I103" s="147">
        <f>'3.2.5'!I103/'3.2.5.a'!$I$106</f>
        <v>7.0922944377797674E-4</v>
      </c>
      <c r="J103" s="147">
        <f>'3.2.5'!J103/'3.2.5.a'!$J$106</f>
        <v>5.7316290456737738E-4</v>
      </c>
      <c r="K103" s="147">
        <f>'3.2.5'!K103/'3.2.5.a'!$K$106</f>
        <v>3.970966996297125E-4</v>
      </c>
      <c r="L103" s="147">
        <f>'3.2.5'!L103/'3.2.5.a'!$L$106</f>
        <v>3.5435513527598517E-4</v>
      </c>
      <c r="M103" s="97" t="s">
        <v>833</v>
      </c>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row>
    <row r="104" spans="1:83" s="80" customFormat="1" ht="20.100000000000001" customHeight="1" x14ac:dyDescent="0.25">
      <c r="A104" s="35">
        <v>145</v>
      </c>
      <c r="B104" s="36" t="s">
        <v>305</v>
      </c>
      <c r="C104" s="146">
        <f>'3.2.5'!C104/'3.2.5.a'!$C$106</f>
        <v>0</v>
      </c>
      <c r="D104" s="146">
        <f>'3.2.5'!D104/'3.2.5.a'!$D$106</f>
        <v>0</v>
      </c>
      <c r="E104" s="146">
        <f>'3.2.5'!E104/'3.2.5.a'!$E$106</f>
        <v>0</v>
      </c>
      <c r="F104" s="146">
        <f>'3.2.5'!F104/'3.2.5.a'!$F$106</f>
        <v>0</v>
      </c>
      <c r="G104" s="146">
        <f>'3.2.5'!G104/'3.2.5.a'!$G$106</f>
        <v>0</v>
      </c>
      <c r="H104" s="146">
        <f>'3.2.5'!H104/'3.2.5.a'!$H$106</f>
        <v>0</v>
      </c>
      <c r="I104" s="146">
        <f>'3.2.5'!I104/'3.2.5.a'!$I$106</f>
        <v>0</v>
      </c>
      <c r="J104" s="146">
        <f>'3.2.5'!J104/'3.2.5.a'!$J$106</f>
        <v>0</v>
      </c>
      <c r="K104" s="146">
        <f>'3.2.5'!K104/'3.2.5.a'!$K$106</f>
        <v>0</v>
      </c>
      <c r="L104" s="146">
        <f>'3.2.5'!L104/'3.2.5.a'!$L$106</f>
        <v>0</v>
      </c>
      <c r="M104" s="273" t="s">
        <v>833</v>
      </c>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row>
    <row r="105" spans="1:83" s="80" customFormat="1" ht="20.100000000000001" customHeight="1" x14ac:dyDescent="0.25">
      <c r="A105" s="128" t="s">
        <v>255</v>
      </c>
      <c r="B105" s="129"/>
      <c r="C105" s="149"/>
      <c r="D105" s="149"/>
      <c r="E105" s="149"/>
      <c r="F105" s="149"/>
      <c r="G105" s="149"/>
      <c r="H105" s="149"/>
      <c r="I105" s="149"/>
      <c r="J105" s="149"/>
      <c r="K105" s="149"/>
      <c r="L105" s="149"/>
      <c r="M105" s="149"/>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row>
    <row r="106" spans="1:83" s="80" customFormat="1" ht="20.100000000000001" customHeight="1" x14ac:dyDescent="0.25">
      <c r="A106" s="87" t="s">
        <v>238</v>
      </c>
      <c r="B106" s="88" t="s">
        <v>846</v>
      </c>
      <c r="C106" s="211">
        <v>3885847</v>
      </c>
      <c r="D106" s="211">
        <v>4376382</v>
      </c>
      <c r="E106" s="211">
        <v>4814760</v>
      </c>
      <c r="F106" s="211">
        <v>5331619</v>
      </c>
      <c r="G106" s="211">
        <v>5778953</v>
      </c>
      <c r="H106" s="211">
        <v>5995787</v>
      </c>
      <c r="I106" s="211">
        <v>6269328</v>
      </c>
      <c r="J106" s="211">
        <v>6585478.9999999898</v>
      </c>
      <c r="K106" s="211">
        <v>7004141</v>
      </c>
      <c r="L106" s="211">
        <v>7407023.5734999897</v>
      </c>
      <c r="M106" s="211">
        <v>7447858.2502464028</v>
      </c>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row>
    <row r="107" spans="1:83" s="80" customFormat="1" ht="20.100000000000001" customHeight="1" x14ac:dyDescent="0.25">
      <c r="A107" s="105" t="s">
        <v>589</v>
      </c>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row>
    <row r="108" spans="1:83" s="80" customFormat="1" ht="20.100000000000001" customHeight="1" x14ac:dyDescent="0.25">
      <c r="A108" s="105" t="s">
        <v>853</v>
      </c>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row>
    <row r="109" spans="1:83" s="80" customFormat="1" ht="20.100000000000001" customHeight="1" x14ac:dyDescent="0.25">
      <c r="A109" s="105" t="s">
        <v>590</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row>
    <row r="110" spans="1:83" s="80" customFormat="1" ht="20.100000000000001" customHeight="1" x14ac:dyDescent="0.25">
      <c r="A110" s="105" t="s">
        <v>804</v>
      </c>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row>
    <row r="111" spans="1:83" s="80" customFormat="1" ht="20.100000000000001" customHeight="1" x14ac:dyDescent="0.25">
      <c r="A111" s="105" t="s">
        <v>659</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row>
    <row r="112" spans="1:83" ht="20.100000000000001" customHeight="1" x14ac:dyDescent="0.25">
      <c r="A112" s="105" t="s">
        <v>625</v>
      </c>
    </row>
    <row r="113" spans="1:1" ht="20.100000000000001" customHeight="1" x14ac:dyDescent="0.25">
      <c r="A113" s="105" t="s">
        <v>605</v>
      </c>
    </row>
    <row r="114" spans="1:1" ht="20.100000000000001" customHeight="1" x14ac:dyDescent="0.25">
      <c r="A114" s="105" t="s">
        <v>651</v>
      </c>
    </row>
    <row r="115" spans="1:1" ht="20.100000000000001" customHeight="1" x14ac:dyDescent="0.25">
      <c r="A115" s="105" t="s">
        <v>847</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9EF8F-5A9B-4FBF-B007-7384DE31B309}">
  <sheetPr codeName="Planilha35"/>
  <dimension ref="A1:CE91"/>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790</v>
      </c>
    </row>
    <row r="2" spans="1:13" ht="20.100000000000001" customHeight="1" x14ac:dyDescent="0.25">
      <c r="A2" s="99" t="s">
        <v>670</v>
      </c>
    </row>
    <row r="4" spans="1:13" s="116" customFormat="1" ht="20.100000000000001" customHeight="1" x14ac:dyDescent="0.25">
      <c r="A4" s="322" t="s">
        <v>660</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216">
        <f>'3.3.1'!C5/'3.3.1.a'!$C$79</f>
        <v>0.29695712428158988</v>
      </c>
      <c r="D5" s="216">
        <f>'3.3.1'!D5/'3.3.1.a'!$D$79</f>
        <v>0.29973725121483213</v>
      </c>
      <c r="E5" s="216">
        <f>'3.3.1'!E5/'3.3.1.a'!$E$79</f>
        <v>0.29416673332024734</v>
      </c>
      <c r="F5" s="216">
        <f>'3.3.1'!F5/'3.3.1.a'!$F$79</f>
        <v>0.29468787024875687</v>
      </c>
      <c r="G5" s="216">
        <f>'3.3.1'!G5/'3.3.1.a'!$G$79</f>
        <v>0.30627383563698024</v>
      </c>
      <c r="H5" s="216">
        <f>'3.3.1'!H5/'3.3.1.a'!$H$79</f>
        <v>0.35082801843031336</v>
      </c>
      <c r="I5" s="216">
        <f>'3.3.1'!I5/'3.3.1.a'!$I$79</f>
        <v>0.3449343203052585</v>
      </c>
      <c r="J5" s="216">
        <f>'3.3.1'!J5/'3.3.1.a'!$J$79</f>
        <v>0.33452361343384868</v>
      </c>
      <c r="K5" s="216">
        <f>'3.3.1'!K5/'3.3.1.a'!$K$79</f>
        <v>0.33455034221704055</v>
      </c>
      <c r="L5" s="216">
        <f>'3.3.1'!L5/'3.3.1.a'!$L$79</f>
        <v>0.32257105117472451</v>
      </c>
      <c r="M5" s="216">
        <f>'3.3.1'!M5/'3.3.1.a'!$M$79</f>
        <v>0.36692586804672056</v>
      </c>
    </row>
    <row r="6" spans="1:13" ht="20.100000000000001" customHeight="1" x14ac:dyDescent="0.25">
      <c r="A6" s="18">
        <v>2</v>
      </c>
      <c r="B6" s="19" t="s">
        <v>490</v>
      </c>
      <c r="C6" s="96">
        <f>'3.3.1'!C6/'3.3.1.a'!$C$79</f>
        <v>0.2936447705442139</v>
      </c>
      <c r="D6" s="96">
        <f>'3.3.1'!D6/'3.3.1.a'!$D$79</f>
        <v>0.29911043480818117</v>
      </c>
      <c r="E6" s="96">
        <f>'3.3.1'!E6/'3.3.1.a'!$E$79</f>
        <v>0.29363465224841007</v>
      </c>
      <c r="F6" s="96">
        <f>'3.3.1'!F6/'3.3.1.a'!$F$79</f>
        <v>0.29320976547655464</v>
      </c>
      <c r="G6" s="96">
        <f>'3.3.1'!G6/'3.3.1.a'!$G$79</f>
        <v>0.30488560632215761</v>
      </c>
      <c r="H6" s="96">
        <f>'3.3.1'!H6/'3.3.1.a'!$H$79</f>
        <v>0.35180147614044782</v>
      </c>
      <c r="I6" s="96">
        <f>'3.3.1'!I6/'3.3.1.a'!$I$79</f>
        <v>0.34654862619103888</v>
      </c>
      <c r="J6" s="96">
        <f>'3.3.1'!J6/'3.3.1.a'!$J$79</f>
        <v>0.33717615551568658</v>
      </c>
      <c r="K6" s="96">
        <f>'3.3.1'!K6/'3.3.1.a'!$K$79</f>
        <v>0.33613745708562148</v>
      </c>
      <c r="L6" s="96">
        <f>'3.3.1'!L6/'3.3.1.a'!$L$79</f>
        <v>0.32511424359257896</v>
      </c>
      <c r="M6" s="96">
        <f>'3.3.1'!M6/'3.3.1.a'!$M$79</f>
        <v>0.36984314205929547</v>
      </c>
    </row>
    <row r="7" spans="1:13" ht="20.100000000000001" customHeight="1" x14ac:dyDescent="0.25">
      <c r="A7" s="32">
        <v>21</v>
      </c>
      <c r="B7" s="33" t="s">
        <v>244</v>
      </c>
      <c r="C7" s="213">
        <f>'3.3.1'!C7/'3.3.1.a'!$C$79</f>
        <v>4.1872617360867531E-2</v>
      </c>
      <c r="D7" s="213">
        <f>'3.3.1'!D7/'3.3.1.a'!$D$79</f>
        <v>4.0016057500533775E-2</v>
      </c>
      <c r="E7" s="213">
        <f>'3.3.1'!E7/'3.3.1.a'!$E$79</f>
        <v>3.7889088764123217E-2</v>
      </c>
      <c r="F7" s="213">
        <f>'3.3.1'!F7/'3.3.1.a'!$F$79</f>
        <v>3.7645506734291401E-2</v>
      </c>
      <c r="G7" s="213">
        <f>'3.3.1'!G7/'3.3.1.a'!$G$79</f>
        <v>3.7949794363910376E-2</v>
      </c>
      <c r="H7" s="213">
        <f>'3.3.1'!H7/'3.3.1.a'!$H$79</f>
        <v>4.030989968167914E-2</v>
      </c>
      <c r="I7" s="213">
        <f>'3.3.1'!I7/'3.3.1.a'!$I$79</f>
        <v>4.0209122103420342E-2</v>
      </c>
      <c r="J7" s="213">
        <f>'3.3.1'!J7/'3.3.1.a'!$J$79</f>
        <v>4.211052988516148E-2</v>
      </c>
      <c r="K7" s="213">
        <f>'3.3.1'!K7/'3.3.1.a'!$K$79</f>
        <v>4.1540163781633326E-2</v>
      </c>
      <c r="L7" s="213">
        <f>'3.3.1'!L7/'3.3.1.a'!$L$79</f>
        <v>4.1277083441587266E-2</v>
      </c>
      <c r="M7" s="213">
        <f>'3.3.1'!M7/'3.3.1.a'!$M$79</f>
        <v>4.0554584568657341E-2</v>
      </c>
    </row>
    <row r="8" spans="1:13" ht="20.100000000000001" customHeight="1" x14ac:dyDescent="0.25">
      <c r="A8" s="35">
        <v>211</v>
      </c>
      <c r="B8" s="36" t="s">
        <v>306</v>
      </c>
      <c r="C8" s="146">
        <f>'3.3.1'!C8/'3.3.1.a'!$C$79</f>
        <v>2.5195326723610838E-2</v>
      </c>
      <c r="D8" s="146">
        <f>'3.3.1'!D8/'3.3.1.a'!$D$79</f>
        <v>2.4122562532216334E-2</v>
      </c>
      <c r="E8" s="146">
        <f>'3.3.1'!E8/'3.3.1.a'!$E$79</f>
        <v>2.2831533568644743E-2</v>
      </c>
      <c r="F8" s="146">
        <f>'3.3.1'!F8/'3.3.1.a'!$F$79</f>
        <v>2.2778904658248087E-2</v>
      </c>
      <c r="G8" s="146">
        <f>'3.3.1'!G8/'3.3.1.a'!$G$79</f>
        <v>2.2715641958397311E-2</v>
      </c>
      <c r="H8" s="146">
        <f>'3.3.1'!H8/'3.3.1.a'!$H$79</f>
        <v>2.4645535309001137E-2</v>
      </c>
      <c r="I8" s="146">
        <f>'3.3.1'!I8/'3.3.1.a'!$I$79</f>
        <v>2.4343470691361023E-2</v>
      </c>
      <c r="J8" s="146">
        <f>'3.3.1'!J8/'3.3.1.a'!$J$79</f>
        <v>2.5028447070076912E-2</v>
      </c>
      <c r="K8" s="146">
        <f>'3.3.1'!K8/'3.3.1.a'!$K$79</f>
        <v>2.4341601710466995E-2</v>
      </c>
      <c r="L8" s="146">
        <f>'3.3.1'!L8/'3.3.1.a'!$L$79</f>
        <v>2.3888931872843088E-2</v>
      </c>
      <c r="M8" s="146">
        <f>'3.3.1'!M8/'3.3.1.a'!$M$79</f>
        <v>2.3825897203462381E-2</v>
      </c>
    </row>
    <row r="9" spans="1:13" s="48" customFormat="1" ht="20.100000000000001" customHeight="1" x14ac:dyDescent="0.25">
      <c r="A9" s="45" t="s">
        <v>491</v>
      </c>
      <c r="B9" s="56" t="s">
        <v>492</v>
      </c>
      <c r="C9" s="148">
        <f>'3.3.1'!C9/'3.3.1.a'!$C$79</f>
        <v>1.862691914489531E-2</v>
      </c>
      <c r="D9" s="148">
        <f>'3.3.1'!D9/'3.3.1.a'!$D$79</f>
        <v>1.7587204019166514E-2</v>
      </c>
      <c r="E9" s="148">
        <f>'3.3.1'!E9/'3.3.1.a'!$E$79</f>
        <v>1.6676841205155161E-2</v>
      </c>
      <c r="F9" s="148">
        <f>'3.3.1'!F9/'3.3.1.a'!$F$79</f>
        <v>1.6751990315459524E-2</v>
      </c>
      <c r="G9" s="148">
        <f>'3.3.1'!G9/'3.3.1.a'!$G$79</f>
        <v>1.669604487166897E-2</v>
      </c>
      <c r="H9" s="148">
        <f>'3.3.1'!H9/'3.3.1.a'!$H$79</f>
        <v>1.7890905550696012E-2</v>
      </c>
      <c r="I9" s="148">
        <f>'3.3.1'!I9/'3.3.1.a'!$I$79</f>
        <v>1.8117479079336259E-2</v>
      </c>
      <c r="J9" s="148">
        <f>'3.3.1'!J9/'3.3.1.a'!$J$79</f>
        <v>1.8841601356139787E-2</v>
      </c>
      <c r="K9" s="148">
        <f>'3.3.1'!K9/'3.3.1.a'!$K$79</f>
        <v>1.8143800051044375E-2</v>
      </c>
      <c r="L9" s="148">
        <f>'3.3.1'!L9/'3.3.1.a'!$L$79</f>
        <v>1.7754732147561889E-2</v>
      </c>
      <c r="M9" s="148">
        <f>'3.3.1'!M9/'3.3.1.a'!$M$79</f>
        <v>1.7368856833670308E-2</v>
      </c>
    </row>
    <row r="10" spans="1:13" s="48" customFormat="1" ht="20.100000000000001" customHeight="1" x14ac:dyDescent="0.25">
      <c r="A10" s="45" t="s">
        <v>493</v>
      </c>
      <c r="B10" s="56" t="s">
        <v>494</v>
      </c>
      <c r="C10" s="148">
        <f>'3.3.1'!C10/'3.3.1.a'!$C$79</f>
        <v>3.852353867657424E-3</v>
      </c>
      <c r="D10" s="148">
        <f>'3.3.1'!D10/'3.3.1.a'!$D$79</f>
        <v>3.6907544502913594E-3</v>
      </c>
      <c r="E10" s="148">
        <f>'3.3.1'!E10/'3.3.1.a'!$E$79</f>
        <v>3.4127899500218423E-3</v>
      </c>
      <c r="F10" s="148">
        <f>'3.3.1'!F10/'3.3.1.a'!$F$79</f>
        <v>3.3572151585257687E-3</v>
      </c>
      <c r="G10" s="148">
        <f>'3.3.1'!G10/'3.3.1.a'!$G$79</f>
        <v>3.3802762476735841E-3</v>
      </c>
      <c r="H10" s="148">
        <f>'3.3.1'!H10/'3.3.1.a'!$H$79</f>
        <v>3.6921003051130735E-3</v>
      </c>
      <c r="I10" s="148">
        <f>'3.3.1'!I10/'3.3.1.a'!$I$79</f>
        <v>3.6534063229452982E-3</v>
      </c>
      <c r="J10" s="148">
        <f>'3.3.1'!J10/'3.3.1.a'!$J$79</f>
        <v>3.8006996144544485E-3</v>
      </c>
      <c r="K10" s="148">
        <f>'3.3.1'!K10/'3.3.1.a'!$K$79</f>
        <v>3.8377944486765753E-3</v>
      </c>
      <c r="L10" s="148">
        <f>'3.3.1'!L10/'3.3.1.a'!$L$79</f>
        <v>3.8490245324139631E-3</v>
      </c>
      <c r="M10" s="148">
        <f>'3.3.1'!M10/'3.3.1.a'!$M$79</f>
        <v>4.3243987566871931E-3</v>
      </c>
    </row>
    <row r="11" spans="1:13" s="48" customFormat="1" ht="20.100000000000001" customHeight="1" x14ac:dyDescent="0.25">
      <c r="A11" s="45" t="s">
        <v>495</v>
      </c>
      <c r="B11" s="56" t="s">
        <v>496</v>
      </c>
      <c r="C11" s="148">
        <f>'3.3.1'!C11/'3.3.1.a'!$C$79</f>
        <v>2.7160537110581043E-3</v>
      </c>
      <c r="D11" s="148">
        <f>'3.3.1'!D11/'3.3.1.a'!$D$79</f>
        <v>2.8446040627584613E-3</v>
      </c>
      <c r="E11" s="148">
        <f>'3.3.1'!E11/'3.3.1.a'!$E$79</f>
        <v>2.7419024134677367E-3</v>
      </c>
      <c r="F11" s="148">
        <f>'3.3.1'!F11/'3.3.1.a'!$F$79</f>
        <v>2.6696991842627919E-3</v>
      </c>
      <c r="G11" s="148">
        <f>'3.3.1'!G11/'3.3.1.a'!$G$79</f>
        <v>2.6393208390547559E-3</v>
      </c>
      <c r="H11" s="148">
        <f>'3.3.1'!H11/'3.3.1.a'!$H$79</f>
        <v>3.0625294531920495E-3</v>
      </c>
      <c r="I11" s="148">
        <f>'3.3.1'!I11/'3.3.1.a'!$I$79</f>
        <v>2.5725852890794675E-3</v>
      </c>
      <c r="J11" s="148">
        <f>'3.3.1'!J11/'3.3.1.a'!$J$79</f>
        <v>2.3861460994826773E-3</v>
      </c>
      <c r="K11" s="148">
        <f>'3.3.1'!K11/'3.3.1.a'!$K$79</f>
        <v>2.3600072107460433E-3</v>
      </c>
      <c r="L11" s="148">
        <f>'3.3.1'!L11/'3.3.1.a'!$L$79</f>
        <v>2.2851751928672356E-3</v>
      </c>
      <c r="M11" s="148">
        <f>'3.3.1'!M11/'3.3.1.a'!$M$79</f>
        <v>2.1326416131048831E-3</v>
      </c>
    </row>
    <row r="12" spans="1:13" ht="20.100000000000001" customHeight="1" x14ac:dyDescent="0.25">
      <c r="A12" s="35">
        <v>212</v>
      </c>
      <c r="B12" s="36" t="s">
        <v>246</v>
      </c>
      <c r="C12" s="146">
        <f>'3.3.1'!C12/'3.3.1.a'!$C$79</f>
        <v>1.6677290637256689E-2</v>
      </c>
      <c r="D12" s="146">
        <f>'3.3.1'!D12/'3.3.1.a'!$D$79</f>
        <v>1.5893494968317438E-2</v>
      </c>
      <c r="E12" s="146">
        <f>'3.3.1'!E12/'3.3.1.a'!$E$79</f>
        <v>1.5057555195478477E-2</v>
      </c>
      <c r="F12" s="146">
        <f>'3.3.1'!F12/'3.3.1.a'!$F$79</f>
        <v>1.4866602076043321E-2</v>
      </c>
      <c r="G12" s="146">
        <f>'3.3.1'!G12/'3.3.1.a'!$G$79</f>
        <v>1.5234152405513074E-2</v>
      </c>
      <c r="H12" s="146">
        <f>'3.3.1'!H12/'3.3.1.a'!$H$79</f>
        <v>1.566436437267801E-2</v>
      </c>
      <c r="I12" s="146">
        <f>'3.3.1'!I12/'3.3.1.a'!$I$79</f>
        <v>1.5865651412059319E-2</v>
      </c>
      <c r="J12" s="146">
        <f>'3.3.1'!J12/'3.3.1.a'!$J$79</f>
        <v>1.7082082815084571E-2</v>
      </c>
      <c r="K12" s="146">
        <f>'3.3.1'!K12/'3.3.1.a'!$K$79</f>
        <v>1.7198562071166327E-2</v>
      </c>
      <c r="L12" s="146">
        <f>'3.3.1'!L12/'3.3.1.a'!$L$79</f>
        <v>1.7388151568744181E-2</v>
      </c>
      <c r="M12" s="146">
        <f>'3.3.1'!M12/'3.3.1.a'!$M$79</f>
        <v>1.6728687365194957E-2</v>
      </c>
    </row>
    <row r="13" spans="1:13" s="108" customFormat="1" ht="20.100000000000001" customHeight="1" x14ac:dyDescent="0.25">
      <c r="A13" s="108">
        <v>2121</v>
      </c>
      <c r="B13" s="108" t="s">
        <v>307</v>
      </c>
      <c r="C13" s="214">
        <f>'3.3.1'!C13/'3.3.1.a'!$C$79</f>
        <v>3.6268540143016442E-3</v>
      </c>
      <c r="D13" s="214">
        <f>'3.3.1'!D13/'3.3.1.a'!$D$79</f>
        <v>3.408524506415345E-3</v>
      </c>
      <c r="E13" s="214">
        <f>'3.3.1'!E13/'3.3.1.a'!$E$79</f>
        <v>3.1724352725747374E-3</v>
      </c>
      <c r="F13" s="214">
        <f>'3.3.1'!F13/'3.3.1.a'!$F$79</f>
        <v>3.1637778494809929E-3</v>
      </c>
      <c r="G13" s="214">
        <f>'3.3.1'!G13/'3.3.1.a'!$G$79</f>
        <v>3.1714137052675458E-3</v>
      </c>
      <c r="H13" s="214">
        <f>'3.3.1'!H13/'3.3.1.a'!$H$79</f>
        <v>3.3555505391620814E-3</v>
      </c>
      <c r="I13" s="214">
        <f>'3.3.1'!I13/'3.3.1.a'!$I$79</f>
        <v>3.3692227677133819E-3</v>
      </c>
      <c r="J13" s="214">
        <f>'3.3.1'!J13/'3.3.1.a'!$J$79</f>
        <v>3.517042970810489E-3</v>
      </c>
      <c r="K13" s="214">
        <f>'3.3.1'!K13/'3.3.1.a'!$K$79</f>
        <v>3.3764990303052152E-3</v>
      </c>
      <c r="L13" s="214">
        <f>'3.3.1'!L13/'3.3.1.a'!$L$79</f>
        <v>3.1998726991210964E-3</v>
      </c>
      <c r="M13" s="214">
        <f>'3.3.1'!M13/'3.3.1.a'!$M$79</f>
        <v>3.6020452306167942E-3</v>
      </c>
    </row>
    <row r="14" spans="1:13" s="109" customFormat="1" ht="20.100000000000001" customHeight="1" x14ac:dyDescent="0.25">
      <c r="A14" s="60" t="s">
        <v>497</v>
      </c>
      <c r="B14" s="109" t="s">
        <v>498</v>
      </c>
      <c r="C14" s="148">
        <f>'3.3.1'!C14/'3.3.1.a'!$C$79</f>
        <v>4.4233091583379377E-5</v>
      </c>
      <c r="D14" s="148">
        <f>'3.3.1'!D14/'3.3.1.a'!$D$79</f>
        <v>4.2377370010204778E-5</v>
      </c>
      <c r="E14" s="148">
        <f>'3.3.1'!E14/'3.3.1.a'!$E$79</f>
        <v>4.7941255664865432E-5</v>
      </c>
      <c r="F14" s="148">
        <f>'3.3.1'!F14/'3.3.1.a'!$F$79</f>
        <v>6.975596339592159E-5</v>
      </c>
      <c r="G14" s="148">
        <f>'3.3.1'!G14/'3.3.1.a'!$G$79</f>
        <v>5.2369936921272756E-5</v>
      </c>
      <c r="H14" s="148">
        <f>'3.3.1'!H14/'3.3.1.a'!$H$79</f>
        <v>5.9371524414893324E-5</v>
      </c>
      <c r="I14" s="148">
        <f>'3.3.1'!I14/'3.3.1.a'!$I$79</f>
        <v>6.5732224366152177E-5</v>
      </c>
      <c r="J14" s="148">
        <f>'3.3.1'!J14/'3.3.1.a'!$J$79</f>
        <v>7.5428948247471819E-5</v>
      </c>
      <c r="K14" s="148">
        <f>'3.3.1'!K14/'3.3.1.a'!$K$79</f>
        <v>9.4768254676626289E-5</v>
      </c>
      <c r="L14" s="148">
        <f>'3.3.1'!L14/'3.3.1.a'!$L$79</f>
        <v>1.3713843847671419E-4</v>
      </c>
      <c r="M14" s="148">
        <f>'3.3.1'!M14/'3.3.1.a'!$M$79</f>
        <v>1.4399218596225564E-4</v>
      </c>
    </row>
    <row r="15" spans="1:13" s="109" customFormat="1" ht="20.100000000000001" customHeight="1" x14ac:dyDescent="0.25">
      <c r="A15" s="60" t="s">
        <v>499</v>
      </c>
      <c r="B15" s="109" t="s">
        <v>500</v>
      </c>
      <c r="C15" s="148">
        <f>'3.3.1'!C15/'3.3.1.a'!$C$79</f>
        <v>2.531871064202991E-4</v>
      </c>
      <c r="D15" s="148">
        <f>'3.3.1'!D15/'3.3.1.a'!$D$79</f>
        <v>2.6744050932185534E-4</v>
      </c>
      <c r="E15" s="148">
        <f>'3.3.1'!E15/'3.3.1.a'!$E$79</f>
        <v>2.6165400296908662E-4</v>
      </c>
      <c r="F15" s="148">
        <f>'3.3.1'!F15/'3.3.1.a'!$F$79</f>
        <v>2.972139457723818E-4</v>
      </c>
      <c r="G15" s="148">
        <f>'3.3.1'!G15/'3.3.1.a'!$G$79</f>
        <v>3.0101426538492351E-4</v>
      </c>
      <c r="H15" s="148">
        <f>'3.3.1'!H15/'3.3.1.a'!$H$79</f>
        <v>3.2871646122202135E-4</v>
      </c>
      <c r="I15" s="148">
        <f>'3.3.1'!I15/'3.3.1.a'!$I$79</f>
        <v>3.5882645219152676E-4</v>
      </c>
      <c r="J15" s="148">
        <f>'3.3.1'!J15/'3.3.1.a'!$J$79</f>
        <v>3.7943320250556021E-4</v>
      </c>
      <c r="K15" s="148">
        <f>'3.3.1'!K15/'3.3.1.a'!$K$79</f>
        <v>3.8984427253092131E-4</v>
      </c>
      <c r="L15" s="148">
        <f>'3.3.1'!L15/'3.3.1.a'!$L$79</f>
        <v>3.8702580448443386E-4</v>
      </c>
      <c r="M15" s="148">
        <f>'3.3.1'!M15/'3.3.1.a'!$M$79</f>
        <v>4.1715766225051493E-4</v>
      </c>
    </row>
    <row r="16" spans="1:13" s="109" customFormat="1" ht="20.100000000000001" customHeight="1" x14ac:dyDescent="0.25">
      <c r="A16" s="60" t="s">
        <v>501</v>
      </c>
      <c r="B16" s="109" t="s">
        <v>464</v>
      </c>
      <c r="C16" s="148">
        <f>'3.3.1'!C16/'3.3.1.a'!$C$79</f>
        <v>3.2202425313639475E-3</v>
      </c>
      <c r="D16" s="148">
        <f>'3.3.1'!D16/'3.3.1.a'!$D$79</f>
        <v>3.0038036918491121E-3</v>
      </c>
      <c r="E16" s="148">
        <f>'3.3.1'!E16/'3.3.1.a'!$E$79</f>
        <v>2.7652477676175912E-3</v>
      </c>
      <c r="F16" s="148">
        <f>'3.3.1'!F16/'3.3.1.a'!$F$79</f>
        <v>2.7224249312518393E-3</v>
      </c>
      <c r="G16" s="148">
        <f>'3.3.1'!G16/'3.3.1.a'!$G$79</f>
        <v>2.7401020458211029E-3</v>
      </c>
      <c r="H16" s="148">
        <f>'3.3.1'!H16/'3.3.1.a'!$H$79</f>
        <v>2.8746746110030258E-3</v>
      </c>
      <c r="I16" s="148">
        <f>'3.3.1'!I16/'3.3.1.a'!$I$79</f>
        <v>2.8402252030826909E-3</v>
      </c>
      <c r="J16" s="148">
        <f>'3.3.1'!J16/'3.3.1.a'!$J$79</f>
        <v>2.9511955146278965E-3</v>
      </c>
      <c r="K16" s="148">
        <f>'3.3.1'!K16/'3.3.1.a'!$K$79</f>
        <v>2.7752896882795477E-3</v>
      </c>
      <c r="L16" s="148">
        <f>'3.3.1'!L16/'3.3.1.a'!$L$79</f>
        <v>2.5619955903832827E-3</v>
      </c>
      <c r="M16" s="148">
        <f>'3.3.1'!M16/'3.3.1.a'!$M$79</f>
        <v>2.9188629186187565E-3</v>
      </c>
    </row>
    <row r="17" spans="1:13" s="109" customFormat="1" ht="20.100000000000001" customHeight="1" x14ac:dyDescent="0.25">
      <c r="A17" s="60" t="s">
        <v>502</v>
      </c>
      <c r="B17" s="109" t="s">
        <v>503</v>
      </c>
      <c r="C17" s="148">
        <f>'3.3.1'!C17/'3.3.1.a'!$C$79</f>
        <v>1.0919128493401824E-4</v>
      </c>
      <c r="D17" s="148">
        <f>'3.3.1'!D17/'3.3.1.a'!$D$79</f>
        <v>9.4902935234172868E-5</v>
      </c>
      <c r="E17" s="148">
        <f>'3.3.1'!E17/'3.3.1.a'!$E$79</f>
        <v>9.7592246323194057E-5</v>
      </c>
      <c r="F17" s="148">
        <f>'3.3.1'!F17/'3.3.1.a'!$F$79</f>
        <v>7.4383009060849994E-5</v>
      </c>
      <c r="G17" s="148">
        <f>'3.3.1'!G17/'3.3.1.a'!$G$79</f>
        <v>7.7927457140246692E-5</v>
      </c>
      <c r="H17" s="148">
        <f>'3.3.1'!H17/'3.3.1.a'!$H$79</f>
        <v>9.2787942522140973E-5</v>
      </c>
      <c r="I17" s="148">
        <f>'3.3.1'!I17/'3.3.1.a'!$I$79</f>
        <v>1.0443888807301197E-4</v>
      </c>
      <c r="J17" s="148">
        <f>'3.3.1'!J17/'3.3.1.a'!$J$79</f>
        <v>1.1098530542956115E-4</v>
      </c>
      <c r="K17" s="148">
        <f>'3.3.1'!K17/'3.3.1.a'!$K$79</f>
        <v>1.1659681481811973E-4</v>
      </c>
      <c r="L17" s="148">
        <f>'3.3.1'!L17/'3.3.1.a'!$L$79</f>
        <v>1.1371286577666528E-4</v>
      </c>
      <c r="M17" s="148">
        <f>'3.3.1'!M17/'3.3.1.a'!$M$79</f>
        <v>1.220324637852675E-4</v>
      </c>
    </row>
    <row r="18" spans="1:13" s="108" customFormat="1" ht="20.100000000000001" customHeight="1" x14ac:dyDescent="0.25">
      <c r="A18" s="108">
        <v>2122</v>
      </c>
      <c r="B18" s="108" t="s">
        <v>837</v>
      </c>
      <c r="C18" s="214">
        <f>'3.3.1'!C18/'3.3.1.a'!$C$79</f>
        <v>1.3050436622955047E-2</v>
      </c>
      <c r="D18" s="214">
        <f>'3.3.1'!D18/'3.3.1.a'!$D$79</f>
        <v>1.2484970461902091E-2</v>
      </c>
      <c r="E18" s="214">
        <f>'3.3.1'!E18/'3.3.1.a'!$E$79</f>
        <v>1.1885119922903737E-2</v>
      </c>
      <c r="F18" s="214">
        <f>'3.3.1'!F18/'3.3.1.a'!$F$79</f>
        <v>1.1702824226562325E-2</v>
      </c>
      <c r="G18" s="214">
        <f>'3.3.1'!G18/'3.3.1.a'!$G$79</f>
        <v>1.2062738700245526E-2</v>
      </c>
      <c r="H18" s="214">
        <f>'3.3.1'!H18/'3.3.1.a'!$H$79</f>
        <v>1.2308813833515928E-2</v>
      </c>
      <c r="I18" s="214">
        <f>'3.3.1'!I18/'3.3.1.a'!$I$79</f>
        <v>1.2496428644345935E-2</v>
      </c>
      <c r="J18" s="214">
        <f>'3.3.1'!J18/'3.3.1.a'!$J$79</f>
        <v>1.3565039844274082E-2</v>
      </c>
      <c r="K18" s="214">
        <f>'3.3.1'!K18/'3.3.1.a'!$K$79</f>
        <v>1.3822063040861114E-2</v>
      </c>
      <c r="L18" s="214">
        <f>'3.3.1'!L18/'3.3.1.a'!$L$79</f>
        <v>1.4188278869623087E-2</v>
      </c>
      <c r="M18" s="214">
        <f>'3.3.1'!M18/'3.3.1.a'!$M$79</f>
        <v>1.312664213457816E-2</v>
      </c>
    </row>
    <row r="19" spans="1:13" ht="20.100000000000001" customHeight="1" x14ac:dyDescent="0.25">
      <c r="A19" s="32">
        <v>22</v>
      </c>
      <c r="B19" s="33" t="s">
        <v>245</v>
      </c>
      <c r="C19" s="213">
        <f>'3.3.1'!C19/'3.3.1.a'!$C$79</f>
        <v>9.3820885012186554E-3</v>
      </c>
      <c r="D19" s="213">
        <f>'3.3.1'!D19/'3.3.1.a'!$D$79</f>
        <v>8.7212658981802773E-3</v>
      </c>
      <c r="E19" s="213">
        <f>'3.3.1'!E19/'3.3.1.a'!$E$79</f>
        <v>8.5500100769160467E-3</v>
      </c>
      <c r="F19" s="213">
        <f>'3.3.1'!F19/'3.3.1.a'!$F$79</f>
        <v>8.6905998323329181E-3</v>
      </c>
      <c r="G19" s="213">
        <f>'3.3.1'!G19/'3.3.1.a'!$G$79</f>
        <v>8.7298117437329924E-3</v>
      </c>
      <c r="H19" s="213">
        <f>'3.3.1'!H19/'3.3.1.a'!$H$79</f>
        <v>8.8591298390049544E-3</v>
      </c>
      <c r="I19" s="213">
        <f>'3.3.1'!I19/'3.3.1.a'!$I$79</f>
        <v>8.9993303237616545E-3</v>
      </c>
      <c r="J19" s="213">
        <f>'3.3.1'!J19/'3.3.1.a'!$J$79</f>
        <v>8.1258710074792427E-3</v>
      </c>
      <c r="K19" s="213">
        <f>'3.3.1'!K19/'3.3.1.a'!$K$79</f>
        <v>8.2026775153168675E-3</v>
      </c>
      <c r="L19" s="213">
        <f>'3.3.1'!L19/'3.3.1.a'!$L$79</f>
        <v>7.6944590915097467E-3</v>
      </c>
      <c r="M19" s="213">
        <f>'3.3.1'!M19/'3.3.1.a'!$M$79</f>
        <v>7.9046743883921609E-3</v>
      </c>
    </row>
    <row r="20" spans="1:13" ht="20.100000000000001" customHeight="1" x14ac:dyDescent="0.25">
      <c r="A20" s="32">
        <v>23</v>
      </c>
      <c r="B20" s="33" t="s">
        <v>838</v>
      </c>
      <c r="C20" s="213">
        <f>'3.3.1'!C20/'3.3.1.a'!$C$79</f>
        <v>4.6767152695409778E-3</v>
      </c>
      <c r="D20" s="213">
        <f>'3.3.1'!D20/'3.3.1.a'!$D$79</f>
        <v>4.5137741632243255E-3</v>
      </c>
      <c r="E20" s="213">
        <f>'3.3.1'!E20/'3.3.1.a'!$E$79</f>
        <v>4.3472571841587119E-3</v>
      </c>
      <c r="F20" s="213">
        <f>'3.3.1'!F20/'3.3.1.a'!$F$79</f>
        <v>4.1707781444998227E-3</v>
      </c>
      <c r="G20" s="213">
        <f>'3.3.1'!G20/'3.3.1.a'!$G$79</f>
        <v>4.3195782343652313E-3</v>
      </c>
      <c r="H20" s="213">
        <f>'3.3.1'!H20/'3.3.1.a'!$H$79</f>
        <v>4.6455953155107076E-3</v>
      </c>
      <c r="I20" s="213">
        <f>'3.3.1'!I20/'3.3.1.a'!$I$79</f>
        <v>4.8222119048907169E-3</v>
      </c>
      <c r="J20" s="213">
        <f>'3.3.1'!J20/'3.3.1.a'!$J$79</f>
        <v>5.0418145108032941E-3</v>
      </c>
      <c r="K20" s="213">
        <f>'3.3.1'!K20/'3.3.1.a'!$K$79</f>
        <v>4.8689075901331615E-3</v>
      </c>
      <c r="L20" s="213">
        <f>'3.3.1'!L20/'3.3.1.a'!$L$79</f>
        <v>4.9781129537537919E-3</v>
      </c>
      <c r="M20" s="213">
        <f>'3.3.1'!M20/'3.3.1.a'!$M$79</f>
        <v>5.2071301745580762E-3</v>
      </c>
    </row>
    <row r="21" spans="1:13" ht="20.100000000000001" customHeight="1" x14ac:dyDescent="0.25">
      <c r="A21" s="32">
        <v>24</v>
      </c>
      <c r="B21" s="33" t="s">
        <v>839</v>
      </c>
      <c r="C21" s="213">
        <f>'3.3.1'!C21/'3.3.1.a'!$C$79</f>
        <v>7.0462715640765505E-2</v>
      </c>
      <c r="D21" s="213">
        <f>'3.3.1'!D21/'3.3.1.a'!$D$79</f>
        <v>7.5915072197313915E-2</v>
      </c>
      <c r="E21" s="213">
        <f>'3.3.1'!E21/'3.3.1.a'!$E$79</f>
        <v>6.8865852911713515E-2</v>
      </c>
      <c r="F21" s="213">
        <f>'3.3.1'!F21/'3.3.1.a'!$F$79</f>
        <v>6.8695008716921496E-2</v>
      </c>
      <c r="G21" s="213">
        <f>'3.3.1'!G21/'3.3.1.a'!$G$79</f>
        <v>7.374212976095898E-2</v>
      </c>
      <c r="H21" s="213">
        <f>'3.3.1'!H21/'3.3.1.a'!$H$79</f>
        <v>0.11682651863370931</v>
      </c>
      <c r="I21" s="213">
        <f>'3.3.1'!I21/'3.3.1.a'!$I$79</f>
        <v>9.6813119949609019E-2</v>
      </c>
      <c r="J21" s="213">
        <f>'3.3.1'!J21/'3.3.1.a'!$J$79</f>
        <v>8.7590365827232897E-2</v>
      </c>
      <c r="K21" s="213">
        <f>'3.3.1'!K21/'3.3.1.a'!$K$79</f>
        <v>8.6107514266505952E-2</v>
      </c>
      <c r="L21" s="213">
        <f>'3.3.1'!L21/'3.3.1.a'!$L$79</f>
        <v>6.9872228385454122E-2</v>
      </c>
      <c r="M21" s="213">
        <f>'3.3.1'!M21/'3.3.1.a'!$M$79</f>
        <v>5.7818737598228823E-2</v>
      </c>
    </row>
    <row r="22" spans="1:13" ht="20.100000000000001" customHeight="1" x14ac:dyDescent="0.25">
      <c r="A22" s="35">
        <v>241</v>
      </c>
      <c r="B22" s="36" t="s">
        <v>308</v>
      </c>
      <c r="C22" s="146">
        <f>'3.3.1'!C22/'3.3.1.a'!$C$79</f>
        <v>5.811362654777729E-3</v>
      </c>
      <c r="D22" s="146">
        <f>'3.3.1'!D22/'3.3.1.a'!$D$79</f>
        <v>6.8849613561755424E-3</v>
      </c>
      <c r="E22" s="146">
        <f>'3.3.1'!E22/'3.3.1.a'!$E$79</f>
        <v>6.6505087363618268E-3</v>
      </c>
      <c r="F22" s="146">
        <f>'3.3.1'!F22/'3.3.1.a'!$F$79</f>
        <v>7.2003798019148061E-3</v>
      </c>
      <c r="G22" s="146">
        <f>'3.3.1'!G22/'3.3.1.a'!$G$79</f>
        <v>8.6923581886535987E-3</v>
      </c>
      <c r="H22" s="146">
        <f>'3.3.1'!H22/'3.3.1.a'!$H$79</f>
        <v>1.0604586626803603E-2</v>
      </c>
      <c r="I22" s="146">
        <f>'3.3.1'!I22/'3.3.1.a'!$I$79</f>
        <v>1.0099352452167061E-2</v>
      </c>
      <c r="J22" s="146">
        <f>'3.3.1'!J22/'3.3.1.a'!$J$79</f>
        <v>8.3590848635536497E-3</v>
      </c>
      <c r="K22" s="146">
        <f>'3.3.1'!K22/'3.3.1.a'!$K$79</f>
        <v>7.4518306871278195E-3</v>
      </c>
      <c r="L22" s="146">
        <f>'3.3.1'!L22/'3.3.1.a'!$L$79</f>
        <v>7.5225070491072169E-3</v>
      </c>
      <c r="M22" s="146">
        <f>'3.3.1'!M22/'3.3.1.a'!$M$79</f>
        <v>6.0809498133402723E-3</v>
      </c>
    </row>
    <row r="23" spans="1:13" ht="20.100000000000001" customHeight="1" x14ac:dyDescent="0.25">
      <c r="A23" s="35">
        <v>242</v>
      </c>
      <c r="B23" s="36" t="s">
        <v>309</v>
      </c>
      <c r="C23" s="146">
        <f>'3.3.1'!C23/'3.3.1.a'!$C$79</f>
        <v>5.9889599813329593E-2</v>
      </c>
      <c r="D23" s="146">
        <f>'3.3.1'!D23/'3.3.1.a'!$D$79</f>
        <v>6.42379614564767E-2</v>
      </c>
      <c r="E23" s="146">
        <f>'3.3.1'!E23/'3.3.1.a'!$E$79</f>
        <v>5.8512916399589505E-2</v>
      </c>
      <c r="F23" s="146">
        <f>'3.3.1'!F23/'3.3.1.a'!$F$79</f>
        <v>5.8218753493573402E-2</v>
      </c>
      <c r="G23" s="146">
        <f>'3.3.1'!G23/'3.3.1.a'!$G$79</f>
        <v>6.1379319604805513E-2</v>
      </c>
      <c r="H23" s="146">
        <f>'3.3.1'!H23/'3.3.1.a'!$H$79</f>
        <v>0.10145777274070047</v>
      </c>
      <c r="I23" s="146">
        <f>'3.3.1'!I23/'3.3.1.a'!$I$79</f>
        <v>8.163671222307399E-2</v>
      </c>
      <c r="J23" s="146">
        <f>'3.3.1'!J23/'3.3.1.a'!$J$79</f>
        <v>7.5042921503589863E-2</v>
      </c>
      <c r="K23" s="146">
        <f>'3.3.1'!K23/'3.3.1.a'!$K$79</f>
        <v>7.474951262794241E-2</v>
      </c>
      <c r="L23" s="146">
        <f>'3.3.1'!L23/'3.3.1.a'!$L$79</f>
        <v>5.867449785016908E-2</v>
      </c>
      <c r="M23" s="146">
        <f>'3.3.1'!M23/'3.3.1.a'!$M$79</f>
        <v>4.7973616845921968E-2</v>
      </c>
    </row>
    <row r="24" spans="1:13" ht="20.100000000000001" customHeight="1" x14ac:dyDescent="0.25">
      <c r="A24" s="35">
        <v>243</v>
      </c>
      <c r="B24" s="36" t="s">
        <v>310</v>
      </c>
      <c r="C24" s="146">
        <f>'3.3.1'!C24/'3.3.1.a'!$C$79</f>
        <v>4.7617531726581765E-3</v>
      </c>
      <c r="D24" s="146">
        <f>'3.3.1'!D24/'3.3.1.a'!$D$79</f>
        <v>4.7921493846616522E-3</v>
      </c>
      <c r="E24" s="146">
        <f>'3.3.1'!E24/'3.3.1.a'!$E$79</f>
        <v>3.7024277757621966E-3</v>
      </c>
      <c r="F24" s="146">
        <f>'3.3.1'!F24/'3.3.1.a'!$F$79</f>
        <v>3.275875421433299E-3</v>
      </c>
      <c r="G24" s="146">
        <f>'3.3.1'!G24/'3.3.1.a'!$G$79</f>
        <v>3.6704519674998796E-3</v>
      </c>
      <c r="H24" s="146">
        <f>'3.3.1'!H24/'3.3.1.a'!$H$79</f>
        <v>4.764159266205225E-3</v>
      </c>
      <c r="I24" s="146">
        <f>'3.3.1'!I24/'3.3.1.a'!$I$79</f>
        <v>5.0770552743679498E-3</v>
      </c>
      <c r="J24" s="146">
        <f>'3.3.1'!J24/'3.3.1.a'!$J$79</f>
        <v>4.1883594600893937E-3</v>
      </c>
      <c r="K24" s="146">
        <f>'3.3.1'!K24/'3.3.1.a'!$K$79</f>
        <v>3.9061709514357297E-3</v>
      </c>
      <c r="L24" s="146">
        <f>'3.3.1'!L24/'3.3.1.a'!$L$79</f>
        <v>3.6752234861778307E-3</v>
      </c>
      <c r="M24" s="146">
        <f>'3.3.1'!M24/'3.3.1.a'!$M$79</f>
        <v>3.7641709389665805E-3</v>
      </c>
    </row>
    <row r="25" spans="1:13" ht="20.100000000000001" customHeight="1" x14ac:dyDescent="0.25">
      <c r="A25" s="32">
        <v>25</v>
      </c>
      <c r="B25" s="33" t="s">
        <v>248</v>
      </c>
      <c r="C25" s="213">
        <f>'3.3.1'!C25/'3.3.1.a'!$C$79</f>
        <v>1.5839157803718348E-3</v>
      </c>
      <c r="D25" s="213">
        <f>'3.3.1'!D25/'3.3.1.a'!$D$79</f>
        <v>2.7172703794137529E-3</v>
      </c>
      <c r="E25" s="213">
        <f>'3.3.1'!E25/'3.3.1.a'!$E$79</f>
        <v>2.9947333068668629E-3</v>
      </c>
      <c r="F25" s="213">
        <f>'3.3.1'!F25/'3.3.1.a'!$F$79</f>
        <v>4.6922929601428574E-3</v>
      </c>
      <c r="G25" s="213">
        <f>'3.3.1'!G25/'3.3.1.a'!$G$79</f>
        <v>5.1523564418317191E-3</v>
      </c>
      <c r="H25" s="213">
        <f>'3.3.1'!H25/'3.3.1.a'!$H$79</f>
        <v>4.1110621578685164E-3</v>
      </c>
      <c r="I25" s="213">
        <f>'3.3.1'!I25/'3.3.1.a'!$I$79</f>
        <v>4.3366132711209239E-3</v>
      </c>
      <c r="J25" s="213">
        <f>'3.3.1'!J25/'3.3.1.a'!$J$79</f>
        <v>3.3333301447745919E-3</v>
      </c>
      <c r="K25" s="213">
        <f>'3.3.1'!K25/'3.3.1.a'!$K$79</f>
        <v>3.3838102576704263E-3</v>
      </c>
      <c r="L25" s="213">
        <f>'3.3.1'!L25/'3.3.1.a'!$L$79</f>
        <v>2.2186336347360647E-3</v>
      </c>
      <c r="M25" s="213">
        <f>'3.3.1'!M25/'3.3.1.a'!$M$79</f>
        <v>1.5153011417598644E-3</v>
      </c>
    </row>
    <row r="26" spans="1:13" ht="20.100000000000001" customHeight="1" x14ac:dyDescent="0.25">
      <c r="A26" s="35">
        <v>251</v>
      </c>
      <c r="B26" s="36" t="s">
        <v>311</v>
      </c>
      <c r="C26" s="146">
        <f>'3.3.1'!C26/'3.3.1.a'!$C$79</f>
        <v>0</v>
      </c>
      <c r="D26" s="146">
        <f>'3.3.1'!D26/'3.3.1.a'!$D$79</f>
        <v>0</v>
      </c>
      <c r="E26" s="146">
        <f>'3.3.1'!E26/'3.3.1.a'!$E$79</f>
        <v>0</v>
      </c>
      <c r="F26" s="146">
        <f>'3.3.1'!F26/'3.3.1.a'!$F$79</f>
        <v>0</v>
      </c>
      <c r="G26" s="146">
        <f>'3.3.1'!G26/'3.3.1.a'!$G$79</f>
        <v>0</v>
      </c>
      <c r="H26" s="146">
        <f>'3.3.1'!H26/'3.3.1.a'!$H$79</f>
        <v>0</v>
      </c>
      <c r="I26" s="146">
        <f>'3.3.1'!I26/'3.3.1.a'!$I$79</f>
        <v>0</v>
      </c>
      <c r="J26" s="146">
        <f>'3.3.1'!J26/'3.3.1.a'!$J$79</f>
        <v>0</v>
      </c>
      <c r="K26" s="146">
        <f>'3.3.1'!K26/'3.3.1.a'!$K$79</f>
        <v>0</v>
      </c>
      <c r="L26" s="146">
        <f>'3.3.1'!L26/'3.3.1.a'!$L$79</f>
        <v>0</v>
      </c>
      <c r="M26" s="146">
        <f>'3.3.1'!M26/'3.3.1.a'!$M$79</f>
        <v>0</v>
      </c>
    </row>
    <row r="27" spans="1:13" ht="20.100000000000001" customHeight="1" x14ac:dyDescent="0.25">
      <c r="A27" s="35">
        <v>252</v>
      </c>
      <c r="B27" s="36" t="s">
        <v>312</v>
      </c>
      <c r="C27" s="146">
        <f>'3.3.1'!C27/'3.3.1.a'!$C$79</f>
        <v>1.5839157803718348E-3</v>
      </c>
      <c r="D27" s="146">
        <f>'3.3.1'!D27/'3.3.1.a'!$D$79</f>
        <v>2.7172703794137529E-3</v>
      </c>
      <c r="E27" s="146">
        <f>'3.3.1'!E27/'3.3.1.a'!$E$79</f>
        <v>2.9947333068668629E-3</v>
      </c>
      <c r="F27" s="146">
        <f>'3.3.1'!F27/'3.3.1.a'!$F$79</f>
        <v>4.6922929601428574E-3</v>
      </c>
      <c r="G27" s="146">
        <f>'3.3.1'!G27/'3.3.1.a'!$G$79</f>
        <v>5.1523564418317191E-3</v>
      </c>
      <c r="H27" s="146">
        <f>'3.3.1'!H27/'3.3.1.a'!$H$79</f>
        <v>4.1110621578685164E-3</v>
      </c>
      <c r="I27" s="146">
        <f>'3.3.1'!I27/'3.3.1.a'!$I$79</f>
        <v>4.3366132711209239E-3</v>
      </c>
      <c r="J27" s="146">
        <f>'3.3.1'!J27/'3.3.1.a'!$J$79</f>
        <v>3.3333301447745919E-3</v>
      </c>
      <c r="K27" s="146">
        <f>'3.3.1'!K27/'3.3.1.a'!$K$79</f>
        <v>3.3838102576704263E-3</v>
      </c>
      <c r="L27" s="146">
        <f>'3.3.1'!L27/'3.3.1.a'!$L$79</f>
        <v>2.2186336347360647E-3</v>
      </c>
      <c r="M27" s="146">
        <f>'3.3.1'!M27/'3.3.1.a'!$M$79</f>
        <v>1.5153011417598644E-3</v>
      </c>
    </row>
    <row r="28" spans="1:13" ht="20.100000000000001" customHeight="1" x14ac:dyDescent="0.25">
      <c r="A28" s="35">
        <v>253</v>
      </c>
      <c r="B28" s="36" t="s">
        <v>313</v>
      </c>
      <c r="C28" s="146">
        <f>'3.3.1'!C28/'3.3.1.a'!$C$79</f>
        <v>0</v>
      </c>
      <c r="D28" s="146">
        <f>'3.3.1'!D28/'3.3.1.a'!$D$79</f>
        <v>0</v>
      </c>
      <c r="E28" s="146">
        <f>'3.3.1'!E28/'3.3.1.a'!$E$79</f>
        <v>0</v>
      </c>
      <c r="F28" s="146">
        <f>'3.3.1'!F28/'3.3.1.a'!$F$79</f>
        <v>0</v>
      </c>
      <c r="G28" s="146">
        <f>'3.3.1'!G28/'3.3.1.a'!$G$79</f>
        <v>0</v>
      </c>
      <c r="H28" s="146">
        <f>'3.3.1'!H28/'3.3.1.a'!$H$79</f>
        <v>0</v>
      </c>
      <c r="I28" s="146">
        <f>'3.3.1'!I28/'3.3.1.a'!$I$79</f>
        <v>0</v>
      </c>
      <c r="J28" s="146">
        <f>'3.3.1'!J28/'3.3.1.a'!$J$79</f>
        <v>0</v>
      </c>
      <c r="K28" s="146">
        <f>'3.3.1'!K28/'3.3.1.a'!$K$79</f>
        <v>0</v>
      </c>
      <c r="L28" s="146">
        <f>'3.3.1'!L28/'3.3.1.a'!$L$79</f>
        <v>0</v>
      </c>
      <c r="M28" s="146">
        <f>'3.3.1'!M28/'3.3.1.a'!$M$79</f>
        <v>0</v>
      </c>
    </row>
    <row r="29" spans="1:13" ht="20.100000000000001" customHeight="1" x14ac:dyDescent="0.25">
      <c r="A29" s="32">
        <v>26</v>
      </c>
      <c r="B29" s="33" t="s">
        <v>243</v>
      </c>
      <c r="C29" s="213">
        <f>'3.3.1'!C29/'3.3.1.a'!$C$79</f>
        <v>6.1905191083261049E-2</v>
      </c>
      <c r="D29" s="213">
        <f>'3.3.1'!D29/'3.3.1.a'!$D$79</f>
        <v>6.31129492940746E-2</v>
      </c>
      <c r="E29" s="213">
        <f>'3.3.1'!E29/'3.3.1.a'!$E$79</f>
        <v>6.3759360529264883E-2</v>
      </c>
      <c r="F29" s="213">
        <f>'3.3.1'!F29/'3.3.1.a'!$F$79</f>
        <v>5.9841010755314838E-2</v>
      </c>
      <c r="G29" s="213">
        <f>'3.3.1'!G29/'3.3.1.a'!$G$79</f>
        <v>6.1251539254915721E-2</v>
      </c>
      <c r="H29" s="213">
        <f>'3.3.1'!H29/'3.3.1.a'!$H$79</f>
        <v>6.0244100927005162E-2</v>
      </c>
      <c r="I29" s="213">
        <f>'3.3.1'!I29/'3.3.1.a'!$I$79</f>
        <v>6.468570164304141E-2</v>
      </c>
      <c r="J29" s="213">
        <f>'3.3.1'!J29/'3.3.1.a'!$J$79</f>
        <v>6.1225783016414306E-2</v>
      </c>
      <c r="K29" s="213">
        <f>'3.3.1'!K29/'3.3.1.a'!$K$79</f>
        <v>6.3903577325189198E-2</v>
      </c>
      <c r="L29" s="213">
        <f>'3.3.1'!L29/'3.3.1.a'!$L$79</f>
        <v>6.5354415512793487E-2</v>
      </c>
      <c r="M29" s="213">
        <f>'3.3.1'!M29/'3.3.1.a'!$M$79</f>
        <v>7.8605278684196284E-2</v>
      </c>
    </row>
    <row r="30" spans="1:13" ht="20.100000000000001" customHeight="1" x14ac:dyDescent="0.25">
      <c r="A30" s="35">
        <v>261</v>
      </c>
      <c r="B30" s="36" t="s">
        <v>314</v>
      </c>
      <c r="C30" s="146">
        <f>'3.3.1'!C30/'3.3.1.a'!$C$79</f>
        <v>0</v>
      </c>
      <c r="D30" s="146">
        <f>'3.3.1'!D30/'3.3.1.a'!$D$79</f>
        <v>0</v>
      </c>
      <c r="E30" s="146">
        <f>'3.3.1'!E30/'3.3.1.a'!$E$79</f>
        <v>0</v>
      </c>
      <c r="F30" s="146">
        <f>'3.3.1'!F30/'3.3.1.a'!$F$79</f>
        <v>0</v>
      </c>
      <c r="G30" s="146">
        <f>'3.3.1'!G30/'3.3.1.a'!$G$79</f>
        <v>0</v>
      </c>
      <c r="H30" s="146">
        <f>'3.3.1'!H30/'3.3.1.a'!$H$79</f>
        <v>0</v>
      </c>
      <c r="I30" s="146">
        <f>'3.3.1'!I30/'3.3.1.a'!$I$79</f>
        <v>0</v>
      </c>
      <c r="J30" s="146">
        <f>'3.3.1'!J30/'3.3.1.a'!$J$79</f>
        <v>0</v>
      </c>
      <c r="K30" s="146">
        <f>'3.3.1'!K30/'3.3.1.a'!$K$79</f>
        <v>0</v>
      </c>
      <c r="L30" s="146">
        <f>'3.3.1'!L30/'3.3.1.a'!$L$79</f>
        <v>0</v>
      </c>
      <c r="M30" s="146">
        <f>'3.3.1'!M30/'3.3.1.a'!$M$79</f>
        <v>0</v>
      </c>
    </row>
    <row r="31" spans="1:13" ht="20.100000000000001" customHeight="1" x14ac:dyDescent="0.25">
      <c r="A31" s="107">
        <v>2611</v>
      </c>
      <c r="B31" s="107" t="s">
        <v>286</v>
      </c>
      <c r="C31" s="217">
        <f>'3.3.1'!C31/'3.3.1.a'!$C$79</f>
        <v>0</v>
      </c>
      <c r="D31" s="217">
        <f>'3.3.1'!D31/'3.3.1.a'!$D$79</f>
        <v>0</v>
      </c>
      <c r="E31" s="217">
        <f>'3.3.1'!E31/'3.3.1.a'!$E$79</f>
        <v>0</v>
      </c>
      <c r="F31" s="217">
        <f>'3.3.1'!F31/'3.3.1.a'!$F$79</f>
        <v>0</v>
      </c>
      <c r="G31" s="217">
        <f>'3.3.1'!G31/'3.3.1.a'!$G$79</f>
        <v>0</v>
      </c>
      <c r="H31" s="217">
        <f>'3.3.1'!H31/'3.3.1.a'!$H$79</f>
        <v>0</v>
      </c>
      <c r="I31" s="217">
        <f>'3.3.1'!I31/'3.3.1.a'!$I$79</f>
        <v>0</v>
      </c>
      <c r="J31" s="217">
        <f>'3.3.1'!J31/'3.3.1.a'!$J$79</f>
        <v>0</v>
      </c>
      <c r="K31" s="217">
        <f>'3.3.1'!K31/'3.3.1.a'!$K$79</f>
        <v>0</v>
      </c>
      <c r="L31" s="217">
        <f>'3.3.1'!L31/'3.3.1.a'!$L$79</f>
        <v>0</v>
      </c>
      <c r="M31" s="217">
        <f>'3.3.1'!M31/'3.3.1.a'!$M$79</f>
        <v>0</v>
      </c>
    </row>
    <row r="32" spans="1:13" ht="20.100000000000001" customHeight="1" x14ac:dyDescent="0.25">
      <c r="A32" s="107">
        <v>2612</v>
      </c>
      <c r="B32" s="107" t="s">
        <v>287</v>
      </c>
      <c r="C32" s="217">
        <f>'3.3.1'!C32/'3.3.1.a'!$C$79</f>
        <v>0</v>
      </c>
      <c r="D32" s="217">
        <f>'3.3.1'!D32/'3.3.1.a'!$D$79</f>
        <v>0</v>
      </c>
      <c r="E32" s="217">
        <f>'3.3.1'!E32/'3.3.1.a'!$E$79</f>
        <v>0</v>
      </c>
      <c r="F32" s="217">
        <f>'3.3.1'!F32/'3.3.1.a'!$F$79</f>
        <v>0</v>
      </c>
      <c r="G32" s="217">
        <f>'3.3.1'!G32/'3.3.1.a'!$G$79</f>
        <v>0</v>
      </c>
      <c r="H32" s="217">
        <f>'3.3.1'!H32/'3.3.1.a'!$H$79</f>
        <v>0</v>
      </c>
      <c r="I32" s="217">
        <f>'3.3.1'!I32/'3.3.1.a'!$I$79</f>
        <v>0</v>
      </c>
      <c r="J32" s="217">
        <f>'3.3.1'!J32/'3.3.1.a'!$J$79</f>
        <v>0</v>
      </c>
      <c r="K32" s="217">
        <f>'3.3.1'!K32/'3.3.1.a'!$K$79</f>
        <v>0</v>
      </c>
      <c r="L32" s="217">
        <f>'3.3.1'!L32/'3.3.1.a'!$L$79</f>
        <v>0</v>
      </c>
      <c r="M32" s="217">
        <f>'3.3.1'!M32/'3.3.1.a'!$M$79</f>
        <v>0</v>
      </c>
    </row>
    <row r="33" spans="1:13" ht="20.100000000000001" customHeight="1" x14ac:dyDescent="0.25">
      <c r="A33" s="35">
        <v>262</v>
      </c>
      <c r="B33" s="36" t="s">
        <v>315</v>
      </c>
      <c r="C33" s="146">
        <f>'3.3.1'!C33/'3.3.1.a'!$C$79</f>
        <v>3.0847516738101113E-4</v>
      </c>
      <c r="D33" s="146">
        <f>'3.3.1'!D33/'3.3.1.a'!$D$79</f>
        <v>2.5221856999503242E-4</v>
      </c>
      <c r="E33" s="146">
        <f>'3.3.1'!E33/'3.3.1.a'!$E$79</f>
        <v>2.7060373079059499E-4</v>
      </c>
      <c r="F33" s="146">
        <f>'3.3.1'!F33/'3.3.1.a'!$F$79</f>
        <v>3.528836528604163E-4</v>
      </c>
      <c r="G33" s="146">
        <f>'3.3.1'!G33/'3.3.1.a'!$G$79</f>
        <v>5.358060967481479E-4</v>
      </c>
      <c r="H33" s="146">
        <f>'3.3.1'!H33/'3.3.1.a'!$H$79</f>
        <v>4.5244121964372653E-4</v>
      </c>
      <c r="I33" s="146">
        <f>'3.3.1'!I33/'3.3.1.a'!$I$79</f>
        <v>7.3149015107185327E-4</v>
      </c>
      <c r="J33" s="146">
        <f>'3.3.1'!J33/'3.3.1.a'!$J$79</f>
        <v>5.453866954545952E-4</v>
      </c>
      <c r="K33" s="146">
        <f>'3.3.1'!K33/'3.3.1.a'!$K$79</f>
        <v>5.1822385643578563E-4</v>
      </c>
      <c r="L33" s="146">
        <f>'3.3.1'!L33/'3.3.1.a'!$L$79</f>
        <v>3.3036648873100869E-4</v>
      </c>
      <c r="M33" s="146">
        <f>'3.3.1'!M33/'3.3.1.a'!$M$79</f>
        <v>5.3457947577443187E-4</v>
      </c>
    </row>
    <row r="34" spans="1:13" ht="20.100000000000001" customHeight="1" x14ac:dyDescent="0.25">
      <c r="A34" s="107">
        <v>2621</v>
      </c>
      <c r="B34" s="107" t="s">
        <v>286</v>
      </c>
      <c r="C34" s="217">
        <f>'3.3.1'!C34/'3.3.1.a'!$C$79</f>
        <v>3.075474871275169E-4</v>
      </c>
      <c r="D34" s="217">
        <f>'3.3.1'!D34/'3.3.1.a'!$D$79</f>
        <v>2.4565613166126725E-4</v>
      </c>
      <c r="E34" s="217">
        <f>'3.3.1'!E34/'3.3.1.a'!$E$79</f>
        <v>2.6830677033566061E-4</v>
      </c>
      <c r="F34" s="217">
        <f>'3.3.1'!F34/'3.3.1.a'!$F$79</f>
        <v>3.4576750558882772E-4</v>
      </c>
      <c r="G34" s="217">
        <f>'3.3.1'!G34/'3.3.1.a'!$G$79</f>
        <v>5.3418691035227314E-4</v>
      </c>
      <c r="H34" s="217">
        <f>'3.3.1'!H34/'3.3.1.a'!$H$79</f>
        <v>4.5140766057967036E-4</v>
      </c>
      <c r="I34" s="217">
        <f>'3.3.1'!I34/'3.3.1.a'!$I$79</f>
        <v>7.2993947314433066E-4</v>
      </c>
      <c r="J34" s="217">
        <f>'3.3.1'!J34/'3.3.1.a'!$J$79</f>
        <v>5.4497170696249007E-4</v>
      </c>
      <c r="K34" s="217">
        <f>'3.3.1'!K34/'3.3.1.a'!$K$79</f>
        <v>5.0197746692278182E-4</v>
      </c>
      <c r="L34" s="217">
        <f>'3.3.1'!L34/'3.3.1.a'!$L$79</f>
        <v>3.3036648873100869E-4</v>
      </c>
      <c r="M34" s="217">
        <f>'3.3.1'!M34/'3.3.1.a'!$M$79</f>
        <v>5.3385434480542862E-4</v>
      </c>
    </row>
    <row r="35" spans="1:13" ht="20.100000000000001" customHeight="1" x14ac:dyDescent="0.25">
      <c r="A35" s="107">
        <v>2622</v>
      </c>
      <c r="B35" s="107" t="s">
        <v>287</v>
      </c>
      <c r="C35" s="217">
        <f>'3.3.1'!C35/'3.3.1.a'!$C$79</f>
        <v>9.2768025349428319E-7</v>
      </c>
      <c r="D35" s="217">
        <f>'3.3.1'!D35/'3.3.1.a'!$D$79</f>
        <v>6.5624383337651978E-6</v>
      </c>
      <c r="E35" s="217">
        <f>'3.3.1'!E35/'3.3.1.a'!$E$79</f>
        <v>2.29696045493441E-6</v>
      </c>
      <c r="F35" s="217">
        <f>'3.3.1'!F35/'3.3.1.a'!$F$79</f>
        <v>7.1161472715886104E-6</v>
      </c>
      <c r="G35" s="217">
        <f>'3.3.1'!G35/'3.3.1.a'!$G$79</f>
        <v>1.6191863958748239E-6</v>
      </c>
      <c r="H35" s="217">
        <f>'3.3.1'!H35/'3.3.1.a'!$H$79</f>
        <v>1.0335590640561448E-6</v>
      </c>
      <c r="I35" s="217">
        <f>'3.3.1'!I35/'3.3.1.a'!$I$79</f>
        <v>1.5506779275226944E-6</v>
      </c>
      <c r="J35" s="217">
        <f>'3.3.1'!J35/'3.3.1.a'!$J$79</f>
        <v>4.1498849210513073E-7</v>
      </c>
      <c r="K35" s="217">
        <f>'3.3.1'!K35/'3.3.1.a'!$K$79</f>
        <v>1.6246389513003808E-5</v>
      </c>
      <c r="L35" s="217">
        <f>'3.3.1'!L35/'3.3.1.a'!$L$79</f>
        <v>0</v>
      </c>
      <c r="M35" s="217">
        <f>'3.3.1'!M35/'3.3.1.a'!$M$79</f>
        <v>7.2513096900324673E-7</v>
      </c>
    </row>
    <row r="36" spans="1:13" ht="20.100000000000001" customHeight="1" x14ac:dyDescent="0.25">
      <c r="A36" s="35">
        <v>263</v>
      </c>
      <c r="B36" s="36" t="s">
        <v>310</v>
      </c>
      <c r="C36" s="146">
        <f>'3.3.1'!C36/'3.3.1.a'!$C$79</f>
        <v>6.1596715915880028E-2</v>
      </c>
      <c r="D36" s="146">
        <f>'3.3.1'!D36/'3.3.1.a'!$D$79</f>
        <v>6.2860730724079564E-2</v>
      </c>
      <c r="E36" s="146">
        <f>'3.3.1'!E36/'3.3.1.a'!$E$79</f>
        <v>6.3488756798474294E-2</v>
      </c>
      <c r="F36" s="146">
        <f>'3.3.1'!F36/'3.3.1.a'!$F$79</f>
        <v>5.9488127102454422E-2</v>
      </c>
      <c r="G36" s="146">
        <f>'3.3.1'!G36/'3.3.1.a'!$G$79</f>
        <v>6.0715733158167563E-2</v>
      </c>
      <c r="H36" s="146">
        <f>'3.3.1'!H36/'3.3.1.a'!$H$79</f>
        <v>5.9791659707361437E-2</v>
      </c>
      <c r="I36" s="146">
        <f>'3.3.1'!I36/'3.3.1.a'!$I$79</f>
        <v>6.3954211491969559E-2</v>
      </c>
      <c r="J36" s="146">
        <f>'3.3.1'!J36/'3.3.1.a'!$J$79</f>
        <v>6.0680396320959701E-2</v>
      </c>
      <c r="K36" s="146">
        <f>'3.3.1'!K36/'3.3.1.a'!$K$79</f>
        <v>6.3385353468753389E-2</v>
      </c>
      <c r="L36" s="146">
        <f>'3.3.1'!L36/'3.3.1.a'!$L$79</f>
        <v>6.5024049024062475E-2</v>
      </c>
      <c r="M36" s="146">
        <f>'3.3.1'!M36/'3.3.1.a'!$M$79</f>
        <v>7.8070699208421857E-2</v>
      </c>
    </row>
    <row r="37" spans="1:13" ht="20.100000000000001" customHeight="1" x14ac:dyDescent="0.25">
      <c r="A37" s="107">
        <v>2631</v>
      </c>
      <c r="B37" s="107" t="s">
        <v>286</v>
      </c>
      <c r="C37" s="217">
        <f>'3.3.1'!C37/'3.3.1.a'!$C$79</f>
        <v>5.7741271469606156E-2</v>
      </c>
      <c r="D37" s="217">
        <f>'3.3.1'!D37/'3.3.1.a'!$D$79</f>
        <v>5.971183496459604E-2</v>
      </c>
      <c r="E37" s="217">
        <f>'3.3.1'!E37/'3.3.1.a'!$E$79</f>
        <v>5.9293605002719144E-2</v>
      </c>
      <c r="F37" s="217">
        <f>'3.3.1'!F37/'3.3.1.a'!$F$79</f>
        <v>5.6771887733249683E-2</v>
      </c>
      <c r="G37" s="217">
        <f>'3.3.1'!G37/'3.3.1.a'!$G$79</f>
        <v>5.7814760308853859E-2</v>
      </c>
      <c r="H37" s="217">
        <f>'3.3.1'!H37/'3.3.1.a'!$H$79</f>
        <v>5.7582518784201557E-2</v>
      </c>
      <c r="I37" s="217">
        <f>'3.3.1'!I37/'3.3.1.a'!$I$79</f>
        <v>6.1096420068490039E-2</v>
      </c>
      <c r="J37" s="217">
        <f>'3.3.1'!J37/'3.3.1.a'!$J$79</f>
        <v>5.8849723182623076E-2</v>
      </c>
      <c r="K37" s="217">
        <f>'3.3.1'!K37/'3.3.1.a'!$K$79</f>
        <v>6.1282029659089951E-2</v>
      </c>
      <c r="L37" s="217">
        <f>'3.3.1'!L37/'3.3.1.a'!$L$79</f>
        <v>6.3427798909503549E-2</v>
      </c>
      <c r="M37" s="217">
        <f>'3.3.1'!M37/'3.3.1.a'!$M$79</f>
        <v>7.5766939363300964E-2</v>
      </c>
    </row>
    <row r="38" spans="1:13" ht="20.100000000000001" customHeight="1" x14ac:dyDescent="0.25">
      <c r="A38" s="107">
        <v>2632</v>
      </c>
      <c r="B38" s="107" t="s">
        <v>287</v>
      </c>
      <c r="C38" s="217">
        <f>'3.3.1'!C38/'3.3.1.a'!$C$79</f>
        <v>3.8554444462738755E-3</v>
      </c>
      <c r="D38" s="217">
        <f>'3.3.1'!D38/'3.3.1.a'!$D$79</f>
        <v>3.1488957594835187E-3</v>
      </c>
      <c r="E38" s="217">
        <f>'3.3.1'!E38/'3.3.1.a'!$E$79</f>
        <v>4.1951517957551365E-3</v>
      </c>
      <c r="F38" s="217">
        <f>'3.3.1'!F38/'3.3.1.a'!$F$79</f>
        <v>2.7162393692047389E-3</v>
      </c>
      <c r="G38" s="217">
        <f>'3.3.1'!G38/'3.3.1.a'!$G$79</f>
        <v>2.9009728493137078E-3</v>
      </c>
      <c r="H38" s="217">
        <f>'3.3.1'!H38/'3.3.1.a'!$H$79</f>
        <v>2.2091409231598785E-3</v>
      </c>
      <c r="I38" s="217">
        <f>'3.3.1'!I38/'3.3.1.a'!$I$79</f>
        <v>2.8577914234795177E-3</v>
      </c>
      <c r="J38" s="217">
        <f>'3.3.1'!J38/'3.3.1.a'!$J$79</f>
        <v>1.8306731383366378E-3</v>
      </c>
      <c r="K38" s="217">
        <f>'3.3.1'!K38/'3.3.1.a'!$K$79</f>
        <v>2.1033238096634555E-3</v>
      </c>
      <c r="L38" s="217">
        <f>'3.3.1'!L38/'3.3.1.a'!$L$79</f>
        <v>1.5962501145589229E-3</v>
      </c>
      <c r="M38" s="217">
        <f>'3.3.1'!M38/'3.3.1.a'!$M$79</f>
        <v>2.3037598451208902E-3</v>
      </c>
    </row>
    <row r="39" spans="1:13" ht="20.100000000000001" customHeight="1" x14ac:dyDescent="0.25">
      <c r="A39" s="32">
        <v>27</v>
      </c>
      <c r="B39" s="33" t="s">
        <v>580</v>
      </c>
      <c r="C39" s="213">
        <f>'3.3.1'!C39/'3.3.1.a'!$C$79</f>
        <v>0.10105261978643704</v>
      </c>
      <c r="D39" s="213">
        <f>'3.3.1'!D39/'3.3.1.a'!$D$79</f>
        <v>9.955096814598681E-2</v>
      </c>
      <c r="E39" s="213">
        <f>'3.3.1'!E39/'3.3.1.a'!$E$79</f>
        <v>0.10187256035974163</v>
      </c>
      <c r="F39" s="213">
        <f>'3.3.1'!F39/'3.3.1.a'!$F$79</f>
        <v>0.10350450911113322</v>
      </c>
      <c r="G39" s="213">
        <f>'3.3.1'!G39/'3.3.1.a'!$G$79</f>
        <v>0.10724866759118269</v>
      </c>
      <c r="H39" s="213">
        <f>'3.3.1'!H39/'3.3.1.a'!$H$79</f>
        <v>0.11131779995973289</v>
      </c>
      <c r="I39" s="213">
        <f>'3.3.1'!I39/'3.3.1.a'!$I$79</f>
        <v>0.12134249295277531</v>
      </c>
      <c r="J39" s="213">
        <f>'3.3.1'!J39/'3.3.1.a'!$J$79</f>
        <v>0.12577589163435393</v>
      </c>
      <c r="K39" s="213">
        <f>'3.3.1'!K39/'3.3.1.a'!$K$79</f>
        <v>0.12345427438543558</v>
      </c>
      <c r="L39" s="213">
        <f>'3.3.1'!L39/'3.3.1.a'!$L$79</f>
        <v>0.124499162049953</v>
      </c>
      <c r="M39" s="213">
        <f>'3.3.1'!M39/'3.3.1.a'!$M$79</f>
        <v>0.17365529110090083</v>
      </c>
    </row>
    <row r="40" spans="1:13" ht="20.100000000000001" customHeight="1" x14ac:dyDescent="0.25">
      <c r="A40" s="35">
        <v>271</v>
      </c>
      <c r="B40" s="36" t="s">
        <v>316</v>
      </c>
      <c r="C40" s="146">
        <f>'3.3.1'!C40/'3.3.1.a'!$C$79</f>
        <v>7.2878172932603388E-2</v>
      </c>
      <c r="D40" s="146">
        <f>'3.3.1'!D40/'3.3.1.a'!$D$79</f>
        <v>7.2098530711631206E-2</v>
      </c>
      <c r="E40" s="146">
        <f>'3.3.1'!E40/'3.3.1.a'!$E$79</f>
        <v>7.425971213326879E-2</v>
      </c>
      <c r="F40" s="146">
        <f>'3.3.1'!F40/'3.3.1.a'!$F$79</f>
        <v>7.5427590985792867E-2</v>
      </c>
      <c r="G40" s="146">
        <f>'3.3.1'!G40/'3.3.1.a'!$G$79</f>
        <v>7.8766519045114239E-2</v>
      </c>
      <c r="H40" s="146">
        <f>'3.3.1'!H40/'3.3.1.a'!$H$79</f>
        <v>8.2109536916479015E-2</v>
      </c>
      <c r="I40" s="146">
        <f>'3.3.1'!I40/'3.3.1.a'!$I$79</f>
        <v>9.1056556135896707E-2</v>
      </c>
      <c r="J40" s="146">
        <f>'3.3.1'!J40/'3.3.1.a'!$J$79</f>
        <v>9.4431578200744604E-2</v>
      </c>
      <c r="K40" s="146">
        <f>'3.3.1'!K40/'3.3.1.a'!$K$79</f>
        <v>9.2576804690766082E-2</v>
      </c>
      <c r="L40" s="146">
        <f>'3.3.1'!L40/'3.3.1.a'!$L$79</f>
        <v>9.3152372777990725E-2</v>
      </c>
      <c r="M40" s="146">
        <f>'3.3.1'!M40/'3.3.1.a'!$M$79</f>
        <v>9.9564312492836204E-2</v>
      </c>
    </row>
    <row r="41" spans="1:13" s="109" customFormat="1" ht="20.100000000000001" customHeight="1" x14ac:dyDescent="0.25">
      <c r="A41" s="60" t="s">
        <v>504</v>
      </c>
      <c r="B41" s="109" t="s">
        <v>505</v>
      </c>
      <c r="C41" s="148">
        <f>'3.3.1'!C41/'3.3.1.a'!$C$79</f>
        <v>5.8029640051858448E-2</v>
      </c>
      <c r="D41" s="148">
        <f>'3.3.1'!D41/'3.3.1.a'!$D$79</f>
        <v>5.7390326871056961E-2</v>
      </c>
      <c r="E41" s="148">
        <f>'3.3.1'!E41/'3.3.1.a'!$E$79</f>
        <v>5.9421990726610641E-2</v>
      </c>
      <c r="F41" s="148">
        <f>'3.3.1'!F41/'3.3.1.a'!$F$79</f>
        <v>6.0012914601450335E-2</v>
      </c>
      <c r="G41" s="148">
        <f>'3.3.1'!G41/'3.3.1.a'!$G$79</f>
        <v>6.231678265438393E-2</v>
      </c>
      <c r="H41" s="148">
        <f>'3.3.1'!H41/'3.3.1.a'!$H$79</f>
        <v>6.5667628326333799E-2</v>
      </c>
      <c r="I41" s="148">
        <f>'3.3.1'!I41/'3.3.1.a'!$I$79</f>
        <v>7.2098297099550707E-2</v>
      </c>
      <c r="J41" s="148">
        <f>'3.3.1'!J41/'3.3.1.a'!$J$79</f>
        <v>7.6841273782800118E-2</v>
      </c>
      <c r="K41" s="148">
        <f>'3.3.1'!K41/'3.3.1.a'!$K$79</f>
        <v>7.6014245844662459E-2</v>
      </c>
      <c r="L41" s="148">
        <f>'3.3.1'!L41/'3.3.1.a'!$L$79</f>
        <v>7.7323725169976446E-2</v>
      </c>
      <c r="M41" s="148">
        <f>'3.3.1'!M41/'3.3.1.a'!$M$79</f>
        <v>8.2251145218653052E-2</v>
      </c>
    </row>
    <row r="42" spans="1:13" s="109" customFormat="1" ht="20.100000000000001" customHeight="1" x14ac:dyDescent="0.25">
      <c r="A42" s="60" t="s">
        <v>506</v>
      </c>
      <c r="B42" s="109" t="s">
        <v>507</v>
      </c>
      <c r="C42" s="148">
        <f>'3.3.1'!C42/'3.3.1.a'!$C$79</f>
        <v>5.3314966367383988E-3</v>
      </c>
      <c r="D42" s="148">
        <f>'3.3.1'!D42/'3.3.1.a'!$D$79</f>
        <v>5.4369230454379891E-3</v>
      </c>
      <c r="E42" s="148">
        <f>'3.3.1'!E42/'3.3.1.a'!$E$79</f>
        <v>5.6728875813124649E-3</v>
      </c>
      <c r="F42" s="148">
        <f>'3.3.1'!F42/'3.3.1.a'!$F$79</f>
        <v>6.0398484653235726E-3</v>
      </c>
      <c r="G42" s="148">
        <f>'3.3.1'!G42/'3.3.1.a'!$G$79</f>
        <v>6.0887311729372088E-3</v>
      </c>
      <c r="H42" s="148">
        <f>'3.3.1'!H42/'3.3.1.a'!$H$79</f>
        <v>6.3596005800774782E-3</v>
      </c>
      <c r="I42" s="148">
        <f>'3.3.1'!I42/'3.3.1.a'!$I$79</f>
        <v>6.0082580573069403E-3</v>
      </c>
      <c r="J42" s="148">
        <f>'3.3.1'!J42/'3.3.1.a'!$J$79</f>
        <v>5.8523825891602498E-3</v>
      </c>
      <c r="K42" s="148">
        <f>'3.3.1'!K42/'3.3.1.a'!$K$79</f>
        <v>5.1826049623429913E-3</v>
      </c>
      <c r="L42" s="148">
        <f>'3.3.1'!L42/'3.3.1.a'!$L$79</f>
        <v>5.0517493941292981E-3</v>
      </c>
      <c r="M42" s="148">
        <f>'3.3.1'!M42/'3.3.1.a'!$M$79</f>
        <v>5.3694730247423744E-3</v>
      </c>
    </row>
    <row r="43" spans="1:13" s="109" customFormat="1" ht="20.100000000000001" customHeight="1" x14ac:dyDescent="0.25">
      <c r="A43" s="60" t="s">
        <v>508</v>
      </c>
      <c r="B43" s="109" t="s">
        <v>509</v>
      </c>
      <c r="C43" s="148">
        <f>'3.3.1'!C43/'3.3.1.a'!$C$79</f>
        <v>2.2538723776309257E-3</v>
      </c>
      <c r="D43" s="148">
        <f>'3.3.1'!D43/'3.3.1.a'!$D$79</f>
        <v>2.3716842496838714E-3</v>
      </c>
      <c r="E43" s="148">
        <f>'3.3.1'!E43/'3.3.1.a'!$E$79</f>
        <v>2.5476865881456194E-3</v>
      </c>
      <c r="F43" s="148">
        <f>'3.3.1'!F43/'3.3.1.a'!$F$79</f>
        <v>2.5269765990330517E-3</v>
      </c>
      <c r="G43" s="148">
        <f>'3.3.1'!G43/'3.3.1.a'!$G$79</f>
        <v>2.8869078080752688E-3</v>
      </c>
      <c r="H43" s="148">
        <f>'3.3.1'!H43/'3.3.1.a'!$H$79</f>
        <v>1.5312122253108723E-3</v>
      </c>
      <c r="I43" s="148">
        <f>'3.3.1'!I43/'3.3.1.a'!$I$79</f>
        <v>2.9264351822396268E-3</v>
      </c>
      <c r="J43" s="148">
        <f>'3.3.1'!J43/'3.3.1.a'!$J$79</f>
        <v>2.5155192321773441E-3</v>
      </c>
      <c r="K43" s="148">
        <f>'3.3.1'!K43/'3.3.1.a'!$K$79</f>
        <v>2.4609492012710767E-3</v>
      </c>
      <c r="L43" s="148">
        <f>'3.3.1'!L43/'3.3.1.a'!$L$79</f>
        <v>2.3753867881125389E-3</v>
      </c>
      <c r="M43" s="148">
        <f>'3.3.1'!M43/'3.3.1.a'!$M$79</f>
        <v>2.6289140362697194E-3</v>
      </c>
    </row>
    <row r="44" spans="1:13" s="109" customFormat="1" ht="20.100000000000001" customHeight="1" x14ac:dyDescent="0.25">
      <c r="A44" s="60" t="s">
        <v>510</v>
      </c>
      <c r="B44" s="109" t="s">
        <v>511</v>
      </c>
      <c r="C44" s="148">
        <f>'3.3.1'!C44/'3.3.1.a'!$C$79</f>
        <v>7.2631638663755924E-3</v>
      </c>
      <c r="D44" s="148">
        <f>'3.3.1'!D44/'3.3.1.a'!$D$79</f>
        <v>6.8995965454523855E-3</v>
      </c>
      <c r="E44" s="148">
        <f>'3.3.1'!E44/'3.3.1.a'!$E$79</f>
        <v>6.6171472372000767E-3</v>
      </c>
      <c r="F44" s="148">
        <f>'3.3.1'!F44/'3.3.1.a'!$F$79</f>
        <v>6.8478513199859183E-3</v>
      </c>
      <c r="G44" s="148">
        <f>'3.3.1'!G44/'3.3.1.a'!$G$79</f>
        <v>7.474097409717816E-3</v>
      </c>
      <c r="H44" s="148">
        <f>'3.3.1'!H44/'3.3.1.a'!$H$79</f>
        <v>8.5510957847568618E-3</v>
      </c>
      <c r="I44" s="148">
        <f>'3.3.1'!I44/'3.3.1.a'!$I$79</f>
        <v>1.0023565796799434E-2</v>
      </c>
      <c r="J44" s="148">
        <f>'3.3.1'!J44/'3.3.1.a'!$J$79</f>
        <v>9.222402596606883E-3</v>
      </c>
      <c r="K44" s="148">
        <f>'3.3.1'!K44/'3.3.1.a'!$K$79</f>
        <v>8.9190046824895435E-3</v>
      </c>
      <c r="L44" s="148">
        <f>'3.3.1'!L44/'3.3.1.a'!$L$79</f>
        <v>8.4015114257724437E-3</v>
      </c>
      <c r="M44" s="148">
        <f>'3.3.1'!M44/'3.3.1.a'!$M$79</f>
        <v>9.3147802131710554E-3</v>
      </c>
    </row>
    <row r="45" spans="1:13" ht="20.100000000000001" customHeight="1" x14ac:dyDescent="0.25">
      <c r="A45" s="35">
        <v>272</v>
      </c>
      <c r="B45" s="36" t="s">
        <v>317</v>
      </c>
      <c r="C45" s="146">
        <f>'3.3.1'!C45/'3.3.1.a'!$C$79</f>
        <v>9.6843973236017782E-3</v>
      </c>
      <c r="D45" s="146">
        <f>'3.3.1'!D45/'3.3.1.a'!$D$79</f>
        <v>9.8732486797633301E-3</v>
      </c>
      <c r="E45" s="146">
        <f>'3.3.1'!E45/'3.3.1.a'!$E$79</f>
        <v>1.0945153404818967E-2</v>
      </c>
      <c r="F45" s="146">
        <f>'3.3.1'!F45/'3.3.1.a'!$F$79</f>
        <v>1.1710903676136648E-2</v>
      </c>
      <c r="G45" s="146">
        <f>'3.3.1'!G45/'3.3.1.a'!$G$79</f>
        <v>1.1928921195598408E-2</v>
      </c>
      <c r="H45" s="146">
        <f>'3.3.1'!H45/'3.3.1.a'!$H$79</f>
        <v>1.192517761082907E-2</v>
      </c>
      <c r="I45" s="146">
        <f>'3.3.1'!I45/'3.3.1.a'!$I$79</f>
        <v>1.2481088018142615E-2</v>
      </c>
      <c r="J45" s="146">
        <f>'3.3.1'!J45/'3.3.1.a'!$J$79</f>
        <v>1.2589981826445756E-2</v>
      </c>
      <c r="K45" s="146">
        <f>'3.3.1'!K45/'3.3.1.a'!$K$79</f>
        <v>1.2317557528332169E-2</v>
      </c>
      <c r="L45" s="146">
        <f>'3.3.1'!L45/'3.3.1.a'!$L$79</f>
        <v>1.2592259957514515E-2</v>
      </c>
      <c r="M45" s="146">
        <f>'3.3.1'!M45/'3.3.1.a'!$M$79</f>
        <v>5.4873580798263981E-2</v>
      </c>
    </row>
    <row r="46" spans="1:13" s="109" customFormat="1" ht="20.100000000000001" customHeight="1" x14ac:dyDescent="0.25">
      <c r="A46" s="60" t="s">
        <v>512</v>
      </c>
      <c r="B46" s="109" t="s">
        <v>513</v>
      </c>
      <c r="C46" s="148">
        <f>'3.3.1'!C46/'3.3.1.a'!$C$79</f>
        <v>5.7215925928246793E-3</v>
      </c>
      <c r="D46" s="148">
        <f>'3.3.1'!D46/'3.3.1.a'!$D$79</f>
        <v>5.738640620110402E-3</v>
      </c>
      <c r="E46" s="148">
        <f>'3.3.1'!E46/'3.3.1.a'!$E$79</f>
        <v>6.297618646956442E-3</v>
      </c>
      <c r="F46" s="148">
        <f>'3.3.1'!F46/'3.3.1.a'!$F$79</f>
        <v>6.3255540188374305E-3</v>
      </c>
      <c r="G46" s="148">
        <f>'3.3.1'!G46/'3.3.1.a'!$G$79</f>
        <v>6.4910096889851847E-3</v>
      </c>
      <c r="H46" s="148">
        <f>'3.3.1'!H46/'3.3.1.a'!$H$79</f>
        <v>6.9704745423528214E-3</v>
      </c>
      <c r="I46" s="148">
        <f>'3.3.1'!I46/'3.3.1.a'!$I$79</f>
        <v>7.6509758618993938E-3</v>
      </c>
      <c r="J46" s="148">
        <f>'3.3.1'!J46/'3.3.1.a'!$J$79</f>
        <v>8.0661855094565048E-3</v>
      </c>
      <c r="K46" s="148">
        <f>'3.3.1'!K46/'3.3.1.a'!$K$79</f>
        <v>7.8777173170885631E-3</v>
      </c>
      <c r="L46" s="148">
        <f>'3.3.1'!L46/'3.3.1.a'!$L$79</f>
        <v>7.8971879295977338E-3</v>
      </c>
      <c r="M46" s="148">
        <f>'3.3.1'!M46/'3.3.1.a'!$M$79</f>
        <v>8.2768468203970672E-3</v>
      </c>
    </row>
    <row r="47" spans="1:13" s="109" customFormat="1" ht="20.100000000000001" customHeight="1" x14ac:dyDescent="0.25">
      <c r="A47" s="60" t="s">
        <v>514</v>
      </c>
      <c r="B47" s="109" t="s">
        <v>515</v>
      </c>
      <c r="C47" s="148">
        <f>'3.3.1'!C47/'3.3.1.a'!$C$79</f>
        <v>5.8429014930335647E-5</v>
      </c>
      <c r="D47" s="148">
        <f>'3.3.1'!D47/'3.3.1.a'!$D$79</f>
        <v>5.7391278407597886E-5</v>
      </c>
      <c r="E47" s="148">
        <f>'3.3.1'!E47/'3.3.1.a'!$E$79</f>
        <v>5.297083104661499E-5</v>
      </c>
      <c r="F47" s="148">
        <f>'3.3.1'!F47/'3.3.1.a'!$F$79</f>
        <v>1.1195885218542436E-4</v>
      </c>
      <c r="G47" s="148">
        <f>'3.3.1'!G47/'3.3.1.a'!$G$79</f>
        <v>1.1014134087956763E-4</v>
      </c>
      <c r="H47" s="148">
        <f>'3.3.1'!H47/'3.3.1.a'!$H$79</f>
        <v>1.2286146099919828E-4</v>
      </c>
      <c r="I47" s="148">
        <f>'3.3.1'!I47/'3.3.1.a'!$I$79</f>
        <v>1.1888098453454659E-4</v>
      </c>
      <c r="J47" s="148">
        <f>'3.3.1'!J47/'3.3.1.a'!$J$79</f>
        <v>1.1132034014989664E-4</v>
      </c>
      <c r="K47" s="148">
        <f>'3.3.1'!K47/'3.3.1.a'!$K$79</f>
        <v>1.0026760096919808E-4</v>
      </c>
      <c r="L47" s="148">
        <f>'3.3.1'!L47/'3.3.1.a'!$L$79</f>
        <v>1.1041128847029734E-4</v>
      </c>
      <c r="M47" s="148">
        <f>'3.3.1'!M47/'3.3.1.a'!$M$79</f>
        <v>9.6539015791044692E-5</v>
      </c>
    </row>
    <row r="48" spans="1:13" s="109" customFormat="1" ht="20.100000000000001" customHeight="1" x14ac:dyDescent="0.25">
      <c r="A48" s="60" t="s">
        <v>516</v>
      </c>
      <c r="B48" s="109" t="s">
        <v>517</v>
      </c>
      <c r="C48" s="148">
        <f>'3.3.1'!C48/'3.3.1.a'!$C$79</f>
        <v>3.9043757158467632E-3</v>
      </c>
      <c r="D48" s="148">
        <f>'3.3.1'!D48/'3.3.1.a'!$D$79</f>
        <v>4.0772167812453295E-3</v>
      </c>
      <c r="E48" s="148">
        <f>'3.3.1'!E48/'3.3.1.a'!$E$79</f>
        <v>4.5945639268159108E-3</v>
      </c>
      <c r="F48" s="148">
        <f>'3.3.1'!F48/'3.3.1.a'!$F$79</f>
        <v>5.2733908051137944E-3</v>
      </c>
      <c r="G48" s="148">
        <f>'3.3.1'!G48/'3.3.1.a'!$G$79</f>
        <v>5.327770165733655E-3</v>
      </c>
      <c r="H48" s="148">
        <f>'3.3.1'!H48/'3.3.1.a'!$H$79</f>
        <v>4.8318416074770495E-3</v>
      </c>
      <c r="I48" s="148">
        <f>'3.3.1'!I48/'3.3.1.a'!$I$79</f>
        <v>4.7112311717086748E-3</v>
      </c>
      <c r="J48" s="148">
        <f>'3.3.1'!J48/'3.3.1.a'!$J$79</f>
        <v>4.4124759768393541E-3</v>
      </c>
      <c r="K48" s="148">
        <f>'3.3.1'!K48/'3.3.1.a'!$K$79</f>
        <v>4.3395726102744081E-3</v>
      </c>
      <c r="L48" s="148">
        <f>'3.3.1'!L48/'3.3.1.a'!$L$79</f>
        <v>4.584660739446484E-3</v>
      </c>
      <c r="M48" s="148">
        <f>'3.3.1'!M48/'3.3.1.a'!$M$79</f>
        <v>4.6500194962075872E-2</v>
      </c>
    </row>
    <row r="49" spans="1:83" ht="20.100000000000001" customHeight="1" x14ac:dyDescent="0.25">
      <c r="A49" s="35">
        <v>273</v>
      </c>
      <c r="B49" s="36" t="s">
        <v>518</v>
      </c>
      <c r="C49" s="146">
        <f>'3.3.1'!C49/'3.3.1.a'!$C$79</f>
        <v>1.8490049530231888E-2</v>
      </c>
      <c r="D49" s="146">
        <f>'3.3.1'!D49/'3.3.1.a'!$D$79</f>
        <v>1.7579188754592266E-2</v>
      </c>
      <c r="E49" s="146">
        <f>'3.3.1'!E49/'3.3.1.a'!$E$79</f>
        <v>1.6667694821653863E-2</v>
      </c>
      <c r="F49" s="146">
        <f>'3.3.1'!F49/'3.3.1.a'!$F$79</f>
        <v>1.6366014449203704E-2</v>
      </c>
      <c r="G49" s="146">
        <f>'3.3.1'!G49/'3.3.1.a'!$G$79</f>
        <v>1.6553227350470056E-2</v>
      </c>
      <c r="H49" s="146">
        <f>'3.3.1'!H49/'3.3.1.a'!$H$79</f>
        <v>1.7283085432424801E-2</v>
      </c>
      <c r="I49" s="146">
        <f>'3.3.1'!I49/'3.3.1.a'!$I$79</f>
        <v>1.7804848798736003E-2</v>
      </c>
      <c r="J49" s="146">
        <f>'3.3.1'!J49/'3.3.1.a'!$J$79</f>
        <v>1.8754331607163572E-2</v>
      </c>
      <c r="K49" s="146">
        <f>'3.3.1'!K49/'3.3.1.a'!$K$79</f>
        <v>1.855991216633731E-2</v>
      </c>
      <c r="L49" s="146">
        <f>'3.3.1'!L49/'3.3.1.a'!$L$79</f>
        <v>1.8754529314447741E-2</v>
      </c>
      <c r="M49" s="146">
        <f>'3.3.1'!M49/'3.3.1.a'!$M$79</f>
        <v>1.9217397809800661E-2</v>
      </c>
    </row>
    <row r="50" spans="1:83" s="109" customFormat="1" ht="20.100000000000001" customHeight="1" x14ac:dyDescent="0.25">
      <c r="A50" s="60" t="s">
        <v>519</v>
      </c>
      <c r="B50" s="109" t="s">
        <v>799</v>
      </c>
      <c r="C50" s="148">
        <f>'3.3.1'!C50/'3.3.1.a'!$C$79</f>
        <v>1.1793860163498459E-2</v>
      </c>
      <c r="D50" s="148">
        <f>'3.3.1'!D50/'3.3.1.a'!$D$79</f>
        <v>1.130985725911495E-2</v>
      </c>
      <c r="E50" s="148">
        <f>'3.3.1'!E50/'3.3.1.a'!$E$79</f>
        <v>1.0903295897645987E-2</v>
      </c>
      <c r="F50" s="148">
        <f>'3.3.1'!F50/'3.3.1.a'!$F$79</f>
        <v>1.0625444798801264E-2</v>
      </c>
      <c r="G50" s="148">
        <f>'3.3.1'!G50/'3.3.1.a'!$G$79</f>
        <v>1.0608463365363932E-2</v>
      </c>
      <c r="H50" s="148">
        <f>'3.3.1'!H50/'3.3.1.a'!$H$79</f>
        <v>1.1013140118241359E-2</v>
      </c>
      <c r="I50" s="148">
        <f>'3.3.1'!I50/'3.3.1.a'!$I$79</f>
        <v>1.1445404440432851E-2</v>
      </c>
      <c r="J50" s="148">
        <f>'3.3.1'!J50/'3.3.1.a'!$J$79</f>
        <v>1.2038092723637891E-2</v>
      </c>
      <c r="K50" s="148">
        <f>'3.3.1'!K50/'3.3.1.a'!$K$79</f>
        <v>1.1733018955302297E-2</v>
      </c>
      <c r="L50" s="148">
        <f>'3.3.1'!L50/'3.3.1.a'!$L$79</f>
        <v>1.1842488021171695E-2</v>
      </c>
      <c r="M50" s="148">
        <f>'3.3.1'!M50/'3.3.1.a'!$M$79</f>
        <v>1.2093006700814994E-2</v>
      </c>
    </row>
    <row r="51" spans="1:83" s="109" customFormat="1" ht="20.100000000000001" customHeight="1" x14ac:dyDescent="0.25">
      <c r="A51" s="60" t="s">
        <v>520</v>
      </c>
      <c r="B51" s="109" t="s">
        <v>797</v>
      </c>
      <c r="C51" s="148">
        <f>'3.3.1'!C51/'3.3.1.a'!$C$79</f>
        <v>6.5956404006179354E-3</v>
      </c>
      <c r="D51" s="148">
        <f>'3.3.1'!D51/'3.3.1.a'!$D$79</f>
        <v>6.1703389391122628E-3</v>
      </c>
      <c r="E51" s="148">
        <f>'3.3.1'!E51/'3.3.1.a'!$E$79</f>
        <v>5.668069491945601E-3</v>
      </c>
      <c r="F51" s="148">
        <f>'3.3.1'!F51/'3.3.1.a'!$F$79</f>
        <v>5.6434478424077193E-3</v>
      </c>
      <c r="G51" s="148">
        <f>'3.3.1'!G51/'3.3.1.a'!$G$79</f>
        <v>5.7941143422536919E-3</v>
      </c>
      <c r="H51" s="148">
        <f>'3.3.1'!H51/'3.3.1.a'!$H$79</f>
        <v>6.1480907786534101E-3</v>
      </c>
      <c r="I51" s="148">
        <f>'3.3.1'!I51/'3.3.1.a'!$I$79</f>
        <v>6.1624027049964536E-3</v>
      </c>
      <c r="J51" s="148">
        <f>'3.3.1'!J51/'3.3.1.a'!$J$79</f>
        <v>6.5069244592398023E-3</v>
      </c>
      <c r="K51" s="148">
        <f>'3.3.1'!K51/'3.3.1.a'!$K$79</f>
        <v>6.630291119554846E-3</v>
      </c>
      <c r="L51" s="148">
        <f>'3.3.1'!L51/'3.3.1.a'!$L$79</f>
        <v>6.7348280642339272E-3</v>
      </c>
      <c r="M51" s="148">
        <f>'3.3.1'!M51/'3.3.1.a'!$M$79</f>
        <v>6.9317503793740968E-3</v>
      </c>
    </row>
    <row r="52" spans="1:83" s="109" customFormat="1" ht="20.100000000000001" customHeight="1" x14ac:dyDescent="0.25">
      <c r="A52" s="60" t="s">
        <v>800</v>
      </c>
      <c r="B52" s="109" t="s">
        <v>798</v>
      </c>
      <c r="C52" s="148">
        <f>'3.3.1'!C52/'3.3.1.a'!$C$79</f>
        <v>1.0054896611549555E-4</v>
      </c>
      <c r="D52" s="148">
        <f>'3.3.1'!D52/'3.3.1.a'!$D$79</f>
        <v>9.8992556365052218E-5</v>
      </c>
      <c r="E52" s="148">
        <f>'3.3.1'!E52/'3.3.1.a'!$E$79</f>
        <v>9.6329432062277251E-5</v>
      </c>
      <c r="F52" s="148">
        <f>'3.3.1'!F52/'3.3.1.a'!$F$79</f>
        <v>9.7121807994719791E-5</v>
      </c>
      <c r="G52" s="148">
        <f>'3.3.1'!G52/'3.3.1.a'!$G$79</f>
        <v>1.5064964285243365E-4</v>
      </c>
      <c r="H52" s="148">
        <f>'3.3.1'!H52/'3.3.1.a'!$H$79</f>
        <v>1.2185453553003133E-4</v>
      </c>
      <c r="I52" s="148">
        <f>'3.3.1'!I52/'3.3.1.a'!$I$79</f>
        <v>1.970416533067021E-4</v>
      </c>
      <c r="J52" s="148">
        <f>'3.3.1'!J52/'3.3.1.a'!$J$79</f>
        <v>2.0931442428588141E-4</v>
      </c>
      <c r="K52" s="148">
        <f>'3.3.1'!K52/'3.3.1.a'!$K$79</f>
        <v>1.9660209148016867E-4</v>
      </c>
      <c r="L52" s="148">
        <f>'3.3.1'!L52/'3.3.1.a'!$L$79</f>
        <v>1.7721322904211517E-4</v>
      </c>
      <c r="M52" s="148">
        <f>'3.3.1'!M52/'3.3.1.a'!$M$79</f>
        <v>1.9264072961156756E-4</v>
      </c>
    </row>
    <row r="53" spans="1:83" ht="20.100000000000001" customHeight="1" x14ac:dyDescent="0.25">
      <c r="A53" s="32">
        <v>28</v>
      </c>
      <c r="B53" s="33" t="s">
        <v>398</v>
      </c>
      <c r="C53" s="213">
        <f>'3.3.1'!C53/'3.3.1.a'!$C$79</f>
        <v>2.7089071217513885E-3</v>
      </c>
      <c r="D53" s="213">
        <f>'3.3.1'!D53/'3.3.1.a'!$D$79</f>
        <v>4.5630772294537889E-3</v>
      </c>
      <c r="E53" s="213">
        <f>'3.3.1'!E53/'3.3.1.a'!$E$79</f>
        <v>5.3557891156252382E-3</v>
      </c>
      <c r="F53" s="213">
        <f>'3.3.1'!F53/'3.3.1.a'!$F$79</f>
        <v>5.9700592219180896E-3</v>
      </c>
      <c r="G53" s="213">
        <f>'3.3.1'!G53/'3.3.1.a'!$G$79</f>
        <v>6.491728931259837E-3</v>
      </c>
      <c r="H53" s="213">
        <f>'3.3.1'!H53/'3.3.1.a'!$H$79</f>
        <v>5.4873696259371196E-3</v>
      </c>
      <c r="I53" s="213">
        <f>'3.3.1'!I53/'3.3.1.a'!$I$79</f>
        <v>5.3400340424194703E-3</v>
      </c>
      <c r="J53" s="213">
        <f>'3.3.1'!J53/'3.3.1.a'!$J$79</f>
        <v>3.9725694894668121E-3</v>
      </c>
      <c r="K53" s="213">
        <f>'3.3.1'!K53/'3.3.1.a'!$K$79</f>
        <v>4.676531963736995E-3</v>
      </c>
      <c r="L53" s="213">
        <f>'3.3.1'!L53/'3.3.1.a'!$L$79</f>
        <v>9.2201485227914881E-3</v>
      </c>
      <c r="M53" s="213">
        <f>'3.3.1'!M53/'3.3.1.a'!$M$79</f>
        <v>4.5821444026020921E-3</v>
      </c>
    </row>
    <row r="54" spans="1:83" ht="20.100000000000001" customHeight="1" x14ac:dyDescent="0.25">
      <c r="A54" s="35">
        <v>281</v>
      </c>
      <c r="B54" s="36" t="s">
        <v>521</v>
      </c>
      <c r="C54" s="146">
        <f>'3.3.1'!C54/'3.3.1.a'!$C$79</f>
        <v>0</v>
      </c>
      <c r="D54" s="146">
        <f>'3.3.1'!D54/'3.3.1.a'!$D$79</f>
        <v>0</v>
      </c>
      <c r="E54" s="146">
        <f>'3.3.1'!E54/'3.3.1.a'!$E$79</f>
        <v>0</v>
      </c>
      <c r="F54" s="146">
        <f>'3.3.1'!F54/'3.3.1.a'!$F$79</f>
        <v>0</v>
      </c>
      <c r="G54" s="146">
        <f>'3.3.1'!G54/'3.3.1.a'!$G$79</f>
        <v>0</v>
      </c>
      <c r="H54" s="146">
        <f>'3.3.1'!H54/'3.3.1.a'!$H$79</f>
        <v>0</v>
      </c>
      <c r="I54" s="146">
        <f>'3.3.1'!I54/'3.3.1.a'!$I$79</f>
        <v>0</v>
      </c>
      <c r="J54" s="146">
        <f>'3.3.1'!J54/'3.3.1.a'!$J$79</f>
        <v>0</v>
      </c>
      <c r="K54" s="146">
        <f>'3.3.1'!K54/'3.3.1.a'!$K$79</f>
        <v>0</v>
      </c>
      <c r="L54" s="146">
        <f>'3.3.1'!L54/'3.3.1.a'!$L$79</f>
        <v>0</v>
      </c>
      <c r="M54" s="146">
        <f>'3.3.1'!M54/'3.3.1.a'!$M$79</f>
        <v>0</v>
      </c>
    </row>
    <row r="55" spans="1:83" ht="20.100000000000001" customHeight="1" x14ac:dyDescent="0.25">
      <c r="A55" s="35">
        <v>282</v>
      </c>
      <c r="B55" s="36" t="s">
        <v>522</v>
      </c>
      <c r="C55" s="146">
        <f>'3.3.1'!C55/'3.3.1.a'!$C$79</f>
        <v>2.7089071217513885E-3</v>
      </c>
      <c r="D55" s="146">
        <f>'3.3.1'!D55/'3.3.1.a'!$D$79</f>
        <v>4.5630772294537889E-3</v>
      </c>
      <c r="E55" s="146">
        <f>'3.3.1'!E55/'3.3.1.a'!$E$79</f>
        <v>5.3557891156252382E-3</v>
      </c>
      <c r="F55" s="146">
        <f>'3.3.1'!F55/'3.3.1.a'!$F$79</f>
        <v>5.9700592219180896E-3</v>
      </c>
      <c r="G55" s="146">
        <f>'3.3.1'!G55/'3.3.1.a'!$G$79</f>
        <v>6.491728931259837E-3</v>
      </c>
      <c r="H55" s="146">
        <f>'3.3.1'!H55/'3.3.1.a'!$H$79</f>
        <v>5.4873696259371196E-3</v>
      </c>
      <c r="I55" s="146">
        <f>'3.3.1'!I55/'3.3.1.a'!$I$79</f>
        <v>5.3400340424194703E-3</v>
      </c>
      <c r="J55" s="146">
        <f>'3.3.1'!J55/'3.3.1.a'!$J$79</f>
        <v>3.9725694894668121E-3</v>
      </c>
      <c r="K55" s="146">
        <f>'3.3.1'!K55/'3.3.1.a'!$K$79</f>
        <v>4.676531963736995E-3</v>
      </c>
      <c r="L55" s="146">
        <f>'3.3.1'!L55/'3.3.1.a'!$L$79</f>
        <v>9.2201485227914881E-3</v>
      </c>
      <c r="M55" s="146">
        <f>'3.3.1'!M55/'3.3.1.a'!$M$79</f>
        <v>4.5821444026020921E-3</v>
      </c>
    </row>
    <row r="56" spans="1:83" ht="20.100000000000001" customHeight="1" x14ac:dyDescent="0.25">
      <c r="A56" s="107">
        <v>2821</v>
      </c>
      <c r="B56" s="107" t="s">
        <v>286</v>
      </c>
      <c r="C56" s="147">
        <f>'3.3.1'!C56/'3.3.1.a'!$C$79</f>
        <v>2.2834910649420833E-3</v>
      </c>
      <c r="D56" s="147">
        <f>'3.3.1'!D56/'3.3.1.a'!$D$79</f>
        <v>2.2714026309433228E-3</v>
      </c>
      <c r="E56" s="147">
        <f>'3.3.1'!E56/'3.3.1.a'!$E$79</f>
        <v>2.6456746034082277E-3</v>
      </c>
      <c r="F56" s="147">
        <f>'3.3.1'!F56/'3.3.1.a'!$F$79</f>
        <v>2.9502211062937922E-3</v>
      </c>
      <c r="G56" s="147">
        <f>'3.3.1'!G56/'3.3.1.a'!$G$79</f>
        <v>2.8317353509133922E-3</v>
      </c>
      <c r="H56" s="147">
        <f>'3.3.1'!H56/'3.3.1.a'!$H$79</f>
        <v>3.385572813043559E-3</v>
      </c>
      <c r="I56" s="147">
        <f>'3.3.1'!I56/'3.3.1.a'!$I$79</f>
        <v>3.6597673256728632E-3</v>
      </c>
      <c r="J56" s="147">
        <f>'3.3.1'!J56/'3.3.1.a'!$J$79</f>
        <v>3.050114542602499E-3</v>
      </c>
      <c r="K56" s="147">
        <f>'3.3.1'!K56/'3.3.1.a'!$K$79</f>
        <v>3.7978644123714809E-3</v>
      </c>
      <c r="L56" s="147">
        <f>'3.3.1'!L56/'3.3.1.a'!$L$79</f>
        <v>8.0194056926572149E-3</v>
      </c>
      <c r="M56" s="147">
        <f>'3.3.1'!M56/'3.3.1.a'!$M$79</f>
        <v>3.8995346374774446E-3</v>
      </c>
    </row>
    <row r="57" spans="1:83" ht="20.100000000000001" customHeight="1" x14ac:dyDescent="0.25">
      <c r="A57" s="107">
        <v>2822</v>
      </c>
      <c r="B57" s="107" t="s">
        <v>287</v>
      </c>
      <c r="C57" s="147">
        <f>'3.3.1'!C57/'3.3.1.a'!$C$79</f>
        <v>4.2541605680930517E-4</v>
      </c>
      <c r="D57" s="147">
        <f>'3.3.1'!D57/'3.3.1.a'!$D$79</f>
        <v>2.2916745985104669E-3</v>
      </c>
      <c r="E57" s="147">
        <f>'3.3.1'!E57/'3.3.1.a'!$E$79</f>
        <v>2.7101145122170101E-3</v>
      </c>
      <c r="F57" s="147">
        <f>'3.3.1'!F57/'3.3.1.a'!$F$79</f>
        <v>3.019838115624297E-3</v>
      </c>
      <c r="G57" s="147">
        <f>'3.3.1'!G57/'3.3.1.a'!$G$79</f>
        <v>3.6599935803464431E-3</v>
      </c>
      <c r="H57" s="147">
        <f>'3.3.1'!H57/'3.3.1.a'!$H$79</f>
        <v>2.1017968128935601E-3</v>
      </c>
      <c r="I57" s="147">
        <f>'3.3.1'!I57/'3.3.1.a'!$I$79</f>
        <v>1.6802667167466075E-3</v>
      </c>
      <c r="J57" s="147">
        <f>'3.3.1'!J57/'3.3.1.a'!$J$79</f>
        <v>9.2245494686431326E-4</v>
      </c>
      <c r="K57" s="147">
        <f>'3.3.1'!K57/'3.3.1.a'!$K$79</f>
        <v>8.7866755136551322E-4</v>
      </c>
      <c r="L57" s="147">
        <f>'3.3.1'!L57/'3.3.1.a'!$L$79</f>
        <v>1.200742830134273E-3</v>
      </c>
      <c r="M57" s="147">
        <f>'3.3.1'!M57/'3.3.1.a'!$M$79</f>
        <v>6.8260976512464673E-4</v>
      </c>
    </row>
    <row r="58" spans="1:83" s="109" customFormat="1" ht="20.100000000000001" customHeight="1" x14ac:dyDescent="0.25">
      <c r="A58" s="60" t="s">
        <v>523</v>
      </c>
      <c r="B58" s="109" t="s">
        <v>524</v>
      </c>
      <c r="C58" s="148">
        <f>'3.3.1'!C58/'3.3.1.a'!$C$79</f>
        <v>2.6751583132840793E-4</v>
      </c>
      <c r="D58" s="148">
        <f>'3.3.1'!D58/'3.3.1.a'!$D$79</f>
        <v>2.1654971804312331E-3</v>
      </c>
      <c r="E58" s="148">
        <f>'3.3.1'!E58/'3.3.1.a'!$E$79</f>
        <v>2.5390344315355286E-3</v>
      </c>
      <c r="F58" s="148">
        <f>'3.3.1'!F58/'3.3.1.a'!$F$79</f>
        <v>2.6507611481109213E-3</v>
      </c>
      <c r="G58" s="148">
        <f>'3.3.1'!G58/'3.3.1.a'!$G$79</f>
        <v>3.33309154040879E-3</v>
      </c>
      <c r="H58" s="148">
        <f>'3.3.1'!H58/'3.3.1.a'!$H$79</f>
        <v>1.6479541805604497E-3</v>
      </c>
      <c r="I58" s="148">
        <f>'3.3.1'!I58/'3.3.1.a'!$I$79</f>
        <v>1.268011523257357E-3</v>
      </c>
      <c r="J58" s="148">
        <f>'3.3.1'!J58/'3.3.1.a'!$J$79</f>
        <v>5.4811992653533718E-4</v>
      </c>
      <c r="K58" s="148">
        <f>'3.3.1'!K58/'3.3.1.a'!$K$79</f>
        <v>6.5041769519488541E-4</v>
      </c>
      <c r="L58" s="148">
        <f>'3.3.1'!L58/'3.3.1.a'!$L$79</f>
        <v>6.399219736829163E-4</v>
      </c>
      <c r="M58" s="148">
        <f>'3.3.1'!M58/'3.3.1.a'!$M$79</f>
        <v>3.4641624277618896E-4</v>
      </c>
    </row>
    <row r="59" spans="1:83" s="109" customFormat="1" ht="20.100000000000001" customHeight="1" x14ac:dyDescent="0.25">
      <c r="A59" s="60" t="s">
        <v>525</v>
      </c>
      <c r="B59" s="109" t="s">
        <v>526</v>
      </c>
      <c r="C59" s="148">
        <f>'3.3.1'!C59/'3.3.1.a'!$C$79</f>
        <v>3.0151257870595699E-6</v>
      </c>
      <c r="D59" s="148">
        <f>'3.3.1'!D59/'3.3.1.a'!$D$79</f>
        <v>4.9867637167945274E-6</v>
      </c>
      <c r="E59" s="148">
        <f>'3.3.1'!E59/'3.3.1.a'!$E$79</f>
        <v>9.0920858925411437E-6</v>
      </c>
      <c r="F59" s="148">
        <f>'3.3.1'!F59/'3.3.1.a'!$F$79</f>
        <v>1.2149029164818366E-5</v>
      </c>
      <c r="G59" s="148">
        <f>'3.3.1'!G59/'3.3.1.a'!$G$79</f>
        <v>7.8789808699572579E-5</v>
      </c>
      <c r="H59" s="148">
        <f>'3.3.1'!H59/'3.3.1.a'!$H$79</f>
        <v>1.0238704599723825E-4</v>
      </c>
      <c r="I59" s="148">
        <f>'3.3.1'!I59/'3.3.1.a'!$I$79</f>
        <v>1.4690111997929859E-4</v>
      </c>
      <c r="J59" s="148">
        <f>'3.3.1'!J59/'3.3.1.a'!$J$79</f>
        <v>1.099473178930556E-4</v>
      </c>
      <c r="K59" s="148">
        <f>'3.3.1'!K59/'3.3.1.a'!$K$79</f>
        <v>5.3344457350130033E-5</v>
      </c>
      <c r="L59" s="148">
        <f>'3.3.1'!L59/'3.3.1.a'!$L$79</f>
        <v>6.085614415192911E-5</v>
      </c>
      <c r="M59" s="148">
        <f>'3.3.1'!M59/'3.3.1.a'!$M$79</f>
        <v>1.6997989636573929E-5</v>
      </c>
    </row>
    <row r="60" spans="1:83" s="109" customFormat="1" ht="20.100000000000001" customHeight="1" x14ac:dyDescent="0.25">
      <c r="A60" s="60" t="s">
        <v>527</v>
      </c>
      <c r="B60" s="109" t="s">
        <v>528</v>
      </c>
      <c r="C60" s="148">
        <f>'3.3.1'!C60/'3.3.1.a'!$C$79</f>
        <v>1.5488509969383769E-4</v>
      </c>
      <c r="D60" s="148">
        <f>'3.3.1'!D60/'3.3.1.a'!$D$79</f>
        <v>1.2119065436243911E-4</v>
      </c>
      <c r="E60" s="148">
        <f>'3.3.1'!E60/'3.3.1.a'!$E$79</f>
        <v>1.6198799478894064E-4</v>
      </c>
      <c r="F60" s="148">
        <f>'3.3.1'!F60/'3.3.1.a'!$F$79</f>
        <v>3.5692793834855792E-4</v>
      </c>
      <c r="G60" s="148">
        <f>'3.3.1'!G60/'3.3.1.a'!$G$79</f>
        <v>2.4811223123808064E-4</v>
      </c>
      <c r="H60" s="148">
        <f>'3.3.1'!H60/'3.3.1.a'!$H$79</f>
        <v>3.5145558633587214E-4</v>
      </c>
      <c r="I60" s="148">
        <f>'3.3.1'!I60/'3.3.1.a'!$I$79</f>
        <v>2.6535407350995196E-4</v>
      </c>
      <c r="J60" s="148">
        <f>'3.3.1'!J60/'3.3.1.a'!$J$79</f>
        <v>2.643877024359204E-4</v>
      </c>
      <c r="K60" s="148">
        <f>'3.3.1'!K60/'3.3.1.a'!$K$79</f>
        <v>1.7490539882049772E-4</v>
      </c>
      <c r="L60" s="148">
        <f>'3.3.1'!L60/'3.3.1.a'!$L$79</f>
        <v>4.9996471229942743E-4</v>
      </c>
      <c r="M60" s="148">
        <f>'3.3.1'!M60/'3.3.1.a'!$M$79</f>
        <v>3.1919553271188392E-4</v>
      </c>
    </row>
    <row r="61" spans="1:83" ht="20.100000000000001" customHeight="1" x14ac:dyDescent="0.25">
      <c r="A61" s="35">
        <v>283</v>
      </c>
      <c r="B61" s="36" t="s">
        <v>305</v>
      </c>
      <c r="C61" s="146">
        <f>'3.3.1'!C61/'3.3.1.a'!$C$79</f>
        <v>0</v>
      </c>
      <c r="D61" s="146">
        <f>'3.3.1'!D61/'3.3.1.a'!$D$79</f>
        <v>0</v>
      </c>
      <c r="E61" s="146">
        <f>'3.3.1'!E61/'3.3.1.a'!$E$79</f>
        <v>0</v>
      </c>
      <c r="F61" s="146">
        <f>'3.3.1'!F61/'3.3.1.a'!$F$79</f>
        <v>0</v>
      </c>
      <c r="G61" s="146">
        <f>'3.3.1'!G61/'3.3.1.a'!$G$79</f>
        <v>0</v>
      </c>
      <c r="H61" s="146">
        <f>'3.3.1'!H61/'3.3.1.a'!$H$79</f>
        <v>0</v>
      </c>
      <c r="I61" s="146">
        <f>'3.3.1'!I61/'3.3.1.a'!$I$79</f>
        <v>0</v>
      </c>
      <c r="J61" s="146">
        <f>'3.3.1'!J61/'3.3.1.a'!$J$79</f>
        <v>0</v>
      </c>
      <c r="K61" s="146">
        <f>'3.3.1'!K61/'3.3.1.a'!$K$79</f>
        <v>0</v>
      </c>
      <c r="L61" s="146">
        <f>'3.3.1'!L61/'3.3.1.a'!$L$79</f>
        <v>0</v>
      </c>
      <c r="M61" s="146">
        <f>'3.3.1'!M61/'3.3.1.a'!$M$79</f>
        <v>0</v>
      </c>
    </row>
    <row r="62" spans="1:83" ht="20.100000000000001" customHeight="1" x14ac:dyDescent="0.25">
      <c r="A62" s="18">
        <v>31</v>
      </c>
      <c r="B62" s="19" t="s">
        <v>840</v>
      </c>
      <c r="C62" s="96">
        <f>'3.3.1'!C62/'3.3.1.a'!$C$79</f>
        <v>3.3123537373759182E-3</v>
      </c>
      <c r="D62" s="96">
        <f>'3.3.1'!D62/'3.3.1.a'!$D$79</f>
        <v>6.2681640665097319E-4</v>
      </c>
      <c r="E62" s="96">
        <f>'3.3.1'!E62/'3.3.1.a'!$E$79</f>
        <v>5.3208107183726813E-4</v>
      </c>
      <c r="F62" s="96">
        <f>'3.3.1'!F62/'3.3.1.a'!$F$79</f>
        <v>1.478104772202215E-3</v>
      </c>
      <c r="G62" s="96">
        <f>'3.3.1'!G62/'3.3.1.a'!$G$79</f>
        <v>1.3882293148226585E-3</v>
      </c>
      <c r="H62" s="96">
        <f>'3.3.1'!H62/'3.3.1.a'!$H$79</f>
        <v>-9.7345771013446637E-4</v>
      </c>
      <c r="I62" s="96">
        <f>'3.3.1'!I62/'3.3.1.a'!$I$79</f>
        <v>-1.6143058857803756E-3</v>
      </c>
      <c r="J62" s="96">
        <f>'3.3.1'!J62/'3.3.1.a'!$J$79</f>
        <v>-2.6525420818378771E-3</v>
      </c>
      <c r="K62" s="96">
        <f>'3.3.1'!K62/'3.3.1.a'!$K$79</f>
        <v>-1.587114868580868E-3</v>
      </c>
      <c r="L62" s="96">
        <f>'3.3.1'!L62/'3.3.1.a'!$L$79</f>
        <v>-2.5431924178544031E-3</v>
      </c>
      <c r="M62" s="96">
        <f>'3.3.1'!M62/'3.3.1.a'!$M$79</f>
        <v>-2.9172740125748948E-3</v>
      </c>
    </row>
    <row r="63" spans="1:83" ht="20.100000000000001" customHeight="1" x14ac:dyDescent="0.25">
      <c r="A63" s="35">
        <v>311</v>
      </c>
      <c r="B63" s="36" t="s">
        <v>841</v>
      </c>
      <c r="C63" s="146">
        <f>'3.3.1'!C63/'3.3.1.a'!$C$79</f>
        <v>3.0612783715730446E-3</v>
      </c>
      <c r="D63" s="146">
        <f>'3.3.1'!D63/'3.3.1.a'!$D$79</f>
        <v>1.3123307419398032E-3</v>
      </c>
      <c r="E63" s="146">
        <f>'3.3.1'!E63/'3.3.1.a'!$E$79</f>
        <v>8.8351026481344656E-4</v>
      </c>
      <c r="F63" s="146">
        <f>'3.3.1'!F63/'3.3.1.a'!$F$79</f>
        <v>1.9820671326529525E-3</v>
      </c>
      <c r="G63" s="146">
        <f>'3.3.1'!G63/'3.3.1.a'!$G$79</f>
        <v>2.4666012815636931E-3</v>
      </c>
      <c r="H63" s="146">
        <f>'3.3.1'!H63/'3.3.1.a'!$H$79</f>
        <v>-4.4050899303060657E-4</v>
      </c>
      <c r="I63" s="146">
        <f>'3.3.1'!I63/'3.3.1.a'!$I$79</f>
        <v>-1.094768236468041E-3</v>
      </c>
      <c r="J63" s="146">
        <f>'3.3.1'!J63/'3.3.1.a'!$J$79</f>
        <v>-1.498668023713168E-3</v>
      </c>
      <c r="K63" s="146">
        <f>'3.3.1'!K63/'3.3.1.a'!$K$79</f>
        <v>-1.2582470350525309E-3</v>
      </c>
      <c r="L63" s="146">
        <f>'3.3.1'!L63/'3.3.1.a'!$L$79</f>
        <v>-1.7142562883089515E-3</v>
      </c>
      <c r="M63" s="146">
        <f>'3.3.1'!M63/'3.3.1.a'!$M$79</f>
        <v>-2.099029146337761E-3</v>
      </c>
    </row>
    <row r="64" spans="1:83" s="207" customFormat="1" ht="20.100000000000001" customHeight="1" x14ac:dyDescent="0.25">
      <c r="A64" s="21">
        <v>3111</v>
      </c>
      <c r="B64" s="22" t="s">
        <v>319</v>
      </c>
      <c r="C64" s="147">
        <f>'3.3.1'!C64/'3.3.1.a'!$C$79</f>
        <v>2.2404990164583364E-3</v>
      </c>
      <c r="D64" s="147">
        <f>'3.3.1'!D64/'3.3.1.a'!$D$79</f>
        <v>9.8794304135139759E-4</v>
      </c>
      <c r="E64" s="147">
        <f>'3.3.1'!E64/'3.3.1.a'!$E$79</f>
        <v>6.071443964713036E-4</v>
      </c>
      <c r="F64" s="147">
        <f>'3.3.1'!F64/'3.3.1.a'!$F$79</f>
        <v>1.2883834241349914E-3</v>
      </c>
      <c r="G64" s="147">
        <f>'3.3.1'!G64/'3.3.1.a'!$G$79</f>
        <v>1.5005474189655214E-3</v>
      </c>
      <c r="H64" s="147">
        <f>'3.3.1'!H64/'3.3.1.a'!$H$79</f>
        <v>-2.9122433642430316E-4</v>
      </c>
      <c r="I64" s="147">
        <f>'3.3.1'!I64/'3.3.1.a'!$I$79</f>
        <v>-7.5802176613656456E-4</v>
      </c>
      <c r="J64" s="147">
        <f>'3.3.1'!J64/'3.3.1.a'!$J$79</f>
        <v>-1.1130070904963795E-3</v>
      </c>
      <c r="K64" s="147">
        <f>'3.3.1'!K64/'3.3.1.a'!$K$79</f>
        <v>-8.73868680965867E-4</v>
      </c>
      <c r="L64" s="147">
        <f>'3.3.1'!L64/'3.3.1.a'!$L$79</f>
        <v>-1.0391109314300182E-3</v>
      </c>
      <c r="M64" s="147">
        <f>'3.3.1'!M64/'3.3.1.a'!$M$79</f>
        <v>-1.3197658661109513E-3</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147">
        <f>'3.3.1'!C65/'3.3.1.a'!$C$79</f>
        <v>6.81217912432868E-4</v>
      </c>
      <c r="D65" s="147">
        <f>'3.3.1'!D65/'3.3.1.a'!$D$79</f>
        <v>2.5624098383771098E-4</v>
      </c>
      <c r="E65" s="147">
        <f>'3.3.1'!E65/'3.3.1.a'!$E$79</f>
        <v>2.2360923709756282E-4</v>
      </c>
      <c r="F65" s="147">
        <f>'3.3.1'!F65/'3.3.1.a'!$F$79</f>
        <v>5.2474656104892117E-4</v>
      </c>
      <c r="G65" s="147">
        <f>'3.3.1'!G65/'3.3.1.a'!$G$79</f>
        <v>7.0137841163131866E-4</v>
      </c>
      <c r="H65" s="147">
        <f>'3.3.1'!H65/'3.3.1.a'!$H$79</f>
        <v>-8.3364281208501062E-5</v>
      </c>
      <c r="I65" s="147">
        <f>'3.3.1'!I65/'3.3.1.a'!$I$79</f>
        <v>-2.0161391116292989E-4</v>
      </c>
      <c r="J65" s="147">
        <f>'3.3.1'!J65/'3.3.1.a'!$J$79</f>
        <v>-2.2348408792480004E-4</v>
      </c>
      <c r="K65" s="147">
        <f>'3.3.1'!K65/'3.3.1.a'!$K$79</f>
        <v>-2.0823905151073552E-4</v>
      </c>
      <c r="L65" s="147">
        <f>'3.3.1'!L65/'3.3.1.a'!$L$79</f>
        <v>-4.3054282493467316E-4</v>
      </c>
      <c r="M65" s="147">
        <f>'3.3.1'!M65/'3.3.1.a'!$M$79</f>
        <v>-5.297904135284563E-4</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147">
        <f>'3.3.1'!C66/'3.3.1.a'!$C$79</f>
        <v>1.2747243767570324E-4</v>
      </c>
      <c r="D66" s="147">
        <f>'3.3.1'!D66/'3.3.1.a'!$D$79</f>
        <v>6.4711994020343478E-5</v>
      </c>
      <c r="E66" s="147">
        <f>'3.3.1'!E66/'3.3.1.a'!$E$79</f>
        <v>4.61435090982911E-5</v>
      </c>
      <c r="F66" s="147">
        <f>'3.3.1'!F66/'3.3.1.a'!$F$79</f>
        <v>1.501651899511798E-4</v>
      </c>
      <c r="G66" s="147">
        <f>'3.3.1'!G66/'3.3.1.a'!$G$79</f>
        <v>2.3523418379548894E-4</v>
      </c>
      <c r="H66" s="147">
        <f>'3.3.1'!H66/'3.3.1.a'!$H$79</f>
        <v>-6.3477671132762959E-5</v>
      </c>
      <c r="I66" s="147">
        <f>'3.3.1'!I66/'3.3.1.a'!$I$79</f>
        <v>-1.3608249873055055E-4</v>
      </c>
      <c r="J66" s="147">
        <f>'3.3.1'!J66/'3.3.1.a'!$J$79</f>
        <v>-1.4618793847770637E-4</v>
      </c>
      <c r="K66" s="147">
        <f>'3.3.1'!K66/'3.3.1.a'!$K$79</f>
        <v>-1.5859752533573714E-4</v>
      </c>
      <c r="L66" s="147">
        <f>'3.3.1'!L66/'3.3.1.a'!$L$79</f>
        <v>-2.1023246953681251E-4</v>
      </c>
      <c r="M66" s="147">
        <f>'3.3.1'!M66/'3.3.1.a'!$M$79</f>
        <v>-2.1685120157669249E-4</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147">
        <f>'3.3.1'!C67/'3.3.1.a'!$C$79</f>
        <v>1.2089005006136905E-5</v>
      </c>
      <c r="D67" s="147">
        <f>'3.3.1'!D67/'3.3.1.a'!$D$79</f>
        <v>3.434722730351057E-6</v>
      </c>
      <c r="E67" s="147">
        <f>'3.3.1'!E67/'3.3.1.a'!$E$79</f>
        <v>6.6131221462889788E-6</v>
      </c>
      <c r="F67" s="147">
        <f>'3.3.1'!F67/'3.3.1.a'!$F$79</f>
        <v>1.877195751785997E-5</v>
      </c>
      <c r="G67" s="147">
        <f>'3.3.1'!G67/'3.3.1.a'!$G$79</f>
        <v>2.9441267171363959E-5</v>
      </c>
      <c r="H67" s="147">
        <f>'3.3.1'!H67/'3.3.1.a'!$H$79</f>
        <v>-2.4427042650393964E-6</v>
      </c>
      <c r="I67" s="147">
        <f>'3.3.1'!I67/'3.3.1.a'!$I$79</f>
        <v>9.4993956200387978E-7</v>
      </c>
      <c r="J67" s="147">
        <f>'3.3.1'!J67/'3.3.1.a'!$J$79</f>
        <v>-1.5988906814282156E-5</v>
      </c>
      <c r="K67" s="147">
        <f>'3.3.1'!K67/'3.3.1.a'!$K$79</f>
        <v>-1.7541777240191218E-5</v>
      </c>
      <c r="L67" s="147">
        <f>'3.3.1'!L67/'3.3.1.a'!$L$79</f>
        <v>-3.4370062407447927E-5</v>
      </c>
      <c r="M67" s="147">
        <f>'3.3.1'!M67/'3.3.1.a'!$M$79</f>
        <v>-3.2621665121660857E-5</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146">
        <f>'3.3.1'!C68/'3.3.1.a'!$C$79</f>
        <v>4.1147385687599121E-4</v>
      </c>
      <c r="D68" s="146">
        <f>'3.3.1'!D68/'3.3.1.a'!$D$79</f>
        <v>2.6506833220911677E-5</v>
      </c>
      <c r="E68" s="146">
        <f>'3.3.1'!E68/'3.3.1.a'!$E$79</f>
        <v>-4.4833568400197504E-5</v>
      </c>
      <c r="F68" s="146">
        <f>'3.3.1'!F68/'3.3.1.a'!$F$79</f>
        <v>7.0064170061851766E-5</v>
      </c>
      <c r="G68" s="146">
        <f>'3.3.1'!G68/'3.3.1.a'!$G$79</f>
        <v>1.5449795652897679E-4</v>
      </c>
      <c r="H68" s="146">
        <f>'3.3.1'!H68/'3.3.1.a'!$H$79</f>
        <v>2.4711823206244652E-4</v>
      </c>
      <c r="I68" s="146">
        <f>'3.3.1'!I68/'3.3.1.a'!$I$79</f>
        <v>9.2097646864225317E-6</v>
      </c>
      <c r="J68" s="146">
        <f>'3.3.1'!J68/'3.3.1.a'!$J$79</f>
        <v>1.6411993608459485E-4</v>
      </c>
      <c r="K68" s="146">
        <f>'3.3.1'!K68/'3.3.1.a'!$K$79</f>
        <v>2.4167005044016106E-5</v>
      </c>
      <c r="L68" s="146">
        <f>'3.3.1'!L68/'3.3.1.a'!$L$79</f>
        <v>5.0349058293435246E-5</v>
      </c>
      <c r="M68" s="146">
        <f>'3.3.1'!M68/'3.3.1.a'!$M$79</f>
        <v>6.2768056975511554E-5</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146">
        <f>'3.3.1'!C69/'3.3.1.a'!$C$79</f>
        <v>5.6332118554847892E-6</v>
      </c>
      <c r="D69" s="146">
        <f>'3.3.1'!D69/'3.3.1.a'!$D$79</f>
        <v>6.6700248390108544E-6</v>
      </c>
      <c r="E69" s="146">
        <f>'3.3.1'!E69/'3.3.1.a'!$E$79</f>
        <v>7.0072216281912284E-6</v>
      </c>
      <c r="F69" s="146">
        <f>'3.3.1'!F69/'3.3.1.a'!$F$79</f>
        <v>1.3178671001247463E-5</v>
      </c>
      <c r="G69" s="146">
        <f>'3.3.1'!G69/'3.3.1.a'!$G$79</f>
        <v>1.4671748295755303E-5</v>
      </c>
      <c r="H69" s="146">
        <f>'3.3.1'!H69/'3.3.1.a'!$H$79</f>
        <v>1.1191800911039702E-5</v>
      </c>
      <c r="I69" s="146">
        <f>'3.3.1'!I69/'3.3.1.a'!$I$79</f>
        <v>7.6945617600482853E-6</v>
      </c>
      <c r="J69" s="146">
        <f>'3.3.1'!J69/'3.3.1.a'!$J$79</f>
        <v>7.7241074853507363E-6</v>
      </c>
      <c r="K69" s="146">
        <f>'3.3.1'!K69/'3.3.1.a'!$K$79</f>
        <v>7.4275716247003034E-6</v>
      </c>
      <c r="L69" s="146">
        <f>'3.3.1'!L69/'3.3.1.a'!$L$79</f>
        <v>5.9122423310051951E-6</v>
      </c>
      <c r="M69" s="146">
        <f>'3.3.1'!M69/'3.3.1.a'!$M$79</f>
        <v>4.2057430102088336E-6</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146">
        <f>'3.3.1'!C70/'3.3.1.a'!$C$79</f>
        <v>-1.6603170292860218E-4</v>
      </c>
      <c r="D70" s="146">
        <f>'3.3.1'!D70/'3.3.1.a'!$D$79</f>
        <v>-7.1869119334875241E-4</v>
      </c>
      <c r="E70" s="146">
        <f>'3.3.1'!E70/'3.3.1.a'!$E$79</f>
        <v>-3.1360284620417217E-4</v>
      </c>
      <c r="F70" s="146">
        <f>'3.3.1'!F70/'3.3.1.a'!$F$79</f>
        <v>-5.8720520151383658E-4</v>
      </c>
      <c r="G70" s="146">
        <f>'3.3.1'!G70/'3.3.1.a'!$G$79</f>
        <v>-1.2475416715657666E-3</v>
      </c>
      <c r="H70" s="146">
        <f>'3.3.1'!H70/'3.3.1.a'!$H$79</f>
        <v>-7.9125875007734592E-4</v>
      </c>
      <c r="I70" s="146">
        <f>'3.3.1'!I70/'3.3.1.a'!$I$79</f>
        <v>-5.3644197575880548E-4</v>
      </c>
      <c r="J70" s="146">
        <f>'3.3.1'!J70/'3.3.1.a'!$J$79</f>
        <v>-1.3257181016946549E-3</v>
      </c>
      <c r="K70" s="146">
        <f>'3.3.1'!K70/'3.3.1.a'!$K$79</f>
        <v>-3.6046241019705349E-4</v>
      </c>
      <c r="L70" s="146">
        <f>'3.3.1'!L70/'3.3.1.a'!$L$79</f>
        <v>-8.8519743016989179E-4</v>
      </c>
      <c r="M70" s="146">
        <f>'3.3.1'!M70/'3.3.1.a'!$M$79</f>
        <v>-8.8521866622285445E-4</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147">
        <f>'3.3.1'!C71/'3.3.1.a'!$C$79</f>
        <v>5.0509955057417341E-5</v>
      </c>
      <c r="D71" s="147">
        <f>'3.3.1'!D71/'3.3.1.a'!$D$79</f>
        <v>7.2034850913380035E-5</v>
      </c>
      <c r="E71" s="147">
        <f>'3.3.1'!E71/'3.3.1.a'!$E$79</f>
        <v>3.3695110395949111E-5</v>
      </c>
      <c r="F71" s="147">
        <f>'3.3.1'!F71/'3.3.1.a'!$F$79</f>
        <v>2.404724636362801E-5</v>
      </c>
      <c r="G71" s="147">
        <f>'3.3.1'!G71/'3.3.1.a'!$G$79</f>
        <v>2.8965268400694731E-5</v>
      </c>
      <c r="H71" s="147">
        <f>'3.3.1'!H71/'3.3.1.a'!$H$79</f>
        <v>1.4543135566690411E-5</v>
      </c>
      <c r="I71" s="147">
        <f>'3.3.1'!I71/'3.3.1.a'!$I$79</f>
        <v>1.3929407467594615E-5</v>
      </c>
      <c r="J71" s="147">
        <f>'3.3.1'!J71/'3.3.1.a'!$J$79</f>
        <v>1.9097974768426136E-5</v>
      </c>
      <c r="K71" s="147">
        <f>'3.3.1'!K71/'3.3.1.a'!$K$79</f>
        <v>2.5300320713132421E-5</v>
      </c>
      <c r="L71" s="147">
        <f>'3.3.1'!L71/'3.3.1.a'!$L$79</f>
        <v>2.3869282950919213E-5</v>
      </c>
      <c r="M71" s="147">
        <f>'3.3.1'!M71/'3.3.1.a'!$M$79</f>
        <v>2.202853558263842E-5</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147">
        <f>'3.3.1'!C72/'3.3.1.a'!$C$79</f>
        <v>0</v>
      </c>
      <c r="D72" s="147">
        <f>'3.3.1'!D72/'3.3.1.a'!$D$79</f>
        <v>0</v>
      </c>
      <c r="E72" s="147">
        <f>'3.3.1'!E72/'3.3.1.a'!$E$79</f>
        <v>0</v>
      </c>
      <c r="F72" s="147">
        <f>'3.3.1'!F72/'3.3.1.a'!$F$79</f>
        <v>0</v>
      </c>
      <c r="G72" s="147">
        <f>'3.3.1'!G72/'3.3.1.a'!$G$79</f>
        <v>0</v>
      </c>
      <c r="H72" s="147">
        <f>'3.3.1'!H72/'3.3.1.a'!$H$79</f>
        <v>0</v>
      </c>
      <c r="I72" s="147">
        <f>'3.3.1'!I72/'3.3.1.a'!$I$79</f>
        <v>0</v>
      </c>
      <c r="J72" s="147">
        <f>'3.3.1'!J72/'3.3.1.a'!$J$79</f>
        <v>0</v>
      </c>
      <c r="K72" s="147">
        <f>'3.3.1'!K72/'3.3.1.a'!$K$79</f>
        <v>0</v>
      </c>
      <c r="L72" s="147">
        <f>'3.3.1'!L72/'3.3.1.a'!$L$79</f>
        <v>0</v>
      </c>
      <c r="M72" s="147">
        <f>'3.3.1'!M72/'3.3.1.a'!$M$79</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147">
        <f>'3.3.1'!C73/'3.3.1.a'!$C$79</f>
        <v>0</v>
      </c>
      <c r="D73" s="147">
        <f>'3.3.1'!D73/'3.3.1.a'!$D$79</f>
        <v>0</v>
      </c>
      <c r="E73" s="147">
        <f>'3.3.1'!E73/'3.3.1.a'!$E$79</f>
        <v>0</v>
      </c>
      <c r="F73" s="147">
        <f>'3.3.1'!F73/'3.3.1.a'!$F$79</f>
        <v>0</v>
      </c>
      <c r="G73" s="147">
        <f>'3.3.1'!G73/'3.3.1.a'!$G$79</f>
        <v>0</v>
      </c>
      <c r="H73" s="147">
        <f>'3.3.1'!H73/'3.3.1.a'!$H$79</f>
        <v>0</v>
      </c>
      <c r="I73" s="147">
        <f>'3.3.1'!I73/'3.3.1.a'!$I$79</f>
        <v>0</v>
      </c>
      <c r="J73" s="147">
        <f>'3.3.1'!J73/'3.3.1.a'!$J$79</f>
        <v>0</v>
      </c>
      <c r="K73" s="147">
        <f>'3.3.1'!K73/'3.3.1.a'!$K$79</f>
        <v>0</v>
      </c>
      <c r="L73" s="147">
        <f>'3.3.1'!L73/'3.3.1.a'!$L$79</f>
        <v>0</v>
      </c>
      <c r="M73" s="147">
        <f>'3.3.1'!M73/'3.3.1.a'!$M$79</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147">
        <f>'3.3.1'!C74/'3.3.1.a'!$C$79</f>
        <v>-2.1654165798601951E-4</v>
      </c>
      <c r="D74" s="147">
        <f>'3.3.1'!D74/'3.3.1.a'!$D$79</f>
        <v>-7.9072604426213254E-4</v>
      </c>
      <c r="E74" s="147">
        <f>'3.3.1'!E74/'3.3.1.a'!$E$79</f>
        <v>-3.4729795660012126E-4</v>
      </c>
      <c r="F74" s="147">
        <f>'3.3.1'!F74/'3.3.1.a'!$F$79</f>
        <v>-6.1125244787746467E-4</v>
      </c>
      <c r="G74" s="147">
        <f>'3.3.1'!G74/'3.3.1.a'!$G$79</f>
        <v>-1.276506939966461E-3</v>
      </c>
      <c r="H74" s="147">
        <f>'3.3.1'!H74/'3.3.1.a'!$H$79</f>
        <v>-8.058018856440366E-4</v>
      </c>
      <c r="I74" s="147">
        <f>'3.3.1'!I74/'3.3.1.a'!$I$79</f>
        <v>-5.5037138322640007E-4</v>
      </c>
      <c r="J74" s="147">
        <f>'3.3.1'!J74/'3.3.1.a'!$J$79</f>
        <v>-1.3448160764630809E-3</v>
      </c>
      <c r="K74" s="147">
        <f>'3.3.1'!K74/'3.3.1.a'!$K$79</f>
        <v>-3.8576273091018589E-4</v>
      </c>
      <c r="L74" s="147">
        <f>'3.3.1'!L74/'3.3.1.a'!$L$79</f>
        <v>-9.0906671312081092E-4</v>
      </c>
      <c r="M74" s="147">
        <f>'3.3.1'!M74/'3.3.1.a'!$M$79</f>
        <v>-9.072472018054927E-4</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18"/>
      <c r="D75" s="218"/>
      <c r="E75" s="218"/>
      <c r="F75" s="218"/>
      <c r="G75" s="218"/>
      <c r="H75" s="218"/>
      <c r="I75" s="218"/>
      <c r="J75" s="218"/>
      <c r="K75" s="218"/>
      <c r="L75" s="218"/>
      <c r="M75" s="21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19">
        <f>'3.3.1'!C76/'3.3.1.a'!$C$79</f>
        <v>8.4105005624361961E-3</v>
      </c>
      <c r="D76" s="219">
        <f>'3.3.1'!D76/'3.3.1.a'!$D$79</f>
        <v>6.374270400008957E-3</v>
      </c>
      <c r="E76" s="219">
        <f>'3.3.1'!E76/'3.3.1.a'!$E$79</f>
        <v>5.6043512306406147E-3</v>
      </c>
      <c r="F76" s="219">
        <f>'3.3.1'!F76/'3.3.1.a'!$F$79</f>
        <v>6.5856107223554424E-3</v>
      </c>
      <c r="G76" s="219">
        <f>'3.3.1'!G76/'3.3.1.a'!$G$79</f>
        <v>7.175561849115576E-3</v>
      </c>
      <c r="H76" s="219">
        <f>'3.3.1'!H76/'3.3.1.a'!$H$79</f>
        <v>4.5855377857345501E-3</v>
      </c>
      <c r="I76" s="219">
        <f>'3.3.1'!I76/'3.3.1.a'!$I$79</f>
        <v>3.9549095118275833E-3</v>
      </c>
      <c r="J76" s="219">
        <f>'3.3.1'!J76/'3.3.1.a'!$J$79</f>
        <v>3.8462283789972998E-3</v>
      </c>
      <c r="K76" s="219">
        <f>'3.3.1'!K76/'3.3.1.a'!$K$79</f>
        <v>3.811431902840905E-3</v>
      </c>
      <c r="L76" s="219">
        <f>'3.3.1'!L76/'3.3.1.a'!$L$79</f>
        <v>3.4287328667816658E-3</v>
      </c>
      <c r="M76" s="219">
        <f>'3.3.1'!M76/'3.3.1.a'!$M$79</f>
        <v>3.2936322605310649E-3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19">
        <f>'3.3.1'!C77/'3.3.1.a'!$C$79</f>
        <v>4.2143155551929858E-4</v>
      </c>
      <c r="D77" s="219">
        <f>'3.3.1'!D77/'3.3.1.a'!$D$79</f>
        <v>1.2336798301336583E-3</v>
      </c>
      <c r="E77" s="219">
        <f>'3.3.1'!E77/'3.3.1.a'!$E$79</f>
        <v>7.2501297464463445E-4</v>
      </c>
      <c r="F77" s="219">
        <f>'3.3.1'!F77/'3.3.1.a'!$F$79</f>
        <v>9.367278056534046E-4</v>
      </c>
      <c r="G77" s="219">
        <f>'3.3.1'!G77/'3.3.1.a'!$G$79</f>
        <v>1.4677542999276859E-3</v>
      </c>
      <c r="H77" s="219">
        <f>'3.3.1'!H77/'3.3.1.a'!$H$79</f>
        <v>9.1340018035830823E-4</v>
      </c>
      <c r="I77" s="219">
        <f>'3.3.1'!I77/'3.3.1.a'!$I$79</f>
        <v>7.4700349271724178E-4</v>
      </c>
      <c r="J77" s="219">
        <f>'3.3.1'!J77/'3.3.1.a'!$J$79</f>
        <v>1.4569559500318828E-3</v>
      </c>
      <c r="K77" s="219">
        <f>'3.3.1'!K77/'3.3.1.a'!$K$79</f>
        <v>5.2963918128861199E-4</v>
      </c>
      <c r="L77" s="219">
        <f>'3.3.1'!L77/'3.3.1.a'!$L$79</f>
        <v>9.9381233088227726E-4</v>
      </c>
      <c r="M77" s="219">
        <f>'3.3.1'!M77/'3.3.1.a'!$M$79</f>
        <v>1.0037760985478837E-3</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20">
        <f>'3.3.1'!C78/'3.3.1.a'!$C$79</f>
        <v>4.6767152695409778E-3</v>
      </c>
      <c r="D78" s="220">
        <f>'3.3.1'!D78/'3.3.1.a'!$D$79</f>
        <v>4.5137741632243255E-3</v>
      </c>
      <c r="E78" s="220">
        <f>'3.3.1'!E78/'3.3.1.a'!$E$79</f>
        <v>4.3472571841587119E-3</v>
      </c>
      <c r="F78" s="220">
        <f>'3.3.1'!F78/'3.3.1.a'!$F$79</f>
        <v>4.1707781444998227E-3</v>
      </c>
      <c r="G78" s="220">
        <f>'3.3.1'!G78/'3.3.1.a'!$G$79</f>
        <v>4.3195782343652313E-3</v>
      </c>
      <c r="H78" s="220">
        <f>'3.3.1'!H78/'3.3.1.a'!$H$79</f>
        <v>4.6455953155107076E-3</v>
      </c>
      <c r="I78" s="220">
        <f>'3.3.1'!I78/'3.3.1.a'!$I$79</f>
        <v>4.8222119048907169E-3</v>
      </c>
      <c r="J78" s="220">
        <f>'3.3.1'!J78/'3.3.1.a'!$J$79</f>
        <v>5.0418145108032941E-3</v>
      </c>
      <c r="K78" s="220">
        <f>'3.3.1'!K78/'3.3.1.a'!$K$79</f>
        <v>4.8689075901331615E-3</v>
      </c>
      <c r="L78" s="220">
        <f>'3.3.1'!L78/'3.3.1.a'!$L$79</f>
        <v>4.9781129537537919E-3</v>
      </c>
      <c r="M78" s="220">
        <f>'3.3.1'!M78/'3.3.1.a'!$M$79</f>
        <v>5.2071301745580762E-3</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80" customFormat="1" ht="20.100000000000001" customHeight="1" x14ac:dyDescent="0.25">
      <c r="A79" s="87" t="s">
        <v>238</v>
      </c>
      <c r="B79" s="88" t="s">
        <v>848</v>
      </c>
      <c r="C79" s="211">
        <v>3885847</v>
      </c>
      <c r="D79" s="211">
        <v>4376382</v>
      </c>
      <c r="E79" s="211">
        <v>4814760</v>
      </c>
      <c r="F79" s="211">
        <v>5331619</v>
      </c>
      <c r="G79" s="211">
        <v>5778953</v>
      </c>
      <c r="H79" s="211">
        <v>5995787</v>
      </c>
      <c r="I79" s="211">
        <v>6269328</v>
      </c>
      <c r="J79" s="211">
        <v>6585478.9999999898</v>
      </c>
      <c r="K79" s="211">
        <v>7004141</v>
      </c>
      <c r="L79" s="211">
        <v>7407023.5734999897</v>
      </c>
      <c r="M79" s="211">
        <v>7447858.2502464028</v>
      </c>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row>
    <row r="80" spans="1:83" s="207" customFormat="1" ht="20.100000000000001" customHeight="1" x14ac:dyDescent="0.25">
      <c r="A80" s="105" t="s">
        <v>589</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83" s="207" customFormat="1" ht="20.100000000000001" customHeight="1" x14ac:dyDescent="0.25">
      <c r="A81" s="105" t="s">
        <v>853</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row>
    <row r="82" spans="1:83" ht="20.100000000000001" customHeight="1" x14ac:dyDescent="0.25">
      <c r="A82" s="105" t="s">
        <v>590</v>
      </c>
    </row>
    <row r="83" spans="1:83" ht="20.100000000000001" customHeight="1" x14ac:dyDescent="0.25">
      <c r="A83" s="105" t="s">
        <v>804</v>
      </c>
    </row>
    <row r="84" spans="1:83" ht="20.100000000000001" customHeight="1" x14ac:dyDescent="0.25">
      <c r="A84" s="105" t="s">
        <v>592</v>
      </c>
    </row>
    <row r="85" spans="1:83" ht="20.100000000000001" customHeight="1" x14ac:dyDescent="0.25">
      <c r="A85" s="105" t="s">
        <v>661</v>
      </c>
    </row>
    <row r="86" spans="1:83" ht="20.100000000000001" customHeight="1" x14ac:dyDescent="0.25">
      <c r="A86" s="105" t="s">
        <v>605</v>
      </c>
    </row>
    <row r="87" spans="1:83" ht="20.100000000000001" customHeight="1" x14ac:dyDescent="0.25">
      <c r="A87" s="105" t="s">
        <v>662</v>
      </c>
    </row>
    <row r="88" spans="1:83" ht="20.100000000000001" customHeight="1" x14ac:dyDescent="0.25">
      <c r="A88" s="105" t="s">
        <v>857</v>
      </c>
    </row>
    <row r="89" spans="1:83" ht="20.100000000000001" customHeight="1" x14ac:dyDescent="0.25">
      <c r="A89" s="105" t="s">
        <v>613</v>
      </c>
    </row>
    <row r="90" spans="1:83" ht="20.100000000000001" customHeight="1" x14ac:dyDescent="0.25">
      <c r="A90" s="105" t="s">
        <v>664</v>
      </c>
    </row>
    <row r="91" spans="1:83" ht="20.100000000000001" customHeight="1" x14ac:dyDescent="0.25">
      <c r="A91" s="105" t="s">
        <v>849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68F1-0A04-4D64-8BD4-AC5081E691E4}">
  <sheetPr codeName="Planilha36"/>
  <dimension ref="A1:CE91"/>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791</v>
      </c>
    </row>
    <row r="2" spans="1:13" ht="20.100000000000001" customHeight="1" x14ac:dyDescent="0.25">
      <c r="A2" s="99" t="s">
        <v>670</v>
      </c>
    </row>
    <row r="4" spans="1:13" s="116" customFormat="1" ht="20.100000000000001" customHeight="1" x14ac:dyDescent="0.25">
      <c r="A4" s="322" t="s">
        <v>665</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216">
        <f>'3.3.2'!C5/'3.3.2.a'!$C$79</f>
        <v>0.31032653619560757</v>
      </c>
      <c r="D5" s="216">
        <f>'3.3.2'!D5/'3.3.2.a'!$D$79</f>
        <v>0.31369179848998541</v>
      </c>
      <c r="E5" s="216">
        <f>'3.3.2'!E5/'3.3.2.a'!$E$79</f>
        <v>0.30847260995179288</v>
      </c>
      <c r="F5" s="216">
        <f>'3.3.2'!F5/'3.3.2.a'!$F$79</f>
        <v>0.30984355830719279</v>
      </c>
      <c r="G5" s="216">
        <f>'3.3.2'!G5/'3.3.2.a'!$G$79</f>
        <v>0.3220827313359883</v>
      </c>
      <c r="H5" s="216">
        <f>'3.3.2'!H5/'3.3.2.a'!$H$79</f>
        <v>0.36827161480344334</v>
      </c>
      <c r="I5" s="216">
        <f>'3.3.2'!I5/'3.3.2.a'!$I$79</f>
        <v>0.36330222152355973</v>
      </c>
      <c r="J5" s="216">
        <f>'3.3.2'!J5/'3.3.2.a'!$J$79</f>
        <v>0.35982460222090579</v>
      </c>
      <c r="K5" s="216">
        <f>'3.3.2'!K5/'3.3.2.a'!$K$79</f>
        <v>0.35295529696074579</v>
      </c>
      <c r="L5" s="216">
        <f>'3.3.2'!L5/'3.3.2.a'!$L$79</f>
        <v>0.34480754129517549</v>
      </c>
      <c r="M5" s="216">
        <f>'3.3.2'!M5/'3.3.2.a'!$M$79</f>
        <v>0.38384418522868508</v>
      </c>
    </row>
    <row r="6" spans="1:13" ht="20.100000000000001" customHeight="1" x14ac:dyDescent="0.25">
      <c r="A6" s="18">
        <v>2</v>
      </c>
      <c r="B6" s="19" t="s">
        <v>490</v>
      </c>
      <c r="C6" s="96">
        <f>'3.3.2'!C6/'3.3.2.a'!$C$79</f>
        <v>0.30701418245823159</v>
      </c>
      <c r="D6" s="96">
        <f>'3.3.2'!D6/'3.3.2.a'!$D$79</f>
        <v>0.31306498208333444</v>
      </c>
      <c r="E6" s="96">
        <f>'3.3.2'!E6/'3.3.2.a'!$E$79</f>
        <v>0.30794052887995566</v>
      </c>
      <c r="F6" s="96">
        <f>'3.3.2'!F6/'3.3.2.a'!$F$79</f>
        <v>0.30836545353499056</v>
      </c>
      <c r="G6" s="96">
        <f>'3.3.2'!G6/'3.3.2.a'!$G$79</f>
        <v>0.32069450202116573</v>
      </c>
      <c r="H6" s="96">
        <f>'3.3.2'!H6/'3.3.2.a'!$H$79</f>
        <v>0.3692450725135778</v>
      </c>
      <c r="I6" s="96">
        <f>'3.3.2'!I6/'3.3.2.a'!$I$79</f>
        <v>0.36491652740934011</v>
      </c>
      <c r="J6" s="96">
        <f>'3.3.2'!J6/'3.3.2.a'!$J$79</f>
        <v>0.36247714430274369</v>
      </c>
      <c r="K6" s="96">
        <f>'3.3.2'!K6/'3.3.2.a'!$K$79</f>
        <v>0.35454241182932666</v>
      </c>
      <c r="L6" s="96">
        <f>'3.3.2'!L6/'3.3.2.a'!$L$79</f>
        <v>0.34735073371302994</v>
      </c>
      <c r="M6" s="96">
        <f>'3.3.2'!M6/'3.3.2.a'!$M$79</f>
        <v>0.38676145924125999</v>
      </c>
    </row>
    <row r="7" spans="1:13" ht="20.100000000000001" customHeight="1" x14ac:dyDescent="0.25">
      <c r="A7" s="32">
        <v>21</v>
      </c>
      <c r="B7" s="33" t="s">
        <v>244</v>
      </c>
      <c r="C7" s="213">
        <f>'3.3.2'!C7/'3.3.2.a'!$C$79</f>
        <v>4.1872617360867531E-2</v>
      </c>
      <c r="D7" s="213">
        <f>'3.3.2'!D7/'3.3.2.a'!$D$79</f>
        <v>4.0016057500533775E-2</v>
      </c>
      <c r="E7" s="213">
        <f>'3.3.2'!E7/'3.3.2.a'!$E$79</f>
        <v>3.7889088764123217E-2</v>
      </c>
      <c r="F7" s="213">
        <f>'3.3.2'!F7/'3.3.2.a'!$F$79</f>
        <v>3.7645506734291401E-2</v>
      </c>
      <c r="G7" s="213">
        <f>'3.3.2'!G7/'3.3.2.a'!$G$79</f>
        <v>3.7949794363910376E-2</v>
      </c>
      <c r="H7" s="213">
        <f>'3.3.2'!H7/'3.3.2.a'!$H$79</f>
        <v>4.030989968167914E-2</v>
      </c>
      <c r="I7" s="213">
        <f>'3.3.2'!I7/'3.3.2.a'!$I$79</f>
        <v>4.0209122103420342E-2</v>
      </c>
      <c r="J7" s="213">
        <f>'3.3.2'!J7/'3.3.2.a'!$J$79</f>
        <v>4.211052988516148E-2</v>
      </c>
      <c r="K7" s="213">
        <f>'3.3.2'!K7/'3.3.2.a'!$K$79</f>
        <v>4.1540163781633326E-2</v>
      </c>
      <c r="L7" s="213">
        <f>'3.3.2'!L7/'3.3.2.a'!$L$79</f>
        <v>4.1277083441587266E-2</v>
      </c>
      <c r="M7" s="213">
        <f>'3.3.2'!M7/'3.3.2.a'!$M$79</f>
        <v>4.0554584568657341E-2</v>
      </c>
    </row>
    <row r="8" spans="1:13" ht="20.100000000000001" customHeight="1" x14ac:dyDescent="0.25">
      <c r="A8" s="35">
        <v>211</v>
      </c>
      <c r="B8" s="36" t="s">
        <v>306</v>
      </c>
      <c r="C8" s="146">
        <f>'3.3.2'!C8/'3.3.2.a'!$C$79</f>
        <v>2.5195326723610838E-2</v>
      </c>
      <c r="D8" s="146">
        <f>'3.3.2'!D8/'3.3.2.a'!$D$79</f>
        <v>2.4122562532216334E-2</v>
      </c>
      <c r="E8" s="146">
        <f>'3.3.2'!E8/'3.3.2.a'!$E$79</f>
        <v>2.2831533568644743E-2</v>
      </c>
      <c r="F8" s="146">
        <f>'3.3.2'!F8/'3.3.2.a'!$F$79</f>
        <v>2.2778904658248087E-2</v>
      </c>
      <c r="G8" s="146">
        <f>'3.3.2'!G8/'3.3.2.a'!$G$79</f>
        <v>2.2715641958397311E-2</v>
      </c>
      <c r="H8" s="146">
        <f>'3.3.2'!H8/'3.3.2.a'!$H$79</f>
        <v>2.4645535309001137E-2</v>
      </c>
      <c r="I8" s="146">
        <f>'3.3.2'!I8/'3.3.2.a'!$I$79</f>
        <v>2.4343470691361023E-2</v>
      </c>
      <c r="J8" s="146">
        <f>'3.3.2'!J8/'3.3.2.a'!$J$79</f>
        <v>2.5028447070076912E-2</v>
      </c>
      <c r="K8" s="146">
        <f>'3.3.2'!K8/'3.3.2.a'!$K$79</f>
        <v>2.4341601710466995E-2</v>
      </c>
      <c r="L8" s="146">
        <f>'3.3.2'!L8/'3.3.2.a'!$L$79</f>
        <v>2.3888931872843088E-2</v>
      </c>
      <c r="M8" s="146">
        <f>'3.3.2'!M8/'3.3.2.a'!$M$79</f>
        <v>2.3825897203462381E-2</v>
      </c>
    </row>
    <row r="9" spans="1:13" s="48" customFormat="1" ht="20.100000000000001" customHeight="1" x14ac:dyDescent="0.25">
      <c r="A9" s="45" t="s">
        <v>491</v>
      </c>
      <c r="B9" s="56" t="s">
        <v>492</v>
      </c>
      <c r="C9" s="148">
        <f>'3.3.2'!C9/'3.3.2.a'!$C$79</f>
        <v>1.862691914489531E-2</v>
      </c>
      <c r="D9" s="148">
        <f>'3.3.2'!D9/'3.3.2.a'!$D$79</f>
        <v>1.7587204019166514E-2</v>
      </c>
      <c r="E9" s="148">
        <f>'3.3.2'!E9/'3.3.2.a'!$E$79</f>
        <v>1.6676841205155161E-2</v>
      </c>
      <c r="F9" s="148">
        <f>'3.3.2'!F9/'3.3.2.a'!$F$79</f>
        <v>1.6751990315459524E-2</v>
      </c>
      <c r="G9" s="148">
        <f>'3.3.2'!G9/'3.3.2.a'!$G$79</f>
        <v>1.669604487166897E-2</v>
      </c>
      <c r="H9" s="148">
        <f>'3.3.2'!H9/'3.3.2.a'!$H$79</f>
        <v>1.7890905550696012E-2</v>
      </c>
      <c r="I9" s="148">
        <f>'3.3.2'!I9/'3.3.2.a'!$I$79</f>
        <v>1.8117479079336259E-2</v>
      </c>
      <c r="J9" s="148">
        <f>'3.3.2'!J9/'3.3.2.a'!$J$79</f>
        <v>1.8841601356139787E-2</v>
      </c>
      <c r="K9" s="148">
        <f>'3.3.2'!K9/'3.3.2.a'!$K$79</f>
        <v>1.8143800051044375E-2</v>
      </c>
      <c r="L9" s="148">
        <f>'3.3.2'!L9/'3.3.2.a'!$L$79</f>
        <v>1.7754732147561889E-2</v>
      </c>
      <c r="M9" s="148">
        <f>'3.3.2'!M9/'3.3.2.a'!$M$79</f>
        <v>1.7368856833670308E-2</v>
      </c>
    </row>
    <row r="10" spans="1:13" s="48" customFormat="1" ht="20.100000000000001" customHeight="1" x14ac:dyDescent="0.25">
      <c r="A10" s="45" t="s">
        <v>493</v>
      </c>
      <c r="B10" s="56" t="s">
        <v>494</v>
      </c>
      <c r="C10" s="148">
        <f>'3.3.2'!C10/'3.3.2.a'!$C$79</f>
        <v>3.852353867657424E-3</v>
      </c>
      <c r="D10" s="148">
        <f>'3.3.2'!D10/'3.3.2.a'!$D$79</f>
        <v>3.6907544502913594E-3</v>
      </c>
      <c r="E10" s="148">
        <f>'3.3.2'!E10/'3.3.2.a'!$E$79</f>
        <v>3.4127899500218423E-3</v>
      </c>
      <c r="F10" s="148">
        <f>'3.3.2'!F10/'3.3.2.a'!$F$79</f>
        <v>3.3572151585257687E-3</v>
      </c>
      <c r="G10" s="148">
        <f>'3.3.2'!G10/'3.3.2.a'!$G$79</f>
        <v>3.3802762476735841E-3</v>
      </c>
      <c r="H10" s="148">
        <f>'3.3.2'!H10/'3.3.2.a'!$H$79</f>
        <v>3.6921003051130735E-3</v>
      </c>
      <c r="I10" s="148">
        <f>'3.3.2'!I10/'3.3.2.a'!$I$79</f>
        <v>3.6534063229452982E-3</v>
      </c>
      <c r="J10" s="148">
        <f>'3.3.2'!J10/'3.3.2.a'!$J$79</f>
        <v>3.8006996144544485E-3</v>
      </c>
      <c r="K10" s="148">
        <f>'3.3.2'!K10/'3.3.2.a'!$K$79</f>
        <v>3.8377944486765753E-3</v>
      </c>
      <c r="L10" s="148">
        <f>'3.3.2'!L10/'3.3.2.a'!$L$79</f>
        <v>3.8490245324139631E-3</v>
      </c>
      <c r="M10" s="148">
        <f>'3.3.2'!M10/'3.3.2.a'!$M$79</f>
        <v>4.3243987566871931E-3</v>
      </c>
    </row>
    <row r="11" spans="1:13" s="48" customFormat="1" ht="20.100000000000001" customHeight="1" x14ac:dyDescent="0.25">
      <c r="A11" s="45" t="s">
        <v>495</v>
      </c>
      <c r="B11" s="56" t="s">
        <v>496</v>
      </c>
      <c r="C11" s="148">
        <f>'3.3.2'!C11/'3.3.2.a'!$C$79</f>
        <v>2.7160537110581043E-3</v>
      </c>
      <c r="D11" s="148">
        <f>'3.3.2'!D11/'3.3.2.a'!$D$79</f>
        <v>2.8446040627584613E-3</v>
      </c>
      <c r="E11" s="148">
        <f>'3.3.2'!E11/'3.3.2.a'!$E$79</f>
        <v>2.7419024134677367E-3</v>
      </c>
      <c r="F11" s="148">
        <f>'3.3.2'!F11/'3.3.2.a'!$F$79</f>
        <v>2.6696991842627919E-3</v>
      </c>
      <c r="G11" s="148">
        <f>'3.3.2'!G11/'3.3.2.a'!$G$79</f>
        <v>2.6393208390547559E-3</v>
      </c>
      <c r="H11" s="148">
        <f>'3.3.2'!H11/'3.3.2.a'!$H$79</f>
        <v>3.0625294531920495E-3</v>
      </c>
      <c r="I11" s="148">
        <f>'3.3.2'!I11/'3.3.2.a'!$I$79</f>
        <v>2.5725852890794675E-3</v>
      </c>
      <c r="J11" s="148">
        <f>'3.3.2'!J11/'3.3.2.a'!$J$79</f>
        <v>2.3861460994826773E-3</v>
      </c>
      <c r="K11" s="148">
        <f>'3.3.2'!K11/'3.3.2.a'!$K$79</f>
        <v>2.3600072107460433E-3</v>
      </c>
      <c r="L11" s="148">
        <f>'3.3.2'!L11/'3.3.2.a'!$L$79</f>
        <v>2.2851751928672356E-3</v>
      </c>
      <c r="M11" s="148">
        <f>'3.3.2'!M11/'3.3.2.a'!$M$79</f>
        <v>2.1326416131048831E-3</v>
      </c>
    </row>
    <row r="12" spans="1:13" ht="20.100000000000001" customHeight="1" x14ac:dyDescent="0.25">
      <c r="A12" s="35">
        <v>212</v>
      </c>
      <c r="B12" s="36" t="s">
        <v>246</v>
      </c>
      <c r="C12" s="146">
        <f>'3.3.2'!C12/'3.3.2.a'!$C$79</f>
        <v>1.6677290637256689E-2</v>
      </c>
      <c r="D12" s="146">
        <f>'3.3.2'!D12/'3.3.2.a'!$D$79</f>
        <v>1.5893494968317438E-2</v>
      </c>
      <c r="E12" s="146">
        <f>'3.3.2'!E12/'3.3.2.a'!$E$79</f>
        <v>1.5057555195478477E-2</v>
      </c>
      <c r="F12" s="146">
        <f>'3.3.2'!F12/'3.3.2.a'!$F$79</f>
        <v>1.4866602076043321E-2</v>
      </c>
      <c r="G12" s="146">
        <f>'3.3.2'!G12/'3.3.2.a'!$G$79</f>
        <v>1.5234152405513074E-2</v>
      </c>
      <c r="H12" s="146">
        <f>'3.3.2'!H12/'3.3.2.a'!$H$79</f>
        <v>1.566436437267801E-2</v>
      </c>
      <c r="I12" s="146">
        <f>'3.3.2'!I12/'3.3.2.a'!$I$79</f>
        <v>1.5865651412059319E-2</v>
      </c>
      <c r="J12" s="146">
        <f>'3.3.2'!J12/'3.3.2.a'!$J$79</f>
        <v>1.7082082815084571E-2</v>
      </c>
      <c r="K12" s="146">
        <f>'3.3.2'!K12/'3.3.2.a'!$K$79</f>
        <v>1.7198562071166327E-2</v>
      </c>
      <c r="L12" s="146">
        <f>'3.3.2'!L12/'3.3.2.a'!$L$79</f>
        <v>1.7388151568744181E-2</v>
      </c>
      <c r="M12" s="146">
        <f>'3.3.2'!M12/'3.3.2.a'!$M$79</f>
        <v>1.6728687365194957E-2</v>
      </c>
    </row>
    <row r="13" spans="1:13" s="108" customFormat="1" ht="20.100000000000001" customHeight="1" x14ac:dyDescent="0.25">
      <c r="A13" s="108">
        <v>2121</v>
      </c>
      <c r="B13" s="108" t="s">
        <v>307</v>
      </c>
      <c r="C13" s="214">
        <f>'3.3.2'!C13/'3.3.2.a'!$C$79</f>
        <v>3.6268540143016442E-3</v>
      </c>
      <c r="D13" s="214">
        <f>'3.3.2'!D13/'3.3.2.a'!$D$79</f>
        <v>3.408524506415345E-3</v>
      </c>
      <c r="E13" s="214">
        <f>'3.3.2'!E13/'3.3.2.a'!$E$79</f>
        <v>3.1724352725747374E-3</v>
      </c>
      <c r="F13" s="214">
        <f>'3.3.2'!F13/'3.3.2.a'!$F$79</f>
        <v>3.1637778494809929E-3</v>
      </c>
      <c r="G13" s="214">
        <f>'3.3.2'!G13/'3.3.2.a'!$G$79</f>
        <v>3.1714137052675458E-3</v>
      </c>
      <c r="H13" s="214">
        <f>'3.3.2'!H13/'3.3.2.a'!$H$79</f>
        <v>3.3555505391620814E-3</v>
      </c>
      <c r="I13" s="214">
        <f>'3.3.2'!I13/'3.3.2.a'!$I$79</f>
        <v>3.3692227677133819E-3</v>
      </c>
      <c r="J13" s="214">
        <f>'3.3.2'!J13/'3.3.2.a'!$J$79</f>
        <v>3.517042970810489E-3</v>
      </c>
      <c r="K13" s="214">
        <f>'3.3.2'!K13/'3.3.2.a'!$K$79</f>
        <v>3.3764990303052152E-3</v>
      </c>
      <c r="L13" s="214">
        <f>'3.3.2'!L13/'3.3.2.a'!$L$79</f>
        <v>3.1998726991210964E-3</v>
      </c>
      <c r="M13" s="214">
        <f>'3.3.2'!M13/'3.3.2.a'!$M$79</f>
        <v>3.6020452306167942E-3</v>
      </c>
    </row>
    <row r="14" spans="1:13" s="109" customFormat="1" ht="20.100000000000001" customHeight="1" x14ac:dyDescent="0.25">
      <c r="A14" s="60" t="s">
        <v>497</v>
      </c>
      <c r="B14" s="109" t="s">
        <v>498</v>
      </c>
      <c r="C14" s="148">
        <f>'3.3.2'!C14/'3.3.2.a'!$C$79</f>
        <v>4.4233091583379377E-5</v>
      </c>
      <c r="D14" s="148">
        <f>'3.3.2'!D14/'3.3.2.a'!$D$79</f>
        <v>4.2377370010204778E-5</v>
      </c>
      <c r="E14" s="148">
        <f>'3.3.2'!E14/'3.3.2.a'!$E$79</f>
        <v>4.7941255664865432E-5</v>
      </c>
      <c r="F14" s="148">
        <f>'3.3.2'!F14/'3.3.2.a'!$F$79</f>
        <v>6.975596339592159E-5</v>
      </c>
      <c r="G14" s="148">
        <f>'3.3.2'!G14/'3.3.2.a'!$G$79</f>
        <v>5.2369936921272756E-5</v>
      </c>
      <c r="H14" s="148">
        <f>'3.3.2'!H14/'3.3.2.a'!$H$79</f>
        <v>5.9371524414893324E-5</v>
      </c>
      <c r="I14" s="148">
        <f>'3.3.2'!I14/'3.3.2.a'!$I$79</f>
        <v>6.5732224366152177E-5</v>
      </c>
      <c r="J14" s="148">
        <f>'3.3.2'!J14/'3.3.2.a'!$J$79</f>
        <v>7.5428948247471819E-5</v>
      </c>
      <c r="K14" s="148">
        <f>'3.3.2'!K14/'3.3.2.a'!$K$79</f>
        <v>9.4768254676626289E-5</v>
      </c>
      <c r="L14" s="148">
        <f>'3.3.2'!L14/'3.3.2.a'!$L$79</f>
        <v>1.3713843847671419E-4</v>
      </c>
      <c r="M14" s="148">
        <f>'3.3.2'!M14/'3.3.2.a'!$M$79</f>
        <v>1.4399218596225564E-4</v>
      </c>
    </row>
    <row r="15" spans="1:13" s="109" customFormat="1" ht="20.100000000000001" customHeight="1" x14ac:dyDescent="0.25">
      <c r="A15" s="60" t="s">
        <v>499</v>
      </c>
      <c r="B15" s="109" t="s">
        <v>500</v>
      </c>
      <c r="C15" s="148">
        <f>'3.3.2'!C15/'3.3.2.a'!$C$79</f>
        <v>2.531871064202991E-4</v>
      </c>
      <c r="D15" s="148">
        <f>'3.3.2'!D15/'3.3.2.a'!$D$79</f>
        <v>2.6744050932185534E-4</v>
      </c>
      <c r="E15" s="148">
        <f>'3.3.2'!E15/'3.3.2.a'!$E$79</f>
        <v>2.6165400296908662E-4</v>
      </c>
      <c r="F15" s="148">
        <f>'3.3.2'!F15/'3.3.2.a'!$F$79</f>
        <v>2.972139457723818E-4</v>
      </c>
      <c r="G15" s="148">
        <f>'3.3.2'!G15/'3.3.2.a'!$G$79</f>
        <v>3.0101426538492351E-4</v>
      </c>
      <c r="H15" s="148">
        <f>'3.3.2'!H15/'3.3.2.a'!$H$79</f>
        <v>3.2871646122202135E-4</v>
      </c>
      <c r="I15" s="148">
        <f>'3.3.2'!I15/'3.3.2.a'!$I$79</f>
        <v>3.5882645219152676E-4</v>
      </c>
      <c r="J15" s="148">
        <f>'3.3.2'!J15/'3.3.2.a'!$J$79</f>
        <v>3.7943320250556021E-4</v>
      </c>
      <c r="K15" s="148">
        <f>'3.3.2'!K15/'3.3.2.a'!$K$79</f>
        <v>3.8984427253092131E-4</v>
      </c>
      <c r="L15" s="148">
        <f>'3.3.2'!L15/'3.3.2.a'!$L$79</f>
        <v>3.8702580448443386E-4</v>
      </c>
      <c r="M15" s="148">
        <f>'3.3.2'!M15/'3.3.2.a'!$M$79</f>
        <v>4.1715766225051493E-4</v>
      </c>
    </row>
    <row r="16" spans="1:13" s="109" customFormat="1" ht="20.100000000000001" customHeight="1" x14ac:dyDescent="0.25">
      <c r="A16" s="60" t="s">
        <v>501</v>
      </c>
      <c r="B16" s="109" t="s">
        <v>464</v>
      </c>
      <c r="C16" s="148">
        <f>'3.3.2'!C16/'3.3.2.a'!$C$79</f>
        <v>3.2202425313639475E-3</v>
      </c>
      <c r="D16" s="148">
        <f>'3.3.2'!D16/'3.3.2.a'!$D$79</f>
        <v>3.0038036918491121E-3</v>
      </c>
      <c r="E16" s="148">
        <f>'3.3.2'!E16/'3.3.2.a'!$E$79</f>
        <v>2.7652477676175912E-3</v>
      </c>
      <c r="F16" s="148">
        <f>'3.3.2'!F16/'3.3.2.a'!$F$79</f>
        <v>2.7224249312518393E-3</v>
      </c>
      <c r="G16" s="148">
        <f>'3.3.2'!G16/'3.3.2.a'!$G$79</f>
        <v>2.7401020458211029E-3</v>
      </c>
      <c r="H16" s="148">
        <f>'3.3.2'!H16/'3.3.2.a'!$H$79</f>
        <v>2.8746746110030258E-3</v>
      </c>
      <c r="I16" s="148">
        <f>'3.3.2'!I16/'3.3.2.a'!$I$79</f>
        <v>2.8402252030826909E-3</v>
      </c>
      <c r="J16" s="148">
        <f>'3.3.2'!J16/'3.3.2.a'!$J$79</f>
        <v>2.9511955146278965E-3</v>
      </c>
      <c r="K16" s="148">
        <f>'3.3.2'!K16/'3.3.2.a'!$K$79</f>
        <v>2.7752896882795477E-3</v>
      </c>
      <c r="L16" s="148">
        <f>'3.3.2'!L16/'3.3.2.a'!$L$79</f>
        <v>2.5619955903832827E-3</v>
      </c>
      <c r="M16" s="148">
        <f>'3.3.2'!M16/'3.3.2.a'!$M$79</f>
        <v>2.9188629186187565E-3</v>
      </c>
    </row>
    <row r="17" spans="1:13" s="109" customFormat="1" ht="20.100000000000001" customHeight="1" x14ac:dyDescent="0.25">
      <c r="A17" s="60" t="s">
        <v>502</v>
      </c>
      <c r="B17" s="109" t="s">
        <v>503</v>
      </c>
      <c r="C17" s="148">
        <f>'3.3.2'!C17/'3.3.2.a'!$C$79</f>
        <v>1.0919128493401824E-4</v>
      </c>
      <c r="D17" s="148">
        <f>'3.3.2'!D17/'3.3.2.a'!$D$79</f>
        <v>9.4902935234172868E-5</v>
      </c>
      <c r="E17" s="148">
        <f>'3.3.2'!E17/'3.3.2.a'!$E$79</f>
        <v>9.7592246323194057E-5</v>
      </c>
      <c r="F17" s="148">
        <f>'3.3.2'!F17/'3.3.2.a'!$F$79</f>
        <v>7.4383009060849994E-5</v>
      </c>
      <c r="G17" s="148">
        <f>'3.3.2'!G17/'3.3.2.a'!$G$79</f>
        <v>7.7927457140246692E-5</v>
      </c>
      <c r="H17" s="148">
        <f>'3.3.2'!H17/'3.3.2.a'!$H$79</f>
        <v>9.2787942522140973E-5</v>
      </c>
      <c r="I17" s="148">
        <f>'3.3.2'!I17/'3.3.2.a'!$I$79</f>
        <v>1.0443888807301197E-4</v>
      </c>
      <c r="J17" s="148">
        <f>'3.3.2'!J17/'3.3.2.a'!$J$79</f>
        <v>1.1098530542956115E-4</v>
      </c>
      <c r="K17" s="148">
        <f>'3.3.2'!K17/'3.3.2.a'!$K$79</f>
        <v>1.1659681481811973E-4</v>
      </c>
      <c r="L17" s="148">
        <f>'3.3.2'!L17/'3.3.2.a'!$L$79</f>
        <v>1.1371286577666528E-4</v>
      </c>
      <c r="M17" s="148">
        <f>'3.3.2'!M17/'3.3.2.a'!$M$79</f>
        <v>1.220324637852675E-4</v>
      </c>
    </row>
    <row r="18" spans="1:13" s="108" customFormat="1" ht="20.100000000000001" customHeight="1" x14ac:dyDescent="0.25">
      <c r="A18" s="108">
        <v>2122</v>
      </c>
      <c r="B18" s="108" t="s">
        <v>837</v>
      </c>
      <c r="C18" s="214">
        <f>'3.3.2'!C18/'3.3.2.a'!$C$79</f>
        <v>1.3050436622955047E-2</v>
      </c>
      <c r="D18" s="214">
        <f>'3.3.2'!D18/'3.3.2.a'!$D$79</f>
        <v>1.2484970461902091E-2</v>
      </c>
      <c r="E18" s="214">
        <f>'3.3.2'!E18/'3.3.2.a'!$E$79</f>
        <v>1.1885119922903737E-2</v>
      </c>
      <c r="F18" s="214">
        <f>'3.3.2'!F18/'3.3.2.a'!$F$79</f>
        <v>1.1702824226562325E-2</v>
      </c>
      <c r="G18" s="214">
        <f>'3.3.2'!G18/'3.3.2.a'!$G$79</f>
        <v>1.2062738700245526E-2</v>
      </c>
      <c r="H18" s="214">
        <f>'3.3.2'!H18/'3.3.2.a'!$H$79</f>
        <v>1.2308813833515928E-2</v>
      </c>
      <c r="I18" s="214">
        <f>'3.3.2'!I18/'3.3.2.a'!$I$79</f>
        <v>1.2496428644345935E-2</v>
      </c>
      <c r="J18" s="214">
        <f>'3.3.2'!J18/'3.3.2.a'!$J$79</f>
        <v>1.3565039844274082E-2</v>
      </c>
      <c r="K18" s="214">
        <f>'3.3.2'!K18/'3.3.2.a'!$K$79</f>
        <v>1.3822063040861114E-2</v>
      </c>
      <c r="L18" s="214">
        <f>'3.3.2'!L18/'3.3.2.a'!$L$79</f>
        <v>1.4188278869623087E-2</v>
      </c>
      <c r="M18" s="214">
        <f>'3.3.2'!M18/'3.3.2.a'!$M$79</f>
        <v>1.312664213457816E-2</v>
      </c>
    </row>
    <row r="19" spans="1:13" ht="20.100000000000001" customHeight="1" x14ac:dyDescent="0.25">
      <c r="A19" s="32">
        <v>22</v>
      </c>
      <c r="B19" s="33" t="s">
        <v>245</v>
      </c>
      <c r="C19" s="213">
        <f>'3.3.2'!C19/'3.3.2.a'!$C$79</f>
        <v>1.0089425839402581E-2</v>
      </c>
      <c r="D19" s="213">
        <f>'3.3.2'!D19/'3.3.2.a'!$D$79</f>
        <v>9.5128622754617857E-3</v>
      </c>
      <c r="E19" s="213">
        <f>'3.3.2'!E19/'3.3.2.a'!$E$79</f>
        <v>9.2679182806686741E-3</v>
      </c>
      <c r="F19" s="213">
        <f>'3.3.2'!F19/'3.3.2.a'!$F$79</f>
        <v>9.403202973701421E-3</v>
      </c>
      <c r="G19" s="213">
        <f>'3.3.2'!G19/'3.3.2.a'!$G$79</f>
        <v>9.4619430831849663E-3</v>
      </c>
      <c r="H19" s="213">
        <f>'3.3.2'!H19/'3.3.2.a'!$H$79</f>
        <v>9.6227952634521524E-3</v>
      </c>
      <c r="I19" s="213">
        <f>'3.3.2'!I19/'3.3.2.a'!$I$79</f>
        <v>9.7975892545449847E-3</v>
      </c>
      <c r="J19" s="213">
        <f>'3.3.2'!J19/'3.3.2.a'!$J$79</f>
        <v>8.9134751410935194E-3</v>
      </c>
      <c r="K19" s="213">
        <f>'3.3.2'!K19/'3.3.2.a'!$K$79</f>
        <v>9.0443215862072157E-3</v>
      </c>
      <c r="L19" s="213">
        <f>'3.3.2'!L19/'3.3.2.a'!$L$79</f>
        <v>8.5108855549943917E-3</v>
      </c>
      <c r="M19" s="213">
        <f>'3.3.2'!M19/'3.3.2.a'!$M$79</f>
        <v>8.2710566612905108E-3</v>
      </c>
    </row>
    <row r="20" spans="1:13" ht="20.100000000000001" customHeight="1" x14ac:dyDescent="0.25">
      <c r="A20" s="32">
        <v>23</v>
      </c>
      <c r="B20" s="33" t="s">
        <v>838</v>
      </c>
      <c r="C20" s="213">
        <f>'3.3.2'!C20/'3.3.2.a'!$C$79</f>
        <v>4.6767152695409778E-3</v>
      </c>
      <c r="D20" s="213">
        <f>'3.3.2'!D20/'3.3.2.a'!$D$79</f>
        <v>4.5137741632243255E-3</v>
      </c>
      <c r="E20" s="213">
        <f>'3.3.2'!E20/'3.3.2.a'!$E$79</f>
        <v>4.3472571841587119E-3</v>
      </c>
      <c r="F20" s="213">
        <f>'3.3.2'!F20/'3.3.2.a'!$F$79</f>
        <v>4.1707781444998227E-3</v>
      </c>
      <c r="G20" s="213">
        <f>'3.3.2'!G20/'3.3.2.a'!$G$79</f>
        <v>4.3195782343652313E-3</v>
      </c>
      <c r="H20" s="213">
        <f>'3.3.2'!H20/'3.3.2.a'!$H$79</f>
        <v>4.6455953155107076E-3</v>
      </c>
      <c r="I20" s="213">
        <f>'3.3.2'!I20/'3.3.2.a'!$I$79</f>
        <v>4.8222119048907169E-3</v>
      </c>
      <c r="J20" s="213">
        <f>'3.3.2'!J20/'3.3.2.a'!$J$79</f>
        <v>5.0418145108032941E-3</v>
      </c>
      <c r="K20" s="213">
        <f>'3.3.2'!K20/'3.3.2.a'!$K$79</f>
        <v>4.8689075901331615E-3</v>
      </c>
      <c r="L20" s="213">
        <f>'3.3.2'!L20/'3.3.2.a'!$L$79</f>
        <v>4.9781129537537919E-3</v>
      </c>
      <c r="M20" s="213">
        <f>'3.3.2'!M20/'3.3.2.a'!$M$79</f>
        <v>5.2071301745580762E-3</v>
      </c>
    </row>
    <row r="21" spans="1:13" ht="20.100000000000001" customHeight="1" x14ac:dyDescent="0.25">
      <c r="A21" s="32">
        <v>24</v>
      </c>
      <c r="B21" s="33" t="s">
        <v>839</v>
      </c>
      <c r="C21" s="213">
        <f>'3.3.2'!C21/'3.3.2.a'!$C$79</f>
        <v>7.0067699925383503E-2</v>
      </c>
      <c r="D21" s="213">
        <f>'3.3.2'!D21/'3.3.2.a'!$D$79</f>
        <v>7.5707626096479935E-2</v>
      </c>
      <c r="E21" s="213">
        <f>'3.3.2'!E21/'3.3.2.a'!$E$79</f>
        <v>6.8760329688780278E-2</v>
      </c>
      <c r="F21" s="213">
        <f>'3.3.2'!F21/'3.3.2.a'!$F$79</f>
        <v>6.878183439380689E-2</v>
      </c>
      <c r="G21" s="213">
        <f>'3.3.2'!G21/'3.3.2.a'!$G$79</f>
        <v>7.3725123326473366E-2</v>
      </c>
      <c r="H21" s="213">
        <f>'3.3.2'!H21/'3.3.2.a'!$H$79</f>
        <v>0.1167844341840566</v>
      </c>
      <c r="I21" s="213">
        <f>'3.3.2'!I21/'3.3.2.a'!$I$79</f>
        <v>9.6807184871182755E-2</v>
      </c>
      <c r="J21" s="213">
        <f>'3.3.2'!J21/'3.3.2.a'!$J$79</f>
        <v>8.7105953732006414E-2</v>
      </c>
      <c r="K21" s="213">
        <f>'3.3.2'!K21/'3.3.2.a'!$K$79</f>
        <v>8.5396194272252549E-2</v>
      </c>
      <c r="L21" s="213">
        <f>'3.3.2'!L21/'3.3.2.a'!$L$79</f>
        <v>6.9081263733741585E-2</v>
      </c>
      <c r="M21" s="213">
        <f>'3.3.2'!M21/'3.3.2.a'!$M$79</f>
        <v>5.6960451547729871E-2</v>
      </c>
    </row>
    <row r="22" spans="1:13" ht="20.100000000000001" customHeight="1" x14ac:dyDescent="0.25">
      <c r="A22" s="35">
        <v>241</v>
      </c>
      <c r="B22" s="36" t="s">
        <v>308</v>
      </c>
      <c r="C22" s="146">
        <f>'3.3.2'!C22/'3.3.2.a'!$C$79</f>
        <v>5.811362654777729E-3</v>
      </c>
      <c r="D22" s="146">
        <f>'3.3.2'!D22/'3.3.2.a'!$D$79</f>
        <v>6.8849613561755424E-3</v>
      </c>
      <c r="E22" s="146">
        <f>'3.3.2'!E22/'3.3.2.a'!$E$79</f>
        <v>6.6505087363618268E-3</v>
      </c>
      <c r="F22" s="146">
        <f>'3.3.2'!F22/'3.3.2.a'!$F$79</f>
        <v>7.2003798019148061E-3</v>
      </c>
      <c r="G22" s="146">
        <f>'3.3.2'!G22/'3.3.2.a'!$G$79</f>
        <v>8.6923581886535987E-3</v>
      </c>
      <c r="H22" s="146">
        <f>'3.3.2'!H22/'3.3.2.a'!$H$79</f>
        <v>1.0604586626803603E-2</v>
      </c>
      <c r="I22" s="146">
        <f>'3.3.2'!I22/'3.3.2.a'!$I$79</f>
        <v>1.0099352452167061E-2</v>
      </c>
      <c r="J22" s="146">
        <f>'3.3.2'!J22/'3.3.2.a'!$J$79</f>
        <v>8.3590848635536497E-3</v>
      </c>
      <c r="K22" s="146">
        <f>'3.3.2'!K22/'3.3.2.a'!$K$79</f>
        <v>7.4518306871278195E-3</v>
      </c>
      <c r="L22" s="146">
        <f>'3.3.2'!L22/'3.3.2.a'!$L$79</f>
        <v>7.5225070491072169E-3</v>
      </c>
      <c r="M22" s="146">
        <f>'3.3.2'!M22/'3.3.2.a'!$M$79</f>
        <v>6.0809498133402723E-3</v>
      </c>
    </row>
    <row r="23" spans="1:13" ht="20.100000000000001" customHeight="1" x14ac:dyDescent="0.25">
      <c r="A23" s="35">
        <v>242</v>
      </c>
      <c r="B23" s="36" t="s">
        <v>309</v>
      </c>
      <c r="C23" s="146">
        <f>'3.3.2'!C23/'3.3.2.a'!$C$79</f>
        <v>6.4077888838072458E-2</v>
      </c>
      <c r="D23" s="146">
        <f>'3.3.2'!D23/'3.3.2.a'!$D$79</f>
        <v>6.873743590207812E-2</v>
      </c>
      <c r="E23" s="146">
        <f>'3.3.2'!E23/'3.3.2.a'!$E$79</f>
        <v>6.2071547629424427E-2</v>
      </c>
      <c r="F23" s="146">
        <f>'3.3.2'!F23/'3.3.2.a'!$F$79</f>
        <v>6.1560270721743679E-2</v>
      </c>
      <c r="G23" s="146">
        <f>'3.3.2'!G23/'3.3.2.a'!$G$79</f>
        <v>6.5022904358439951E-2</v>
      </c>
      <c r="H23" s="146">
        <f>'3.3.2'!H23/'3.3.2.a'!$H$79</f>
        <v>0.10616763463814781</v>
      </c>
      <c r="I23" s="146">
        <f>'3.3.2'!I23/'3.3.2.a'!$I$79</f>
        <v>8.67077411800595E-2</v>
      </c>
      <c r="J23" s="146">
        <f>'3.3.2'!J23/'3.3.2.a'!$J$79</f>
        <v>7.874686886845278E-2</v>
      </c>
      <c r="K23" s="146">
        <f>'3.3.2'!K23/'3.3.2.a'!$K$79</f>
        <v>7.7944363585124729E-2</v>
      </c>
      <c r="L23" s="146">
        <f>'3.3.2'!L23/'3.3.2.a'!$L$79</f>
        <v>6.1558756684634376E-2</v>
      </c>
      <c r="M23" s="146">
        <f>'3.3.2'!M23/'3.3.2.a'!$M$79</f>
        <v>5.0879501734389598E-2</v>
      </c>
    </row>
    <row r="24" spans="1:13" ht="20.100000000000001" customHeight="1" x14ac:dyDescent="0.25">
      <c r="A24" s="35">
        <v>243</v>
      </c>
      <c r="B24" s="36" t="s">
        <v>310</v>
      </c>
      <c r="C24" s="146">
        <f>'3.3.2'!C24/'3.3.2.a'!$C$79</f>
        <v>1.7844843253330854E-4</v>
      </c>
      <c r="D24" s="146">
        <f>'3.3.2'!D24/'3.3.2.a'!$D$79</f>
        <v>8.5228838226263903E-5</v>
      </c>
      <c r="E24" s="146">
        <f>'3.3.2'!E24/'3.3.2.a'!$E$79</f>
        <v>3.8273322994042114E-5</v>
      </c>
      <c r="F24" s="146">
        <f>'3.3.2'!F24/'3.3.2.a'!$F$79</f>
        <v>2.1183870148407718E-5</v>
      </c>
      <c r="G24" s="146">
        <f>'3.3.2'!G24/'3.3.2.a'!$G$79</f>
        <v>9.8607793798169018E-6</v>
      </c>
      <c r="H24" s="146">
        <f>'3.3.2'!H24/'3.3.2.a'!$H$79</f>
        <v>1.2212919105170428E-5</v>
      </c>
      <c r="I24" s="146">
        <f>'3.3.2'!I24/'3.3.2.a'!$I$79</f>
        <v>9.1238956180824501E-8</v>
      </c>
      <c r="J24" s="146">
        <f>'3.3.2'!J24/'3.3.2.a'!$J$79</f>
        <v>0</v>
      </c>
      <c r="K24" s="146">
        <f>'3.3.2'!K24/'3.3.2.a'!$K$79</f>
        <v>0</v>
      </c>
      <c r="L24" s="146">
        <f>'3.3.2'!L24/'3.3.2.a'!$L$79</f>
        <v>0</v>
      </c>
      <c r="M24" s="146">
        <f>'3.3.2'!M24/'3.3.2.a'!$M$79</f>
        <v>0</v>
      </c>
    </row>
    <row r="25" spans="1:13" ht="20.100000000000001" customHeight="1" x14ac:dyDescent="0.25">
      <c r="A25" s="32">
        <v>25</v>
      </c>
      <c r="B25" s="33" t="s">
        <v>248</v>
      </c>
      <c r="C25" s="213">
        <f>'3.3.2'!C25/'3.3.2.a'!$C$79</f>
        <v>1.5839157803718348E-3</v>
      </c>
      <c r="D25" s="213">
        <f>'3.3.2'!D25/'3.3.2.a'!$D$79</f>
        <v>2.7172703794137529E-3</v>
      </c>
      <c r="E25" s="213">
        <f>'3.3.2'!E25/'3.3.2.a'!$E$79</f>
        <v>2.9947333068668629E-3</v>
      </c>
      <c r="F25" s="213">
        <f>'3.3.2'!F25/'3.3.2.a'!$F$79</f>
        <v>4.6922929601428574E-3</v>
      </c>
      <c r="G25" s="213">
        <f>'3.3.2'!G25/'3.3.2.a'!$G$79</f>
        <v>5.1523564418317191E-3</v>
      </c>
      <c r="H25" s="213">
        <f>'3.3.2'!H25/'3.3.2.a'!$H$79</f>
        <v>4.1110621578685164E-3</v>
      </c>
      <c r="I25" s="213">
        <f>'3.3.2'!I25/'3.3.2.a'!$I$79</f>
        <v>4.3366132711209239E-3</v>
      </c>
      <c r="J25" s="213">
        <f>'3.3.2'!J25/'3.3.2.a'!$J$79</f>
        <v>3.3333301447745919E-3</v>
      </c>
      <c r="K25" s="213">
        <f>'3.3.2'!K25/'3.3.2.a'!$K$79</f>
        <v>3.3838102576704263E-3</v>
      </c>
      <c r="L25" s="213">
        <f>'3.3.2'!L25/'3.3.2.a'!$L$79</f>
        <v>2.2186336347360647E-3</v>
      </c>
      <c r="M25" s="213">
        <f>'3.3.2'!M25/'3.3.2.a'!$M$79</f>
        <v>1.5153011417598644E-3</v>
      </c>
    </row>
    <row r="26" spans="1:13" ht="20.100000000000001" customHeight="1" x14ac:dyDescent="0.25">
      <c r="A26" s="35">
        <v>251</v>
      </c>
      <c r="B26" s="36" t="s">
        <v>311</v>
      </c>
      <c r="C26" s="146">
        <f>'3.3.2'!C26/'3.3.2.a'!$C$79</f>
        <v>0</v>
      </c>
      <c r="D26" s="146">
        <f>'3.3.2'!D26/'3.3.2.a'!$D$79</f>
        <v>0</v>
      </c>
      <c r="E26" s="146">
        <f>'3.3.2'!E26/'3.3.2.a'!$E$79</f>
        <v>0</v>
      </c>
      <c r="F26" s="146">
        <f>'3.3.2'!F26/'3.3.2.a'!$F$79</f>
        <v>0</v>
      </c>
      <c r="G26" s="146">
        <f>'3.3.2'!G26/'3.3.2.a'!$G$79</f>
        <v>0</v>
      </c>
      <c r="H26" s="146">
        <f>'3.3.2'!H26/'3.3.2.a'!$H$79</f>
        <v>0</v>
      </c>
      <c r="I26" s="146">
        <f>'3.3.2'!I26/'3.3.2.a'!$I$79</f>
        <v>0</v>
      </c>
      <c r="J26" s="146">
        <f>'3.3.2'!J26/'3.3.2.a'!$J$79</f>
        <v>0</v>
      </c>
      <c r="K26" s="146">
        <f>'3.3.2'!K26/'3.3.2.a'!$K$79</f>
        <v>0</v>
      </c>
      <c r="L26" s="146">
        <f>'3.3.2'!L26/'3.3.2.a'!$L$79</f>
        <v>0</v>
      </c>
      <c r="M26" s="146">
        <f>'3.3.2'!M26/'3.3.2.a'!$M$79</f>
        <v>0</v>
      </c>
    </row>
    <row r="27" spans="1:13" ht="20.100000000000001" customHeight="1" x14ac:dyDescent="0.25">
      <c r="A27" s="35">
        <v>252</v>
      </c>
      <c r="B27" s="36" t="s">
        <v>312</v>
      </c>
      <c r="C27" s="146">
        <f>'3.3.2'!C27/'3.3.2.a'!$C$79</f>
        <v>1.5839157803718348E-3</v>
      </c>
      <c r="D27" s="146">
        <f>'3.3.2'!D27/'3.3.2.a'!$D$79</f>
        <v>2.7172703794137529E-3</v>
      </c>
      <c r="E27" s="146">
        <f>'3.3.2'!E27/'3.3.2.a'!$E$79</f>
        <v>2.9947333068668629E-3</v>
      </c>
      <c r="F27" s="146">
        <f>'3.3.2'!F27/'3.3.2.a'!$F$79</f>
        <v>4.6922929601428574E-3</v>
      </c>
      <c r="G27" s="146">
        <f>'3.3.2'!G27/'3.3.2.a'!$G$79</f>
        <v>5.1523564418317191E-3</v>
      </c>
      <c r="H27" s="146">
        <f>'3.3.2'!H27/'3.3.2.a'!$H$79</f>
        <v>4.1110621578685164E-3</v>
      </c>
      <c r="I27" s="146">
        <f>'3.3.2'!I27/'3.3.2.a'!$I$79</f>
        <v>4.3366132711209239E-3</v>
      </c>
      <c r="J27" s="146">
        <f>'3.3.2'!J27/'3.3.2.a'!$J$79</f>
        <v>3.3333301447745919E-3</v>
      </c>
      <c r="K27" s="146">
        <f>'3.3.2'!K27/'3.3.2.a'!$K$79</f>
        <v>3.3838102576704263E-3</v>
      </c>
      <c r="L27" s="146">
        <f>'3.3.2'!L27/'3.3.2.a'!$L$79</f>
        <v>2.2186336347360647E-3</v>
      </c>
      <c r="M27" s="146">
        <f>'3.3.2'!M27/'3.3.2.a'!$M$79</f>
        <v>1.5153011417598644E-3</v>
      </c>
    </row>
    <row r="28" spans="1:13" ht="20.100000000000001" customHeight="1" x14ac:dyDescent="0.25">
      <c r="A28" s="35">
        <v>253</v>
      </c>
      <c r="B28" s="36" t="s">
        <v>313</v>
      </c>
      <c r="C28" s="146">
        <f>'3.3.2'!C28/'3.3.2.a'!$C$79</f>
        <v>0</v>
      </c>
      <c r="D28" s="146">
        <f>'3.3.2'!D28/'3.3.2.a'!$D$79</f>
        <v>0</v>
      </c>
      <c r="E28" s="146">
        <f>'3.3.2'!E28/'3.3.2.a'!$E$79</f>
        <v>0</v>
      </c>
      <c r="F28" s="146">
        <f>'3.3.2'!F28/'3.3.2.a'!$F$79</f>
        <v>0</v>
      </c>
      <c r="G28" s="146">
        <f>'3.3.2'!G28/'3.3.2.a'!$G$79</f>
        <v>0</v>
      </c>
      <c r="H28" s="146">
        <f>'3.3.2'!H28/'3.3.2.a'!$H$79</f>
        <v>0</v>
      </c>
      <c r="I28" s="146">
        <f>'3.3.2'!I28/'3.3.2.a'!$I$79</f>
        <v>0</v>
      </c>
      <c r="J28" s="146">
        <f>'3.3.2'!J28/'3.3.2.a'!$J$79</f>
        <v>0</v>
      </c>
      <c r="K28" s="146">
        <f>'3.3.2'!K28/'3.3.2.a'!$K$79</f>
        <v>0</v>
      </c>
      <c r="L28" s="146">
        <f>'3.3.2'!L28/'3.3.2.a'!$L$79</f>
        <v>0</v>
      </c>
      <c r="M28" s="146">
        <f>'3.3.2'!M28/'3.3.2.a'!$M$79</f>
        <v>0</v>
      </c>
    </row>
    <row r="29" spans="1:13" ht="20.100000000000001" customHeight="1" x14ac:dyDescent="0.25">
      <c r="A29" s="32">
        <v>26</v>
      </c>
      <c r="B29" s="33" t="s">
        <v>243</v>
      </c>
      <c r="C29" s="213">
        <f>'3.3.2'!C29/'3.3.2.a'!$C$79</f>
        <v>6.1905191083261049E-2</v>
      </c>
      <c r="D29" s="213">
        <f>'3.3.2'!D29/'3.3.2.a'!$D$79</f>
        <v>6.31129492940746E-2</v>
      </c>
      <c r="E29" s="213">
        <f>'3.3.2'!E29/'3.3.2.a'!$E$79</f>
        <v>6.3759360529264883E-2</v>
      </c>
      <c r="F29" s="213">
        <f>'3.3.2'!F29/'3.3.2.a'!$F$79</f>
        <v>5.9841010755314838E-2</v>
      </c>
      <c r="G29" s="213">
        <f>'3.3.2'!G29/'3.3.2.a'!$G$79</f>
        <v>6.1251539254915721E-2</v>
      </c>
      <c r="H29" s="213">
        <f>'3.3.2'!H29/'3.3.2.a'!$H$79</f>
        <v>6.0244100927005162E-2</v>
      </c>
      <c r="I29" s="213">
        <f>'3.3.2'!I29/'3.3.2.a'!$I$79</f>
        <v>6.468570164304141E-2</v>
      </c>
      <c r="J29" s="213">
        <f>'3.3.2'!J29/'3.3.2.a'!$J$79</f>
        <v>6.1225783016414306E-2</v>
      </c>
      <c r="K29" s="213">
        <f>'3.3.2'!K29/'3.3.2.a'!$K$79</f>
        <v>6.3903577325189198E-2</v>
      </c>
      <c r="L29" s="213">
        <f>'3.3.2'!L29/'3.3.2.a'!$L$79</f>
        <v>6.5354415512793487E-2</v>
      </c>
      <c r="M29" s="213">
        <f>'3.3.2'!M29/'3.3.2.a'!$M$79</f>
        <v>7.8605278684196284E-2</v>
      </c>
    </row>
    <row r="30" spans="1:13" ht="20.100000000000001" customHeight="1" x14ac:dyDescent="0.25">
      <c r="A30" s="35">
        <v>261</v>
      </c>
      <c r="B30" s="36" t="s">
        <v>314</v>
      </c>
      <c r="C30" s="146">
        <f>'3.3.2'!C30/'3.3.2.a'!$C$79</f>
        <v>0</v>
      </c>
      <c r="D30" s="146">
        <f>'3.3.2'!D30/'3.3.2.a'!$D$79</f>
        <v>0</v>
      </c>
      <c r="E30" s="146">
        <f>'3.3.2'!E30/'3.3.2.a'!$E$79</f>
        <v>0</v>
      </c>
      <c r="F30" s="146">
        <f>'3.3.2'!F30/'3.3.2.a'!$F$79</f>
        <v>0</v>
      </c>
      <c r="G30" s="146">
        <f>'3.3.2'!G30/'3.3.2.a'!$G$79</f>
        <v>0</v>
      </c>
      <c r="H30" s="146">
        <f>'3.3.2'!H30/'3.3.2.a'!$H$79</f>
        <v>0</v>
      </c>
      <c r="I30" s="146">
        <f>'3.3.2'!I30/'3.3.2.a'!$I$79</f>
        <v>0</v>
      </c>
      <c r="J30" s="146">
        <f>'3.3.2'!J30/'3.3.2.a'!$J$79</f>
        <v>0</v>
      </c>
      <c r="K30" s="146">
        <f>'3.3.2'!K30/'3.3.2.a'!$K$79</f>
        <v>0</v>
      </c>
      <c r="L30" s="146">
        <f>'3.3.2'!L30/'3.3.2.a'!$L$79</f>
        <v>0</v>
      </c>
      <c r="M30" s="146">
        <f>'3.3.2'!M30/'3.3.2.a'!$M$79</f>
        <v>0</v>
      </c>
    </row>
    <row r="31" spans="1:13" ht="20.100000000000001" customHeight="1" x14ac:dyDescent="0.25">
      <c r="A31" s="107">
        <v>2611</v>
      </c>
      <c r="B31" s="107" t="s">
        <v>286</v>
      </c>
      <c r="C31" s="217">
        <f>'3.3.2'!C31/'3.3.2.a'!$C$79</f>
        <v>0</v>
      </c>
      <c r="D31" s="217">
        <f>'3.3.2'!D31/'3.3.2.a'!$D$79</f>
        <v>0</v>
      </c>
      <c r="E31" s="217">
        <f>'3.3.2'!E31/'3.3.2.a'!$E$79</f>
        <v>0</v>
      </c>
      <c r="F31" s="217">
        <f>'3.3.2'!F31/'3.3.2.a'!$F$79</f>
        <v>0</v>
      </c>
      <c r="G31" s="217">
        <f>'3.3.2'!G31/'3.3.2.a'!$G$79</f>
        <v>0</v>
      </c>
      <c r="H31" s="217">
        <f>'3.3.2'!H31/'3.3.2.a'!$H$79</f>
        <v>0</v>
      </c>
      <c r="I31" s="217">
        <f>'3.3.2'!I31/'3.3.2.a'!$I$79</f>
        <v>0</v>
      </c>
      <c r="J31" s="217">
        <f>'3.3.2'!J31/'3.3.2.a'!$J$79</f>
        <v>0</v>
      </c>
      <c r="K31" s="217">
        <f>'3.3.2'!K31/'3.3.2.a'!$K$79</f>
        <v>0</v>
      </c>
      <c r="L31" s="217">
        <f>'3.3.2'!L31/'3.3.2.a'!$L$79</f>
        <v>0</v>
      </c>
      <c r="M31" s="217">
        <f>'3.3.2'!M31/'3.3.2.a'!$M$79</f>
        <v>0</v>
      </c>
    </row>
    <row r="32" spans="1:13" ht="20.100000000000001" customHeight="1" x14ac:dyDescent="0.25">
      <c r="A32" s="107">
        <v>2612</v>
      </c>
      <c r="B32" s="107" t="s">
        <v>287</v>
      </c>
      <c r="C32" s="217">
        <f>'3.3.2'!C32/'3.3.2.a'!$C$79</f>
        <v>0</v>
      </c>
      <c r="D32" s="217">
        <f>'3.3.2'!D32/'3.3.2.a'!$D$79</f>
        <v>0</v>
      </c>
      <c r="E32" s="217">
        <f>'3.3.2'!E32/'3.3.2.a'!$E$79</f>
        <v>0</v>
      </c>
      <c r="F32" s="217">
        <f>'3.3.2'!F32/'3.3.2.a'!$F$79</f>
        <v>0</v>
      </c>
      <c r="G32" s="217">
        <f>'3.3.2'!G32/'3.3.2.a'!$G$79</f>
        <v>0</v>
      </c>
      <c r="H32" s="217">
        <f>'3.3.2'!H32/'3.3.2.a'!$H$79</f>
        <v>0</v>
      </c>
      <c r="I32" s="217">
        <f>'3.3.2'!I32/'3.3.2.a'!$I$79</f>
        <v>0</v>
      </c>
      <c r="J32" s="217">
        <f>'3.3.2'!J32/'3.3.2.a'!$J$79</f>
        <v>0</v>
      </c>
      <c r="K32" s="217">
        <f>'3.3.2'!K32/'3.3.2.a'!$K$79</f>
        <v>0</v>
      </c>
      <c r="L32" s="217">
        <f>'3.3.2'!L32/'3.3.2.a'!$L$79</f>
        <v>0</v>
      </c>
      <c r="M32" s="217">
        <f>'3.3.2'!M32/'3.3.2.a'!$M$79</f>
        <v>0</v>
      </c>
    </row>
    <row r="33" spans="1:13" ht="20.100000000000001" customHeight="1" x14ac:dyDescent="0.25">
      <c r="A33" s="35">
        <v>262</v>
      </c>
      <c r="B33" s="36" t="s">
        <v>315</v>
      </c>
      <c r="C33" s="146">
        <f>'3.3.2'!C33/'3.3.2.a'!$C$79</f>
        <v>3.0847516738101113E-4</v>
      </c>
      <c r="D33" s="146">
        <f>'3.3.2'!D33/'3.3.2.a'!$D$79</f>
        <v>2.5221856999503242E-4</v>
      </c>
      <c r="E33" s="146">
        <f>'3.3.2'!E33/'3.3.2.a'!$E$79</f>
        <v>2.7060373079059499E-4</v>
      </c>
      <c r="F33" s="146">
        <f>'3.3.2'!F33/'3.3.2.a'!$F$79</f>
        <v>3.528836528604163E-4</v>
      </c>
      <c r="G33" s="146">
        <f>'3.3.2'!G33/'3.3.2.a'!$G$79</f>
        <v>5.358060967481479E-4</v>
      </c>
      <c r="H33" s="146">
        <f>'3.3.2'!H33/'3.3.2.a'!$H$79</f>
        <v>4.5244121964372653E-4</v>
      </c>
      <c r="I33" s="146">
        <f>'3.3.2'!I33/'3.3.2.a'!$I$79</f>
        <v>7.3149015107185327E-4</v>
      </c>
      <c r="J33" s="146">
        <f>'3.3.2'!J33/'3.3.2.a'!$J$79</f>
        <v>5.453866954545952E-4</v>
      </c>
      <c r="K33" s="146">
        <f>'3.3.2'!K33/'3.3.2.a'!$K$79</f>
        <v>5.1822385643578563E-4</v>
      </c>
      <c r="L33" s="146">
        <f>'3.3.2'!L33/'3.3.2.a'!$L$79</f>
        <v>3.3036648873100869E-4</v>
      </c>
      <c r="M33" s="146">
        <f>'3.3.2'!M33/'3.3.2.a'!$M$79</f>
        <v>5.3457947577443187E-4</v>
      </c>
    </row>
    <row r="34" spans="1:13" ht="20.100000000000001" customHeight="1" x14ac:dyDescent="0.25">
      <c r="A34" s="107">
        <v>2621</v>
      </c>
      <c r="B34" s="107" t="s">
        <v>286</v>
      </c>
      <c r="C34" s="217">
        <f>'3.3.2'!C34/'3.3.2.a'!$C$79</f>
        <v>3.075474871275169E-4</v>
      </c>
      <c r="D34" s="217">
        <f>'3.3.2'!D34/'3.3.2.a'!$D$79</f>
        <v>2.4565613166126725E-4</v>
      </c>
      <c r="E34" s="217">
        <f>'3.3.2'!E34/'3.3.2.a'!$E$79</f>
        <v>2.6830677033566061E-4</v>
      </c>
      <c r="F34" s="217">
        <f>'3.3.2'!F34/'3.3.2.a'!$F$79</f>
        <v>3.4576750558882772E-4</v>
      </c>
      <c r="G34" s="217">
        <f>'3.3.2'!G34/'3.3.2.a'!$G$79</f>
        <v>5.3418691035227314E-4</v>
      </c>
      <c r="H34" s="217">
        <f>'3.3.2'!H34/'3.3.2.a'!$H$79</f>
        <v>4.5140766057967036E-4</v>
      </c>
      <c r="I34" s="217">
        <f>'3.3.2'!I34/'3.3.2.a'!$I$79</f>
        <v>7.2993947314433066E-4</v>
      </c>
      <c r="J34" s="217">
        <f>'3.3.2'!J34/'3.3.2.a'!$J$79</f>
        <v>5.4497170696249007E-4</v>
      </c>
      <c r="K34" s="217">
        <f>'3.3.2'!K34/'3.3.2.a'!$K$79</f>
        <v>5.0197746692278182E-4</v>
      </c>
      <c r="L34" s="217">
        <f>'3.3.2'!L34/'3.3.2.a'!$L$79</f>
        <v>3.3036648873100869E-4</v>
      </c>
      <c r="M34" s="217">
        <f>'3.3.2'!M34/'3.3.2.a'!$M$79</f>
        <v>5.3385434480542862E-4</v>
      </c>
    </row>
    <row r="35" spans="1:13" ht="20.100000000000001" customHeight="1" x14ac:dyDescent="0.25">
      <c r="A35" s="107">
        <v>2622</v>
      </c>
      <c r="B35" s="107" t="s">
        <v>287</v>
      </c>
      <c r="C35" s="217">
        <f>'3.3.2'!C35/'3.3.2.a'!$C$79</f>
        <v>9.2768025349428319E-7</v>
      </c>
      <c r="D35" s="217">
        <f>'3.3.2'!D35/'3.3.2.a'!$D$79</f>
        <v>6.5624383337651978E-6</v>
      </c>
      <c r="E35" s="217">
        <f>'3.3.2'!E35/'3.3.2.a'!$E$79</f>
        <v>2.29696045493441E-6</v>
      </c>
      <c r="F35" s="217">
        <f>'3.3.2'!F35/'3.3.2.a'!$F$79</f>
        <v>7.1161472715886104E-6</v>
      </c>
      <c r="G35" s="217">
        <f>'3.3.2'!G35/'3.3.2.a'!$G$79</f>
        <v>1.6191863958748239E-6</v>
      </c>
      <c r="H35" s="217">
        <f>'3.3.2'!H35/'3.3.2.a'!$H$79</f>
        <v>1.0335590640561448E-6</v>
      </c>
      <c r="I35" s="217">
        <f>'3.3.2'!I35/'3.3.2.a'!$I$79</f>
        <v>1.5506779275226944E-6</v>
      </c>
      <c r="J35" s="217">
        <f>'3.3.2'!J35/'3.3.2.a'!$J$79</f>
        <v>4.1498849210513073E-7</v>
      </c>
      <c r="K35" s="217">
        <f>'3.3.2'!K35/'3.3.2.a'!$K$79</f>
        <v>1.6246389513003808E-5</v>
      </c>
      <c r="L35" s="217">
        <f>'3.3.2'!L35/'3.3.2.a'!$L$79</f>
        <v>0</v>
      </c>
      <c r="M35" s="217">
        <f>'3.3.2'!M35/'3.3.2.a'!$M$79</f>
        <v>7.2513096900324673E-7</v>
      </c>
    </row>
    <row r="36" spans="1:13" ht="20.100000000000001" customHeight="1" x14ac:dyDescent="0.25">
      <c r="A36" s="35">
        <v>263</v>
      </c>
      <c r="B36" s="36" t="s">
        <v>310</v>
      </c>
      <c r="C36" s="146">
        <f>'3.3.2'!C36/'3.3.2.a'!$C$79</f>
        <v>6.1596715915880028E-2</v>
      </c>
      <c r="D36" s="146">
        <f>'3.3.2'!D36/'3.3.2.a'!$D$79</f>
        <v>6.2860730724079564E-2</v>
      </c>
      <c r="E36" s="146">
        <f>'3.3.2'!E36/'3.3.2.a'!$E$79</f>
        <v>6.3488756798474294E-2</v>
      </c>
      <c r="F36" s="146">
        <f>'3.3.2'!F36/'3.3.2.a'!$F$79</f>
        <v>5.9488127102454422E-2</v>
      </c>
      <c r="G36" s="146">
        <f>'3.3.2'!G36/'3.3.2.a'!$G$79</f>
        <v>6.0715733158167563E-2</v>
      </c>
      <c r="H36" s="146">
        <f>'3.3.2'!H36/'3.3.2.a'!$H$79</f>
        <v>5.9791659707361437E-2</v>
      </c>
      <c r="I36" s="146">
        <f>'3.3.2'!I36/'3.3.2.a'!$I$79</f>
        <v>6.3954211491969559E-2</v>
      </c>
      <c r="J36" s="146">
        <f>'3.3.2'!J36/'3.3.2.a'!$J$79</f>
        <v>6.0680396320959701E-2</v>
      </c>
      <c r="K36" s="146">
        <f>'3.3.2'!K36/'3.3.2.a'!$K$79</f>
        <v>6.3385353468753389E-2</v>
      </c>
      <c r="L36" s="146">
        <f>'3.3.2'!L36/'3.3.2.a'!$L$79</f>
        <v>6.5024049024062475E-2</v>
      </c>
      <c r="M36" s="146">
        <f>'3.3.2'!M36/'3.3.2.a'!$M$79</f>
        <v>7.8070699208421857E-2</v>
      </c>
    </row>
    <row r="37" spans="1:13" ht="20.100000000000001" customHeight="1" x14ac:dyDescent="0.25">
      <c r="A37" s="107">
        <v>2631</v>
      </c>
      <c r="B37" s="107" t="s">
        <v>286</v>
      </c>
      <c r="C37" s="217">
        <f>'3.3.2'!C37/'3.3.2.a'!$C$79</f>
        <v>5.7741271469606156E-2</v>
      </c>
      <c r="D37" s="217">
        <f>'3.3.2'!D37/'3.3.2.a'!$D$79</f>
        <v>5.971183496459604E-2</v>
      </c>
      <c r="E37" s="217">
        <f>'3.3.2'!E37/'3.3.2.a'!$E$79</f>
        <v>5.9293605002719144E-2</v>
      </c>
      <c r="F37" s="217">
        <f>'3.3.2'!F37/'3.3.2.a'!$F$79</f>
        <v>5.6771887733249683E-2</v>
      </c>
      <c r="G37" s="217">
        <f>'3.3.2'!G37/'3.3.2.a'!$G$79</f>
        <v>5.7814760308853859E-2</v>
      </c>
      <c r="H37" s="217">
        <f>'3.3.2'!H37/'3.3.2.a'!$H$79</f>
        <v>5.7582518784201557E-2</v>
      </c>
      <c r="I37" s="217">
        <f>'3.3.2'!I37/'3.3.2.a'!$I$79</f>
        <v>6.1096420068490039E-2</v>
      </c>
      <c r="J37" s="217">
        <f>'3.3.2'!J37/'3.3.2.a'!$J$79</f>
        <v>5.8849723182623076E-2</v>
      </c>
      <c r="K37" s="217">
        <f>'3.3.2'!K37/'3.3.2.a'!$K$79</f>
        <v>6.1282029659089951E-2</v>
      </c>
      <c r="L37" s="217">
        <f>'3.3.2'!L37/'3.3.2.a'!$L$79</f>
        <v>6.3427798909503549E-2</v>
      </c>
      <c r="M37" s="217">
        <f>'3.3.2'!M37/'3.3.2.a'!$M$79</f>
        <v>7.5766939363300964E-2</v>
      </c>
    </row>
    <row r="38" spans="1:13" ht="20.100000000000001" customHeight="1" x14ac:dyDescent="0.25">
      <c r="A38" s="107">
        <v>2632</v>
      </c>
      <c r="B38" s="107" t="s">
        <v>287</v>
      </c>
      <c r="C38" s="217">
        <f>'3.3.2'!C38/'3.3.2.a'!$C$79</f>
        <v>3.8554444462738755E-3</v>
      </c>
      <c r="D38" s="217">
        <f>'3.3.2'!D38/'3.3.2.a'!$D$79</f>
        <v>3.1488957594835187E-3</v>
      </c>
      <c r="E38" s="217">
        <f>'3.3.2'!E38/'3.3.2.a'!$E$79</f>
        <v>4.1951517957551365E-3</v>
      </c>
      <c r="F38" s="217">
        <f>'3.3.2'!F38/'3.3.2.a'!$F$79</f>
        <v>2.7162393692047389E-3</v>
      </c>
      <c r="G38" s="217">
        <f>'3.3.2'!G38/'3.3.2.a'!$G$79</f>
        <v>2.9009728493137078E-3</v>
      </c>
      <c r="H38" s="217">
        <f>'3.3.2'!H38/'3.3.2.a'!$H$79</f>
        <v>2.2091409231598785E-3</v>
      </c>
      <c r="I38" s="217">
        <f>'3.3.2'!I38/'3.3.2.a'!$I$79</f>
        <v>2.8577914234795177E-3</v>
      </c>
      <c r="J38" s="217">
        <f>'3.3.2'!J38/'3.3.2.a'!$J$79</f>
        <v>1.8306731383366378E-3</v>
      </c>
      <c r="K38" s="217">
        <f>'3.3.2'!K38/'3.3.2.a'!$K$79</f>
        <v>2.1033238096634555E-3</v>
      </c>
      <c r="L38" s="217">
        <f>'3.3.2'!L38/'3.3.2.a'!$L$79</f>
        <v>1.5962501145589229E-3</v>
      </c>
      <c r="M38" s="217">
        <f>'3.3.2'!M38/'3.3.2.a'!$M$79</f>
        <v>2.3037598451208902E-3</v>
      </c>
    </row>
    <row r="39" spans="1:13" ht="20.100000000000001" customHeight="1" x14ac:dyDescent="0.25">
      <c r="A39" s="32">
        <v>27</v>
      </c>
      <c r="B39" s="33" t="s">
        <v>580</v>
      </c>
      <c r="C39" s="213">
        <f>'3.3.2'!C39/'3.3.2.a'!$C$79</f>
        <v>0.11410971007765283</v>
      </c>
      <c r="D39" s="213">
        <f>'3.3.2'!D39/'3.3.2.a'!$D$79</f>
        <v>0.11292136514469259</v>
      </c>
      <c r="E39" s="213">
        <f>'3.3.2'!E39/'3.3.2.a'!$E$79</f>
        <v>0.11556605201046771</v>
      </c>
      <c r="F39" s="213">
        <f>'3.3.2'!F39/'3.3.2.a'!$F$79</f>
        <v>0.11786076835131523</v>
      </c>
      <c r="G39" s="213">
        <f>'3.3.2'!G39/'3.3.2.a'!$G$79</f>
        <v>0.12234243838522445</v>
      </c>
      <c r="H39" s="213">
        <f>'3.3.2'!H39/'3.3.2.a'!$H$79</f>
        <v>0.12803981535806841</v>
      </c>
      <c r="I39" s="213">
        <f>'3.3.2'!I39/'3.3.2.a'!$I$79</f>
        <v>0.13891807031871947</v>
      </c>
      <c r="J39" s="213">
        <f>'3.3.2'!J39/'3.3.2.a'!$J$79</f>
        <v>0.1507736883830233</v>
      </c>
      <c r="K39" s="213">
        <f>'3.3.2'!K39/'3.3.2.a'!$K$79</f>
        <v>0.1417289050525038</v>
      </c>
      <c r="L39" s="213">
        <f>'3.3.2'!L39/'3.3.2.a'!$L$79</f>
        <v>0.14671019035863186</v>
      </c>
      <c r="M39" s="213">
        <f>'3.3.2'!M39/'3.3.2.a'!$M$79</f>
        <v>0.19106551206046599</v>
      </c>
    </row>
    <row r="40" spans="1:13" ht="20.100000000000001" customHeight="1" x14ac:dyDescent="0.25">
      <c r="A40" s="35">
        <v>271</v>
      </c>
      <c r="B40" s="36" t="s">
        <v>316</v>
      </c>
      <c r="C40" s="146">
        <f>'3.3.2'!C40/'3.3.2.a'!$C$79</f>
        <v>8.5935263223819183E-2</v>
      </c>
      <c r="D40" s="146">
        <f>'3.3.2'!D40/'3.3.2.a'!$D$79</f>
        <v>8.5468927710336984E-2</v>
      </c>
      <c r="E40" s="146">
        <f>'3.3.2'!E40/'3.3.2.a'!$E$79</f>
        <v>8.795320378399489E-2</v>
      </c>
      <c r="F40" s="146">
        <f>'3.3.2'!F40/'3.3.2.a'!$F$79</f>
        <v>8.9783850225974876E-2</v>
      </c>
      <c r="G40" s="146">
        <f>'3.3.2'!G40/'3.3.2.a'!$G$79</f>
        <v>9.3860289839155994E-2</v>
      </c>
      <c r="H40" s="146">
        <f>'3.3.2'!H40/'3.3.2.a'!$H$79</f>
        <v>9.8831552314814539E-2</v>
      </c>
      <c r="I40" s="146">
        <f>'3.3.2'!I40/'3.3.2.a'!$I$79</f>
        <v>0.10863213350184087</v>
      </c>
      <c r="J40" s="146">
        <f>'3.3.2'!J40/'3.3.2.a'!$J$79</f>
        <v>0.11942937494941397</v>
      </c>
      <c r="K40" s="146">
        <f>'3.3.2'!K40/'3.3.2.a'!$K$79</f>
        <v>0.11085143535783432</v>
      </c>
      <c r="L40" s="146">
        <f>'3.3.2'!L40/'3.3.2.a'!$L$79</f>
        <v>0.11536340108666959</v>
      </c>
      <c r="M40" s="146">
        <f>'3.3.2'!M40/'3.3.2.a'!$M$79</f>
        <v>0.11697453345240133</v>
      </c>
    </row>
    <row r="41" spans="1:13" s="109" customFormat="1" ht="20.100000000000001" customHeight="1" x14ac:dyDescent="0.25">
      <c r="A41" s="60" t="s">
        <v>504</v>
      </c>
      <c r="B41" s="109" t="s">
        <v>505</v>
      </c>
      <c r="C41" s="148">
        <f>'3.3.2'!C41/'3.3.2.a'!$C$79</f>
        <v>5.8029640051858448E-2</v>
      </c>
      <c r="D41" s="148">
        <f>'3.3.2'!D41/'3.3.2.a'!$D$79</f>
        <v>5.7390326871056961E-2</v>
      </c>
      <c r="E41" s="148">
        <f>'3.3.2'!E41/'3.3.2.a'!$E$79</f>
        <v>5.9421990726610641E-2</v>
      </c>
      <c r="F41" s="148">
        <f>'3.3.2'!F41/'3.3.2.a'!$F$79</f>
        <v>6.0012914601450335E-2</v>
      </c>
      <c r="G41" s="148">
        <f>'3.3.2'!G41/'3.3.2.a'!$G$79</f>
        <v>6.231678265438393E-2</v>
      </c>
      <c r="H41" s="148">
        <f>'3.3.2'!H41/'3.3.2.a'!$H$79</f>
        <v>6.5667628326333799E-2</v>
      </c>
      <c r="I41" s="148">
        <f>'3.3.2'!I41/'3.3.2.a'!$I$79</f>
        <v>7.2098297099550707E-2</v>
      </c>
      <c r="J41" s="148">
        <f>'3.3.2'!J41/'3.3.2.a'!$J$79</f>
        <v>7.6841273782800118E-2</v>
      </c>
      <c r="K41" s="148">
        <f>'3.3.2'!K41/'3.3.2.a'!$K$79</f>
        <v>7.6014245844662459E-2</v>
      </c>
      <c r="L41" s="148">
        <f>'3.3.2'!L41/'3.3.2.a'!$L$79</f>
        <v>7.7323725169976446E-2</v>
      </c>
      <c r="M41" s="148">
        <f>'3.3.2'!M41/'3.3.2.a'!$M$79</f>
        <v>8.2251145218653052E-2</v>
      </c>
    </row>
    <row r="42" spans="1:13" s="109" customFormat="1" ht="20.100000000000001" customHeight="1" x14ac:dyDescent="0.25">
      <c r="A42" s="60" t="s">
        <v>506</v>
      </c>
      <c r="B42" s="109" t="s">
        <v>507</v>
      </c>
      <c r="C42" s="148">
        <f>'3.3.2'!C42/'3.3.2.a'!$C$79</f>
        <v>5.3314966367383988E-3</v>
      </c>
      <c r="D42" s="148">
        <f>'3.3.2'!D42/'3.3.2.a'!$D$79</f>
        <v>5.4369230454379891E-3</v>
      </c>
      <c r="E42" s="148">
        <f>'3.3.2'!E42/'3.3.2.a'!$E$79</f>
        <v>5.6728875813124649E-3</v>
      </c>
      <c r="F42" s="148">
        <f>'3.3.2'!F42/'3.3.2.a'!$F$79</f>
        <v>6.0398484653235726E-3</v>
      </c>
      <c r="G42" s="148">
        <f>'3.3.2'!G42/'3.3.2.a'!$G$79</f>
        <v>6.0887311729372088E-3</v>
      </c>
      <c r="H42" s="148">
        <f>'3.3.2'!H42/'3.3.2.a'!$H$79</f>
        <v>6.3596005800774782E-3</v>
      </c>
      <c r="I42" s="148">
        <f>'3.3.2'!I42/'3.3.2.a'!$I$79</f>
        <v>6.0082580573069403E-3</v>
      </c>
      <c r="J42" s="148">
        <f>'3.3.2'!J42/'3.3.2.a'!$J$79</f>
        <v>5.8523825891602498E-3</v>
      </c>
      <c r="K42" s="148">
        <f>'3.3.2'!K42/'3.3.2.a'!$K$79</f>
        <v>5.1826049623429913E-3</v>
      </c>
      <c r="L42" s="148">
        <f>'3.3.2'!L42/'3.3.2.a'!$L$79</f>
        <v>5.0517493941292981E-3</v>
      </c>
      <c r="M42" s="148">
        <f>'3.3.2'!M42/'3.3.2.a'!$M$79</f>
        <v>5.3694730247423744E-3</v>
      </c>
    </row>
    <row r="43" spans="1:13" s="109" customFormat="1" ht="20.100000000000001" customHeight="1" x14ac:dyDescent="0.25">
      <c r="A43" s="60" t="s">
        <v>508</v>
      </c>
      <c r="B43" s="109" t="s">
        <v>509</v>
      </c>
      <c r="C43" s="148">
        <f>'3.3.2'!C43/'3.3.2.a'!$C$79</f>
        <v>2.2538723776309257E-3</v>
      </c>
      <c r="D43" s="148">
        <f>'3.3.2'!D43/'3.3.2.a'!$D$79</f>
        <v>2.3716842496838714E-3</v>
      </c>
      <c r="E43" s="148">
        <f>'3.3.2'!E43/'3.3.2.a'!$E$79</f>
        <v>2.5476865881456194E-3</v>
      </c>
      <c r="F43" s="148">
        <f>'3.3.2'!F43/'3.3.2.a'!$F$79</f>
        <v>2.5269765990330517E-3</v>
      </c>
      <c r="G43" s="148">
        <f>'3.3.2'!G43/'3.3.2.a'!$G$79</f>
        <v>2.8869078080752688E-3</v>
      </c>
      <c r="H43" s="148">
        <f>'3.3.2'!H43/'3.3.2.a'!$H$79</f>
        <v>1.5312122253108723E-3</v>
      </c>
      <c r="I43" s="148">
        <f>'3.3.2'!I43/'3.3.2.a'!$I$79</f>
        <v>2.9264351822396268E-3</v>
      </c>
      <c r="J43" s="148">
        <f>'3.3.2'!J43/'3.3.2.a'!$J$79</f>
        <v>2.5155192321773441E-3</v>
      </c>
      <c r="K43" s="148">
        <f>'3.3.2'!K43/'3.3.2.a'!$K$79</f>
        <v>2.4609492012710767E-3</v>
      </c>
      <c r="L43" s="148">
        <f>'3.3.2'!L43/'3.3.2.a'!$L$79</f>
        <v>2.3753867881125389E-3</v>
      </c>
      <c r="M43" s="148">
        <f>'3.3.2'!M43/'3.3.2.a'!$M$79</f>
        <v>2.6289140362697194E-3</v>
      </c>
    </row>
    <row r="44" spans="1:13" s="109" customFormat="1" ht="20.100000000000001" customHeight="1" x14ac:dyDescent="0.25">
      <c r="A44" s="60" t="s">
        <v>510</v>
      </c>
      <c r="B44" s="109" t="s">
        <v>511</v>
      </c>
      <c r="C44" s="148">
        <f>'3.3.2'!C44/'3.3.2.a'!$C$79</f>
        <v>2.0320254157591384E-2</v>
      </c>
      <c r="D44" s="148">
        <f>'3.3.2'!D44/'3.3.2.a'!$D$79</f>
        <v>2.0269993544158166E-2</v>
      </c>
      <c r="E44" s="148">
        <f>'3.3.2'!E44/'3.3.2.a'!$E$79</f>
        <v>2.0310638887926176E-2</v>
      </c>
      <c r="F44" s="148">
        <f>'3.3.2'!F44/'3.3.2.a'!$F$79</f>
        <v>2.1204110560167931E-2</v>
      </c>
      <c r="G44" s="148">
        <f>'3.3.2'!G44/'3.3.2.a'!$G$79</f>
        <v>2.2567868203759577E-2</v>
      </c>
      <c r="H44" s="148">
        <f>'3.3.2'!H44/'3.3.2.a'!$H$79</f>
        <v>2.5273111183092389E-2</v>
      </c>
      <c r="I44" s="148">
        <f>'3.3.2'!I44/'3.3.2.a'!$I$79</f>
        <v>2.7599143162743599E-2</v>
      </c>
      <c r="J44" s="148">
        <f>'3.3.2'!J44/'3.3.2.a'!$J$79</f>
        <v>3.4220199345276238E-2</v>
      </c>
      <c r="K44" s="148">
        <f>'3.3.2'!K44/'3.3.2.a'!$K$79</f>
        <v>2.7193635349557779E-2</v>
      </c>
      <c r="L44" s="148">
        <f>'3.3.2'!L44/'3.3.2.a'!$L$79</f>
        <v>3.061253973445131E-2</v>
      </c>
      <c r="M44" s="148">
        <f>'3.3.2'!M44/'3.3.2.a'!$M$79</f>
        <v>2.6725001172736185E-2</v>
      </c>
    </row>
    <row r="45" spans="1:13" ht="20.100000000000001" customHeight="1" x14ac:dyDescent="0.25">
      <c r="A45" s="35">
        <v>272</v>
      </c>
      <c r="B45" s="36" t="s">
        <v>317</v>
      </c>
      <c r="C45" s="146">
        <f>'3.3.2'!C45/'3.3.2.a'!$C$79</f>
        <v>9.6843973236017782E-3</v>
      </c>
      <c r="D45" s="146">
        <f>'3.3.2'!D45/'3.3.2.a'!$D$79</f>
        <v>9.8732486797633301E-3</v>
      </c>
      <c r="E45" s="146">
        <f>'3.3.2'!E45/'3.3.2.a'!$E$79</f>
        <v>1.0945153404818967E-2</v>
      </c>
      <c r="F45" s="146">
        <f>'3.3.2'!F45/'3.3.2.a'!$F$79</f>
        <v>1.1710903676136648E-2</v>
      </c>
      <c r="G45" s="146">
        <f>'3.3.2'!G45/'3.3.2.a'!$G$79</f>
        <v>1.1928921195598408E-2</v>
      </c>
      <c r="H45" s="146">
        <f>'3.3.2'!H45/'3.3.2.a'!$H$79</f>
        <v>1.192517761082907E-2</v>
      </c>
      <c r="I45" s="146">
        <f>'3.3.2'!I45/'3.3.2.a'!$I$79</f>
        <v>1.2481088018142615E-2</v>
      </c>
      <c r="J45" s="146">
        <f>'3.3.2'!J45/'3.3.2.a'!$J$79</f>
        <v>1.2589981826445756E-2</v>
      </c>
      <c r="K45" s="146">
        <f>'3.3.2'!K45/'3.3.2.a'!$K$79</f>
        <v>1.2317557528332169E-2</v>
      </c>
      <c r="L45" s="146">
        <f>'3.3.2'!L45/'3.3.2.a'!$L$79</f>
        <v>1.2592259957514515E-2</v>
      </c>
      <c r="M45" s="146">
        <f>'3.3.2'!M45/'3.3.2.a'!$M$79</f>
        <v>5.4873580798263981E-2</v>
      </c>
    </row>
    <row r="46" spans="1:13" s="109" customFormat="1" ht="20.100000000000001" customHeight="1" x14ac:dyDescent="0.25">
      <c r="A46" s="60" t="s">
        <v>512</v>
      </c>
      <c r="B46" s="109" t="s">
        <v>513</v>
      </c>
      <c r="C46" s="148">
        <f>'3.3.2'!C46/'3.3.2.a'!$C$79</f>
        <v>5.7215925928246793E-3</v>
      </c>
      <c r="D46" s="148">
        <f>'3.3.2'!D46/'3.3.2.a'!$D$79</f>
        <v>5.738640620110402E-3</v>
      </c>
      <c r="E46" s="148">
        <f>'3.3.2'!E46/'3.3.2.a'!$E$79</f>
        <v>6.297618646956442E-3</v>
      </c>
      <c r="F46" s="148">
        <f>'3.3.2'!F46/'3.3.2.a'!$F$79</f>
        <v>6.3255540188374305E-3</v>
      </c>
      <c r="G46" s="148">
        <f>'3.3.2'!G46/'3.3.2.a'!$G$79</f>
        <v>6.4910096889851847E-3</v>
      </c>
      <c r="H46" s="148">
        <f>'3.3.2'!H46/'3.3.2.a'!$H$79</f>
        <v>6.9704745423528214E-3</v>
      </c>
      <c r="I46" s="148">
        <f>'3.3.2'!I46/'3.3.2.a'!$I$79</f>
        <v>7.6509758618993938E-3</v>
      </c>
      <c r="J46" s="148">
        <f>'3.3.2'!J46/'3.3.2.a'!$J$79</f>
        <v>8.0661855094565048E-3</v>
      </c>
      <c r="K46" s="148">
        <f>'3.3.2'!K46/'3.3.2.a'!$K$79</f>
        <v>7.8777173170885631E-3</v>
      </c>
      <c r="L46" s="148">
        <f>'3.3.2'!L46/'3.3.2.a'!$L$79</f>
        <v>7.8971879295977338E-3</v>
      </c>
      <c r="M46" s="148">
        <f>'3.3.2'!M46/'3.3.2.a'!$M$79</f>
        <v>8.2768468203970672E-3</v>
      </c>
    </row>
    <row r="47" spans="1:13" s="109" customFormat="1" ht="20.100000000000001" customHeight="1" x14ac:dyDescent="0.25">
      <c r="A47" s="60" t="s">
        <v>514</v>
      </c>
      <c r="B47" s="109" t="s">
        <v>515</v>
      </c>
      <c r="C47" s="148">
        <f>'3.3.2'!C47/'3.3.2.a'!$C$79</f>
        <v>5.8429014930335647E-5</v>
      </c>
      <c r="D47" s="148">
        <f>'3.3.2'!D47/'3.3.2.a'!$D$79</f>
        <v>5.7391278407597886E-5</v>
      </c>
      <c r="E47" s="148">
        <f>'3.3.2'!E47/'3.3.2.a'!$E$79</f>
        <v>5.297083104661499E-5</v>
      </c>
      <c r="F47" s="148">
        <f>'3.3.2'!F47/'3.3.2.a'!$F$79</f>
        <v>1.1195885218542436E-4</v>
      </c>
      <c r="G47" s="148">
        <f>'3.3.2'!G47/'3.3.2.a'!$G$79</f>
        <v>1.1014134087956763E-4</v>
      </c>
      <c r="H47" s="148">
        <f>'3.3.2'!H47/'3.3.2.a'!$H$79</f>
        <v>1.2286146099919828E-4</v>
      </c>
      <c r="I47" s="148">
        <f>'3.3.2'!I47/'3.3.2.a'!$I$79</f>
        <v>1.1888098453454659E-4</v>
      </c>
      <c r="J47" s="148">
        <f>'3.3.2'!J47/'3.3.2.a'!$J$79</f>
        <v>1.1132034014989664E-4</v>
      </c>
      <c r="K47" s="148">
        <f>'3.3.2'!K47/'3.3.2.a'!$K$79</f>
        <v>1.0026760096919808E-4</v>
      </c>
      <c r="L47" s="148">
        <f>'3.3.2'!L47/'3.3.2.a'!$L$79</f>
        <v>1.1041128847029734E-4</v>
      </c>
      <c r="M47" s="148">
        <f>'3.3.2'!M47/'3.3.2.a'!$M$79</f>
        <v>9.6539015791044692E-5</v>
      </c>
    </row>
    <row r="48" spans="1:13" s="109" customFormat="1" ht="20.100000000000001" customHeight="1" x14ac:dyDescent="0.25">
      <c r="A48" s="60" t="s">
        <v>516</v>
      </c>
      <c r="B48" s="109" t="s">
        <v>517</v>
      </c>
      <c r="C48" s="148">
        <f>'3.3.2'!C48/'3.3.2.a'!$C$79</f>
        <v>3.9043757158467632E-3</v>
      </c>
      <c r="D48" s="148">
        <f>'3.3.2'!D48/'3.3.2.a'!$D$79</f>
        <v>4.0772167812453295E-3</v>
      </c>
      <c r="E48" s="148">
        <f>'3.3.2'!E48/'3.3.2.a'!$E$79</f>
        <v>4.5945639268159108E-3</v>
      </c>
      <c r="F48" s="148">
        <f>'3.3.2'!F48/'3.3.2.a'!$F$79</f>
        <v>5.2733908051137944E-3</v>
      </c>
      <c r="G48" s="148">
        <f>'3.3.2'!G48/'3.3.2.a'!$G$79</f>
        <v>5.327770165733655E-3</v>
      </c>
      <c r="H48" s="148">
        <f>'3.3.2'!H48/'3.3.2.a'!$H$79</f>
        <v>4.8318416074770495E-3</v>
      </c>
      <c r="I48" s="148">
        <f>'3.3.2'!I48/'3.3.2.a'!$I$79</f>
        <v>4.7112311717086748E-3</v>
      </c>
      <c r="J48" s="148">
        <f>'3.3.2'!J48/'3.3.2.a'!$J$79</f>
        <v>4.4124759768393541E-3</v>
      </c>
      <c r="K48" s="148">
        <f>'3.3.2'!K48/'3.3.2.a'!$K$79</f>
        <v>4.3395726102744081E-3</v>
      </c>
      <c r="L48" s="148">
        <f>'3.3.2'!L48/'3.3.2.a'!$L$79</f>
        <v>4.584660739446484E-3</v>
      </c>
      <c r="M48" s="148">
        <f>'3.3.2'!M48/'3.3.2.a'!$M$79</f>
        <v>4.6500194962075872E-2</v>
      </c>
    </row>
    <row r="49" spans="1:83" ht="20.100000000000001" customHeight="1" x14ac:dyDescent="0.25">
      <c r="A49" s="35">
        <v>273</v>
      </c>
      <c r="B49" s="36" t="s">
        <v>518</v>
      </c>
      <c r="C49" s="146">
        <f>'3.3.2'!C49/'3.3.2.a'!$C$79</f>
        <v>1.8490049530231888E-2</v>
      </c>
      <c r="D49" s="146">
        <f>'3.3.2'!D49/'3.3.2.a'!$D$79</f>
        <v>1.7579188754592266E-2</v>
      </c>
      <c r="E49" s="146">
        <f>'3.3.2'!E49/'3.3.2.a'!$E$79</f>
        <v>1.6667694821653863E-2</v>
      </c>
      <c r="F49" s="146">
        <f>'3.3.2'!F49/'3.3.2.a'!$F$79</f>
        <v>1.6366014449203704E-2</v>
      </c>
      <c r="G49" s="146">
        <f>'3.3.2'!G49/'3.3.2.a'!$G$79</f>
        <v>1.6553227350470056E-2</v>
      </c>
      <c r="H49" s="146">
        <f>'3.3.2'!H49/'3.3.2.a'!$H$79</f>
        <v>1.7283085432424801E-2</v>
      </c>
      <c r="I49" s="146">
        <f>'3.3.2'!I49/'3.3.2.a'!$I$79</f>
        <v>1.7804848798736003E-2</v>
      </c>
      <c r="J49" s="146">
        <f>'3.3.2'!J49/'3.3.2.a'!$J$79</f>
        <v>1.8754331607163572E-2</v>
      </c>
      <c r="K49" s="146">
        <f>'3.3.2'!K49/'3.3.2.a'!$K$79</f>
        <v>1.855991216633731E-2</v>
      </c>
      <c r="L49" s="146">
        <f>'3.3.2'!L49/'3.3.2.a'!$L$79</f>
        <v>1.8754529314447741E-2</v>
      </c>
      <c r="M49" s="146">
        <f>'3.3.2'!M49/'3.3.2.a'!$M$79</f>
        <v>1.9217397809800661E-2</v>
      </c>
    </row>
    <row r="50" spans="1:83" s="109" customFormat="1" ht="20.100000000000001" customHeight="1" x14ac:dyDescent="0.25">
      <c r="A50" s="60" t="s">
        <v>519</v>
      </c>
      <c r="B50" s="109" t="s">
        <v>799</v>
      </c>
      <c r="C50" s="148">
        <f>'3.3.2'!C50/'3.3.2.a'!$C$79</f>
        <v>1.1793860163498459E-2</v>
      </c>
      <c r="D50" s="148">
        <f>'3.3.2'!D50/'3.3.2.a'!$D$79</f>
        <v>1.130985725911495E-2</v>
      </c>
      <c r="E50" s="148">
        <f>'3.3.2'!E50/'3.3.2.a'!$E$79</f>
        <v>1.0903295897645987E-2</v>
      </c>
      <c r="F50" s="148">
        <f>'3.3.2'!F50/'3.3.2.a'!$F$79</f>
        <v>1.0625444798801264E-2</v>
      </c>
      <c r="G50" s="148">
        <f>'3.3.2'!G50/'3.3.2.a'!$G$79</f>
        <v>1.0608463365363932E-2</v>
      </c>
      <c r="H50" s="148">
        <f>'3.3.2'!H50/'3.3.2.a'!$H$79</f>
        <v>1.1013140118241359E-2</v>
      </c>
      <c r="I50" s="148">
        <f>'3.3.2'!I50/'3.3.2.a'!$I$79</f>
        <v>1.1445404440432851E-2</v>
      </c>
      <c r="J50" s="148">
        <f>'3.3.2'!J50/'3.3.2.a'!$J$79</f>
        <v>1.2038092723637891E-2</v>
      </c>
      <c r="K50" s="148">
        <f>'3.3.2'!K50/'3.3.2.a'!$K$79</f>
        <v>1.1733018955302297E-2</v>
      </c>
      <c r="L50" s="148">
        <f>'3.3.2'!L50/'3.3.2.a'!$L$79</f>
        <v>1.1842488021171695E-2</v>
      </c>
      <c r="M50" s="148">
        <f>'3.3.2'!M50/'3.3.2.a'!$M$79</f>
        <v>1.2093006700814994E-2</v>
      </c>
    </row>
    <row r="51" spans="1:83" s="109" customFormat="1" ht="20.100000000000001" customHeight="1" x14ac:dyDescent="0.25">
      <c r="A51" s="60" t="s">
        <v>520</v>
      </c>
      <c r="B51" s="109" t="s">
        <v>797</v>
      </c>
      <c r="C51" s="148">
        <f>'3.3.2'!C51/'3.3.2.a'!$C$79</f>
        <v>6.5956404006179354E-3</v>
      </c>
      <c r="D51" s="148">
        <f>'3.3.2'!D51/'3.3.2.a'!$D$79</f>
        <v>6.1703389391122628E-3</v>
      </c>
      <c r="E51" s="148">
        <f>'3.3.2'!E51/'3.3.2.a'!$E$79</f>
        <v>5.668069491945601E-3</v>
      </c>
      <c r="F51" s="148">
        <f>'3.3.2'!F51/'3.3.2.a'!$F$79</f>
        <v>5.6434478424077193E-3</v>
      </c>
      <c r="G51" s="148">
        <f>'3.3.2'!G51/'3.3.2.a'!$G$79</f>
        <v>5.7941143422536919E-3</v>
      </c>
      <c r="H51" s="148">
        <f>'3.3.2'!H51/'3.3.2.a'!$H$79</f>
        <v>6.1480907786534101E-3</v>
      </c>
      <c r="I51" s="148">
        <f>'3.3.2'!I51/'3.3.2.a'!$I$79</f>
        <v>6.1624027049964536E-3</v>
      </c>
      <c r="J51" s="148">
        <f>'3.3.2'!J51/'3.3.2.a'!$J$79</f>
        <v>6.5069244592398023E-3</v>
      </c>
      <c r="K51" s="148">
        <f>'3.3.2'!K51/'3.3.2.a'!$K$79</f>
        <v>6.630291119554846E-3</v>
      </c>
      <c r="L51" s="148">
        <f>'3.3.2'!L51/'3.3.2.a'!$L$79</f>
        <v>6.7348280642339272E-3</v>
      </c>
      <c r="M51" s="148">
        <f>'3.3.2'!M51/'3.3.2.a'!$M$79</f>
        <v>6.9317503793740968E-3</v>
      </c>
    </row>
    <row r="52" spans="1:83" s="109" customFormat="1" ht="20.100000000000001" customHeight="1" x14ac:dyDescent="0.25">
      <c r="A52" s="60" t="s">
        <v>800</v>
      </c>
      <c r="B52" s="109" t="s">
        <v>798</v>
      </c>
      <c r="C52" s="148">
        <f>'3.3.2'!C52/'3.3.2.a'!$C$79</f>
        <v>1.0054896611549555E-4</v>
      </c>
      <c r="D52" s="148">
        <f>'3.3.2'!D52/'3.3.2.a'!$D$79</f>
        <v>9.8992556365052218E-5</v>
      </c>
      <c r="E52" s="148">
        <f>'3.3.2'!E52/'3.3.2.a'!$E$79</f>
        <v>9.6329432062277251E-5</v>
      </c>
      <c r="F52" s="148">
        <f>'3.3.2'!F52/'3.3.2.a'!$F$79</f>
        <v>9.7121807994719791E-5</v>
      </c>
      <c r="G52" s="148">
        <f>'3.3.2'!G52/'3.3.2.a'!$G$79</f>
        <v>1.5064964285243365E-4</v>
      </c>
      <c r="H52" s="148">
        <f>'3.3.2'!H52/'3.3.2.a'!$H$79</f>
        <v>1.2185453553003133E-4</v>
      </c>
      <c r="I52" s="148">
        <f>'3.3.2'!I52/'3.3.2.a'!$I$79</f>
        <v>1.970416533067021E-4</v>
      </c>
      <c r="J52" s="148">
        <f>'3.3.2'!J52/'3.3.2.a'!$J$79</f>
        <v>2.0931442428588141E-4</v>
      </c>
      <c r="K52" s="148">
        <f>'3.3.2'!K52/'3.3.2.a'!$K$79</f>
        <v>1.9660209148016867E-4</v>
      </c>
      <c r="L52" s="148">
        <f>'3.3.2'!L52/'3.3.2.a'!$L$79</f>
        <v>1.7721322904211517E-4</v>
      </c>
      <c r="M52" s="148">
        <f>'3.3.2'!M52/'3.3.2.a'!$M$79</f>
        <v>1.9264072961156756E-4</v>
      </c>
    </row>
    <row r="53" spans="1:83" ht="20.100000000000001" customHeight="1" x14ac:dyDescent="0.25">
      <c r="A53" s="32">
        <v>28</v>
      </c>
      <c r="B53" s="33" t="s">
        <v>398</v>
      </c>
      <c r="C53" s="213">
        <f>'3.3.2'!C53/'3.3.2.a'!$C$79</f>
        <v>2.7089071217513885E-3</v>
      </c>
      <c r="D53" s="213">
        <f>'3.3.2'!D53/'3.3.2.a'!$D$79</f>
        <v>4.5630772294537889E-3</v>
      </c>
      <c r="E53" s="213">
        <f>'3.3.2'!E53/'3.3.2.a'!$E$79</f>
        <v>5.3557891156252382E-3</v>
      </c>
      <c r="F53" s="213">
        <f>'3.3.2'!F53/'3.3.2.a'!$F$79</f>
        <v>5.9700592219180896E-3</v>
      </c>
      <c r="G53" s="213">
        <f>'3.3.2'!G53/'3.3.2.a'!$G$79</f>
        <v>6.491728931259837E-3</v>
      </c>
      <c r="H53" s="213">
        <f>'3.3.2'!H53/'3.3.2.a'!$H$79</f>
        <v>5.4873696259371196E-3</v>
      </c>
      <c r="I53" s="213">
        <f>'3.3.2'!I53/'3.3.2.a'!$I$79</f>
        <v>5.3400340424194703E-3</v>
      </c>
      <c r="J53" s="213">
        <f>'3.3.2'!J53/'3.3.2.a'!$J$79</f>
        <v>3.9725694894668121E-3</v>
      </c>
      <c r="K53" s="213">
        <f>'3.3.2'!K53/'3.3.2.a'!$K$79</f>
        <v>4.676531963736995E-3</v>
      </c>
      <c r="L53" s="213">
        <f>'3.3.2'!L53/'3.3.2.a'!$L$79</f>
        <v>9.2201485227914881E-3</v>
      </c>
      <c r="M53" s="213">
        <f>'3.3.2'!M53/'3.3.2.a'!$M$79</f>
        <v>4.5821444026020921E-3</v>
      </c>
    </row>
    <row r="54" spans="1:83" ht="20.100000000000001" customHeight="1" x14ac:dyDescent="0.25">
      <c r="A54" s="35">
        <v>281</v>
      </c>
      <c r="B54" s="36" t="s">
        <v>521</v>
      </c>
      <c r="C54" s="146">
        <f>'3.3.2'!C54/'3.3.2.a'!$C$79</f>
        <v>0</v>
      </c>
      <c r="D54" s="146">
        <f>'3.3.2'!D54/'3.3.2.a'!$D$79</f>
        <v>0</v>
      </c>
      <c r="E54" s="146">
        <f>'3.3.2'!E54/'3.3.2.a'!$E$79</f>
        <v>0</v>
      </c>
      <c r="F54" s="146">
        <f>'3.3.2'!F54/'3.3.2.a'!$F$79</f>
        <v>0</v>
      </c>
      <c r="G54" s="146">
        <f>'3.3.2'!G54/'3.3.2.a'!$G$79</f>
        <v>0</v>
      </c>
      <c r="H54" s="146">
        <f>'3.3.2'!H54/'3.3.2.a'!$H$79</f>
        <v>0</v>
      </c>
      <c r="I54" s="146">
        <f>'3.3.2'!I54/'3.3.2.a'!$I$79</f>
        <v>0</v>
      </c>
      <c r="J54" s="146">
        <f>'3.3.2'!J54/'3.3.2.a'!$J$79</f>
        <v>0</v>
      </c>
      <c r="K54" s="146">
        <f>'3.3.2'!K54/'3.3.2.a'!$K$79</f>
        <v>0</v>
      </c>
      <c r="L54" s="146">
        <f>'3.3.2'!L54/'3.3.2.a'!$L$79</f>
        <v>0</v>
      </c>
      <c r="M54" s="146">
        <f>'3.3.2'!M54/'3.3.2.a'!$M$79</f>
        <v>0</v>
      </c>
    </row>
    <row r="55" spans="1:83" ht="20.100000000000001" customHeight="1" x14ac:dyDescent="0.25">
      <c r="A55" s="35">
        <v>282</v>
      </c>
      <c r="B55" s="36" t="s">
        <v>522</v>
      </c>
      <c r="C55" s="146">
        <f>'3.3.2'!C55/'3.3.2.a'!$C$79</f>
        <v>2.7089071217513885E-3</v>
      </c>
      <c r="D55" s="146">
        <f>'3.3.2'!D55/'3.3.2.a'!$D$79</f>
        <v>4.5630772294537889E-3</v>
      </c>
      <c r="E55" s="146">
        <f>'3.3.2'!E55/'3.3.2.a'!$E$79</f>
        <v>5.3557891156252382E-3</v>
      </c>
      <c r="F55" s="146">
        <f>'3.3.2'!F55/'3.3.2.a'!$F$79</f>
        <v>5.9700592219180896E-3</v>
      </c>
      <c r="G55" s="146">
        <f>'3.3.2'!G55/'3.3.2.a'!$G$79</f>
        <v>6.491728931259837E-3</v>
      </c>
      <c r="H55" s="146">
        <f>'3.3.2'!H55/'3.3.2.a'!$H$79</f>
        <v>5.4873696259371196E-3</v>
      </c>
      <c r="I55" s="146">
        <f>'3.3.2'!I55/'3.3.2.a'!$I$79</f>
        <v>5.3400340424194703E-3</v>
      </c>
      <c r="J55" s="146">
        <f>'3.3.2'!J55/'3.3.2.a'!$J$79</f>
        <v>3.9725694894668121E-3</v>
      </c>
      <c r="K55" s="146">
        <f>'3.3.2'!K55/'3.3.2.a'!$K$79</f>
        <v>4.676531963736995E-3</v>
      </c>
      <c r="L55" s="146">
        <f>'3.3.2'!L55/'3.3.2.a'!$L$79</f>
        <v>9.2201485227914881E-3</v>
      </c>
      <c r="M55" s="146">
        <f>'3.3.2'!M55/'3.3.2.a'!$M$79</f>
        <v>4.5821444026020921E-3</v>
      </c>
    </row>
    <row r="56" spans="1:83" ht="20.100000000000001" customHeight="1" x14ac:dyDescent="0.25">
      <c r="A56" s="107">
        <v>2821</v>
      </c>
      <c r="B56" s="107" t="s">
        <v>286</v>
      </c>
      <c r="C56" s="147">
        <f>'3.3.2'!C56/'3.3.2.a'!$C$79</f>
        <v>2.2834910649420833E-3</v>
      </c>
      <c r="D56" s="147">
        <f>'3.3.2'!D56/'3.3.2.a'!$D$79</f>
        <v>2.2714026309433228E-3</v>
      </c>
      <c r="E56" s="147">
        <f>'3.3.2'!E56/'3.3.2.a'!$E$79</f>
        <v>2.6456746034082277E-3</v>
      </c>
      <c r="F56" s="147">
        <f>'3.3.2'!F56/'3.3.2.a'!$F$79</f>
        <v>2.9502211062937922E-3</v>
      </c>
      <c r="G56" s="147">
        <f>'3.3.2'!G56/'3.3.2.a'!$G$79</f>
        <v>2.8317353509133922E-3</v>
      </c>
      <c r="H56" s="147">
        <f>'3.3.2'!H56/'3.3.2.a'!$H$79</f>
        <v>3.385572813043559E-3</v>
      </c>
      <c r="I56" s="147">
        <f>'3.3.2'!I56/'3.3.2.a'!$I$79</f>
        <v>3.6597673256728632E-3</v>
      </c>
      <c r="J56" s="147">
        <f>'3.3.2'!J56/'3.3.2.a'!$J$79</f>
        <v>3.050114542602499E-3</v>
      </c>
      <c r="K56" s="147">
        <f>'3.3.2'!K56/'3.3.2.a'!$K$79</f>
        <v>3.7978644123714809E-3</v>
      </c>
      <c r="L56" s="147">
        <f>'3.3.2'!L56/'3.3.2.a'!$L$79</f>
        <v>8.0194056926572149E-3</v>
      </c>
      <c r="M56" s="147">
        <f>'3.3.2'!M56/'3.3.2.a'!$M$79</f>
        <v>3.8995346374774446E-3</v>
      </c>
    </row>
    <row r="57" spans="1:83" ht="20.100000000000001" customHeight="1" x14ac:dyDescent="0.25">
      <c r="A57" s="107">
        <v>2822</v>
      </c>
      <c r="B57" s="107" t="s">
        <v>287</v>
      </c>
      <c r="C57" s="147">
        <f>'3.3.2'!C57/'3.3.2.a'!$C$79</f>
        <v>4.2541605680930517E-4</v>
      </c>
      <c r="D57" s="147">
        <f>'3.3.2'!D57/'3.3.2.a'!$D$79</f>
        <v>2.2916745985104669E-3</v>
      </c>
      <c r="E57" s="147">
        <f>'3.3.2'!E57/'3.3.2.a'!$E$79</f>
        <v>2.7101145122170101E-3</v>
      </c>
      <c r="F57" s="147">
        <f>'3.3.2'!F57/'3.3.2.a'!$F$79</f>
        <v>3.019838115624297E-3</v>
      </c>
      <c r="G57" s="147">
        <f>'3.3.2'!G57/'3.3.2.a'!$G$79</f>
        <v>3.6599935803464431E-3</v>
      </c>
      <c r="H57" s="147">
        <f>'3.3.2'!H57/'3.3.2.a'!$H$79</f>
        <v>2.1017968128935601E-3</v>
      </c>
      <c r="I57" s="147">
        <f>'3.3.2'!I57/'3.3.2.a'!$I$79</f>
        <v>1.6802667167466075E-3</v>
      </c>
      <c r="J57" s="147">
        <f>'3.3.2'!J57/'3.3.2.a'!$J$79</f>
        <v>9.2245494686431326E-4</v>
      </c>
      <c r="K57" s="147">
        <f>'3.3.2'!K57/'3.3.2.a'!$K$79</f>
        <v>8.7866755136551322E-4</v>
      </c>
      <c r="L57" s="147">
        <f>'3.3.2'!L57/'3.3.2.a'!$L$79</f>
        <v>1.200742830134273E-3</v>
      </c>
      <c r="M57" s="147">
        <f>'3.3.2'!M57/'3.3.2.a'!$M$79</f>
        <v>6.8260976512464673E-4</v>
      </c>
    </row>
    <row r="58" spans="1:83" s="109" customFormat="1" ht="20.100000000000001" customHeight="1" x14ac:dyDescent="0.25">
      <c r="A58" s="60" t="s">
        <v>523</v>
      </c>
      <c r="B58" s="109" t="s">
        <v>524</v>
      </c>
      <c r="C58" s="148">
        <f>'3.3.2'!C58/'3.3.2.a'!$C$79</f>
        <v>2.6751583132840793E-4</v>
      </c>
      <c r="D58" s="148">
        <f>'3.3.2'!D58/'3.3.2.a'!$D$79</f>
        <v>2.1654971804312331E-3</v>
      </c>
      <c r="E58" s="148">
        <f>'3.3.2'!E58/'3.3.2.a'!$E$79</f>
        <v>2.5390344315355286E-3</v>
      </c>
      <c r="F58" s="148">
        <f>'3.3.2'!F58/'3.3.2.a'!$F$79</f>
        <v>2.6507611481109213E-3</v>
      </c>
      <c r="G58" s="148">
        <f>'3.3.2'!G58/'3.3.2.a'!$G$79</f>
        <v>3.33309154040879E-3</v>
      </c>
      <c r="H58" s="148">
        <f>'3.3.2'!H58/'3.3.2.a'!$H$79</f>
        <v>1.6479541805604497E-3</v>
      </c>
      <c r="I58" s="148">
        <f>'3.3.2'!I58/'3.3.2.a'!$I$79</f>
        <v>1.268011523257357E-3</v>
      </c>
      <c r="J58" s="148">
        <f>'3.3.2'!J58/'3.3.2.a'!$J$79</f>
        <v>5.4811992653533718E-4</v>
      </c>
      <c r="K58" s="148">
        <f>'3.3.2'!K58/'3.3.2.a'!$K$79</f>
        <v>6.5041769519488541E-4</v>
      </c>
      <c r="L58" s="148">
        <f>'3.3.2'!L58/'3.3.2.a'!$L$79</f>
        <v>6.399219736829163E-4</v>
      </c>
      <c r="M58" s="148">
        <f>'3.3.2'!M58/'3.3.2.a'!$M$79</f>
        <v>3.4641624277618896E-4</v>
      </c>
    </row>
    <row r="59" spans="1:83" s="109" customFormat="1" ht="20.100000000000001" customHeight="1" x14ac:dyDescent="0.25">
      <c r="A59" s="60" t="s">
        <v>525</v>
      </c>
      <c r="B59" s="109" t="s">
        <v>526</v>
      </c>
      <c r="C59" s="148">
        <f>'3.3.2'!C59/'3.3.2.a'!$C$79</f>
        <v>3.0151257870595699E-6</v>
      </c>
      <c r="D59" s="148">
        <f>'3.3.2'!D59/'3.3.2.a'!$D$79</f>
        <v>4.9867637167945274E-6</v>
      </c>
      <c r="E59" s="148">
        <f>'3.3.2'!E59/'3.3.2.a'!$E$79</f>
        <v>9.0920858925411437E-6</v>
      </c>
      <c r="F59" s="148">
        <f>'3.3.2'!F59/'3.3.2.a'!$F$79</f>
        <v>1.2149029164818366E-5</v>
      </c>
      <c r="G59" s="148">
        <f>'3.3.2'!G59/'3.3.2.a'!$G$79</f>
        <v>7.8789808699572579E-5</v>
      </c>
      <c r="H59" s="148">
        <f>'3.3.2'!H59/'3.3.2.a'!$H$79</f>
        <v>1.0238704599723825E-4</v>
      </c>
      <c r="I59" s="148">
        <f>'3.3.2'!I59/'3.3.2.a'!$I$79</f>
        <v>1.4690111997929859E-4</v>
      </c>
      <c r="J59" s="148">
        <f>'3.3.2'!J59/'3.3.2.a'!$J$79</f>
        <v>1.099473178930556E-4</v>
      </c>
      <c r="K59" s="148">
        <f>'3.3.2'!K59/'3.3.2.a'!$K$79</f>
        <v>5.3344457350130033E-5</v>
      </c>
      <c r="L59" s="148">
        <f>'3.3.2'!L59/'3.3.2.a'!$L$79</f>
        <v>6.085614415192911E-5</v>
      </c>
      <c r="M59" s="148">
        <f>'3.3.2'!M59/'3.3.2.a'!$M$79</f>
        <v>1.6997989636573929E-5</v>
      </c>
    </row>
    <row r="60" spans="1:83" s="109" customFormat="1" ht="20.100000000000001" customHeight="1" x14ac:dyDescent="0.25">
      <c r="A60" s="60" t="s">
        <v>527</v>
      </c>
      <c r="B60" s="109" t="s">
        <v>528</v>
      </c>
      <c r="C60" s="148">
        <f>'3.3.2'!C60/'3.3.2.a'!$C$79</f>
        <v>1.5488509969383769E-4</v>
      </c>
      <c r="D60" s="148">
        <f>'3.3.2'!D60/'3.3.2.a'!$D$79</f>
        <v>1.2119065436243911E-4</v>
      </c>
      <c r="E60" s="148">
        <f>'3.3.2'!E60/'3.3.2.a'!$E$79</f>
        <v>1.6198799478894064E-4</v>
      </c>
      <c r="F60" s="148">
        <f>'3.3.2'!F60/'3.3.2.a'!$F$79</f>
        <v>3.5692793834855792E-4</v>
      </c>
      <c r="G60" s="148">
        <f>'3.3.2'!G60/'3.3.2.a'!$G$79</f>
        <v>2.4811223123808064E-4</v>
      </c>
      <c r="H60" s="148">
        <f>'3.3.2'!H60/'3.3.2.a'!$H$79</f>
        <v>3.5145558633587214E-4</v>
      </c>
      <c r="I60" s="148">
        <f>'3.3.2'!I60/'3.3.2.a'!$I$79</f>
        <v>2.6535407350995196E-4</v>
      </c>
      <c r="J60" s="148">
        <f>'3.3.2'!J60/'3.3.2.a'!$J$79</f>
        <v>2.643877024359204E-4</v>
      </c>
      <c r="K60" s="148">
        <f>'3.3.2'!K60/'3.3.2.a'!$K$79</f>
        <v>1.7490539882049772E-4</v>
      </c>
      <c r="L60" s="148">
        <f>'3.3.2'!L60/'3.3.2.a'!$L$79</f>
        <v>4.9996471229942743E-4</v>
      </c>
      <c r="M60" s="148">
        <f>'3.3.2'!M60/'3.3.2.a'!$M$79</f>
        <v>3.1919553271188392E-4</v>
      </c>
    </row>
    <row r="61" spans="1:83" ht="20.100000000000001" customHeight="1" x14ac:dyDescent="0.25">
      <c r="A61" s="35">
        <v>283</v>
      </c>
      <c r="B61" s="36" t="s">
        <v>305</v>
      </c>
      <c r="C61" s="146">
        <f>'3.3.2'!C61/'3.3.2.a'!$C$79</f>
        <v>0</v>
      </c>
      <c r="D61" s="146">
        <f>'3.3.2'!D61/'3.3.2.a'!$D$79</f>
        <v>0</v>
      </c>
      <c r="E61" s="146">
        <f>'3.3.2'!E61/'3.3.2.a'!$E$79</f>
        <v>0</v>
      </c>
      <c r="F61" s="146">
        <f>'3.3.2'!F61/'3.3.2.a'!$F$79</f>
        <v>0</v>
      </c>
      <c r="G61" s="146">
        <f>'3.3.2'!G61/'3.3.2.a'!$G$79</f>
        <v>0</v>
      </c>
      <c r="H61" s="146">
        <f>'3.3.2'!H61/'3.3.2.a'!$H$79</f>
        <v>0</v>
      </c>
      <c r="I61" s="146">
        <f>'3.3.2'!I61/'3.3.2.a'!$I$79</f>
        <v>0</v>
      </c>
      <c r="J61" s="146">
        <f>'3.3.2'!J61/'3.3.2.a'!$J$79</f>
        <v>0</v>
      </c>
      <c r="K61" s="146">
        <f>'3.3.2'!K61/'3.3.2.a'!$K$79</f>
        <v>0</v>
      </c>
      <c r="L61" s="146">
        <f>'3.3.2'!L61/'3.3.2.a'!$L$79</f>
        <v>0</v>
      </c>
      <c r="M61" s="146">
        <f>'3.3.2'!M61/'3.3.2.a'!$M$79</f>
        <v>0</v>
      </c>
    </row>
    <row r="62" spans="1:83" ht="20.100000000000001" customHeight="1" x14ac:dyDescent="0.25">
      <c r="A62" s="18">
        <v>31</v>
      </c>
      <c r="B62" s="19" t="s">
        <v>840</v>
      </c>
      <c r="C62" s="96">
        <f>'3.3.2'!C62/'3.3.2.a'!$C$79</f>
        <v>3.3123537373759182E-3</v>
      </c>
      <c r="D62" s="96">
        <f>'3.3.2'!D62/'3.3.2.a'!$D$79</f>
        <v>6.2681640665097319E-4</v>
      </c>
      <c r="E62" s="96">
        <f>'3.3.2'!E62/'3.3.2.a'!$E$79</f>
        <v>5.3208107183726813E-4</v>
      </c>
      <c r="F62" s="96">
        <f>'3.3.2'!F62/'3.3.2.a'!$F$79</f>
        <v>1.478104772202215E-3</v>
      </c>
      <c r="G62" s="96">
        <f>'3.3.2'!G62/'3.3.2.a'!$G$79</f>
        <v>1.3882293148226585E-3</v>
      </c>
      <c r="H62" s="96">
        <f>'3.3.2'!H62/'3.3.2.a'!$H$79</f>
        <v>-9.7345771013446637E-4</v>
      </c>
      <c r="I62" s="96">
        <f>'3.3.2'!I62/'3.3.2.a'!$I$79</f>
        <v>-1.6143058857803756E-3</v>
      </c>
      <c r="J62" s="96">
        <f>'3.3.2'!J62/'3.3.2.a'!$J$79</f>
        <v>-2.6525420818378771E-3</v>
      </c>
      <c r="K62" s="96">
        <f>'3.3.2'!K62/'3.3.2.a'!$K$79</f>
        <v>-1.587114868580868E-3</v>
      </c>
      <c r="L62" s="96">
        <f>'3.3.2'!L62/'3.3.2.a'!$L$79</f>
        <v>-2.5431924178544031E-3</v>
      </c>
      <c r="M62" s="96">
        <f>'3.3.2'!M62/'3.3.2.a'!$M$79</f>
        <v>-2.9172740125748948E-3</v>
      </c>
    </row>
    <row r="63" spans="1:83" ht="20.100000000000001" customHeight="1" x14ac:dyDescent="0.25">
      <c r="A63" s="35">
        <v>311</v>
      </c>
      <c r="B63" s="36" t="s">
        <v>841</v>
      </c>
      <c r="C63" s="146">
        <f>'3.3.2'!C63/'3.3.2.a'!$C$79</f>
        <v>3.0612783715730446E-3</v>
      </c>
      <c r="D63" s="146">
        <f>'3.3.2'!D63/'3.3.2.a'!$D$79</f>
        <v>1.3123307419398032E-3</v>
      </c>
      <c r="E63" s="146">
        <f>'3.3.2'!E63/'3.3.2.a'!$E$79</f>
        <v>8.8351026481344656E-4</v>
      </c>
      <c r="F63" s="146">
        <f>'3.3.2'!F63/'3.3.2.a'!$F$79</f>
        <v>1.9820671326529525E-3</v>
      </c>
      <c r="G63" s="146">
        <f>'3.3.2'!G63/'3.3.2.a'!$G$79</f>
        <v>2.4666012815636931E-3</v>
      </c>
      <c r="H63" s="146">
        <f>'3.3.2'!H63/'3.3.2.a'!$H$79</f>
        <v>-4.4050899303060657E-4</v>
      </c>
      <c r="I63" s="146">
        <f>'3.3.2'!I63/'3.3.2.a'!$I$79</f>
        <v>-1.094768236468041E-3</v>
      </c>
      <c r="J63" s="146">
        <f>'3.3.2'!J63/'3.3.2.a'!$J$79</f>
        <v>-1.498668023713168E-3</v>
      </c>
      <c r="K63" s="146">
        <f>'3.3.2'!K63/'3.3.2.a'!$K$79</f>
        <v>-1.2582470350525309E-3</v>
      </c>
      <c r="L63" s="146">
        <f>'3.3.2'!L63/'3.3.2.a'!$L$79</f>
        <v>-1.7142562883089515E-3</v>
      </c>
      <c r="M63" s="146">
        <f>'3.3.2'!M63/'3.3.2.a'!$M$79</f>
        <v>-2.099029146337761E-3</v>
      </c>
    </row>
    <row r="64" spans="1:83" s="207" customFormat="1" ht="20.100000000000001" customHeight="1" x14ac:dyDescent="0.25">
      <c r="A64" s="21">
        <v>3111</v>
      </c>
      <c r="B64" s="22" t="s">
        <v>319</v>
      </c>
      <c r="C64" s="147">
        <f>'3.3.2'!C64/'3.3.2.a'!$C$79</f>
        <v>2.2404990164583364E-3</v>
      </c>
      <c r="D64" s="147">
        <f>'3.3.2'!D64/'3.3.2.a'!$D$79</f>
        <v>9.8794304135139759E-4</v>
      </c>
      <c r="E64" s="147">
        <f>'3.3.2'!E64/'3.3.2.a'!$E$79</f>
        <v>6.071443964713036E-4</v>
      </c>
      <c r="F64" s="147">
        <f>'3.3.2'!F64/'3.3.2.a'!$F$79</f>
        <v>1.2883834241349914E-3</v>
      </c>
      <c r="G64" s="147">
        <f>'3.3.2'!G64/'3.3.2.a'!$G$79</f>
        <v>1.5005474189655214E-3</v>
      </c>
      <c r="H64" s="147">
        <f>'3.3.2'!H64/'3.3.2.a'!$H$79</f>
        <v>-2.9122433642430316E-4</v>
      </c>
      <c r="I64" s="147">
        <f>'3.3.2'!I64/'3.3.2.a'!$I$79</f>
        <v>-7.5802176613656456E-4</v>
      </c>
      <c r="J64" s="147">
        <f>'3.3.2'!J64/'3.3.2.a'!$J$79</f>
        <v>-1.1130070904963795E-3</v>
      </c>
      <c r="K64" s="147">
        <f>'3.3.2'!K64/'3.3.2.a'!$K$79</f>
        <v>-8.73868680965867E-4</v>
      </c>
      <c r="L64" s="147">
        <f>'3.3.2'!L64/'3.3.2.a'!$L$79</f>
        <v>-1.0391109314300182E-3</v>
      </c>
      <c r="M64" s="147">
        <f>'3.3.2'!M64/'3.3.2.a'!$M$79</f>
        <v>-1.3197658661109513E-3</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147">
        <f>'3.3.2'!C65/'3.3.2.a'!$C$79</f>
        <v>6.81217912432868E-4</v>
      </c>
      <c r="D65" s="147">
        <f>'3.3.2'!D65/'3.3.2.a'!$D$79</f>
        <v>2.5624098383771098E-4</v>
      </c>
      <c r="E65" s="147">
        <f>'3.3.2'!E65/'3.3.2.a'!$E$79</f>
        <v>2.2360923709756282E-4</v>
      </c>
      <c r="F65" s="147">
        <f>'3.3.2'!F65/'3.3.2.a'!$F$79</f>
        <v>5.2474656104892117E-4</v>
      </c>
      <c r="G65" s="147">
        <f>'3.3.2'!G65/'3.3.2.a'!$G$79</f>
        <v>7.0137841163131866E-4</v>
      </c>
      <c r="H65" s="147">
        <f>'3.3.2'!H65/'3.3.2.a'!$H$79</f>
        <v>-8.3364281208501062E-5</v>
      </c>
      <c r="I65" s="147">
        <f>'3.3.2'!I65/'3.3.2.a'!$I$79</f>
        <v>-2.0161391116292989E-4</v>
      </c>
      <c r="J65" s="147">
        <f>'3.3.2'!J65/'3.3.2.a'!$J$79</f>
        <v>-2.2348408792480004E-4</v>
      </c>
      <c r="K65" s="147">
        <f>'3.3.2'!K65/'3.3.2.a'!$K$79</f>
        <v>-2.0823905151073552E-4</v>
      </c>
      <c r="L65" s="147">
        <f>'3.3.2'!L65/'3.3.2.a'!$L$79</f>
        <v>-4.3054282493467316E-4</v>
      </c>
      <c r="M65" s="147">
        <f>'3.3.2'!M65/'3.3.2.a'!$M$79</f>
        <v>-5.297904135284563E-4</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147">
        <f>'3.3.2'!C66/'3.3.2.a'!$C$79</f>
        <v>1.2747243767570324E-4</v>
      </c>
      <c r="D66" s="147">
        <f>'3.3.2'!D66/'3.3.2.a'!$D$79</f>
        <v>6.4711994020343478E-5</v>
      </c>
      <c r="E66" s="147">
        <f>'3.3.2'!E66/'3.3.2.a'!$E$79</f>
        <v>4.61435090982911E-5</v>
      </c>
      <c r="F66" s="147">
        <f>'3.3.2'!F66/'3.3.2.a'!$F$79</f>
        <v>1.501651899511798E-4</v>
      </c>
      <c r="G66" s="147">
        <f>'3.3.2'!G66/'3.3.2.a'!$G$79</f>
        <v>2.3523418379548894E-4</v>
      </c>
      <c r="H66" s="147">
        <f>'3.3.2'!H66/'3.3.2.a'!$H$79</f>
        <v>-6.3477671132762959E-5</v>
      </c>
      <c r="I66" s="147">
        <f>'3.3.2'!I66/'3.3.2.a'!$I$79</f>
        <v>-1.3608249873055055E-4</v>
      </c>
      <c r="J66" s="147">
        <f>'3.3.2'!J66/'3.3.2.a'!$J$79</f>
        <v>-1.4618793847770637E-4</v>
      </c>
      <c r="K66" s="147">
        <f>'3.3.2'!K66/'3.3.2.a'!$K$79</f>
        <v>-1.5859752533573714E-4</v>
      </c>
      <c r="L66" s="147">
        <f>'3.3.2'!L66/'3.3.2.a'!$L$79</f>
        <v>-2.1023246953681251E-4</v>
      </c>
      <c r="M66" s="147">
        <f>'3.3.2'!M66/'3.3.2.a'!$M$79</f>
        <v>-2.1685120157669249E-4</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147">
        <f>'3.3.2'!C67/'3.3.2.a'!$C$79</f>
        <v>1.2089005006136905E-5</v>
      </c>
      <c r="D67" s="147">
        <f>'3.3.2'!D67/'3.3.2.a'!$D$79</f>
        <v>3.434722730351057E-6</v>
      </c>
      <c r="E67" s="147">
        <f>'3.3.2'!E67/'3.3.2.a'!$E$79</f>
        <v>6.6131221462889788E-6</v>
      </c>
      <c r="F67" s="147">
        <f>'3.3.2'!F67/'3.3.2.a'!$F$79</f>
        <v>1.877195751785997E-5</v>
      </c>
      <c r="G67" s="147">
        <f>'3.3.2'!G67/'3.3.2.a'!$G$79</f>
        <v>2.9441267171363959E-5</v>
      </c>
      <c r="H67" s="147">
        <f>'3.3.2'!H67/'3.3.2.a'!$H$79</f>
        <v>-2.4427042650393964E-6</v>
      </c>
      <c r="I67" s="147">
        <f>'3.3.2'!I67/'3.3.2.a'!$I$79</f>
        <v>9.4993956200387978E-7</v>
      </c>
      <c r="J67" s="147">
        <f>'3.3.2'!J67/'3.3.2.a'!$J$79</f>
        <v>-1.5988906814282156E-5</v>
      </c>
      <c r="K67" s="147">
        <f>'3.3.2'!K67/'3.3.2.a'!$K$79</f>
        <v>-1.7541777240191218E-5</v>
      </c>
      <c r="L67" s="147">
        <f>'3.3.2'!L67/'3.3.2.a'!$L$79</f>
        <v>-3.4370062407447927E-5</v>
      </c>
      <c r="M67" s="147">
        <f>'3.3.2'!M67/'3.3.2.a'!$M$79</f>
        <v>-3.2621665121660857E-5</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146">
        <f>'3.3.2'!C68/'3.3.2.a'!$C$79</f>
        <v>4.1147385687599121E-4</v>
      </c>
      <c r="D68" s="146">
        <f>'3.3.2'!D68/'3.3.2.a'!$D$79</f>
        <v>2.6506833220911677E-5</v>
      </c>
      <c r="E68" s="146">
        <f>'3.3.2'!E68/'3.3.2.a'!$E$79</f>
        <v>-4.4833568400197504E-5</v>
      </c>
      <c r="F68" s="146">
        <f>'3.3.2'!F68/'3.3.2.a'!$F$79</f>
        <v>7.0064170061851766E-5</v>
      </c>
      <c r="G68" s="146">
        <f>'3.3.2'!G68/'3.3.2.a'!$G$79</f>
        <v>1.5449795652897679E-4</v>
      </c>
      <c r="H68" s="146">
        <f>'3.3.2'!H68/'3.3.2.a'!$H$79</f>
        <v>2.4711823206244652E-4</v>
      </c>
      <c r="I68" s="146">
        <f>'3.3.2'!I68/'3.3.2.a'!$I$79</f>
        <v>9.2097646864225317E-6</v>
      </c>
      <c r="J68" s="146">
        <f>'3.3.2'!J68/'3.3.2.a'!$J$79</f>
        <v>1.6411993608459485E-4</v>
      </c>
      <c r="K68" s="146">
        <f>'3.3.2'!K68/'3.3.2.a'!$K$79</f>
        <v>2.4167005044016106E-5</v>
      </c>
      <c r="L68" s="146">
        <f>'3.3.2'!L68/'3.3.2.a'!$L$79</f>
        <v>5.0349058293435246E-5</v>
      </c>
      <c r="M68" s="146">
        <f>'3.3.2'!M68/'3.3.2.a'!$M$79</f>
        <v>6.2768056975511554E-5</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146">
        <f>'3.3.2'!C69/'3.3.2.a'!$C$79</f>
        <v>5.6332118554847892E-6</v>
      </c>
      <c r="D69" s="146">
        <f>'3.3.2'!D69/'3.3.2.a'!$D$79</f>
        <v>6.6700248390108544E-6</v>
      </c>
      <c r="E69" s="146">
        <f>'3.3.2'!E69/'3.3.2.a'!$E$79</f>
        <v>7.0072216281912284E-6</v>
      </c>
      <c r="F69" s="146">
        <f>'3.3.2'!F69/'3.3.2.a'!$F$79</f>
        <v>1.3178671001247463E-5</v>
      </c>
      <c r="G69" s="146">
        <f>'3.3.2'!G69/'3.3.2.a'!$G$79</f>
        <v>1.4671748295755303E-5</v>
      </c>
      <c r="H69" s="146">
        <f>'3.3.2'!H69/'3.3.2.a'!$H$79</f>
        <v>1.1191800911039702E-5</v>
      </c>
      <c r="I69" s="146">
        <f>'3.3.2'!I69/'3.3.2.a'!$I$79</f>
        <v>7.6945617600482853E-6</v>
      </c>
      <c r="J69" s="146">
        <f>'3.3.2'!J69/'3.3.2.a'!$J$79</f>
        <v>7.7241074853507363E-6</v>
      </c>
      <c r="K69" s="146">
        <f>'3.3.2'!K69/'3.3.2.a'!$K$79</f>
        <v>7.4275716247003034E-6</v>
      </c>
      <c r="L69" s="146">
        <f>'3.3.2'!L69/'3.3.2.a'!$L$79</f>
        <v>5.9122423310051951E-6</v>
      </c>
      <c r="M69" s="146">
        <f>'3.3.2'!M69/'3.3.2.a'!$M$79</f>
        <v>4.2057430102088336E-6</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146">
        <f>'3.3.2'!C70/'3.3.2.a'!$C$79</f>
        <v>-1.6603170292860218E-4</v>
      </c>
      <c r="D70" s="146">
        <f>'3.3.2'!D70/'3.3.2.a'!$D$79</f>
        <v>-7.1869119334875241E-4</v>
      </c>
      <c r="E70" s="146">
        <f>'3.3.2'!E70/'3.3.2.a'!$E$79</f>
        <v>-3.1360284620417217E-4</v>
      </c>
      <c r="F70" s="146">
        <f>'3.3.2'!F70/'3.3.2.a'!$F$79</f>
        <v>-5.8720520151383658E-4</v>
      </c>
      <c r="G70" s="146">
        <f>'3.3.2'!G70/'3.3.2.a'!$G$79</f>
        <v>-1.2475416715657666E-3</v>
      </c>
      <c r="H70" s="146">
        <f>'3.3.2'!H70/'3.3.2.a'!$H$79</f>
        <v>-7.9125875007734592E-4</v>
      </c>
      <c r="I70" s="146">
        <f>'3.3.2'!I70/'3.3.2.a'!$I$79</f>
        <v>-5.3644197575880548E-4</v>
      </c>
      <c r="J70" s="146">
        <f>'3.3.2'!J70/'3.3.2.a'!$J$79</f>
        <v>-1.3257181016946549E-3</v>
      </c>
      <c r="K70" s="146">
        <f>'3.3.2'!K70/'3.3.2.a'!$K$79</f>
        <v>-3.6046241019705349E-4</v>
      </c>
      <c r="L70" s="146">
        <f>'3.3.2'!L70/'3.3.2.a'!$L$79</f>
        <v>-8.8519743016989179E-4</v>
      </c>
      <c r="M70" s="146">
        <f>'3.3.2'!M70/'3.3.2.a'!$M$79</f>
        <v>-8.8521866622285445E-4</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147">
        <f>'3.3.2'!C71/'3.3.2.a'!$C$79</f>
        <v>5.0509955057417341E-5</v>
      </c>
      <c r="D71" s="147">
        <f>'3.3.2'!D71/'3.3.2.a'!$D$79</f>
        <v>7.2034850913380035E-5</v>
      </c>
      <c r="E71" s="147">
        <f>'3.3.2'!E71/'3.3.2.a'!$E$79</f>
        <v>3.3695110395949111E-5</v>
      </c>
      <c r="F71" s="147">
        <f>'3.3.2'!F71/'3.3.2.a'!$F$79</f>
        <v>2.404724636362801E-5</v>
      </c>
      <c r="G71" s="147">
        <f>'3.3.2'!G71/'3.3.2.a'!$G$79</f>
        <v>2.8965268400694731E-5</v>
      </c>
      <c r="H71" s="147">
        <f>'3.3.2'!H71/'3.3.2.a'!$H$79</f>
        <v>1.4543135566690411E-5</v>
      </c>
      <c r="I71" s="147">
        <f>'3.3.2'!I71/'3.3.2.a'!$I$79</f>
        <v>1.3929407467594615E-5</v>
      </c>
      <c r="J71" s="147">
        <f>'3.3.2'!J71/'3.3.2.a'!$J$79</f>
        <v>1.9097974768426136E-5</v>
      </c>
      <c r="K71" s="147">
        <f>'3.3.2'!K71/'3.3.2.a'!$K$79</f>
        <v>2.5300320713132421E-5</v>
      </c>
      <c r="L71" s="147">
        <f>'3.3.2'!L71/'3.3.2.a'!$L$79</f>
        <v>2.3869282950919213E-5</v>
      </c>
      <c r="M71" s="147">
        <f>'3.3.2'!M71/'3.3.2.a'!$M$79</f>
        <v>2.202853558263842E-5</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147">
        <f>'3.3.2'!C72/'3.3.2.a'!$C$79</f>
        <v>0</v>
      </c>
      <c r="D72" s="147">
        <f>'3.3.2'!D72/'3.3.2.a'!$D$79</f>
        <v>0</v>
      </c>
      <c r="E72" s="147">
        <f>'3.3.2'!E72/'3.3.2.a'!$E$79</f>
        <v>0</v>
      </c>
      <c r="F72" s="147">
        <f>'3.3.2'!F72/'3.3.2.a'!$F$79</f>
        <v>0</v>
      </c>
      <c r="G72" s="147">
        <f>'3.3.2'!G72/'3.3.2.a'!$G$79</f>
        <v>0</v>
      </c>
      <c r="H72" s="147">
        <f>'3.3.2'!H72/'3.3.2.a'!$H$79</f>
        <v>0</v>
      </c>
      <c r="I72" s="147">
        <f>'3.3.2'!I72/'3.3.2.a'!$I$79</f>
        <v>0</v>
      </c>
      <c r="J72" s="147">
        <f>'3.3.2'!J72/'3.3.2.a'!$J$79</f>
        <v>0</v>
      </c>
      <c r="K72" s="147">
        <f>'3.3.2'!K72/'3.3.2.a'!$K$79</f>
        <v>0</v>
      </c>
      <c r="L72" s="147">
        <f>'3.3.2'!L72/'3.3.2.a'!$L$79</f>
        <v>0</v>
      </c>
      <c r="M72" s="147">
        <f>'3.3.2'!M72/'3.3.2.a'!$M$79</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147">
        <f>'3.3.2'!C73/'3.3.2.a'!$C$79</f>
        <v>0</v>
      </c>
      <c r="D73" s="147">
        <f>'3.3.2'!D73/'3.3.2.a'!$D$79</f>
        <v>0</v>
      </c>
      <c r="E73" s="147">
        <f>'3.3.2'!E73/'3.3.2.a'!$E$79</f>
        <v>0</v>
      </c>
      <c r="F73" s="147">
        <f>'3.3.2'!F73/'3.3.2.a'!$F$79</f>
        <v>0</v>
      </c>
      <c r="G73" s="147">
        <f>'3.3.2'!G73/'3.3.2.a'!$G$79</f>
        <v>0</v>
      </c>
      <c r="H73" s="147">
        <f>'3.3.2'!H73/'3.3.2.a'!$H$79</f>
        <v>0</v>
      </c>
      <c r="I73" s="147">
        <f>'3.3.2'!I73/'3.3.2.a'!$I$79</f>
        <v>0</v>
      </c>
      <c r="J73" s="147">
        <f>'3.3.2'!J73/'3.3.2.a'!$J$79</f>
        <v>0</v>
      </c>
      <c r="K73" s="147">
        <f>'3.3.2'!K73/'3.3.2.a'!$K$79</f>
        <v>0</v>
      </c>
      <c r="L73" s="147">
        <f>'3.3.2'!L73/'3.3.2.a'!$L$79</f>
        <v>0</v>
      </c>
      <c r="M73" s="147">
        <f>'3.3.2'!M73/'3.3.2.a'!$M$79</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147">
        <f>'3.3.2'!C74/'3.3.2.a'!$C$79</f>
        <v>-2.1654165798601951E-4</v>
      </c>
      <c r="D74" s="147">
        <f>'3.3.2'!D74/'3.3.2.a'!$D$79</f>
        <v>-7.9072604426213254E-4</v>
      </c>
      <c r="E74" s="147">
        <f>'3.3.2'!E74/'3.3.2.a'!$E$79</f>
        <v>-3.4729795660012126E-4</v>
      </c>
      <c r="F74" s="147">
        <f>'3.3.2'!F74/'3.3.2.a'!$F$79</f>
        <v>-6.1125244787746467E-4</v>
      </c>
      <c r="G74" s="147">
        <f>'3.3.2'!G74/'3.3.2.a'!$G$79</f>
        <v>-1.276506939966461E-3</v>
      </c>
      <c r="H74" s="147">
        <f>'3.3.2'!H74/'3.3.2.a'!$H$79</f>
        <v>-8.058018856440366E-4</v>
      </c>
      <c r="I74" s="147">
        <f>'3.3.2'!I74/'3.3.2.a'!$I$79</f>
        <v>-5.5037138322640007E-4</v>
      </c>
      <c r="J74" s="147">
        <f>'3.3.2'!J74/'3.3.2.a'!$J$79</f>
        <v>-1.3448160764630809E-3</v>
      </c>
      <c r="K74" s="147">
        <f>'3.3.2'!K74/'3.3.2.a'!$K$79</f>
        <v>-3.8576273091018589E-4</v>
      </c>
      <c r="L74" s="147">
        <f>'3.3.2'!L74/'3.3.2.a'!$L$79</f>
        <v>-9.0906671312081092E-4</v>
      </c>
      <c r="M74" s="147">
        <f>'3.3.2'!M74/'3.3.2.a'!$M$79</f>
        <v>-9.072472018054927E-4</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18"/>
      <c r="D75" s="218"/>
      <c r="E75" s="218"/>
      <c r="F75" s="218"/>
      <c r="G75" s="218"/>
      <c r="H75" s="218"/>
      <c r="I75" s="218"/>
      <c r="J75" s="218"/>
      <c r="K75" s="218"/>
      <c r="L75" s="218"/>
      <c r="M75" s="21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19">
        <f>'3.3.2'!C76/'3.3.2.a'!$C$79</f>
        <v>8.4105005624361961E-3</v>
      </c>
      <c r="D76" s="219">
        <f>'3.3.2'!D76/'3.3.2.a'!$D$79</f>
        <v>6.374270400008957E-3</v>
      </c>
      <c r="E76" s="219">
        <f>'3.3.2'!E76/'3.3.2.a'!$E$79</f>
        <v>5.6043512306406147E-3</v>
      </c>
      <c r="F76" s="219">
        <f>'3.3.2'!F76/'3.3.2.a'!$F$79</f>
        <v>6.5856107223554424E-3</v>
      </c>
      <c r="G76" s="219">
        <f>'3.3.2'!G76/'3.3.2.a'!$G$79</f>
        <v>7.175561849115576E-3</v>
      </c>
      <c r="H76" s="219">
        <f>'3.3.2'!H76/'3.3.2.a'!$H$79</f>
        <v>4.5855377857345501E-3</v>
      </c>
      <c r="I76" s="219">
        <f>'3.3.2'!I76/'3.3.2.a'!$I$79</f>
        <v>3.9549095118275833E-3</v>
      </c>
      <c r="J76" s="219">
        <f>'3.3.2'!J76/'3.3.2.a'!$J$79</f>
        <v>3.8462283789972998E-3</v>
      </c>
      <c r="K76" s="219">
        <f>'3.3.2'!K76/'3.3.2.a'!$K$79</f>
        <v>3.811431902840905E-3</v>
      </c>
      <c r="L76" s="219">
        <f>'3.3.2'!L76/'3.3.2.a'!$L$79</f>
        <v>3.4287328667816658E-3</v>
      </c>
      <c r="M76" s="219">
        <f>'3.3.2'!M76/'3.3.2.a'!$M$79</f>
        <v>3.2936322605310649E-3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19">
        <f>'3.3.2'!C77/'3.3.2.a'!$C$79</f>
        <v>4.2143155551929858E-4</v>
      </c>
      <c r="D77" s="219">
        <f>'3.3.2'!D77/'3.3.2.a'!$D$79</f>
        <v>1.2336798301336583E-3</v>
      </c>
      <c r="E77" s="219">
        <f>'3.3.2'!E77/'3.3.2.a'!$E$79</f>
        <v>7.2501297464463445E-4</v>
      </c>
      <c r="F77" s="219">
        <f>'3.3.2'!F77/'3.3.2.a'!$F$79</f>
        <v>9.367278056534046E-4</v>
      </c>
      <c r="G77" s="219">
        <f>'3.3.2'!G77/'3.3.2.a'!$G$79</f>
        <v>1.4677542999276859E-3</v>
      </c>
      <c r="H77" s="219">
        <f>'3.3.2'!H77/'3.3.2.a'!$H$79</f>
        <v>9.1340018035830823E-4</v>
      </c>
      <c r="I77" s="219">
        <f>'3.3.2'!I77/'3.3.2.a'!$I$79</f>
        <v>7.4700349271724178E-4</v>
      </c>
      <c r="J77" s="219">
        <f>'3.3.2'!J77/'3.3.2.a'!$J$79</f>
        <v>1.4569559500318828E-3</v>
      </c>
      <c r="K77" s="219">
        <f>'3.3.2'!K77/'3.3.2.a'!$K$79</f>
        <v>5.2963918128861199E-4</v>
      </c>
      <c r="L77" s="219">
        <f>'3.3.2'!L77/'3.3.2.a'!$L$79</f>
        <v>9.9381233088227726E-4</v>
      </c>
      <c r="M77" s="219">
        <f>'3.3.2'!M77/'3.3.2.a'!$M$79</f>
        <v>1.0037760985478837E-3</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20">
        <f>'3.3.2'!C78/'3.3.2.a'!$C$79</f>
        <v>4.6767152695409778E-3</v>
      </c>
      <c r="D78" s="220">
        <f>'3.3.2'!D78/'3.3.2.a'!$D$79</f>
        <v>4.5137741632243255E-3</v>
      </c>
      <c r="E78" s="220">
        <f>'3.3.2'!E78/'3.3.2.a'!$E$79</f>
        <v>4.3472571841587119E-3</v>
      </c>
      <c r="F78" s="220">
        <f>'3.3.2'!F78/'3.3.2.a'!$F$79</f>
        <v>4.1707781444998227E-3</v>
      </c>
      <c r="G78" s="220">
        <f>'3.3.2'!G78/'3.3.2.a'!$G$79</f>
        <v>4.3195782343652313E-3</v>
      </c>
      <c r="H78" s="220">
        <f>'3.3.2'!H78/'3.3.2.a'!$H$79</f>
        <v>4.6455953155107076E-3</v>
      </c>
      <c r="I78" s="220">
        <f>'3.3.2'!I78/'3.3.2.a'!$I$79</f>
        <v>4.8222119048907169E-3</v>
      </c>
      <c r="J78" s="220">
        <f>'3.3.2'!J78/'3.3.2.a'!$J$79</f>
        <v>5.0418145108032941E-3</v>
      </c>
      <c r="K78" s="220">
        <f>'3.3.2'!K78/'3.3.2.a'!$K$79</f>
        <v>4.8689075901331615E-3</v>
      </c>
      <c r="L78" s="220">
        <f>'3.3.2'!L78/'3.3.2.a'!$L$79</f>
        <v>4.9781129537537919E-3</v>
      </c>
      <c r="M78" s="220">
        <f>'3.3.2'!M78/'3.3.2.a'!$M$79</f>
        <v>5.2071301745580762E-3</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80" customFormat="1" ht="20.100000000000001" customHeight="1" x14ac:dyDescent="0.25">
      <c r="A79" s="87" t="s">
        <v>238</v>
      </c>
      <c r="B79" s="88" t="s">
        <v>848</v>
      </c>
      <c r="C79" s="211">
        <v>3885847</v>
      </c>
      <c r="D79" s="211">
        <v>4376382</v>
      </c>
      <c r="E79" s="211">
        <v>4814760</v>
      </c>
      <c r="F79" s="211">
        <v>5331619</v>
      </c>
      <c r="G79" s="211">
        <v>5778953</v>
      </c>
      <c r="H79" s="211">
        <v>5995787</v>
      </c>
      <c r="I79" s="211">
        <v>6269328</v>
      </c>
      <c r="J79" s="211">
        <v>6585478.9999999898</v>
      </c>
      <c r="K79" s="211">
        <v>7004141</v>
      </c>
      <c r="L79" s="211">
        <v>7407023.5734999897</v>
      </c>
      <c r="M79" s="211">
        <v>7447858.2502464028</v>
      </c>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row>
    <row r="80" spans="1:83" s="207" customFormat="1" ht="20.100000000000001" customHeight="1" x14ac:dyDescent="0.25">
      <c r="A80" s="105" t="s">
        <v>589</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83" s="207" customFormat="1" ht="20.100000000000001" customHeight="1" x14ac:dyDescent="0.25">
      <c r="A81" s="105" t="s">
        <v>853</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row>
    <row r="82" spans="1:83" ht="20.100000000000001" customHeight="1" x14ac:dyDescent="0.25">
      <c r="A82" s="105" t="s">
        <v>590</v>
      </c>
    </row>
    <row r="83" spans="1:83" ht="20.100000000000001" customHeight="1" x14ac:dyDescent="0.25">
      <c r="A83" s="105" t="s">
        <v>804</v>
      </c>
    </row>
    <row r="84" spans="1:83" ht="20.100000000000001" customHeight="1" x14ac:dyDescent="0.25">
      <c r="A84" s="105" t="s">
        <v>653</v>
      </c>
    </row>
    <row r="85" spans="1:83" ht="20.100000000000001" customHeight="1" x14ac:dyDescent="0.25">
      <c r="A85" s="105" t="s">
        <v>661</v>
      </c>
    </row>
    <row r="86" spans="1:83" ht="20.100000000000001" customHeight="1" x14ac:dyDescent="0.25">
      <c r="A86" s="105" t="s">
        <v>605</v>
      </c>
    </row>
    <row r="87" spans="1:83" ht="20.100000000000001" customHeight="1" x14ac:dyDescent="0.25">
      <c r="A87" s="105" t="s">
        <v>662</v>
      </c>
    </row>
    <row r="88" spans="1:83" ht="20.100000000000001" customHeight="1" x14ac:dyDescent="0.25">
      <c r="A88" s="105" t="s">
        <v>663</v>
      </c>
    </row>
    <row r="89" spans="1:83" ht="20.100000000000001" customHeight="1" x14ac:dyDescent="0.25">
      <c r="A89" s="105" t="s">
        <v>613</v>
      </c>
    </row>
    <row r="90" spans="1:83" ht="20.100000000000001" customHeight="1" x14ac:dyDescent="0.25">
      <c r="A90" s="105" t="s">
        <v>664</v>
      </c>
    </row>
    <row r="91" spans="1:83" ht="20.100000000000001" customHeight="1" x14ac:dyDescent="0.25">
      <c r="A91" s="105" t="s">
        <v>849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99EDA-FDE6-4F2A-803A-7E9068625CF0}">
  <sheetPr codeName="Planilha37"/>
  <dimension ref="A1:CE91"/>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O50" sqref="O50"/>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792</v>
      </c>
    </row>
    <row r="2" spans="1:13" ht="20.100000000000001" customHeight="1" x14ac:dyDescent="0.25">
      <c r="A2" s="99" t="s">
        <v>670</v>
      </c>
    </row>
    <row r="4" spans="1:13" s="116" customFormat="1" ht="20.100000000000001" customHeight="1" x14ac:dyDescent="0.25">
      <c r="A4" s="322" t="s">
        <v>666</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216">
        <f>'3.3.3'!C5/'3.3.3.a'!$C$79</f>
        <v>0.13356897176359156</v>
      </c>
      <c r="D5" s="216">
        <f>'3.3.3'!D5/'3.3.3.a'!$D$79</f>
        <v>0.12360133070102489</v>
      </c>
      <c r="E5" s="216">
        <f>'3.3.3'!E5/'3.3.3.a'!$E$79</f>
        <v>0.12645344936980718</v>
      </c>
      <c r="F5" s="216">
        <f>'3.3.3'!F5/'3.3.3.a'!$F$79</f>
        <v>0.1286975798620168</v>
      </c>
      <c r="G5" s="216">
        <f>'3.3.3'!G5/'3.3.3.a'!$G$79</f>
        <v>0.12886349506474409</v>
      </c>
      <c r="H5" s="216">
        <f>'3.3.3'!H5/'3.3.3.a'!$H$79</f>
        <v>0.13390741933316982</v>
      </c>
      <c r="I5" s="216">
        <f>'3.3.3'!I5/'3.3.3.a'!$I$79</f>
        <v>0.13239036785707503</v>
      </c>
      <c r="J5" s="216">
        <f>'3.3.3'!J5/'3.3.3.a'!$J$79</f>
        <v>0.12800533157077504</v>
      </c>
      <c r="K5" s="216">
        <f>'3.3.3'!K5/'3.3.3.a'!$K$79</f>
        <v>0.12803771170273029</v>
      </c>
      <c r="L5" s="216">
        <f>'3.3.3'!L5/'3.3.3.a'!$L$79</f>
        <v>0.12437097704513048</v>
      </c>
      <c r="M5" s="216">
        <f>'3.3.3'!M5/'3.3.3.a'!$M$79</f>
        <v>0.12718053710202507</v>
      </c>
    </row>
    <row r="6" spans="1:13" ht="20.100000000000001" customHeight="1" x14ac:dyDescent="0.25">
      <c r="A6" s="18">
        <v>2</v>
      </c>
      <c r="B6" s="19" t="s">
        <v>490</v>
      </c>
      <c r="C6" s="96">
        <f>'3.3.3'!C6/'3.3.3.a'!$C$79</f>
        <v>0.12715696109626665</v>
      </c>
      <c r="D6" s="96">
        <f>'3.3.3'!D6/'3.3.3.a'!$D$79</f>
        <v>0.12045344413156865</v>
      </c>
      <c r="E6" s="96">
        <f>'3.3.3'!E6/'3.3.3.a'!$E$79</f>
        <v>0.12387101435753849</v>
      </c>
      <c r="F6" s="96">
        <f>'3.3.3'!F6/'3.3.3.a'!$F$79</f>
        <v>0.12422105125329776</v>
      </c>
      <c r="G6" s="96">
        <f>'3.3.3'!G6/'3.3.3.a'!$G$79</f>
        <v>0.12395103738030702</v>
      </c>
      <c r="H6" s="96">
        <f>'3.3.3'!H6/'3.3.3.a'!$H$79</f>
        <v>0.13351912214015246</v>
      </c>
      <c r="I6" s="96">
        <f>'3.3.3'!I6/'3.3.3.a'!$I$79</f>
        <v>0.13321463479599283</v>
      </c>
      <c r="J6" s="96">
        <f>'3.3.3'!J6/'3.3.3.a'!$J$79</f>
        <v>0.12847771149539988</v>
      </c>
      <c r="K6" s="96">
        <f>'3.3.3'!K6/'3.3.3.a'!$K$79</f>
        <v>0.1284444440283791</v>
      </c>
      <c r="L6" s="96">
        <f>'3.3.3'!L6/'3.3.3.a'!$L$79</f>
        <v>0.12616130762207867</v>
      </c>
      <c r="M6" s="96">
        <f>'3.3.3'!M6/'3.3.3.a'!$M$79</f>
        <v>0.12838123260451079</v>
      </c>
    </row>
    <row r="7" spans="1:13" ht="20.100000000000001" customHeight="1" x14ac:dyDescent="0.25">
      <c r="A7" s="32">
        <v>21</v>
      </c>
      <c r="B7" s="33" t="s">
        <v>244</v>
      </c>
      <c r="C7" s="213">
        <f>'3.3.3'!C7/'3.3.3.a'!$C$79</f>
        <v>4.3613919199855099E-2</v>
      </c>
      <c r="D7" s="213">
        <f>'3.3.3'!D7/'3.3.3.a'!$D$79</f>
        <v>4.3544059994591426E-2</v>
      </c>
      <c r="E7" s="213">
        <f>'3.3.3'!E7/'3.3.3.a'!$E$79</f>
        <v>4.4371935387596914E-2</v>
      </c>
      <c r="F7" s="213">
        <f>'3.3.3'!F7/'3.3.3.a'!$F$79</f>
        <v>4.6062650924297108E-2</v>
      </c>
      <c r="G7" s="213">
        <f>'3.3.3'!G7/'3.3.3.a'!$G$79</f>
        <v>4.5855308315950999E-2</v>
      </c>
      <c r="H7" s="213">
        <f>'3.3.3'!H7/'3.3.3.a'!$H$79</f>
        <v>4.8484480977604778E-2</v>
      </c>
      <c r="I7" s="213">
        <f>'3.3.3'!I7/'3.3.3.a'!$I$79</f>
        <v>4.7845631182099578E-2</v>
      </c>
      <c r="J7" s="213">
        <f>'3.3.3'!J7/'3.3.3.a'!$J$79</f>
        <v>4.7499376751712438E-2</v>
      </c>
      <c r="K7" s="213">
        <f>'3.3.3'!K7/'3.3.3.a'!$K$79</f>
        <v>4.6764596827696639E-2</v>
      </c>
      <c r="L7" s="213">
        <f>'3.3.3'!L7/'3.3.3.a'!$L$79</f>
        <v>4.5636216660648245E-2</v>
      </c>
      <c r="M7" s="213">
        <f>'3.3.3'!M7/'3.3.3.a'!$M$79</f>
        <v>4.4916501354496714E-2</v>
      </c>
    </row>
    <row r="8" spans="1:13" ht="20.100000000000001" customHeight="1" x14ac:dyDescent="0.25">
      <c r="A8" s="35">
        <v>211</v>
      </c>
      <c r="B8" s="36" t="s">
        <v>306</v>
      </c>
      <c r="C8" s="146">
        <f>'3.3.3'!C8/'3.3.3.a'!$C$79</f>
        <v>3.6644524292528638E-2</v>
      </c>
      <c r="D8" s="146">
        <f>'3.3.3'!D8/'3.3.3.a'!$D$79</f>
        <v>3.6436966430844014E-2</v>
      </c>
      <c r="E8" s="146">
        <f>'3.3.3'!E8/'3.3.3.a'!$E$79</f>
        <v>3.708590777294548E-2</v>
      </c>
      <c r="F8" s="146">
        <f>'3.3.3'!F8/'3.3.3.a'!$F$79</f>
        <v>3.8028090427748129E-2</v>
      </c>
      <c r="G8" s="146">
        <f>'3.3.3'!G8/'3.3.3.a'!$G$79</f>
        <v>3.8093444660513759E-2</v>
      </c>
      <c r="H8" s="146">
        <f>'3.3.3'!H8/'3.3.3.a'!$H$79</f>
        <v>4.0096569975285982E-2</v>
      </c>
      <c r="I8" s="146">
        <f>'3.3.3'!I8/'3.3.3.a'!$I$79</f>
        <v>3.9721414160733014E-2</v>
      </c>
      <c r="J8" s="146">
        <f>'3.3.3'!J8/'3.3.3.a'!$J$79</f>
        <v>3.9554595713447778E-2</v>
      </c>
      <c r="K8" s="146">
        <f>'3.3.3'!K8/'3.3.3.a'!$K$79</f>
        <v>3.8453163117471503E-2</v>
      </c>
      <c r="L8" s="146">
        <f>'3.3.3'!L8/'3.3.3.a'!$L$79</f>
        <v>3.7066606423396965E-2</v>
      </c>
      <c r="M8" s="146">
        <f>'3.3.3'!M8/'3.3.3.a'!$M$79</f>
        <v>3.622832586025071E-2</v>
      </c>
    </row>
    <row r="9" spans="1:13" s="48" customFormat="1" ht="20.100000000000001" customHeight="1" x14ac:dyDescent="0.25">
      <c r="A9" s="45" t="s">
        <v>491</v>
      </c>
      <c r="B9" s="56" t="s">
        <v>492</v>
      </c>
      <c r="C9" s="148">
        <f>'3.3.3'!C9/'3.3.3.a'!$C$79</f>
        <v>2.7781018711727307E-2</v>
      </c>
      <c r="D9" s="148">
        <f>'3.3.3'!D9/'3.3.3.a'!$D$79</f>
        <v>2.754948298497709E-2</v>
      </c>
      <c r="E9" s="148">
        <f>'3.3.3'!E9/'3.3.3.a'!$E$79</f>
        <v>2.7604560501016534E-2</v>
      </c>
      <c r="F9" s="148">
        <f>'3.3.3'!F9/'3.3.3.a'!$F$79</f>
        <v>2.7643232378645216E-2</v>
      </c>
      <c r="G9" s="148">
        <f>'3.3.3'!G9/'3.3.3.a'!$G$79</f>
        <v>2.7886757969843322E-2</v>
      </c>
      <c r="H9" s="148">
        <f>'3.3.3'!H9/'3.3.3.a'!$H$79</f>
        <v>2.9168551646838025E-2</v>
      </c>
      <c r="I9" s="148">
        <f>'3.3.3'!I9/'3.3.3.a'!$I$79</f>
        <v>2.8867541990632808E-2</v>
      </c>
      <c r="J9" s="148">
        <f>'3.3.3'!J9/'3.3.3.a'!$J$79</f>
        <v>2.8304154958714509E-2</v>
      </c>
      <c r="K9" s="148">
        <f>'3.3.3'!K9/'3.3.3.a'!$K$79</f>
        <v>2.7159875203610261E-2</v>
      </c>
      <c r="L9" s="148">
        <f>'3.3.3'!L9/'3.3.3.a'!$L$79</f>
        <v>2.6256002429577371E-2</v>
      </c>
      <c r="M9" s="148">
        <f>'3.3.3'!M9/'3.3.3.a'!$M$79</f>
        <v>2.6107599840816714E-2</v>
      </c>
    </row>
    <row r="10" spans="1:13" s="48" customFormat="1" ht="20.100000000000001" customHeight="1" x14ac:dyDescent="0.25">
      <c r="A10" s="45" t="s">
        <v>493</v>
      </c>
      <c r="B10" s="56" t="s">
        <v>494</v>
      </c>
      <c r="C10" s="148">
        <f>'3.3.3'!C10/'3.3.3.a'!$C$79</f>
        <v>4.7202684615584647E-3</v>
      </c>
      <c r="D10" s="148">
        <f>'3.3.3'!D10/'3.3.3.a'!$D$79</f>
        <v>4.7287380136491735E-3</v>
      </c>
      <c r="E10" s="148">
        <f>'3.3.3'!E10/'3.3.3.a'!$E$79</f>
        <v>5.0111675607669472E-3</v>
      </c>
      <c r="F10" s="148">
        <f>'3.3.3'!F10/'3.3.3.a'!$F$79</f>
        <v>5.0267436933565581E-3</v>
      </c>
      <c r="G10" s="148">
        <f>'3.3.3'!G10/'3.3.3.a'!$G$79</f>
        <v>5.3357032648543778E-3</v>
      </c>
      <c r="H10" s="148">
        <f>'3.3.3'!H10/'3.3.3.a'!$H$79</f>
        <v>5.6691142722114706E-3</v>
      </c>
      <c r="I10" s="148">
        <f>'3.3.3'!I10/'3.3.3.a'!$I$79</f>
        <v>5.7238257065462192E-3</v>
      </c>
      <c r="J10" s="148">
        <f>'3.3.3'!J10/'3.3.3.a'!$J$79</f>
        <v>5.6403666118212611E-3</v>
      </c>
      <c r="K10" s="148">
        <f>'3.3.3'!K10/'3.3.3.a'!$K$79</f>
        <v>5.6000802974083474E-3</v>
      </c>
      <c r="L10" s="148">
        <f>'3.3.3'!L10/'3.3.3.a'!$L$79</f>
        <v>5.5497576081246234E-3</v>
      </c>
      <c r="M10" s="148">
        <f>'3.3.3'!M10/'3.3.3.a'!$M$79</f>
        <v>5.4472621963105768E-3</v>
      </c>
    </row>
    <row r="11" spans="1:13" s="48" customFormat="1" ht="20.100000000000001" customHeight="1" x14ac:dyDescent="0.25">
      <c r="A11" s="45" t="s">
        <v>495</v>
      </c>
      <c r="B11" s="56" t="s">
        <v>496</v>
      </c>
      <c r="C11" s="148">
        <f>'3.3.3'!C11/'3.3.3.a'!$C$79</f>
        <v>4.1432371192428701E-3</v>
      </c>
      <c r="D11" s="148">
        <f>'3.3.3'!D11/'3.3.3.a'!$D$79</f>
        <v>4.1587454322177557E-3</v>
      </c>
      <c r="E11" s="148">
        <f>'3.3.3'!E11/'3.3.3.a'!$E$79</f>
        <v>4.4701797111620003E-3</v>
      </c>
      <c r="F11" s="148">
        <f>'3.3.3'!F11/'3.3.3.a'!$F$79</f>
        <v>5.3581143557463505E-3</v>
      </c>
      <c r="G11" s="148">
        <f>'3.3.3'!G11/'3.3.3.a'!$G$79</f>
        <v>4.8709834258160601E-3</v>
      </c>
      <c r="H11" s="148">
        <f>'3.3.3'!H11/'3.3.3.a'!$H$79</f>
        <v>5.2589040562364877E-3</v>
      </c>
      <c r="I11" s="148">
        <f>'3.3.3'!I11/'3.3.3.a'!$I$79</f>
        <v>5.1300464635539869E-3</v>
      </c>
      <c r="J11" s="148">
        <f>'3.3.3'!J11/'3.3.3.a'!$J$79</f>
        <v>5.6100741429120134E-3</v>
      </c>
      <c r="K11" s="148">
        <f>'3.3.3'!K11/'3.3.3.a'!$K$79</f>
        <v>5.6932076164528961E-3</v>
      </c>
      <c r="L11" s="148">
        <f>'3.3.3'!L11/'3.3.3.a'!$L$79</f>
        <v>5.2608463856949729E-3</v>
      </c>
      <c r="M11" s="148">
        <f>'3.3.3'!M11/'3.3.3.a'!$M$79</f>
        <v>4.6734638231234237E-3</v>
      </c>
    </row>
    <row r="12" spans="1:13" ht="20.100000000000001" customHeight="1" x14ac:dyDescent="0.25">
      <c r="A12" s="35">
        <v>212</v>
      </c>
      <c r="B12" s="36" t="s">
        <v>246</v>
      </c>
      <c r="C12" s="146">
        <f>'3.3.3'!C12/'3.3.3.a'!$C$79</f>
        <v>6.9693949073264538E-3</v>
      </c>
      <c r="D12" s="146">
        <f>'3.3.3'!D12/'3.3.3.a'!$D$79</f>
        <v>7.1070935637474074E-3</v>
      </c>
      <c r="E12" s="146">
        <f>'3.3.3'!E12/'3.3.3.a'!$E$79</f>
        <v>7.2860276146514353E-3</v>
      </c>
      <c r="F12" s="146">
        <f>'3.3.3'!F12/'3.3.3.a'!$F$79</f>
        <v>8.0345604965489856E-3</v>
      </c>
      <c r="G12" s="146">
        <f>'3.3.3'!G12/'3.3.3.a'!$G$79</f>
        <v>7.7618636554372391E-3</v>
      </c>
      <c r="H12" s="146">
        <f>'3.3.3'!H12/'3.3.3.a'!$H$79</f>
        <v>8.3879110023187958E-3</v>
      </c>
      <c r="I12" s="146">
        <f>'3.3.3'!I12/'3.3.3.a'!$I$79</f>
        <v>8.1242170213665643E-3</v>
      </c>
      <c r="J12" s="146">
        <f>'3.3.3'!J12/'3.3.3.a'!$J$79</f>
        <v>7.9447810382646585E-3</v>
      </c>
      <c r="K12" s="146">
        <f>'3.3.3'!K12/'3.3.3.a'!$K$79</f>
        <v>8.3114337102251374E-3</v>
      </c>
      <c r="L12" s="146">
        <f>'3.3.3'!L12/'3.3.3.a'!$L$79</f>
        <v>8.569610237251276E-3</v>
      </c>
      <c r="M12" s="146">
        <f>'3.3.3'!M12/'3.3.3.a'!$M$79</f>
        <v>8.6881754942460063E-3</v>
      </c>
    </row>
    <row r="13" spans="1:13" s="108" customFormat="1" ht="20.100000000000001" customHeight="1" x14ac:dyDescent="0.25">
      <c r="A13" s="108">
        <v>2121</v>
      </c>
      <c r="B13" s="108" t="s">
        <v>307</v>
      </c>
      <c r="C13" s="214">
        <f>'3.3.3'!C13/'3.3.3.a'!$C$79</f>
        <v>6.9693949073264538E-3</v>
      </c>
      <c r="D13" s="214">
        <f>'3.3.3'!D13/'3.3.3.a'!$D$79</f>
        <v>7.1070935637474074E-3</v>
      </c>
      <c r="E13" s="214">
        <f>'3.3.3'!E13/'3.3.3.a'!$E$79</f>
        <v>7.2860276146514353E-3</v>
      </c>
      <c r="F13" s="214">
        <f>'3.3.3'!F13/'3.3.3.a'!$F$79</f>
        <v>8.0345604965489856E-3</v>
      </c>
      <c r="G13" s="214">
        <f>'3.3.3'!G13/'3.3.3.a'!$G$79</f>
        <v>7.7618636554372391E-3</v>
      </c>
      <c r="H13" s="214">
        <f>'3.3.3'!H13/'3.3.3.a'!$H$79</f>
        <v>8.3879110023187958E-3</v>
      </c>
      <c r="I13" s="214">
        <f>'3.3.3'!I13/'3.3.3.a'!$I$79</f>
        <v>8.1242170213665643E-3</v>
      </c>
      <c r="J13" s="214">
        <f>'3.3.3'!J13/'3.3.3.a'!$J$79</f>
        <v>7.9447810382646585E-3</v>
      </c>
      <c r="K13" s="214">
        <f>'3.3.3'!K13/'3.3.3.a'!$K$79</f>
        <v>8.3114337102251374E-3</v>
      </c>
      <c r="L13" s="214">
        <f>'3.3.3'!L13/'3.3.3.a'!$L$79</f>
        <v>8.569610237251276E-3</v>
      </c>
      <c r="M13" s="214">
        <f>'3.3.3'!M13/'3.3.3.a'!$M$79</f>
        <v>8.6881754942460063E-3</v>
      </c>
    </row>
    <row r="14" spans="1:13" s="109" customFormat="1" ht="20.100000000000001" customHeight="1" x14ac:dyDescent="0.25">
      <c r="A14" s="60" t="s">
        <v>497</v>
      </c>
      <c r="B14" s="109" t="s">
        <v>498</v>
      </c>
      <c r="C14" s="148">
        <f>'3.3.3'!C14/'3.3.3.a'!$C$79</f>
        <v>6.3428864591273641E-6</v>
      </c>
      <c r="D14" s="148">
        <f>'3.3.3'!D14/'3.3.3.a'!$D$79</f>
        <v>9.3350337127791872E-6</v>
      </c>
      <c r="E14" s="148">
        <f>'3.3.3'!E14/'3.3.3.a'!$E$79</f>
        <v>7.5589612379433235E-6</v>
      </c>
      <c r="F14" s="148">
        <f>'3.3.3'!F14/'3.3.3.a'!$F$79</f>
        <v>1.4320044149816356E-5</v>
      </c>
      <c r="G14" s="148">
        <f>'3.3.3'!G14/'3.3.3.a'!$G$79</f>
        <v>2.3440649908383057E-5</v>
      </c>
      <c r="H14" s="148">
        <f>'3.3.3'!H14/'3.3.3.a'!$H$79</f>
        <v>2.153884953051201E-5</v>
      </c>
      <c r="I14" s="148">
        <f>'3.3.3'!I14/'3.3.3.a'!$I$79</f>
        <v>2.1202793056927313E-5</v>
      </c>
      <c r="J14" s="148">
        <f>'3.3.3'!J14/'3.3.3.a'!$J$79</f>
        <v>2.1408516841371783E-5</v>
      </c>
      <c r="K14" s="148">
        <f>'3.3.3'!K14/'3.3.3.a'!$K$79</f>
        <v>2.3563610187173559E-5</v>
      </c>
      <c r="L14" s="148">
        <f>'3.3.3'!L14/'3.3.3.a'!$L$79</f>
        <v>2.8177409373544003E-5</v>
      </c>
      <c r="M14" s="148">
        <f>'3.3.3'!M14/'3.3.3.a'!$M$79</f>
        <v>1.2761736733759057E-5</v>
      </c>
    </row>
    <row r="15" spans="1:13" s="109" customFormat="1" ht="20.100000000000001" customHeight="1" x14ac:dyDescent="0.25">
      <c r="A15" s="60" t="s">
        <v>499</v>
      </c>
      <c r="B15" s="109" t="s">
        <v>500</v>
      </c>
      <c r="C15" s="148">
        <f>'3.3.3'!C15/'3.3.3.a'!$C$79</f>
        <v>4.0947476840072581E-4</v>
      </c>
      <c r="D15" s="148">
        <f>'3.3.3'!D15/'3.3.3.a'!$D$79</f>
        <v>4.4336552564881227E-4</v>
      </c>
      <c r="E15" s="148">
        <f>'3.3.3'!E15/'3.3.3.a'!$E$79</f>
        <v>5.3345642508453178E-4</v>
      </c>
      <c r="F15" s="148">
        <f>'3.3.3'!F15/'3.3.3.a'!$F$79</f>
        <v>7.0013290007969427E-4</v>
      </c>
      <c r="G15" s="148">
        <f>'3.3.3'!G15/'3.3.3.a'!$G$79</f>
        <v>7.174255085030108E-4</v>
      </c>
      <c r="H15" s="148">
        <f>'3.3.3'!H15/'3.3.3.a'!$H$79</f>
        <v>6.6425453033938675E-4</v>
      </c>
      <c r="I15" s="148">
        <f>'3.3.3'!I15/'3.3.3.a'!$I$79</f>
        <v>6.1710868124940986E-4</v>
      </c>
      <c r="J15" s="148">
        <f>'3.3.3'!J15/'3.3.3.a'!$J$79</f>
        <v>5.8882803155852533E-4</v>
      </c>
      <c r="K15" s="148">
        <f>'3.3.3'!K15/'3.3.3.a'!$K$79</f>
        <v>6.3425176748155125E-4</v>
      </c>
      <c r="L15" s="148">
        <f>'3.3.3'!L15/'3.3.3.a'!$L$79</f>
        <v>6.1805607688471427E-4</v>
      </c>
      <c r="M15" s="148">
        <f>'3.3.3'!M15/'3.3.3.a'!$M$79</f>
        <v>5.1735185965436894E-4</v>
      </c>
    </row>
    <row r="16" spans="1:13" s="109" customFormat="1" ht="20.100000000000001" customHeight="1" x14ac:dyDescent="0.25">
      <c r="A16" s="60" t="s">
        <v>501</v>
      </c>
      <c r="B16" s="109" t="s">
        <v>464</v>
      </c>
      <c r="C16" s="148">
        <f>'3.3.3'!C16/'3.3.3.a'!$C$79</f>
        <v>4.5718667810917867E-3</v>
      </c>
      <c r="D16" s="148">
        <f>'3.3.3'!D16/'3.3.3.a'!$D$79</f>
        <v>4.7036936947094663E-3</v>
      </c>
      <c r="E16" s="148">
        <f>'3.3.3'!E16/'3.3.3.a'!$E$79</f>
        <v>4.8307189765865802E-3</v>
      </c>
      <c r="F16" s="148">
        <f>'3.3.3'!F16/'3.3.3.a'!$F$79</f>
        <v>5.6756660357669972E-3</v>
      </c>
      <c r="G16" s="148">
        <f>'3.3.3'!G16/'3.3.3.a'!$G$79</f>
        <v>5.3689754660818309E-3</v>
      </c>
      <c r="H16" s="148">
        <f>'3.3.3'!H16/'3.3.3.a'!$H$79</f>
        <v>6.0127847341424909E-3</v>
      </c>
      <c r="I16" s="148">
        <f>'3.3.3'!I16/'3.3.3.a'!$I$79</f>
        <v>5.8559644041195477E-3</v>
      </c>
      <c r="J16" s="148">
        <f>'3.3.3'!J16/'3.3.3.a'!$J$79</f>
        <v>5.6819523789294708E-3</v>
      </c>
      <c r="K16" s="148">
        <f>'3.3.3'!K16/'3.3.3.a'!$K$79</f>
        <v>6.0773728835227621E-3</v>
      </c>
      <c r="L16" s="148">
        <f>'3.3.3'!L16/'3.3.3.a'!$L$79</f>
        <v>6.5272286479553859E-3</v>
      </c>
      <c r="M16" s="148">
        <f>'3.3.3'!M16/'3.3.3.a'!$M$79</f>
        <v>6.4453218636903913E-3</v>
      </c>
    </row>
    <row r="17" spans="1:13" s="109" customFormat="1" ht="20.100000000000001" customHeight="1" x14ac:dyDescent="0.25">
      <c r="A17" s="60" t="s">
        <v>502</v>
      </c>
      <c r="B17" s="109" t="s">
        <v>503</v>
      </c>
      <c r="C17" s="148">
        <f>'3.3.3'!C17/'3.3.3.a'!$C$79</f>
        <v>1.9817104713748144E-3</v>
      </c>
      <c r="D17" s="148">
        <f>'3.3.3'!D17/'3.3.3.a'!$D$79</f>
        <v>1.9506993096763496E-3</v>
      </c>
      <c r="E17" s="148">
        <f>'3.3.3'!E17/'3.3.3.a'!$E$79</f>
        <v>1.9142932517423798E-3</v>
      </c>
      <c r="F17" s="148">
        <f>'3.3.3'!F17/'3.3.3.a'!$F$79</f>
        <v>1.6444415165524767E-3</v>
      </c>
      <c r="G17" s="148">
        <f>'3.3.3'!G17/'3.3.3.a'!$G$79</f>
        <v>1.6520220309440142E-3</v>
      </c>
      <c r="H17" s="148">
        <f>'3.3.3'!H17/'3.3.3.a'!$H$79</f>
        <v>1.6893328883064058E-3</v>
      </c>
      <c r="I17" s="148">
        <f>'3.3.3'!I17/'3.3.3.a'!$I$79</f>
        <v>1.6299411429406788E-3</v>
      </c>
      <c r="J17" s="148">
        <f>'3.3.3'!J17/'3.3.3.a'!$J$79</f>
        <v>1.6525921109352896E-3</v>
      </c>
      <c r="K17" s="148">
        <f>'3.3.3'!K17/'3.3.3.a'!$K$79</f>
        <v>1.5762454490336503E-3</v>
      </c>
      <c r="L17" s="148">
        <f>'3.3.3'!L17/'3.3.3.a'!$L$79</f>
        <v>1.3961481030376327E-3</v>
      </c>
      <c r="M17" s="148">
        <f>'3.3.3'!M17/'3.3.3.a'!$M$79</f>
        <v>1.7127400341674856E-3</v>
      </c>
    </row>
    <row r="18" spans="1:13" s="108" customFormat="1" ht="20.100000000000001" customHeight="1" x14ac:dyDescent="0.25">
      <c r="A18" s="108">
        <v>2122</v>
      </c>
      <c r="B18" s="108" t="s">
        <v>837</v>
      </c>
      <c r="C18" s="258" t="s">
        <v>833</v>
      </c>
      <c r="D18" s="258" t="s">
        <v>833</v>
      </c>
      <c r="E18" s="258" t="s">
        <v>833</v>
      </c>
      <c r="F18" s="258" t="s">
        <v>833</v>
      </c>
      <c r="G18" s="258" t="s">
        <v>833</v>
      </c>
      <c r="H18" s="258" t="s">
        <v>833</v>
      </c>
      <c r="I18" s="258" t="s">
        <v>833</v>
      </c>
      <c r="J18" s="258" t="s">
        <v>833</v>
      </c>
      <c r="K18" s="258" t="s">
        <v>833</v>
      </c>
      <c r="L18" s="258" t="s">
        <v>833</v>
      </c>
      <c r="M18" s="258" t="s">
        <v>833</v>
      </c>
    </row>
    <row r="19" spans="1:13" ht="20.100000000000001" customHeight="1" x14ac:dyDescent="0.25">
      <c r="A19" s="32">
        <v>22</v>
      </c>
      <c r="B19" s="33" t="s">
        <v>245</v>
      </c>
      <c r="C19" s="213">
        <f>'3.3.3'!C19/'3.3.3.a'!$C$79</f>
        <v>1.7342147893361609E-2</v>
      </c>
      <c r="D19" s="213">
        <f>'3.3.3'!D19/'3.3.3.a'!$D$79</f>
        <v>1.6385136023448137E-2</v>
      </c>
      <c r="E19" s="213">
        <f>'3.3.3'!E19/'3.3.3.a'!$E$79</f>
        <v>1.6879621320036783E-2</v>
      </c>
      <c r="F19" s="213">
        <f>'3.3.3'!F19/'3.3.3.a'!$F$79</f>
        <v>1.7218680100624221E-2</v>
      </c>
      <c r="G19" s="213">
        <f>'3.3.3'!G19/'3.3.3.a'!$G$79</f>
        <v>1.6741118947193375E-2</v>
      </c>
      <c r="H19" s="213">
        <f>'3.3.3'!H19/'3.3.3.a'!$H$79</f>
        <v>1.5531141848803167E-2</v>
      </c>
      <c r="I19" s="213">
        <f>'3.3.3'!I19/'3.3.3.a'!$I$79</f>
        <v>1.560419656158523E-2</v>
      </c>
      <c r="J19" s="213">
        <f>'3.3.3'!J19/'3.3.3.a'!$J$79</f>
        <v>1.5990652526659058E-2</v>
      </c>
      <c r="K19" s="213">
        <f>'3.3.3'!K19/'3.3.3.a'!$K$79</f>
        <v>1.5759594708891496E-2</v>
      </c>
      <c r="L19" s="213">
        <f>'3.3.3'!L19/'3.3.3.a'!$L$79</f>
        <v>1.5747674411643667E-2</v>
      </c>
      <c r="M19" s="213">
        <f>'3.3.3'!M19/'3.3.3.a'!$M$79</f>
        <v>1.5889831405136411E-2</v>
      </c>
    </row>
    <row r="20" spans="1:13" ht="20.100000000000001" customHeight="1" x14ac:dyDescent="0.25">
      <c r="A20" s="32">
        <v>23</v>
      </c>
      <c r="B20" s="33" t="s">
        <v>838</v>
      </c>
      <c r="C20" s="213">
        <f>'3.3.3'!C20/'3.3.3.a'!$C$79</f>
        <v>4.621386276917233E-3</v>
      </c>
      <c r="D20" s="213">
        <f>'3.3.3'!D20/'3.3.3.a'!$D$79</f>
        <v>4.5791249484162947E-3</v>
      </c>
      <c r="E20" s="213">
        <f>'3.3.3'!E20/'3.3.3.a'!$E$79</f>
        <v>4.5345977784977858E-3</v>
      </c>
      <c r="F20" s="213">
        <f>'3.3.3'!F20/'3.3.3.a'!$F$79</f>
        <v>4.7923529419487774E-3</v>
      </c>
      <c r="G20" s="213">
        <f>'3.3.3'!G20/'3.3.3.a'!$G$79</f>
        <v>4.9023326485246503E-3</v>
      </c>
      <c r="H20" s="213">
        <f>'3.3.3'!H20/'3.3.3.a'!$H$79</f>
        <v>5.3706043927177535E-3</v>
      </c>
      <c r="I20" s="213">
        <f>'3.3.3'!I20/'3.3.3.a'!$I$79</f>
        <v>5.6027658882358182E-3</v>
      </c>
      <c r="J20" s="213">
        <f>'3.3.3'!J20/'3.3.3.a'!$J$79</f>
        <v>5.4151909409017257E-3</v>
      </c>
      <c r="K20" s="213">
        <f>'3.3.3'!K20/'3.3.3.a'!$K$79</f>
        <v>5.4688806217867529E-3</v>
      </c>
      <c r="L20" s="213">
        <f>'3.3.3'!L20/'3.3.3.a'!$L$79</f>
        <v>5.4725085721370635E-3</v>
      </c>
      <c r="M20" s="213">
        <f>'3.3.3'!M20/'3.3.3.a'!$M$79</f>
        <v>5.7242703773956989E-3</v>
      </c>
    </row>
    <row r="21" spans="1:13" ht="20.100000000000001" customHeight="1" x14ac:dyDescent="0.25">
      <c r="A21" s="32">
        <v>24</v>
      </c>
      <c r="B21" s="33" t="s">
        <v>839</v>
      </c>
      <c r="C21" s="213">
        <f>'3.3.3'!C21/'3.3.3.a'!$C$79</f>
        <v>1.5801267789521251E-2</v>
      </c>
      <c r="D21" s="213">
        <f>'3.3.3'!D21/'3.3.3.a'!$D$79</f>
        <v>1.1105999854605381E-2</v>
      </c>
      <c r="E21" s="213">
        <f>'3.3.3'!E21/'3.3.3.a'!$E$79</f>
        <v>1.1837108681706496E-2</v>
      </c>
      <c r="F21" s="213">
        <f>'3.3.3'!F21/'3.3.3.a'!$F$79</f>
        <v>1.0149071231875551E-2</v>
      </c>
      <c r="G21" s="213">
        <f>'3.3.3'!G21/'3.3.3.a'!$G$79</f>
        <v>9.1717737726462831E-3</v>
      </c>
      <c r="H21" s="213">
        <f>'3.3.3'!H21/'3.3.3.a'!$H$79</f>
        <v>1.4949169165193557E-2</v>
      </c>
      <c r="I21" s="213">
        <f>'3.3.3'!I21/'3.3.3.a'!$I$79</f>
        <v>1.2815210951734808E-2</v>
      </c>
      <c r="J21" s="213">
        <f>'3.3.3'!J21/'3.3.3.a'!$J$79</f>
        <v>8.2474085545204169E-3</v>
      </c>
      <c r="K21" s="213">
        <f>'3.3.3'!K21/'3.3.3.a'!$K$79</f>
        <v>8.6718275868426162E-3</v>
      </c>
      <c r="L21" s="213">
        <f>'3.3.3'!L21/'3.3.3.a'!$L$79</f>
        <v>6.6298580209227537E-3</v>
      </c>
      <c r="M21" s="213">
        <f>'3.3.3'!M21/'3.3.3.a'!$M$79</f>
        <v>4.8799088578393383E-3</v>
      </c>
    </row>
    <row r="22" spans="1:13" ht="20.100000000000001" customHeight="1" x14ac:dyDescent="0.25">
      <c r="A22" s="35">
        <v>241</v>
      </c>
      <c r="B22" s="36" t="s">
        <v>308</v>
      </c>
      <c r="C22" s="146">
        <f>'3.3.3'!C22/'3.3.3.a'!$C$79</f>
        <v>8.4992385047764359E-5</v>
      </c>
      <c r="D22" s="146">
        <f>'3.3.3'!D22/'3.3.3.a'!$D$79</f>
        <v>7.5774078282705645E-5</v>
      </c>
      <c r="E22" s="146">
        <f>'3.3.3'!E22/'3.3.3.a'!$E$79</f>
        <v>7.200741242922424E-5</v>
      </c>
      <c r="F22" s="146">
        <f>'3.3.3'!F22/'3.3.3.a'!$F$79</f>
        <v>1.2654142811352576E-4</v>
      </c>
      <c r="G22" s="146">
        <f>'3.3.3'!G22/'3.3.3.a'!$G$79</f>
        <v>1.8348342921618545E-4</v>
      </c>
      <c r="H22" s="146">
        <f>'3.3.3'!H22/'3.3.3.a'!$H$79</f>
        <v>3.1646197351079187E-4</v>
      </c>
      <c r="I22" s="146">
        <f>'3.3.3'!I22/'3.3.3.a'!$I$79</f>
        <v>3.322826435309425E-4</v>
      </c>
      <c r="J22" s="146">
        <f>'3.3.3'!J22/'3.3.3.a'!$J$79</f>
        <v>3.6209490111007066E-4</v>
      </c>
      <c r="K22" s="146">
        <f>'3.3.3'!K22/'3.3.3.a'!$K$79</f>
        <v>5.0505543541731724E-4</v>
      </c>
      <c r="L22" s="146">
        <f>'3.3.3'!L22/'3.3.3.a'!$L$79</f>
        <v>4.075813187214189E-4</v>
      </c>
      <c r="M22" s="146">
        <f>'3.3.3'!M22/'3.3.3.a'!$M$79</f>
        <v>5.7907419993852244E-5</v>
      </c>
    </row>
    <row r="23" spans="1:13" ht="20.100000000000001" customHeight="1" x14ac:dyDescent="0.25">
      <c r="A23" s="35">
        <v>242</v>
      </c>
      <c r="B23" s="36" t="s">
        <v>309</v>
      </c>
      <c r="C23" s="146">
        <f>'3.3.3'!C23/'3.3.3.a'!$C$79</f>
        <v>3.25642116736658E-4</v>
      </c>
      <c r="D23" s="146">
        <f>'3.3.3'!D23/'3.3.3.a'!$D$79</f>
        <v>4.0275316964379971E-4</v>
      </c>
      <c r="E23" s="146">
        <f>'3.3.3'!E23/'3.3.3.a'!$E$79</f>
        <v>3.9234418042985279E-4</v>
      </c>
      <c r="F23" s="146">
        <f>'3.3.3'!F23/'3.3.3.a'!$F$79</f>
        <v>6.339917765664473E-4</v>
      </c>
      <c r="G23" s="146">
        <f>'3.3.3'!G23/'3.3.3.a'!$G$79</f>
        <v>1.0134171439771758E-3</v>
      </c>
      <c r="H23" s="146">
        <f>'3.3.3'!H23/'3.3.3.a'!$H$79</f>
        <v>1.8290250436379847E-3</v>
      </c>
      <c r="I23" s="146">
        <f>'3.3.3'!I23/'3.3.3.a'!$I$79</f>
        <v>2.0346775397662733E-3</v>
      </c>
      <c r="J23" s="146">
        <f>'3.3.3'!J23/'3.3.3.a'!$J$79</f>
        <v>1.6574996724991067E-3</v>
      </c>
      <c r="K23" s="146">
        <f>'3.3.3'!K23/'3.3.3.a'!$K$79</f>
        <v>1.333567618502096E-3</v>
      </c>
      <c r="L23" s="146">
        <f>'3.3.3'!L23/'3.3.3.a'!$L$79</f>
        <v>1.1972600777081653E-3</v>
      </c>
      <c r="M23" s="146">
        <f>'3.3.3'!M23/'3.3.3.a'!$M$79</f>
        <v>8.8370970754802157E-4</v>
      </c>
    </row>
    <row r="24" spans="1:13" ht="20.100000000000001" customHeight="1" x14ac:dyDescent="0.25">
      <c r="A24" s="35">
        <v>243</v>
      </c>
      <c r="B24" s="36" t="s">
        <v>310</v>
      </c>
      <c r="C24" s="146">
        <f>'3.3.3'!C24/'3.3.3.a'!$C$79</f>
        <v>1.5390633287736828E-2</v>
      </c>
      <c r="D24" s="146">
        <f>'3.3.3'!D24/'3.3.3.a'!$D$79</f>
        <v>1.0627472606678878E-2</v>
      </c>
      <c r="E24" s="146">
        <f>'3.3.3'!E24/'3.3.3.a'!$E$79</f>
        <v>1.1372757088847418E-2</v>
      </c>
      <c r="F24" s="146">
        <f>'3.3.3'!F24/'3.3.3.a'!$F$79</f>
        <v>9.3885380271955775E-3</v>
      </c>
      <c r="G24" s="146">
        <f>'3.3.3'!G24/'3.3.3.a'!$G$79</f>
        <v>7.9748731994529233E-3</v>
      </c>
      <c r="H24" s="146">
        <f>'3.3.3'!H24/'3.3.3.a'!$H$79</f>
        <v>1.2803682148044782E-2</v>
      </c>
      <c r="I24" s="146">
        <f>'3.3.3'!I24/'3.3.3.a'!$I$79</f>
        <v>1.0448250768437594E-2</v>
      </c>
      <c r="J24" s="146">
        <f>'3.3.3'!J24/'3.3.3.a'!$J$79</f>
        <v>6.2278139809112398E-3</v>
      </c>
      <c r="K24" s="146">
        <f>'3.3.3'!K24/'3.3.3.a'!$K$79</f>
        <v>6.8332045329232028E-3</v>
      </c>
      <c r="L24" s="146">
        <f>'3.3.3'!L24/'3.3.3.a'!$L$79</f>
        <v>5.0250166244931692E-3</v>
      </c>
      <c r="M24" s="146">
        <f>'3.3.3'!M24/'3.3.3.a'!$M$79</f>
        <v>3.9382917302974649E-3</v>
      </c>
    </row>
    <row r="25" spans="1:13" ht="20.100000000000001" customHeight="1" x14ac:dyDescent="0.25">
      <c r="A25" s="32">
        <v>25</v>
      </c>
      <c r="B25" s="33" t="s">
        <v>248</v>
      </c>
      <c r="C25" s="213">
        <f>'3.3.3'!C25/'3.3.3.a'!$C$79</f>
        <v>4.4116072694725953E-5</v>
      </c>
      <c r="D25" s="213">
        <f>'3.3.3'!D25/'3.3.3.a'!$D$79</f>
        <v>3.5426954557440384E-5</v>
      </c>
      <c r="E25" s="213">
        <f>'3.3.3'!E25/'3.3.3.a'!$E$79</f>
        <v>3.4260100833686413E-5</v>
      </c>
      <c r="F25" s="213">
        <f>'3.3.3'!F25/'3.3.3.a'!$F$79</f>
        <v>7.5868126569059039E-5</v>
      </c>
      <c r="G25" s="213">
        <f>'3.3.3'!G25/'3.3.3.a'!$G$79</f>
        <v>5.741709530428782E-5</v>
      </c>
      <c r="H25" s="213">
        <f>'3.3.3'!H25/'3.3.3.a'!$H$79</f>
        <v>5.321658303905726E-5</v>
      </c>
      <c r="I25" s="213">
        <f>'3.3.3'!I25/'3.3.3.a'!$I$79</f>
        <v>1.3808115179968252E-4</v>
      </c>
      <c r="J25" s="213">
        <f>'3.3.3'!J25/'3.3.3.a'!$J$79</f>
        <v>1.2440754892848363E-4</v>
      </c>
      <c r="K25" s="213">
        <f>'3.3.3'!K25/'3.3.3.a'!$K$79</f>
        <v>1.0775887760683288E-4</v>
      </c>
      <c r="L25" s="213">
        <f>'3.3.3'!L25/'3.3.3.a'!$L$79</f>
        <v>8.6556735376936566E-5</v>
      </c>
      <c r="M25" s="213">
        <f>'3.3.3'!M25/'3.3.3.a'!$M$79</f>
        <v>8.5790400573428055E-5</v>
      </c>
    </row>
    <row r="26" spans="1:13" ht="20.100000000000001" customHeight="1" x14ac:dyDescent="0.25">
      <c r="A26" s="35">
        <v>251</v>
      </c>
      <c r="B26" s="36" t="s">
        <v>311</v>
      </c>
      <c r="C26" s="146">
        <f>'3.3.3'!C26/'3.3.3.a'!$C$79</f>
        <v>0</v>
      </c>
      <c r="D26" s="146">
        <f>'3.3.3'!D26/'3.3.3.a'!$D$79</f>
        <v>0</v>
      </c>
      <c r="E26" s="146">
        <f>'3.3.3'!E26/'3.3.3.a'!$E$79</f>
        <v>0</v>
      </c>
      <c r="F26" s="146">
        <f>'3.3.3'!F26/'3.3.3.a'!$F$79</f>
        <v>0</v>
      </c>
      <c r="G26" s="146">
        <f>'3.3.3'!G26/'3.3.3.a'!$G$79</f>
        <v>0</v>
      </c>
      <c r="H26" s="146">
        <f>'3.3.3'!H26/'3.3.3.a'!$H$79</f>
        <v>0</v>
      </c>
      <c r="I26" s="146">
        <f>'3.3.3'!I26/'3.3.3.a'!$I$79</f>
        <v>0</v>
      </c>
      <c r="J26" s="146">
        <f>'3.3.3'!J26/'3.3.3.a'!$J$79</f>
        <v>0</v>
      </c>
      <c r="K26" s="146">
        <f>'3.3.3'!K26/'3.3.3.a'!$K$79</f>
        <v>0</v>
      </c>
      <c r="L26" s="146">
        <f>'3.3.3'!L26/'3.3.3.a'!$L$79</f>
        <v>0</v>
      </c>
      <c r="M26" s="146">
        <f>'3.3.3'!M26/'3.3.3.a'!$M$79</f>
        <v>0</v>
      </c>
    </row>
    <row r="27" spans="1:13" ht="20.100000000000001" customHeight="1" x14ac:dyDescent="0.25">
      <c r="A27" s="35">
        <v>252</v>
      </c>
      <c r="B27" s="36" t="s">
        <v>312</v>
      </c>
      <c r="C27" s="146">
        <f>'3.3.3'!C27/'3.3.3.a'!$C$79</f>
        <v>4.4116072694725953E-5</v>
      </c>
      <c r="D27" s="146">
        <f>'3.3.3'!D27/'3.3.3.a'!$D$79</f>
        <v>3.5426954557440384E-5</v>
      </c>
      <c r="E27" s="146">
        <f>'3.3.3'!E27/'3.3.3.a'!$E$79</f>
        <v>3.4260100833686413E-5</v>
      </c>
      <c r="F27" s="146">
        <f>'3.3.3'!F27/'3.3.3.a'!$F$79</f>
        <v>7.5868126569059039E-5</v>
      </c>
      <c r="G27" s="146">
        <f>'3.3.3'!G27/'3.3.3.a'!$G$79</f>
        <v>5.741709530428782E-5</v>
      </c>
      <c r="H27" s="146">
        <f>'3.3.3'!H27/'3.3.3.a'!$H$79</f>
        <v>5.321658303905726E-5</v>
      </c>
      <c r="I27" s="146">
        <f>'3.3.3'!I27/'3.3.3.a'!$I$79</f>
        <v>1.3808115179968252E-4</v>
      </c>
      <c r="J27" s="146">
        <f>'3.3.3'!J27/'3.3.3.a'!$J$79</f>
        <v>1.2440754892848363E-4</v>
      </c>
      <c r="K27" s="146">
        <f>'3.3.3'!K27/'3.3.3.a'!$K$79</f>
        <v>1.0775887760683288E-4</v>
      </c>
      <c r="L27" s="146">
        <f>'3.3.3'!L27/'3.3.3.a'!$L$79</f>
        <v>8.6556735376936566E-5</v>
      </c>
      <c r="M27" s="146">
        <f>'3.3.3'!M27/'3.3.3.a'!$M$79</f>
        <v>8.5790400573428055E-5</v>
      </c>
    </row>
    <row r="28" spans="1:13" ht="20.100000000000001" customHeight="1" x14ac:dyDescent="0.25">
      <c r="A28" s="35">
        <v>253</v>
      </c>
      <c r="B28" s="36" t="s">
        <v>313</v>
      </c>
      <c r="C28" s="146">
        <f>'3.3.3'!C28/'3.3.3.a'!$C$79</f>
        <v>0</v>
      </c>
      <c r="D28" s="146">
        <f>'3.3.3'!D28/'3.3.3.a'!$D$79</f>
        <v>0</v>
      </c>
      <c r="E28" s="146">
        <f>'3.3.3'!E28/'3.3.3.a'!$E$79</f>
        <v>0</v>
      </c>
      <c r="F28" s="146">
        <f>'3.3.3'!F28/'3.3.3.a'!$F$79</f>
        <v>0</v>
      </c>
      <c r="G28" s="146">
        <f>'3.3.3'!G28/'3.3.3.a'!$G$79</f>
        <v>0</v>
      </c>
      <c r="H28" s="146">
        <f>'3.3.3'!H28/'3.3.3.a'!$H$79</f>
        <v>0</v>
      </c>
      <c r="I28" s="146">
        <f>'3.3.3'!I28/'3.3.3.a'!$I$79</f>
        <v>0</v>
      </c>
      <c r="J28" s="146">
        <f>'3.3.3'!J28/'3.3.3.a'!$J$79</f>
        <v>0</v>
      </c>
      <c r="K28" s="146">
        <f>'3.3.3'!K28/'3.3.3.a'!$K$79</f>
        <v>0</v>
      </c>
      <c r="L28" s="146">
        <f>'3.3.3'!L28/'3.3.3.a'!$L$79</f>
        <v>0</v>
      </c>
      <c r="M28" s="146">
        <f>'3.3.3'!M28/'3.3.3.a'!$M$79</f>
        <v>0</v>
      </c>
    </row>
    <row r="29" spans="1:13" ht="20.100000000000001" customHeight="1" x14ac:dyDescent="0.25">
      <c r="A29" s="32">
        <v>26</v>
      </c>
      <c r="B29" s="33" t="s">
        <v>243</v>
      </c>
      <c r="C29" s="213">
        <f>'3.3.3'!C29/'3.3.3.a'!$C$79</f>
        <v>2.2625140081130014E-2</v>
      </c>
      <c r="D29" s="213">
        <f>'3.3.3'!D29/'3.3.3.a'!$D$79</f>
        <v>2.1638525435333913E-2</v>
      </c>
      <c r="E29" s="213">
        <f>'3.3.3'!E29/'3.3.3.a'!$E$79</f>
        <v>2.2180393724384764E-2</v>
      </c>
      <c r="F29" s="213">
        <f>'3.3.3'!F29/'3.3.3.a'!$F$79</f>
        <v>2.1554089984628971E-2</v>
      </c>
      <c r="G29" s="213">
        <f>'3.3.3'!G29/'3.3.3.a'!$G$79</f>
        <v>2.1955804265786551E-2</v>
      </c>
      <c r="H29" s="213">
        <f>'3.3.3'!H29/'3.3.3.a'!$H$79</f>
        <v>2.1596175196922439E-2</v>
      </c>
      <c r="I29" s="213">
        <f>'3.3.3'!I29/'3.3.3.a'!$I$79</f>
        <v>2.1660841830590544E-2</v>
      </c>
      <c r="J29" s="213">
        <f>'3.3.3'!J29/'3.3.3.a'!$J$79</f>
        <v>2.1498983517120054E-2</v>
      </c>
      <c r="K29" s="213">
        <f>'3.3.3'!K29/'3.3.3.a'!$K$79</f>
        <v>2.1697799256909234E-2</v>
      </c>
      <c r="L29" s="213">
        <f>'3.3.3'!L29/'3.3.3.a'!$L$79</f>
        <v>2.1923695470296045E-2</v>
      </c>
      <c r="M29" s="213">
        <f>'3.3.3'!M29/'3.3.3.a'!$M$79</f>
        <v>2.3019884011902525E-2</v>
      </c>
    </row>
    <row r="30" spans="1:13" ht="20.100000000000001" customHeight="1" x14ac:dyDescent="0.25">
      <c r="A30" s="35">
        <v>261</v>
      </c>
      <c r="B30" s="36" t="s">
        <v>314</v>
      </c>
      <c r="C30" s="146">
        <f>'3.3.3'!C30/'3.3.3.a'!$C$79</f>
        <v>0</v>
      </c>
      <c r="D30" s="146">
        <f>'3.3.3'!D30/'3.3.3.a'!$D$79</f>
        <v>0</v>
      </c>
      <c r="E30" s="146">
        <f>'3.3.3'!E30/'3.3.3.a'!$E$79</f>
        <v>0</v>
      </c>
      <c r="F30" s="146">
        <f>'3.3.3'!F30/'3.3.3.a'!$F$79</f>
        <v>0</v>
      </c>
      <c r="G30" s="146">
        <f>'3.3.3'!G30/'3.3.3.a'!$G$79</f>
        <v>0</v>
      </c>
      <c r="H30" s="146">
        <f>'3.3.3'!H30/'3.3.3.a'!$H$79</f>
        <v>0</v>
      </c>
      <c r="I30" s="146">
        <f>'3.3.3'!I30/'3.3.3.a'!$I$79</f>
        <v>0</v>
      </c>
      <c r="J30" s="146">
        <f>'3.3.3'!J30/'3.3.3.a'!$J$79</f>
        <v>0</v>
      </c>
      <c r="K30" s="146">
        <f>'3.3.3'!K30/'3.3.3.a'!$K$79</f>
        <v>0</v>
      </c>
      <c r="L30" s="146">
        <f>'3.3.3'!L30/'3.3.3.a'!$L$79</f>
        <v>0</v>
      </c>
      <c r="M30" s="146">
        <f>'3.3.3'!M30/'3.3.3.a'!$M$79</f>
        <v>0</v>
      </c>
    </row>
    <row r="31" spans="1:13" ht="20.100000000000001" customHeight="1" x14ac:dyDescent="0.25">
      <c r="A31" s="107">
        <v>2611</v>
      </c>
      <c r="B31" s="107" t="s">
        <v>286</v>
      </c>
      <c r="C31" s="217">
        <f>'3.3.3'!C31/'3.3.3.a'!$C$79</f>
        <v>0</v>
      </c>
      <c r="D31" s="217">
        <f>'3.3.3'!D31/'3.3.3.a'!$D$79</f>
        <v>0</v>
      </c>
      <c r="E31" s="217">
        <f>'3.3.3'!E31/'3.3.3.a'!$E$79</f>
        <v>0</v>
      </c>
      <c r="F31" s="217">
        <f>'3.3.3'!F31/'3.3.3.a'!$F$79</f>
        <v>0</v>
      </c>
      <c r="G31" s="217">
        <f>'3.3.3'!G31/'3.3.3.a'!$G$79</f>
        <v>0</v>
      </c>
      <c r="H31" s="217">
        <f>'3.3.3'!H31/'3.3.3.a'!$H$79</f>
        <v>0</v>
      </c>
      <c r="I31" s="217">
        <f>'3.3.3'!I31/'3.3.3.a'!$I$79</f>
        <v>0</v>
      </c>
      <c r="J31" s="217">
        <f>'3.3.3'!J31/'3.3.3.a'!$J$79</f>
        <v>0</v>
      </c>
      <c r="K31" s="217">
        <f>'3.3.3'!K31/'3.3.3.a'!$K$79</f>
        <v>0</v>
      </c>
      <c r="L31" s="217">
        <f>'3.3.3'!L31/'3.3.3.a'!$L$79</f>
        <v>0</v>
      </c>
      <c r="M31" s="217">
        <f>'3.3.3'!M31/'3.3.3.a'!$M$79</f>
        <v>0</v>
      </c>
    </row>
    <row r="32" spans="1:13" ht="20.100000000000001" customHeight="1" x14ac:dyDescent="0.25">
      <c r="A32" s="107">
        <v>2612</v>
      </c>
      <c r="B32" s="107" t="s">
        <v>287</v>
      </c>
      <c r="C32" s="217">
        <f>'3.3.3'!C32/'3.3.3.a'!$C$79</f>
        <v>0</v>
      </c>
      <c r="D32" s="217">
        <f>'3.3.3'!D32/'3.3.3.a'!$D$79</f>
        <v>0</v>
      </c>
      <c r="E32" s="217">
        <f>'3.3.3'!E32/'3.3.3.a'!$E$79</f>
        <v>0</v>
      </c>
      <c r="F32" s="217">
        <f>'3.3.3'!F32/'3.3.3.a'!$F$79</f>
        <v>0</v>
      </c>
      <c r="G32" s="217">
        <f>'3.3.3'!G32/'3.3.3.a'!$G$79</f>
        <v>0</v>
      </c>
      <c r="H32" s="217">
        <f>'3.3.3'!H32/'3.3.3.a'!$H$79</f>
        <v>0</v>
      </c>
      <c r="I32" s="217">
        <f>'3.3.3'!I32/'3.3.3.a'!$I$79</f>
        <v>0</v>
      </c>
      <c r="J32" s="217">
        <f>'3.3.3'!J32/'3.3.3.a'!$J$79</f>
        <v>0</v>
      </c>
      <c r="K32" s="217">
        <f>'3.3.3'!K32/'3.3.3.a'!$K$79</f>
        <v>0</v>
      </c>
      <c r="L32" s="217">
        <f>'3.3.3'!L32/'3.3.3.a'!$L$79</f>
        <v>0</v>
      </c>
      <c r="M32" s="217">
        <f>'3.3.3'!M32/'3.3.3.a'!$M$79</f>
        <v>0</v>
      </c>
    </row>
    <row r="33" spans="1:13" ht="20.100000000000001" customHeight="1" x14ac:dyDescent="0.25">
      <c r="A33" s="35">
        <v>262</v>
      </c>
      <c r="B33" s="36" t="s">
        <v>315</v>
      </c>
      <c r="C33" s="146">
        <f>'3.3.3'!C33/'3.3.3.a'!$C$79</f>
        <v>2.3995339445943185E-6</v>
      </c>
      <c r="D33" s="146">
        <f>'3.3.3'!D33/'3.3.3.a'!$D$79</f>
        <v>1.8594781945451746E-6</v>
      </c>
      <c r="E33" s="146">
        <f>'3.3.3'!E33/'3.3.3.a'!$E$79</f>
        <v>2.7659916548280703E-6</v>
      </c>
      <c r="F33" s="146">
        <f>'3.3.3'!F33/'3.3.3.a'!$F$79</f>
        <v>2.3291317271545478E-6</v>
      </c>
      <c r="G33" s="146">
        <f>'3.3.3'!G33/'3.3.3.a'!$G$79</f>
        <v>8.3363466704089816E-7</v>
      </c>
      <c r="H33" s="146">
        <f>'3.3.3'!H33/'3.3.3.a'!$H$79</f>
        <v>1.5871815276293169E-6</v>
      </c>
      <c r="I33" s="146">
        <f>'3.3.3'!I33/'3.3.3.a'!$I$79</f>
        <v>2.0634941815135529E-6</v>
      </c>
      <c r="J33" s="146">
        <f>'3.3.3'!J33/'3.3.3.a'!$J$79</f>
        <v>3.5605013758300699E-6</v>
      </c>
      <c r="K33" s="146">
        <f>'3.3.3'!K33/'3.3.3.a'!$K$79</f>
        <v>3.1747577682973545E-6</v>
      </c>
      <c r="L33" s="146">
        <f>'3.3.3'!L33/'3.3.3.a'!$L$79</f>
        <v>1.3358316281589213E-6</v>
      </c>
      <c r="M33" s="146">
        <f>'3.3.3'!M33/'3.3.3.a'!$M$79</f>
        <v>6.2170019287527693E-6</v>
      </c>
    </row>
    <row r="34" spans="1:13" ht="20.100000000000001" customHeight="1" x14ac:dyDescent="0.25">
      <c r="A34" s="107">
        <v>2621</v>
      </c>
      <c r="B34" s="107" t="s">
        <v>286</v>
      </c>
      <c r="C34" s="217">
        <f>'3.3.3'!C34/'3.3.3.a'!$C$79</f>
        <v>2.3995339445943185E-6</v>
      </c>
      <c r="D34" s="217">
        <f>'3.3.3'!D34/'3.3.3.a'!$D$79</f>
        <v>1.8594781945451746E-6</v>
      </c>
      <c r="E34" s="217">
        <f>'3.3.3'!E34/'3.3.3.a'!$E$79</f>
        <v>2.6503313747725745E-6</v>
      </c>
      <c r="F34" s="217">
        <f>'3.3.3'!F34/'3.3.3.a'!$F$79</f>
        <v>2.3264601765429977E-6</v>
      </c>
      <c r="G34" s="217">
        <f>'3.3.3'!G34/'3.3.3.a'!$G$79</f>
        <v>8.3125495915955705E-7</v>
      </c>
      <c r="H34" s="217">
        <f>'3.3.3'!H34/'3.3.3.a'!$H$79</f>
        <v>1.5871815276293169E-6</v>
      </c>
      <c r="I34" s="217">
        <f>'3.3.3'!I34/'3.3.3.a'!$I$79</f>
        <v>2.0634941815135529E-6</v>
      </c>
      <c r="J34" s="217">
        <f>'3.3.3'!J34/'3.3.3.a'!$J$79</f>
        <v>3.5605013758300699E-6</v>
      </c>
      <c r="K34" s="217">
        <f>'3.3.3'!K34/'3.3.3.a'!$K$79</f>
        <v>3.1747577682973545E-6</v>
      </c>
      <c r="L34" s="217">
        <f>'3.3.3'!L34/'3.3.3.a'!$L$79</f>
        <v>1.3358316281589213E-6</v>
      </c>
      <c r="M34" s="217">
        <f>'3.3.3'!M34/'3.3.3.a'!$M$79</f>
        <v>6.2170019287527693E-6</v>
      </c>
    </row>
    <row r="35" spans="1:13" ht="20.100000000000001" customHeight="1" x14ac:dyDescent="0.25">
      <c r="A35" s="107">
        <v>2622</v>
      </c>
      <c r="B35" s="107" t="s">
        <v>287</v>
      </c>
      <c r="C35" s="217">
        <f>'3.3.3'!C35/'3.3.3.a'!$C$79</f>
        <v>0</v>
      </c>
      <c r="D35" s="217">
        <f>'3.3.3'!D35/'3.3.3.a'!$D$79</f>
        <v>0</v>
      </c>
      <c r="E35" s="217">
        <f>'3.3.3'!E35/'3.3.3.a'!$E$79</f>
        <v>1.1566028005549601E-7</v>
      </c>
      <c r="F35" s="217">
        <f>'3.3.3'!F35/'3.3.3.a'!$F$79</f>
        <v>2.6715506115497001E-9</v>
      </c>
      <c r="G35" s="217">
        <f>'3.3.3'!G35/'3.3.3.a'!$G$79</f>
        <v>2.3797078813411355E-9</v>
      </c>
      <c r="H35" s="217">
        <f>'3.3.3'!H35/'3.3.3.a'!$H$79</f>
        <v>0</v>
      </c>
      <c r="I35" s="217">
        <f>'3.3.3'!I35/'3.3.3.a'!$I$79</f>
        <v>0</v>
      </c>
      <c r="J35" s="217">
        <f>'3.3.3'!J35/'3.3.3.a'!$J$79</f>
        <v>0</v>
      </c>
      <c r="K35" s="217">
        <f>'3.3.3'!K35/'3.3.3.a'!$K$79</f>
        <v>0</v>
      </c>
      <c r="L35" s="217">
        <f>'3.3.3'!L35/'3.3.3.a'!$L$79</f>
        <v>0</v>
      </c>
      <c r="M35" s="217">
        <f>'3.3.3'!M35/'3.3.3.a'!$M$79</f>
        <v>0</v>
      </c>
    </row>
    <row r="36" spans="1:13" ht="20.100000000000001" customHeight="1" x14ac:dyDescent="0.25">
      <c r="A36" s="35">
        <v>263</v>
      </c>
      <c r="B36" s="36" t="s">
        <v>310</v>
      </c>
      <c r="C36" s="146">
        <f>'3.3.3'!C36/'3.3.3.a'!$C$79</f>
        <v>2.2622740547185417E-2</v>
      </c>
      <c r="D36" s="146">
        <f>'3.3.3'!D36/'3.3.3.a'!$D$79</f>
        <v>2.1636665957139371E-2</v>
      </c>
      <c r="E36" s="146">
        <f>'3.3.3'!E36/'3.3.3.a'!$E$79</f>
        <v>2.2177627732729938E-2</v>
      </c>
      <c r="F36" s="146">
        <f>'3.3.3'!F36/'3.3.3.a'!$F$79</f>
        <v>2.1551760852901815E-2</v>
      </c>
      <c r="G36" s="146">
        <f>'3.3.3'!G36/'3.3.3.a'!$G$79</f>
        <v>2.1954970631119512E-2</v>
      </c>
      <c r="H36" s="146">
        <f>'3.3.3'!H36/'3.3.3.a'!$H$79</f>
        <v>2.1594588015394808E-2</v>
      </c>
      <c r="I36" s="146">
        <f>'3.3.3'!I36/'3.3.3.a'!$I$79</f>
        <v>2.1658778336409029E-2</v>
      </c>
      <c r="J36" s="146">
        <f>'3.3.3'!J36/'3.3.3.a'!$J$79</f>
        <v>2.1495423015744225E-2</v>
      </c>
      <c r="K36" s="146">
        <f>'3.3.3'!K36/'3.3.3.a'!$K$79</f>
        <v>2.1694624499140933E-2</v>
      </c>
      <c r="L36" s="146">
        <f>'3.3.3'!L36/'3.3.3.a'!$L$79</f>
        <v>2.1922359638667885E-2</v>
      </c>
      <c r="M36" s="146">
        <f>'3.3.3'!M36/'3.3.3.a'!$M$79</f>
        <v>2.3013667009973773E-2</v>
      </c>
    </row>
    <row r="37" spans="1:13" ht="20.100000000000001" customHeight="1" x14ac:dyDescent="0.25">
      <c r="A37" s="107">
        <v>2631</v>
      </c>
      <c r="B37" s="107" t="s">
        <v>286</v>
      </c>
      <c r="C37" s="217">
        <f>'3.3.3'!C37/'3.3.3.a'!$C$79</f>
        <v>2.1349956985496774E-2</v>
      </c>
      <c r="D37" s="217">
        <f>'3.3.3'!D37/'3.3.3.a'!$D$79</f>
        <v>2.1047173269517494E-2</v>
      </c>
      <c r="E37" s="217">
        <f>'3.3.3'!E37/'3.3.3.a'!$E$79</f>
        <v>2.1281593137188314E-2</v>
      </c>
      <c r="F37" s="217">
        <f>'3.3.3'!F37/'3.3.3.a'!$F$79</f>
        <v>2.1043834077370781E-2</v>
      </c>
      <c r="G37" s="217">
        <f>'3.3.3'!G37/'3.3.3.a'!$G$79</f>
        <v>2.0993012185330111E-2</v>
      </c>
      <c r="H37" s="217">
        <f>'3.3.3'!H37/'3.3.3.a'!$H$79</f>
        <v>2.1150118826826235E-2</v>
      </c>
      <c r="I37" s="217">
        <f>'3.3.3'!I37/'3.3.3.a'!$I$79</f>
        <v>2.1219054455559279E-2</v>
      </c>
      <c r="J37" s="217">
        <f>'3.3.3'!J37/'3.3.3.a'!$J$79</f>
        <v>2.1170724962398371E-2</v>
      </c>
      <c r="K37" s="217">
        <f>'3.3.3'!K37/'3.3.3.a'!$K$79</f>
        <v>2.1143282827948136E-2</v>
      </c>
      <c r="L37" s="217">
        <f>'3.3.3'!L37/'3.3.3.a'!$L$79</f>
        <v>2.1546955062633946E-2</v>
      </c>
      <c r="M37" s="217">
        <f>'3.3.3'!M37/'3.3.3.a'!$M$79</f>
        <v>2.2482161924947015E-2</v>
      </c>
    </row>
    <row r="38" spans="1:13" ht="20.100000000000001" customHeight="1" x14ac:dyDescent="0.25">
      <c r="A38" s="107">
        <v>2632</v>
      </c>
      <c r="B38" s="107" t="s">
        <v>287</v>
      </c>
      <c r="C38" s="217">
        <f>'3.3.3'!C38/'3.3.3.a'!$C$79</f>
        <v>1.2727835616886457E-3</v>
      </c>
      <c r="D38" s="217">
        <f>'3.3.3'!D38/'3.3.3.a'!$D$79</f>
        <v>5.8949268762187583E-4</v>
      </c>
      <c r="E38" s="217">
        <f>'3.3.3'!E38/'3.3.3.a'!$E$79</f>
        <v>8.9603459554162641E-4</v>
      </c>
      <c r="F38" s="217">
        <f>'3.3.3'!F38/'3.3.3.a'!$F$79</f>
        <v>5.079267755310347E-4</v>
      </c>
      <c r="G38" s="217">
        <f>'3.3.3'!G38/'3.3.3.a'!$G$79</f>
        <v>9.6195844578940187E-4</v>
      </c>
      <c r="H38" s="217">
        <f>'3.3.3'!H38/'3.3.3.a'!$H$79</f>
        <v>4.4446918856857337E-4</v>
      </c>
      <c r="I38" s="217">
        <f>'3.3.3'!I38/'3.3.3.a'!$I$79</f>
        <v>4.3972388084974979E-4</v>
      </c>
      <c r="J38" s="217">
        <f>'3.3.3'!J38/'3.3.3.a'!$J$79</f>
        <v>3.2469805334585432E-4</v>
      </c>
      <c r="K38" s="217">
        <f>'3.3.3'!K38/'3.3.3.a'!$K$79</f>
        <v>5.5134167119279883E-4</v>
      </c>
      <c r="L38" s="217">
        <f>'3.3.3'!L38/'3.3.3.a'!$L$79</f>
        <v>3.7540457603394063E-4</v>
      </c>
      <c r="M38" s="217">
        <f>'3.3.3'!M38/'3.3.3.a'!$M$79</f>
        <v>5.3150508502675564E-4</v>
      </c>
    </row>
    <row r="39" spans="1:13" ht="20.100000000000001" customHeight="1" x14ac:dyDescent="0.25">
      <c r="A39" s="32">
        <v>27</v>
      </c>
      <c r="B39" s="33" t="s">
        <v>580</v>
      </c>
      <c r="C39" s="213">
        <f>'3.3.3'!C39/'3.3.3.a'!$C$79</f>
        <v>1.8023392934872422E-2</v>
      </c>
      <c r="D39" s="213">
        <f>'3.3.3'!D39/'3.3.3.a'!$D$79</f>
        <v>1.8220596163678118E-2</v>
      </c>
      <c r="E39" s="213">
        <f>'3.3.3'!E39/'3.3.3.a'!$E$79</f>
        <v>1.9170556337754677E-2</v>
      </c>
      <c r="F39" s="213">
        <f>'3.3.3'!F39/'3.3.3.a'!$F$79</f>
        <v>1.9511304200836556E-2</v>
      </c>
      <c r="G39" s="213">
        <f>'3.3.3'!G39/'3.3.3.a'!$G$79</f>
        <v>2.0296294937657385E-2</v>
      </c>
      <c r="H39" s="213">
        <f>'3.3.3'!H39/'3.3.3.a'!$H$79</f>
        <v>2.200993174665811E-2</v>
      </c>
      <c r="I39" s="213">
        <f>'3.3.3'!I39/'3.3.3.a'!$I$79</f>
        <v>2.3095724160736211E-2</v>
      </c>
      <c r="J39" s="213">
        <f>'3.3.3'!J39/'3.3.3.a'!$J$79</f>
        <v>2.423122032286645E-2</v>
      </c>
      <c r="K39" s="213">
        <f>'3.3.3'!K39/'3.3.3.a'!$K$79</f>
        <v>2.4689803799779305E-2</v>
      </c>
      <c r="L39" s="213">
        <f>'3.3.3'!L39/'3.3.3.a'!$L$79</f>
        <v>2.5838760578940516E-2</v>
      </c>
      <c r="M39" s="213">
        <f>'3.3.3'!M39/'3.3.3.a'!$M$79</f>
        <v>2.8033992767897725E-2</v>
      </c>
    </row>
    <row r="40" spans="1:13" ht="20.100000000000001" customHeight="1" x14ac:dyDescent="0.25">
      <c r="A40" s="35">
        <v>271</v>
      </c>
      <c r="B40" s="36" t="s">
        <v>316</v>
      </c>
      <c r="C40" s="146">
        <f>'3.3.3'!C40/'3.3.3.a'!$C$79</f>
        <v>0</v>
      </c>
      <c r="D40" s="146">
        <f>'3.3.3'!D40/'3.3.3.a'!$D$79</f>
        <v>0</v>
      </c>
      <c r="E40" s="146">
        <f>'3.3.3'!E40/'3.3.3.a'!$E$79</f>
        <v>0</v>
      </c>
      <c r="F40" s="146">
        <f>'3.3.3'!F40/'3.3.3.a'!$F$79</f>
        <v>0</v>
      </c>
      <c r="G40" s="146">
        <f>'3.3.3'!G40/'3.3.3.a'!$G$79</f>
        <v>0</v>
      </c>
      <c r="H40" s="146">
        <f>'3.3.3'!H40/'3.3.3.a'!$H$79</f>
        <v>0</v>
      </c>
      <c r="I40" s="146">
        <f>'3.3.3'!I40/'3.3.3.a'!$I$79</f>
        <v>0</v>
      </c>
      <c r="J40" s="146">
        <f>'3.3.3'!J40/'3.3.3.a'!$J$79</f>
        <v>0</v>
      </c>
      <c r="K40" s="146">
        <f>'3.3.3'!K40/'3.3.3.a'!$K$79</f>
        <v>0</v>
      </c>
      <c r="L40" s="146">
        <f>'3.3.3'!L40/'3.3.3.a'!$L$79</f>
        <v>0</v>
      </c>
      <c r="M40" s="146">
        <f>'3.3.3'!M40/'3.3.3.a'!$M$79</f>
        <v>0</v>
      </c>
    </row>
    <row r="41" spans="1:13" s="109" customFormat="1" ht="20.100000000000001" customHeight="1" x14ac:dyDescent="0.25">
      <c r="A41" s="60" t="s">
        <v>504</v>
      </c>
      <c r="B41" s="109" t="s">
        <v>505</v>
      </c>
      <c r="C41" s="148">
        <f>'3.3.3'!C41/'3.3.3.a'!$C$79</f>
        <v>0</v>
      </c>
      <c r="D41" s="148">
        <f>'3.3.3'!D41/'3.3.3.a'!$D$79</f>
        <v>0</v>
      </c>
      <c r="E41" s="148">
        <f>'3.3.3'!E41/'3.3.3.a'!$E$79</f>
        <v>0</v>
      </c>
      <c r="F41" s="148">
        <f>'3.3.3'!F41/'3.3.3.a'!$F$79</f>
        <v>0</v>
      </c>
      <c r="G41" s="148">
        <f>'3.3.3'!G41/'3.3.3.a'!$G$79</f>
        <v>0</v>
      </c>
      <c r="H41" s="148">
        <f>'3.3.3'!H41/'3.3.3.a'!$H$79</f>
        <v>0</v>
      </c>
      <c r="I41" s="148">
        <f>'3.3.3'!I41/'3.3.3.a'!$I$79</f>
        <v>0</v>
      </c>
      <c r="J41" s="148">
        <f>'3.3.3'!J41/'3.3.3.a'!$J$79</f>
        <v>0</v>
      </c>
      <c r="K41" s="148">
        <f>'3.3.3'!K41/'3.3.3.a'!$K$79</f>
        <v>0</v>
      </c>
      <c r="L41" s="148">
        <f>'3.3.3'!L41/'3.3.3.a'!$L$79</f>
        <v>0</v>
      </c>
      <c r="M41" s="148">
        <f>'3.3.3'!M41/'3.3.3.a'!$M$79</f>
        <v>0</v>
      </c>
    </row>
    <row r="42" spans="1:13" s="109" customFormat="1" ht="20.100000000000001" customHeight="1" x14ac:dyDescent="0.25">
      <c r="A42" s="60" t="s">
        <v>506</v>
      </c>
      <c r="B42" s="109" t="s">
        <v>507</v>
      </c>
      <c r="C42" s="148">
        <f>'3.3.3'!C42/'3.3.3.a'!$C$79</f>
        <v>0</v>
      </c>
      <c r="D42" s="148">
        <f>'3.3.3'!D42/'3.3.3.a'!$D$79</f>
        <v>0</v>
      </c>
      <c r="E42" s="148">
        <f>'3.3.3'!E42/'3.3.3.a'!$E$79</f>
        <v>0</v>
      </c>
      <c r="F42" s="148">
        <f>'3.3.3'!F42/'3.3.3.a'!$F$79</f>
        <v>0</v>
      </c>
      <c r="G42" s="148">
        <f>'3.3.3'!G42/'3.3.3.a'!$G$79</f>
        <v>0</v>
      </c>
      <c r="H42" s="148">
        <f>'3.3.3'!H42/'3.3.3.a'!$H$79</f>
        <v>0</v>
      </c>
      <c r="I42" s="148">
        <f>'3.3.3'!I42/'3.3.3.a'!$I$79</f>
        <v>0</v>
      </c>
      <c r="J42" s="148">
        <f>'3.3.3'!J42/'3.3.3.a'!$J$79</f>
        <v>0</v>
      </c>
      <c r="K42" s="148">
        <f>'3.3.3'!K42/'3.3.3.a'!$K$79</f>
        <v>0</v>
      </c>
      <c r="L42" s="148">
        <f>'3.3.3'!L42/'3.3.3.a'!$L$79</f>
        <v>0</v>
      </c>
      <c r="M42" s="148">
        <f>'3.3.3'!M42/'3.3.3.a'!$M$79</f>
        <v>0</v>
      </c>
    </row>
    <row r="43" spans="1:13" s="109" customFormat="1" ht="20.100000000000001" customHeight="1" x14ac:dyDescent="0.25">
      <c r="A43" s="60" t="s">
        <v>508</v>
      </c>
      <c r="B43" s="109" t="s">
        <v>509</v>
      </c>
      <c r="C43" s="148">
        <f>'3.3.3'!C43/'3.3.3.a'!$C$79</f>
        <v>0</v>
      </c>
      <c r="D43" s="148">
        <f>'3.3.3'!D43/'3.3.3.a'!$D$79</f>
        <v>0</v>
      </c>
      <c r="E43" s="148">
        <f>'3.3.3'!E43/'3.3.3.a'!$E$79</f>
        <v>0</v>
      </c>
      <c r="F43" s="148">
        <f>'3.3.3'!F43/'3.3.3.a'!$F$79</f>
        <v>0</v>
      </c>
      <c r="G43" s="148">
        <f>'3.3.3'!G43/'3.3.3.a'!$G$79</f>
        <v>0</v>
      </c>
      <c r="H43" s="148">
        <f>'3.3.3'!H43/'3.3.3.a'!$H$79</f>
        <v>0</v>
      </c>
      <c r="I43" s="148">
        <f>'3.3.3'!I43/'3.3.3.a'!$I$79</f>
        <v>0</v>
      </c>
      <c r="J43" s="148">
        <f>'3.3.3'!J43/'3.3.3.a'!$J$79</f>
        <v>0</v>
      </c>
      <c r="K43" s="148">
        <f>'3.3.3'!K43/'3.3.3.a'!$K$79</f>
        <v>0</v>
      </c>
      <c r="L43" s="148">
        <f>'3.3.3'!L43/'3.3.3.a'!$L$79</f>
        <v>0</v>
      </c>
      <c r="M43" s="148">
        <f>'3.3.3'!M43/'3.3.3.a'!$M$79</f>
        <v>0</v>
      </c>
    </row>
    <row r="44" spans="1:13" s="109" customFormat="1" ht="20.100000000000001" customHeight="1" x14ac:dyDescent="0.25">
      <c r="A44" s="60" t="s">
        <v>510</v>
      </c>
      <c r="B44" s="109" t="s">
        <v>511</v>
      </c>
      <c r="C44" s="148">
        <f>'3.3.3'!C44/'3.3.3.a'!$C$79</f>
        <v>0</v>
      </c>
      <c r="D44" s="148">
        <f>'3.3.3'!D44/'3.3.3.a'!$D$79</f>
        <v>0</v>
      </c>
      <c r="E44" s="148">
        <f>'3.3.3'!E44/'3.3.3.a'!$E$79</f>
        <v>0</v>
      </c>
      <c r="F44" s="148">
        <f>'3.3.3'!F44/'3.3.3.a'!$F$79</f>
        <v>0</v>
      </c>
      <c r="G44" s="148">
        <f>'3.3.3'!G44/'3.3.3.a'!$G$79</f>
        <v>0</v>
      </c>
      <c r="H44" s="148">
        <f>'3.3.3'!H44/'3.3.3.a'!$H$79</f>
        <v>0</v>
      </c>
      <c r="I44" s="148">
        <f>'3.3.3'!I44/'3.3.3.a'!$I$79</f>
        <v>0</v>
      </c>
      <c r="J44" s="148">
        <f>'3.3.3'!J44/'3.3.3.a'!$J$79</f>
        <v>0</v>
      </c>
      <c r="K44" s="148">
        <f>'3.3.3'!K44/'3.3.3.a'!$K$79</f>
        <v>0</v>
      </c>
      <c r="L44" s="148">
        <f>'3.3.3'!L44/'3.3.3.a'!$L$79</f>
        <v>0</v>
      </c>
      <c r="M44" s="148">
        <f>'3.3.3'!M44/'3.3.3.a'!$M$79</f>
        <v>0</v>
      </c>
    </row>
    <row r="45" spans="1:13" ht="20.100000000000001" customHeight="1" x14ac:dyDescent="0.25">
      <c r="A45" s="35">
        <v>272</v>
      </c>
      <c r="B45" s="36" t="s">
        <v>317</v>
      </c>
      <c r="C45" s="146">
        <f>'3.3.3'!C45/'3.3.3.a'!$C$79</f>
        <v>2.2528331248208809E-4</v>
      </c>
      <c r="D45" s="146">
        <f>'3.3.3'!D45/'3.3.3.a'!$D$79</f>
        <v>2.186796456730697E-4</v>
      </c>
      <c r="E45" s="146">
        <f>'3.3.3'!E45/'3.3.3.a'!$E$79</f>
        <v>2.9778144596334042E-4</v>
      </c>
      <c r="F45" s="146">
        <f>'3.3.3'!F45/'3.3.3.a'!$F$79</f>
        <v>2.9538472202533599E-4</v>
      </c>
      <c r="G45" s="146">
        <f>'3.3.3'!G45/'3.3.3.a'!$G$79</f>
        <v>3.2457675247055996E-4</v>
      </c>
      <c r="H45" s="146">
        <f>'3.3.3'!H45/'3.3.3.a'!$H$79</f>
        <v>3.5067796579164672E-4</v>
      </c>
      <c r="I45" s="146">
        <f>'3.3.3'!I45/'3.3.3.a'!$I$79</f>
        <v>3.2696978381574542E-4</v>
      </c>
      <c r="J45" s="146">
        <f>'3.3.3'!J45/'3.3.3.a'!$J$79</f>
        <v>2.9445182470401975E-4</v>
      </c>
      <c r="K45" s="146">
        <f>'3.3.3'!K45/'3.3.3.a'!$K$79</f>
        <v>2.9364096564874978E-4</v>
      </c>
      <c r="L45" s="146">
        <f>'3.3.3'!L45/'3.3.3.a'!$L$79</f>
        <v>2.7421348305543591E-4</v>
      </c>
      <c r="M45" s="146">
        <f>'3.3.3'!M45/'3.3.3.a'!$M$79</f>
        <v>4.3288862731408266E-4</v>
      </c>
    </row>
    <row r="46" spans="1:13" s="109" customFormat="1" ht="20.100000000000001" customHeight="1" x14ac:dyDescent="0.25">
      <c r="A46" s="60" t="s">
        <v>512</v>
      </c>
      <c r="B46" s="109" t="s">
        <v>513</v>
      </c>
      <c r="C46" s="148">
        <f>'3.3.3'!C46/'3.3.3.a'!$C$79</f>
        <v>0</v>
      </c>
      <c r="D46" s="148">
        <f>'3.3.3'!D46/'3.3.3.a'!$D$79</f>
        <v>0</v>
      </c>
      <c r="E46" s="148">
        <f>'3.3.3'!E46/'3.3.3.a'!$E$79</f>
        <v>0</v>
      </c>
      <c r="F46" s="148">
        <f>'3.3.3'!F46/'3.3.3.a'!$F$79</f>
        <v>0</v>
      </c>
      <c r="G46" s="148">
        <f>'3.3.3'!G46/'3.3.3.a'!$G$79</f>
        <v>0</v>
      </c>
      <c r="H46" s="148">
        <f>'3.3.3'!H46/'3.3.3.a'!$H$79</f>
        <v>0</v>
      </c>
      <c r="I46" s="148">
        <f>'3.3.3'!I46/'3.3.3.a'!$I$79</f>
        <v>1.711508793286936E-9</v>
      </c>
      <c r="J46" s="148">
        <f>'3.3.3'!J46/'3.3.3.a'!$J$79</f>
        <v>0</v>
      </c>
      <c r="K46" s="148">
        <f>'3.3.3'!K46/'3.3.3.a'!$K$79</f>
        <v>0</v>
      </c>
      <c r="L46" s="148">
        <f>'3.3.3'!L46/'3.3.3.a'!$L$79</f>
        <v>0</v>
      </c>
      <c r="M46" s="148">
        <f>'3.3.3'!M46/'3.3.3.a'!$M$79</f>
        <v>0</v>
      </c>
    </row>
    <row r="47" spans="1:13" s="109" customFormat="1" ht="20.100000000000001" customHeight="1" x14ac:dyDescent="0.25">
      <c r="A47" s="60" t="s">
        <v>514</v>
      </c>
      <c r="B47" s="109" t="s">
        <v>515</v>
      </c>
      <c r="C47" s="148">
        <f>'3.3.3'!C47/'3.3.3.a'!$C$79</f>
        <v>0</v>
      </c>
      <c r="D47" s="148">
        <f>'3.3.3'!D47/'3.3.3.a'!$D$79</f>
        <v>0</v>
      </c>
      <c r="E47" s="148">
        <f>'3.3.3'!E47/'3.3.3.a'!$E$79</f>
        <v>0</v>
      </c>
      <c r="F47" s="148">
        <f>'3.3.3'!F47/'3.3.3.a'!$F$79</f>
        <v>1.6742367142138248E-5</v>
      </c>
      <c r="G47" s="148">
        <f>'3.3.3'!G47/'3.3.3.a'!$G$79</f>
        <v>1.6086486391219999E-5</v>
      </c>
      <c r="H47" s="148">
        <f>'3.3.3'!H47/'3.3.3.a'!$H$79</f>
        <v>2.8928338553387569E-5</v>
      </c>
      <c r="I47" s="148">
        <f>'3.3.3'!I47/'3.3.3.a'!$I$79</f>
        <v>4.0809446360120254E-5</v>
      </c>
      <c r="J47" s="148">
        <f>'3.3.3'!J47/'3.3.3.a'!$J$79</f>
        <v>3.487216366949167E-5</v>
      </c>
      <c r="K47" s="148">
        <f>'3.3.3'!K47/'3.3.3.a'!$K$79</f>
        <v>3.5277949690047646E-5</v>
      </c>
      <c r="L47" s="148">
        <f>'3.3.3'!L47/'3.3.3.a'!$L$79</f>
        <v>3.5635379114269051E-5</v>
      </c>
      <c r="M47" s="148">
        <f>'3.3.3'!M47/'3.3.3.a'!$M$79</f>
        <v>5.0405269618555641E-5</v>
      </c>
    </row>
    <row r="48" spans="1:13" s="109" customFormat="1" ht="20.100000000000001" customHeight="1" x14ac:dyDescent="0.25">
      <c r="A48" s="60" t="s">
        <v>516</v>
      </c>
      <c r="B48" s="109" t="s">
        <v>517</v>
      </c>
      <c r="C48" s="148">
        <f>'3.3.3'!C48/'3.3.3.a'!$C$79</f>
        <v>2.2528331248208809E-4</v>
      </c>
      <c r="D48" s="148">
        <f>'3.3.3'!D48/'3.3.3.a'!$D$79</f>
        <v>2.186796456730697E-4</v>
      </c>
      <c r="E48" s="148">
        <f>'3.3.3'!E48/'3.3.3.a'!$E$79</f>
        <v>2.9778144596334042E-4</v>
      </c>
      <c r="F48" s="148">
        <f>'3.3.3'!F48/'3.3.3.a'!$F$79</f>
        <v>2.7864235488319776E-4</v>
      </c>
      <c r="G48" s="148">
        <f>'3.3.3'!G48/'3.3.3.a'!$G$79</f>
        <v>3.0849026607933995E-4</v>
      </c>
      <c r="H48" s="148">
        <f>'3.3.3'!H48/'3.3.3.a'!$H$79</f>
        <v>3.2174962723825919E-4</v>
      </c>
      <c r="I48" s="148">
        <f>'3.3.3'!I48/'3.3.3.a'!$I$79</f>
        <v>2.8615862594683186E-4</v>
      </c>
      <c r="J48" s="148">
        <f>'3.3.3'!J48/'3.3.3.a'!$J$79</f>
        <v>2.5957966103452808E-4</v>
      </c>
      <c r="K48" s="148">
        <f>'3.3.3'!K48/'3.3.3.a'!$K$79</f>
        <v>2.5836301595870209E-4</v>
      </c>
      <c r="L48" s="148">
        <f>'3.3.3'!L48/'3.3.3.a'!$L$79</f>
        <v>2.3857810394116685E-4</v>
      </c>
      <c r="M48" s="148">
        <f>'3.3.3'!M48/'3.3.3.a'!$M$79</f>
        <v>3.8248335769552698E-4</v>
      </c>
    </row>
    <row r="49" spans="1:83" ht="20.100000000000001" customHeight="1" x14ac:dyDescent="0.25">
      <c r="A49" s="35">
        <v>273</v>
      </c>
      <c r="B49" s="36" t="s">
        <v>518</v>
      </c>
      <c r="C49" s="146">
        <f>'3.3.3'!C49/'3.3.3.a'!$C$79</f>
        <v>1.7798109622390333E-2</v>
      </c>
      <c r="D49" s="146">
        <f>'3.3.3'!D49/'3.3.3.a'!$D$79</f>
        <v>1.8001916518005052E-2</v>
      </c>
      <c r="E49" s="146">
        <f>'3.3.3'!E49/'3.3.3.a'!$E$79</f>
        <v>1.8872774891791337E-2</v>
      </c>
      <c r="F49" s="146">
        <f>'3.3.3'!F49/'3.3.3.a'!$F$79</f>
        <v>1.9215919478811221E-2</v>
      </c>
      <c r="G49" s="146">
        <f>'3.3.3'!G49/'3.3.3.a'!$G$79</f>
        <v>1.9971718185186827E-2</v>
      </c>
      <c r="H49" s="146">
        <f>'3.3.3'!H49/'3.3.3.a'!$H$79</f>
        <v>2.1659253780866465E-2</v>
      </c>
      <c r="I49" s="146">
        <f>'3.3.3'!I49/'3.3.3.a'!$I$79</f>
        <v>2.2768754376920466E-2</v>
      </c>
      <c r="J49" s="146">
        <f>'3.3.3'!J49/'3.3.3.a'!$J$79</f>
        <v>2.3936768498162436E-2</v>
      </c>
      <c r="K49" s="146">
        <f>'3.3.3'!K49/'3.3.3.a'!$K$79</f>
        <v>2.4396162834130555E-2</v>
      </c>
      <c r="L49" s="146">
        <f>'3.3.3'!L49/'3.3.3.a'!$L$79</f>
        <v>2.5564547095885081E-2</v>
      </c>
      <c r="M49" s="146">
        <f>'3.3.3'!M49/'3.3.3.a'!$M$79</f>
        <v>2.760110414058364E-2</v>
      </c>
    </row>
    <row r="50" spans="1:83" s="109" customFormat="1" ht="20.100000000000001" customHeight="1" x14ac:dyDescent="0.25">
      <c r="A50" s="60" t="s">
        <v>519</v>
      </c>
      <c r="B50" s="109" t="s">
        <v>799</v>
      </c>
      <c r="C50" s="95" t="s">
        <v>833</v>
      </c>
      <c r="D50" s="95" t="s">
        <v>833</v>
      </c>
      <c r="E50" s="95" t="s">
        <v>833</v>
      </c>
      <c r="F50" s="95" t="s">
        <v>833</v>
      </c>
      <c r="G50" s="95" t="s">
        <v>833</v>
      </c>
      <c r="H50" s="95" t="s">
        <v>833</v>
      </c>
      <c r="I50" s="95" t="s">
        <v>833</v>
      </c>
      <c r="J50" s="95" t="s">
        <v>833</v>
      </c>
      <c r="K50" s="95" t="s">
        <v>833</v>
      </c>
      <c r="L50" s="95" t="s">
        <v>833</v>
      </c>
      <c r="M50" s="221">
        <f>'3.3.3'!M50/'3.3.3.a'!$M$79</f>
        <v>2.1255566652346916E-2</v>
      </c>
    </row>
    <row r="51" spans="1:83" s="109" customFormat="1" ht="20.100000000000001" customHeight="1" x14ac:dyDescent="0.25">
      <c r="A51" s="60" t="s">
        <v>520</v>
      </c>
      <c r="B51" s="109" t="s">
        <v>797</v>
      </c>
      <c r="C51" s="95" t="s">
        <v>833</v>
      </c>
      <c r="D51" s="95" t="s">
        <v>833</v>
      </c>
      <c r="E51" s="95" t="s">
        <v>833</v>
      </c>
      <c r="F51" s="95" t="s">
        <v>833</v>
      </c>
      <c r="G51" s="95" t="s">
        <v>833</v>
      </c>
      <c r="H51" s="95" t="s">
        <v>833</v>
      </c>
      <c r="I51" s="95" t="s">
        <v>833</v>
      </c>
      <c r="J51" s="95" t="s">
        <v>833</v>
      </c>
      <c r="K51" s="95" t="s">
        <v>833</v>
      </c>
      <c r="L51" s="95" t="s">
        <v>833</v>
      </c>
      <c r="M51" s="221">
        <f>'3.3.3'!M51/'3.3.3.a'!$M$79</f>
        <v>6.1012269325306052E-3</v>
      </c>
    </row>
    <row r="52" spans="1:83" s="109" customFormat="1" ht="20.100000000000001" customHeight="1" x14ac:dyDescent="0.25">
      <c r="A52" s="60" t="s">
        <v>800</v>
      </c>
      <c r="B52" s="109" t="s">
        <v>798</v>
      </c>
      <c r="C52" s="95" t="s">
        <v>833</v>
      </c>
      <c r="D52" s="95" t="s">
        <v>833</v>
      </c>
      <c r="E52" s="95" t="s">
        <v>833</v>
      </c>
      <c r="F52" s="95" t="s">
        <v>833</v>
      </c>
      <c r="G52" s="95" t="s">
        <v>833</v>
      </c>
      <c r="H52" s="95" t="s">
        <v>833</v>
      </c>
      <c r="I52" s="95" t="s">
        <v>833</v>
      </c>
      <c r="J52" s="95" t="s">
        <v>833</v>
      </c>
      <c r="K52" s="95" t="s">
        <v>833</v>
      </c>
      <c r="L52" s="95" t="s">
        <v>833</v>
      </c>
      <c r="M52" s="221">
        <f>'3.3.3'!M52/'3.3.3.a'!$M$79</f>
        <v>2.4431055570612009E-4</v>
      </c>
    </row>
    <row r="53" spans="1:83" ht="20.100000000000001" customHeight="1" x14ac:dyDescent="0.25">
      <c r="A53" s="32">
        <v>28</v>
      </c>
      <c r="B53" s="33" t="s">
        <v>398</v>
      </c>
      <c r="C53" s="213">
        <f>'3.3.3'!C53/'3.3.3.a'!$C$79</f>
        <v>5.0855908479142987E-3</v>
      </c>
      <c r="D53" s="213">
        <f>'3.3.3'!D53/'3.3.3.a'!$D$79</f>
        <v>4.9445747569379231E-3</v>
      </c>
      <c r="E53" s="213">
        <f>'3.3.3'!E53/'3.3.3.a'!$E$79</f>
        <v>4.8625410267273848E-3</v>
      </c>
      <c r="F53" s="213">
        <f>'3.3.3'!F53/'3.3.3.a'!$F$79</f>
        <v>4.8570337425175147E-3</v>
      </c>
      <c r="G53" s="213">
        <f>'3.3.3'!G53/'3.3.3.a'!$G$79</f>
        <v>4.9709873972434955E-3</v>
      </c>
      <c r="H53" s="213">
        <f>'3.3.3'!H53/'3.3.3.a'!$H$79</f>
        <v>5.5244022292136137E-3</v>
      </c>
      <c r="I53" s="213">
        <f>'3.3.3'!I53/'3.3.3.a'!$I$79</f>
        <v>6.4521830692109263E-3</v>
      </c>
      <c r="J53" s="213">
        <f>'3.3.3'!J53/'3.3.3.a'!$J$79</f>
        <v>5.470471332691222E-3</v>
      </c>
      <c r="K53" s="213">
        <f>'3.3.3'!K53/'3.3.3.a'!$K$79</f>
        <v>5.2841823488661913E-3</v>
      </c>
      <c r="L53" s="213">
        <f>'3.3.3'!L53/'3.3.3.a'!$L$79</f>
        <v>4.8260371721134494E-3</v>
      </c>
      <c r="M53" s="213">
        <f>'3.3.3'!M53/'3.3.3.a'!$M$79</f>
        <v>5.831053429268933E-3</v>
      </c>
    </row>
    <row r="54" spans="1:83" ht="20.100000000000001" customHeight="1" x14ac:dyDescent="0.25">
      <c r="A54" s="35">
        <v>281</v>
      </c>
      <c r="B54" s="36" t="s">
        <v>521</v>
      </c>
      <c r="C54" s="146">
        <f>'3.3.3'!C54/'3.3.3.a'!$C$79</f>
        <v>0</v>
      </c>
      <c r="D54" s="146">
        <f>'3.3.3'!D54/'3.3.3.a'!$D$79</f>
        <v>0</v>
      </c>
      <c r="E54" s="146">
        <f>'3.3.3'!E54/'3.3.3.a'!$E$79</f>
        <v>0</v>
      </c>
      <c r="F54" s="146">
        <f>'3.3.3'!F54/'3.3.3.a'!$F$79</f>
        <v>0</v>
      </c>
      <c r="G54" s="146">
        <f>'3.3.3'!G54/'3.3.3.a'!$G$79</f>
        <v>0</v>
      </c>
      <c r="H54" s="146">
        <f>'3.3.3'!H54/'3.3.3.a'!$H$79</f>
        <v>0</v>
      </c>
      <c r="I54" s="146">
        <f>'3.3.3'!I54/'3.3.3.a'!$I$79</f>
        <v>0</v>
      </c>
      <c r="J54" s="146">
        <f>'3.3.3'!J54/'3.3.3.a'!$J$79</f>
        <v>0</v>
      </c>
      <c r="K54" s="146">
        <f>'3.3.3'!K54/'3.3.3.a'!$K$79</f>
        <v>0</v>
      </c>
      <c r="L54" s="146">
        <f>'3.3.3'!L54/'3.3.3.a'!$L$79</f>
        <v>0</v>
      </c>
      <c r="M54" s="146">
        <f>'3.3.3'!M54/'3.3.3.a'!$M$79</f>
        <v>0</v>
      </c>
    </row>
    <row r="55" spans="1:83" ht="20.100000000000001" customHeight="1" x14ac:dyDescent="0.25">
      <c r="A55" s="35">
        <v>282</v>
      </c>
      <c r="B55" s="36" t="s">
        <v>522</v>
      </c>
      <c r="C55" s="146">
        <f>'3.3.3'!C55/'3.3.3.a'!$C$79</f>
        <v>5.0855908479142987E-3</v>
      </c>
      <c r="D55" s="146">
        <f>'3.3.3'!D55/'3.3.3.a'!$D$79</f>
        <v>4.9445747569379231E-3</v>
      </c>
      <c r="E55" s="146">
        <f>'3.3.3'!E55/'3.3.3.a'!$E$79</f>
        <v>4.8625410267273848E-3</v>
      </c>
      <c r="F55" s="146">
        <f>'3.3.3'!F55/'3.3.3.a'!$F$79</f>
        <v>4.8570337425175147E-3</v>
      </c>
      <c r="G55" s="146">
        <f>'3.3.3'!G55/'3.3.3.a'!$G$79</f>
        <v>4.9709873972434955E-3</v>
      </c>
      <c r="H55" s="146">
        <f>'3.3.3'!H55/'3.3.3.a'!$H$79</f>
        <v>5.5244022292136137E-3</v>
      </c>
      <c r="I55" s="146">
        <f>'3.3.3'!I55/'3.3.3.a'!$I$79</f>
        <v>6.4521830692109263E-3</v>
      </c>
      <c r="J55" s="146">
        <f>'3.3.3'!J55/'3.3.3.a'!$J$79</f>
        <v>5.470471332691222E-3</v>
      </c>
      <c r="K55" s="146">
        <f>'3.3.3'!K55/'3.3.3.a'!$K$79</f>
        <v>5.2841823488661913E-3</v>
      </c>
      <c r="L55" s="146">
        <f>'3.3.3'!L55/'3.3.3.a'!$L$79</f>
        <v>4.8260371721134494E-3</v>
      </c>
      <c r="M55" s="146">
        <f>'3.3.3'!M55/'3.3.3.a'!$M$79</f>
        <v>5.831053429268933E-3</v>
      </c>
    </row>
    <row r="56" spans="1:83" ht="20.100000000000001" customHeight="1" x14ac:dyDescent="0.25">
      <c r="A56" s="107">
        <v>2821</v>
      </c>
      <c r="B56" s="107" t="s">
        <v>286</v>
      </c>
      <c r="C56" s="147">
        <f>'3.3.3'!C56/'3.3.3.a'!$C$79</f>
        <v>4.6175969230563985E-3</v>
      </c>
      <c r="D56" s="147">
        <f>'3.3.3'!D56/'3.3.3.a'!$D$79</f>
        <v>4.6076438572267009E-3</v>
      </c>
      <c r="E56" s="147">
        <f>'3.3.3'!E56/'3.3.3.a'!$E$79</f>
        <v>4.5432165010393811E-3</v>
      </c>
      <c r="F56" s="147">
        <f>'3.3.3'!F56/'3.3.3.a'!$F$79</f>
        <v>4.5773508606311688E-3</v>
      </c>
      <c r="G56" s="147">
        <f>'3.3.3'!G56/'3.3.3.a'!$G$79</f>
        <v>4.7192400944275703E-3</v>
      </c>
      <c r="H56" s="147">
        <f>'3.3.3'!H56/'3.3.3.a'!$H$79</f>
        <v>5.3634911848786495E-3</v>
      </c>
      <c r="I56" s="147">
        <f>'3.3.3'!I56/'3.3.3.a'!$I$79</f>
        <v>6.2715072311817143E-3</v>
      </c>
      <c r="J56" s="147">
        <f>'3.3.3'!J56/'3.3.3.a'!$J$79</f>
        <v>5.2383911403437854E-3</v>
      </c>
      <c r="K56" s="147">
        <f>'3.3.3'!K56/'3.3.3.a'!$K$79</f>
        <v>5.0837219403778418E-3</v>
      </c>
      <c r="L56" s="147">
        <f>'3.3.3'!L56/'3.3.3.a'!$L$79</f>
        <v>4.683843513479646E-3</v>
      </c>
      <c r="M56" s="147">
        <f>'3.3.3'!M56/'3.3.3.a'!$M$79</f>
        <v>5.6263181967972902E-3</v>
      </c>
    </row>
    <row r="57" spans="1:83" ht="20.100000000000001" customHeight="1" x14ac:dyDescent="0.25">
      <c r="A57" s="107">
        <v>2822</v>
      </c>
      <c r="B57" s="107" t="s">
        <v>287</v>
      </c>
      <c r="C57" s="147">
        <f>'3.3.3'!C57/'3.3.3.a'!$C$79</f>
        <v>4.6799392485789984E-4</v>
      </c>
      <c r="D57" s="147">
        <f>'3.3.3'!D57/'3.3.3.a'!$D$79</f>
        <v>3.3693089971122272E-4</v>
      </c>
      <c r="E57" s="147">
        <f>'3.3.3'!E57/'3.3.3.a'!$E$79</f>
        <v>3.1932452568800355E-4</v>
      </c>
      <c r="F57" s="147">
        <f>'3.3.3'!F57/'3.3.3.a'!$F$79</f>
        <v>2.7968288188634635E-4</v>
      </c>
      <c r="G57" s="147">
        <f>'3.3.3'!G57/'3.3.3.a'!$G$79</f>
        <v>2.517473028159253E-4</v>
      </c>
      <c r="H57" s="147">
        <f>'3.3.3'!H57/'3.3.3.a'!$H$79</f>
        <v>1.6091104433496383E-4</v>
      </c>
      <c r="I57" s="147">
        <f>'3.3.3'!I57/'3.3.3.a'!$I$79</f>
        <v>1.8067583802921141E-4</v>
      </c>
      <c r="J57" s="147">
        <f>'3.3.3'!J57/'3.3.3.a'!$J$79</f>
        <v>2.3208019234743628E-4</v>
      </c>
      <c r="K57" s="147">
        <f>'3.3.3'!K57/'3.3.3.a'!$K$79</f>
        <v>2.0046040848834993E-4</v>
      </c>
      <c r="L57" s="147">
        <f>'3.3.3'!L57/'3.3.3.a'!$L$79</f>
        <v>1.4219365863380384E-4</v>
      </c>
      <c r="M57" s="147">
        <f>'3.3.3'!M57/'3.3.3.a'!$M$79</f>
        <v>2.0473523247164336E-4</v>
      </c>
    </row>
    <row r="58" spans="1:83" s="109" customFormat="1" ht="20.100000000000001" customHeight="1" x14ac:dyDescent="0.25">
      <c r="A58" s="60" t="s">
        <v>523</v>
      </c>
      <c r="B58" s="109" t="s">
        <v>524</v>
      </c>
      <c r="C58" s="148">
        <f>'3.3.3'!C58/'3.3.3.a'!$C$79</f>
        <v>0</v>
      </c>
      <c r="D58" s="148">
        <f>'3.3.3'!D58/'3.3.3.a'!$D$79</f>
        <v>0</v>
      </c>
      <c r="E58" s="148">
        <f>'3.3.3'!E58/'3.3.3.a'!$E$79</f>
        <v>0</v>
      </c>
      <c r="F58" s="148">
        <f>'3.3.3'!F58/'3.3.3.a'!$F$79</f>
        <v>0</v>
      </c>
      <c r="G58" s="148">
        <f>'3.3.3'!G58/'3.3.3.a'!$G$79</f>
        <v>0</v>
      </c>
      <c r="H58" s="148">
        <f>'3.3.3'!H58/'3.3.3.a'!$H$79</f>
        <v>0</v>
      </c>
      <c r="I58" s="148">
        <f>'3.3.3'!I58/'3.3.3.a'!$I$79</f>
        <v>0</v>
      </c>
      <c r="J58" s="148">
        <f>'3.3.3'!J58/'3.3.3.a'!$J$79</f>
        <v>0</v>
      </c>
      <c r="K58" s="148">
        <f>'3.3.3'!K58/'3.3.3.a'!$K$79</f>
        <v>0</v>
      </c>
      <c r="L58" s="148">
        <f>'3.3.3'!L58/'3.3.3.a'!$L$79</f>
        <v>0</v>
      </c>
      <c r="M58" s="148">
        <f>'3.3.3'!M58/'3.3.3.a'!$M$79</f>
        <v>0</v>
      </c>
    </row>
    <row r="59" spans="1:83" s="109" customFormat="1" ht="20.100000000000001" customHeight="1" x14ac:dyDescent="0.25">
      <c r="A59" s="60" t="s">
        <v>525</v>
      </c>
      <c r="B59" s="109" t="s">
        <v>526</v>
      </c>
      <c r="C59" s="148">
        <f>'3.3.3'!C59/'3.3.3.a'!$C$79</f>
        <v>0</v>
      </c>
      <c r="D59" s="148">
        <f>'3.3.3'!D59/'3.3.3.a'!$D$79</f>
        <v>0</v>
      </c>
      <c r="E59" s="148">
        <f>'3.3.3'!E59/'3.3.3.a'!$E$79</f>
        <v>0</v>
      </c>
      <c r="F59" s="148">
        <f>'3.3.3'!F59/'3.3.3.a'!$F$79</f>
        <v>0</v>
      </c>
      <c r="G59" s="148">
        <f>'3.3.3'!G59/'3.3.3.a'!$G$79</f>
        <v>0</v>
      </c>
      <c r="H59" s="148">
        <f>'3.3.3'!H59/'3.3.3.a'!$H$79</f>
        <v>0</v>
      </c>
      <c r="I59" s="148">
        <f>'3.3.3'!I59/'3.3.3.a'!$I$79</f>
        <v>0</v>
      </c>
      <c r="J59" s="148">
        <f>'3.3.3'!J59/'3.3.3.a'!$J$79</f>
        <v>0</v>
      </c>
      <c r="K59" s="148">
        <f>'3.3.3'!K59/'3.3.3.a'!$K$79</f>
        <v>0</v>
      </c>
      <c r="L59" s="148">
        <f>'3.3.3'!L59/'3.3.3.a'!$L$79</f>
        <v>0</v>
      </c>
      <c r="M59" s="148">
        <f>'3.3.3'!M59/'3.3.3.a'!$M$79</f>
        <v>0</v>
      </c>
    </row>
    <row r="60" spans="1:83" s="109" customFormat="1" ht="20.100000000000001" customHeight="1" x14ac:dyDescent="0.25">
      <c r="A60" s="60" t="s">
        <v>527</v>
      </c>
      <c r="B60" s="109" t="s">
        <v>528</v>
      </c>
      <c r="C60" s="148">
        <f>'3.3.3'!C60/'3.3.3.a'!$C$79</f>
        <v>4.6799392485789984E-4</v>
      </c>
      <c r="D60" s="148">
        <f>'3.3.3'!D60/'3.3.3.a'!$D$79</f>
        <v>3.3693089971122272E-4</v>
      </c>
      <c r="E60" s="148">
        <f>'3.3.3'!E60/'3.3.3.a'!$E$79</f>
        <v>3.1932452568800355E-4</v>
      </c>
      <c r="F60" s="148">
        <f>'3.3.3'!F60/'3.3.3.a'!$F$79</f>
        <v>2.7968288188634635E-4</v>
      </c>
      <c r="G60" s="148">
        <f>'3.3.3'!G60/'3.3.3.a'!$G$79</f>
        <v>2.517473028159253E-4</v>
      </c>
      <c r="H60" s="148">
        <f>'3.3.3'!H60/'3.3.3.a'!$H$79</f>
        <v>1.6091104433496383E-4</v>
      </c>
      <c r="I60" s="148">
        <f>'3.3.3'!I60/'3.3.3.a'!$I$79</f>
        <v>1.8067583802921141E-4</v>
      </c>
      <c r="J60" s="148">
        <f>'3.3.3'!J60/'3.3.3.a'!$J$79</f>
        <v>2.3208019234743628E-4</v>
      </c>
      <c r="K60" s="148">
        <f>'3.3.3'!K60/'3.3.3.a'!$K$79</f>
        <v>2.0046040848834993E-4</v>
      </c>
      <c r="L60" s="148">
        <f>'3.3.3'!L60/'3.3.3.a'!$L$79</f>
        <v>1.4219365863380384E-4</v>
      </c>
      <c r="M60" s="148">
        <f>'3.3.3'!M60/'3.3.3.a'!$M$79</f>
        <v>2.0473523247164336E-4</v>
      </c>
    </row>
    <row r="61" spans="1:83" ht="20.100000000000001" customHeight="1" x14ac:dyDescent="0.25">
      <c r="A61" s="35">
        <v>283</v>
      </c>
      <c r="B61" s="36" t="s">
        <v>305</v>
      </c>
      <c r="C61" s="146">
        <f>'3.3.3'!C61/'3.3.3.a'!$C$79</f>
        <v>0</v>
      </c>
      <c r="D61" s="146">
        <f>'3.3.3'!D61/'3.3.3.a'!$D$79</f>
        <v>0</v>
      </c>
      <c r="E61" s="146">
        <f>'3.3.3'!E61/'3.3.3.a'!$E$79</f>
        <v>0</v>
      </c>
      <c r="F61" s="146">
        <f>'3.3.3'!F61/'3.3.3.a'!$F$79</f>
        <v>0</v>
      </c>
      <c r="G61" s="146">
        <f>'3.3.3'!G61/'3.3.3.a'!$G$79</f>
        <v>0</v>
      </c>
      <c r="H61" s="146">
        <f>'3.3.3'!H61/'3.3.3.a'!$H$79</f>
        <v>0</v>
      </c>
      <c r="I61" s="146">
        <f>'3.3.3'!I61/'3.3.3.a'!$I$79</f>
        <v>0</v>
      </c>
      <c r="J61" s="146">
        <f>'3.3.3'!J61/'3.3.3.a'!$J$79</f>
        <v>0</v>
      </c>
      <c r="K61" s="146">
        <f>'3.3.3'!K61/'3.3.3.a'!$K$79</f>
        <v>0</v>
      </c>
      <c r="L61" s="146">
        <f>'3.3.3'!L61/'3.3.3.a'!$L$79</f>
        <v>0</v>
      </c>
      <c r="M61" s="146">
        <f>'3.3.3'!M61/'3.3.3.a'!$M$79</f>
        <v>0</v>
      </c>
    </row>
    <row r="62" spans="1:83" ht="20.100000000000001" customHeight="1" x14ac:dyDescent="0.25">
      <c r="A62" s="18">
        <v>31</v>
      </c>
      <c r="B62" s="19" t="s">
        <v>840</v>
      </c>
      <c r="C62" s="96">
        <f>'3.3.3'!C62/'3.3.3.a'!$C$79</f>
        <v>6.412010667324909E-3</v>
      </c>
      <c r="D62" s="96">
        <f>'3.3.3'!D62/'3.3.3.a'!$D$79</f>
        <v>3.1478865694562316E-3</v>
      </c>
      <c r="E62" s="96">
        <f>'3.3.3'!E62/'3.3.3.a'!$E$79</f>
        <v>2.5824350122686914E-3</v>
      </c>
      <c r="F62" s="96">
        <f>'3.3.3'!F62/'3.3.3.a'!$F$79</f>
        <v>4.4765286087190392E-3</v>
      </c>
      <c r="G62" s="96">
        <f>'3.3.3'!G62/'3.3.3.a'!$G$79</f>
        <v>4.9124576844370473E-3</v>
      </c>
      <c r="H62" s="96">
        <f>'3.3.3'!H62/'3.3.3.a'!$H$79</f>
        <v>3.8829719301736323E-4</v>
      </c>
      <c r="I62" s="96">
        <f>'3.3.3'!I62/'3.3.3.a'!$I$79</f>
        <v>-8.2426693891780498E-4</v>
      </c>
      <c r="J62" s="96">
        <f>'3.3.3'!J62/'3.3.3.a'!$J$79</f>
        <v>-4.7237992462484662E-4</v>
      </c>
      <c r="K62" s="96">
        <f>'3.3.3'!K62/'3.3.3.a'!$K$79</f>
        <v>-4.0673232564879621E-4</v>
      </c>
      <c r="L62" s="96">
        <f>'3.3.3'!L62/'3.3.3.a'!$L$79</f>
        <v>-1.790330576948181E-3</v>
      </c>
      <c r="M62" s="96">
        <f>'3.3.3'!M62/'3.3.3.a'!$M$79</f>
        <v>-1.2006955024857081E-3</v>
      </c>
    </row>
    <row r="63" spans="1:83" ht="20.100000000000001" customHeight="1" x14ac:dyDescent="0.25">
      <c r="A63" s="35">
        <v>311</v>
      </c>
      <c r="B63" s="36" t="s">
        <v>841</v>
      </c>
      <c r="C63" s="146">
        <f>'3.3.3'!C63/'3.3.3.a'!$C$79</f>
        <v>6.3846417147538949E-3</v>
      </c>
      <c r="D63" s="146">
        <f>'3.3.3'!D63/'3.3.3.a'!$D$79</f>
        <v>3.1218845244953483E-3</v>
      </c>
      <c r="E63" s="146">
        <f>'3.3.3'!E63/'3.3.3.a'!$E$79</f>
        <v>2.5566173280393632E-3</v>
      </c>
      <c r="F63" s="146">
        <f>'3.3.3'!F63/'3.3.3.a'!$F$79</f>
        <v>4.4509289601470008E-3</v>
      </c>
      <c r="G63" s="146">
        <f>'3.3.3'!G63/'3.3.3.a'!$G$79</f>
        <v>4.8741755929682289E-3</v>
      </c>
      <c r="H63" s="146">
        <f>'3.3.3'!H63/'3.3.3.a'!$H$79</f>
        <v>3.7963654823628616E-4</v>
      </c>
      <c r="I63" s="146">
        <f>'3.3.3'!I63/'3.3.3.a'!$I$79</f>
        <v>-8.3327740379697546E-4</v>
      </c>
      <c r="J63" s="146">
        <f>'3.3.3'!J63/'3.3.3.a'!$J$79</f>
        <v>-4.8498709420962549E-4</v>
      </c>
      <c r="K63" s="146">
        <f>'3.3.3'!K63/'3.3.3.a'!$K$79</f>
        <v>-4.2839758048161575E-4</v>
      </c>
      <c r="L63" s="146">
        <f>'3.3.3'!L63/'3.3.3.a'!$L$79</f>
        <v>-1.7912366459382795E-3</v>
      </c>
      <c r="M63" s="146">
        <f>'3.3.3'!M63/'3.3.3.a'!$M$79</f>
        <v>-1.2125117598128089E-3</v>
      </c>
    </row>
    <row r="64" spans="1:83" s="207" customFormat="1" ht="20.100000000000001" customHeight="1" x14ac:dyDescent="0.25">
      <c r="A64" s="21">
        <v>3111</v>
      </c>
      <c r="B64" s="22" t="s">
        <v>319</v>
      </c>
      <c r="C64" s="147">
        <f>'3.3.3'!C64/'3.3.3.a'!$C$79</f>
        <v>5.2503376916839704E-3</v>
      </c>
      <c r="D64" s="147">
        <f>'3.3.3'!D64/'3.3.3.a'!$D$79</f>
        <v>2.5502673657587264E-3</v>
      </c>
      <c r="E64" s="147">
        <f>'3.3.3'!E64/'3.3.3.a'!$E$79</f>
        <v>2.0904459844810759E-3</v>
      </c>
      <c r="F64" s="147">
        <f>'3.3.3'!F64/'3.3.3.a'!$F$79</f>
        <v>3.6587402909266497E-3</v>
      </c>
      <c r="G64" s="147">
        <f>'3.3.3'!G64/'3.3.3.a'!$G$79</f>
        <v>4.0991403303448854E-3</v>
      </c>
      <c r="H64" s="147">
        <f>'3.3.3'!H64/'3.3.3.a'!$H$79</f>
        <v>3.1780792637314207E-4</v>
      </c>
      <c r="I64" s="147">
        <f>'3.3.3'!I64/'3.3.3.a'!$I$79</f>
        <v>-7.1931949198859901E-4</v>
      </c>
      <c r="J64" s="147">
        <f>'3.3.3'!J64/'3.3.3.a'!$J$79</f>
        <v>-3.9633295405743565E-4</v>
      </c>
      <c r="K64" s="147">
        <f>'3.3.3'!K64/'3.3.3.a'!$K$79</f>
        <v>-3.3750408119463785E-4</v>
      </c>
      <c r="L64" s="147">
        <f>'3.3.3'!L64/'3.3.3.a'!$L$79</f>
        <v>-1.3181111457338964E-3</v>
      </c>
      <c r="M64" s="147">
        <f>'3.3.3'!M64/'3.3.3.a'!$M$79</f>
        <v>-7.9445674196179314E-4</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147">
        <f>'3.3.3'!C65/'3.3.3.a'!$C$79</f>
        <v>1.1140928010352602E-3</v>
      </c>
      <c r="D65" s="147">
        <f>'3.3.3'!D65/'3.3.3.a'!$D$79</f>
        <v>5.539946524851688E-4</v>
      </c>
      <c r="E65" s="147">
        <f>'3.3.3'!E65/'3.3.3.a'!$E$79</f>
        <v>4.5188062300530998E-4</v>
      </c>
      <c r="F65" s="147">
        <f>'3.3.3'!F65/'3.3.3.a'!$F$79</f>
        <v>7.7245108227358894E-4</v>
      </c>
      <c r="G65" s="147">
        <f>'3.3.3'!G65/'3.3.3.a'!$G$79</f>
        <v>7.555537434045513E-4</v>
      </c>
      <c r="H65" s="147">
        <f>'3.3.3'!H65/'3.3.3.a'!$H$79</f>
        <v>6.0170776804617391E-5</v>
      </c>
      <c r="I65" s="147">
        <f>'3.3.3'!I65/'3.3.3.a'!$I$79</f>
        <v>-1.1001068686916538E-4</v>
      </c>
      <c r="J65" s="147">
        <f>'3.3.3'!J65/'3.3.3.a'!$J$79</f>
        <v>-8.4782644912312845E-5</v>
      </c>
      <c r="K65" s="147">
        <f>'3.3.3'!K65/'3.3.3.a'!$K$79</f>
        <v>-8.087874012220302E-5</v>
      </c>
      <c r="L65" s="147">
        <f>'3.3.3'!L65/'3.3.3.a'!$L$79</f>
        <v>-3.4748636769602411E-4</v>
      </c>
      <c r="M65" s="147">
        <f>'3.3.3'!M65/'3.3.3.a'!$M$79</f>
        <v>-2.789431945677505E-4</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147">
        <f>'3.3.3'!C66/'3.3.3.a'!$C$79</f>
        <v>2.0211222034665183E-5</v>
      </c>
      <c r="D66" s="147">
        <f>'3.3.3'!D66/'3.3.3.a'!$D$79</f>
        <v>1.6659628349039369E-5</v>
      </c>
      <c r="E66" s="147">
        <f>'3.3.3'!E66/'3.3.3.a'!$E$79</f>
        <v>1.4265710368707928E-5</v>
      </c>
      <c r="F66" s="147">
        <f>'3.3.3'!F66/'3.3.3.a'!$F$79</f>
        <v>1.865580490490071E-5</v>
      </c>
      <c r="G66" s="147">
        <f>'3.3.3'!G66/'3.3.3.a'!$G$79</f>
        <v>1.9247304557907435E-5</v>
      </c>
      <c r="H66" s="147">
        <f>'3.3.3'!H66/'3.3.3.a'!$H$79</f>
        <v>1.65784505852627E-6</v>
      </c>
      <c r="I66" s="147">
        <f>'3.3.3'!I66/'3.3.3.a'!$I$79</f>
        <v>-3.9472249392112407E-6</v>
      </c>
      <c r="J66" s="147">
        <f>'3.3.3'!J66/'3.3.3.a'!$J$79</f>
        <v>-3.8656668698668324E-6</v>
      </c>
      <c r="K66" s="147">
        <f>'3.3.3'!K66/'3.3.3.a'!$K$79</f>
        <v>-1.0014759164774961E-5</v>
      </c>
      <c r="L66" s="147">
        <f>'3.3.3'!L66/'3.3.3.a'!$L$79</f>
        <v>-1.2123536144401979E-4</v>
      </c>
      <c r="M66" s="147">
        <f>'3.3.3'!M66/'3.3.3.a'!$M$79</f>
        <v>-1.1795658022347467E-4</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147">
        <f>'3.3.3'!C67/'3.3.3.a'!$C$79</f>
        <v>0</v>
      </c>
      <c r="D67" s="147">
        <f>'3.3.3'!D67/'3.3.3.a'!$D$79</f>
        <v>9.6287790241392532E-7</v>
      </c>
      <c r="E67" s="147">
        <f>'3.3.3'!E67/'3.3.3.a'!$E$79</f>
        <v>2.501018426940401E-8</v>
      </c>
      <c r="F67" s="147">
        <f>'3.3.3'!F67/'3.3.3.a'!$F$79</f>
        <v>1.0817820418620588E-6</v>
      </c>
      <c r="G67" s="147">
        <f>'3.3.3'!G67/'3.3.3.a'!$G$79</f>
        <v>2.3421466088525176E-7</v>
      </c>
      <c r="H67" s="147">
        <f>'3.3.3'!H67/'3.3.3.a'!$H$79</f>
        <v>0</v>
      </c>
      <c r="I67" s="147">
        <f>'3.3.3'!I67/'3.3.3.a'!$I$79</f>
        <v>0</v>
      </c>
      <c r="J67" s="147">
        <f>'3.3.3'!J67/'3.3.3.a'!$J$79</f>
        <v>-5.8283700102621084E-9</v>
      </c>
      <c r="K67" s="147">
        <f>'3.3.3'!K67/'3.3.3.a'!$K$79</f>
        <v>0</v>
      </c>
      <c r="L67" s="147">
        <f>'3.3.3'!L67/'3.3.3.a'!$L$79</f>
        <v>-4.4037710643394249E-6</v>
      </c>
      <c r="M67" s="147">
        <f>'3.3.3'!M67/'3.3.3.a'!$M$79</f>
        <v>-2.1155243059790434E-5</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146">
        <f>'3.3.3'!C68/'3.3.3.a'!$C$79</f>
        <v>2.7366607393759196E-5</v>
      </c>
      <c r="D68" s="146">
        <f>'3.3.3'!D68/'3.3.3.a'!$D$79</f>
        <v>2.6001675911746282E-5</v>
      </c>
      <c r="E68" s="146">
        <f>'3.3.3'!E68/'3.3.3.a'!$E$79</f>
        <v>2.5817684229328151E-5</v>
      </c>
      <c r="F68" s="146">
        <f>'3.3.3'!F68/'3.3.3.a'!$F$79</f>
        <v>2.5570797553238524E-5</v>
      </c>
      <c r="G68" s="146">
        <f>'3.3.3'!G68/'3.3.3.a'!$G$79</f>
        <v>3.8282091468817963E-5</v>
      </c>
      <c r="H68" s="146">
        <f>'3.3.3'!H68/'3.3.3.a'!$H$79</f>
        <v>8.6606447810771125E-6</v>
      </c>
      <c r="I68" s="146">
        <f>'3.3.3'!I68/'3.3.3.a'!$I$79</f>
        <v>9.0093354327608957E-6</v>
      </c>
      <c r="J68" s="146">
        <f>'3.3.3'!J68/'3.3.3.a'!$J$79</f>
        <v>1.2607169584778891E-5</v>
      </c>
      <c r="K68" s="146">
        <f>'3.3.3'!K68/'3.3.3.a'!$K$79</f>
        <v>2.1665254832819614E-5</v>
      </c>
      <c r="L68" s="146">
        <f>'3.3.3'!L68/'3.3.3.a'!$L$79</f>
        <v>7.115880447235065E-6</v>
      </c>
      <c r="M68" s="146">
        <f>'3.3.3'!M68/'3.3.3.a'!$M$79</f>
        <v>1.028053590808698E-5</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146">
        <f>'3.3.3'!C69/'3.3.3.a'!$C$79</f>
        <v>2.3451772547915549E-9</v>
      </c>
      <c r="D69" s="146">
        <f>'3.3.3'!D69/'3.3.3.a'!$D$79</f>
        <v>3.6904913693548689E-10</v>
      </c>
      <c r="E69" s="146">
        <f>'3.3.3'!E69/'3.3.3.a'!$E$79</f>
        <v>0</v>
      </c>
      <c r="F69" s="146">
        <f>'3.3.3'!F69/'3.3.3.a'!$F$79</f>
        <v>2.8851018799355319E-8</v>
      </c>
      <c r="G69" s="146">
        <f>'3.3.3'!G69/'3.3.3.a'!$G$79</f>
        <v>0</v>
      </c>
      <c r="H69" s="146">
        <f>'3.3.3'!H69/'3.3.3.a'!$H$79</f>
        <v>0</v>
      </c>
      <c r="I69" s="146">
        <f>'3.3.3'!I69/'3.3.3.a'!$I$79</f>
        <v>1.1294464095673413E-9</v>
      </c>
      <c r="J69" s="146">
        <f>'3.3.3'!J69/'3.3.3.a'!$J$79</f>
        <v>0</v>
      </c>
      <c r="K69" s="146">
        <f>'3.3.3'!K69/'3.3.3.a'!$K$79</f>
        <v>0</v>
      </c>
      <c r="L69" s="146">
        <f>'3.3.3'!L69/'3.3.3.a'!$L$79</f>
        <v>5.1034669492941705E-10</v>
      </c>
      <c r="M69" s="146">
        <f>'3.3.3'!M69/'3.3.3.a'!$M$79</f>
        <v>1.5357214190136998E-6</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146">
        <f>'3.3.3'!C70/'3.3.3.a'!$C$79</f>
        <v>0</v>
      </c>
      <c r="D70" s="146">
        <f>'3.3.3'!D70/'3.3.3.a'!$D$79</f>
        <v>0</v>
      </c>
      <c r="E70" s="146">
        <f>'3.3.3'!E70/'3.3.3.a'!$E$79</f>
        <v>0</v>
      </c>
      <c r="F70" s="146">
        <f>'3.3.3'!F70/'3.3.3.a'!$F$79</f>
        <v>0</v>
      </c>
      <c r="G70" s="146">
        <f>'3.3.3'!G70/'3.3.3.a'!$G$79</f>
        <v>0</v>
      </c>
      <c r="H70" s="146">
        <f>'3.3.3'!H70/'3.3.3.a'!$H$79</f>
        <v>0</v>
      </c>
      <c r="I70" s="146">
        <f>'3.3.3'!I70/'3.3.3.a'!$I$79</f>
        <v>0</v>
      </c>
      <c r="J70" s="146">
        <f>'3.3.3'!J70/'3.3.3.a'!$J$79</f>
        <v>0</v>
      </c>
      <c r="K70" s="146">
        <f>'3.3.3'!K70/'3.3.3.a'!$K$79</f>
        <v>0</v>
      </c>
      <c r="L70" s="146">
        <f>'3.3.3'!L70/'3.3.3.a'!$L$79</f>
        <v>-6.210321803831379E-6</v>
      </c>
      <c r="M70" s="146">
        <f>'3.3.3'!M70/'3.3.3.a'!$M$79</f>
        <v>0</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147">
        <f>'3.3.3'!C71/'3.3.3.a'!$C$79</f>
        <v>0</v>
      </c>
      <c r="D71" s="147">
        <f>'3.3.3'!D71/'3.3.3.a'!$D$79</f>
        <v>0</v>
      </c>
      <c r="E71" s="147">
        <f>'3.3.3'!E71/'3.3.3.a'!$E$79</f>
        <v>0</v>
      </c>
      <c r="F71" s="147">
        <f>'3.3.3'!F71/'3.3.3.a'!$F$79</f>
        <v>0</v>
      </c>
      <c r="G71" s="147">
        <f>'3.3.3'!G71/'3.3.3.a'!$G$79</f>
        <v>0</v>
      </c>
      <c r="H71" s="147">
        <f>'3.3.3'!H71/'3.3.3.a'!$H$79</f>
        <v>0</v>
      </c>
      <c r="I71" s="147">
        <f>'3.3.3'!I71/'3.3.3.a'!$I$79</f>
        <v>0</v>
      </c>
      <c r="J71" s="147">
        <f>'3.3.3'!J71/'3.3.3.a'!$J$79</f>
        <v>0</v>
      </c>
      <c r="K71" s="147">
        <f>'3.3.3'!K71/'3.3.3.a'!$K$79</f>
        <v>0</v>
      </c>
      <c r="L71" s="147">
        <f>'3.3.3'!L71/'3.3.3.a'!$L$79</f>
        <v>0</v>
      </c>
      <c r="M71" s="147">
        <f>'3.3.3'!M71/'3.3.3.a'!$M$79</f>
        <v>0</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147">
        <f>'3.3.3'!C72/'3.3.3.a'!$C$79</f>
        <v>0</v>
      </c>
      <c r="D72" s="147">
        <f>'3.3.3'!D72/'3.3.3.a'!$D$79</f>
        <v>0</v>
      </c>
      <c r="E72" s="147">
        <f>'3.3.3'!E72/'3.3.3.a'!$E$79</f>
        <v>0</v>
      </c>
      <c r="F72" s="147">
        <f>'3.3.3'!F72/'3.3.3.a'!$F$79</f>
        <v>0</v>
      </c>
      <c r="G72" s="147">
        <f>'3.3.3'!G72/'3.3.3.a'!$G$79</f>
        <v>0</v>
      </c>
      <c r="H72" s="147">
        <f>'3.3.3'!H72/'3.3.3.a'!$H$79</f>
        <v>0</v>
      </c>
      <c r="I72" s="147">
        <f>'3.3.3'!I72/'3.3.3.a'!$I$79</f>
        <v>0</v>
      </c>
      <c r="J72" s="147">
        <f>'3.3.3'!J72/'3.3.3.a'!$J$79</f>
        <v>0</v>
      </c>
      <c r="K72" s="147">
        <f>'3.3.3'!K72/'3.3.3.a'!$K$79</f>
        <v>0</v>
      </c>
      <c r="L72" s="147">
        <f>'3.3.3'!L72/'3.3.3.a'!$L$79</f>
        <v>0</v>
      </c>
      <c r="M72" s="147">
        <f>'3.3.3'!M72/'3.3.3.a'!$M$79</f>
        <v>0</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147">
        <f>'3.3.3'!C73/'3.3.3.a'!$C$79</f>
        <v>0</v>
      </c>
      <c r="D73" s="147">
        <f>'3.3.3'!D73/'3.3.3.a'!$D$79</f>
        <v>0</v>
      </c>
      <c r="E73" s="147">
        <f>'3.3.3'!E73/'3.3.3.a'!$E$79</f>
        <v>0</v>
      </c>
      <c r="F73" s="147">
        <f>'3.3.3'!F73/'3.3.3.a'!$F$79</f>
        <v>0</v>
      </c>
      <c r="G73" s="147">
        <f>'3.3.3'!G73/'3.3.3.a'!$G$79</f>
        <v>0</v>
      </c>
      <c r="H73" s="147">
        <f>'3.3.3'!H73/'3.3.3.a'!$H$79</f>
        <v>0</v>
      </c>
      <c r="I73" s="147">
        <f>'3.3.3'!I73/'3.3.3.a'!$I$79</f>
        <v>0</v>
      </c>
      <c r="J73" s="147">
        <f>'3.3.3'!J73/'3.3.3.a'!$J$79</f>
        <v>0</v>
      </c>
      <c r="K73" s="147">
        <f>'3.3.3'!K73/'3.3.3.a'!$K$79</f>
        <v>0</v>
      </c>
      <c r="L73" s="147">
        <f>'3.3.3'!L73/'3.3.3.a'!$L$79</f>
        <v>0</v>
      </c>
      <c r="M73" s="147">
        <f>'3.3.3'!M73/'3.3.3.a'!$M$79</f>
        <v>0</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147">
        <f>'3.3.3'!C74/'3.3.3.a'!$C$79</f>
        <v>0</v>
      </c>
      <c r="D74" s="147">
        <f>'3.3.3'!D74/'3.3.3.a'!$D$79</f>
        <v>0</v>
      </c>
      <c r="E74" s="147">
        <f>'3.3.3'!E74/'3.3.3.a'!$E$79</f>
        <v>0</v>
      </c>
      <c r="F74" s="147">
        <f>'3.3.3'!F74/'3.3.3.a'!$F$79</f>
        <v>0</v>
      </c>
      <c r="G74" s="147">
        <f>'3.3.3'!G74/'3.3.3.a'!$G$79</f>
        <v>0</v>
      </c>
      <c r="H74" s="147">
        <f>'3.3.3'!H74/'3.3.3.a'!$H$79</f>
        <v>0</v>
      </c>
      <c r="I74" s="147">
        <f>'3.3.3'!I74/'3.3.3.a'!$I$79</f>
        <v>0</v>
      </c>
      <c r="J74" s="147">
        <f>'3.3.3'!J74/'3.3.3.a'!$J$79</f>
        <v>0</v>
      </c>
      <c r="K74" s="147">
        <f>'3.3.3'!K74/'3.3.3.a'!$K$79</f>
        <v>0</v>
      </c>
      <c r="L74" s="147">
        <f>'3.3.3'!L74/'3.3.3.a'!$L$79</f>
        <v>-6.210321803831379E-6</v>
      </c>
      <c r="M74" s="147">
        <f>'3.3.3'!M74/'3.3.3.a'!$M$79</f>
        <v>0</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18"/>
      <c r="D75" s="218"/>
      <c r="E75" s="218"/>
      <c r="F75" s="218"/>
      <c r="G75" s="218"/>
      <c r="H75" s="218"/>
      <c r="I75" s="218"/>
      <c r="J75" s="218"/>
      <c r="K75" s="218"/>
      <c r="L75" s="218"/>
      <c r="M75" s="21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19">
        <f>'3.3.3'!C76/'3.3.3.a'!$C$79</f>
        <v>1.1140015610692468E-2</v>
      </c>
      <c r="D76" s="219">
        <f>'3.3.3'!D76/'3.3.3.a'!$D$79</f>
        <v>7.8981560044301437E-3</v>
      </c>
      <c r="E76" s="219">
        <f>'3.3.3'!E76/'3.3.3.a'!$E$79</f>
        <v>7.1949892736524364E-3</v>
      </c>
      <c r="F76" s="219">
        <f>'3.3.3'!F76/'3.3.3.a'!$F$79</f>
        <v>9.3452318420671095E-3</v>
      </c>
      <c r="G76" s="219">
        <f>'3.3.3'!G76/'3.3.3.a'!$G$79</f>
        <v>9.8898241834290742E-3</v>
      </c>
      <c r="H76" s="219">
        <f>'3.3.3'!H76/'3.3.3.a'!$H$79</f>
        <v>5.8034872087333982E-3</v>
      </c>
      <c r="I76" s="219">
        <f>'3.3.3'!I76/'3.3.3.a'!$I$79</f>
        <v>4.8409644995300932E-3</v>
      </c>
      <c r="J76" s="219">
        <f>'3.3.3'!J76/'3.3.3.a'!$J$79</f>
        <v>5.0030695194609297E-3</v>
      </c>
      <c r="K76" s="219">
        <f>'3.3.3'!K76/'3.3.3.a'!$K$79</f>
        <v>5.1310633230241941E-3</v>
      </c>
      <c r="L76" s="219">
        <f>'3.3.3'!L76/'3.3.3.a'!$L$79</f>
        <v>3.7482644730841737E-3</v>
      </c>
      <c r="M76" s="219">
        <f>'3.3.3'!M76/'3.3.3.a'!$M$79</f>
        <v>4.5656323631187183E-3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19">
        <f>'3.3.3'!C77/'3.3.3.a'!$C$79</f>
        <v>1.0661866645032601E-4</v>
      </c>
      <c r="D77" s="219">
        <f>'3.3.3'!D77/'3.3.3.a'!$D$79</f>
        <v>1.7114448655761768E-4</v>
      </c>
      <c r="E77" s="219">
        <f>'3.3.3'!E77/'3.3.3.a'!$E$79</f>
        <v>7.7956482885959026E-5</v>
      </c>
      <c r="F77" s="219">
        <f>'3.3.3'!F77/'3.3.3.a'!$F$79</f>
        <v>7.6350291399291658E-5</v>
      </c>
      <c r="G77" s="219">
        <f>'3.3.3'!G77/'3.3.3.a'!$G$79</f>
        <v>7.5033850467377063E-5</v>
      </c>
      <c r="H77" s="219">
        <f>'3.3.3'!H77/'3.3.3.a'!$H$79</f>
        <v>4.4585622998281945E-5</v>
      </c>
      <c r="I77" s="219">
        <f>'3.3.3'!I77/'3.3.3.a'!$I$79</f>
        <v>6.246555021208014E-5</v>
      </c>
      <c r="J77" s="219">
        <f>'3.3.3'!J77/'3.3.3.a'!$J$79</f>
        <v>6.025850318405095E-5</v>
      </c>
      <c r="K77" s="219">
        <f>'3.3.3'!K77/'3.3.3.a'!$K$79</f>
        <v>6.8915026886237702E-5</v>
      </c>
      <c r="L77" s="219">
        <f>'3.3.3'!L77/'3.3.3.a'!$L$79</f>
        <v>6.6086477895290144E-5</v>
      </c>
      <c r="M77" s="219">
        <f>'3.3.3'!M77/'3.3.3.a'!$M$79</f>
        <v>4.2057488208725902E-5</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20">
        <f>'3.3.3'!C78/'3.3.3.a'!$C$79</f>
        <v>4.621386276917233E-3</v>
      </c>
      <c r="D78" s="220">
        <f>'3.3.3'!D78/'3.3.3.a'!$D$79</f>
        <v>4.5791249484162947E-3</v>
      </c>
      <c r="E78" s="220">
        <f>'3.3.3'!E78/'3.3.3.a'!$E$79</f>
        <v>4.5345977784977858E-3</v>
      </c>
      <c r="F78" s="220">
        <f>'3.3.3'!F78/'3.3.3.a'!$F$79</f>
        <v>4.7923529419487774E-3</v>
      </c>
      <c r="G78" s="220">
        <f>'3.3.3'!G78/'3.3.3.a'!$G$79</f>
        <v>4.9023326485246503E-3</v>
      </c>
      <c r="H78" s="220">
        <f>'3.3.3'!H78/'3.3.3.a'!$H$79</f>
        <v>5.3706043927177535E-3</v>
      </c>
      <c r="I78" s="220">
        <f>'3.3.3'!I78/'3.3.3.a'!$I$79</f>
        <v>5.6027658882358182E-3</v>
      </c>
      <c r="J78" s="220">
        <f>'3.3.3'!J78/'3.3.3.a'!$J$79</f>
        <v>5.4151909409017257E-3</v>
      </c>
      <c r="K78" s="220">
        <f>'3.3.3'!K78/'3.3.3.a'!$K$79</f>
        <v>5.4688806217867529E-3</v>
      </c>
      <c r="L78" s="220">
        <f>'3.3.3'!L78/'3.3.3.a'!$L$79</f>
        <v>5.4725085721370635E-3</v>
      </c>
      <c r="M78" s="220">
        <f>'3.3.3'!M78/'3.3.3.a'!$M$79</f>
        <v>5.7242703773956989E-3</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80" customFormat="1" ht="20.100000000000001" customHeight="1" x14ac:dyDescent="0.25">
      <c r="A79" s="87" t="s">
        <v>238</v>
      </c>
      <c r="B79" s="88" t="s">
        <v>848</v>
      </c>
      <c r="C79" s="211">
        <v>3885847</v>
      </c>
      <c r="D79" s="211">
        <v>4376382</v>
      </c>
      <c r="E79" s="211">
        <v>4814760</v>
      </c>
      <c r="F79" s="211">
        <v>5331619</v>
      </c>
      <c r="G79" s="211">
        <v>5778953</v>
      </c>
      <c r="H79" s="211">
        <v>5995787</v>
      </c>
      <c r="I79" s="211">
        <v>6269328</v>
      </c>
      <c r="J79" s="211">
        <v>6585478.9999999898</v>
      </c>
      <c r="K79" s="211">
        <v>7004141</v>
      </c>
      <c r="L79" s="211">
        <v>7407023.5734999897</v>
      </c>
      <c r="M79" s="211">
        <v>7447858.2502464028</v>
      </c>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row>
    <row r="80" spans="1:83" s="207" customFormat="1" ht="20.100000000000001" customHeight="1" x14ac:dyDescent="0.25">
      <c r="A80" s="105" t="s">
        <v>589</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83" s="207" customFormat="1" ht="20.100000000000001" customHeight="1" x14ac:dyDescent="0.25">
      <c r="A81" s="105" t="s">
        <v>853</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row>
    <row r="82" spans="1:83" ht="20.100000000000001" customHeight="1" x14ac:dyDescent="0.25">
      <c r="A82" s="105" t="s">
        <v>590</v>
      </c>
    </row>
    <row r="83" spans="1:83" ht="20.100000000000001" customHeight="1" x14ac:dyDescent="0.25">
      <c r="A83" s="105" t="s">
        <v>804</v>
      </c>
    </row>
    <row r="84" spans="1:83" ht="20.100000000000001" customHeight="1" x14ac:dyDescent="0.25">
      <c r="A84" s="105" t="s">
        <v>655</v>
      </c>
    </row>
    <row r="85" spans="1:83" ht="20.100000000000001" customHeight="1" x14ac:dyDescent="0.25">
      <c r="A85" s="105" t="s">
        <v>858</v>
      </c>
    </row>
    <row r="86" spans="1:83" ht="20.100000000000001" customHeight="1" x14ac:dyDescent="0.25">
      <c r="A86" s="105" t="s">
        <v>605</v>
      </c>
    </row>
    <row r="87" spans="1:83" ht="20.100000000000001" customHeight="1" x14ac:dyDescent="0.25">
      <c r="A87" s="105" t="s">
        <v>662</v>
      </c>
    </row>
    <row r="88" spans="1:83" ht="20.100000000000001" customHeight="1" x14ac:dyDescent="0.25">
      <c r="A88" s="105" t="s">
        <v>857</v>
      </c>
    </row>
    <row r="89" spans="1:83" ht="20.100000000000001" customHeight="1" x14ac:dyDescent="0.25">
      <c r="A89" s="105" t="s">
        <v>613</v>
      </c>
    </row>
    <row r="90" spans="1:83" ht="20.100000000000001" customHeight="1" x14ac:dyDescent="0.25">
      <c r="A90" s="105" t="s">
        <v>664</v>
      </c>
    </row>
    <row r="91" spans="1:83" ht="20.100000000000001" customHeight="1" x14ac:dyDescent="0.25">
      <c r="A91" s="105" t="s">
        <v>849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21BC-882C-491F-975A-73F4D5D867A2}">
  <sheetPr codeName="Planilha38"/>
  <dimension ref="A1:CE91"/>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M61" sqref="M61"/>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793</v>
      </c>
    </row>
    <row r="2" spans="1:13" ht="20.100000000000001" customHeight="1" x14ac:dyDescent="0.25">
      <c r="A2" s="99" t="s">
        <v>670</v>
      </c>
    </row>
    <row r="4" spans="1:13" s="116" customFormat="1" ht="20.100000000000001" customHeight="1" x14ac:dyDescent="0.25">
      <c r="A4" s="322" t="s">
        <v>667</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216">
        <f>'3.3.4'!C5/'3.3.4.a'!$C$79</f>
        <v>8.0838880727806803E-2</v>
      </c>
      <c r="D5" s="216">
        <f>'3.3.4'!D5/'3.3.4.a'!$D$79</f>
        <v>8.0500256758872332E-2</v>
      </c>
      <c r="E5" s="216">
        <f>'3.3.4'!E5/'3.3.4.a'!$E$79</f>
        <v>8.3877417906520521E-2</v>
      </c>
      <c r="F5" s="216">
        <f>'3.3.4'!F5/'3.3.4.a'!$F$79</f>
        <v>7.9499754146047444E-2</v>
      </c>
      <c r="G5" s="216">
        <f>'3.3.4'!G5/'3.3.4.a'!$G$79</f>
        <v>8.3864413811850183E-2</v>
      </c>
      <c r="H5" s="216">
        <f>'3.3.4'!H5/'3.3.4.a'!$H$79</f>
        <v>8.6965563344378077E-2</v>
      </c>
      <c r="I5" s="216">
        <f>'3.3.4'!I5/'3.3.4.a'!$I$79</f>
        <v>8.8102787662528062E-2</v>
      </c>
      <c r="J5" s="216">
        <f>'3.3.4'!J5/'3.3.4.a'!$J$79</f>
        <v>8.3241573327913515E-2</v>
      </c>
      <c r="K5" s="216">
        <f>'3.3.4'!K5/'3.3.4.a'!$K$79</f>
        <v>8.6151060560984774E-2</v>
      </c>
      <c r="L5" s="216">
        <f>'3.3.4'!L5/'3.3.4.a'!$L$79</f>
        <v>8.9153978651354993E-2</v>
      </c>
      <c r="M5" s="216">
        <f>'3.3.4'!M5/'3.3.4.a'!$M$79</f>
        <v>9.3749171937939857E-2</v>
      </c>
    </row>
    <row r="6" spans="1:13" ht="20.100000000000001" customHeight="1" x14ac:dyDescent="0.25">
      <c r="A6" s="18">
        <v>2</v>
      </c>
      <c r="B6" s="19" t="s">
        <v>490</v>
      </c>
      <c r="C6" s="96">
        <f>'3.3.4'!C6/'3.3.4.a'!$C$79</f>
        <v>7.5765389831322208E-2</v>
      </c>
      <c r="D6" s="96">
        <f>'3.3.4'!D6/'3.3.4.a'!$D$79</f>
        <v>7.6019181361020496E-2</v>
      </c>
      <c r="E6" s="96">
        <f>'3.3.4'!E6/'3.3.4.a'!$E$79</f>
        <v>7.8784489735714031E-2</v>
      </c>
      <c r="F6" s="96">
        <f>'3.3.4'!F6/'3.3.4.a'!$F$79</f>
        <v>7.7443141052714326E-2</v>
      </c>
      <c r="G6" s="96">
        <f>'3.3.4'!G6/'3.3.4.a'!$G$79</f>
        <v>8.0897006596728674E-2</v>
      </c>
      <c r="H6" s="96">
        <f>'3.3.4'!H6/'3.3.4.a'!$H$79</f>
        <v>8.5022450765301377E-2</v>
      </c>
      <c r="I6" s="96">
        <f>'3.3.4'!I6/'3.3.4.a'!$I$79</f>
        <v>8.6624899452447834E-2</v>
      </c>
      <c r="J6" s="96">
        <f>'3.3.4'!J6/'3.3.4.a'!$J$79</f>
        <v>8.4539298845321548E-2</v>
      </c>
      <c r="K6" s="96">
        <f>'3.3.4'!K6/'3.3.4.a'!$K$79</f>
        <v>8.6396776999834016E-2</v>
      </c>
      <c r="L6" s="96">
        <f>'3.3.4'!L6/'3.3.4.a'!$L$79</f>
        <v>8.8695432900609619E-2</v>
      </c>
      <c r="M6" s="96">
        <f>'3.3.4'!M6/'3.3.4.a'!$M$79</f>
        <v>9.1680511396114772E-2</v>
      </c>
    </row>
    <row r="7" spans="1:13" ht="20.100000000000001" customHeight="1" x14ac:dyDescent="0.25">
      <c r="A7" s="32">
        <v>21</v>
      </c>
      <c r="B7" s="33" t="s">
        <v>244</v>
      </c>
      <c r="C7" s="213">
        <f>'3.3.4'!C7/'3.3.4.a'!$C$79</f>
        <v>3.4612848992264543E-2</v>
      </c>
      <c r="D7" s="213">
        <f>'3.3.4'!D7/'3.3.4.a'!$D$79</f>
        <v>3.5316096369265568E-2</v>
      </c>
      <c r="E7" s="213">
        <f>'3.3.4'!E7/'3.3.4.a'!$E$79</f>
        <v>3.6840422736943421E-2</v>
      </c>
      <c r="F7" s="213">
        <f>'3.3.4'!F7/'3.3.4.a'!$F$79</f>
        <v>3.7758432246578308E-2</v>
      </c>
      <c r="G7" s="213">
        <f>'3.3.4'!G7/'3.3.4.a'!$G$79</f>
        <v>3.8600100804788394E-2</v>
      </c>
      <c r="H7" s="213">
        <f>'3.3.4'!H7/'3.3.4.a'!$H$79</f>
        <v>4.038587172478967E-2</v>
      </c>
      <c r="I7" s="213">
        <f>'3.3.4'!I7/'3.3.4.a'!$I$79</f>
        <v>4.1797067138048524E-2</v>
      </c>
      <c r="J7" s="213">
        <f>'3.3.4'!J7/'3.3.4.a'!$J$79</f>
        <v>4.1837318037718216E-2</v>
      </c>
      <c r="K7" s="213">
        <f>'3.3.4'!K7/'3.3.4.a'!$K$79</f>
        <v>4.1677349192267676E-2</v>
      </c>
      <c r="L7" s="213">
        <f>'3.3.4'!L7/'3.3.4.a'!$L$79</f>
        <v>4.2294292764539471E-2</v>
      </c>
      <c r="M7" s="213">
        <f>'3.3.4'!M7/'3.3.4.a'!$M$79</f>
        <v>4.3404900765707362E-2</v>
      </c>
    </row>
    <row r="8" spans="1:13" ht="20.100000000000001" customHeight="1" x14ac:dyDescent="0.25">
      <c r="A8" s="35">
        <v>211</v>
      </c>
      <c r="B8" s="36" t="s">
        <v>306</v>
      </c>
      <c r="C8" s="146">
        <f>'3.3.4'!C8/'3.3.4.a'!$C$79</f>
        <v>2.9310940104344048E-2</v>
      </c>
      <c r="D8" s="146">
        <f>'3.3.4'!D8/'3.3.4.a'!$D$79</f>
        <v>2.955007885663043E-2</v>
      </c>
      <c r="E8" s="146">
        <f>'3.3.4'!E8/'3.3.4.a'!$E$79</f>
        <v>3.1154701860761906E-2</v>
      </c>
      <c r="F8" s="146">
        <f>'3.3.4'!F8/'3.3.4.a'!$F$79</f>
        <v>3.1574544164465611E-2</v>
      </c>
      <c r="G8" s="146">
        <f>'3.3.4'!G8/'3.3.4.a'!$G$79</f>
        <v>3.2420288403959684E-2</v>
      </c>
      <c r="H8" s="146">
        <f>'3.3.4'!H8/'3.3.4.a'!$H$79</f>
        <v>3.389107604734358E-2</v>
      </c>
      <c r="I8" s="146">
        <f>'3.3.4'!I8/'3.3.4.a'!$I$79</f>
        <v>3.5269562603081381E-2</v>
      </c>
      <c r="J8" s="146">
        <f>'3.3.4'!J8/'3.3.4.a'!$J$79</f>
        <v>3.5095751143294114E-2</v>
      </c>
      <c r="K8" s="146">
        <f>'3.3.4'!K8/'3.3.4.a'!$K$79</f>
        <v>3.4886914018612422E-2</v>
      </c>
      <c r="L8" s="146">
        <f>'3.3.4'!L8/'3.3.4.a'!$L$79</f>
        <v>3.5337130903731605E-2</v>
      </c>
      <c r="M8" s="146">
        <f>'3.3.4'!M8/'3.3.4.a'!$M$79</f>
        <v>3.6267897964500528E-2</v>
      </c>
    </row>
    <row r="9" spans="1:13" s="48" customFormat="1" ht="20.100000000000001" customHeight="1" x14ac:dyDescent="0.25">
      <c r="A9" s="45" t="s">
        <v>491</v>
      </c>
      <c r="B9" s="56" t="s">
        <v>492</v>
      </c>
      <c r="C9" s="148">
        <f>'3.3.4'!C9/'3.3.4.a'!$C$79</f>
        <v>2.9310940104344048E-2</v>
      </c>
      <c r="D9" s="148">
        <f>'3.3.4'!D9/'3.3.4.a'!$D$79</f>
        <v>2.955007885663043E-2</v>
      </c>
      <c r="E9" s="148">
        <f>'3.3.4'!E9/'3.3.4.a'!$E$79</f>
        <v>3.1154701860761906E-2</v>
      </c>
      <c r="F9" s="148">
        <f>'3.3.4'!F9/'3.3.4.a'!$F$79</f>
        <v>3.1574544164465611E-2</v>
      </c>
      <c r="G9" s="148">
        <f>'3.3.4'!G9/'3.3.4.a'!$G$79</f>
        <v>3.2420288403959684E-2</v>
      </c>
      <c r="H9" s="148">
        <f>'3.3.4'!H9/'3.3.4.a'!$H$79</f>
        <v>3.389107604734358E-2</v>
      </c>
      <c r="I9" s="148">
        <f>'3.3.4'!I9/'3.3.4.a'!$I$79</f>
        <v>3.5269562603081381E-2</v>
      </c>
      <c r="J9" s="148">
        <f>'3.3.4'!J9/'3.3.4.a'!$J$79</f>
        <v>3.5095751143294114E-2</v>
      </c>
      <c r="K9" s="148">
        <f>'3.3.4'!K9/'3.3.4.a'!$K$79</f>
        <v>3.4886914018612422E-2</v>
      </c>
      <c r="L9" s="148">
        <f>'3.3.4'!L9/'3.3.4.a'!$L$79</f>
        <v>3.5337130903731605E-2</v>
      </c>
      <c r="M9" s="148">
        <f>'3.3.4'!M9/'3.3.4.a'!$M$79</f>
        <v>3.6267897964500528E-2</v>
      </c>
    </row>
    <row r="10" spans="1:13" s="48" customFormat="1" ht="20.100000000000001" customHeight="1" x14ac:dyDescent="0.25">
      <c r="A10" s="45" t="s">
        <v>493</v>
      </c>
      <c r="B10" s="56" t="s">
        <v>494</v>
      </c>
      <c r="C10" s="148">
        <f>'3.3.4'!C10/'3.3.4.a'!$C$79</f>
        <v>0</v>
      </c>
      <c r="D10" s="148">
        <f>'3.3.4'!D10/'3.3.4.a'!$D$79</f>
        <v>0</v>
      </c>
      <c r="E10" s="148">
        <f>'3.3.4'!E10/'3.3.4.a'!$E$79</f>
        <v>0</v>
      </c>
      <c r="F10" s="148">
        <f>'3.3.4'!F10/'3.3.4.a'!$F$79</f>
        <v>0</v>
      </c>
      <c r="G10" s="148">
        <f>'3.3.4'!G10/'3.3.4.a'!$G$79</f>
        <v>0</v>
      </c>
      <c r="H10" s="148">
        <f>'3.3.4'!H10/'3.3.4.a'!$H$79</f>
        <v>0</v>
      </c>
      <c r="I10" s="148">
        <f>'3.3.4'!I10/'3.3.4.a'!$I$79</f>
        <v>0</v>
      </c>
      <c r="J10" s="148">
        <f>'3.3.4'!J10/'3.3.4.a'!$J$79</f>
        <v>0</v>
      </c>
      <c r="K10" s="148">
        <f>'3.3.4'!K10/'3.3.4.a'!$K$79</f>
        <v>0</v>
      </c>
      <c r="L10" s="148">
        <f>'3.3.4'!L10/'3.3.4.a'!$L$79</f>
        <v>0</v>
      </c>
      <c r="M10" s="148">
        <f>'3.3.4'!M10/'3.3.4.a'!$M$79</f>
        <v>0</v>
      </c>
    </row>
    <row r="11" spans="1:13" s="48" customFormat="1" ht="20.100000000000001" customHeight="1" x14ac:dyDescent="0.25">
      <c r="A11" s="45" t="s">
        <v>495</v>
      </c>
      <c r="B11" s="56" t="s">
        <v>496</v>
      </c>
      <c r="C11" s="148">
        <f>'3.3.4'!C11/'3.3.4.a'!$C$79</f>
        <v>0</v>
      </c>
      <c r="D11" s="148">
        <f>'3.3.4'!D11/'3.3.4.a'!$D$79</f>
        <v>0</v>
      </c>
      <c r="E11" s="148">
        <f>'3.3.4'!E11/'3.3.4.a'!$E$79</f>
        <v>0</v>
      </c>
      <c r="F11" s="148">
        <f>'3.3.4'!F11/'3.3.4.a'!$F$79</f>
        <v>0</v>
      </c>
      <c r="G11" s="148">
        <f>'3.3.4'!G11/'3.3.4.a'!$G$79</f>
        <v>0</v>
      </c>
      <c r="H11" s="148">
        <f>'3.3.4'!H11/'3.3.4.a'!$H$79</f>
        <v>0</v>
      </c>
      <c r="I11" s="148">
        <f>'3.3.4'!I11/'3.3.4.a'!$I$79</f>
        <v>0</v>
      </c>
      <c r="J11" s="148">
        <f>'3.3.4'!J11/'3.3.4.a'!$J$79</f>
        <v>0</v>
      </c>
      <c r="K11" s="148">
        <f>'3.3.4'!K11/'3.3.4.a'!$K$79</f>
        <v>0</v>
      </c>
      <c r="L11" s="148">
        <f>'3.3.4'!L11/'3.3.4.a'!$L$79</f>
        <v>0</v>
      </c>
      <c r="M11" s="148">
        <f>'3.3.4'!M11/'3.3.4.a'!$M$79</f>
        <v>0</v>
      </c>
    </row>
    <row r="12" spans="1:13" ht="20.100000000000001" customHeight="1" x14ac:dyDescent="0.25">
      <c r="A12" s="35">
        <v>212</v>
      </c>
      <c r="B12" s="36" t="s">
        <v>246</v>
      </c>
      <c r="C12" s="146">
        <f>'3.3.4'!C12/'3.3.4.a'!$C$79</f>
        <v>5.3019088879204968E-3</v>
      </c>
      <c r="D12" s="146">
        <f>'3.3.4'!D12/'3.3.4.a'!$D$79</f>
        <v>5.7660175126351401E-3</v>
      </c>
      <c r="E12" s="146">
        <f>'3.3.4'!E12/'3.3.4.a'!$E$79</f>
        <v>5.6857208761815136E-3</v>
      </c>
      <c r="F12" s="146">
        <f>'3.3.4'!F12/'3.3.4.a'!$F$79</f>
        <v>6.1838880821126936E-3</v>
      </c>
      <c r="G12" s="146">
        <f>'3.3.4'!G12/'3.3.4.a'!$G$79</f>
        <v>6.1798124008287138E-3</v>
      </c>
      <c r="H12" s="146">
        <f>'3.3.4'!H12/'3.3.4.a'!$H$79</f>
        <v>6.4947956774460969E-3</v>
      </c>
      <c r="I12" s="146">
        <f>'3.3.4'!I12/'3.3.4.a'!$I$79</f>
        <v>6.5275045349671452E-3</v>
      </c>
      <c r="J12" s="146">
        <f>'3.3.4'!J12/'3.3.4.a'!$J$79</f>
        <v>6.7415668944241069E-3</v>
      </c>
      <c r="K12" s="146">
        <f>'3.3.4'!K12/'3.3.4.a'!$K$79</f>
        <v>6.7904351736552569E-3</v>
      </c>
      <c r="L12" s="146">
        <f>'3.3.4'!L12/'3.3.4.a'!$L$79</f>
        <v>6.9571618608078641E-3</v>
      </c>
      <c r="M12" s="146">
        <f>'3.3.4'!M12/'3.3.4.a'!$M$79</f>
        <v>7.1370028012068334E-3</v>
      </c>
    </row>
    <row r="13" spans="1:13" s="108" customFormat="1" ht="20.100000000000001" customHeight="1" x14ac:dyDescent="0.25">
      <c r="A13" s="108">
        <v>2121</v>
      </c>
      <c r="B13" s="108" t="s">
        <v>307</v>
      </c>
      <c r="C13" s="214">
        <f>'3.3.4'!C13/'3.3.4.a'!$C$79</f>
        <v>5.3019088879204968E-3</v>
      </c>
      <c r="D13" s="214">
        <f>'3.3.4'!D13/'3.3.4.a'!$D$79</f>
        <v>5.7660175126351401E-3</v>
      </c>
      <c r="E13" s="214">
        <f>'3.3.4'!E13/'3.3.4.a'!$E$79</f>
        <v>5.6857208761815136E-3</v>
      </c>
      <c r="F13" s="214">
        <f>'3.3.4'!F13/'3.3.4.a'!$F$79</f>
        <v>6.1838880821126936E-3</v>
      </c>
      <c r="G13" s="214">
        <f>'3.3.4'!G13/'3.3.4.a'!$G$79</f>
        <v>6.1798124008287138E-3</v>
      </c>
      <c r="H13" s="214">
        <f>'3.3.4'!H13/'3.3.4.a'!$H$79</f>
        <v>6.4947956774460969E-3</v>
      </c>
      <c r="I13" s="214">
        <f>'3.3.4'!I13/'3.3.4.a'!$I$79</f>
        <v>6.5275045349671452E-3</v>
      </c>
      <c r="J13" s="214">
        <f>'3.3.4'!J13/'3.3.4.a'!$J$79</f>
        <v>6.7415668944241069E-3</v>
      </c>
      <c r="K13" s="214">
        <f>'3.3.4'!K13/'3.3.4.a'!$K$79</f>
        <v>6.7904351736552569E-3</v>
      </c>
      <c r="L13" s="214">
        <f>'3.3.4'!L13/'3.3.4.a'!$L$79</f>
        <v>6.9571618608078641E-3</v>
      </c>
      <c r="M13" s="258" t="s">
        <v>833</v>
      </c>
    </row>
    <row r="14" spans="1:13" s="109" customFormat="1" ht="20.100000000000001" customHeight="1" x14ac:dyDescent="0.25">
      <c r="A14" s="60" t="s">
        <v>497</v>
      </c>
      <c r="B14" s="109" t="s">
        <v>498</v>
      </c>
      <c r="C14" s="148">
        <f>'3.3.4'!C14/'3.3.4.a'!$C$79</f>
        <v>2.464198930605287E-6</v>
      </c>
      <c r="D14" s="148">
        <f>'3.3.4'!D14/'3.3.4.a'!$D$79</f>
        <v>4.7267457324389489E-6</v>
      </c>
      <c r="E14" s="148">
        <f>'3.3.4'!E14/'3.3.4.a'!$E$79</f>
        <v>1.6798839728838993E-6</v>
      </c>
      <c r="F14" s="148">
        <f>'3.3.4'!F14/'3.3.4.a'!$F$79</f>
        <v>4.9511018722589249E-5</v>
      </c>
      <c r="G14" s="148">
        <f>'3.3.4'!G14/'3.3.4.a'!$G$79</f>
        <v>9.2126990143375434E-6</v>
      </c>
      <c r="H14" s="148">
        <f>'3.3.4'!H14/'3.3.4.a'!$H$79</f>
        <v>3.9843120283123737E-5</v>
      </c>
      <c r="I14" s="148">
        <f>'3.3.4'!I14/'3.3.4.a'!$I$79</f>
        <v>2.4928890813941786E-6</v>
      </c>
      <c r="J14" s="148">
        <f>'3.3.4'!J14/'3.3.4.a'!$J$79</f>
        <v>6.4096005864613355E-6</v>
      </c>
      <c r="K14" s="148">
        <f>'3.3.4'!K14/'3.3.4.a'!$K$79</f>
        <v>2.4670896077129389E-6</v>
      </c>
      <c r="L14" s="148">
        <f>'3.3.4'!L14/'3.3.4.a'!$L$79</f>
        <v>1.7326034341278976E-5</v>
      </c>
      <c r="M14" s="221" t="s">
        <v>833</v>
      </c>
    </row>
    <row r="15" spans="1:13" s="109" customFormat="1" ht="20.100000000000001" customHeight="1" x14ac:dyDescent="0.25">
      <c r="A15" s="60" t="s">
        <v>499</v>
      </c>
      <c r="B15" s="109" t="s">
        <v>500</v>
      </c>
      <c r="C15" s="148">
        <f>'3.3.4'!C15/'3.3.4.a'!$C$79</f>
        <v>1.5096268647443636E-3</v>
      </c>
      <c r="D15" s="148">
        <f>'3.3.4'!D15/'3.3.4.a'!$D$79</f>
        <v>1.5270360218770614E-3</v>
      </c>
      <c r="E15" s="148">
        <f>'3.3.4'!E15/'3.3.4.a'!$E$79</f>
        <v>1.4215460607997776E-3</v>
      </c>
      <c r="F15" s="148">
        <f>'3.3.4'!F15/'3.3.4.a'!$F$79</f>
        <v>1.6942822851940494E-3</v>
      </c>
      <c r="G15" s="148">
        <f>'3.3.4'!G15/'3.3.4.a'!$G$79</f>
        <v>1.7240754265267385E-3</v>
      </c>
      <c r="H15" s="148">
        <f>'3.3.4'!H15/'3.3.4.a'!$H$79</f>
        <v>1.7567780646565022E-3</v>
      </c>
      <c r="I15" s="148">
        <f>'3.3.4'!I15/'3.3.4.a'!$I$79</f>
        <v>1.7379118787563519E-3</v>
      </c>
      <c r="J15" s="148">
        <f>'3.3.4'!J15/'3.3.4.a'!$J$79</f>
        <v>1.7550378191481082E-3</v>
      </c>
      <c r="K15" s="148">
        <f>'3.3.4'!K15/'3.3.4.a'!$K$79</f>
        <v>1.8789538543257536E-3</v>
      </c>
      <c r="L15" s="148">
        <f>'3.3.4'!L15/'3.3.4.a'!$L$79</f>
        <v>2.0208765906165409E-3</v>
      </c>
      <c r="M15" s="221" t="s">
        <v>833</v>
      </c>
    </row>
    <row r="16" spans="1:13" s="109" customFormat="1" ht="20.100000000000001" customHeight="1" x14ac:dyDescent="0.25">
      <c r="A16" s="60" t="s">
        <v>501</v>
      </c>
      <c r="B16" s="109" t="s">
        <v>464</v>
      </c>
      <c r="C16" s="148">
        <f>'3.3.4'!C16/'3.3.4.a'!$C$79</f>
        <v>1.8306838827879741E-3</v>
      </c>
      <c r="D16" s="148">
        <f>'3.3.4'!D16/'3.3.4.a'!$D$79</f>
        <v>2.2325398339770159E-3</v>
      </c>
      <c r="E16" s="148">
        <f>'3.3.4'!E16/'3.3.4.a'!$E$79</f>
        <v>2.276705839020616E-3</v>
      </c>
      <c r="F16" s="148">
        <f>'3.3.4'!F16/'3.3.4.a'!$F$79</f>
        <v>2.5397056619761464E-3</v>
      </c>
      <c r="G16" s="148">
        <f>'3.3.4'!G16/'3.3.4.a'!$G$79</f>
        <v>2.5364625284083294E-3</v>
      </c>
      <c r="H16" s="148">
        <f>'3.3.4'!H16/'3.3.4.a'!$H$79</f>
        <v>2.7926952114984069E-3</v>
      </c>
      <c r="I16" s="148">
        <f>'3.3.4'!I16/'3.3.4.a'!$I$79</f>
        <v>2.9502317415633708E-3</v>
      </c>
      <c r="J16" s="148">
        <f>'3.3.4'!J16/'3.3.4.a'!$J$79</f>
        <v>3.0442537325272817E-3</v>
      </c>
      <c r="K16" s="148">
        <f>'3.3.4'!K16/'3.3.4.a'!$K$79</f>
        <v>3.0889216911666969E-3</v>
      </c>
      <c r="L16" s="148">
        <f>'3.3.4'!L16/'3.3.4.a'!$L$79</f>
        <v>3.2146522805196025E-3</v>
      </c>
      <c r="M16" s="221" t="s">
        <v>833</v>
      </c>
    </row>
    <row r="17" spans="1:13" s="109" customFormat="1" ht="20.100000000000001" customHeight="1" x14ac:dyDescent="0.25">
      <c r="A17" s="60" t="s">
        <v>502</v>
      </c>
      <c r="B17" s="109" t="s">
        <v>503</v>
      </c>
      <c r="C17" s="148">
        <f>'3.3.4'!C17/'3.3.4.a'!$C$79</f>
        <v>1.9591339414575535E-3</v>
      </c>
      <c r="D17" s="148">
        <f>'3.3.4'!D17/'3.3.4.a'!$D$79</f>
        <v>2.0017149110486245E-3</v>
      </c>
      <c r="E17" s="148">
        <f>'3.3.4'!E17/'3.3.4.a'!$E$79</f>
        <v>1.9857890923882355E-3</v>
      </c>
      <c r="F17" s="148">
        <f>'3.3.4'!F17/'3.3.4.a'!$F$79</f>
        <v>1.9003891162199089E-3</v>
      </c>
      <c r="G17" s="148">
        <f>'3.3.4'!G17/'3.3.4.a'!$G$79</f>
        <v>1.9100617468793088E-3</v>
      </c>
      <c r="H17" s="148">
        <f>'3.3.4'!H17/'3.3.4.a'!$H$79</f>
        <v>1.9054792810080639E-3</v>
      </c>
      <c r="I17" s="148">
        <f>'3.3.4'!I17/'3.3.4.a'!$I$79</f>
        <v>1.8368680255660289E-3</v>
      </c>
      <c r="J17" s="148">
        <f>'3.3.4'!J17/'3.3.4.a'!$J$79</f>
        <v>1.9358657421622554E-3</v>
      </c>
      <c r="K17" s="148">
        <f>'3.3.4'!K17/'3.3.4.a'!$K$79</f>
        <v>1.8200925385550924E-3</v>
      </c>
      <c r="L17" s="148">
        <f>'3.3.4'!L17/'3.3.4.a'!$L$79</f>
        <v>1.7043069553304407E-3</v>
      </c>
      <c r="M17" s="221" t="s">
        <v>833</v>
      </c>
    </row>
    <row r="18" spans="1:13" s="108" customFormat="1" ht="20.100000000000001" customHeight="1" x14ac:dyDescent="0.25">
      <c r="A18" s="108">
        <v>2122</v>
      </c>
      <c r="B18" s="108" t="s">
        <v>837</v>
      </c>
      <c r="C18" s="258" t="s">
        <v>833</v>
      </c>
      <c r="D18" s="258" t="s">
        <v>833</v>
      </c>
      <c r="E18" s="258" t="s">
        <v>833</v>
      </c>
      <c r="F18" s="258" t="s">
        <v>833</v>
      </c>
      <c r="G18" s="258" t="s">
        <v>833</v>
      </c>
      <c r="H18" s="258" t="s">
        <v>833</v>
      </c>
      <c r="I18" s="258" t="s">
        <v>833</v>
      </c>
      <c r="J18" s="258" t="s">
        <v>833</v>
      </c>
      <c r="K18" s="258" t="s">
        <v>833</v>
      </c>
      <c r="L18" s="258" t="s">
        <v>833</v>
      </c>
      <c r="M18" s="258" t="s">
        <v>833</v>
      </c>
    </row>
    <row r="19" spans="1:13" ht="20.100000000000001" customHeight="1" x14ac:dyDescent="0.25">
      <c r="A19" s="32">
        <v>22</v>
      </c>
      <c r="B19" s="33" t="s">
        <v>245</v>
      </c>
      <c r="C19" s="213">
        <f>'3.3.4'!C19/'3.3.4.a'!$C$79</f>
        <v>2.6356948126913898E-2</v>
      </c>
      <c r="D19" s="213">
        <f>'3.3.4'!D19/'3.3.4.a'!$D$79</f>
        <v>2.6445839673282633E-2</v>
      </c>
      <c r="E19" s="213">
        <f>'3.3.4'!E19/'3.3.4.a'!$E$79</f>
        <v>2.6588589900524016E-2</v>
      </c>
      <c r="F19" s="213">
        <f>'3.3.4'!F19/'3.3.4.a'!$F$79</f>
        <v>2.4634486830694018E-2</v>
      </c>
      <c r="G19" s="213">
        <f>'3.3.4'!G19/'3.3.4.a'!$G$79</f>
        <v>2.6425725636241376E-2</v>
      </c>
      <c r="H19" s="213">
        <f>'3.3.4'!H19/'3.3.4.a'!$H$79</f>
        <v>2.5510026109624311E-2</v>
      </c>
      <c r="I19" s="213">
        <f>'3.3.4'!I19/'3.3.4.a'!$I$79</f>
        <v>2.6419301896886876E-2</v>
      </c>
      <c r="J19" s="213">
        <f>'3.3.4'!J19/'3.3.4.a'!$J$79</f>
        <v>2.4607661398625254E-2</v>
      </c>
      <c r="K19" s="213">
        <f>'3.3.4'!K19/'3.3.4.a'!$K$79</f>
        <v>2.6113316732790787E-2</v>
      </c>
      <c r="L19" s="213">
        <f>'3.3.4'!L19/'3.3.4.a'!$L$79</f>
        <v>2.7465604574908986E-2</v>
      </c>
      <c r="M19" s="213">
        <f>'3.3.4'!M19/'3.3.4.a'!$M$79</f>
        <v>2.8475202860766533E-2</v>
      </c>
    </row>
    <row r="20" spans="1:13" ht="20.100000000000001" customHeight="1" x14ac:dyDescent="0.25">
      <c r="A20" s="32">
        <v>23</v>
      </c>
      <c r="B20" s="33" t="s">
        <v>838</v>
      </c>
      <c r="C20" s="213">
        <f>'3.3.4'!C20/'3.3.4.a'!$C$79</f>
        <v>3.7386958364547035E-3</v>
      </c>
      <c r="D20" s="213">
        <f>'3.3.4'!D20/'3.3.4.a'!$D$79</f>
        <v>3.8962716736169788E-3</v>
      </c>
      <c r="E20" s="213">
        <f>'3.3.4'!E20/'3.3.4.a'!$E$79</f>
        <v>4.1898246226187803E-3</v>
      </c>
      <c r="F20" s="213">
        <f>'3.3.4'!F20/'3.3.4.a'!$F$79</f>
        <v>4.1835322441457273E-3</v>
      </c>
      <c r="G20" s="213">
        <f>'3.3.4'!G20/'3.3.4.a'!$G$79</f>
        <v>4.2890140199428632E-3</v>
      </c>
      <c r="H20" s="213">
        <f>'3.3.4'!H20/'3.3.4.a'!$H$79</f>
        <v>4.5922245069746469E-3</v>
      </c>
      <c r="I20" s="213">
        <f>'3.3.4'!I20/'3.3.4.a'!$I$79</f>
        <v>4.919250487799268E-3</v>
      </c>
      <c r="J20" s="213">
        <f>'3.3.4'!J20/'3.3.4.a'!$J$79</f>
        <v>4.9409633217130039E-3</v>
      </c>
      <c r="K20" s="213">
        <f>'3.3.4'!K20/'3.3.4.a'!$K$79</f>
        <v>4.897627522857554E-3</v>
      </c>
      <c r="L20" s="213">
        <f>'3.3.4'!L20/'3.3.4.a'!$L$79</f>
        <v>5.0805832635170099E-3</v>
      </c>
      <c r="M20" s="213">
        <f>'3.3.4'!M20/'3.3.4.a'!$M$79</f>
        <v>5.3143146131036136E-3</v>
      </c>
    </row>
    <row r="21" spans="1:13" ht="20.100000000000001" customHeight="1" x14ac:dyDescent="0.25">
      <c r="A21" s="32">
        <v>24</v>
      </c>
      <c r="B21" s="33" t="s">
        <v>839</v>
      </c>
      <c r="C21" s="213">
        <f>'3.3.4'!C21/'3.3.4.a'!$C$79</f>
        <v>2.826397572436145E-3</v>
      </c>
      <c r="D21" s="213">
        <f>'3.3.4'!D21/'3.3.4.a'!$D$79</f>
        <v>2.1189389352638832E-3</v>
      </c>
      <c r="E21" s="213">
        <f>'3.3.4'!E21/'3.3.4.a'!$E$79</f>
        <v>2.2451086041444402E-3</v>
      </c>
      <c r="F21" s="213">
        <f>'3.3.4'!F21/'3.3.4.a'!$F$79</f>
        <v>2.0249075949927888E-3</v>
      </c>
      <c r="G21" s="213">
        <f>'3.3.4'!G21/'3.3.4.a'!$G$79</f>
        <v>1.862869962317095E-3</v>
      </c>
      <c r="H21" s="213">
        <f>'3.3.4'!H21/'3.3.4.a'!$H$79</f>
        <v>2.8520755242562191E-3</v>
      </c>
      <c r="I21" s="213">
        <f>'3.3.4'!I21/'3.3.4.a'!$I$79</f>
        <v>1.5059967648767018E-3</v>
      </c>
      <c r="J21" s="213">
        <f>'3.3.4'!J21/'3.3.4.a'!$J$79</f>
        <v>7.857592855325269E-4</v>
      </c>
      <c r="K21" s="213">
        <f>'3.3.4'!K21/'3.3.4.a'!$K$79</f>
        <v>7.640802684102427E-4</v>
      </c>
      <c r="L21" s="213">
        <f>'3.3.4'!L21/'3.3.4.a'!$L$79</f>
        <v>6.5597987263015781E-4</v>
      </c>
      <c r="M21" s="213">
        <f>'3.3.4'!M21/'3.3.4.a'!$M$79</f>
        <v>6.7216354454495745E-4</v>
      </c>
    </row>
    <row r="22" spans="1:13" ht="20.100000000000001" customHeight="1" x14ac:dyDescent="0.25">
      <c r="A22" s="35">
        <v>241</v>
      </c>
      <c r="B22" s="36" t="s">
        <v>308</v>
      </c>
      <c r="C22" s="146">
        <f>'3.3.4'!C22/'3.3.4.a'!$C$79</f>
        <v>1.4938841298460799E-5</v>
      </c>
      <c r="D22" s="146">
        <f>'3.3.4'!D22/'3.3.4.a'!$D$79</f>
        <v>1.2241375398918584E-5</v>
      </c>
      <c r="E22" s="146">
        <f>'3.3.4'!E22/'3.3.4.a'!$E$79</f>
        <v>1.3696051728508389E-5</v>
      </c>
      <c r="F22" s="146">
        <f>'3.3.4'!F22/'3.3.4.a'!$F$79</f>
        <v>2.4444560585331385E-5</v>
      </c>
      <c r="G22" s="146">
        <f>'3.3.4'!G22/'3.3.4.a'!$G$79</f>
        <v>2.6950249435440145E-5</v>
      </c>
      <c r="H22" s="146">
        <f>'3.3.4'!H22/'3.3.4.a'!$H$79</f>
        <v>4.1526452961369857E-5</v>
      </c>
      <c r="I22" s="146">
        <f>'3.3.4'!I22/'3.3.4.a'!$I$79</f>
        <v>4.7780160782130109E-5</v>
      </c>
      <c r="J22" s="146">
        <f>'3.3.4'!J22/'3.3.4.a'!$J$79</f>
        <v>4.457619050316671E-5</v>
      </c>
      <c r="K22" s="146">
        <f>'3.3.4'!K22/'3.3.4.a'!$K$79</f>
        <v>6.6359746302443705E-5</v>
      </c>
      <c r="L22" s="146">
        <f>'3.3.4'!L22/'3.3.4.a'!$L$79</f>
        <v>5.2660821491660037E-5</v>
      </c>
      <c r="M22" s="146">
        <f>'3.3.4'!M22/'3.3.4.a'!$M$79</f>
        <v>9.0837325894851413E-5</v>
      </c>
    </row>
    <row r="23" spans="1:13" ht="20.100000000000001" customHeight="1" x14ac:dyDescent="0.25">
      <c r="A23" s="35">
        <v>242</v>
      </c>
      <c r="B23" s="36" t="s">
        <v>309</v>
      </c>
      <c r="C23" s="146">
        <f>'3.3.4'!C23/'3.3.4.a'!$C$79</f>
        <v>1.1655824556369638E-4</v>
      </c>
      <c r="D23" s="146">
        <f>'3.3.4'!D23/'3.3.4.a'!$D$79</f>
        <v>1.3574033988769682E-4</v>
      </c>
      <c r="E23" s="146">
        <f>'3.3.4'!E23/'3.3.4.a'!$E$79</f>
        <v>1.394321775196962E-4</v>
      </c>
      <c r="F23" s="146">
        <f>'3.3.4'!F23/'3.3.4.a'!$F$79</f>
        <v>1.5395942803428226E-4</v>
      </c>
      <c r="G23" s="146">
        <f>'3.3.4'!G23/'3.3.4.a'!$G$79</f>
        <v>1.8073019597379547E-4</v>
      </c>
      <c r="H23" s="146">
        <f>'3.3.4'!H23/'3.3.4.a'!$H$79</f>
        <v>2.4189548406037528E-4</v>
      </c>
      <c r="I23" s="146">
        <f>'3.3.4'!I23/'3.3.4.a'!$I$79</f>
        <v>3.0216498791907088E-4</v>
      </c>
      <c r="J23" s="146">
        <f>'3.3.4'!J23/'3.3.4.a'!$J$79</f>
        <v>2.9898126653522816E-4</v>
      </c>
      <c r="K23" s="146">
        <f>'3.3.4'!K23/'3.3.4.a'!$K$79</f>
        <v>2.7675782128307603E-4</v>
      </c>
      <c r="L23" s="146">
        <f>'3.3.4'!L23/'3.3.4.a'!$L$79</f>
        <v>3.1547537665940013E-4</v>
      </c>
      <c r="M23" s="146">
        <f>'3.3.4'!M23/'3.3.4.a'!$M$79</f>
        <v>3.2956110072549389E-4</v>
      </c>
    </row>
    <row r="24" spans="1:13" ht="20.100000000000001" customHeight="1" x14ac:dyDescent="0.25">
      <c r="A24" s="35">
        <v>243</v>
      </c>
      <c r="B24" s="36" t="s">
        <v>310</v>
      </c>
      <c r="C24" s="146">
        <f>'3.3.4'!C24/'3.3.4.a'!$C$79</f>
        <v>2.6949004855739878E-3</v>
      </c>
      <c r="D24" s="146">
        <f>'3.3.4'!D24/'3.3.4.a'!$D$79</f>
        <v>1.9709572199772679E-3</v>
      </c>
      <c r="E24" s="146">
        <f>'3.3.4'!E24/'3.3.4.a'!$E$79</f>
        <v>2.0919803748962358E-3</v>
      </c>
      <c r="F24" s="146">
        <f>'3.3.4'!F24/'3.3.4.a'!$F$79</f>
        <v>1.8465036063731752E-3</v>
      </c>
      <c r="G24" s="146">
        <f>'3.3.4'!G24/'3.3.4.a'!$G$79</f>
        <v>1.6551895169078592E-3</v>
      </c>
      <c r="H24" s="146">
        <f>'3.3.4'!H24/'3.3.4.a'!$H$79</f>
        <v>2.5686535872344739E-3</v>
      </c>
      <c r="I24" s="146">
        <f>'3.3.4'!I24/'3.3.4.a'!$I$79</f>
        <v>1.156051616175501E-3</v>
      </c>
      <c r="J24" s="146">
        <f>'3.3.4'!J24/'3.3.4.a'!$J$79</f>
        <v>4.4220182849413205E-4</v>
      </c>
      <c r="K24" s="146">
        <f>'3.3.4'!K24/'3.3.4.a'!$K$79</f>
        <v>4.2096270082472289E-4</v>
      </c>
      <c r="L24" s="146">
        <f>'3.3.4'!L24/'3.3.4.a'!$L$79</f>
        <v>2.878436744790976E-4</v>
      </c>
      <c r="M24" s="146">
        <f>'3.3.4'!M24/'3.3.4.a'!$M$79</f>
        <v>2.5176511792461223E-4</v>
      </c>
    </row>
    <row r="25" spans="1:13" ht="20.100000000000001" customHeight="1" x14ac:dyDescent="0.25">
      <c r="A25" s="32">
        <v>25</v>
      </c>
      <c r="B25" s="33" t="s">
        <v>248</v>
      </c>
      <c r="C25" s="213">
        <f>'3.3.4'!C25/'3.3.4.a'!$C$79</f>
        <v>3.6832718506415724E-5</v>
      </c>
      <c r="D25" s="213">
        <f>'3.3.4'!D25/'3.3.4.a'!$D$79</f>
        <v>3.8723790670010064E-5</v>
      </c>
      <c r="E25" s="213">
        <f>'3.3.4'!E25/'3.3.4.a'!$E$79</f>
        <v>3.2838148595153244E-5</v>
      </c>
      <c r="F25" s="213">
        <f>'3.3.4'!F25/'3.3.4.a'!$F$79</f>
        <v>4.677054092387322E-5</v>
      </c>
      <c r="G25" s="213">
        <f>'3.3.4'!G25/'3.3.4.a'!$G$79</f>
        <v>4.5692666806599739E-5</v>
      </c>
      <c r="H25" s="213">
        <f>'3.3.4'!H25/'3.3.4.a'!$H$79</f>
        <v>4.0160395327585854E-5</v>
      </c>
      <c r="I25" s="213">
        <f>'3.3.4'!I25/'3.3.4.a'!$I$79</f>
        <v>5.3465498638769581E-5</v>
      </c>
      <c r="J25" s="213">
        <f>'3.3.4'!J25/'3.3.4.a'!$J$79</f>
        <v>5.1566047106064804E-5</v>
      </c>
      <c r="K25" s="213">
        <f>'3.3.4'!K25/'3.3.4.a'!$K$79</f>
        <v>5.2363880670020775E-5</v>
      </c>
      <c r="L25" s="213">
        <f>'3.3.4'!L25/'3.3.4.a'!$L$79</f>
        <v>4.9676118122050766E-5</v>
      </c>
      <c r="M25" s="213">
        <f>'3.3.4'!M25/'3.3.4.a'!$M$79</f>
        <v>5.1465172955905656E-5</v>
      </c>
    </row>
    <row r="26" spans="1:13" ht="20.100000000000001" customHeight="1" x14ac:dyDescent="0.25">
      <c r="A26" s="35">
        <v>251</v>
      </c>
      <c r="B26" s="36" t="s">
        <v>311</v>
      </c>
      <c r="C26" s="146">
        <f>'3.3.4'!C26/'3.3.4.a'!$C$79</f>
        <v>0</v>
      </c>
      <c r="D26" s="146">
        <f>'3.3.4'!D26/'3.3.4.a'!$D$79</f>
        <v>0</v>
      </c>
      <c r="E26" s="146">
        <f>'3.3.4'!E26/'3.3.4.a'!$E$79</f>
        <v>0</v>
      </c>
      <c r="F26" s="146">
        <f>'3.3.4'!F26/'3.3.4.a'!$F$79</f>
        <v>0</v>
      </c>
      <c r="G26" s="146">
        <f>'3.3.4'!G26/'3.3.4.a'!$G$79</f>
        <v>0</v>
      </c>
      <c r="H26" s="146">
        <f>'3.3.4'!H26/'3.3.4.a'!$H$79</f>
        <v>0</v>
      </c>
      <c r="I26" s="146">
        <f>'3.3.4'!I26/'3.3.4.a'!$I$79</f>
        <v>0</v>
      </c>
      <c r="J26" s="146">
        <f>'3.3.4'!J26/'3.3.4.a'!$J$79</f>
        <v>0</v>
      </c>
      <c r="K26" s="146">
        <f>'3.3.4'!K26/'3.3.4.a'!$K$79</f>
        <v>0</v>
      </c>
      <c r="L26" s="146">
        <f>'3.3.4'!L26/'3.3.4.a'!$L$79</f>
        <v>0</v>
      </c>
      <c r="M26" s="146">
        <f>'3.3.4'!M26/'3.3.4.a'!$M$79</f>
        <v>0</v>
      </c>
    </row>
    <row r="27" spans="1:13" ht="20.100000000000001" customHeight="1" x14ac:dyDescent="0.25">
      <c r="A27" s="35">
        <v>252</v>
      </c>
      <c r="B27" s="36" t="s">
        <v>312</v>
      </c>
      <c r="C27" s="146">
        <f>'3.3.4'!C27/'3.3.4.a'!$C$79</f>
        <v>3.6832718506415724E-5</v>
      </c>
      <c r="D27" s="146">
        <f>'3.3.4'!D27/'3.3.4.a'!$D$79</f>
        <v>3.8723790670010064E-5</v>
      </c>
      <c r="E27" s="146">
        <f>'3.3.4'!E27/'3.3.4.a'!$E$79</f>
        <v>3.2838148595153244E-5</v>
      </c>
      <c r="F27" s="146">
        <f>'3.3.4'!F27/'3.3.4.a'!$F$79</f>
        <v>4.677054092387322E-5</v>
      </c>
      <c r="G27" s="146">
        <f>'3.3.4'!G27/'3.3.4.a'!$G$79</f>
        <v>4.5692666806599739E-5</v>
      </c>
      <c r="H27" s="146">
        <f>'3.3.4'!H27/'3.3.4.a'!$H$79</f>
        <v>4.0160395327585854E-5</v>
      </c>
      <c r="I27" s="146">
        <f>'3.3.4'!I27/'3.3.4.a'!$I$79</f>
        <v>5.3465498638769581E-5</v>
      </c>
      <c r="J27" s="146">
        <f>'3.3.4'!J27/'3.3.4.a'!$J$79</f>
        <v>5.1566047106064804E-5</v>
      </c>
      <c r="K27" s="146">
        <f>'3.3.4'!K27/'3.3.4.a'!$K$79</f>
        <v>5.2363880670020775E-5</v>
      </c>
      <c r="L27" s="146">
        <f>'3.3.4'!L27/'3.3.4.a'!$L$79</f>
        <v>4.9676118122050766E-5</v>
      </c>
      <c r="M27" s="146">
        <f>'3.3.4'!M27/'3.3.4.a'!$M$79</f>
        <v>5.1465172955905656E-5</v>
      </c>
    </row>
    <row r="28" spans="1:13" ht="20.100000000000001" customHeight="1" x14ac:dyDescent="0.25">
      <c r="A28" s="35">
        <v>253</v>
      </c>
      <c r="B28" s="36" t="s">
        <v>313</v>
      </c>
      <c r="C28" s="146">
        <f>'3.3.4'!C28/'3.3.4.a'!$C$79</f>
        <v>0</v>
      </c>
      <c r="D28" s="146">
        <f>'3.3.4'!D28/'3.3.4.a'!$D$79</f>
        <v>0</v>
      </c>
      <c r="E28" s="146">
        <f>'3.3.4'!E28/'3.3.4.a'!$E$79</f>
        <v>0</v>
      </c>
      <c r="F28" s="146">
        <f>'3.3.4'!F28/'3.3.4.a'!$F$79</f>
        <v>0</v>
      </c>
      <c r="G28" s="146">
        <f>'3.3.4'!G28/'3.3.4.a'!$G$79</f>
        <v>0</v>
      </c>
      <c r="H28" s="146">
        <f>'3.3.4'!H28/'3.3.4.a'!$H$79</f>
        <v>0</v>
      </c>
      <c r="I28" s="146">
        <f>'3.3.4'!I28/'3.3.4.a'!$I$79</f>
        <v>0</v>
      </c>
      <c r="J28" s="146">
        <f>'3.3.4'!J28/'3.3.4.a'!$J$79</f>
        <v>0</v>
      </c>
      <c r="K28" s="146">
        <f>'3.3.4'!K28/'3.3.4.a'!$K$79</f>
        <v>0</v>
      </c>
      <c r="L28" s="146">
        <f>'3.3.4'!L28/'3.3.4.a'!$L$79</f>
        <v>0</v>
      </c>
      <c r="M28" s="146">
        <f>'3.3.4'!M28/'3.3.4.a'!$M$79</f>
        <v>0</v>
      </c>
    </row>
    <row r="29" spans="1:13" ht="20.100000000000001" customHeight="1" x14ac:dyDescent="0.25">
      <c r="A29" s="32">
        <v>26</v>
      </c>
      <c r="B29" s="33" t="s">
        <v>243</v>
      </c>
      <c r="C29" s="213">
        <f>'3.3.4'!C29/'3.3.4.a'!$C$79</f>
        <v>5.0292850752013132E-4</v>
      </c>
      <c r="D29" s="213">
        <f>'3.3.4'!D29/'3.3.4.a'!$D$79</f>
        <v>3.6504438040461734E-4</v>
      </c>
      <c r="E29" s="213">
        <f>'3.3.4'!E29/'3.3.4.a'!$E$79</f>
        <v>3.5436739609626236E-4</v>
      </c>
      <c r="F29" s="213">
        <f>'3.3.4'!F29/'3.3.4.a'!$F$79</f>
        <v>5.6526247109200413E-4</v>
      </c>
      <c r="G29" s="213">
        <f>'3.3.4'!G29/'3.3.4.a'!$G$79</f>
        <v>5.8314655260343696E-4</v>
      </c>
      <c r="H29" s="213">
        <f>'3.3.4'!H29/'3.3.4.a'!$H$79</f>
        <v>7.3953004143164866E-4</v>
      </c>
      <c r="I29" s="213">
        <f>'3.3.4'!I29/'3.3.4.a'!$I$79</f>
        <v>8.4235735311775678E-4</v>
      </c>
      <c r="J29" s="213">
        <f>'3.3.4'!J29/'3.3.4.a'!$J$79</f>
        <v>7.5968338671328502E-4</v>
      </c>
      <c r="K29" s="213">
        <f>'3.3.4'!K29/'3.3.4.a'!$K$79</f>
        <v>7.883723256051241E-4</v>
      </c>
      <c r="L29" s="213">
        <f>'3.3.4'!L29/'3.3.4.a'!$L$79</f>
        <v>4.5109116945544781E-4</v>
      </c>
      <c r="M29" s="213">
        <f>'3.3.4'!M29/'3.3.4.a'!$M$79</f>
        <v>4.7633579947398022E-4</v>
      </c>
    </row>
    <row r="30" spans="1:13" ht="20.100000000000001" customHeight="1" x14ac:dyDescent="0.25">
      <c r="A30" s="35">
        <v>261</v>
      </c>
      <c r="B30" s="36" t="s">
        <v>314</v>
      </c>
      <c r="C30" s="146">
        <f>'3.3.4'!C30/'3.3.4.a'!$C$79</f>
        <v>0</v>
      </c>
      <c r="D30" s="146">
        <f>'3.3.4'!D30/'3.3.4.a'!$D$79</f>
        <v>0</v>
      </c>
      <c r="E30" s="146">
        <f>'3.3.4'!E30/'3.3.4.a'!$E$79</f>
        <v>0</v>
      </c>
      <c r="F30" s="146">
        <f>'3.3.4'!F30/'3.3.4.a'!$F$79</f>
        <v>0</v>
      </c>
      <c r="G30" s="146">
        <f>'3.3.4'!G30/'3.3.4.a'!$G$79</f>
        <v>0</v>
      </c>
      <c r="H30" s="146">
        <f>'3.3.4'!H30/'3.3.4.a'!$H$79</f>
        <v>0</v>
      </c>
      <c r="I30" s="146">
        <f>'3.3.4'!I30/'3.3.4.a'!$I$79</f>
        <v>0</v>
      </c>
      <c r="J30" s="146">
        <f>'3.3.4'!J30/'3.3.4.a'!$J$79</f>
        <v>0</v>
      </c>
      <c r="K30" s="146">
        <f>'3.3.4'!K30/'3.3.4.a'!$K$79</f>
        <v>0</v>
      </c>
      <c r="L30" s="146">
        <f>'3.3.4'!L30/'3.3.4.a'!$L$79</f>
        <v>0</v>
      </c>
      <c r="M30" s="273" t="s">
        <v>833</v>
      </c>
    </row>
    <row r="31" spans="1:13" ht="20.100000000000001" customHeight="1" x14ac:dyDescent="0.25">
      <c r="A31" s="107">
        <v>2611</v>
      </c>
      <c r="B31" s="107" t="s">
        <v>286</v>
      </c>
      <c r="C31" s="217">
        <f>'3.3.4'!C31/'3.3.4.a'!$C$79</f>
        <v>0</v>
      </c>
      <c r="D31" s="217">
        <f>'3.3.4'!D31/'3.3.4.a'!$D$79</f>
        <v>0</v>
      </c>
      <c r="E31" s="217">
        <f>'3.3.4'!E31/'3.3.4.a'!$E$79</f>
        <v>0</v>
      </c>
      <c r="F31" s="217">
        <f>'3.3.4'!F31/'3.3.4.a'!$F$79</f>
        <v>0</v>
      </c>
      <c r="G31" s="217">
        <f>'3.3.4'!G31/'3.3.4.a'!$G$79</f>
        <v>0</v>
      </c>
      <c r="H31" s="217">
        <f>'3.3.4'!H31/'3.3.4.a'!$H$79</f>
        <v>0</v>
      </c>
      <c r="I31" s="217">
        <f>'3.3.4'!I31/'3.3.4.a'!$I$79</f>
        <v>0</v>
      </c>
      <c r="J31" s="217">
        <f>'3.3.4'!J31/'3.3.4.a'!$J$79</f>
        <v>0</v>
      </c>
      <c r="K31" s="217">
        <f>'3.3.4'!K31/'3.3.4.a'!$K$79</f>
        <v>0</v>
      </c>
      <c r="L31" s="217">
        <f>'3.3.4'!L31/'3.3.4.a'!$L$79</f>
        <v>0</v>
      </c>
      <c r="M31" s="279" t="s">
        <v>833</v>
      </c>
    </row>
    <row r="32" spans="1:13" ht="20.100000000000001" customHeight="1" x14ac:dyDescent="0.25">
      <c r="A32" s="107">
        <v>2612</v>
      </c>
      <c r="B32" s="107" t="s">
        <v>287</v>
      </c>
      <c r="C32" s="217">
        <f>'3.3.4'!C32/'3.3.4.a'!$C$79</f>
        <v>0</v>
      </c>
      <c r="D32" s="217">
        <f>'3.3.4'!D32/'3.3.4.a'!$D$79</f>
        <v>0</v>
      </c>
      <c r="E32" s="217">
        <f>'3.3.4'!E32/'3.3.4.a'!$E$79</f>
        <v>0</v>
      </c>
      <c r="F32" s="217">
        <f>'3.3.4'!F32/'3.3.4.a'!$F$79</f>
        <v>0</v>
      </c>
      <c r="G32" s="217">
        <f>'3.3.4'!G32/'3.3.4.a'!$G$79</f>
        <v>0</v>
      </c>
      <c r="H32" s="217">
        <f>'3.3.4'!H32/'3.3.4.a'!$H$79</f>
        <v>0</v>
      </c>
      <c r="I32" s="217">
        <f>'3.3.4'!I32/'3.3.4.a'!$I$79</f>
        <v>0</v>
      </c>
      <c r="J32" s="217">
        <f>'3.3.4'!J32/'3.3.4.a'!$J$79</f>
        <v>0</v>
      </c>
      <c r="K32" s="217">
        <f>'3.3.4'!K32/'3.3.4.a'!$K$79</f>
        <v>0</v>
      </c>
      <c r="L32" s="217">
        <f>'3.3.4'!L32/'3.3.4.a'!$L$79</f>
        <v>0</v>
      </c>
      <c r="M32" s="279" t="s">
        <v>833</v>
      </c>
    </row>
    <row r="33" spans="1:13" ht="20.100000000000001" customHeight="1" x14ac:dyDescent="0.25">
      <c r="A33" s="35">
        <v>262</v>
      </c>
      <c r="B33" s="36" t="s">
        <v>315</v>
      </c>
      <c r="C33" s="146">
        <f>'3.3.4'!C33/'3.3.4.a'!$C$79</f>
        <v>2.3294131961448817E-6</v>
      </c>
      <c r="D33" s="146">
        <f>'3.3.4'!D33/'3.3.4.a'!$D$79</f>
        <v>7.9279565175069264E-7</v>
      </c>
      <c r="E33" s="146">
        <f>'3.3.4'!E33/'3.3.4.a'!$E$79</f>
        <v>8.9561703594779388E-7</v>
      </c>
      <c r="F33" s="146">
        <f>'3.3.4'!F33/'3.3.4.a'!$F$79</f>
        <v>9.3017171144449746E-7</v>
      </c>
      <c r="G33" s="146">
        <f>'3.3.4'!G33/'3.3.4.a'!$G$79</f>
        <v>4.2370751068575919E-7</v>
      </c>
      <c r="H33" s="146">
        <f>'3.3.4'!H33/'3.3.4.a'!$H$79</f>
        <v>2.8466858479128766E-8</v>
      </c>
      <c r="I33" s="146">
        <f>'3.3.4'!I33/'3.3.4.a'!$I$79</f>
        <v>5.629088508369637E-7</v>
      </c>
      <c r="J33" s="146">
        <f>'3.3.4'!J33/'3.3.4.a'!$J$79</f>
        <v>2.2401556059931287E-7</v>
      </c>
      <c r="K33" s="146">
        <f>'3.3.4'!K33/'3.3.4.a'!$K$79</f>
        <v>3.044135476427445E-7</v>
      </c>
      <c r="L33" s="146">
        <f>'3.3.4'!L33/'3.3.4.a'!$L$79</f>
        <v>3.6546002630323672E-7</v>
      </c>
      <c r="M33" s="273" t="s">
        <v>833</v>
      </c>
    </row>
    <row r="34" spans="1:13" ht="20.100000000000001" customHeight="1" x14ac:dyDescent="0.25">
      <c r="A34" s="107">
        <v>2621</v>
      </c>
      <c r="B34" s="107" t="s">
        <v>286</v>
      </c>
      <c r="C34" s="217">
        <f>'3.3.4'!C34/'3.3.4.a'!$C$79</f>
        <v>2.1341255664466462E-6</v>
      </c>
      <c r="D34" s="217">
        <f>'3.3.4'!D34/'3.3.4.a'!$D$79</f>
        <v>5.3631822816198404E-7</v>
      </c>
      <c r="E34" s="217">
        <f>'3.3.4'!E34/'3.3.4.a'!$E$79</f>
        <v>7.48719500037385E-8</v>
      </c>
      <c r="F34" s="217">
        <f>'3.3.4'!F34/'3.3.4.a'!$F$79</f>
        <v>8.0912341448254274E-7</v>
      </c>
      <c r="G34" s="217">
        <f>'3.3.4'!G34/'3.3.4.a'!$G$79</f>
        <v>5.3030010799534101E-8</v>
      </c>
      <c r="H34" s="217">
        <f>'3.3.4'!H34/'3.3.4.a'!$H$79</f>
        <v>2.1278536078749963E-8</v>
      </c>
      <c r="I34" s="217">
        <f>'3.3.4'!I34/'3.3.4.a'!$I$79</f>
        <v>6.5377605063892014E-8</v>
      </c>
      <c r="J34" s="217">
        <f>'3.3.4'!J34/'3.3.4.a'!$J$79</f>
        <v>1.8668342424294452E-7</v>
      </c>
      <c r="K34" s="217">
        <f>'3.3.4'!K34/'3.3.4.a'!$K$79</f>
        <v>1.4353182924215833E-7</v>
      </c>
      <c r="L34" s="217">
        <f>'3.3.4'!L34/'3.3.4.a'!$L$79</f>
        <v>3.6253303008338323E-7</v>
      </c>
      <c r="M34" s="279" t="s">
        <v>833</v>
      </c>
    </row>
    <row r="35" spans="1:13" ht="20.100000000000001" customHeight="1" x14ac:dyDescent="0.25">
      <c r="A35" s="107">
        <v>2622</v>
      </c>
      <c r="B35" s="107" t="s">
        <v>287</v>
      </c>
      <c r="C35" s="217">
        <f>'3.3.4'!C35/'3.3.4.a'!$C$79</f>
        <v>1.9528762969823565E-7</v>
      </c>
      <c r="D35" s="217">
        <f>'3.3.4'!D35/'3.3.4.a'!$D$79</f>
        <v>2.5647742358870865E-7</v>
      </c>
      <c r="E35" s="217">
        <f>'3.3.4'!E35/'3.3.4.a'!$E$79</f>
        <v>8.2074508594405538E-7</v>
      </c>
      <c r="F35" s="217">
        <f>'3.3.4'!F35/'3.3.4.a'!$F$79</f>
        <v>1.2104829696195473E-7</v>
      </c>
      <c r="G35" s="217">
        <f>'3.3.4'!G35/'3.3.4.a'!$G$79</f>
        <v>3.7067749988622507E-7</v>
      </c>
      <c r="H35" s="217">
        <f>'3.3.4'!H35/'3.3.4.a'!$H$79</f>
        <v>7.1883224003787997E-9</v>
      </c>
      <c r="I35" s="217">
        <f>'3.3.4'!I35/'3.3.4.a'!$I$79</f>
        <v>4.9753124577307167E-7</v>
      </c>
      <c r="J35" s="217">
        <f>'3.3.4'!J35/'3.3.4.a'!$J$79</f>
        <v>3.7332136356368364E-8</v>
      </c>
      <c r="K35" s="217">
        <f>'3.3.4'!K35/'3.3.4.a'!$K$79</f>
        <v>1.6088171840058616E-7</v>
      </c>
      <c r="L35" s="217">
        <f>'3.3.4'!L35/'3.3.4.a'!$L$79</f>
        <v>2.9269962198534687E-9</v>
      </c>
      <c r="M35" s="279" t="s">
        <v>833</v>
      </c>
    </row>
    <row r="36" spans="1:13" ht="20.100000000000001" customHeight="1" x14ac:dyDescent="0.25">
      <c r="A36" s="35">
        <v>263</v>
      </c>
      <c r="B36" s="36" t="s">
        <v>310</v>
      </c>
      <c r="C36" s="146">
        <f>'3.3.4'!C36/'3.3.4.a'!$C$79</f>
        <v>5.0059909432398646E-4</v>
      </c>
      <c r="D36" s="146">
        <f>'3.3.4'!D36/'3.3.4.a'!$D$79</f>
        <v>3.6425158475286663E-4</v>
      </c>
      <c r="E36" s="146">
        <f>'3.3.4'!E36/'3.3.4.a'!$E$79</f>
        <v>3.5347177906031453E-4</v>
      </c>
      <c r="F36" s="146">
        <f>'3.3.4'!F36/'3.3.4.a'!$F$79</f>
        <v>5.6433229938055969E-4</v>
      </c>
      <c r="G36" s="146">
        <f>'3.3.4'!G36/'3.3.4.a'!$G$79</f>
        <v>5.8272284509275124E-4</v>
      </c>
      <c r="H36" s="146">
        <f>'3.3.4'!H36/'3.3.4.a'!$H$79</f>
        <v>7.3950157457316947E-4</v>
      </c>
      <c r="I36" s="146">
        <f>'3.3.4'!I36/'3.3.4.a'!$I$79</f>
        <v>8.4179444426691979E-4</v>
      </c>
      <c r="J36" s="146">
        <f>'3.3.4'!J36/'3.3.4.a'!$J$79</f>
        <v>7.5945937115268571E-4</v>
      </c>
      <c r="K36" s="146">
        <f>'3.3.4'!K36/'3.3.4.a'!$K$79</f>
        <v>7.8806791205748123E-4</v>
      </c>
      <c r="L36" s="146">
        <f>'3.3.4'!L36/'3.3.4.a'!$L$79</f>
        <v>4.5072570942914457E-4</v>
      </c>
      <c r="M36" s="146">
        <f>'3.3.4'!M36/'3.3.4.a'!$M$79</f>
        <v>4.7633579947398022E-4</v>
      </c>
    </row>
    <row r="37" spans="1:13" ht="20.100000000000001" customHeight="1" x14ac:dyDescent="0.25">
      <c r="A37" s="107">
        <v>2631</v>
      </c>
      <c r="B37" s="107" t="s">
        <v>286</v>
      </c>
      <c r="C37" s="217">
        <f>'3.3.4'!C37/'3.3.4.a'!$C$79</f>
        <v>3.1007396397274008E-4</v>
      </c>
      <c r="D37" s="217">
        <f>'3.3.4'!D37/'3.3.4.a'!$D$79</f>
        <v>3.4064223420942691E-4</v>
      </c>
      <c r="E37" s="217">
        <f>'3.3.4'!E37/'3.3.4.a'!$E$79</f>
        <v>3.3023264330899984E-4</v>
      </c>
      <c r="F37" s="217">
        <f>'3.3.4'!F37/'3.3.4.a'!$F$79</f>
        <v>5.0491533010162202E-4</v>
      </c>
      <c r="G37" s="217">
        <f>'3.3.4'!G37/'3.3.4.a'!$G$79</f>
        <v>5.2972693047292311E-4</v>
      </c>
      <c r="H37" s="217">
        <f>'3.3.4'!H37/'3.3.4.a'!$H$79</f>
        <v>6.6648215514416046E-4</v>
      </c>
      <c r="I37" s="217">
        <f>'3.3.4'!I37/'3.3.4.a'!$I$79</f>
        <v>7.6602240294446869E-4</v>
      </c>
      <c r="J37" s="217">
        <f>'3.3.4'!J37/'3.3.4.a'!$J$79</f>
        <v>7.1901201823272338E-4</v>
      </c>
      <c r="K37" s="217">
        <f>'3.3.4'!K37/'3.3.4.a'!$K$79</f>
        <v>7.3595574058777508E-4</v>
      </c>
      <c r="L37" s="217">
        <f>'3.3.4'!L37/'3.3.4.a'!$L$79</f>
        <v>4.2788416701185011E-4</v>
      </c>
      <c r="M37" s="279" t="s">
        <v>833</v>
      </c>
    </row>
    <row r="38" spans="1:13" ht="20.100000000000001" customHeight="1" x14ac:dyDescent="0.25">
      <c r="A38" s="107">
        <v>2632</v>
      </c>
      <c r="B38" s="107" t="s">
        <v>287</v>
      </c>
      <c r="C38" s="217">
        <f>'3.3.4'!C38/'3.3.4.a'!$C$79</f>
        <v>1.9052513035124646E-4</v>
      </c>
      <c r="D38" s="217">
        <f>'3.3.4'!D38/'3.3.4.a'!$D$79</f>
        <v>2.3609350543439765E-5</v>
      </c>
      <c r="E38" s="217">
        <f>'3.3.4'!E38/'3.3.4.a'!$E$79</f>
        <v>2.3239135751314709E-5</v>
      </c>
      <c r="F38" s="217">
        <f>'3.3.4'!F38/'3.3.4.a'!$F$79</f>
        <v>5.9416969278937591E-5</v>
      </c>
      <c r="G38" s="217">
        <f>'3.3.4'!G38/'3.3.4.a'!$G$79</f>
        <v>5.2995914619828194E-5</v>
      </c>
      <c r="H38" s="217">
        <f>'3.3.4'!H38/'3.3.4.a'!$H$79</f>
        <v>7.3019419429009075E-5</v>
      </c>
      <c r="I38" s="217">
        <f>'3.3.4'!I38/'3.3.4.a'!$I$79</f>
        <v>7.5772041322451136E-5</v>
      </c>
      <c r="J38" s="217">
        <f>'3.3.4'!J38/'3.3.4.a'!$J$79</f>
        <v>4.0447352919962305E-5</v>
      </c>
      <c r="K38" s="217">
        <f>'3.3.4'!K38/'3.3.4.a'!$K$79</f>
        <v>5.2112171469706284E-5</v>
      </c>
      <c r="L38" s="217">
        <f>'3.3.4'!L38/'3.3.4.a'!$L$79</f>
        <v>2.2841542417294457E-5</v>
      </c>
      <c r="M38" s="279" t="s">
        <v>833</v>
      </c>
    </row>
    <row r="39" spans="1:13" ht="20.100000000000001" customHeight="1" x14ac:dyDescent="0.25">
      <c r="A39" s="32">
        <v>27</v>
      </c>
      <c r="B39" s="33" t="s">
        <v>580</v>
      </c>
      <c r="C39" s="213">
        <f>'3.3.4'!C39/'3.3.4.a'!$C$79</f>
        <v>4.1435999654775056E-3</v>
      </c>
      <c r="D39" s="213">
        <f>'3.3.4'!D39/'3.3.4.a'!$D$79</f>
        <v>4.1927502306130515E-3</v>
      </c>
      <c r="E39" s="213">
        <f>'3.3.4'!E39/'3.3.4.a'!$E$79</f>
        <v>4.4727404188480754E-3</v>
      </c>
      <c r="F39" s="213">
        <f>'3.3.4'!F39/'3.3.4.a'!$F$79</f>
        <v>4.4686517538946573E-3</v>
      </c>
      <c r="G39" s="213">
        <f>'3.3.4'!G39/'3.3.4.a'!$G$79</f>
        <v>5.0998684822240797E-3</v>
      </c>
      <c r="H39" s="213">
        <f>'3.3.4'!H39/'3.3.4.a'!$H$79</f>
        <v>5.5573270650189077E-3</v>
      </c>
      <c r="I39" s="213">
        <f>'3.3.4'!I39/'3.3.4.a'!$I$79</f>
        <v>6.1852451169214446E-3</v>
      </c>
      <c r="J39" s="213">
        <f>'3.3.4'!J39/'3.3.4.a'!$J$79</f>
        <v>6.708703228183969E-3</v>
      </c>
      <c r="K39" s="213">
        <f>'3.3.4'!K39/'3.3.4.a'!$K$79</f>
        <v>7.0823949116415631E-3</v>
      </c>
      <c r="L39" s="213">
        <f>'3.3.4'!L39/'3.3.4.a'!$L$79</f>
        <v>7.5306841795834177E-3</v>
      </c>
      <c r="M39" s="213">
        <f>'3.3.4'!M39/'3.3.4.a'!$M$79</f>
        <v>7.7289139598079185E-3</v>
      </c>
    </row>
    <row r="40" spans="1:13" ht="20.100000000000001" customHeight="1" x14ac:dyDescent="0.25">
      <c r="A40" s="35">
        <v>271</v>
      </c>
      <c r="B40" s="36" t="s">
        <v>316</v>
      </c>
      <c r="C40" s="146">
        <f>'3.3.4'!C40/'3.3.4.a'!$C$79</f>
        <v>0</v>
      </c>
      <c r="D40" s="146">
        <f>'3.3.4'!D40/'3.3.4.a'!$D$79</f>
        <v>0</v>
      </c>
      <c r="E40" s="146">
        <f>'3.3.4'!E40/'3.3.4.a'!$E$79</f>
        <v>0</v>
      </c>
      <c r="F40" s="146">
        <f>'3.3.4'!F40/'3.3.4.a'!$F$79</f>
        <v>0</v>
      </c>
      <c r="G40" s="146">
        <f>'3.3.4'!G40/'3.3.4.a'!$G$79</f>
        <v>0</v>
      </c>
      <c r="H40" s="146">
        <f>'3.3.4'!H40/'3.3.4.a'!$H$79</f>
        <v>0</v>
      </c>
      <c r="I40" s="146">
        <f>'3.3.4'!I40/'3.3.4.a'!$I$79</f>
        <v>0</v>
      </c>
      <c r="J40" s="146">
        <f>'3.3.4'!J40/'3.3.4.a'!$J$79</f>
        <v>0</v>
      </c>
      <c r="K40" s="146">
        <f>'3.3.4'!K40/'3.3.4.a'!$K$79</f>
        <v>0</v>
      </c>
      <c r="L40" s="146">
        <f>'3.3.4'!L40/'3.3.4.a'!$L$79</f>
        <v>0</v>
      </c>
      <c r="M40" s="146">
        <f>'3.3.4'!M40/'3.3.4.a'!$M$79</f>
        <v>0</v>
      </c>
    </row>
    <row r="41" spans="1:13" s="109" customFormat="1" ht="20.100000000000001" customHeight="1" x14ac:dyDescent="0.25">
      <c r="A41" s="60" t="s">
        <v>504</v>
      </c>
      <c r="B41" s="109" t="s">
        <v>505</v>
      </c>
      <c r="C41" s="148">
        <f>'3.3.4'!C41/'3.3.4.a'!$C$79</f>
        <v>0</v>
      </c>
      <c r="D41" s="148">
        <f>'3.3.4'!D41/'3.3.4.a'!$D$79</f>
        <v>0</v>
      </c>
      <c r="E41" s="148">
        <f>'3.3.4'!E41/'3.3.4.a'!$E$79</f>
        <v>0</v>
      </c>
      <c r="F41" s="148">
        <f>'3.3.4'!F41/'3.3.4.a'!$F$79</f>
        <v>0</v>
      </c>
      <c r="G41" s="148">
        <f>'3.3.4'!G41/'3.3.4.a'!$G$79</f>
        <v>0</v>
      </c>
      <c r="H41" s="148">
        <f>'3.3.4'!H41/'3.3.4.a'!$H$79</f>
        <v>0</v>
      </c>
      <c r="I41" s="148">
        <f>'3.3.4'!I41/'3.3.4.a'!$I$79</f>
        <v>0</v>
      </c>
      <c r="J41" s="148">
        <f>'3.3.4'!J41/'3.3.4.a'!$J$79</f>
        <v>0</v>
      </c>
      <c r="K41" s="148">
        <f>'3.3.4'!K41/'3.3.4.a'!$K$79</f>
        <v>0</v>
      </c>
      <c r="L41" s="148">
        <f>'3.3.4'!L41/'3.3.4.a'!$L$79</f>
        <v>0</v>
      </c>
      <c r="M41" s="148">
        <f>'3.3.4'!M41/'3.3.4.a'!$M$79</f>
        <v>0</v>
      </c>
    </row>
    <row r="42" spans="1:13" s="109" customFormat="1" ht="20.100000000000001" customHeight="1" x14ac:dyDescent="0.25">
      <c r="A42" s="60" t="s">
        <v>506</v>
      </c>
      <c r="B42" s="109" t="s">
        <v>507</v>
      </c>
      <c r="C42" s="148">
        <f>'3.3.4'!C42/'3.3.4.a'!$C$79</f>
        <v>0</v>
      </c>
      <c r="D42" s="148">
        <f>'3.3.4'!D42/'3.3.4.a'!$D$79</f>
        <v>0</v>
      </c>
      <c r="E42" s="148">
        <f>'3.3.4'!E42/'3.3.4.a'!$E$79</f>
        <v>0</v>
      </c>
      <c r="F42" s="148">
        <f>'3.3.4'!F42/'3.3.4.a'!$F$79</f>
        <v>0</v>
      </c>
      <c r="G42" s="148">
        <f>'3.3.4'!G42/'3.3.4.a'!$G$79</f>
        <v>0</v>
      </c>
      <c r="H42" s="148">
        <f>'3.3.4'!H42/'3.3.4.a'!$H$79</f>
        <v>0</v>
      </c>
      <c r="I42" s="148">
        <f>'3.3.4'!I42/'3.3.4.a'!$I$79</f>
        <v>0</v>
      </c>
      <c r="J42" s="148">
        <f>'3.3.4'!J42/'3.3.4.a'!$J$79</f>
        <v>0</v>
      </c>
      <c r="K42" s="148">
        <f>'3.3.4'!K42/'3.3.4.a'!$K$79</f>
        <v>0</v>
      </c>
      <c r="L42" s="148">
        <f>'3.3.4'!L42/'3.3.4.a'!$L$79</f>
        <v>0</v>
      </c>
      <c r="M42" s="148">
        <f>'3.3.4'!M42/'3.3.4.a'!$M$79</f>
        <v>0</v>
      </c>
    </row>
    <row r="43" spans="1:13" s="109" customFormat="1" ht="20.100000000000001" customHeight="1" x14ac:dyDescent="0.25">
      <c r="A43" s="60" t="s">
        <v>508</v>
      </c>
      <c r="B43" s="109" t="s">
        <v>509</v>
      </c>
      <c r="C43" s="148">
        <f>'3.3.4'!C43/'3.3.4.a'!$C$79</f>
        <v>0</v>
      </c>
      <c r="D43" s="148">
        <f>'3.3.4'!D43/'3.3.4.a'!$D$79</f>
        <v>0</v>
      </c>
      <c r="E43" s="148">
        <f>'3.3.4'!E43/'3.3.4.a'!$E$79</f>
        <v>0</v>
      </c>
      <c r="F43" s="148">
        <f>'3.3.4'!F43/'3.3.4.a'!$F$79</f>
        <v>0</v>
      </c>
      <c r="G43" s="148">
        <f>'3.3.4'!G43/'3.3.4.a'!$G$79</f>
        <v>0</v>
      </c>
      <c r="H43" s="148">
        <f>'3.3.4'!H43/'3.3.4.a'!$H$79</f>
        <v>0</v>
      </c>
      <c r="I43" s="148">
        <f>'3.3.4'!I43/'3.3.4.a'!$I$79</f>
        <v>0</v>
      </c>
      <c r="J43" s="148">
        <f>'3.3.4'!J43/'3.3.4.a'!$J$79</f>
        <v>0</v>
      </c>
      <c r="K43" s="148">
        <f>'3.3.4'!K43/'3.3.4.a'!$K$79</f>
        <v>0</v>
      </c>
      <c r="L43" s="148">
        <f>'3.3.4'!L43/'3.3.4.a'!$L$79</f>
        <v>0</v>
      </c>
      <c r="M43" s="148">
        <f>'3.3.4'!M43/'3.3.4.a'!$M$79</f>
        <v>0</v>
      </c>
    </row>
    <row r="44" spans="1:13" s="109" customFormat="1" ht="20.100000000000001" customHeight="1" x14ac:dyDescent="0.25">
      <c r="A44" s="60" t="s">
        <v>510</v>
      </c>
      <c r="B44" s="109" t="s">
        <v>511</v>
      </c>
      <c r="C44" s="148">
        <f>'3.3.4'!C44/'3.3.4.a'!$C$79</f>
        <v>0</v>
      </c>
      <c r="D44" s="148">
        <f>'3.3.4'!D44/'3.3.4.a'!$D$79</f>
        <v>0</v>
      </c>
      <c r="E44" s="148">
        <f>'3.3.4'!E44/'3.3.4.a'!$E$79</f>
        <v>0</v>
      </c>
      <c r="F44" s="148">
        <f>'3.3.4'!F44/'3.3.4.a'!$F$79</f>
        <v>0</v>
      </c>
      <c r="G44" s="148">
        <f>'3.3.4'!G44/'3.3.4.a'!$G$79</f>
        <v>0</v>
      </c>
      <c r="H44" s="148">
        <f>'3.3.4'!H44/'3.3.4.a'!$H$79</f>
        <v>0</v>
      </c>
      <c r="I44" s="148">
        <f>'3.3.4'!I44/'3.3.4.a'!$I$79</f>
        <v>0</v>
      </c>
      <c r="J44" s="148">
        <f>'3.3.4'!J44/'3.3.4.a'!$J$79</f>
        <v>0</v>
      </c>
      <c r="K44" s="148">
        <f>'3.3.4'!K44/'3.3.4.a'!$K$79</f>
        <v>0</v>
      </c>
      <c r="L44" s="148">
        <f>'3.3.4'!L44/'3.3.4.a'!$L$79</f>
        <v>0</v>
      </c>
      <c r="M44" s="148">
        <f>'3.3.4'!M44/'3.3.4.a'!$M$79</f>
        <v>0</v>
      </c>
    </row>
    <row r="45" spans="1:13" ht="20.100000000000001" customHeight="1" x14ac:dyDescent="0.25">
      <c r="A45" s="35">
        <v>272</v>
      </c>
      <c r="B45" s="36" t="s">
        <v>317</v>
      </c>
      <c r="C45" s="146">
        <f>'3.3.4'!C45/'3.3.4.a'!$C$79</f>
        <v>3.046386084224546E-4</v>
      </c>
      <c r="D45" s="146">
        <f>'3.3.4'!D45/'3.3.4.a'!$D$79</f>
        <v>3.3438950062647868E-4</v>
      </c>
      <c r="E45" s="146">
        <f>'3.3.4'!E45/'3.3.4.a'!$E$79</f>
        <v>3.5269332510253057E-4</v>
      </c>
      <c r="F45" s="146">
        <f>'3.3.4'!F45/'3.3.4.a'!$F$79</f>
        <v>3.1915772943191925E-4</v>
      </c>
      <c r="G45" s="146">
        <f>'3.3.4'!G45/'3.3.4.a'!$G$79</f>
        <v>4.0105186342982718E-4</v>
      </c>
      <c r="H45" s="146">
        <f>'3.3.4'!H45/'3.3.4.a'!$H$79</f>
        <v>3.9453027034207856E-4</v>
      </c>
      <c r="I45" s="146">
        <f>'3.3.4'!I45/'3.3.4.a'!$I$79</f>
        <v>3.8528855452392826E-4</v>
      </c>
      <c r="J45" s="146">
        <f>'3.3.4'!J45/'3.3.4.a'!$J$79</f>
        <v>3.4156453598160034E-4</v>
      </c>
      <c r="K45" s="146">
        <f>'3.3.4'!K45/'3.3.4.a'!$K$79</f>
        <v>3.5434338598004384E-4</v>
      </c>
      <c r="L45" s="146">
        <f>'3.3.4'!L45/'3.3.4.a'!$L$79</f>
        <v>3.3378982386017157E-4</v>
      </c>
      <c r="M45" s="146">
        <f>'3.3.4'!M45/'3.3.4.a'!$M$79</f>
        <v>3.4590293980350236E-4</v>
      </c>
    </row>
    <row r="46" spans="1:13" s="109" customFormat="1" ht="20.100000000000001" customHeight="1" x14ac:dyDescent="0.25">
      <c r="A46" s="60" t="s">
        <v>512</v>
      </c>
      <c r="B46" s="109" t="s">
        <v>513</v>
      </c>
      <c r="C46" s="148">
        <f>'3.3.4'!C46/'3.3.4.a'!$C$79</f>
        <v>0</v>
      </c>
      <c r="D46" s="148">
        <f>'3.3.4'!D46/'3.3.4.a'!$D$79</f>
        <v>0</v>
      </c>
      <c r="E46" s="148">
        <f>'3.3.4'!E46/'3.3.4.a'!$E$79</f>
        <v>0</v>
      </c>
      <c r="F46" s="148">
        <f>'3.3.4'!F46/'3.3.4.a'!$F$79</f>
        <v>0</v>
      </c>
      <c r="G46" s="148">
        <f>'3.3.4'!G46/'3.3.4.a'!$G$79</f>
        <v>0</v>
      </c>
      <c r="H46" s="148">
        <f>'3.3.4'!H46/'3.3.4.a'!$H$79</f>
        <v>0</v>
      </c>
      <c r="I46" s="148">
        <f>'3.3.4'!I46/'3.3.4.a'!$I$79</f>
        <v>0</v>
      </c>
      <c r="J46" s="148">
        <f>'3.3.4'!J46/'3.3.4.a'!$J$79</f>
        <v>0</v>
      </c>
      <c r="K46" s="148">
        <f>'3.3.4'!K46/'3.3.4.a'!$K$79</f>
        <v>0</v>
      </c>
      <c r="L46" s="148">
        <f>'3.3.4'!L46/'3.3.4.a'!$L$79</f>
        <v>0</v>
      </c>
      <c r="M46" s="148">
        <f>'3.3.4'!M46/'3.3.4.a'!$M$79</f>
        <v>0</v>
      </c>
    </row>
    <row r="47" spans="1:13" s="109" customFormat="1" ht="20.100000000000001" customHeight="1" x14ac:dyDescent="0.25">
      <c r="A47" s="60" t="s">
        <v>514</v>
      </c>
      <c r="B47" s="109" t="s">
        <v>515</v>
      </c>
      <c r="C47" s="148">
        <f>'3.3.4'!C47/'3.3.4.a'!$C$79</f>
        <v>0</v>
      </c>
      <c r="D47" s="148">
        <f>'3.3.4'!D47/'3.3.4.a'!$D$79</f>
        <v>0</v>
      </c>
      <c r="E47" s="148">
        <f>'3.3.4'!E47/'3.3.4.a'!$E$79</f>
        <v>0</v>
      </c>
      <c r="F47" s="148">
        <f>'3.3.4'!F47/'3.3.4.a'!$F$79</f>
        <v>0</v>
      </c>
      <c r="G47" s="148">
        <f>'3.3.4'!G47/'3.3.4.a'!$G$79</f>
        <v>0</v>
      </c>
      <c r="H47" s="148">
        <f>'3.3.4'!H47/'3.3.4.a'!$H$79</f>
        <v>0</v>
      </c>
      <c r="I47" s="148">
        <f>'3.3.4'!I47/'3.3.4.a'!$I$79</f>
        <v>0</v>
      </c>
      <c r="J47" s="148">
        <f>'3.3.4'!J47/'3.3.4.a'!$J$79</f>
        <v>0</v>
      </c>
      <c r="K47" s="148">
        <f>'3.3.4'!K47/'3.3.4.a'!$K$79</f>
        <v>0</v>
      </c>
      <c r="L47" s="148">
        <f>'3.3.4'!L47/'3.3.4.a'!$L$79</f>
        <v>0</v>
      </c>
      <c r="M47" s="148">
        <f>'3.3.4'!M47/'3.3.4.a'!$M$79</f>
        <v>0</v>
      </c>
    </row>
    <row r="48" spans="1:13" s="109" customFormat="1" ht="20.100000000000001" customHeight="1" x14ac:dyDescent="0.25">
      <c r="A48" s="60" t="s">
        <v>516</v>
      </c>
      <c r="B48" s="109" t="s">
        <v>517</v>
      </c>
      <c r="C48" s="148">
        <f>'3.3.4'!C48/'3.3.4.a'!$C$79</f>
        <v>3.046386084224546E-4</v>
      </c>
      <c r="D48" s="148">
        <f>'3.3.4'!D48/'3.3.4.a'!$D$79</f>
        <v>3.3438950062647868E-4</v>
      </c>
      <c r="E48" s="148">
        <f>'3.3.4'!E48/'3.3.4.a'!$E$79</f>
        <v>3.5269332510253057E-4</v>
      </c>
      <c r="F48" s="148">
        <f>'3.3.4'!F48/'3.3.4.a'!$F$79</f>
        <v>3.1915772943191925E-4</v>
      </c>
      <c r="G48" s="148">
        <f>'3.3.4'!G48/'3.3.4.a'!$G$79</f>
        <v>4.0105186342982718E-4</v>
      </c>
      <c r="H48" s="148">
        <f>'3.3.4'!H48/'3.3.4.a'!$H$79</f>
        <v>3.9453027034207856E-4</v>
      </c>
      <c r="I48" s="148">
        <f>'3.3.4'!I48/'3.3.4.a'!$I$79</f>
        <v>3.8528855452392826E-4</v>
      </c>
      <c r="J48" s="148">
        <f>'3.3.4'!J48/'3.3.4.a'!$J$79</f>
        <v>3.4156453598160034E-4</v>
      </c>
      <c r="K48" s="148">
        <f>'3.3.4'!K48/'3.3.4.a'!$K$79</f>
        <v>3.5434338598004384E-4</v>
      </c>
      <c r="L48" s="148">
        <f>'3.3.4'!L48/'3.3.4.a'!$L$79</f>
        <v>3.3378982386017157E-4</v>
      </c>
      <c r="M48" s="148">
        <f>'3.3.4'!M48/'3.3.4.a'!$M$79</f>
        <v>3.4590293980350236E-4</v>
      </c>
    </row>
    <row r="49" spans="1:83" ht="20.100000000000001" customHeight="1" x14ac:dyDescent="0.25">
      <c r="A49" s="35">
        <v>273</v>
      </c>
      <c r="B49" s="36" t="s">
        <v>518</v>
      </c>
      <c r="C49" s="146">
        <f>'3.3.4'!C49/'3.3.4.a'!$C$79</f>
        <v>3.8389613570550514E-3</v>
      </c>
      <c r="D49" s="146">
        <f>'3.3.4'!D49/'3.3.4.a'!$D$79</f>
        <v>3.8583607299865733E-3</v>
      </c>
      <c r="E49" s="146">
        <f>'3.3.4'!E49/'3.3.4.a'!$E$79</f>
        <v>4.1200470937455443E-3</v>
      </c>
      <c r="F49" s="146">
        <f>'3.3.4'!F49/'3.3.4.a'!$F$79</f>
        <v>4.1494940244627392E-3</v>
      </c>
      <c r="G49" s="146">
        <f>'3.3.4'!G49/'3.3.4.a'!$G$79</f>
        <v>4.6988166187942526E-3</v>
      </c>
      <c r="H49" s="146">
        <f>'3.3.4'!H49/'3.3.4.a'!$H$79</f>
        <v>5.1627967946768286E-3</v>
      </c>
      <c r="I49" s="146">
        <f>'3.3.4'!I49/'3.3.4.a'!$I$79</f>
        <v>5.7999565623975168E-3</v>
      </c>
      <c r="J49" s="146">
        <f>'3.3.4'!J49/'3.3.4.a'!$J$79</f>
        <v>6.367138692202368E-3</v>
      </c>
      <c r="K49" s="146">
        <f>'3.3.4'!K49/'3.3.4.a'!$K$79</f>
        <v>6.7280515256615192E-3</v>
      </c>
      <c r="L49" s="146">
        <f>'3.3.4'!L49/'3.3.4.a'!$L$79</f>
        <v>7.1968943557232457E-3</v>
      </c>
      <c r="M49" s="146">
        <f>'3.3.4'!M49/'3.3.4.a'!$M$79</f>
        <v>7.3830110200044149E-3</v>
      </c>
    </row>
    <row r="50" spans="1:83" s="109" customFormat="1" ht="20.100000000000001" customHeight="1" x14ac:dyDescent="0.25">
      <c r="A50" s="60" t="s">
        <v>519</v>
      </c>
      <c r="B50" s="109" t="s">
        <v>799</v>
      </c>
      <c r="C50" s="221" t="s">
        <v>833</v>
      </c>
      <c r="D50" s="221" t="s">
        <v>833</v>
      </c>
      <c r="E50" s="221" t="s">
        <v>833</v>
      </c>
      <c r="F50" s="221" t="s">
        <v>833</v>
      </c>
      <c r="G50" s="221" t="s">
        <v>833</v>
      </c>
      <c r="H50" s="221" t="s">
        <v>833</v>
      </c>
      <c r="I50" s="221" t="s">
        <v>833</v>
      </c>
      <c r="J50" s="221" t="s">
        <v>833</v>
      </c>
      <c r="K50" s="221" t="s">
        <v>833</v>
      </c>
      <c r="L50" s="221" t="s">
        <v>833</v>
      </c>
      <c r="M50" s="221" t="s">
        <v>833</v>
      </c>
    </row>
    <row r="51" spans="1:83" s="109" customFormat="1" ht="20.100000000000001" customHeight="1" x14ac:dyDescent="0.25">
      <c r="A51" s="60" t="s">
        <v>520</v>
      </c>
      <c r="B51" s="109" t="s">
        <v>797</v>
      </c>
      <c r="C51" s="221" t="s">
        <v>833</v>
      </c>
      <c r="D51" s="221" t="s">
        <v>833</v>
      </c>
      <c r="E51" s="221" t="s">
        <v>833</v>
      </c>
      <c r="F51" s="221" t="s">
        <v>833</v>
      </c>
      <c r="G51" s="221" t="s">
        <v>833</v>
      </c>
      <c r="H51" s="221" t="s">
        <v>833</v>
      </c>
      <c r="I51" s="221" t="s">
        <v>833</v>
      </c>
      <c r="J51" s="221" t="s">
        <v>833</v>
      </c>
      <c r="K51" s="221" t="s">
        <v>833</v>
      </c>
      <c r="L51" s="221" t="s">
        <v>833</v>
      </c>
      <c r="M51" s="221" t="s">
        <v>833</v>
      </c>
    </row>
    <row r="52" spans="1:83" s="109" customFormat="1" ht="20.100000000000001" customHeight="1" x14ac:dyDescent="0.25">
      <c r="A52" s="60" t="s">
        <v>800</v>
      </c>
      <c r="B52" s="109" t="s">
        <v>798</v>
      </c>
      <c r="C52" s="221" t="s">
        <v>833</v>
      </c>
      <c r="D52" s="221" t="s">
        <v>833</v>
      </c>
      <c r="E52" s="221" t="s">
        <v>833</v>
      </c>
      <c r="F52" s="221" t="s">
        <v>833</v>
      </c>
      <c r="G52" s="221" t="s">
        <v>833</v>
      </c>
      <c r="H52" s="221" t="s">
        <v>833</v>
      </c>
      <c r="I52" s="221" t="s">
        <v>833</v>
      </c>
      <c r="J52" s="221" t="s">
        <v>833</v>
      </c>
      <c r="K52" s="221" t="s">
        <v>833</v>
      </c>
      <c r="L52" s="221" t="s">
        <v>833</v>
      </c>
      <c r="M52" s="221" t="s">
        <v>833</v>
      </c>
    </row>
    <row r="53" spans="1:83" ht="20.100000000000001" customHeight="1" x14ac:dyDescent="0.25">
      <c r="A53" s="32">
        <v>28</v>
      </c>
      <c r="B53" s="33" t="s">
        <v>398</v>
      </c>
      <c r="C53" s="213">
        <f>'3.3.4'!C53/'3.3.4.a'!$C$79</f>
        <v>3.5471381117488723E-3</v>
      </c>
      <c r="D53" s="213">
        <f>'3.3.4'!D53/'3.3.4.a'!$D$79</f>
        <v>3.6455163079037638E-3</v>
      </c>
      <c r="E53" s="213">
        <f>'3.3.4'!E53/'3.3.4.a'!$E$79</f>
        <v>4.0605979079438763E-3</v>
      </c>
      <c r="F53" s="213">
        <f>'3.3.4'!F53/'3.3.4.a'!$F$79</f>
        <v>3.7610973703929456E-3</v>
      </c>
      <c r="G53" s="213">
        <f>'3.3.4'!G53/'3.3.4.a'!$G$79</f>
        <v>3.9905884718048294E-3</v>
      </c>
      <c r="H53" s="213">
        <f>'3.3.4'!H53/'3.3.4.a'!$H$79</f>
        <v>5.3452353978784006E-3</v>
      </c>
      <c r="I53" s="213">
        <f>'3.3.4'!I53/'3.3.4.a'!$I$79</f>
        <v>4.902215196158478E-3</v>
      </c>
      <c r="J53" s="213">
        <f>'3.3.4'!J53/'3.3.4.a'!$J$79</f>
        <v>4.8476441397292298E-3</v>
      </c>
      <c r="K53" s="213">
        <f>'3.3.4'!K53/'3.3.4.a'!$K$79</f>
        <v>5.0212721655910463E-3</v>
      </c>
      <c r="L53" s="213">
        <f>'3.3.4'!L53/'3.3.4.a'!$L$79</f>
        <v>5.1675209578530799E-3</v>
      </c>
      <c r="M53" s="213">
        <f>'3.3.4'!M53/'3.3.4.a'!$M$79</f>
        <v>5.5572146797545031E-3</v>
      </c>
    </row>
    <row r="54" spans="1:83" ht="20.100000000000001" customHeight="1" x14ac:dyDescent="0.25">
      <c r="A54" s="35">
        <v>281</v>
      </c>
      <c r="B54" s="36" t="s">
        <v>521</v>
      </c>
      <c r="C54" s="146">
        <f>'3.3.4'!C54/'3.3.4.a'!$C$79</f>
        <v>7.0487008109171568E-7</v>
      </c>
      <c r="D54" s="146">
        <f>'3.3.4'!D54/'3.3.4.a'!$D$79</f>
        <v>2.3205259824210957E-6</v>
      </c>
      <c r="E54" s="146">
        <f>'3.3.4'!E54/'3.3.4.a'!$E$79</f>
        <v>1.6781676989091876E-6</v>
      </c>
      <c r="F54" s="146">
        <f>'3.3.4'!F54/'3.3.4.a'!$F$79</f>
        <v>9.011142170886555E-6</v>
      </c>
      <c r="G54" s="146">
        <f>'3.3.4'!G54/'3.3.4.a'!$G$79</f>
        <v>5.7894476040902218E-7</v>
      </c>
      <c r="H54" s="146">
        <f>'3.3.4'!H54/'3.3.4.a'!$H$79</f>
        <v>1.1020618467600666E-5</v>
      </c>
      <c r="I54" s="146">
        <f>'3.3.4'!I54/'3.3.4.a'!$I$79</f>
        <v>1.3912959411279807E-7</v>
      </c>
      <c r="J54" s="146">
        <f>'3.3.4'!J54/'3.3.4.a'!$J$79</f>
        <v>1.0580870700521573E-6</v>
      </c>
      <c r="K54" s="146">
        <f>'3.3.4'!K54/'3.3.4.a'!$K$79</f>
        <v>1.075602849799854E-6</v>
      </c>
      <c r="L54" s="146">
        <f>'3.3.4'!L54/'3.3.4.a'!$L$79</f>
        <v>1.6382688511231614E-8</v>
      </c>
      <c r="M54" s="273" t="s">
        <v>833</v>
      </c>
    </row>
    <row r="55" spans="1:83" ht="20.100000000000001" customHeight="1" x14ac:dyDescent="0.25">
      <c r="A55" s="35">
        <v>282</v>
      </c>
      <c r="B55" s="36" t="s">
        <v>522</v>
      </c>
      <c r="C55" s="146">
        <f>'3.3.4'!C55/'3.3.4.a'!$C$79</f>
        <v>3.5464332416677807E-3</v>
      </c>
      <c r="D55" s="146">
        <f>'3.3.4'!D55/'3.3.4.a'!$D$79</f>
        <v>3.6431957819213429E-3</v>
      </c>
      <c r="E55" s="146">
        <f>'3.3.4'!E55/'3.3.4.a'!$E$79</f>
        <v>4.058919740244968E-3</v>
      </c>
      <c r="F55" s="146">
        <f>'3.3.4'!F55/'3.3.4.a'!$F$79</f>
        <v>3.7520862282220588E-3</v>
      </c>
      <c r="G55" s="146">
        <f>'3.3.4'!G55/'3.3.4.a'!$G$79</f>
        <v>3.9900095270444195E-3</v>
      </c>
      <c r="H55" s="146">
        <f>'3.3.4'!H55/'3.3.4.a'!$H$79</f>
        <v>5.3342147794107992E-3</v>
      </c>
      <c r="I55" s="146">
        <f>'3.3.4'!I55/'3.3.4.a'!$I$79</f>
        <v>4.9020760665643651E-3</v>
      </c>
      <c r="J55" s="146">
        <f>'3.3.4'!J55/'3.3.4.a'!$J$79</f>
        <v>4.8465860526591773E-3</v>
      </c>
      <c r="K55" s="146">
        <f>'3.3.4'!K55/'3.3.4.a'!$K$79</f>
        <v>5.020196562741247E-3</v>
      </c>
      <c r="L55" s="146">
        <f>'3.3.4'!L55/'3.3.4.a'!$L$79</f>
        <v>5.1675045751645686E-3</v>
      </c>
      <c r="M55" s="273" t="s">
        <v>833</v>
      </c>
    </row>
    <row r="56" spans="1:83" ht="20.100000000000001" customHeight="1" x14ac:dyDescent="0.25">
      <c r="A56" s="107">
        <v>2821</v>
      </c>
      <c r="B56" s="107" t="s">
        <v>286</v>
      </c>
      <c r="C56" s="147">
        <f>'3.3.4'!C56/'3.3.4.a'!$C$79</f>
        <v>3.5001530967392748E-3</v>
      </c>
      <c r="D56" s="147">
        <f>'3.3.4'!D56/'3.3.4.a'!$D$79</f>
        <v>3.6020658894096746E-3</v>
      </c>
      <c r="E56" s="147">
        <f>'3.3.4'!E56/'3.3.4.a'!$E$79</f>
        <v>4.0230709365600484E-3</v>
      </c>
      <c r="F56" s="147">
        <f>'3.3.4'!F56/'3.3.4.a'!$F$79</f>
        <v>3.7076313052840167E-3</v>
      </c>
      <c r="G56" s="147">
        <f>'3.3.4'!G56/'3.3.4.a'!$G$79</f>
        <v>3.9385556556441846E-3</v>
      </c>
      <c r="H56" s="147">
        <f>'3.3.4'!H56/'3.3.4.a'!$H$79</f>
        <v>5.2852868298889103E-3</v>
      </c>
      <c r="I56" s="147">
        <f>'3.3.4'!I56/'3.3.4.a'!$I$79</f>
        <v>4.8607951871702743E-3</v>
      </c>
      <c r="J56" s="147">
        <f>'3.3.4'!J56/'3.3.4.a'!$J$79</f>
        <v>4.8245297130033987E-3</v>
      </c>
      <c r="K56" s="147">
        <f>'3.3.4'!K56/'3.3.4.a'!$K$79</f>
        <v>4.9696181815250488E-3</v>
      </c>
      <c r="L56" s="147">
        <f>'3.3.4'!L56/'3.3.4.a'!$L$79</f>
        <v>5.1047685439843107E-3</v>
      </c>
      <c r="M56" s="97" t="s">
        <v>833</v>
      </c>
    </row>
    <row r="57" spans="1:83" ht="20.100000000000001" customHeight="1" x14ac:dyDescent="0.25">
      <c r="A57" s="107">
        <v>2822</v>
      </c>
      <c r="B57" s="107" t="s">
        <v>287</v>
      </c>
      <c r="C57" s="147">
        <f>'3.3.4'!C57/'3.3.4.a'!$C$79</f>
        <v>4.6280144928505941E-5</v>
      </c>
      <c r="D57" s="147">
        <f>'3.3.4'!D57/'3.3.4.a'!$D$79</f>
        <v>4.1129892511668316E-5</v>
      </c>
      <c r="E57" s="147">
        <f>'3.3.4'!E57/'3.3.4.a'!$E$79</f>
        <v>3.5848803684918874E-5</v>
      </c>
      <c r="F57" s="147">
        <f>'3.3.4'!F57/'3.3.4.a'!$F$79</f>
        <v>4.4454922938041901E-5</v>
      </c>
      <c r="G57" s="147">
        <f>'3.3.4'!G57/'3.3.4.a'!$G$79</f>
        <v>5.1453871400234614E-5</v>
      </c>
      <c r="H57" s="147">
        <f>'3.3.4'!H57/'3.3.4.a'!$H$79</f>
        <v>4.8927949521889291E-5</v>
      </c>
      <c r="I57" s="147">
        <f>'3.3.4'!I57/'3.3.4.a'!$I$79</f>
        <v>4.1280879394091358E-5</v>
      </c>
      <c r="J57" s="147">
        <f>'3.3.4'!J57/'3.3.4.a'!$J$79</f>
        <v>2.2056339655779062E-5</v>
      </c>
      <c r="K57" s="147">
        <f>'3.3.4'!K57/'3.3.4.a'!$K$79</f>
        <v>5.0578381216197677E-5</v>
      </c>
      <c r="L57" s="147">
        <f>'3.3.4'!L57/'3.3.4.a'!$L$79</f>
        <v>6.2736031180257815E-5</v>
      </c>
      <c r="M57" s="97" t="s">
        <v>833</v>
      </c>
    </row>
    <row r="58" spans="1:83" s="109" customFormat="1" ht="20.100000000000001" customHeight="1" x14ac:dyDescent="0.25">
      <c r="A58" s="60" t="s">
        <v>523</v>
      </c>
      <c r="B58" s="109" t="s">
        <v>524</v>
      </c>
      <c r="C58" s="148">
        <f>'3.3.4'!C58/'3.3.4.a'!$C$79</f>
        <v>0</v>
      </c>
      <c r="D58" s="148">
        <f>'3.3.4'!D58/'3.3.4.a'!$D$79</f>
        <v>0</v>
      </c>
      <c r="E58" s="148">
        <f>'3.3.4'!E58/'3.3.4.a'!$E$79</f>
        <v>0</v>
      </c>
      <c r="F58" s="148">
        <f>'3.3.4'!F58/'3.3.4.a'!$F$79</f>
        <v>0</v>
      </c>
      <c r="G58" s="148">
        <f>'3.3.4'!G58/'3.3.4.a'!$G$79</f>
        <v>0</v>
      </c>
      <c r="H58" s="148">
        <f>'3.3.4'!H58/'3.3.4.a'!$H$79</f>
        <v>0</v>
      </c>
      <c r="I58" s="148">
        <f>'3.3.4'!I58/'3.3.4.a'!$I$79</f>
        <v>0</v>
      </c>
      <c r="J58" s="148">
        <f>'3.3.4'!J58/'3.3.4.a'!$J$79</f>
        <v>0</v>
      </c>
      <c r="K58" s="148">
        <f>'3.3.4'!K58/'3.3.4.a'!$K$79</f>
        <v>0</v>
      </c>
      <c r="L58" s="148">
        <f>'3.3.4'!L58/'3.3.4.a'!$L$79</f>
        <v>0</v>
      </c>
      <c r="M58" s="148">
        <f>'3.3.4'!M58/'3.3.4.a'!$M$79</f>
        <v>0</v>
      </c>
    </row>
    <row r="59" spans="1:83" s="109" customFormat="1" ht="20.100000000000001" customHeight="1" x14ac:dyDescent="0.25">
      <c r="A59" s="60" t="s">
        <v>525</v>
      </c>
      <c r="B59" s="109" t="s">
        <v>526</v>
      </c>
      <c r="C59" s="148">
        <f>'3.3.4'!C59/'3.3.4.a'!$C$79</f>
        <v>0</v>
      </c>
      <c r="D59" s="148">
        <f>'3.3.4'!D59/'3.3.4.a'!$D$79</f>
        <v>0</v>
      </c>
      <c r="E59" s="148">
        <f>'3.3.4'!E59/'3.3.4.a'!$E$79</f>
        <v>0</v>
      </c>
      <c r="F59" s="148">
        <f>'3.3.4'!F59/'3.3.4.a'!$F$79</f>
        <v>0</v>
      </c>
      <c r="G59" s="148">
        <f>'3.3.4'!G59/'3.3.4.a'!$G$79</f>
        <v>0</v>
      </c>
      <c r="H59" s="148">
        <f>'3.3.4'!H59/'3.3.4.a'!$H$79</f>
        <v>0</v>
      </c>
      <c r="I59" s="148">
        <f>'3.3.4'!I59/'3.3.4.a'!$I$79</f>
        <v>0</v>
      </c>
      <c r="J59" s="148">
        <f>'3.3.4'!J59/'3.3.4.a'!$J$79</f>
        <v>0</v>
      </c>
      <c r="K59" s="148">
        <f>'3.3.4'!K59/'3.3.4.a'!$K$79</f>
        <v>0</v>
      </c>
      <c r="L59" s="148">
        <f>'3.3.4'!L59/'3.3.4.a'!$L$79</f>
        <v>0</v>
      </c>
      <c r="M59" s="148">
        <f>'3.3.4'!M59/'3.3.4.a'!$M$79</f>
        <v>0</v>
      </c>
    </row>
    <row r="60" spans="1:83" s="109" customFormat="1" ht="20.100000000000001" customHeight="1" x14ac:dyDescent="0.25">
      <c r="A60" s="60" t="s">
        <v>527</v>
      </c>
      <c r="B60" s="109" t="s">
        <v>528</v>
      </c>
      <c r="C60" s="148">
        <f>'3.3.4'!C60/'3.3.4.a'!$C$79</f>
        <v>0</v>
      </c>
      <c r="D60" s="148">
        <f>'3.3.4'!D60/'3.3.4.a'!$D$79</f>
        <v>0</v>
      </c>
      <c r="E60" s="148">
        <f>'3.3.4'!E60/'3.3.4.a'!$E$79</f>
        <v>0</v>
      </c>
      <c r="F60" s="148">
        <f>'3.3.4'!F60/'3.3.4.a'!$F$79</f>
        <v>0</v>
      </c>
      <c r="G60" s="148">
        <f>'3.3.4'!G60/'3.3.4.a'!$G$79</f>
        <v>0</v>
      </c>
      <c r="H60" s="148">
        <f>'3.3.4'!H60/'3.3.4.a'!$H$79</f>
        <v>0</v>
      </c>
      <c r="I60" s="148">
        <f>'3.3.4'!I60/'3.3.4.a'!$I$79</f>
        <v>0</v>
      </c>
      <c r="J60" s="148">
        <f>'3.3.4'!J60/'3.3.4.a'!$J$79</f>
        <v>0</v>
      </c>
      <c r="K60" s="148">
        <f>'3.3.4'!K60/'3.3.4.a'!$K$79</f>
        <v>0</v>
      </c>
      <c r="L60" s="148">
        <f>'3.3.4'!L60/'3.3.4.a'!$L$79</f>
        <v>0</v>
      </c>
      <c r="M60" s="221" t="s">
        <v>833</v>
      </c>
    </row>
    <row r="61" spans="1:83" ht="20.100000000000001" customHeight="1" x14ac:dyDescent="0.25">
      <c r="A61" s="35">
        <v>283</v>
      </c>
      <c r="B61" s="36" t="s">
        <v>305</v>
      </c>
      <c r="C61" s="146">
        <f>'3.3.4'!C61/'3.3.4.a'!$C$79</f>
        <v>0</v>
      </c>
      <c r="D61" s="146">
        <f>'3.3.4'!D61/'3.3.4.a'!$D$79</f>
        <v>0</v>
      </c>
      <c r="E61" s="146">
        <f>'3.3.4'!E61/'3.3.4.a'!$E$79</f>
        <v>0</v>
      </c>
      <c r="F61" s="146">
        <f>'3.3.4'!F61/'3.3.4.a'!$F$79</f>
        <v>0</v>
      </c>
      <c r="G61" s="146">
        <f>'3.3.4'!G61/'3.3.4.a'!$G$79</f>
        <v>0</v>
      </c>
      <c r="H61" s="146">
        <f>'3.3.4'!H61/'3.3.4.a'!$H$79</f>
        <v>0</v>
      </c>
      <c r="I61" s="146">
        <f>'3.3.4'!I61/'3.3.4.a'!$I$79</f>
        <v>0</v>
      </c>
      <c r="J61" s="146">
        <f>'3.3.4'!J61/'3.3.4.a'!$J$79</f>
        <v>0</v>
      </c>
      <c r="K61" s="146">
        <f>'3.3.4'!K61/'3.3.4.a'!$K$79</f>
        <v>0</v>
      </c>
      <c r="L61" s="146">
        <f>'3.3.4'!L61/'3.3.4.a'!$L$79</f>
        <v>0</v>
      </c>
      <c r="M61" s="146">
        <f>'3.3.4'!M61/'3.3.4.a'!$L$79</f>
        <v>0</v>
      </c>
    </row>
    <row r="62" spans="1:83" ht="20.100000000000001" customHeight="1" x14ac:dyDescent="0.25">
      <c r="A62" s="18">
        <v>31</v>
      </c>
      <c r="B62" s="19" t="s">
        <v>840</v>
      </c>
      <c r="C62" s="96">
        <f>'3.3.4'!C62/'3.3.4.a'!$C$79</f>
        <v>5.0734908964845914E-3</v>
      </c>
      <c r="D62" s="96">
        <f>'3.3.4'!D62/'3.3.4.a'!$D$79</f>
        <v>4.4810753978518289E-3</v>
      </c>
      <c r="E62" s="96">
        <f>'3.3.4'!E62/'3.3.4.a'!$E$79</f>
        <v>5.0929281708064905E-3</v>
      </c>
      <c r="F62" s="96">
        <f>'3.3.4'!F62/'3.3.4.a'!$F$79</f>
        <v>2.0566130933331217E-3</v>
      </c>
      <c r="G62" s="96">
        <f>'3.3.4'!G62/'3.3.4.a'!$G$79</f>
        <v>2.9674072151215083E-3</v>
      </c>
      <c r="H62" s="96">
        <f>'3.3.4'!H62/'3.3.4.a'!$H$79</f>
        <v>1.9431125790767051E-3</v>
      </c>
      <c r="I62" s="96">
        <f>'3.3.4'!I62/'3.3.4.a'!$I$79</f>
        <v>1.477888210080232E-3</v>
      </c>
      <c r="J62" s="96">
        <f>'3.3.4'!J62/'3.3.4.a'!$J$79</f>
        <v>-1.2977255174080244E-3</v>
      </c>
      <c r="K62" s="96">
        <f>'3.3.4'!K62/'3.3.4.a'!$K$79</f>
        <v>-2.4571643884923228E-4</v>
      </c>
      <c r="L62" s="96">
        <f>'3.3.4'!L62/'3.3.4.a'!$L$79</f>
        <v>4.5854575074536939E-4</v>
      </c>
      <c r="M62" s="96">
        <f>'3.3.4'!M62/'3.3.4.a'!$M$79</f>
        <v>2.068660541825096E-3</v>
      </c>
    </row>
    <row r="63" spans="1:83" ht="20.100000000000001" customHeight="1" x14ac:dyDescent="0.25">
      <c r="A63" s="35">
        <v>311</v>
      </c>
      <c r="B63" s="36" t="s">
        <v>841</v>
      </c>
      <c r="C63" s="146">
        <f>'3.3.4'!C63/'3.3.4.a'!$C$79</f>
        <v>5.0061510102358533E-3</v>
      </c>
      <c r="D63" s="146">
        <f>'3.3.4'!D63/'3.3.4.a'!$D$79</f>
        <v>4.4196409946758719E-3</v>
      </c>
      <c r="E63" s="146">
        <f>'3.3.4'!E63/'3.3.4.a'!$E$79</f>
        <v>5.0461492882557506E-3</v>
      </c>
      <c r="F63" s="146">
        <f>'3.3.4'!F63/'3.3.4.a'!$F$79</f>
        <v>2.0060196361393499E-3</v>
      </c>
      <c r="G63" s="146">
        <f>'3.3.4'!G63/'3.3.4.a'!$G$79</f>
        <v>2.9206820653945595E-3</v>
      </c>
      <c r="H63" s="146">
        <f>'3.3.4'!H63/'3.3.4.a'!$H$79</f>
        <v>1.8990123191375177E-3</v>
      </c>
      <c r="I63" s="146">
        <f>'3.3.4'!I63/'3.3.4.a'!$I$79</f>
        <v>1.4289486354320401E-3</v>
      </c>
      <c r="J63" s="146">
        <f>'3.3.4'!J63/'3.3.4.a'!$J$79</f>
        <v>-1.3274829918377509E-3</v>
      </c>
      <c r="K63" s="146">
        <f>'3.3.4'!K63/'3.3.4.a'!$K$79</f>
        <v>-2.830631800484743E-4</v>
      </c>
      <c r="L63" s="146">
        <f>'3.3.4'!L63/'3.3.4.a'!$L$79</f>
        <v>3.9682504002890842E-4</v>
      </c>
      <c r="M63" s="273" t="s">
        <v>833</v>
      </c>
    </row>
    <row r="64" spans="1:83" s="207" customFormat="1" ht="20.100000000000001" customHeight="1" x14ac:dyDescent="0.25">
      <c r="A64" s="21">
        <v>3111</v>
      </c>
      <c r="B64" s="22" t="s">
        <v>319</v>
      </c>
      <c r="C64" s="147">
        <f>'3.3.4'!C64/'3.3.4.a'!$C$79</f>
        <v>4.1970511624601654E-3</v>
      </c>
      <c r="D64" s="147">
        <f>'3.3.4'!D64/'3.3.4.a'!$D$79</f>
        <v>3.7293647671016246E-3</v>
      </c>
      <c r="E64" s="147">
        <f>'3.3.4'!E64/'3.3.4.a'!$E$79</f>
        <v>4.3615934380310546E-3</v>
      </c>
      <c r="F64" s="147">
        <f>'3.3.4'!F64/'3.3.4.a'!$F$79</f>
        <v>1.6636661405738022E-3</v>
      </c>
      <c r="G64" s="147">
        <f>'3.3.4'!G64/'3.3.4.a'!$G$79</f>
        <v>2.4616095408730686E-3</v>
      </c>
      <c r="H64" s="147">
        <f>'3.3.4'!H64/'3.3.4.a'!$H$79</f>
        <v>1.6463712134882839E-3</v>
      </c>
      <c r="I64" s="147">
        <f>'3.3.4'!I64/'3.3.4.a'!$I$79</f>
        <v>1.2659073921514603E-3</v>
      </c>
      <c r="J64" s="147">
        <f>'3.3.4'!J64/'3.3.4.a'!$J$79</f>
        <v>-1.0797399332772987E-3</v>
      </c>
      <c r="K64" s="147">
        <f>'3.3.4'!K64/'3.3.4.a'!$K$79</f>
        <v>-2.1323381397970385E-4</v>
      </c>
      <c r="L64" s="147">
        <f>'3.3.4'!L64/'3.3.4.a'!$L$79</f>
        <v>3.0931883375117286E-4</v>
      </c>
      <c r="M64" s="97" t="s">
        <v>833</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147">
        <f>'3.3.4'!C65/'3.3.4.a'!$C$79</f>
        <v>8.0869576135903746E-4</v>
      </c>
      <c r="D65" s="147">
        <f>'3.3.4'!D65/'3.3.4.a'!$D$79</f>
        <v>6.9025345506170093E-4</v>
      </c>
      <c r="E65" s="147">
        <f>'3.3.4'!E65/'3.3.4.a'!$E$79</f>
        <v>6.8445970406474693E-4</v>
      </c>
      <c r="F65" s="147">
        <f>'3.3.4'!F65/'3.3.4.a'!$F$79</f>
        <v>3.4233826796004855E-4</v>
      </c>
      <c r="G65" s="147">
        <f>'3.3.4'!G65/'3.3.4.a'!$G$79</f>
        <v>4.5903620677535987E-4</v>
      </c>
      <c r="H65" s="147">
        <f>'3.3.4'!H65/'3.3.4.a'!$H$79</f>
        <v>2.5188866713754087E-4</v>
      </c>
      <c r="I65" s="147">
        <f>'3.3.4'!I65/'3.3.4.a'!$I$79</f>
        <v>1.6303092394609543E-4</v>
      </c>
      <c r="J65" s="147">
        <f>'3.3.4'!J65/'3.3.4.a'!$J$79</f>
        <v>-2.4773530668586151E-4</v>
      </c>
      <c r="K65" s="147">
        <f>'3.3.4'!K65/'3.3.4.a'!$K$79</f>
        <v>-6.9705090853668689E-5</v>
      </c>
      <c r="L65" s="147">
        <f>'3.3.4'!L65/'3.3.4.a'!$L$79</f>
        <v>8.6454894230226348E-5</v>
      </c>
      <c r="M65" s="97" t="s">
        <v>833</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147">
        <f>'3.3.4'!C66/'3.3.4.a'!$C$79</f>
        <v>4.0408641665098387E-7</v>
      </c>
      <c r="D66" s="147">
        <f>'3.3.4'!D66/'3.3.4.a'!$D$79</f>
        <v>2.2772512547076248E-8</v>
      </c>
      <c r="E66" s="147">
        <f>'3.3.4'!E66/'3.3.4.a'!$E$79</f>
        <v>9.6146159948948098E-8</v>
      </c>
      <c r="F66" s="147">
        <f>'3.3.4'!F66/'3.3.4.a'!$F$79</f>
        <v>1.5227605499354578E-8</v>
      </c>
      <c r="G66" s="147">
        <f>'3.3.4'!G66/'3.3.4.a'!$G$79</f>
        <v>3.63177461312273E-8</v>
      </c>
      <c r="H66" s="147">
        <f>'3.3.4'!H66/'3.3.4.a'!$H$79</f>
        <v>7.5243851169320745E-7</v>
      </c>
      <c r="I66" s="147">
        <f>'3.3.4'!I66/'3.3.4.a'!$I$79</f>
        <v>1.0319334484481677E-8</v>
      </c>
      <c r="J66" s="147">
        <f>'3.3.4'!J66/'3.3.4.a'!$J$79</f>
        <v>-7.7518745903906116E-9</v>
      </c>
      <c r="K66" s="147">
        <f>'3.3.4'!K66/'3.3.4.a'!$K$79</f>
        <v>-1.2427521510175399E-7</v>
      </c>
      <c r="L66" s="147">
        <f>'3.3.4'!L66/'3.3.4.a'!$L$79</f>
        <v>1.0513120475092593E-6</v>
      </c>
      <c r="M66" s="97" t="s">
        <v>833</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147">
        <f>'3.3.4'!C67/'3.3.4.a'!$C$79</f>
        <v>0</v>
      </c>
      <c r="D67" s="147">
        <f>'3.3.4'!D67/'3.3.4.a'!$D$79</f>
        <v>0</v>
      </c>
      <c r="E67" s="147">
        <f>'3.3.4'!E67/'3.3.4.a'!$E$79</f>
        <v>0</v>
      </c>
      <c r="F67" s="147">
        <f>'3.3.4'!F67/'3.3.4.a'!$F$79</f>
        <v>0</v>
      </c>
      <c r="G67" s="147">
        <f>'3.3.4'!G67/'3.3.4.a'!$G$79</f>
        <v>0</v>
      </c>
      <c r="H67" s="147">
        <f>'3.3.4'!H67/'3.3.4.a'!$H$79</f>
        <v>0</v>
      </c>
      <c r="I67" s="147">
        <f>'3.3.4'!I67/'3.3.4.a'!$I$79</f>
        <v>0</v>
      </c>
      <c r="J67" s="147">
        <f>'3.3.4'!J67/'3.3.4.a'!$J$79</f>
        <v>0</v>
      </c>
      <c r="K67" s="147">
        <f>'3.3.4'!K67/'3.3.4.a'!$K$79</f>
        <v>0</v>
      </c>
      <c r="L67" s="147">
        <f>'3.3.4'!L67/'3.3.4.a'!$L$79</f>
        <v>0</v>
      </c>
      <c r="M67" s="97" t="s">
        <v>833</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146">
        <f>'3.3.4'!C68/'3.3.4.a'!$C$79</f>
        <v>6.7339886248738053E-5</v>
      </c>
      <c r="D68" s="146">
        <f>'3.3.4'!D68/'3.3.4.a'!$D$79</f>
        <v>6.1434403175956767E-5</v>
      </c>
      <c r="E68" s="146">
        <f>'3.3.4'!E68/'3.3.4.a'!$E$79</f>
        <v>4.677888255073981E-5</v>
      </c>
      <c r="F68" s="146">
        <f>'3.3.4'!F68/'3.3.4.a'!$F$79</f>
        <v>5.0593457193771721E-5</v>
      </c>
      <c r="G68" s="146">
        <f>'3.3.4'!G68/'3.3.4.a'!$G$79</f>
        <v>4.6725149726948807E-5</v>
      </c>
      <c r="H68" s="146">
        <f>'3.3.4'!H68/'3.3.4.a'!$H$79</f>
        <v>4.4100259939187296E-5</v>
      </c>
      <c r="I68" s="146">
        <f>'3.3.4'!I68/'3.3.4.a'!$I$79</f>
        <v>4.893957464819196E-5</v>
      </c>
      <c r="J68" s="146">
        <f>'3.3.4'!J68/'3.3.4.a'!$J$79</f>
        <v>2.9757474429726414E-5</v>
      </c>
      <c r="K68" s="146">
        <f>'3.3.4'!K68/'3.3.4.a'!$K$79</f>
        <v>3.7346741199241995E-5</v>
      </c>
      <c r="L68" s="146">
        <f>'3.3.4'!L68/'3.3.4.a'!$L$79</f>
        <v>6.1720710716460983E-5</v>
      </c>
      <c r="M68" s="273" t="s">
        <v>833</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146">
        <f>'3.3.4'!C69/'3.3.4.a'!$C$79</f>
        <v>0</v>
      </c>
      <c r="D69" s="146">
        <f>'3.3.4'!D69/'3.3.4.a'!$D$79</f>
        <v>0</v>
      </c>
      <c r="E69" s="146">
        <f>'3.3.4'!E69/'3.3.4.a'!$E$79</f>
        <v>0</v>
      </c>
      <c r="F69" s="146">
        <f>'3.3.4'!F69/'3.3.4.a'!$F$79</f>
        <v>0</v>
      </c>
      <c r="G69" s="146">
        <f>'3.3.4'!G69/'3.3.4.a'!$G$79</f>
        <v>0</v>
      </c>
      <c r="H69" s="146">
        <f>'3.3.4'!H69/'3.3.4.a'!$H$79</f>
        <v>0</v>
      </c>
      <c r="I69" s="146">
        <f>'3.3.4'!I69/'3.3.4.a'!$I$79</f>
        <v>0</v>
      </c>
      <c r="J69" s="146">
        <f>'3.3.4'!J69/'3.3.4.a'!$J$79</f>
        <v>0</v>
      </c>
      <c r="K69" s="146">
        <f>'3.3.4'!K69/'3.3.4.a'!$K$79</f>
        <v>0</v>
      </c>
      <c r="L69" s="146">
        <f>'3.3.4'!L69/'3.3.4.a'!$L$79</f>
        <v>0</v>
      </c>
      <c r="M69" s="273" t="s">
        <v>833</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146">
        <f>'3.3.4'!C70/'3.3.4.a'!$C$79</f>
        <v>0</v>
      </c>
      <c r="D70" s="146">
        <f>'3.3.4'!D70/'3.3.4.a'!$D$79</f>
        <v>0</v>
      </c>
      <c r="E70" s="146">
        <f>'3.3.4'!E70/'3.3.4.a'!$E$79</f>
        <v>0</v>
      </c>
      <c r="F70" s="146">
        <f>'3.3.4'!F70/'3.3.4.a'!$F$79</f>
        <v>0</v>
      </c>
      <c r="G70" s="146">
        <f>'3.3.4'!G70/'3.3.4.a'!$G$79</f>
        <v>0</v>
      </c>
      <c r="H70" s="146">
        <f>'3.3.4'!H70/'3.3.4.a'!$H$79</f>
        <v>0</v>
      </c>
      <c r="I70" s="146">
        <f>'3.3.4'!I70/'3.3.4.a'!$I$79</f>
        <v>0</v>
      </c>
      <c r="J70" s="146">
        <f>'3.3.4'!J70/'3.3.4.a'!$J$79</f>
        <v>0</v>
      </c>
      <c r="K70" s="146">
        <f>'3.3.4'!K70/'3.3.4.a'!$K$79</f>
        <v>0</v>
      </c>
      <c r="L70" s="146">
        <f>'3.3.4'!L70/'3.3.4.a'!$L$79</f>
        <v>0</v>
      </c>
      <c r="M70" s="273" t="s">
        <v>833</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147">
        <f>'3.3.4'!C71/'3.3.4.a'!$C$79</f>
        <v>0</v>
      </c>
      <c r="D71" s="147">
        <f>'3.3.4'!D71/'3.3.4.a'!$D$79</f>
        <v>0</v>
      </c>
      <c r="E71" s="147">
        <f>'3.3.4'!E71/'3.3.4.a'!$E$79</f>
        <v>0</v>
      </c>
      <c r="F71" s="147">
        <f>'3.3.4'!F71/'3.3.4.a'!$F$79</f>
        <v>0</v>
      </c>
      <c r="G71" s="147">
        <f>'3.3.4'!G71/'3.3.4.a'!$G$79</f>
        <v>0</v>
      </c>
      <c r="H71" s="147">
        <f>'3.3.4'!H71/'3.3.4.a'!$H$79</f>
        <v>0</v>
      </c>
      <c r="I71" s="147">
        <f>'3.3.4'!I71/'3.3.4.a'!$I$79</f>
        <v>0</v>
      </c>
      <c r="J71" s="147">
        <f>'3.3.4'!J71/'3.3.4.a'!$J$79</f>
        <v>0</v>
      </c>
      <c r="K71" s="147">
        <f>'3.3.4'!K71/'3.3.4.a'!$K$79</f>
        <v>0</v>
      </c>
      <c r="L71" s="147">
        <f>'3.3.4'!L71/'3.3.4.a'!$L$79</f>
        <v>0</v>
      </c>
      <c r="M71" s="97" t="s">
        <v>833</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147">
        <f>'3.3.4'!C72/'3.3.4.a'!$C$79</f>
        <v>0</v>
      </c>
      <c r="D72" s="147">
        <f>'3.3.4'!D72/'3.3.4.a'!$D$79</f>
        <v>0</v>
      </c>
      <c r="E72" s="147">
        <f>'3.3.4'!E72/'3.3.4.a'!$E$79</f>
        <v>0</v>
      </c>
      <c r="F72" s="147">
        <f>'3.3.4'!F72/'3.3.4.a'!$F$79</f>
        <v>0</v>
      </c>
      <c r="G72" s="147">
        <f>'3.3.4'!G72/'3.3.4.a'!$G$79</f>
        <v>0</v>
      </c>
      <c r="H72" s="147">
        <f>'3.3.4'!H72/'3.3.4.a'!$H$79</f>
        <v>0</v>
      </c>
      <c r="I72" s="147">
        <f>'3.3.4'!I72/'3.3.4.a'!$I$79</f>
        <v>0</v>
      </c>
      <c r="J72" s="147">
        <f>'3.3.4'!J72/'3.3.4.a'!$J$79</f>
        <v>0</v>
      </c>
      <c r="K72" s="147">
        <f>'3.3.4'!K72/'3.3.4.a'!$K$79</f>
        <v>0</v>
      </c>
      <c r="L72" s="147">
        <f>'3.3.4'!L72/'3.3.4.a'!$L$79</f>
        <v>0</v>
      </c>
      <c r="M72" s="97" t="s">
        <v>833</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147">
        <f>'3.3.4'!C73/'3.3.4.a'!$C$79</f>
        <v>0</v>
      </c>
      <c r="D73" s="147">
        <f>'3.3.4'!D73/'3.3.4.a'!$D$79</f>
        <v>0</v>
      </c>
      <c r="E73" s="147">
        <f>'3.3.4'!E73/'3.3.4.a'!$E$79</f>
        <v>0</v>
      </c>
      <c r="F73" s="147">
        <f>'3.3.4'!F73/'3.3.4.a'!$F$79</f>
        <v>0</v>
      </c>
      <c r="G73" s="147">
        <f>'3.3.4'!G73/'3.3.4.a'!$G$79</f>
        <v>0</v>
      </c>
      <c r="H73" s="147">
        <f>'3.3.4'!H73/'3.3.4.a'!$H$79</f>
        <v>0</v>
      </c>
      <c r="I73" s="147">
        <f>'3.3.4'!I73/'3.3.4.a'!$I$79</f>
        <v>0</v>
      </c>
      <c r="J73" s="147">
        <f>'3.3.4'!J73/'3.3.4.a'!$J$79</f>
        <v>0</v>
      </c>
      <c r="K73" s="147">
        <f>'3.3.4'!K73/'3.3.4.a'!$K$79</f>
        <v>0</v>
      </c>
      <c r="L73" s="147">
        <f>'3.3.4'!L73/'3.3.4.a'!$L$79</f>
        <v>0</v>
      </c>
      <c r="M73" s="97" t="s">
        <v>833</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147">
        <f>'3.3.4'!C74/'3.3.4.a'!$C$79</f>
        <v>0</v>
      </c>
      <c r="D74" s="147">
        <f>'3.3.4'!D74/'3.3.4.a'!$D$79</f>
        <v>0</v>
      </c>
      <c r="E74" s="147">
        <f>'3.3.4'!E74/'3.3.4.a'!$E$79</f>
        <v>0</v>
      </c>
      <c r="F74" s="147">
        <f>'3.3.4'!F74/'3.3.4.a'!$F$79</f>
        <v>0</v>
      </c>
      <c r="G74" s="147">
        <f>'3.3.4'!G74/'3.3.4.a'!$G$79</f>
        <v>0</v>
      </c>
      <c r="H74" s="147">
        <f>'3.3.4'!H74/'3.3.4.a'!$H$79</f>
        <v>0</v>
      </c>
      <c r="I74" s="147">
        <f>'3.3.4'!I74/'3.3.4.a'!$I$79</f>
        <v>0</v>
      </c>
      <c r="J74" s="147">
        <f>'3.3.4'!J74/'3.3.4.a'!$J$79</f>
        <v>0</v>
      </c>
      <c r="K74" s="147">
        <f>'3.3.4'!K74/'3.3.4.a'!$K$79</f>
        <v>0</v>
      </c>
      <c r="L74" s="147">
        <f>'3.3.4'!L74/'3.3.4.a'!$L$79</f>
        <v>0</v>
      </c>
      <c r="M74" s="97" t="s">
        <v>833</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18"/>
      <c r="D75" s="218"/>
      <c r="E75" s="218"/>
      <c r="F75" s="218"/>
      <c r="G75" s="218"/>
      <c r="H75" s="218"/>
      <c r="I75" s="218"/>
      <c r="J75" s="218"/>
      <c r="K75" s="218"/>
      <c r="L75" s="218"/>
      <c r="M75" s="21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19">
        <f>'3.3.4'!C76/'3.3.4.a'!$C$79</f>
        <v>8.9393612525716943E-3</v>
      </c>
      <c r="D76" s="219">
        <f>'3.3.4'!D76/'3.3.4.a'!$D$79</f>
        <v>8.5323989289026441E-3</v>
      </c>
      <c r="E76" s="219">
        <f>'3.3.4'!E76/'3.3.4.a'!$E$79</f>
        <v>9.4339983383350898E-3</v>
      </c>
      <c r="F76" s="219">
        <f>'3.3.4'!F76/'3.3.4.a'!$F$79</f>
        <v>6.3310637387280757E-3</v>
      </c>
      <c r="G76" s="219">
        <f>'3.3.4'!G76/'3.3.4.a'!$G$79</f>
        <v>7.4703781929493038E-3</v>
      </c>
      <c r="H76" s="219">
        <f>'3.3.4'!H76/'3.3.4.a'!$H$79</f>
        <v>6.665356642933544E-3</v>
      </c>
      <c r="I76" s="219">
        <f>'3.3.4'!I76/'3.3.4.a'!$I$79</f>
        <v>6.5101894228407732E-3</v>
      </c>
      <c r="J76" s="219">
        <f>'3.3.4'!J76/'3.3.4.a'!$J$79</f>
        <v>3.7187470131203148E-3</v>
      </c>
      <c r="K76" s="219">
        <f>'3.3.4'!K76/'3.3.4.a'!$K$79</f>
        <v>4.7506880184018463E-3</v>
      </c>
      <c r="L76" s="219">
        <f>'3.3.4'!L76/'3.3.4.a'!$L$79</f>
        <v>5.6405592953239787E-3</v>
      </c>
      <c r="M76" s="219">
        <f>'3.3.4'!M76/'3.3.4.a'!$M$79</f>
        <v>7.5191332204996341E-3</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19">
        <f>'3.3.4'!C77/'3.3.4.a'!$C$79</f>
        <v>1.2717451963239934E-4</v>
      </c>
      <c r="D77" s="219">
        <f>'3.3.4'!D77/'3.3.4.a'!$D$79</f>
        <v>1.5505185743383462E-4</v>
      </c>
      <c r="E77" s="219">
        <f>'3.3.4'!E77/'3.3.4.a'!$E$79</f>
        <v>1.5124554490981897E-4</v>
      </c>
      <c r="F77" s="219">
        <f>'3.3.4'!F77/'3.3.4.a'!$F$79</f>
        <v>9.0918401249226552E-5</v>
      </c>
      <c r="G77" s="219">
        <f>'3.3.4'!G77/'3.3.4.a'!$G$79</f>
        <v>2.1395695788493176E-4</v>
      </c>
      <c r="H77" s="219">
        <f>'3.3.4'!H77/'3.3.4.a'!$H$79</f>
        <v>1.3001955688219077E-4</v>
      </c>
      <c r="I77" s="219">
        <f>'3.3.4'!I77/'3.3.4.a'!$I$79</f>
        <v>1.1305072496127177E-4</v>
      </c>
      <c r="J77" s="219">
        <f>'3.3.4'!J77/'3.3.4.a'!$J$79</f>
        <v>7.5509208815334583E-5</v>
      </c>
      <c r="K77" s="219">
        <f>'3.3.4'!K77/'3.3.4.a'!$K$79</f>
        <v>9.8776934393525191E-5</v>
      </c>
      <c r="L77" s="219">
        <f>'3.3.4'!L77/'3.3.4.a'!$L$79</f>
        <v>1.0143028106159989E-4</v>
      </c>
      <c r="M77" s="219">
        <f>'3.3.4'!M77/'3.3.4.a'!$M$79</f>
        <v>1.3615806557092442E-4</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20">
        <f>'3.3.4'!C78/'3.3.4.a'!$C$79</f>
        <v>3.7386958364547035E-3</v>
      </c>
      <c r="D78" s="220">
        <f>'3.3.4'!D78/'3.3.4.a'!$D$79</f>
        <v>3.8962716736169788E-3</v>
      </c>
      <c r="E78" s="220">
        <f>'3.3.4'!E78/'3.3.4.a'!$E$79</f>
        <v>4.1898246226187803E-3</v>
      </c>
      <c r="F78" s="220">
        <f>'3.3.4'!F78/'3.3.4.a'!$F$79</f>
        <v>4.1835322441457273E-3</v>
      </c>
      <c r="G78" s="220">
        <f>'3.3.4'!G78/'3.3.4.a'!$G$79</f>
        <v>4.2890140199428632E-3</v>
      </c>
      <c r="H78" s="220">
        <f>'3.3.4'!H78/'3.3.4.a'!$H$79</f>
        <v>4.5922245069746469E-3</v>
      </c>
      <c r="I78" s="220">
        <f>'3.3.4'!I78/'3.3.4.a'!$I$79</f>
        <v>4.919250487799268E-3</v>
      </c>
      <c r="J78" s="220">
        <f>'3.3.4'!J78/'3.3.4.a'!$J$79</f>
        <v>4.9409633217130039E-3</v>
      </c>
      <c r="K78" s="220">
        <f>'3.3.4'!K78/'3.3.4.a'!$K$79</f>
        <v>4.897627522857554E-3</v>
      </c>
      <c r="L78" s="220">
        <f>'3.3.4'!L78/'3.3.4.a'!$L$79</f>
        <v>5.0805832635170099E-3</v>
      </c>
      <c r="M78" s="220">
        <f>'3.3.4'!M78/'3.3.4.a'!$M$79</f>
        <v>5.3143146131036136E-3</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80" customFormat="1" ht="20.100000000000001" customHeight="1" x14ac:dyDescent="0.25">
      <c r="A79" s="87" t="s">
        <v>238</v>
      </c>
      <c r="B79" s="88" t="s">
        <v>848</v>
      </c>
      <c r="C79" s="211">
        <v>3885847</v>
      </c>
      <c r="D79" s="211">
        <v>4376382</v>
      </c>
      <c r="E79" s="211">
        <v>4814760</v>
      </c>
      <c r="F79" s="211">
        <v>5331619</v>
      </c>
      <c r="G79" s="211">
        <v>5778953</v>
      </c>
      <c r="H79" s="211">
        <v>5995787</v>
      </c>
      <c r="I79" s="211">
        <v>6269328</v>
      </c>
      <c r="J79" s="211">
        <v>6585478.9999999898</v>
      </c>
      <c r="K79" s="211">
        <v>7004141</v>
      </c>
      <c r="L79" s="211">
        <v>7407023.5734999897</v>
      </c>
      <c r="M79" s="211">
        <v>7447858.2502464028</v>
      </c>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row>
    <row r="80" spans="1:83" s="207" customFormat="1" ht="20.100000000000001" customHeight="1" x14ac:dyDescent="0.25">
      <c r="A80" s="105" t="s">
        <v>589</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83" s="207" customFormat="1" ht="20.100000000000001" customHeight="1" x14ac:dyDescent="0.25">
      <c r="A81" s="105" t="s">
        <v>853</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row>
    <row r="82" spans="1:83" ht="20.100000000000001" customHeight="1" x14ac:dyDescent="0.25">
      <c r="A82" s="105" t="s">
        <v>590</v>
      </c>
    </row>
    <row r="83" spans="1:83" ht="20.100000000000001" customHeight="1" x14ac:dyDescent="0.25">
      <c r="A83" s="105" t="s">
        <v>804</v>
      </c>
    </row>
    <row r="84" spans="1:83" ht="20.100000000000001" customHeight="1" x14ac:dyDescent="0.25">
      <c r="A84" s="105" t="s">
        <v>657</v>
      </c>
    </row>
    <row r="85" spans="1:83" ht="20.100000000000001" customHeight="1" x14ac:dyDescent="0.25">
      <c r="A85" s="105" t="s">
        <v>858</v>
      </c>
    </row>
    <row r="86" spans="1:83" ht="20.100000000000001" customHeight="1" x14ac:dyDescent="0.25">
      <c r="A86" s="105" t="s">
        <v>605</v>
      </c>
    </row>
    <row r="87" spans="1:83" ht="20.100000000000001" customHeight="1" x14ac:dyDescent="0.25">
      <c r="A87" s="105" t="s">
        <v>662</v>
      </c>
    </row>
    <row r="88" spans="1:83" ht="20.100000000000001" customHeight="1" x14ac:dyDescent="0.25">
      <c r="A88" s="105" t="s">
        <v>663</v>
      </c>
    </row>
    <row r="89" spans="1:83" ht="20.100000000000001" customHeight="1" x14ac:dyDescent="0.25">
      <c r="A89" s="105" t="s">
        <v>613</v>
      </c>
    </row>
    <row r="90" spans="1:83" ht="20.100000000000001" customHeight="1" x14ac:dyDescent="0.25">
      <c r="A90" s="105" t="s">
        <v>664</v>
      </c>
    </row>
    <row r="91" spans="1:83" ht="20.100000000000001" customHeight="1" x14ac:dyDescent="0.25">
      <c r="A91" s="105" t="s">
        <v>849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89DF-1EB7-4077-8F6A-66860033FD89}">
  <sheetPr codeName="Planilha39"/>
  <dimension ref="A1:CE91"/>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Q64" sqref="Q64"/>
    </sheetView>
  </sheetViews>
  <sheetFormatPr defaultRowHeight="20.100000000000001" customHeight="1" x14ac:dyDescent="0.25"/>
  <cols>
    <col min="1" max="1" width="9.140625" style="107"/>
    <col min="2" max="2" width="75.42578125" style="107" bestFit="1" customWidth="1"/>
    <col min="3" max="13" width="10.7109375" style="107" customWidth="1"/>
    <col min="14" max="16384" width="9.140625" style="107"/>
  </cols>
  <sheetData>
    <row r="1" spans="1:13" ht="20.100000000000001" customHeight="1" x14ac:dyDescent="0.25">
      <c r="A1" s="99" t="s">
        <v>794</v>
      </c>
    </row>
    <row r="2" spans="1:13" ht="20.100000000000001" customHeight="1" x14ac:dyDescent="0.25">
      <c r="A2" s="99" t="s">
        <v>670</v>
      </c>
    </row>
    <row r="4" spans="1:13" s="116" customFormat="1" ht="20.100000000000001" customHeight="1" x14ac:dyDescent="0.25">
      <c r="A4" s="322" t="s">
        <v>668</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57" t="s">
        <v>396</v>
      </c>
      <c r="B5" s="58" t="s">
        <v>836</v>
      </c>
      <c r="C5" s="216">
        <f>'3.3.5'!C5/'3.3.5.a'!$C$79</f>
        <v>0.42175035092377239</v>
      </c>
      <c r="D5" s="216">
        <f>'3.3.5'!D5/'3.3.5.a'!$D$79</f>
        <v>0.4202480790190285</v>
      </c>
      <c r="E5" s="216">
        <f>'3.3.5'!E5/'3.3.5.a'!$E$79</f>
        <v>0.41928061013111834</v>
      </c>
      <c r="F5" s="216">
        <f>'3.3.5'!F5/'3.3.5.a'!$F$79</f>
        <v>0.42518044655680298</v>
      </c>
      <c r="G5" s="216">
        <f>'3.3.5'!G5/'3.3.5.a'!$G$79</f>
        <v>0.44191729008246217</v>
      </c>
      <c r="H5" s="216">
        <f>'3.3.5'!H5/'3.3.5.a'!$H$79</f>
        <v>0.49163429952927745</v>
      </c>
      <c r="I5" s="216">
        <f>'3.3.5'!I5/'3.3.5.a'!$I$79</f>
        <v>0.48573619914694804</v>
      </c>
      <c r="J5" s="216">
        <f>'3.3.5'!J5/'3.3.5.a'!$J$79</f>
        <v>0.48146621260233236</v>
      </c>
      <c r="K5" s="216">
        <f>'3.3.5'!K5/'3.3.5.a'!$K$79</f>
        <v>0.47402185611076109</v>
      </c>
      <c r="L5" s="216">
        <f>'3.3.5'!L5/'3.3.5.a'!$L$79</f>
        <v>0.46562250232052926</v>
      </c>
      <c r="M5" s="216">
        <f>'3.3.5'!M5/'3.3.5.a'!$M$79</f>
        <v>0.49902313540255833</v>
      </c>
    </row>
    <row r="6" spans="1:13" ht="20.100000000000001" customHeight="1" x14ac:dyDescent="0.25">
      <c r="A6" s="18">
        <v>2</v>
      </c>
      <c r="B6" s="19" t="s">
        <v>490</v>
      </c>
      <c r="C6" s="96">
        <f>'3.3.5'!C6/'3.3.5.a'!$C$79</f>
        <v>0.4069524956225869</v>
      </c>
      <c r="D6" s="96">
        <f>'3.3.5'!D6/'3.3.5.a'!$D$79</f>
        <v>0.41199230064506942</v>
      </c>
      <c r="E6" s="96">
        <f>'3.3.5'!E6/'3.3.5.a'!$E$79</f>
        <v>0.4110731658762059</v>
      </c>
      <c r="F6" s="96">
        <f>'3.3.5'!F6/'3.3.5.a'!$F$79</f>
        <v>0.41716920008254865</v>
      </c>
      <c r="G6" s="96">
        <f>'3.3.5'!G6/'3.3.5.a'!$G$79</f>
        <v>0.43264919586808098</v>
      </c>
      <c r="H6" s="96">
        <f>'3.3.5'!H6/'3.3.5.a'!$H$79</f>
        <v>0.4902763474673178</v>
      </c>
      <c r="I6" s="96">
        <f>'3.3.5'!I6/'3.3.5.a'!$I$79</f>
        <v>0.48669688376156595</v>
      </c>
      <c r="J6" s="96">
        <f>'3.3.5'!J6/'3.3.5.a'!$J$79</f>
        <v>0.48588886012620308</v>
      </c>
      <c r="K6" s="96">
        <f>'3.3.5'!K6/'3.3.5.a'!$K$79</f>
        <v>0.47626141974384006</v>
      </c>
      <c r="L6" s="96">
        <f>'3.3.5'!L6/'3.3.5.a'!$L$79</f>
        <v>0.46949747956458643</v>
      </c>
      <c r="M6" s="96">
        <f>'3.3.5'!M6/'3.3.5.a'!$M$79</f>
        <v>0.50107244437579379</v>
      </c>
    </row>
    <row r="7" spans="1:13" ht="20.100000000000001" customHeight="1" x14ac:dyDescent="0.25">
      <c r="A7" s="32">
        <v>21</v>
      </c>
      <c r="B7" s="33" t="s">
        <v>244</v>
      </c>
      <c r="C7" s="213">
        <f>'3.3.5'!C7/'3.3.5.a'!$C$79</f>
        <v>0.12009938555298717</v>
      </c>
      <c r="D7" s="213">
        <f>'3.3.5'!D7/'3.3.5.a'!$D$79</f>
        <v>0.11887621386439076</v>
      </c>
      <c r="E7" s="213">
        <f>'3.3.5'!E7/'3.3.5.a'!$E$79</f>
        <v>0.11910144688866356</v>
      </c>
      <c r="F7" s="213">
        <f>'3.3.5'!F7/'3.3.5.a'!$F$79</f>
        <v>0.12146658990516682</v>
      </c>
      <c r="G7" s="213">
        <f>'3.3.5'!G7/'3.3.5.a'!$G$79</f>
        <v>0.12240520348464975</v>
      </c>
      <c r="H7" s="213">
        <f>'3.3.5'!H7/'3.3.5.a'!$H$79</f>
        <v>0.12918025238407357</v>
      </c>
      <c r="I7" s="213">
        <f>'3.3.5'!I7/'3.3.5.a'!$I$79</f>
        <v>0.12985182042356844</v>
      </c>
      <c r="J7" s="213">
        <f>'3.3.5'!J7/'3.3.5.a'!$J$79</f>
        <v>0.13144722467459213</v>
      </c>
      <c r="K7" s="213">
        <f>'3.3.5'!K7/'3.3.5.a'!$K$79</f>
        <v>0.12998210980159766</v>
      </c>
      <c r="L7" s="213">
        <f>'3.3.5'!L7/'3.3.5.a'!$L$79</f>
        <v>0.12920759286677497</v>
      </c>
      <c r="M7" s="213">
        <f>'3.3.5'!M7/'3.3.5.a'!$M$79</f>
        <v>0.12887598668886144</v>
      </c>
    </row>
    <row r="8" spans="1:13" ht="20.100000000000001" customHeight="1" x14ac:dyDescent="0.25">
      <c r="A8" s="35">
        <v>211</v>
      </c>
      <c r="B8" s="36" t="s">
        <v>306</v>
      </c>
      <c r="C8" s="146">
        <f>'3.3.5'!C8/'3.3.5.a'!$C$79</f>
        <v>9.1150791120483535E-2</v>
      </c>
      <c r="D8" s="146">
        <f>'3.3.5'!D8/'3.3.5.a'!$D$79</f>
        <v>9.0109607819690782E-2</v>
      </c>
      <c r="E8" s="146">
        <f>'3.3.5'!E8/'3.3.5.a'!$E$79</f>
        <v>9.1072143202352129E-2</v>
      </c>
      <c r="F8" s="146">
        <f>'3.3.5'!F8/'3.3.5.a'!$F$79</f>
        <v>9.238153925046183E-2</v>
      </c>
      <c r="G8" s="146">
        <f>'3.3.5'!G8/'3.3.5.a'!$G$79</f>
        <v>9.322937502287075E-2</v>
      </c>
      <c r="H8" s="146">
        <f>'3.3.5'!H8/'3.3.5.a'!$H$79</f>
        <v>9.8633181331630682E-2</v>
      </c>
      <c r="I8" s="146">
        <f>'3.3.5'!I8/'3.3.5.a'!$I$79</f>
        <v>9.9334447455175404E-2</v>
      </c>
      <c r="J8" s="146">
        <f>'3.3.5'!J8/'3.3.5.a'!$J$79</f>
        <v>9.9678793926818804E-2</v>
      </c>
      <c r="K8" s="146">
        <f>'3.3.5'!K8/'3.3.5.a'!$K$79</f>
        <v>9.7681678846550934E-2</v>
      </c>
      <c r="L8" s="146">
        <f>'3.3.5'!L8/'3.3.5.a'!$L$79</f>
        <v>9.6292669199971662E-2</v>
      </c>
      <c r="M8" s="146">
        <f>'3.3.5'!M8/'3.3.5.a'!$M$79</f>
        <v>9.6322121028213636E-2</v>
      </c>
    </row>
    <row r="9" spans="1:13" s="48" customFormat="1" ht="20.100000000000001" customHeight="1" x14ac:dyDescent="0.25">
      <c r="A9" s="45" t="s">
        <v>491</v>
      </c>
      <c r="B9" s="56" t="s">
        <v>492</v>
      </c>
      <c r="C9" s="148">
        <f>'3.3.5'!C9/'3.3.5.a'!$C$79</f>
        <v>7.5718877960966671E-2</v>
      </c>
      <c r="D9" s="148">
        <f>'3.3.5'!D9/'3.3.5.a'!$D$79</f>
        <v>7.4686765860774038E-2</v>
      </c>
      <c r="E9" s="148">
        <f>'3.3.5'!E9/'3.3.5.a'!$E$79</f>
        <v>7.5436103566933602E-2</v>
      </c>
      <c r="F9" s="148">
        <f>'3.3.5'!F9/'3.3.5.a'!$F$79</f>
        <v>7.5969766858570362E-2</v>
      </c>
      <c r="G9" s="148">
        <f>'3.3.5'!G9/'3.3.5.a'!$G$79</f>
        <v>7.7003091245471972E-2</v>
      </c>
      <c r="H9" s="148">
        <f>'3.3.5'!H9/'3.3.5.a'!$H$79</f>
        <v>8.0950533244877609E-2</v>
      </c>
      <c r="I9" s="148">
        <f>'3.3.5'!I9/'3.3.5.a'!$I$79</f>
        <v>8.2254583673050441E-2</v>
      </c>
      <c r="J9" s="148">
        <f>'3.3.5'!J9/'3.3.5.a'!$J$79</f>
        <v>8.2241507458148413E-2</v>
      </c>
      <c r="K9" s="148">
        <f>'3.3.5'!K9/'3.3.5.a'!$K$79</f>
        <v>8.0190589273267054E-2</v>
      </c>
      <c r="L9" s="148">
        <f>'3.3.5'!L9/'3.3.5.a'!$L$79</f>
        <v>7.9347865480870861E-2</v>
      </c>
      <c r="M9" s="148">
        <f>'3.3.5'!M9/'3.3.5.a'!$M$79</f>
        <v>7.9744354638987561E-2</v>
      </c>
    </row>
    <row r="10" spans="1:13" s="48" customFormat="1" ht="20.100000000000001" customHeight="1" x14ac:dyDescent="0.25">
      <c r="A10" s="45" t="s">
        <v>493</v>
      </c>
      <c r="B10" s="56" t="s">
        <v>494</v>
      </c>
      <c r="C10" s="148">
        <f>'3.3.5'!C10/'3.3.5.a'!$C$79</f>
        <v>8.5726223292158874E-3</v>
      </c>
      <c r="D10" s="148">
        <f>'3.3.5'!D10/'3.3.5.a'!$D$79</f>
        <v>8.4194924639405342E-3</v>
      </c>
      <c r="E10" s="148">
        <f>'3.3.5'!E10/'3.3.5.a'!$E$79</f>
        <v>8.423957510788789E-3</v>
      </c>
      <c r="F10" s="148">
        <f>'3.3.5'!F10/'3.3.5.a'!$F$79</f>
        <v>8.3839588518823272E-3</v>
      </c>
      <c r="G10" s="148">
        <f>'3.3.5'!G10/'3.3.5.a'!$G$79</f>
        <v>8.7159795125279615E-3</v>
      </c>
      <c r="H10" s="148">
        <f>'3.3.5'!H10/'3.3.5.a'!$H$79</f>
        <v>9.3612145773245455E-3</v>
      </c>
      <c r="I10" s="148">
        <f>'3.3.5'!I10/'3.3.5.a'!$I$79</f>
        <v>9.3772320294915178E-3</v>
      </c>
      <c r="J10" s="148">
        <f>'3.3.5'!J10/'3.3.5.a'!$J$79</f>
        <v>9.4410662262757079E-3</v>
      </c>
      <c r="K10" s="148">
        <f>'3.3.5'!K10/'3.3.5.a'!$K$79</f>
        <v>9.4378747460849236E-3</v>
      </c>
      <c r="L10" s="148">
        <f>'3.3.5'!L10/'3.3.5.a'!$L$79</f>
        <v>9.3987821405385856E-3</v>
      </c>
      <c r="M10" s="148">
        <f>'3.3.5'!M10/'3.3.5.a'!$M$79</f>
        <v>9.7716609529977707E-3</v>
      </c>
    </row>
    <row r="11" spans="1:13" s="48" customFormat="1" ht="20.100000000000001" customHeight="1" x14ac:dyDescent="0.25">
      <c r="A11" s="45" t="s">
        <v>495</v>
      </c>
      <c r="B11" s="56" t="s">
        <v>496</v>
      </c>
      <c r="C11" s="148">
        <f>'3.3.5'!C11/'3.3.5.a'!$C$79</f>
        <v>6.8592908303009743E-3</v>
      </c>
      <c r="D11" s="148">
        <f>'3.3.5'!D11/'3.3.5.a'!$D$79</f>
        <v>7.003349494976217E-3</v>
      </c>
      <c r="E11" s="148">
        <f>'3.3.5'!E11/'3.3.5.a'!$E$79</f>
        <v>7.212082124629737E-3</v>
      </c>
      <c r="F11" s="148">
        <f>'3.3.5'!F11/'3.3.5.a'!$F$79</f>
        <v>8.0278135400091415E-3</v>
      </c>
      <c r="G11" s="148">
        <f>'3.3.5'!G11/'3.3.5.a'!$G$79</f>
        <v>7.510304264870816E-3</v>
      </c>
      <c r="H11" s="148">
        <f>'3.3.5'!H11/'3.3.5.a'!$H$79</f>
        <v>8.3214335094285372E-3</v>
      </c>
      <c r="I11" s="148">
        <f>'3.3.5'!I11/'3.3.5.a'!$I$79</f>
        <v>7.7026317526334544E-3</v>
      </c>
      <c r="J11" s="148">
        <f>'3.3.5'!J11/'3.3.5.a'!$J$79</f>
        <v>7.9962202423946912E-3</v>
      </c>
      <c r="K11" s="148">
        <f>'3.3.5'!K11/'3.3.5.a'!$K$79</f>
        <v>8.0532148271989408E-3</v>
      </c>
      <c r="L11" s="148">
        <f>'3.3.5'!L11/'3.3.5.a'!$L$79</f>
        <v>7.5460215785622077E-3</v>
      </c>
      <c r="M11" s="148">
        <f>'3.3.5'!M11/'3.3.5.a'!$M$79</f>
        <v>6.8061054362283067E-3</v>
      </c>
    </row>
    <row r="12" spans="1:13" ht="20.100000000000001" customHeight="1" x14ac:dyDescent="0.25">
      <c r="A12" s="35">
        <v>212</v>
      </c>
      <c r="B12" s="36" t="s">
        <v>246</v>
      </c>
      <c r="C12" s="146">
        <f>'3.3.5'!C12/'3.3.5.a'!$C$79</f>
        <v>2.8948594432503638E-2</v>
      </c>
      <c r="D12" s="146">
        <f>'3.3.5'!D12/'3.3.5.a'!$D$79</f>
        <v>2.8766606044699983E-2</v>
      </c>
      <c r="E12" s="146">
        <f>'3.3.5'!E12/'3.3.5.a'!$E$79</f>
        <v>2.8029303686311423E-2</v>
      </c>
      <c r="F12" s="146">
        <f>'3.3.5'!F12/'3.3.5.a'!$F$79</f>
        <v>2.9085050654705E-2</v>
      </c>
      <c r="G12" s="146">
        <f>'3.3.5'!G12/'3.3.5.a'!$G$79</f>
        <v>2.9175828461779022E-2</v>
      </c>
      <c r="H12" s="146">
        <f>'3.3.5'!H12/'3.3.5.a'!$H$79</f>
        <v>3.0547071052442903E-2</v>
      </c>
      <c r="I12" s="146">
        <f>'3.3.5'!I12/'3.3.5.a'!$I$79</f>
        <v>3.0517372968393026E-2</v>
      </c>
      <c r="J12" s="146">
        <f>'3.3.5'!J12/'3.3.5.a'!$J$79</f>
        <v>3.1768430747773337E-2</v>
      </c>
      <c r="K12" s="146">
        <f>'3.3.5'!K12/'3.3.5.a'!$K$79</f>
        <v>3.230043095504672E-2</v>
      </c>
      <c r="L12" s="146">
        <f>'3.3.5'!L12/'3.3.5.a'!$L$79</f>
        <v>3.291492366680332E-2</v>
      </c>
      <c r="M12" s="146">
        <f>'3.3.5'!M12/'3.3.5.a'!$M$79</f>
        <v>3.2553865660647795E-2</v>
      </c>
    </row>
    <row r="13" spans="1:13" s="108" customFormat="1" ht="20.100000000000001" customHeight="1" x14ac:dyDescent="0.25">
      <c r="A13" s="108">
        <v>2121</v>
      </c>
      <c r="B13" s="108" t="s">
        <v>307</v>
      </c>
      <c r="C13" s="214">
        <f>'3.3.5'!C13/'3.3.5.a'!$C$79</f>
        <v>1.5898157809548594E-2</v>
      </c>
      <c r="D13" s="214">
        <f>'3.3.5'!D13/'3.3.5.a'!$D$79</f>
        <v>1.6281635582797892E-2</v>
      </c>
      <c r="E13" s="214">
        <f>'3.3.5'!E13/'3.3.5.a'!$E$79</f>
        <v>1.6144183763407687E-2</v>
      </c>
      <c r="F13" s="214">
        <f>'3.3.5'!F13/'3.3.5.a'!$F$79</f>
        <v>1.7382226428142671E-2</v>
      </c>
      <c r="G13" s="214">
        <f>'3.3.5'!G13/'3.3.5.a'!$G$79</f>
        <v>1.7113089761533501E-2</v>
      </c>
      <c r="H13" s="214">
        <f>'3.3.5'!H13/'3.3.5.a'!$H$79</f>
        <v>1.8238257218926971E-2</v>
      </c>
      <c r="I13" s="214">
        <f>'3.3.5'!I13/'3.3.5.a'!$I$79</f>
        <v>1.8020944324047088E-2</v>
      </c>
      <c r="J13" s="214">
        <f>'3.3.5'!J13/'3.3.5.a'!$J$79</f>
        <v>1.8203390903499251E-2</v>
      </c>
      <c r="K13" s="214">
        <f>'3.3.5'!K13/'3.3.5.a'!$K$79</f>
        <v>1.8478367914185608E-2</v>
      </c>
      <c r="L13" s="214">
        <f>'3.3.5'!L13/'3.3.5.a'!$L$79</f>
        <v>1.8726644797180239E-2</v>
      </c>
      <c r="M13" s="258" t="s">
        <v>833</v>
      </c>
    </row>
    <row r="14" spans="1:13" s="109" customFormat="1" ht="20.100000000000001" customHeight="1" x14ac:dyDescent="0.25">
      <c r="A14" s="60" t="s">
        <v>497</v>
      </c>
      <c r="B14" s="109" t="s">
        <v>498</v>
      </c>
      <c r="C14" s="148">
        <f>'3.3.5'!C14/'3.3.5.a'!$C$79</f>
        <v>5.3040176973112028E-5</v>
      </c>
      <c r="D14" s="148">
        <f>'3.3.5'!D14/'3.3.5.a'!$D$79</f>
        <v>5.6439149455422918E-5</v>
      </c>
      <c r="E14" s="148">
        <f>'3.3.5'!E14/'3.3.5.a'!$E$79</f>
        <v>5.7180100875692658E-5</v>
      </c>
      <c r="F14" s="148">
        <f>'3.3.5'!F14/'3.3.5.a'!$F$79</f>
        <v>1.3358702626832717E-4</v>
      </c>
      <c r="G14" s="148">
        <f>'3.3.5'!G14/'3.3.5.a'!$G$79</f>
        <v>8.5023285843993361E-5</v>
      </c>
      <c r="H14" s="148">
        <f>'3.3.5'!H14/'3.3.5.a'!$H$79</f>
        <v>1.2075349422852907E-4</v>
      </c>
      <c r="I14" s="148">
        <f>'3.3.5'!I14/'3.3.5.a'!$I$79</f>
        <v>8.9427906504473668E-5</v>
      </c>
      <c r="J14" s="148">
        <f>'3.3.5'!J14/'3.3.5.a'!$J$79</f>
        <v>1.0324706567530495E-4</v>
      </c>
      <c r="K14" s="148">
        <f>'3.3.5'!K14/'3.3.5.a'!$K$79</f>
        <v>1.2079895447151279E-4</v>
      </c>
      <c r="L14" s="148">
        <f>'3.3.5'!L14/'3.3.5.a'!$L$79</f>
        <v>1.8264188219153718E-4</v>
      </c>
      <c r="M14" s="221" t="s">
        <v>833</v>
      </c>
    </row>
    <row r="15" spans="1:13" s="109" customFormat="1" ht="20.100000000000001" customHeight="1" x14ac:dyDescent="0.25">
      <c r="A15" s="60" t="s">
        <v>499</v>
      </c>
      <c r="B15" s="109" t="s">
        <v>500</v>
      </c>
      <c r="C15" s="148">
        <f>'3.3.5'!C15/'3.3.5.a'!$C$79</f>
        <v>2.1722887395653882E-3</v>
      </c>
      <c r="D15" s="148">
        <f>'3.3.5'!D15/'3.3.5.a'!$D$79</f>
        <v>2.2378420568477291E-3</v>
      </c>
      <c r="E15" s="148">
        <f>'3.3.5'!E15/'3.3.5.a'!$E$79</f>
        <v>2.2166564888533961E-3</v>
      </c>
      <c r="F15" s="148">
        <f>'3.3.5'!F15/'3.3.5.a'!$F$79</f>
        <v>2.6916291310461258E-3</v>
      </c>
      <c r="G15" s="148">
        <f>'3.3.5'!G15/'3.3.5.a'!$G$79</f>
        <v>2.7425152004146728E-3</v>
      </c>
      <c r="H15" s="148">
        <f>'3.3.5'!H15/'3.3.5.a'!$H$79</f>
        <v>2.7497490562179107E-3</v>
      </c>
      <c r="I15" s="148">
        <f>'3.3.5'!I15/'3.3.5.a'!$I$79</f>
        <v>2.7138470121972889E-3</v>
      </c>
      <c r="J15" s="148">
        <f>'3.3.5'!J15/'3.3.5.a'!$J$79</f>
        <v>2.7232990532121935E-3</v>
      </c>
      <c r="K15" s="148">
        <f>'3.3.5'!K15/'3.3.5.a'!$K$79</f>
        <v>2.9030498943382263E-3</v>
      </c>
      <c r="L15" s="148">
        <f>'3.3.5'!L15/'3.3.5.a'!$L$79</f>
        <v>3.0259584719856893E-3</v>
      </c>
      <c r="M15" s="221" t="s">
        <v>833</v>
      </c>
    </row>
    <row r="16" spans="1:13" s="109" customFormat="1" ht="20.100000000000001" customHeight="1" x14ac:dyDescent="0.25">
      <c r="A16" s="60" t="s">
        <v>501</v>
      </c>
      <c r="B16" s="109" t="s">
        <v>464</v>
      </c>
      <c r="C16" s="148">
        <f>'3.3.5'!C16/'3.3.5.a'!$C$79</f>
        <v>9.6227931952437094E-3</v>
      </c>
      <c r="D16" s="148">
        <f>'3.3.5'!D16/'3.3.5.a'!$D$79</f>
        <v>9.9400372205355955E-3</v>
      </c>
      <c r="E16" s="148">
        <f>'3.3.5'!E16/'3.3.5.a'!$E$79</f>
        <v>9.8726725832247886E-3</v>
      </c>
      <c r="F16" s="148">
        <f>'3.3.5'!F16/'3.3.5.a'!$F$79</f>
        <v>1.0937796628994984E-2</v>
      </c>
      <c r="G16" s="148">
        <f>'3.3.5'!G16/'3.3.5.a'!$G$79</f>
        <v>1.0645540040311263E-2</v>
      </c>
      <c r="H16" s="148">
        <f>'3.3.5'!H16/'3.3.5.a'!$H$79</f>
        <v>1.1680154556643925E-2</v>
      </c>
      <c r="I16" s="148">
        <f>'3.3.5'!I16/'3.3.5.a'!$I$79</f>
        <v>1.1646421348765609E-2</v>
      </c>
      <c r="J16" s="148">
        <f>'3.3.5'!J16/'3.3.5.a'!$J$79</f>
        <v>1.1677401626084648E-2</v>
      </c>
      <c r="K16" s="148">
        <f>'3.3.5'!K16/'3.3.5.a'!$K$79</f>
        <v>1.1941584262969008E-2</v>
      </c>
      <c r="L16" s="148">
        <f>'3.3.5'!L16/'3.3.5.a'!$L$79</f>
        <v>1.2303876518858271E-2</v>
      </c>
      <c r="M16" s="221" t="s">
        <v>833</v>
      </c>
    </row>
    <row r="17" spans="1:13" s="109" customFormat="1" ht="20.100000000000001" customHeight="1" x14ac:dyDescent="0.25">
      <c r="A17" s="60" t="s">
        <v>502</v>
      </c>
      <c r="B17" s="109" t="s">
        <v>503</v>
      </c>
      <c r="C17" s="148">
        <f>'3.3.5'!C17/'3.3.5.a'!$C$79</f>
        <v>4.0500356977663859E-3</v>
      </c>
      <c r="D17" s="148">
        <f>'3.3.5'!D17/'3.3.5.a'!$D$79</f>
        <v>4.0473171559591474E-3</v>
      </c>
      <c r="E17" s="148">
        <f>'3.3.5'!E17/'3.3.5.a'!$E$79</f>
        <v>3.9976745904538096E-3</v>
      </c>
      <c r="F17" s="148">
        <f>'3.3.5'!F17/'3.3.5.a'!$F$79</f>
        <v>3.6192136418332355E-3</v>
      </c>
      <c r="G17" s="148">
        <f>'3.3.5'!G17/'3.3.5.a'!$G$79</f>
        <v>3.6400112349635697E-3</v>
      </c>
      <c r="H17" s="148">
        <f>'3.3.5'!H17/'3.3.5.a'!$H$79</f>
        <v>3.6876001118366108E-3</v>
      </c>
      <c r="I17" s="148">
        <f>'3.3.5'!I17/'3.3.5.a'!$I$79</f>
        <v>3.5712480565797192E-3</v>
      </c>
      <c r="J17" s="148">
        <f>'3.3.5'!J17/'3.3.5.a'!$J$79</f>
        <v>3.6994431585271061E-3</v>
      </c>
      <c r="K17" s="148">
        <f>'3.3.5'!K17/'3.3.5.a'!$K$79</f>
        <v>3.5129348024068629E-3</v>
      </c>
      <c r="L17" s="148">
        <f>'3.3.5'!L17/'3.3.5.a'!$L$79</f>
        <v>3.2141679241447386E-3</v>
      </c>
      <c r="M17" s="221" t="s">
        <v>833</v>
      </c>
    </row>
    <row r="18" spans="1:13" s="108" customFormat="1" ht="20.100000000000001" customHeight="1" x14ac:dyDescent="0.25">
      <c r="A18" s="108">
        <v>2122</v>
      </c>
      <c r="B18" s="108" t="s">
        <v>837</v>
      </c>
      <c r="C18" s="214">
        <f>'3.3.5'!C18/'3.3.5.a'!$C$79</f>
        <v>1.3050436622955047E-2</v>
      </c>
      <c r="D18" s="214">
        <f>'3.3.5'!D18/'3.3.5.a'!$D$79</f>
        <v>1.2484970461902091E-2</v>
      </c>
      <c r="E18" s="214">
        <f>'3.3.5'!E18/'3.3.5.a'!$E$79</f>
        <v>1.1885119922903737E-2</v>
      </c>
      <c r="F18" s="214">
        <f>'3.3.5'!F18/'3.3.5.a'!$F$79</f>
        <v>1.1702824226562325E-2</v>
      </c>
      <c r="G18" s="214">
        <f>'3.3.5'!G18/'3.3.5.a'!$G$79</f>
        <v>1.2062738700245526E-2</v>
      </c>
      <c r="H18" s="214">
        <f>'3.3.5'!H18/'3.3.5.a'!$H$79</f>
        <v>1.2308813833515928E-2</v>
      </c>
      <c r="I18" s="214">
        <f>'3.3.5'!I18/'3.3.5.a'!$I$79</f>
        <v>1.2496428644345935E-2</v>
      </c>
      <c r="J18" s="214">
        <f>'3.3.5'!J18/'3.3.5.a'!$J$79</f>
        <v>1.3565039844274082E-2</v>
      </c>
      <c r="K18" s="214">
        <f>'3.3.5'!K18/'3.3.5.a'!$K$79</f>
        <v>1.3822063040861114E-2</v>
      </c>
      <c r="L18" s="214">
        <f>'3.3.5'!L18/'3.3.5.a'!$L$79</f>
        <v>1.4188278869623087E-2</v>
      </c>
      <c r="M18" s="258" t="s">
        <v>833</v>
      </c>
    </row>
    <row r="19" spans="1:13" ht="20.100000000000001" customHeight="1" x14ac:dyDescent="0.25">
      <c r="A19" s="32">
        <v>22</v>
      </c>
      <c r="B19" s="33" t="s">
        <v>245</v>
      </c>
      <c r="C19" s="213">
        <f>'3.3.5'!C19/'3.3.5.a'!$C$79</f>
        <v>5.3788521859678091E-2</v>
      </c>
      <c r="D19" s="213">
        <f>'3.3.5'!D19/'3.3.5.a'!$D$79</f>
        <v>5.234383797219256E-2</v>
      </c>
      <c r="E19" s="213">
        <f>'3.3.5'!E19/'3.3.5.a'!$E$79</f>
        <v>5.2736129501229474E-2</v>
      </c>
      <c r="F19" s="213">
        <f>'3.3.5'!F19/'3.3.5.a'!$F$79</f>
        <v>5.1256369905019659E-2</v>
      </c>
      <c r="G19" s="213">
        <f>'3.3.5'!G19/'3.3.5.a'!$G$79</f>
        <v>5.2628787666619714E-2</v>
      </c>
      <c r="H19" s="213">
        <f>'3.3.5'!H19/'3.3.5.a'!$H$79</f>
        <v>5.0663963221879625E-2</v>
      </c>
      <c r="I19" s="213">
        <f>'3.3.5'!I19/'3.3.5.a'!$I$79</f>
        <v>5.1821087713017092E-2</v>
      </c>
      <c r="J19" s="213">
        <f>'3.3.5'!J19/'3.3.5.a'!$J$79</f>
        <v>4.9511789066377834E-2</v>
      </c>
      <c r="K19" s="213">
        <f>'3.3.5'!K19/'3.3.5.a'!$K$79</f>
        <v>5.0917233027889509E-2</v>
      </c>
      <c r="L19" s="213">
        <f>'3.3.5'!L19/'3.3.5.a'!$L$79</f>
        <v>5.1724164541547046E-2</v>
      </c>
      <c r="M19" s="213">
        <f>'3.3.5'!M19/'3.3.5.a'!$M$79</f>
        <v>5.2636090927193457E-2</v>
      </c>
    </row>
    <row r="20" spans="1:13" ht="20.100000000000001" customHeight="1" x14ac:dyDescent="0.25">
      <c r="A20" s="32">
        <v>23</v>
      </c>
      <c r="B20" s="33" t="s">
        <v>838</v>
      </c>
      <c r="C20" s="213">
        <f>'3.3.5'!C20/'3.3.5.a'!$C$79</f>
        <v>1.3036797382912914E-2</v>
      </c>
      <c r="D20" s="213">
        <f>'3.3.5'!D20/'3.3.5.a'!$D$79</f>
        <v>1.2989170785257598E-2</v>
      </c>
      <c r="E20" s="213">
        <f>'3.3.5'!E20/'3.3.5.a'!$E$79</f>
        <v>1.3071679585275279E-2</v>
      </c>
      <c r="F20" s="213">
        <f>'3.3.5'!F20/'3.3.5.a'!$F$79</f>
        <v>1.3146663330594327E-2</v>
      </c>
      <c r="G20" s="213">
        <f>'3.3.5'!G20/'3.3.5.a'!$G$79</f>
        <v>1.3510924902832745E-2</v>
      </c>
      <c r="H20" s="213">
        <f>'3.3.5'!H20/'3.3.5.a'!$H$79</f>
        <v>1.4608424215203109E-2</v>
      </c>
      <c r="I20" s="213">
        <f>'3.3.5'!I20/'3.3.5.a'!$I$79</f>
        <v>1.5344228280925803E-2</v>
      </c>
      <c r="J20" s="213">
        <f>'3.3.5'!J20/'3.3.5.a'!$J$79</f>
        <v>1.5397968773418024E-2</v>
      </c>
      <c r="K20" s="213">
        <f>'3.3.5'!K20/'3.3.5.a'!$K$79</f>
        <v>1.523541573477747E-2</v>
      </c>
      <c r="L20" s="213">
        <f>'3.3.5'!L20/'3.3.5.a'!$L$79</f>
        <v>1.5531204789407865E-2</v>
      </c>
      <c r="M20" s="213">
        <f>'3.3.5'!M20/'3.3.5.a'!$M$79</f>
        <v>1.6245715165057389E-2</v>
      </c>
    </row>
    <row r="21" spans="1:13" ht="20.100000000000001" customHeight="1" x14ac:dyDescent="0.25">
      <c r="A21" s="32">
        <v>24</v>
      </c>
      <c r="B21" s="33" t="s">
        <v>839</v>
      </c>
      <c r="C21" s="213">
        <f>'3.3.5'!C21/'3.3.5.a'!$C$79</f>
        <v>7.0431383081496782E-2</v>
      </c>
      <c r="D21" s="213">
        <f>'3.3.5'!D21/'3.3.5.a'!$D$79</f>
        <v>7.6248906221466795E-2</v>
      </c>
      <c r="E21" s="213">
        <f>'3.3.5'!E21/'3.3.5.a'!$E$79</f>
        <v>6.9339536187893513E-2</v>
      </c>
      <c r="F21" s="213">
        <f>'3.3.5'!F21/'3.3.5.a'!$F$79</f>
        <v>6.9699587716958056E-2</v>
      </c>
      <c r="G21" s="213">
        <f>'3.3.5'!G21/'3.3.5.a'!$G$79</f>
        <v>7.5119843565696134E-2</v>
      </c>
      <c r="H21" s="213">
        <f>'3.3.5'!H21/'3.3.5.a'!$H$79</f>
        <v>0.11920113021912193</v>
      </c>
      <c r="I21" s="213">
        <f>'3.3.5'!I21/'3.3.5.a'!$I$79</f>
        <v>9.952399896422498E-2</v>
      </c>
      <c r="J21" s="213">
        <f>'3.3.5'!J21/'3.3.5.a'!$J$79</f>
        <v>8.9469105762653975E-2</v>
      </c>
      <c r="K21" s="213">
        <f>'3.3.5'!K21/'3.3.5.a'!$K$79</f>
        <v>8.7577934893757481E-2</v>
      </c>
      <c r="L21" s="213">
        <f>'3.3.5'!L21/'3.3.5.a'!$L$79</f>
        <v>7.1054241328322235E-2</v>
      </c>
      <c r="M21" s="213">
        <f>'3.3.5'!M21/'3.3.5.a'!$M$79</f>
        <v>5.8322467101892088E-2</v>
      </c>
    </row>
    <row r="22" spans="1:13" ht="20.100000000000001" customHeight="1" x14ac:dyDescent="0.25">
      <c r="A22" s="35">
        <v>241</v>
      </c>
      <c r="B22" s="36" t="s">
        <v>308</v>
      </c>
      <c r="C22" s="146">
        <f>'3.3.5'!C22/'3.3.5.a'!$C$79</f>
        <v>5.9112938811239539E-3</v>
      </c>
      <c r="D22" s="146">
        <f>'3.3.5'!D22/'3.3.5.a'!$D$79</f>
        <v>6.9729768098571662E-3</v>
      </c>
      <c r="E22" s="146">
        <f>'3.3.5'!E22/'3.3.5.a'!$E$79</f>
        <v>6.7362122005195594E-3</v>
      </c>
      <c r="F22" s="146">
        <f>'3.3.5'!F22/'3.3.5.a'!$F$79</f>
        <v>7.3513657906136634E-3</v>
      </c>
      <c r="G22" s="146">
        <f>'3.3.5'!G22/'3.3.5.a'!$G$79</f>
        <v>8.9027918673052243E-3</v>
      </c>
      <c r="H22" s="146">
        <f>'3.3.5'!H22/'3.3.5.a'!$H$79</f>
        <v>1.0962575053275764E-2</v>
      </c>
      <c r="I22" s="146">
        <f>'3.3.5'!I22/'3.3.5.a'!$I$79</f>
        <v>1.0479415256480135E-2</v>
      </c>
      <c r="J22" s="146">
        <f>'3.3.5'!J22/'3.3.5.a'!$J$79</f>
        <v>8.7657559551668866E-3</v>
      </c>
      <c r="K22" s="146">
        <f>'3.3.5'!K22/'3.3.5.a'!$K$79</f>
        <v>8.0232458688475807E-3</v>
      </c>
      <c r="L22" s="146">
        <f>'3.3.5'!L22/'3.3.5.a'!$L$79</f>
        <v>7.9827491893202963E-3</v>
      </c>
      <c r="M22" s="146">
        <f>'3.3.5'!M22/'3.3.5.a'!$M$79</f>
        <v>6.2296945592289757E-3</v>
      </c>
    </row>
    <row r="23" spans="1:13" ht="20.100000000000001" customHeight="1" x14ac:dyDescent="0.25">
      <c r="A23" s="35">
        <v>242</v>
      </c>
      <c r="B23" s="36" t="s">
        <v>309</v>
      </c>
      <c r="C23" s="146">
        <f>'3.3.5'!C23/'3.3.5.a'!$C$79</f>
        <v>6.4520089200372818E-2</v>
      </c>
      <c r="D23" s="146">
        <f>'3.3.5'!D23/'3.3.5.a'!$D$79</f>
        <v>6.9275929411609621E-2</v>
      </c>
      <c r="E23" s="146">
        <f>'3.3.5'!E23/'3.3.5.a'!$E$79</f>
        <v>6.2603323987373977E-2</v>
      </c>
      <c r="F23" s="146">
        <f>'3.3.5'!F23/'3.3.5.a'!$F$79</f>
        <v>6.2348221926344406E-2</v>
      </c>
      <c r="G23" s="146">
        <f>'3.3.5'!G23/'3.3.5.a'!$G$79</f>
        <v>6.6217051698390914E-2</v>
      </c>
      <c r="H23" s="146">
        <f>'3.3.5'!H23/'3.3.5.a'!$H$79</f>
        <v>0.10823855516584617</v>
      </c>
      <c r="I23" s="146">
        <f>'3.3.5'!I23/'3.3.5.a'!$I$79</f>
        <v>8.9044583707744832E-2</v>
      </c>
      <c r="J23" s="146">
        <f>'3.3.5'!J23/'3.3.5.a'!$J$79</f>
        <v>8.0703349807487099E-2</v>
      </c>
      <c r="K23" s="146">
        <f>'3.3.5'!K23/'3.3.5.a'!$K$79</f>
        <v>7.9554689024909891E-2</v>
      </c>
      <c r="L23" s="146">
        <f>'3.3.5'!L23/'3.3.5.a'!$L$79</f>
        <v>6.3071492139001942E-2</v>
      </c>
      <c r="M23" s="146">
        <f>'3.3.5'!M23/'3.3.5.a'!$M$79</f>
        <v>5.2092772542663111E-2</v>
      </c>
    </row>
    <row r="24" spans="1:13" ht="20.100000000000001" customHeight="1" x14ac:dyDescent="0.25">
      <c r="A24" s="35">
        <v>243</v>
      </c>
      <c r="B24" s="36" t="s">
        <v>310</v>
      </c>
      <c r="C24" s="146">
        <f>'3.3.5'!C24/'3.3.5.a'!$C$79</f>
        <v>0</v>
      </c>
      <c r="D24" s="146">
        <f>'3.3.5'!D24/'3.3.5.a'!$D$79</f>
        <v>0</v>
      </c>
      <c r="E24" s="146">
        <f>'3.3.5'!E24/'3.3.5.a'!$E$79</f>
        <v>0</v>
      </c>
      <c r="F24" s="146">
        <f>'3.3.5'!F24/'3.3.5.a'!$F$79</f>
        <v>0</v>
      </c>
      <c r="G24" s="146">
        <f>'3.3.5'!G24/'3.3.5.a'!$G$79</f>
        <v>0</v>
      </c>
      <c r="H24" s="146">
        <f>'3.3.5'!H24/'3.3.5.a'!$H$79</f>
        <v>0</v>
      </c>
      <c r="I24" s="146">
        <f>'3.3.5'!I24/'3.3.5.a'!$I$79</f>
        <v>0</v>
      </c>
      <c r="J24" s="146">
        <f>'3.3.5'!J24/'3.3.5.a'!$J$79</f>
        <v>0</v>
      </c>
      <c r="K24" s="146">
        <f>'3.3.5'!K24/'3.3.5.a'!$K$79</f>
        <v>0</v>
      </c>
      <c r="L24" s="146">
        <f>'3.3.5'!L24/'3.3.5.a'!$L$79</f>
        <v>0</v>
      </c>
      <c r="M24" s="146">
        <f>'3.3.5'!M24/'3.3.5.a'!$M$79</f>
        <v>0</v>
      </c>
    </row>
    <row r="25" spans="1:13" ht="20.100000000000001" customHeight="1" x14ac:dyDescent="0.25">
      <c r="A25" s="32">
        <v>25</v>
      </c>
      <c r="B25" s="33" t="s">
        <v>248</v>
      </c>
      <c r="C25" s="213">
        <f>'3.3.5'!C25/'3.3.5.a'!$C$79</f>
        <v>1.6648645715729765E-3</v>
      </c>
      <c r="D25" s="213">
        <f>'3.3.5'!D25/'3.3.5.a'!$D$79</f>
        <v>2.7914211246412033E-3</v>
      </c>
      <c r="E25" s="213">
        <f>'3.3.5'!E25/'3.3.5.a'!$E$79</f>
        <v>3.0618315562957027E-3</v>
      </c>
      <c r="F25" s="213">
        <f>'3.3.5'!F25/'3.3.5.a'!$F$79</f>
        <v>4.8149316276357894E-3</v>
      </c>
      <c r="G25" s="213">
        <f>'3.3.5'!G25/'3.3.5.a'!$G$79</f>
        <v>5.2554662039426062E-3</v>
      </c>
      <c r="H25" s="213">
        <f>'3.3.5'!H25/'3.3.5.a'!$H$79</f>
        <v>4.2044391362351594E-3</v>
      </c>
      <c r="I25" s="213">
        <f>'3.3.5'!I25/'3.3.5.a'!$I$79</f>
        <v>4.528159921559376E-3</v>
      </c>
      <c r="J25" s="213">
        <f>'3.3.5'!J25/'3.3.5.a'!$J$79</f>
        <v>3.5093037408091402E-3</v>
      </c>
      <c r="K25" s="213">
        <f>'3.3.5'!K25/'3.3.5.a'!$K$79</f>
        <v>3.5439330159472799E-3</v>
      </c>
      <c r="L25" s="213">
        <f>'3.3.5'!L25/'3.3.5.a'!$L$79</f>
        <v>2.3548664882350519E-3</v>
      </c>
      <c r="M25" s="213">
        <f>'3.3.5'!M25/'3.3.5.a'!$M$79</f>
        <v>1.6525567152891982E-3</v>
      </c>
    </row>
    <row r="26" spans="1:13" ht="20.100000000000001" customHeight="1" x14ac:dyDescent="0.25">
      <c r="A26" s="35">
        <v>251</v>
      </c>
      <c r="B26" s="36" t="s">
        <v>311</v>
      </c>
      <c r="C26" s="146">
        <f>'3.3.5'!C26/'3.3.5.a'!$C$79</f>
        <v>0</v>
      </c>
      <c r="D26" s="146">
        <f>'3.3.5'!D26/'3.3.5.a'!$D$79</f>
        <v>0</v>
      </c>
      <c r="E26" s="146">
        <f>'3.3.5'!E26/'3.3.5.a'!$E$79</f>
        <v>0</v>
      </c>
      <c r="F26" s="146">
        <f>'3.3.5'!F26/'3.3.5.a'!$F$79</f>
        <v>0</v>
      </c>
      <c r="G26" s="146">
        <f>'3.3.5'!G26/'3.3.5.a'!$G$79</f>
        <v>0</v>
      </c>
      <c r="H26" s="146">
        <f>'3.3.5'!H26/'3.3.5.a'!$H$79</f>
        <v>0</v>
      </c>
      <c r="I26" s="146">
        <f>'3.3.5'!I26/'3.3.5.a'!$I$79</f>
        <v>0</v>
      </c>
      <c r="J26" s="146">
        <f>'3.3.5'!J26/'3.3.5.a'!$J$79</f>
        <v>0</v>
      </c>
      <c r="K26" s="146">
        <f>'3.3.5'!K26/'3.3.5.a'!$K$79</f>
        <v>0</v>
      </c>
      <c r="L26" s="146">
        <f>'3.3.5'!L26/'3.3.5.a'!$L$79</f>
        <v>0</v>
      </c>
      <c r="M26" s="146">
        <f>'3.3.5'!M26/'3.3.5.a'!$M$79</f>
        <v>0</v>
      </c>
    </row>
    <row r="27" spans="1:13" ht="20.100000000000001" customHeight="1" x14ac:dyDescent="0.25">
      <c r="A27" s="35">
        <v>252</v>
      </c>
      <c r="B27" s="36" t="s">
        <v>312</v>
      </c>
      <c r="C27" s="146">
        <f>'3.3.5'!C27/'3.3.5.a'!$C$79</f>
        <v>1.6648645715729765E-3</v>
      </c>
      <c r="D27" s="146">
        <f>'3.3.5'!D27/'3.3.5.a'!$D$79</f>
        <v>2.7914211246412033E-3</v>
      </c>
      <c r="E27" s="146">
        <f>'3.3.5'!E27/'3.3.5.a'!$E$79</f>
        <v>3.0618315562957027E-3</v>
      </c>
      <c r="F27" s="146">
        <f>'3.3.5'!F27/'3.3.5.a'!$F$79</f>
        <v>4.8149316276357894E-3</v>
      </c>
      <c r="G27" s="146">
        <f>'3.3.5'!G27/'3.3.5.a'!$G$79</f>
        <v>5.2554662039426062E-3</v>
      </c>
      <c r="H27" s="146">
        <f>'3.3.5'!H27/'3.3.5.a'!$H$79</f>
        <v>4.2044391362351594E-3</v>
      </c>
      <c r="I27" s="146">
        <f>'3.3.5'!I27/'3.3.5.a'!$I$79</f>
        <v>4.528159921559376E-3</v>
      </c>
      <c r="J27" s="146">
        <f>'3.3.5'!J27/'3.3.5.a'!$J$79</f>
        <v>3.5093037408091402E-3</v>
      </c>
      <c r="K27" s="146">
        <f>'3.3.5'!K27/'3.3.5.a'!$K$79</f>
        <v>3.5439330159472799E-3</v>
      </c>
      <c r="L27" s="146">
        <f>'3.3.5'!L27/'3.3.5.a'!$L$79</f>
        <v>2.3548664882350519E-3</v>
      </c>
      <c r="M27" s="146">
        <f>'3.3.5'!M27/'3.3.5.a'!$M$79</f>
        <v>1.6525567152891982E-3</v>
      </c>
    </row>
    <row r="28" spans="1:13" ht="20.100000000000001" customHeight="1" x14ac:dyDescent="0.25">
      <c r="A28" s="35">
        <v>253</v>
      </c>
      <c r="B28" s="36" t="s">
        <v>313</v>
      </c>
      <c r="C28" s="146">
        <f>'3.3.5'!C28/'3.3.5.a'!$C$79</f>
        <v>0</v>
      </c>
      <c r="D28" s="146">
        <f>'3.3.5'!D28/'3.3.5.a'!$D$79</f>
        <v>0</v>
      </c>
      <c r="E28" s="146">
        <f>'3.3.5'!E28/'3.3.5.a'!$E$79</f>
        <v>0</v>
      </c>
      <c r="F28" s="146">
        <f>'3.3.5'!F28/'3.3.5.a'!$F$79</f>
        <v>0</v>
      </c>
      <c r="G28" s="146">
        <f>'3.3.5'!G28/'3.3.5.a'!$G$79</f>
        <v>0</v>
      </c>
      <c r="H28" s="146">
        <f>'3.3.5'!H28/'3.3.5.a'!$H$79</f>
        <v>0</v>
      </c>
      <c r="I28" s="146">
        <f>'3.3.5'!I28/'3.3.5.a'!$I$79</f>
        <v>0</v>
      </c>
      <c r="J28" s="146">
        <f>'3.3.5'!J28/'3.3.5.a'!$J$79</f>
        <v>0</v>
      </c>
      <c r="K28" s="146">
        <f>'3.3.5'!K28/'3.3.5.a'!$K$79</f>
        <v>0</v>
      </c>
      <c r="L28" s="146">
        <f>'3.3.5'!L28/'3.3.5.a'!$L$79</f>
        <v>0</v>
      </c>
      <c r="M28" s="146">
        <f>'3.3.5'!M28/'3.3.5.a'!$M$79</f>
        <v>0</v>
      </c>
    </row>
    <row r="29" spans="1:13" ht="20.100000000000001" customHeight="1" x14ac:dyDescent="0.25">
      <c r="A29" s="32">
        <v>26</v>
      </c>
      <c r="B29" s="33" t="s">
        <v>243</v>
      </c>
      <c r="C29" s="213">
        <f>'3.3.5'!C29/'3.3.5.a'!$C$79</f>
        <v>3.132041145217535E-4</v>
      </c>
      <c r="D29" s="213">
        <f>'3.3.5'!D29/'3.3.5.a'!$D$79</f>
        <v>2.5487084384135094E-4</v>
      </c>
      <c r="E29" s="213">
        <f>'3.3.5'!E29/'3.3.5.a'!$E$79</f>
        <v>2.742653394813779E-4</v>
      </c>
      <c r="F29" s="213">
        <f>'3.3.5'!F29/'3.3.5.a'!$F$79</f>
        <v>3.5614295629902808E-4</v>
      </c>
      <c r="G29" s="213">
        <f>'3.3.5'!G29/'3.3.5.a'!$G$79</f>
        <v>5.3706343892589124E-4</v>
      </c>
      <c r="H29" s="213">
        <f>'3.3.5'!H29/'3.3.5.a'!$H$79</f>
        <v>4.5405686802984661E-4</v>
      </c>
      <c r="I29" s="213">
        <f>'3.3.5'!I29/'3.3.5.a'!$I$79</f>
        <v>7.3411655410421188E-4</v>
      </c>
      <c r="J29" s="213">
        <f>'3.3.5'!J29/'3.3.5.a'!$J$79</f>
        <v>5.4917121239102349E-4</v>
      </c>
      <c r="K29" s="213">
        <f>'3.3.5'!K29/'3.3.5.a'!$K$79</f>
        <v>5.2170302775172745E-4</v>
      </c>
      <c r="L29" s="213">
        <f>'3.3.5'!L29/'3.3.5.a'!$L$79</f>
        <v>3.3206778038548336E-4</v>
      </c>
      <c r="M29" s="213">
        <f>'3.3.5'!M29/'3.3.5.a'!$M$79</f>
        <v>5.4079647770319576E-4</v>
      </c>
    </row>
    <row r="30" spans="1:13" ht="20.100000000000001" customHeight="1" x14ac:dyDescent="0.25">
      <c r="A30" s="35">
        <v>261</v>
      </c>
      <c r="B30" s="36" t="s">
        <v>314</v>
      </c>
      <c r="C30" s="146">
        <f>'3.3.5'!C30/'3.3.5.a'!$C$79</f>
        <v>0</v>
      </c>
      <c r="D30" s="146">
        <f>'3.3.5'!D30/'3.3.5.a'!$D$79</f>
        <v>0</v>
      </c>
      <c r="E30" s="146">
        <f>'3.3.5'!E30/'3.3.5.a'!$E$79</f>
        <v>0</v>
      </c>
      <c r="F30" s="146">
        <f>'3.3.5'!F30/'3.3.5.a'!$F$79</f>
        <v>0</v>
      </c>
      <c r="G30" s="146">
        <f>'3.3.5'!G30/'3.3.5.a'!$G$79</f>
        <v>0</v>
      </c>
      <c r="H30" s="146">
        <f>'3.3.5'!H30/'3.3.5.a'!$H$79</f>
        <v>0</v>
      </c>
      <c r="I30" s="146">
        <f>'3.3.5'!I30/'3.3.5.a'!$I$79</f>
        <v>0</v>
      </c>
      <c r="J30" s="146">
        <f>'3.3.5'!J30/'3.3.5.a'!$J$79</f>
        <v>0</v>
      </c>
      <c r="K30" s="146">
        <f>'3.3.5'!K30/'3.3.5.a'!$K$79</f>
        <v>0</v>
      </c>
      <c r="L30" s="146">
        <f>'3.3.5'!L30/'3.3.5.a'!$L$79</f>
        <v>0</v>
      </c>
      <c r="M30" s="273" t="s">
        <v>833</v>
      </c>
    </row>
    <row r="31" spans="1:13" ht="20.100000000000001" customHeight="1" x14ac:dyDescent="0.25">
      <c r="A31" s="107">
        <v>2611</v>
      </c>
      <c r="B31" s="107" t="s">
        <v>286</v>
      </c>
      <c r="C31" s="217">
        <f>'3.3.5'!C31/'3.3.5.a'!$C$79</f>
        <v>0</v>
      </c>
      <c r="D31" s="217">
        <f>'3.3.5'!D31/'3.3.5.a'!$D$79</f>
        <v>0</v>
      </c>
      <c r="E31" s="217">
        <f>'3.3.5'!E31/'3.3.5.a'!$E$79</f>
        <v>0</v>
      </c>
      <c r="F31" s="217">
        <f>'3.3.5'!F31/'3.3.5.a'!$F$79</f>
        <v>0</v>
      </c>
      <c r="G31" s="217">
        <f>'3.3.5'!G31/'3.3.5.a'!$G$79</f>
        <v>0</v>
      </c>
      <c r="H31" s="217">
        <f>'3.3.5'!H31/'3.3.5.a'!$H$79</f>
        <v>0</v>
      </c>
      <c r="I31" s="217">
        <f>'3.3.5'!I31/'3.3.5.a'!$I$79</f>
        <v>0</v>
      </c>
      <c r="J31" s="217">
        <f>'3.3.5'!J31/'3.3.5.a'!$J$79</f>
        <v>0</v>
      </c>
      <c r="K31" s="217">
        <f>'3.3.5'!K31/'3.3.5.a'!$K$79</f>
        <v>0</v>
      </c>
      <c r="L31" s="217">
        <f>'3.3.5'!L31/'3.3.5.a'!$L$79</f>
        <v>0</v>
      </c>
      <c r="M31" s="279" t="s">
        <v>833</v>
      </c>
    </row>
    <row r="32" spans="1:13" ht="20.100000000000001" customHeight="1" x14ac:dyDescent="0.25">
      <c r="A32" s="107">
        <v>2612</v>
      </c>
      <c r="B32" s="107" t="s">
        <v>287</v>
      </c>
      <c r="C32" s="217">
        <f>'3.3.5'!C32/'3.3.5.a'!$C$79</f>
        <v>0</v>
      </c>
      <c r="D32" s="217">
        <f>'3.3.5'!D32/'3.3.5.a'!$D$79</f>
        <v>0</v>
      </c>
      <c r="E32" s="217">
        <f>'3.3.5'!E32/'3.3.5.a'!$E$79</f>
        <v>0</v>
      </c>
      <c r="F32" s="217">
        <f>'3.3.5'!F32/'3.3.5.a'!$F$79</f>
        <v>0</v>
      </c>
      <c r="G32" s="217">
        <f>'3.3.5'!G32/'3.3.5.a'!$G$79</f>
        <v>0</v>
      </c>
      <c r="H32" s="217">
        <f>'3.3.5'!H32/'3.3.5.a'!$H$79</f>
        <v>0</v>
      </c>
      <c r="I32" s="217">
        <f>'3.3.5'!I32/'3.3.5.a'!$I$79</f>
        <v>0</v>
      </c>
      <c r="J32" s="217">
        <f>'3.3.5'!J32/'3.3.5.a'!$J$79</f>
        <v>0</v>
      </c>
      <c r="K32" s="217">
        <f>'3.3.5'!K32/'3.3.5.a'!$K$79</f>
        <v>0</v>
      </c>
      <c r="L32" s="217">
        <f>'3.3.5'!L32/'3.3.5.a'!$L$79</f>
        <v>0</v>
      </c>
      <c r="M32" s="279" t="s">
        <v>833</v>
      </c>
    </row>
    <row r="33" spans="1:13" ht="20.100000000000001" customHeight="1" x14ac:dyDescent="0.25">
      <c r="A33" s="35">
        <v>262</v>
      </c>
      <c r="B33" s="36" t="s">
        <v>315</v>
      </c>
      <c r="C33" s="146">
        <f>'3.3.5'!C33/'3.3.5.a'!$C$79</f>
        <v>3.1320411452175035E-4</v>
      </c>
      <c r="D33" s="146">
        <f>'3.3.5'!D33/'3.3.5.a'!$D$79</f>
        <v>2.5487084384132828E-4</v>
      </c>
      <c r="E33" s="146">
        <f>'3.3.5'!E33/'3.3.5.a'!$E$79</f>
        <v>2.742653394813709E-4</v>
      </c>
      <c r="F33" s="146">
        <f>'3.3.5'!F33/'3.3.5.a'!$F$79</f>
        <v>3.5614295629901534E-4</v>
      </c>
      <c r="G33" s="146">
        <f>'3.3.5'!G33/'3.3.5.a'!$G$79</f>
        <v>5.3706343892587455E-4</v>
      </c>
      <c r="H33" s="146">
        <f>'3.3.5'!H33/'3.3.5.a'!$H$79</f>
        <v>4.5405686802983496E-4</v>
      </c>
      <c r="I33" s="146">
        <f>'3.3.5'!I33/'3.3.5.a'!$I$79</f>
        <v>7.3411655410420386E-4</v>
      </c>
      <c r="J33" s="146">
        <f>'3.3.5'!J33/'3.3.5.a'!$J$79</f>
        <v>5.4917121239102457E-4</v>
      </c>
      <c r="K33" s="146">
        <f>'3.3.5'!K33/'3.3.5.a'!$K$79</f>
        <v>5.2170302775172582E-4</v>
      </c>
      <c r="L33" s="146">
        <f>'3.3.5'!L33/'3.3.5.a'!$L$79</f>
        <v>3.3206778038547089E-4</v>
      </c>
      <c r="M33" s="273" t="s">
        <v>833</v>
      </c>
    </row>
    <row r="34" spans="1:13" ht="20.100000000000001" customHeight="1" x14ac:dyDescent="0.25">
      <c r="A34" s="107">
        <v>2621</v>
      </c>
      <c r="B34" s="107" t="s">
        <v>286</v>
      </c>
      <c r="C34" s="217">
        <f>'3.3.5'!C34/'3.3.5.a'!$C$79</f>
        <v>3.1208114663855787E-4</v>
      </c>
      <c r="D34" s="217">
        <f>'3.3.5'!D34/'3.3.5.a'!$D$79</f>
        <v>2.4805192808397447E-4</v>
      </c>
      <c r="E34" s="217">
        <f>'3.3.5'!E34/'3.3.5.a'!$E$79</f>
        <v>2.7103197366043692E-4</v>
      </c>
      <c r="F34" s="217">
        <f>'3.3.5'!F34/'3.3.5.a'!$F$79</f>
        <v>3.4890308917985319E-4</v>
      </c>
      <c r="G34" s="217">
        <f>'3.3.5'!G34/'3.3.5.a'!$G$79</f>
        <v>5.3507119532223227E-4</v>
      </c>
      <c r="H34" s="217">
        <f>'3.3.5'!H34/'3.3.5.a'!$H$79</f>
        <v>4.5301612064337841E-4</v>
      </c>
      <c r="I34" s="217">
        <f>'3.3.5'!I34/'3.3.5.a'!$I$79</f>
        <v>7.3206834493090805E-4</v>
      </c>
      <c r="J34" s="217">
        <f>'3.3.5'!J34/'3.3.5.a'!$J$79</f>
        <v>5.4871889176256311E-4</v>
      </c>
      <c r="K34" s="217">
        <f>'3.3.5'!K34/'3.3.5.a'!$K$79</f>
        <v>5.0529575652032133E-4</v>
      </c>
      <c r="L34" s="217">
        <f>'3.3.5'!L34/'3.3.5.a'!$L$79</f>
        <v>3.3206485338925105E-4</v>
      </c>
      <c r="M34" s="279" t="s">
        <v>833</v>
      </c>
    </row>
    <row r="35" spans="1:13" ht="20.100000000000001" customHeight="1" x14ac:dyDescent="0.25">
      <c r="A35" s="107">
        <v>2622</v>
      </c>
      <c r="B35" s="107" t="s">
        <v>287</v>
      </c>
      <c r="C35" s="217">
        <f>'3.3.5'!C35/'3.3.5.a'!$C$79</f>
        <v>1.1229678831925189E-6</v>
      </c>
      <c r="D35" s="217">
        <f>'3.3.5'!D35/'3.3.5.a'!$D$79</f>
        <v>6.818915757353906E-6</v>
      </c>
      <c r="E35" s="217">
        <f>'3.3.5'!E35/'3.3.5.a'!$E$79</f>
        <v>3.2333658209339613E-6</v>
      </c>
      <c r="F35" s="217">
        <f>'3.3.5'!F35/'3.3.5.a'!$F$79</f>
        <v>7.2398671191621151E-6</v>
      </c>
      <c r="G35" s="217">
        <f>'3.3.5'!G35/'3.3.5.a'!$G$79</f>
        <v>1.9922436036423898E-6</v>
      </c>
      <c r="H35" s="217">
        <f>'3.3.5'!H35/'3.3.5.a'!$H$79</f>
        <v>1.0407473864565236E-6</v>
      </c>
      <c r="I35" s="217">
        <f>'3.3.5'!I35/'3.3.5.a'!$I$79</f>
        <v>2.048209173295766E-6</v>
      </c>
      <c r="J35" s="217">
        <f>'3.3.5'!J35/'3.3.5.a'!$J$79</f>
        <v>4.5232062846149909E-7</v>
      </c>
      <c r="K35" s="217">
        <f>'3.3.5'!K35/'3.3.5.a'!$K$79</f>
        <v>1.6407271231404396E-5</v>
      </c>
      <c r="L35" s="217">
        <f>'3.3.5'!L35/'3.3.5.a'!$L$79</f>
        <v>2.9269962198534687E-9</v>
      </c>
      <c r="M35" s="279" t="s">
        <v>833</v>
      </c>
    </row>
    <row r="36" spans="1:13" ht="20.100000000000001" customHeight="1" x14ac:dyDescent="0.25">
      <c r="A36" s="35">
        <v>263</v>
      </c>
      <c r="B36" s="36" t="s">
        <v>310</v>
      </c>
      <c r="C36" s="146">
        <f>'3.3.5'!C36/'3.3.5.a'!$C$79</f>
        <v>0</v>
      </c>
      <c r="D36" s="146">
        <f>'3.3.5'!D36/'3.3.5.a'!$D$79</f>
        <v>0</v>
      </c>
      <c r="E36" s="146">
        <f>'3.3.5'!E36/'3.3.5.a'!$E$79</f>
        <v>0</v>
      </c>
      <c r="F36" s="146">
        <f>'3.3.5'!F36/'3.3.5.a'!$F$79</f>
        <v>0</v>
      </c>
      <c r="G36" s="146">
        <f>'3.3.5'!G36/'3.3.5.a'!$G$79</f>
        <v>0</v>
      </c>
      <c r="H36" s="146">
        <f>'3.3.5'!H36/'3.3.5.a'!$H$79</f>
        <v>0</v>
      </c>
      <c r="I36" s="146">
        <f>'3.3.5'!I36/'3.3.5.a'!$I$79</f>
        <v>0</v>
      </c>
      <c r="J36" s="146">
        <f>'3.3.5'!J36/'3.3.5.a'!$J$79</f>
        <v>0</v>
      </c>
      <c r="K36" s="146">
        <f>'3.3.5'!K36/'3.3.5.a'!$K$79</f>
        <v>0</v>
      </c>
      <c r="L36" s="146">
        <f>'3.3.5'!L36/'3.3.5.a'!$L$79</f>
        <v>0</v>
      </c>
      <c r="M36" s="146">
        <f>'3.3.5'!M36/'3.3.5.a'!$M$79</f>
        <v>0</v>
      </c>
    </row>
    <row r="37" spans="1:13" ht="20.100000000000001" customHeight="1" x14ac:dyDescent="0.25">
      <c r="A37" s="107">
        <v>2631</v>
      </c>
      <c r="B37" s="107" t="s">
        <v>286</v>
      </c>
      <c r="C37" s="217">
        <f>'3.3.5'!C37/'3.3.5.a'!$C$79</f>
        <v>0</v>
      </c>
      <c r="D37" s="217">
        <f>'3.3.5'!D37/'3.3.5.a'!$D$79</f>
        <v>0</v>
      </c>
      <c r="E37" s="217">
        <f>'3.3.5'!E37/'3.3.5.a'!$E$79</f>
        <v>0</v>
      </c>
      <c r="F37" s="217">
        <f>'3.3.5'!F37/'3.3.5.a'!$F$79</f>
        <v>0</v>
      </c>
      <c r="G37" s="217">
        <f>'3.3.5'!G37/'3.3.5.a'!$G$79</f>
        <v>0</v>
      </c>
      <c r="H37" s="217">
        <f>'3.3.5'!H37/'3.3.5.a'!$H$79</f>
        <v>0</v>
      </c>
      <c r="I37" s="217">
        <f>'3.3.5'!I37/'3.3.5.a'!$I$79</f>
        <v>0</v>
      </c>
      <c r="J37" s="217">
        <f>'3.3.5'!J37/'3.3.5.a'!$J$79</f>
        <v>0</v>
      </c>
      <c r="K37" s="217">
        <f>'3.3.5'!K37/'3.3.5.a'!$K$79</f>
        <v>0</v>
      </c>
      <c r="L37" s="217">
        <f>'3.3.5'!L37/'3.3.5.a'!$L$79</f>
        <v>0</v>
      </c>
      <c r="M37" s="279" t="s">
        <v>833</v>
      </c>
    </row>
    <row r="38" spans="1:13" ht="20.100000000000001" customHeight="1" x14ac:dyDescent="0.25">
      <c r="A38" s="107">
        <v>2632</v>
      </c>
      <c r="B38" s="107" t="s">
        <v>287</v>
      </c>
      <c r="C38" s="217">
        <f>'3.3.5'!C38/'3.3.5.a'!$C$79</f>
        <v>0</v>
      </c>
      <c r="D38" s="217">
        <f>'3.3.5'!D38/'3.3.5.a'!$D$79</f>
        <v>0</v>
      </c>
      <c r="E38" s="217">
        <f>'3.3.5'!E38/'3.3.5.a'!$E$79</f>
        <v>0</v>
      </c>
      <c r="F38" s="217">
        <f>'3.3.5'!F38/'3.3.5.a'!$F$79</f>
        <v>0</v>
      </c>
      <c r="G38" s="217">
        <f>'3.3.5'!G38/'3.3.5.a'!$G$79</f>
        <v>0</v>
      </c>
      <c r="H38" s="217">
        <f>'3.3.5'!H38/'3.3.5.a'!$H$79</f>
        <v>0</v>
      </c>
      <c r="I38" s="217">
        <f>'3.3.5'!I38/'3.3.5.a'!$I$79</f>
        <v>0</v>
      </c>
      <c r="J38" s="217">
        <f>'3.3.5'!J38/'3.3.5.a'!$J$79</f>
        <v>0</v>
      </c>
      <c r="K38" s="217">
        <f>'3.3.5'!K38/'3.3.5.a'!$K$79</f>
        <v>0</v>
      </c>
      <c r="L38" s="217">
        <f>'3.3.5'!L38/'3.3.5.a'!$L$79</f>
        <v>0</v>
      </c>
      <c r="M38" s="279" t="s">
        <v>833</v>
      </c>
    </row>
    <row r="39" spans="1:13" ht="20.100000000000001" customHeight="1" x14ac:dyDescent="0.25">
      <c r="A39" s="32">
        <v>27</v>
      </c>
      <c r="B39" s="33" t="s">
        <v>580</v>
      </c>
      <c r="C39" s="213">
        <f>'3.3.5'!C39/'3.3.5.a'!$C$79</f>
        <v>0.13627670297800276</v>
      </c>
      <c r="D39" s="213">
        <f>'3.3.5'!D39/'3.3.5.a'!$D$79</f>
        <v>0.13533471153898377</v>
      </c>
      <c r="E39" s="213">
        <f>'3.3.5'!E39/'3.3.5.a'!$E$79</f>
        <v>0.13920934876707045</v>
      </c>
      <c r="F39" s="213">
        <f>'3.3.5'!F39/'3.3.5.a'!$F$79</f>
        <v>0.14184072430604644</v>
      </c>
      <c r="G39" s="213">
        <f>'3.3.5'!G39/'3.3.5.a'!$G$79</f>
        <v>0.14773860180510592</v>
      </c>
      <c r="H39" s="213">
        <f>'3.3.5'!H39/'3.3.5.a'!$H$79</f>
        <v>0.15560707416974542</v>
      </c>
      <c r="I39" s="213">
        <f>'3.3.5'!I39/'3.3.5.a'!$I$79</f>
        <v>0.16819903959637714</v>
      </c>
      <c r="J39" s="213">
        <f>'3.3.5'!J39/'3.3.5.a'!$J$79</f>
        <v>0.1817136119340737</v>
      </c>
      <c r="K39" s="213">
        <f>'3.3.5'!K39/'3.3.5.a'!$K$79</f>
        <v>0.17350110376392466</v>
      </c>
      <c r="L39" s="213">
        <f>'3.3.5'!L39/'3.3.5.a'!$L$79</f>
        <v>0.18007963511715575</v>
      </c>
      <c r="M39" s="213">
        <f>'3.3.5'!M39/'3.3.5.a'!$M$79</f>
        <v>0.22682841878817162</v>
      </c>
    </row>
    <row r="40" spans="1:13" ht="20.100000000000001" customHeight="1" x14ac:dyDescent="0.25">
      <c r="A40" s="35">
        <v>271</v>
      </c>
      <c r="B40" s="36" t="s">
        <v>316</v>
      </c>
      <c r="C40" s="146">
        <f>'3.3.5'!C40/'3.3.5.a'!$C$79</f>
        <v>8.5935263223819183E-2</v>
      </c>
      <c r="D40" s="146">
        <f>'3.3.5'!D40/'3.3.5.a'!$D$79</f>
        <v>8.5468927710336984E-2</v>
      </c>
      <c r="E40" s="146">
        <f>'3.3.5'!E40/'3.3.5.a'!$E$79</f>
        <v>8.795320378399489E-2</v>
      </c>
      <c r="F40" s="146">
        <f>'3.3.5'!F40/'3.3.5.a'!$F$79</f>
        <v>8.9783850225974876E-2</v>
      </c>
      <c r="G40" s="146">
        <f>'3.3.5'!G40/'3.3.5.a'!$G$79</f>
        <v>9.3860289839155994E-2</v>
      </c>
      <c r="H40" s="146">
        <f>'3.3.5'!H40/'3.3.5.a'!$H$79</f>
        <v>9.8831552314814539E-2</v>
      </c>
      <c r="I40" s="146">
        <f>'3.3.5'!I40/'3.3.5.a'!$I$79</f>
        <v>0.10863213350184087</v>
      </c>
      <c r="J40" s="146">
        <f>'3.3.5'!J40/'3.3.5.a'!$J$79</f>
        <v>0.11942937494941397</v>
      </c>
      <c r="K40" s="146">
        <f>'3.3.5'!K40/'3.3.5.a'!$K$79</f>
        <v>0.11085143535783432</v>
      </c>
      <c r="L40" s="146">
        <f>'3.3.5'!L40/'3.3.5.a'!$L$79</f>
        <v>0.11536340108666959</v>
      </c>
      <c r="M40" s="146">
        <f>'3.3.5'!M40/'3.3.5.a'!$M$79</f>
        <v>0.11697453345240133</v>
      </c>
    </row>
    <row r="41" spans="1:13" s="109" customFormat="1" ht="20.100000000000001" customHeight="1" x14ac:dyDescent="0.25">
      <c r="A41" s="60" t="s">
        <v>504</v>
      </c>
      <c r="B41" s="109" t="s">
        <v>505</v>
      </c>
      <c r="C41" s="148">
        <f>'3.3.5'!C41/'3.3.5.a'!$C$79</f>
        <v>5.8029640051858448E-2</v>
      </c>
      <c r="D41" s="148">
        <f>'3.3.5'!D41/'3.3.5.a'!$D$79</f>
        <v>5.7390326871056961E-2</v>
      </c>
      <c r="E41" s="148">
        <f>'3.3.5'!E41/'3.3.5.a'!$E$79</f>
        <v>5.9421990726610641E-2</v>
      </c>
      <c r="F41" s="148">
        <f>'3.3.5'!F41/'3.3.5.a'!$F$79</f>
        <v>6.0012914601450335E-2</v>
      </c>
      <c r="G41" s="148">
        <f>'3.3.5'!G41/'3.3.5.a'!$G$79</f>
        <v>6.231678265438393E-2</v>
      </c>
      <c r="H41" s="148">
        <f>'3.3.5'!H41/'3.3.5.a'!$H$79</f>
        <v>6.5667628326333799E-2</v>
      </c>
      <c r="I41" s="148">
        <f>'3.3.5'!I41/'3.3.5.a'!$I$79</f>
        <v>7.2098297099550707E-2</v>
      </c>
      <c r="J41" s="148">
        <f>'3.3.5'!J41/'3.3.5.a'!$J$79</f>
        <v>7.6841273782800118E-2</v>
      </c>
      <c r="K41" s="148">
        <f>'3.3.5'!K41/'3.3.5.a'!$K$79</f>
        <v>7.6014245844662459E-2</v>
      </c>
      <c r="L41" s="148">
        <f>'3.3.5'!L41/'3.3.5.a'!$L$79</f>
        <v>7.7323725169976446E-2</v>
      </c>
      <c r="M41" s="148">
        <f>'3.3.5'!M41/'3.3.5.a'!$M$79</f>
        <v>8.2251145218653052E-2</v>
      </c>
    </row>
    <row r="42" spans="1:13" s="109" customFormat="1" ht="20.100000000000001" customHeight="1" x14ac:dyDescent="0.25">
      <c r="A42" s="60" t="s">
        <v>506</v>
      </c>
      <c r="B42" s="109" t="s">
        <v>507</v>
      </c>
      <c r="C42" s="148">
        <f>'3.3.5'!C42/'3.3.5.a'!$C$79</f>
        <v>5.3314966367383988E-3</v>
      </c>
      <c r="D42" s="148">
        <f>'3.3.5'!D42/'3.3.5.a'!$D$79</f>
        <v>5.4369230454379891E-3</v>
      </c>
      <c r="E42" s="148">
        <f>'3.3.5'!E42/'3.3.5.a'!$E$79</f>
        <v>5.6728875813124649E-3</v>
      </c>
      <c r="F42" s="148">
        <f>'3.3.5'!F42/'3.3.5.a'!$F$79</f>
        <v>6.0398484653235726E-3</v>
      </c>
      <c r="G42" s="148">
        <f>'3.3.5'!G42/'3.3.5.a'!$G$79</f>
        <v>6.0887311729372088E-3</v>
      </c>
      <c r="H42" s="148">
        <f>'3.3.5'!H42/'3.3.5.a'!$H$79</f>
        <v>6.3596005800774782E-3</v>
      </c>
      <c r="I42" s="148">
        <f>'3.3.5'!I42/'3.3.5.a'!$I$79</f>
        <v>6.0082580573069403E-3</v>
      </c>
      <c r="J42" s="148">
        <f>'3.3.5'!J42/'3.3.5.a'!$J$79</f>
        <v>5.8523825891602498E-3</v>
      </c>
      <c r="K42" s="148">
        <f>'3.3.5'!K42/'3.3.5.a'!$K$79</f>
        <v>5.1826049623429913E-3</v>
      </c>
      <c r="L42" s="148">
        <f>'3.3.5'!L42/'3.3.5.a'!$L$79</f>
        <v>5.0517493941292981E-3</v>
      </c>
      <c r="M42" s="148">
        <f>'3.3.5'!M42/'3.3.5.a'!$M$79</f>
        <v>5.3694730247423744E-3</v>
      </c>
    </row>
    <row r="43" spans="1:13" s="109" customFormat="1" ht="20.100000000000001" customHeight="1" x14ac:dyDescent="0.25">
      <c r="A43" s="60" t="s">
        <v>508</v>
      </c>
      <c r="B43" s="109" t="s">
        <v>509</v>
      </c>
      <c r="C43" s="148">
        <f>'3.3.5'!C43/'3.3.5.a'!$C$79</f>
        <v>2.2538723776309257E-3</v>
      </c>
      <c r="D43" s="148">
        <f>'3.3.5'!D43/'3.3.5.a'!$D$79</f>
        <v>2.3716842496838714E-3</v>
      </c>
      <c r="E43" s="148">
        <f>'3.3.5'!E43/'3.3.5.a'!$E$79</f>
        <v>2.5476865881456194E-3</v>
      </c>
      <c r="F43" s="148">
        <f>'3.3.5'!F43/'3.3.5.a'!$F$79</f>
        <v>2.5269765990330517E-3</v>
      </c>
      <c r="G43" s="148">
        <f>'3.3.5'!G43/'3.3.5.a'!$G$79</f>
        <v>2.8869078080752688E-3</v>
      </c>
      <c r="H43" s="148">
        <f>'3.3.5'!H43/'3.3.5.a'!$H$79</f>
        <v>1.5312122253108723E-3</v>
      </c>
      <c r="I43" s="148">
        <f>'3.3.5'!I43/'3.3.5.a'!$I$79</f>
        <v>2.9264351822396268E-3</v>
      </c>
      <c r="J43" s="148">
        <f>'3.3.5'!J43/'3.3.5.a'!$J$79</f>
        <v>2.5155192321773441E-3</v>
      </c>
      <c r="K43" s="148">
        <f>'3.3.5'!K43/'3.3.5.a'!$K$79</f>
        <v>2.4609492012710767E-3</v>
      </c>
      <c r="L43" s="148">
        <f>'3.3.5'!L43/'3.3.5.a'!$L$79</f>
        <v>2.3753867881125389E-3</v>
      </c>
      <c r="M43" s="148">
        <f>'3.3.5'!M43/'3.3.5.a'!$M$79</f>
        <v>2.6289140362697194E-3</v>
      </c>
    </row>
    <row r="44" spans="1:13" s="109" customFormat="1" ht="20.100000000000001" customHeight="1" x14ac:dyDescent="0.25">
      <c r="A44" s="60" t="s">
        <v>510</v>
      </c>
      <c r="B44" s="109" t="s">
        <v>511</v>
      </c>
      <c r="C44" s="148">
        <f>'3.3.5'!C44/'3.3.5.a'!$C$79</f>
        <v>2.0320254157591384E-2</v>
      </c>
      <c r="D44" s="148">
        <f>'3.3.5'!D44/'3.3.5.a'!$D$79</f>
        <v>2.0269993544158166E-2</v>
      </c>
      <c r="E44" s="148">
        <f>'3.3.5'!E44/'3.3.5.a'!$E$79</f>
        <v>2.0310638887926176E-2</v>
      </c>
      <c r="F44" s="148">
        <f>'3.3.5'!F44/'3.3.5.a'!$F$79</f>
        <v>2.1204110560167931E-2</v>
      </c>
      <c r="G44" s="148">
        <f>'3.3.5'!G44/'3.3.5.a'!$G$79</f>
        <v>2.2567868203759577E-2</v>
      </c>
      <c r="H44" s="148">
        <f>'3.3.5'!H44/'3.3.5.a'!$H$79</f>
        <v>2.5273111183092389E-2</v>
      </c>
      <c r="I44" s="148">
        <f>'3.3.5'!I44/'3.3.5.a'!$I$79</f>
        <v>2.7599143162743599E-2</v>
      </c>
      <c r="J44" s="148">
        <f>'3.3.5'!J44/'3.3.5.a'!$J$79</f>
        <v>3.4220199345276238E-2</v>
      </c>
      <c r="K44" s="148">
        <f>'3.3.5'!K44/'3.3.5.a'!$K$79</f>
        <v>2.7193635349557779E-2</v>
      </c>
      <c r="L44" s="148">
        <f>'3.3.5'!L44/'3.3.5.a'!$L$79</f>
        <v>3.061253973445131E-2</v>
      </c>
      <c r="M44" s="148">
        <f>'3.3.5'!M44/'3.3.5.a'!$M$79</f>
        <v>2.6725001172736185E-2</v>
      </c>
    </row>
    <row r="45" spans="1:13" ht="20.100000000000001" customHeight="1" x14ac:dyDescent="0.25">
      <c r="A45" s="35">
        <v>272</v>
      </c>
      <c r="B45" s="36" t="s">
        <v>317</v>
      </c>
      <c r="C45" s="146">
        <f>'3.3.5'!C45/'3.3.5.a'!$C$79</f>
        <v>1.0214319244506321E-2</v>
      </c>
      <c r="D45" s="146">
        <f>'3.3.5'!D45/'3.3.5.a'!$D$79</f>
        <v>1.0426317826062877E-2</v>
      </c>
      <c r="E45" s="146">
        <f>'3.3.5'!E45/'3.3.5.a'!$E$79</f>
        <v>1.159562817588484E-2</v>
      </c>
      <c r="F45" s="146">
        <f>'3.3.5'!F45/'3.3.5.a'!$F$79</f>
        <v>1.2325446127593905E-2</v>
      </c>
      <c r="G45" s="146">
        <f>'3.3.5'!G45/'3.3.5.a'!$G$79</f>
        <v>1.2654549811498796E-2</v>
      </c>
      <c r="H45" s="146">
        <f>'3.3.5'!H45/'3.3.5.a'!$H$79</f>
        <v>1.2670385846962796E-2</v>
      </c>
      <c r="I45" s="146">
        <f>'3.3.5'!I45/'3.3.5.a'!$I$79</f>
        <v>1.319334635648229E-2</v>
      </c>
      <c r="J45" s="146">
        <f>'3.3.5'!J45/'3.3.5.a'!$J$79</f>
        <v>1.3225998187131377E-2</v>
      </c>
      <c r="K45" s="146">
        <f>'3.3.5'!K45/'3.3.5.a'!$K$79</f>
        <v>1.2965541879960962E-2</v>
      </c>
      <c r="L45" s="146">
        <f>'3.3.5'!L45/'3.3.5.a'!$L$79</f>
        <v>1.3200263264430124E-2</v>
      </c>
      <c r="M45" s="146">
        <f>'3.3.5'!M45/'3.3.5.a'!$M$79</f>
        <v>5.5652372365381557E-2</v>
      </c>
    </row>
    <row r="46" spans="1:13" s="109" customFormat="1" ht="20.100000000000001" customHeight="1" x14ac:dyDescent="0.25">
      <c r="A46" s="60" t="s">
        <v>512</v>
      </c>
      <c r="B46" s="109" t="s">
        <v>513</v>
      </c>
      <c r="C46" s="148">
        <f>'3.3.5'!C46/'3.3.5.a'!$C$79</f>
        <v>5.7215925928246793E-3</v>
      </c>
      <c r="D46" s="148">
        <f>'3.3.5'!D46/'3.3.5.a'!$D$79</f>
        <v>5.738640620110402E-3</v>
      </c>
      <c r="E46" s="148">
        <f>'3.3.5'!E46/'3.3.5.a'!$E$79</f>
        <v>6.297618646956442E-3</v>
      </c>
      <c r="F46" s="148">
        <f>'3.3.5'!F46/'3.3.5.a'!$F$79</f>
        <v>6.3255540188374305E-3</v>
      </c>
      <c r="G46" s="148">
        <f>'3.3.5'!G46/'3.3.5.a'!$G$79</f>
        <v>6.4910096889851847E-3</v>
      </c>
      <c r="H46" s="148">
        <f>'3.3.5'!H46/'3.3.5.a'!$H$79</f>
        <v>6.9704745423528214E-3</v>
      </c>
      <c r="I46" s="148">
        <f>'3.3.5'!I46/'3.3.5.a'!$I$79</f>
        <v>7.650977573408187E-3</v>
      </c>
      <c r="J46" s="148">
        <f>'3.3.5'!J46/'3.3.5.a'!$J$79</f>
        <v>8.0661855094565048E-3</v>
      </c>
      <c r="K46" s="148">
        <f>'3.3.5'!K46/'3.3.5.a'!$K$79</f>
        <v>7.8777173170885631E-3</v>
      </c>
      <c r="L46" s="148">
        <f>'3.3.5'!L46/'3.3.5.a'!$L$79</f>
        <v>7.8971879295977338E-3</v>
      </c>
      <c r="M46" s="148">
        <f>'3.3.5'!M46/'3.3.5.a'!$M$79</f>
        <v>8.2768468203970672E-3</v>
      </c>
    </row>
    <row r="47" spans="1:13" s="109" customFormat="1" ht="20.100000000000001" customHeight="1" x14ac:dyDescent="0.25">
      <c r="A47" s="60" t="s">
        <v>514</v>
      </c>
      <c r="B47" s="109" t="s">
        <v>515</v>
      </c>
      <c r="C47" s="148">
        <f>'3.3.5'!C47/'3.3.5.a'!$C$79</f>
        <v>5.8429014930335647E-5</v>
      </c>
      <c r="D47" s="148">
        <f>'3.3.5'!D47/'3.3.5.a'!$D$79</f>
        <v>5.7391278407597886E-5</v>
      </c>
      <c r="E47" s="148">
        <f>'3.3.5'!E47/'3.3.5.a'!$E$79</f>
        <v>5.297083104661499E-5</v>
      </c>
      <c r="F47" s="148">
        <f>'3.3.5'!F47/'3.3.5.a'!$F$79</f>
        <v>1.2870121932756262E-4</v>
      </c>
      <c r="G47" s="148">
        <f>'3.3.5'!G47/'3.3.5.a'!$G$79</f>
        <v>1.2622782727078762E-4</v>
      </c>
      <c r="H47" s="148">
        <f>'3.3.5'!H47/'3.3.5.a'!$H$79</f>
        <v>1.5178979955258583E-4</v>
      </c>
      <c r="I47" s="148">
        <f>'3.3.5'!I47/'3.3.5.a'!$I$79</f>
        <v>1.5969043089466686E-4</v>
      </c>
      <c r="J47" s="148">
        <f>'3.3.5'!J47/'3.3.5.a'!$J$79</f>
        <v>1.4619250381938829E-4</v>
      </c>
      <c r="K47" s="148">
        <f>'3.3.5'!K47/'3.3.5.a'!$K$79</f>
        <v>1.3554555065924573E-4</v>
      </c>
      <c r="L47" s="148">
        <f>'3.3.5'!L47/'3.3.5.a'!$L$79</f>
        <v>1.4604666758456642E-4</v>
      </c>
      <c r="M47" s="148">
        <f>'3.3.5'!M47/'3.3.5.a'!$M$79</f>
        <v>1.4694428540960034E-4</v>
      </c>
    </row>
    <row r="48" spans="1:13" s="109" customFormat="1" ht="20.100000000000001" customHeight="1" x14ac:dyDescent="0.25">
      <c r="A48" s="60" t="s">
        <v>516</v>
      </c>
      <c r="B48" s="109" t="s">
        <v>517</v>
      </c>
      <c r="C48" s="148">
        <f>'3.3.5'!C48/'3.3.5.a'!$C$79</f>
        <v>4.4342976367513056E-3</v>
      </c>
      <c r="D48" s="148">
        <f>'3.3.5'!D48/'3.3.5.a'!$D$79</f>
        <v>4.6302859275448782E-3</v>
      </c>
      <c r="E48" s="148">
        <f>'3.3.5'!E48/'3.3.5.a'!$E$79</f>
        <v>5.2450386978817815E-3</v>
      </c>
      <c r="F48" s="148">
        <f>'3.3.5'!F48/'3.3.5.a'!$F$79</f>
        <v>5.8711908894289117E-3</v>
      </c>
      <c r="G48" s="148">
        <f>'3.3.5'!G48/'3.3.5.a'!$G$79</f>
        <v>6.0373122952428211E-3</v>
      </c>
      <c r="H48" s="148">
        <f>'3.3.5'!H48/'3.3.5.a'!$H$79</f>
        <v>5.5481215050573861E-3</v>
      </c>
      <c r="I48" s="148">
        <f>'3.3.5'!I48/'3.3.5.a'!$I$79</f>
        <v>5.382678352179435E-3</v>
      </c>
      <c r="J48" s="148">
        <f>'3.3.5'!J48/'3.3.5.a'!$J$79</f>
        <v>5.0136201738554837E-3</v>
      </c>
      <c r="K48" s="148">
        <f>'3.3.5'!K48/'3.3.5.a'!$K$79</f>
        <v>4.9522790122131536E-3</v>
      </c>
      <c r="L48" s="148">
        <f>'3.3.5'!L48/'3.3.5.a'!$L$79</f>
        <v>5.1570286672478222E-3</v>
      </c>
      <c r="M48" s="148">
        <f>'3.3.5'!M48/'3.3.5.a'!$M$79</f>
        <v>4.7228581259574902E-2</v>
      </c>
    </row>
    <row r="49" spans="1:83" ht="20.100000000000001" customHeight="1" x14ac:dyDescent="0.25">
      <c r="A49" s="35">
        <v>273</v>
      </c>
      <c r="B49" s="36" t="s">
        <v>518</v>
      </c>
      <c r="C49" s="146">
        <f>'3.3.5'!C49/'3.3.5.a'!$C$79</f>
        <v>4.0127120509677282E-2</v>
      </c>
      <c r="D49" s="146">
        <f>'3.3.5'!D49/'3.3.5.a'!$D$79</f>
        <v>3.9439466002583884E-2</v>
      </c>
      <c r="E49" s="146">
        <f>'3.3.5'!E49/'3.3.5.a'!$E$79</f>
        <v>3.9660516807190745E-2</v>
      </c>
      <c r="F49" s="146">
        <f>'3.3.5'!F49/'3.3.5.a'!$F$79</f>
        <v>3.9731427952477659E-2</v>
      </c>
      <c r="G49" s="146">
        <f>'3.3.5'!G49/'3.3.5.a'!$G$79</f>
        <v>4.1223762154451137E-2</v>
      </c>
      <c r="H49" s="146">
        <f>'3.3.5'!H49/'3.3.5.a'!$H$79</f>
        <v>4.4105136007968095E-2</v>
      </c>
      <c r="I49" s="146">
        <f>'3.3.5'!I49/'3.3.5.a'!$I$79</f>
        <v>4.6373559738053981E-2</v>
      </c>
      <c r="J49" s="146">
        <f>'3.3.5'!J49/'3.3.5.a'!$J$79</f>
        <v>4.9058238797528374E-2</v>
      </c>
      <c r="K49" s="146">
        <f>'3.3.5'!K49/'3.3.5.a'!$K$79</f>
        <v>4.9684126526129385E-2</v>
      </c>
      <c r="L49" s="146">
        <f>'3.3.5'!L49/'3.3.5.a'!$L$79</f>
        <v>5.1515970766056067E-2</v>
      </c>
      <c r="M49" s="146">
        <f>'3.3.5'!M49/'3.3.5.a'!$M$79</f>
        <v>5.4201512970388714E-2</v>
      </c>
    </row>
    <row r="50" spans="1:83" s="109" customFormat="1" ht="20.100000000000001" customHeight="1" x14ac:dyDescent="0.25">
      <c r="A50" s="60" t="s">
        <v>519</v>
      </c>
      <c r="B50" s="109" t="s">
        <v>799</v>
      </c>
      <c r="C50" s="221" t="s">
        <v>833</v>
      </c>
      <c r="D50" s="221" t="s">
        <v>833</v>
      </c>
      <c r="E50" s="221" t="s">
        <v>833</v>
      </c>
      <c r="F50" s="221" t="s">
        <v>833</v>
      </c>
      <c r="G50" s="221" t="s">
        <v>833</v>
      </c>
      <c r="H50" s="221" t="s">
        <v>833</v>
      </c>
      <c r="I50" s="221" t="s">
        <v>833</v>
      </c>
      <c r="J50" s="221" t="s">
        <v>833</v>
      </c>
      <c r="K50" s="221" t="s">
        <v>833</v>
      </c>
      <c r="L50" s="221" t="s">
        <v>833</v>
      </c>
      <c r="M50" s="221" t="s">
        <v>833</v>
      </c>
    </row>
    <row r="51" spans="1:83" s="109" customFormat="1" ht="20.100000000000001" customHeight="1" x14ac:dyDescent="0.25">
      <c r="A51" s="60" t="s">
        <v>520</v>
      </c>
      <c r="B51" s="109" t="s">
        <v>797</v>
      </c>
      <c r="C51" s="221" t="s">
        <v>833</v>
      </c>
      <c r="D51" s="221" t="s">
        <v>833</v>
      </c>
      <c r="E51" s="221" t="s">
        <v>833</v>
      </c>
      <c r="F51" s="221" t="s">
        <v>833</v>
      </c>
      <c r="G51" s="221" t="s">
        <v>833</v>
      </c>
      <c r="H51" s="221" t="s">
        <v>833</v>
      </c>
      <c r="I51" s="221" t="s">
        <v>833</v>
      </c>
      <c r="J51" s="221" t="s">
        <v>833</v>
      </c>
      <c r="K51" s="221" t="s">
        <v>833</v>
      </c>
      <c r="L51" s="221" t="s">
        <v>833</v>
      </c>
      <c r="M51" s="221" t="s">
        <v>833</v>
      </c>
    </row>
    <row r="52" spans="1:83" s="109" customFormat="1" ht="20.100000000000001" customHeight="1" x14ac:dyDescent="0.25">
      <c r="A52" s="60" t="s">
        <v>800</v>
      </c>
      <c r="B52" s="109" t="s">
        <v>798</v>
      </c>
      <c r="C52" s="221" t="s">
        <v>833</v>
      </c>
      <c r="D52" s="221" t="s">
        <v>833</v>
      </c>
      <c r="E52" s="221" t="s">
        <v>833</v>
      </c>
      <c r="F52" s="221" t="s">
        <v>833</v>
      </c>
      <c r="G52" s="221" t="s">
        <v>833</v>
      </c>
      <c r="H52" s="221" t="s">
        <v>833</v>
      </c>
      <c r="I52" s="221" t="s">
        <v>833</v>
      </c>
      <c r="J52" s="221" t="s">
        <v>833</v>
      </c>
      <c r="K52" s="221" t="s">
        <v>833</v>
      </c>
      <c r="L52" s="221" t="s">
        <v>833</v>
      </c>
      <c r="M52" s="221" t="s">
        <v>833</v>
      </c>
    </row>
    <row r="53" spans="1:83" ht="20.100000000000001" customHeight="1" x14ac:dyDescent="0.25">
      <c r="A53" s="32">
        <v>28</v>
      </c>
      <c r="B53" s="33" t="s">
        <v>398</v>
      </c>
      <c r="C53" s="213">
        <f>'3.3.5'!C53/'3.3.5.a'!$C$79</f>
        <v>1.134163608141456E-2</v>
      </c>
      <c r="D53" s="213">
        <f>'3.3.5'!D53/'3.3.5.a'!$D$79</f>
        <v>1.3153168294295475E-2</v>
      </c>
      <c r="E53" s="213">
        <f>'3.3.5'!E53/'3.3.5.a'!$E$79</f>
        <v>1.4278928050296501E-2</v>
      </c>
      <c r="F53" s="213">
        <f>'3.3.5'!F53/'3.3.5.a'!$F$79</f>
        <v>1.4588190334828548E-2</v>
      </c>
      <c r="G53" s="213">
        <f>'3.3.5'!G53/'3.3.5.a'!$G$79</f>
        <v>1.5453304800308161E-2</v>
      </c>
      <c r="H53" s="213">
        <f>'3.3.5'!H53/'3.3.5.a'!$H$79</f>
        <v>1.6357007253029136E-2</v>
      </c>
      <c r="I53" s="213">
        <f>'3.3.5'!I53/'3.3.5.a'!$I$79</f>
        <v>1.6694432307788876E-2</v>
      </c>
      <c r="J53" s="213">
        <f>'3.3.5'!J53/'3.3.5.a'!$J$79</f>
        <v>1.4290684961887264E-2</v>
      </c>
      <c r="K53" s="213">
        <f>'3.3.5'!K53/'3.3.5.a'!$K$79</f>
        <v>1.4981986478194232E-2</v>
      </c>
      <c r="L53" s="213">
        <f>'3.3.5'!L53/'3.3.5.a'!$L$79</f>
        <v>1.9213706652758015E-2</v>
      </c>
      <c r="M53" s="213">
        <f>'3.3.5'!M53/'3.3.5.a'!$M$79</f>
        <v>1.5970412511625526E-2</v>
      </c>
    </row>
    <row r="54" spans="1:83" ht="20.100000000000001" customHeight="1" x14ac:dyDescent="0.25">
      <c r="A54" s="35">
        <v>281</v>
      </c>
      <c r="B54" s="36" t="s">
        <v>521</v>
      </c>
      <c r="C54" s="146">
        <f>'3.3.5'!C54/'3.3.5.a'!$C$79</f>
        <v>7.0487008109171568E-7</v>
      </c>
      <c r="D54" s="146">
        <f>'3.3.5'!D54/'3.3.5.a'!$D$79</f>
        <v>2.3205259824210957E-6</v>
      </c>
      <c r="E54" s="146">
        <f>'3.3.5'!E54/'3.3.5.a'!$E$79</f>
        <v>1.6781676989091876E-6</v>
      </c>
      <c r="F54" s="146">
        <f>'3.3.5'!F54/'3.3.5.a'!$F$79</f>
        <v>9.011142170886555E-6</v>
      </c>
      <c r="G54" s="146">
        <f>'3.3.5'!G54/'3.3.5.a'!$G$79</f>
        <v>5.7894476040902218E-7</v>
      </c>
      <c r="H54" s="146">
        <f>'3.3.5'!H54/'3.3.5.a'!$H$79</f>
        <v>1.1020618467600666E-5</v>
      </c>
      <c r="I54" s="146">
        <f>'3.3.5'!I54/'3.3.5.a'!$I$79</f>
        <v>1.3912959411279807E-7</v>
      </c>
      <c r="J54" s="146">
        <f>'3.3.5'!J54/'3.3.5.a'!$J$79</f>
        <v>1.0580870700521573E-6</v>
      </c>
      <c r="K54" s="146">
        <f>'3.3.5'!K54/'3.3.5.a'!$K$79</f>
        <v>1.075602849799854E-6</v>
      </c>
      <c r="L54" s="146">
        <f>'3.3.5'!L54/'3.3.5.a'!$L$79</f>
        <v>1.6382688511231614E-8</v>
      </c>
      <c r="M54" s="273" t="s">
        <v>833</v>
      </c>
    </row>
    <row r="55" spans="1:83" ht="20.100000000000001" customHeight="1" x14ac:dyDescent="0.25">
      <c r="A55" s="35">
        <v>282</v>
      </c>
      <c r="B55" s="36" t="s">
        <v>522</v>
      </c>
      <c r="C55" s="146">
        <f>'3.3.5'!C55/'3.3.5.a'!$C$79</f>
        <v>1.1340931211333468E-2</v>
      </c>
      <c r="D55" s="146">
        <f>'3.3.5'!D55/'3.3.5.a'!$D$79</f>
        <v>1.3150847768313054E-2</v>
      </c>
      <c r="E55" s="146">
        <f>'3.3.5'!E55/'3.3.5.a'!$E$79</f>
        <v>1.4277249882597589E-2</v>
      </c>
      <c r="F55" s="146">
        <f>'3.3.5'!F55/'3.3.5.a'!$F$79</f>
        <v>1.4579179192657664E-2</v>
      </c>
      <c r="G55" s="146">
        <f>'3.3.5'!G55/'3.3.5.a'!$G$79</f>
        <v>1.5452725855547753E-2</v>
      </c>
      <c r="H55" s="146">
        <f>'3.3.5'!H55/'3.3.5.a'!$H$79</f>
        <v>1.6345986634561535E-2</v>
      </c>
      <c r="I55" s="146">
        <f>'3.3.5'!I55/'3.3.5.a'!$I$79</f>
        <v>1.6694293178194763E-2</v>
      </c>
      <c r="J55" s="146">
        <f>'3.3.5'!J55/'3.3.5.a'!$J$79</f>
        <v>1.4289626874817211E-2</v>
      </c>
      <c r="K55" s="146">
        <f>'3.3.5'!K55/'3.3.5.a'!$K$79</f>
        <v>1.4980910875344432E-2</v>
      </c>
      <c r="L55" s="146">
        <f>'3.3.5'!L55/'3.3.5.a'!$L$79</f>
        <v>1.9213690270069507E-2</v>
      </c>
      <c r="M55" s="273" t="s">
        <v>833</v>
      </c>
    </row>
    <row r="56" spans="1:83" ht="20.100000000000001" customHeight="1" x14ac:dyDescent="0.25">
      <c r="A56" s="107">
        <v>2821</v>
      </c>
      <c r="B56" s="107" t="s">
        <v>286</v>
      </c>
      <c r="C56" s="147">
        <f>'3.3.5'!C56/'3.3.5.a'!$C$79</f>
        <v>1.0401241084737757E-2</v>
      </c>
      <c r="D56" s="147">
        <f>'3.3.5'!D56/'3.3.5.a'!$D$79</f>
        <v>1.0481112377579699E-2</v>
      </c>
      <c r="E56" s="147">
        <f>'3.3.5'!E56/'3.3.5.a'!$E$79</f>
        <v>1.1211962041007658E-2</v>
      </c>
      <c r="F56" s="147">
        <f>'3.3.5'!F56/'3.3.5.a'!$F$79</f>
        <v>1.1235203272208978E-2</v>
      </c>
      <c r="G56" s="147">
        <f>'3.3.5'!G56/'3.3.5.a'!$G$79</f>
        <v>1.1489531100985146E-2</v>
      </c>
      <c r="H56" s="147">
        <f>'3.3.5'!H56/'3.3.5.a'!$H$79</f>
        <v>1.4034350827811119E-2</v>
      </c>
      <c r="I56" s="147">
        <f>'3.3.5'!I56/'3.3.5.a'!$I$79</f>
        <v>1.4792069744024852E-2</v>
      </c>
      <c r="J56" s="147">
        <f>'3.3.5'!J56/'3.3.5.a'!$J$79</f>
        <v>1.3113035395949683E-2</v>
      </c>
      <c r="K56" s="147">
        <f>'3.3.5'!K56/'3.3.5.a'!$K$79</f>
        <v>1.385120453427437E-2</v>
      </c>
      <c r="L56" s="147">
        <f>'3.3.5'!L56/'3.3.5.a'!$L$79</f>
        <v>1.7808017750121172E-2</v>
      </c>
      <c r="M56" s="97" t="s">
        <v>833</v>
      </c>
    </row>
    <row r="57" spans="1:83" ht="20.100000000000001" customHeight="1" x14ac:dyDescent="0.25">
      <c r="A57" s="107">
        <v>2822</v>
      </c>
      <c r="B57" s="107" t="s">
        <v>287</v>
      </c>
      <c r="C57" s="147">
        <f>'3.3.5'!C57/'3.3.5.a'!$C$79</f>
        <v>9.3969012659571088E-4</v>
      </c>
      <c r="D57" s="147">
        <f>'3.3.5'!D57/'3.3.5.a'!$D$79</f>
        <v>2.6697353907333579E-3</v>
      </c>
      <c r="E57" s="147">
        <f>'3.3.5'!E57/'3.3.5.a'!$E$79</f>
        <v>3.0652878415899326E-3</v>
      </c>
      <c r="F57" s="147">
        <f>'3.3.5'!F57/'3.3.5.a'!$F$79</f>
        <v>3.3439759204486855E-3</v>
      </c>
      <c r="G57" s="147">
        <f>'3.3.5'!G57/'3.3.5.a'!$G$79</f>
        <v>3.9631947545626031E-3</v>
      </c>
      <c r="H57" s="147">
        <f>'3.3.5'!H57/'3.3.5.a'!$H$79</f>
        <v>2.3116358067504133E-3</v>
      </c>
      <c r="I57" s="147">
        <f>'3.3.5'!I57/'3.3.5.a'!$I$79</f>
        <v>1.9022234341699103E-3</v>
      </c>
      <c r="J57" s="147">
        <f>'3.3.5'!J57/'3.3.5.a'!$J$79</f>
        <v>1.1765914788675286E-3</v>
      </c>
      <c r="K57" s="147">
        <f>'3.3.5'!K57/'3.3.5.a'!$K$79</f>
        <v>1.1297063410700607E-3</v>
      </c>
      <c r="L57" s="147">
        <f>'3.3.5'!L57/'3.3.5.a'!$L$79</f>
        <v>1.4056725199483346E-3</v>
      </c>
      <c r="M57" s="97" t="s">
        <v>833</v>
      </c>
    </row>
    <row r="58" spans="1:83" s="109" customFormat="1" ht="20.100000000000001" customHeight="1" x14ac:dyDescent="0.25">
      <c r="A58" s="60" t="s">
        <v>523</v>
      </c>
      <c r="B58" s="109" t="s">
        <v>524</v>
      </c>
      <c r="C58" s="148">
        <f>'3.3.5'!C58/'3.3.5.a'!$C$79</f>
        <v>2.6751583132840793E-4</v>
      </c>
      <c r="D58" s="148">
        <f>'3.3.5'!D58/'3.3.5.a'!$D$79</f>
        <v>2.1654971804312331E-3</v>
      </c>
      <c r="E58" s="148">
        <f>'3.3.5'!E58/'3.3.5.a'!$E$79</f>
        <v>2.5390344315355286E-3</v>
      </c>
      <c r="F58" s="148">
        <f>'3.3.5'!F58/'3.3.5.a'!$F$79</f>
        <v>2.6507611481109213E-3</v>
      </c>
      <c r="G58" s="148">
        <f>'3.3.5'!G58/'3.3.5.a'!$G$79</f>
        <v>3.33309154040879E-3</v>
      </c>
      <c r="H58" s="148">
        <f>'3.3.5'!H58/'3.3.5.a'!$H$79</f>
        <v>1.6479541805604497E-3</v>
      </c>
      <c r="I58" s="148">
        <f>'3.3.5'!I58/'3.3.5.a'!$I$79</f>
        <v>1.268011523257357E-3</v>
      </c>
      <c r="J58" s="148">
        <f>'3.3.5'!J58/'3.3.5.a'!$J$79</f>
        <v>5.4811992653533718E-4</v>
      </c>
      <c r="K58" s="148">
        <f>'3.3.5'!K58/'3.3.5.a'!$K$79</f>
        <v>6.5041769519488541E-4</v>
      </c>
      <c r="L58" s="148">
        <f>'3.3.5'!L58/'3.3.5.a'!$L$79</f>
        <v>6.399219736829163E-4</v>
      </c>
      <c r="M58" s="148">
        <f>'3.3.5'!M58/'3.3.5.a'!$M$79</f>
        <v>3.4641624277618896E-4</v>
      </c>
    </row>
    <row r="59" spans="1:83" s="109" customFormat="1" ht="20.100000000000001" customHeight="1" x14ac:dyDescent="0.25">
      <c r="A59" s="60" t="s">
        <v>525</v>
      </c>
      <c r="B59" s="109" t="s">
        <v>526</v>
      </c>
      <c r="C59" s="148">
        <f>'3.3.5'!C59/'3.3.5.a'!$C$79</f>
        <v>3.0151257870595699E-6</v>
      </c>
      <c r="D59" s="148">
        <f>'3.3.5'!D59/'3.3.5.a'!$D$79</f>
        <v>4.9867637167945274E-6</v>
      </c>
      <c r="E59" s="148">
        <f>'3.3.5'!E59/'3.3.5.a'!$E$79</f>
        <v>9.0920858925411437E-6</v>
      </c>
      <c r="F59" s="148">
        <f>'3.3.5'!F59/'3.3.5.a'!$F$79</f>
        <v>1.2149029164818366E-5</v>
      </c>
      <c r="G59" s="148">
        <f>'3.3.5'!G59/'3.3.5.a'!$G$79</f>
        <v>7.8789808699572579E-5</v>
      </c>
      <c r="H59" s="148">
        <f>'3.3.5'!H59/'3.3.5.a'!$H$79</f>
        <v>1.0238704599723825E-4</v>
      </c>
      <c r="I59" s="148">
        <f>'3.3.5'!I59/'3.3.5.a'!$I$79</f>
        <v>1.4690111997929859E-4</v>
      </c>
      <c r="J59" s="148">
        <f>'3.3.5'!J59/'3.3.5.a'!$J$79</f>
        <v>1.099473178930556E-4</v>
      </c>
      <c r="K59" s="148">
        <f>'3.3.5'!K59/'3.3.5.a'!$K$79</f>
        <v>5.3344457350130033E-5</v>
      </c>
      <c r="L59" s="148">
        <f>'3.3.5'!L59/'3.3.5.a'!$L$79</f>
        <v>6.085614415192911E-5</v>
      </c>
      <c r="M59" s="148">
        <f>'3.3.5'!M59/'3.3.5.a'!$M$79</f>
        <v>1.6997989636573929E-5</v>
      </c>
    </row>
    <row r="60" spans="1:83" s="109" customFormat="1" ht="20.100000000000001" customHeight="1" x14ac:dyDescent="0.25">
      <c r="A60" s="60" t="s">
        <v>527</v>
      </c>
      <c r="B60" s="109" t="s">
        <v>528</v>
      </c>
      <c r="C60" s="148">
        <f>'3.3.5'!C60/'3.3.5.a'!$C$79</f>
        <v>6.228790245517375E-4</v>
      </c>
      <c r="D60" s="148">
        <f>'3.3.5'!D60/'3.3.5.a'!$D$79</f>
        <v>4.5812155407366176E-4</v>
      </c>
      <c r="E60" s="148">
        <f>'3.3.5'!E60/'3.3.5.a'!$E$79</f>
        <v>4.8131252047694422E-4</v>
      </c>
      <c r="F60" s="148">
        <f>'3.3.5'!F60/'3.3.5.a'!$F$79</f>
        <v>6.3661082023490432E-4</v>
      </c>
      <c r="G60" s="148">
        <f>'3.3.5'!G60/'3.3.5.a'!$G$79</f>
        <v>4.9985953405400595E-4</v>
      </c>
      <c r="H60" s="148">
        <f>'3.3.5'!H60/'3.3.5.a'!$H$79</f>
        <v>5.1236663067083597E-4</v>
      </c>
      <c r="I60" s="148">
        <f>'3.3.5'!I60/'3.3.5.a'!$I$79</f>
        <v>4.4602991153916335E-4</v>
      </c>
      <c r="J60" s="148">
        <f>'3.3.5'!J60/'3.3.5.a'!$J$79</f>
        <v>4.9646789478335668E-4</v>
      </c>
      <c r="K60" s="148">
        <f>'3.3.5'!K60/'3.3.5.a'!$K$79</f>
        <v>3.7536580730884766E-4</v>
      </c>
      <c r="L60" s="148">
        <f>'3.3.5'!L60/'3.3.5.a'!$L$79</f>
        <v>6.4215837093323138E-4</v>
      </c>
      <c r="M60" s="221" t="s">
        <v>833</v>
      </c>
    </row>
    <row r="61" spans="1:83" ht="20.100000000000001" customHeight="1" x14ac:dyDescent="0.25">
      <c r="A61" s="35">
        <v>283</v>
      </c>
      <c r="B61" s="36" t="s">
        <v>305</v>
      </c>
      <c r="C61" s="146">
        <f>'3.3.5'!C61/'3.3.5.a'!$C$79</f>
        <v>0</v>
      </c>
      <c r="D61" s="146">
        <f>'3.3.5'!D61/'3.3.5.a'!$D$79</f>
        <v>0</v>
      </c>
      <c r="E61" s="146">
        <f>'3.3.5'!E61/'3.3.5.a'!$E$79</f>
        <v>0</v>
      </c>
      <c r="F61" s="146">
        <f>'3.3.5'!F61/'3.3.5.a'!$F$79</f>
        <v>0</v>
      </c>
      <c r="G61" s="146">
        <f>'3.3.5'!G61/'3.3.5.a'!$G$79</f>
        <v>0</v>
      </c>
      <c r="H61" s="146">
        <f>'3.3.5'!H61/'3.3.5.a'!$H$79</f>
        <v>0</v>
      </c>
      <c r="I61" s="146">
        <f>'3.3.5'!I61/'3.3.5.a'!$I$79</f>
        <v>0</v>
      </c>
      <c r="J61" s="146">
        <f>'3.3.5'!J61/'3.3.5.a'!$J$79</f>
        <v>0</v>
      </c>
      <c r="K61" s="146">
        <f>'3.3.5'!K61/'3.3.5.a'!$K$79</f>
        <v>0</v>
      </c>
      <c r="L61" s="146">
        <f>'3.3.5'!L61/'3.3.5.a'!$L$79</f>
        <v>0</v>
      </c>
      <c r="M61" s="146">
        <f>'3.3.5'!M61/'3.3.5.a'!$M$79</f>
        <v>0</v>
      </c>
    </row>
    <row r="62" spans="1:83" ht="20.100000000000001" customHeight="1" x14ac:dyDescent="0.25">
      <c r="A62" s="18">
        <v>31</v>
      </c>
      <c r="B62" s="19" t="s">
        <v>840</v>
      </c>
      <c r="C62" s="96">
        <f>'3.3.5'!C62/'3.3.5.a'!$C$79</f>
        <v>1.4797855301185417E-2</v>
      </c>
      <c r="D62" s="96">
        <f>'3.3.5'!D62/'3.3.5.a'!$D$79</f>
        <v>8.255778373959034E-3</v>
      </c>
      <c r="E62" s="96">
        <f>'3.3.5'!E62/'3.3.5.a'!$E$79</f>
        <v>8.2074442549124483E-3</v>
      </c>
      <c r="F62" s="96">
        <f>'3.3.5'!F62/'3.3.5.a'!$F$79</f>
        <v>8.011246474254375E-3</v>
      </c>
      <c r="G62" s="96">
        <f>'3.3.5'!G62/'3.3.5.a'!$G$79</f>
        <v>9.2680942143812135E-3</v>
      </c>
      <c r="H62" s="96">
        <f>'3.3.5'!H62/'3.3.5.a'!$H$79</f>
        <v>1.3579520619596019E-3</v>
      </c>
      <c r="I62" s="96">
        <f>'3.3.5'!I62/'3.3.5.a'!$I$79</f>
        <v>-9.6068461461794861E-4</v>
      </c>
      <c r="J62" s="96">
        <f>'3.3.5'!J62/'3.3.5.a'!$J$79</f>
        <v>-4.422647523870748E-3</v>
      </c>
      <c r="K62" s="96">
        <f>'3.3.5'!K62/'3.3.5.a'!$K$79</f>
        <v>-2.2395636330788966E-3</v>
      </c>
      <c r="L62" s="96">
        <f>'3.3.5'!L62/'3.3.5.a'!$L$79</f>
        <v>-3.8749772440572149E-3</v>
      </c>
      <c r="M62" s="96">
        <f>'3.3.5'!M62/'3.3.5.a'!$M$79</f>
        <v>-2.0493089732355071E-3</v>
      </c>
    </row>
    <row r="63" spans="1:83" ht="20.100000000000001" customHeight="1" x14ac:dyDescent="0.25">
      <c r="A63" s="35">
        <v>311</v>
      </c>
      <c r="B63" s="36" t="s">
        <v>841</v>
      </c>
      <c r="C63" s="146">
        <f>'3.3.5'!C63/'3.3.5.a'!$C$79</f>
        <v>1.4452071096562795E-2</v>
      </c>
      <c r="D63" s="146">
        <f>'3.3.5'!D63/'3.3.5.a'!$D$79</f>
        <v>8.8538562611110219E-3</v>
      </c>
      <c r="E63" s="146">
        <f>'3.3.5'!E63/'3.3.5.a'!$E$79</f>
        <v>8.486276881108562E-3</v>
      </c>
      <c r="F63" s="146">
        <f>'3.3.5'!F63/'3.3.5.a'!$F$79</f>
        <v>8.4390157289393041E-3</v>
      </c>
      <c r="G63" s="146">
        <f>'3.3.5'!G63/'3.3.5.a'!$G$79</f>
        <v>1.0261458939926481E-2</v>
      </c>
      <c r="H63" s="146">
        <f>'3.3.5'!H63/'3.3.5.a'!$H$79</f>
        <v>1.8381398743431972E-3</v>
      </c>
      <c r="I63" s="146">
        <f>'3.3.5'!I63/'3.3.5.a'!$I$79</f>
        <v>-4.9909700483297625E-4</v>
      </c>
      <c r="J63" s="146">
        <f>'3.3.5'!J63/'3.3.5.a'!$J$79</f>
        <v>-3.3111381097605443E-3</v>
      </c>
      <c r="K63" s="146">
        <f>'3.3.5'!K63/'3.3.5.a'!$K$79</f>
        <v>-1.9697077955826208E-3</v>
      </c>
      <c r="L63" s="146">
        <f>'3.3.5'!L63/'3.3.5.a'!$L$79</f>
        <v>-3.1086678942183225E-3</v>
      </c>
      <c r="M63" s="273" t="s">
        <v>833</v>
      </c>
    </row>
    <row r="64" spans="1:83" s="207" customFormat="1" ht="20.100000000000001" customHeight="1" x14ac:dyDescent="0.25">
      <c r="A64" s="21">
        <v>3111</v>
      </c>
      <c r="B64" s="22" t="s">
        <v>319</v>
      </c>
      <c r="C64" s="147">
        <f>'3.3.5'!C64/'3.3.5.a'!$C$79</f>
        <v>1.1687887870602471E-2</v>
      </c>
      <c r="D64" s="147">
        <f>'3.3.5'!D64/'3.3.5.a'!$D$79</f>
        <v>7.2675751742117493E-3</v>
      </c>
      <c r="E64" s="147">
        <f>'3.3.5'!E64/'3.3.5.a'!$E$79</f>
        <v>7.059183818983435E-3</v>
      </c>
      <c r="F64" s="147">
        <f>'3.3.5'!F64/'3.3.5.a'!$F$79</f>
        <v>6.6107898556354433E-3</v>
      </c>
      <c r="G64" s="147">
        <f>'3.3.5'!G64/'3.3.5.a'!$G$79</f>
        <v>8.0612972901834765E-3</v>
      </c>
      <c r="H64" s="147">
        <f>'3.3.5'!H64/'3.3.5.a'!$H$79</f>
        <v>1.672954803437123E-3</v>
      </c>
      <c r="I64" s="147">
        <f>'3.3.5'!I64/'3.3.5.a'!$I$79</f>
        <v>-2.1143386597370309E-4</v>
      </c>
      <c r="J64" s="147">
        <f>'3.3.5'!J64/'3.3.5.a'!$J$79</f>
        <v>-2.589079977831114E-3</v>
      </c>
      <c r="K64" s="147">
        <f>'3.3.5'!K64/'3.3.5.a'!$K$79</f>
        <v>-1.4246065761402086E-3</v>
      </c>
      <c r="L64" s="147">
        <f>'3.3.5'!L64/'3.3.5.a'!$L$79</f>
        <v>-2.047903243412742E-3</v>
      </c>
      <c r="M64" s="97" t="s">
        <v>833</v>
      </c>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row>
    <row r="65" spans="1:83" s="207" customFormat="1" ht="20.100000000000001" customHeight="1" x14ac:dyDescent="0.25">
      <c r="A65" s="21">
        <v>3112</v>
      </c>
      <c r="B65" s="22" t="s">
        <v>320</v>
      </c>
      <c r="C65" s="147">
        <f>'3.3.5'!C65/'3.3.5.a'!$C$79</f>
        <v>2.6040064748271657E-3</v>
      </c>
      <c r="D65" s="147">
        <f>'3.3.5'!D65/'3.3.5.a'!$D$79</f>
        <v>1.5004890913845807E-3</v>
      </c>
      <c r="E65" s="147">
        <f>'3.3.5'!E65/'3.3.5.a'!$E$79</f>
        <v>1.3599495641676196E-3</v>
      </c>
      <c r="F65" s="147">
        <f>'3.3.5'!F65/'3.3.5.a'!$F$79</f>
        <v>1.6395359112825584E-3</v>
      </c>
      <c r="G65" s="147">
        <f>'3.3.5'!G65/'3.3.5.a'!$G$79</f>
        <v>1.9159683618112299E-3</v>
      </c>
      <c r="H65" s="147">
        <f>'3.3.5'!H65/'3.3.5.a'!$H$79</f>
        <v>2.286951627336572E-4</v>
      </c>
      <c r="I65" s="147">
        <f>'3.3.5'!I65/'3.3.5.a'!$I$79</f>
        <v>-1.4859367408599986E-4</v>
      </c>
      <c r="J65" s="147">
        <f>'3.3.5'!J65/'3.3.5.a'!$J$79</f>
        <v>-5.5600203952297441E-4</v>
      </c>
      <c r="K65" s="147">
        <f>'3.3.5'!K65/'3.3.5.a'!$K$79</f>
        <v>-3.5882288248660724E-4</v>
      </c>
      <c r="L65" s="147">
        <f>'3.3.5'!L65/'3.3.5.a'!$L$79</f>
        <v>-6.9157429840047092E-4</v>
      </c>
      <c r="M65" s="97" t="s">
        <v>833</v>
      </c>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row>
    <row r="66" spans="1:83" s="207" customFormat="1" ht="20.100000000000001" customHeight="1" x14ac:dyDescent="0.25">
      <c r="A66" s="21">
        <v>3113</v>
      </c>
      <c r="B66" s="22" t="s">
        <v>321</v>
      </c>
      <c r="C66" s="147">
        <f>'3.3.5'!C66/'3.3.5.a'!$C$79</f>
        <v>1.4808774612701939E-4</v>
      </c>
      <c r="D66" s="147">
        <f>'3.3.5'!D66/'3.3.5.a'!$D$79</f>
        <v>8.1394394881929917E-5</v>
      </c>
      <c r="E66" s="147">
        <f>'3.3.5'!E66/'3.3.5.a'!$E$79</f>
        <v>6.050536562694798E-5</v>
      </c>
      <c r="F66" s="147">
        <f>'3.3.5'!F66/'3.3.5.a'!$F$79</f>
        <v>1.6883622246157987E-4</v>
      </c>
      <c r="G66" s="147">
        <f>'3.3.5'!G66/'3.3.5.a'!$G$79</f>
        <v>2.5451780609952763E-4</v>
      </c>
      <c r="H66" s="147">
        <f>'3.3.5'!H66/'3.3.5.a'!$H$79</f>
        <v>-6.1067387562543476E-5</v>
      </c>
      <c r="I66" s="147">
        <f>'3.3.5'!I66/'3.3.5.a'!$I$79</f>
        <v>-1.4001940433527733E-4</v>
      </c>
      <c r="J66" s="147">
        <f>'3.3.5'!J66/'3.3.5.a'!$J$79</f>
        <v>-1.500613572221636E-4</v>
      </c>
      <c r="K66" s="147">
        <f>'3.3.5'!K66/'3.3.5.a'!$K$79</f>
        <v>-1.6873655971561381E-4</v>
      </c>
      <c r="L66" s="147">
        <f>'3.3.5'!L66/'3.3.5.a'!$L$79</f>
        <v>-3.3041651893332306E-4</v>
      </c>
      <c r="M66" s="97" t="s">
        <v>833</v>
      </c>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row>
    <row r="67" spans="1:83" s="207" customFormat="1" ht="20.100000000000001" customHeight="1" x14ac:dyDescent="0.25">
      <c r="A67" s="21">
        <v>3114</v>
      </c>
      <c r="B67" s="22" t="s">
        <v>322</v>
      </c>
      <c r="C67" s="147">
        <f>'3.3.5'!C67/'3.3.5.a'!$C$79</f>
        <v>1.2089005006136905E-5</v>
      </c>
      <c r="D67" s="147">
        <f>'3.3.5'!D67/'3.3.5.a'!$D$79</f>
        <v>4.3976006327649815E-6</v>
      </c>
      <c r="E67" s="147">
        <f>'3.3.5'!E67/'3.3.5.a'!$E$79</f>
        <v>6.638132330558383E-6</v>
      </c>
      <c r="F67" s="147">
        <f>'3.3.5'!F67/'3.3.5.a'!$F$79</f>
        <v>1.9853739559722027E-5</v>
      </c>
      <c r="G67" s="147">
        <f>'3.3.5'!G67/'3.3.5.a'!$G$79</f>
        <v>2.9675481832249212E-5</v>
      </c>
      <c r="H67" s="147">
        <f>'3.3.5'!H67/'3.3.5.a'!$H$79</f>
        <v>-2.4427042650393964E-6</v>
      </c>
      <c r="I67" s="147">
        <f>'3.3.5'!I67/'3.3.5.a'!$I$79</f>
        <v>9.4993956200387978E-7</v>
      </c>
      <c r="J67" s="147">
        <f>'3.3.5'!J67/'3.3.5.a'!$J$79</f>
        <v>-1.5994735184292418E-5</v>
      </c>
      <c r="K67" s="147">
        <f>'3.3.5'!K67/'3.3.5.a'!$K$79</f>
        <v>-1.7541777240191218E-5</v>
      </c>
      <c r="L67" s="147">
        <f>'3.3.5'!L67/'3.3.5.a'!$L$79</f>
        <v>-3.8773833471787358E-5</v>
      </c>
      <c r="M67" s="97" t="s">
        <v>833</v>
      </c>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row>
    <row r="68" spans="1:83" s="207" customFormat="1" ht="20.100000000000001" customHeight="1" x14ac:dyDescent="0.25">
      <c r="A68" s="35">
        <v>312</v>
      </c>
      <c r="B68" s="36" t="s">
        <v>252</v>
      </c>
      <c r="C68" s="146">
        <f>'3.3.5'!C68/'3.3.5.a'!$C$79</f>
        <v>5.0618035051848843E-4</v>
      </c>
      <c r="D68" s="146">
        <f>'3.3.5'!D68/'3.3.5.a'!$D$79</f>
        <v>1.1394291230861472E-4</v>
      </c>
      <c r="E68" s="146">
        <f>'3.3.5'!E68/'3.3.5.a'!$E$79</f>
        <v>2.7762998379870461E-5</v>
      </c>
      <c r="F68" s="146">
        <f>'3.3.5'!F68/'3.3.5.a'!$F$79</f>
        <v>1.4622842480886201E-4</v>
      </c>
      <c r="G68" s="146">
        <f>'3.3.5'!G68/'3.3.5.a'!$G$79</f>
        <v>2.3950519772474355E-4</v>
      </c>
      <c r="H68" s="146">
        <f>'3.3.5'!H68/'3.3.5.a'!$H$79</f>
        <v>2.9987913678271088E-4</v>
      </c>
      <c r="I68" s="146">
        <f>'3.3.5'!I68/'3.3.5.a'!$I$79</f>
        <v>6.715867476737538E-5</v>
      </c>
      <c r="J68" s="146">
        <f>'3.3.5'!J68/'3.3.5.a'!$J$79</f>
        <v>2.0648458009910018E-4</v>
      </c>
      <c r="K68" s="146">
        <f>'3.3.5'!K68/'3.3.5.a'!$K$79</f>
        <v>8.3179001076077715E-5</v>
      </c>
      <c r="L68" s="146">
        <f>'3.3.5'!L68/'3.3.5.a'!$L$79</f>
        <v>1.1918564945713129E-4</v>
      </c>
      <c r="M68" s="273" t="s">
        <v>833</v>
      </c>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row>
    <row r="69" spans="1:83" s="207" customFormat="1" ht="20.100000000000001" customHeight="1" x14ac:dyDescent="0.25">
      <c r="A69" s="35">
        <v>313</v>
      </c>
      <c r="B69" s="36" t="s">
        <v>253</v>
      </c>
      <c r="C69" s="146">
        <f>'3.3.5'!C69/'3.3.5.a'!$C$79</f>
        <v>5.6355570327395799E-6</v>
      </c>
      <c r="D69" s="146">
        <f>'3.3.5'!D69/'3.3.5.a'!$D$79</f>
        <v>6.670393888147789E-6</v>
      </c>
      <c r="E69" s="146">
        <f>'3.3.5'!E69/'3.3.5.a'!$E$79</f>
        <v>7.0072216281912284E-6</v>
      </c>
      <c r="F69" s="146">
        <f>'3.3.5'!F69/'3.3.5.a'!$F$79</f>
        <v>1.3207522020046819E-5</v>
      </c>
      <c r="G69" s="146">
        <f>'3.3.5'!G69/'3.3.5.a'!$G$79</f>
        <v>1.4671748295755303E-5</v>
      </c>
      <c r="H69" s="146">
        <f>'3.3.5'!H69/'3.3.5.a'!$H$79</f>
        <v>1.1191800911039702E-5</v>
      </c>
      <c r="I69" s="146">
        <f>'3.3.5'!I69/'3.3.5.a'!$I$79</f>
        <v>7.6956912064578539E-6</v>
      </c>
      <c r="J69" s="146">
        <f>'3.3.5'!J69/'3.3.5.a'!$J$79</f>
        <v>7.7241074853507363E-6</v>
      </c>
      <c r="K69" s="146">
        <f>'3.3.5'!K69/'3.3.5.a'!$K$79</f>
        <v>7.4275716247003034E-6</v>
      </c>
      <c r="L69" s="146">
        <f>'3.3.5'!L69/'3.3.5.a'!$L$79</f>
        <v>5.9127526777001241E-6</v>
      </c>
      <c r="M69" s="273" t="s">
        <v>833</v>
      </c>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row>
    <row r="70" spans="1:83" s="207" customFormat="1" ht="20.100000000000001" customHeight="1" x14ac:dyDescent="0.25">
      <c r="A70" s="35">
        <v>314</v>
      </c>
      <c r="B70" s="36" t="s">
        <v>254</v>
      </c>
      <c r="C70" s="146">
        <f>'3.3.5'!C70/'3.3.5.a'!$C$79</f>
        <v>-1.6603170292860218E-4</v>
      </c>
      <c r="D70" s="146">
        <f>'3.3.5'!D70/'3.3.5.a'!$D$79</f>
        <v>-7.1869119334875241E-4</v>
      </c>
      <c r="E70" s="146">
        <f>'3.3.5'!E70/'3.3.5.a'!$E$79</f>
        <v>-3.1360284620417217E-4</v>
      </c>
      <c r="F70" s="146">
        <f>'3.3.5'!F70/'3.3.5.a'!$F$79</f>
        <v>-5.8720520151383658E-4</v>
      </c>
      <c r="G70" s="146">
        <f>'3.3.5'!G70/'3.3.5.a'!$G$79</f>
        <v>-1.2475416715657666E-3</v>
      </c>
      <c r="H70" s="146">
        <f>'3.3.5'!H70/'3.3.5.a'!$H$79</f>
        <v>-7.9125875007734592E-4</v>
      </c>
      <c r="I70" s="146">
        <f>'3.3.5'!I70/'3.3.5.a'!$I$79</f>
        <v>-5.3644197575880548E-4</v>
      </c>
      <c r="J70" s="146">
        <f>'3.3.5'!J70/'3.3.5.a'!$J$79</f>
        <v>-1.3257181016946549E-3</v>
      </c>
      <c r="K70" s="146">
        <f>'3.3.5'!K70/'3.3.5.a'!$K$79</f>
        <v>-3.6046241019705349E-4</v>
      </c>
      <c r="L70" s="146">
        <f>'3.3.5'!L70/'3.3.5.a'!$L$79</f>
        <v>-8.9140775197372318E-4</v>
      </c>
      <c r="M70" s="273" t="s">
        <v>833</v>
      </c>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row>
    <row r="71" spans="1:83" s="207" customFormat="1" ht="20.100000000000001" customHeight="1" x14ac:dyDescent="0.25">
      <c r="A71" s="21">
        <v>3141</v>
      </c>
      <c r="B71" s="22" t="s">
        <v>323</v>
      </c>
      <c r="C71" s="147">
        <f>'3.3.5'!C71/'3.3.5.a'!$C$79</f>
        <v>5.0509955057417341E-5</v>
      </c>
      <c r="D71" s="147">
        <f>'3.3.5'!D71/'3.3.5.a'!$D$79</f>
        <v>7.2034850913380035E-5</v>
      </c>
      <c r="E71" s="147">
        <f>'3.3.5'!E71/'3.3.5.a'!$E$79</f>
        <v>3.3695110395949111E-5</v>
      </c>
      <c r="F71" s="147">
        <f>'3.3.5'!F71/'3.3.5.a'!$F$79</f>
        <v>2.404724636362801E-5</v>
      </c>
      <c r="G71" s="147">
        <f>'3.3.5'!G71/'3.3.5.a'!$G$79</f>
        <v>2.8965268400694731E-5</v>
      </c>
      <c r="H71" s="147">
        <f>'3.3.5'!H71/'3.3.5.a'!$H$79</f>
        <v>1.4543135566690411E-5</v>
      </c>
      <c r="I71" s="147">
        <f>'3.3.5'!I71/'3.3.5.a'!$I$79</f>
        <v>1.3929407467594615E-5</v>
      </c>
      <c r="J71" s="147">
        <f>'3.3.5'!J71/'3.3.5.a'!$J$79</f>
        <v>1.9097974768426136E-5</v>
      </c>
      <c r="K71" s="147">
        <f>'3.3.5'!K71/'3.3.5.a'!$K$79</f>
        <v>2.5300320713132421E-5</v>
      </c>
      <c r="L71" s="147">
        <f>'3.3.5'!L71/'3.3.5.a'!$L$79</f>
        <v>2.3869282950919213E-5</v>
      </c>
      <c r="M71" s="97" t="s">
        <v>833</v>
      </c>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row>
    <row r="72" spans="1:83" s="207" customFormat="1" ht="20.100000000000001" customHeight="1" x14ac:dyDescent="0.25">
      <c r="A72" s="21">
        <v>3142</v>
      </c>
      <c r="B72" s="22" t="s">
        <v>324</v>
      </c>
      <c r="C72" s="147">
        <f>'3.3.5'!C72/'3.3.5.a'!$C$79</f>
        <v>0</v>
      </c>
      <c r="D72" s="147">
        <f>'3.3.5'!D72/'3.3.5.a'!$D$79</f>
        <v>0</v>
      </c>
      <c r="E72" s="147">
        <f>'3.3.5'!E72/'3.3.5.a'!$E$79</f>
        <v>0</v>
      </c>
      <c r="F72" s="147">
        <f>'3.3.5'!F72/'3.3.5.a'!$F$79</f>
        <v>0</v>
      </c>
      <c r="G72" s="147">
        <f>'3.3.5'!G72/'3.3.5.a'!$G$79</f>
        <v>0</v>
      </c>
      <c r="H72" s="147">
        <f>'3.3.5'!H72/'3.3.5.a'!$H$79</f>
        <v>0</v>
      </c>
      <c r="I72" s="147">
        <f>'3.3.5'!I72/'3.3.5.a'!$I$79</f>
        <v>0</v>
      </c>
      <c r="J72" s="147">
        <f>'3.3.5'!J72/'3.3.5.a'!$J$79</f>
        <v>0</v>
      </c>
      <c r="K72" s="147">
        <f>'3.3.5'!K72/'3.3.5.a'!$K$79</f>
        <v>0</v>
      </c>
      <c r="L72" s="147">
        <f>'3.3.5'!L72/'3.3.5.a'!$L$79</f>
        <v>0</v>
      </c>
      <c r="M72" s="97" t="s">
        <v>833</v>
      </c>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row>
    <row r="73" spans="1:83" s="207" customFormat="1" ht="20.100000000000001" customHeight="1" x14ac:dyDescent="0.25">
      <c r="A73" s="21">
        <v>3143</v>
      </c>
      <c r="B73" s="22" t="s">
        <v>325</v>
      </c>
      <c r="C73" s="147">
        <f>'3.3.5'!C73/'3.3.5.a'!$C$79</f>
        <v>0</v>
      </c>
      <c r="D73" s="147">
        <f>'3.3.5'!D73/'3.3.5.a'!$D$79</f>
        <v>0</v>
      </c>
      <c r="E73" s="147">
        <f>'3.3.5'!E73/'3.3.5.a'!$E$79</f>
        <v>0</v>
      </c>
      <c r="F73" s="147">
        <f>'3.3.5'!F73/'3.3.5.a'!$F$79</f>
        <v>0</v>
      </c>
      <c r="G73" s="147">
        <f>'3.3.5'!G73/'3.3.5.a'!$G$79</f>
        <v>0</v>
      </c>
      <c r="H73" s="147">
        <f>'3.3.5'!H73/'3.3.5.a'!$H$79</f>
        <v>0</v>
      </c>
      <c r="I73" s="147">
        <f>'3.3.5'!I73/'3.3.5.a'!$I$79</f>
        <v>0</v>
      </c>
      <c r="J73" s="147">
        <f>'3.3.5'!J73/'3.3.5.a'!$J$79</f>
        <v>0</v>
      </c>
      <c r="K73" s="147">
        <f>'3.3.5'!K73/'3.3.5.a'!$K$79</f>
        <v>0</v>
      </c>
      <c r="L73" s="147">
        <f>'3.3.5'!L73/'3.3.5.a'!$L$79</f>
        <v>0</v>
      </c>
      <c r="M73" s="97" t="s">
        <v>833</v>
      </c>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row>
    <row r="74" spans="1:83" s="207" customFormat="1" ht="20.100000000000001" customHeight="1" x14ac:dyDescent="0.25">
      <c r="A74" s="21">
        <v>3144</v>
      </c>
      <c r="B74" s="22" t="s">
        <v>326</v>
      </c>
      <c r="C74" s="147">
        <f>'3.3.5'!C74/'3.3.5.a'!$C$79</f>
        <v>-2.1654165798601951E-4</v>
      </c>
      <c r="D74" s="147">
        <f>'3.3.5'!D74/'3.3.5.a'!$D$79</f>
        <v>-7.9072604426213254E-4</v>
      </c>
      <c r="E74" s="147">
        <f>'3.3.5'!E74/'3.3.5.a'!$E$79</f>
        <v>-3.4729795660012126E-4</v>
      </c>
      <c r="F74" s="147">
        <f>'3.3.5'!F74/'3.3.5.a'!$F$79</f>
        <v>-6.1125244787746467E-4</v>
      </c>
      <c r="G74" s="147">
        <f>'3.3.5'!G74/'3.3.5.a'!$G$79</f>
        <v>-1.276506939966461E-3</v>
      </c>
      <c r="H74" s="147">
        <f>'3.3.5'!H74/'3.3.5.a'!$H$79</f>
        <v>-8.058018856440366E-4</v>
      </c>
      <c r="I74" s="147">
        <f>'3.3.5'!I74/'3.3.5.a'!$I$79</f>
        <v>-5.5037138322640007E-4</v>
      </c>
      <c r="J74" s="147">
        <f>'3.3.5'!J74/'3.3.5.a'!$J$79</f>
        <v>-1.3448160764630809E-3</v>
      </c>
      <c r="K74" s="147">
        <f>'3.3.5'!K74/'3.3.5.a'!$K$79</f>
        <v>-3.8576273091018589E-4</v>
      </c>
      <c r="L74" s="147">
        <f>'3.3.5'!L74/'3.3.5.a'!$L$79</f>
        <v>-9.1527703492464232E-4</v>
      </c>
      <c r="M74" s="97" t="s">
        <v>833</v>
      </c>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row>
    <row r="75" spans="1:83" s="207" customFormat="1" ht="20.100000000000001" customHeight="1" x14ac:dyDescent="0.25">
      <c r="A75" s="111" t="s">
        <v>255</v>
      </c>
      <c r="B75" s="112"/>
      <c r="C75" s="218"/>
      <c r="D75" s="218"/>
      <c r="E75" s="218"/>
      <c r="F75" s="218"/>
      <c r="G75" s="218"/>
      <c r="H75" s="218"/>
      <c r="I75" s="218"/>
      <c r="J75" s="218"/>
      <c r="K75" s="218"/>
      <c r="L75" s="218"/>
      <c r="M75" s="218"/>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row>
    <row r="76" spans="1:83" s="207" customFormat="1" ht="20.100000000000001" customHeight="1" x14ac:dyDescent="0.25">
      <c r="A76" s="61" t="s">
        <v>334</v>
      </c>
      <c r="B76" s="62" t="s">
        <v>330</v>
      </c>
      <c r="C76" s="219">
        <f>'3.3.5'!C76/'3.3.5.a'!$C$79</f>
        <v>2.8489877425700357E-2</v>
      </c>
      <c r="D76" s="219">
        <f>'3.3.5'!D76/'3.3.5.a'!$D$79</f>
        <v>2.2804825333341744E-2</v>
      </c>
      <c r="E76" s="219">
        <f>'3.3.5'!E76/'3.3.5.a'!$E$79</f>
        <v>2.2233338842628139E-2</v>
      </c>
      <c r="F76" s="219">
        <f>'3.3.5'!F76/'3.3.5.a'!$F$79</f>
        <v>2.2261906303150628E-2</v>
      </c>
      <c r="G76" s="219">
        <f>'3.3.5'!G76/'3.3.5.a'!$G$79</f>
        <v>2.4535764225493951E-2</v>
      </c>
      <c r="H76" s="219">
        <f>'3.3.5'!H76/'3.3.5.a'!$H$79</f>
        <v>1.7054381637401493E-2</v>
      </c>
      <c r="I76" s="219">
        <f>'3.3.5'!I76/'3.3.5.a'!$I$79</f>
        <v>1.530606343419845E-2</v>
      </c>
      <c r="J76" s="219">
        <f>'3.3.5'!J76/'3.3.5.a'!$J$79</f>
        <v>1.2568044911578546E-2</v>
      </c>
      <c r="K76" s="219">
        <f>'3.3.5'!K76/'3.3.5.a'!$K$79</f>
        <v>1.3693183244266946E-2</v>
      </c>
      <c r="L76" s="219">
        <f>'3.3.5'!L76/'3.3.5.a'!$L$79</f>
        <v>1.2817556635189816E-2</v>
      </c>
      <c r="M76" s="219">
        <f>'3.3.5'!M76/'3.3.5.a'!$M$79</f>
        <v>1.5378397844149417E-2</v>
      </c>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row>
    <row r="77" spans="1:83" s="207" customFormat="1" ht="20.100000000000001" customHeight="1" x14ac:dyDescent="0.25">
      <c r="A77" s="61" t="s">
        <v>335</v>
      </c>
      <c r="B77" s="62" t="s">
        <v>529</v>
      </c>
      <c r="C77" s="219">
        <f>'3.3.5'!C77/'3.3.5.a'!$C$79</f>
        <v>6.5522474160202397E-4</v>
      </c>
      <c r="D77" s="219">
        <f>'3.3.5'!D77/'3.3.5.a'!$D$79</f>
        <v>1.5598761741251108E-3</v>
      </c>
      <c r="E77" s="219">
        <f>'3.3.5'!E77/'3.3.5.a'!$E$79</f>
        <v>9.5421500244041236E-4</v>
      </c>
      <c r="F77" s="219">
        <f>'3.3.5'!F77/'3.3.5.a'!$F$79</f>
        <v>1.1039964983019228E-3</v>
      </c>
      <c r="G77" s="219">
        <f>'3.3.5'!G77/'3.3.5.a'!$G$79</f>
        <v>1.7567451082799949E-3</v>
      </c>
      <c r="H77" s="219">
        <f>'3.3.5'!H77/'3.3.5.a'!$H$79</f>
        <v>1.088005360238781E-3</v>
      </c>
      <c r="I77" s="219">
        <f>'3.3.5'!I77/'3.3.5.a'!$I$79</f>
        <v>9.2251976789059378E-4</v>
      </c>
      <c r="J77" s="219">
        <f>'3.3.5'!J77/'3.3.5.a'!$J$79</f>
        <v>1.5927236620312684E-3</v>
      </c>
      <c r="K77" s="219">
        <f>'3.3.5'!K77/'3.3.5.a'!$K$79</f>
        <v>6.9733114256837489E-4</v>
      </c>
      <c r="L77" s="219">
        <f>'3.3.5'!L77/'3.3.5.a'!$L$79</f>
        <v>1.1613290898391674E-3</v>
      </c>
      <c r="M77" s="219">
        <f>'3.3.5'!M77/'3.3.5.a'!$M$79</f>
        <v>1.1819916523275341E-3</v>
      </c>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row>
    <row r="78" spans="1:83" s="207" customFormat="1" ht="20.100000000000001" customHeight="1" x14ac:dyDescent="0.25">
      <c r="A78" s="63" t="s">
        <v>336</v>
      </c>
      <c r="B78" s="64" t="s">
        <v>842</v>
      </c>
      <c r="C78" s="220">
        <f>'3.3.5'!C78/'3.3.5.a'!$C$79</f>
        <v>1.3036797382912914E-2</v>
      </c>
      <c r="D78" s="220">
        <f>'3.3.5'!D78/'3.3.5.a'!$D$79</f>
        <v>1.2989170785257598E-2</v>
      </c>
      <c r="E78" s="220">
        <f>'3.3.5'!E78/'3.3.5.a'!$E$79</f>
        <v>1.3071679585275279E-2</v>
      </c>
      <c r="F78" s="220">
        <f>'3.3.5'!F78/'3.3.5.a'!$F$79</f>
        <v>1.3146663330594327E-2</v>
      </c>
      <c r="G78" s="220">
        <f>'3.3.5'!G78/'3.3.5.a'!$G$79</f>
        <v>1.3510924902832745E-2</v>
      </c>
      <c r="H78" s="220">
        <f>'3.3.5'!H78/'3.3.5.a'!$H$79</f>
        <v>1.4608424215203109E-2</v>
      </c>
      <c r="I78" s="220">
        <f>'3.3.5'!I78/'3.3.5.a'!$I$79</f>
        <v>1.5344228280925803E-2</v>
      </c>
      <c r="J78" s="220">
        <f>'3.3.5'!J78/'3.3.5.a'!$J$79</f>
        <v>1.5397968773418024E-2</v>
      </c>
      <c r="K78" s="220">
        <f>'3.3.5'!K78/'3.3.5.a'!$K$79</f>
        <v>1.523541573477747E-2</v>
      </c>
      <c r="L78" s="220">
        <f>'3.3.5'!L78/'3.3.5.a'!$L$79</f>
        <v>1.5531204789407865E-2</v>
      </c>
      <c r="M78" s="220">
        <f>'3.3.5'!M78/'3.3.5.a'!$M$79</f>
        <v>1.6245715165057389E-2</v>
      </c>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row>
    <row r="79" spans="1:83" s="80" customFormat="1" ht="20.100000000000001" customHeight="1" x14ac:dyDescent="0.25">
      <c r="A79" s="87" t="s">
        <v>238</v>
      </c>
      <c r="B79" s="88" t="s">
        <v>848</v>
      </c>
      <c r="C79" s="211">
        <v>3885847</v>
      </c>
      <c r="D79" s="211">
        <v>4376382</v>
      </c>
      <c r="E79" s="211">
        <v>4814760</v>
      </c>
      <c r="F79" s="211">
        <v>5331619</v>
      </c>
      <c r="G79" s="211">
        <v>5778953</v>
      </c>
      <c r="H79" s="211">
        <v>5995787</v>
      </c>
      <c r="I79" s="211">
        <v>6269328</v>
      </c>
      <c r="J79" s="211">
        <v>6585478.9999999898</v>
      </c>
      <c r="K79" s="211">
        <v>7004141</v>
      </c>
      <c r="L79" s="211">
        <v>7407023.5734999897</v>
      </c>
      <c r="M79" s="211">
        <v>7447858.2502464028</v>
      </c>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row>
    <row r="80" spans="1:83" s="207" customFormat="1" ht="20.100000000000001" customHeight="1" x14ac:dyDescent="0.25">
      <c r="A80" s="105" t="s">
        <v>589</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row>
    <row r="81" spans="1:83" s="207" customFormat="1" ht="20.100000000000001" customHeight="1" x14ac:dyDescent="0.25">
      <c r="A81" s="105" t="s">
        <v>853</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row>
    <row r="82" spans="1:83" ht="20.100000000000001" customHeight="1" x14ac:dyDescent="0.25">
      <c r="A82" s="105" t="s">
        <v>590</v>
      </c>
    </row>
    <row r="83" spans="1:83" ht="20.100000000000001" customHeight="1" x14ac:dyDescent="0.25">
      <c r="A83" s="105" t="s">
        <v>804</v>
      </c>
    </row>
    <row r="84" spans="1:83" ht="20.100000000000001" customHeight="1" x14ac:dyDescent="0.25">
      <c r="A84" s="105" t="s">
        <v>659</v>
      </c>
    </row>
    <row r="85" spans="1:83" ht="20.100000000000001" customHeight="1" x14ac:dyDescent="0.25">
      <c r="A85" s="105" t="s">
        <v>661</v>
      </c>
    </row>
    <row r="86" spans="1:83" ht="20.100000000000001" customHeight="1" x14ac:dyDescent="0.25">
      <c r="A86" s="105" t="s">
        <v>605</v>
      </c>
    </row>
    <row r="87" spans="1:83" ht="20.100000000000001" customHeight="1" x14ac:dyDescent="0.25">
      <c r="A87" s="105" t="s">
        <v>662</v>
      </c>
    </row>
    <row r="88" spans="1:83" ht="20.100000000000001" customHeight="1" x14ac:dyDescent="0.25">
      <c r="A88" s="105" t="s">
        <v>663</v>
      </c>
    </row>
    <row r="89" spans="1:83" ht="20.100000000000001" customHeight="1" x14ac:dyDescent="0.25">
      <c r="A89" s="105" t="s">
        <v>613</v>
      </c>
    </row>
    <row r="90" spans="1:83" ht="20.100000000000001" customHeight="1" x14ac:dyDescent="0.25">
      <c r="A90" s="105" t="s">
        <v>664</v>
      </c>
    </row>
    <row r="91" spans="1:83" ht="20.100000000000001" customHeight="1" x14ac:dyDescent="0.25">
      <c r="A91" s="105" t="s">
        <v>849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5B3D-33E8-4E0C-8252-F9C2D12154C5}">
  <sheetPr codeName="Planilha40"/>
  <dimension ref="A1:CE173"/>
  <sheetViews>
    <sheetView showGridLines="0" topLeftCell="A151" zoomScaleNormal="100" workbookViewId="0">
      <pane xSplit="2" topLeftCell="C1" activePane="topRight" state="frozen"/>
      <selection activeCell="A54" sqref="A54"/>
      <selection pane="topRight" activeCell="A2" sqref="A2"/>
    </sheetView>
  </sheetViews>
  <sheetFormatPr defaultRowHeight="20.100000000000001" customHeight="1" x14ac:dyDescent="0.25"/>
  <cols>
    <col min="1" max="1" width="9.140625" style="117"/>
    <col min="2" max="2" width="77.7109375" style="117" bestFit="1" customWidth="1"/>
    <col min="3" max="13" width="12.7109375" style="117" customWidth="1"/>
    <col min="14" max="16384" width="9.140625" style="117"/>
  </cols>
  <sheetData>
    <row r="1" spans="1:13" ht="20.100000000000001" customHeight="1" x14ac:dyDescent="0.25">
      <c r="A1" s="99" t="s">
        <v>795</v>
      </c>
    </row>
    <row r="2" spans="1:13" ht="20.100000000000001" customHeight="1" x14ac:dyDescent="0.25">
      <c r="A2" s="99" t="s">
        <v>670</v>
      </c>
    </row>
    <row r="4" spans="1:13" s="136" customFormat="1" ht="20.100000000000001" customHeight="1" x14ac:dyDescent="0.25">
      <c r="A4" s="322" t="s">
        <v>581</v>
      </c>
      <c r="B4" s="322"/>
      <c r="C4" s="85">
        <v>2010</v>
      </c>
      <c r="D4" s="85">
        <v>2011</v>
      </c>
      <c r="E4" s="85">
        <v>2012</v>
      </c>
      <c r="F4" s="85">
        <v>2013</v>
      </c>
      <c r="G4" s="85">
        <v>2014</v>
      </c>
      <c r="H4" s="85">
        <v>2015</v>
      </c>
      <c r="I4" s="85">
        <v>2016</v>
      </c>
      <c r="J4" s="85">
        <v>2017</v>
      </c>
      <c r="K4" s="85">
        <v>2018</v>
      </c>
      <c r="L4" s="85">
        <v>2019</v>
      </c>
      <c r="M4" s="85">
        <v>2020</v>
      </c>
    </row>
    <row r="5" spans="1:13" ht="20.100000000000001" customHeight="1" x14ac:dyDescent="0.25">
      <c r="A5" s="18" t="s">
        <v>401</v>
      </c>
      <c r="B5" s="19" t="s">
        <v>826</v>
      </c>
      <c r="C5" s="96">
        <f>'3.4'!C5/'3.4.a'!$C$159</f>
        <v>0.23740301075732712</v>
      </c>
      <c r="D5" s="96">
        <f>'3.4'!D5/'3.4.a'!$D$159</f>
        <v>0.24018615933779344</v>
      </c>
      <c r="E5" s="96">
        <f>'3.4'!E5/'3.4.a'!$E$159</f>
        <v>0.24292367212029392</v>
      </c>
      <c r="F5" s="96">
        <f>'3.4'!F5/'3.4.a'!$F$159</f>
        <v>0.2385124666731922</v>
      </c>
      <c r="G5" s="96">
        <f>'3.4'!G5/'3.4.a'!$G$159</f>
        <v>0.22644755457973675</v>
      </c>
      <c r="H5" s="96">
        <f>'3.4'!H5/'3.4.a'!$H$159</f>
        <v>0.23289774310267281</v>
      </c>
      <c r="I5" s="96">
        <f>'3.4'!I5/'3.4.a'!$I$159</f>
        <v>0.23715304827145439</v>
      </c>
      <c r="J5" s="96">
        <f>'3.4'!J5/'3.4.a'!$J$159</f>
        <v>0.22314507192092164</v>
      </c>
      <c r="K5" s="96">
        <f>'3.4'!K5/'3.4.a'!$K$159</f>
        <v>0.23409630712691221</v>
      </c>
      <c r="L5" s="96">
        <f>'3.4'!L5/'3.4.a'!$L$159</f>
        <v>0.24205580266107099</v>
      </c>
      <c r="M5" s="96">
        <f>'3.4'!M5/'3.4.a'!$M$159</f>
        <v>0.21375792201110619</v>
      </c>
    </row>
    <row r="6" spans="1:13" ht="20.100000000000001" customHeight="1" x14ac:dyDescent="0.25">
      <c r="A6" s="137" t="s">
        <v>402</v>
      </c>
      <c r="B6" s="118" t="s">
        <v>242</v>
      </c>
      <c r="C6" s="146">
        <f>'3.4'!C6/'3.4.a'!$C$159</f>
        <v>0.14249541118347292</v>
      </c>
      <c r="D6" s="146">
        <f>'3.4'!D6/'3.4.a'!$D$159</f>
        <v>0.14851323540857464</v>
      </c>
      <c r="E6" s="146">
        <f>'3.4'!E6/'3.4.a'!$E$159</f>
        <v>0.14332365016878346</v>
      </c>
      <c r="F6" s="146">
        <f>'3.4'!F6/'3.4.a'!$F$159</f>
        <v>0.14125513447868668</v>
      </c>
      <c r="G6" s="146">
        <f>'3.4'!G6/'3.4.a'!$G$159</f>
        <v>0.13490125274570089</v>
      </c>
      <c r="H6" s="146">
        <f>'3.4'!H6/'3.4.a'!$H$159</f>
        <v>0.13629716791216398</v>
      </c>
      <c r="I6" s="146">
        <f>'3.4'!I6/'3.4.a'!$I$159</f>
        <v>0.13710482593210416</v>
      </c>
      <c r="J6" s="146">
        <f>'3.4'!J6/'3.4.a'!$J$159</f>
        <v>0.136052890728457</v>
      </c>
      <c r="K6" s="146">
        <f>'3.4'!K6/'3.4.a'!$K$159</f>
        <v>0.13940349282695164</v>
      </c>
      <c r="L6" s="146">
        <f>'3.4'!L6/'3.4.a'!$L$159</f>
        <v>0.13714161029659794</v>
      </c>
      <c r="M6" s="146">
        <f>'3.4'!M6/'3.4.a'!$M$159</f>
        <v>0.12983124449680405</v>
      </c>
    </row>
    <row r="7" spans="1:13" ht="20.100000000000001" customHeight="1" x14ac:dyDescent="0.25">
      <c r="A7" s="21" t="s">
        <v>403</v>
      </c>
      <c r="B7" s="22" t="s">
        <v>256</v>
      </c>
      <c r="C7" s="97">
        <f>'3.4'!C7/'3.4.a'!$C$159</f>
        <v>6.6519153396802477E-2</v>
      </c>
      <c r="D7" s="97">
        <f>'3.4'!D7/'3.4.a'!$D$159</f>
        <v>7.1748577075515518E-2</v>
      </c>
      <c r="E7" s="97">
        <f>'3.4'!E7/'3.4.a'!$E$159</f>
        <v>6.7486902032760088E-2</v>
      </c>
      <c r="F7" s="97">
        <f>'3.4'!F7/'3.4.a'!$F$159</f>
        <v>6.7666335503741182E-2</v>
      </c>
      <c r="G7" s="97">
        <f>'3.4'!G7/'3.4.a'!$G$159</f>
        <v>6.612893402317721E-2</v>
      </c>
      <c r="H7" s="97">
        <f>'3.4'!H7/'3.4.a'!$H$159</f>
        <v>6.6901430604412976E-2</v>
      </c>
      <c r="I7" s="97">
        <f>'3.4'!I7/'3.4.a'!$I$159</f>
        <v>7.2288435832549611E-2</v>
      </c>
      <c r="J7" s="97">
        <f>'3.4'!J7/'3.4.a'!$J$159</f>
        <v>6.9651040607035183E-2</v>
      </c>
      <c r="K7" s="97">
        <f>'3.4'!K7/'3.4.a'!$K$159</f>
        <v>7.0066659638496412E-2</v>
      </c>
      <c r="L7" s="97">
        <f>'3.4'!L7/'3.4.a'!$L$159</f>
        <v>7.2623196638056511E-2</v>
      </c>
      <c r="M7" s="97">
        <f>'3.4'!M7/'3.4.a'!$M$159</f>
        <v>7.0576975724752758E-2</v>
      </c>
    </row>
    <row r="8" spans="1:13" ht="20.100000000000001" customHeight="1" x14ac:dyDescent="0.25">
      <c r="A8" s="21" t="s">
        <v>404</v>
      </c>
      <c r="B8" s="22" t="s">
        <v>257</v>
      </c>
      <c r="C8" s="97">
        <f>'3.4'!C8/'3.4.a'!$C$159</f>
        <v>3.2247878705878022E-3</v>
      </c>
      <c r="D8" s="97">
        <f>'3.4'!D8/'3.4.a'!$D$159</f>
        <v>3.3919814411607582E-3</v>
      </c>
      <c r="E8" s="97">
        <f>'3.4'!E8/'3.4.a'!$E$159</f>
        <v>3.465924915655194E-3</v>
      </c>
      <c r="F8" s="97">
        <f>'3.4'!F8/'3.4.a'!$F$159</f>
        <v>3.5121331617150439E-3</v>
      </c>
      <c r="G8" s="97">
        <f>'3.4'!G8/'3.4.a'!$G$159</f>
        <v>3.5853063995796475E-3</v>
      </c>
      <c r="H8" s="97">
        <f>'3.4'!H8/'3.4.a'!$H$159</f>
        <v>3.600384814165347E-3</v>
      </c>
      <c r="I8" s="97">
        <f>'3.4'!I8/'3.4.a'!$I$159</f>
        <v>3.5394796967123106E-3</v>
      </c>
      <c r="J8" s="97">
        <f>'3.4'!J8/'3.4.a'!$J$159</f>
        <v>3.4518771337574742E-3</v>
      </c>
      <c r="K8" s="97">
        <f>'3.4'!K8/'3.4.a'!$K$159</f>
        <v>3.4844068541181562E-3</v>
      </c>
      <c r="L8" s="97">
        <f>'3.4'!L8/'3.4.a'!$L$159</f>
        <v>3.2723785557869783E-3</v>
      </c>
      <c r="M8" s="97">
        <f>'3.4'!M8/'3.4.a'!$M$159</f>
        <v>3.124142906366431E-3</v>
      </c>
    </row>
    <row r="9" spans="1:13" ht="20.100000000000001" customHeight="1" x14ac:dyDescent="0.25">
      <c r="A9" s="21" t="s">
        <v>405</v>
      </c>
      <c r="B9" s="22" t="s">
        <v>258</v>
      </c>
      <c r="C9" s="97">
        <f>'3.4'!C9/'3.4.a'!$C$159</f>
        <v>1.3583259818258415E-4</v>
      </c>
      <c r="D9" s="97">
        <f>'3.4'!D9/'3.4.a'!$D$159</f>
        <v>1.3763544571291993E-4</v>
      </c>
      <c r="E9" s="97">
        <f>'3.4'!E9/'3.4.a'!$E$159</f>
        <v>1.4280348545514209E-4</v>
      </c>
      <c r="F9" s="97">
        <f>'3.4'!F9/'3.4.a'!$F$159</f>
        <v>1.4671966495542911E-4</v>
      </c>
      <c r="G9" s="97">
        <f>'3.4'!G9/'3.4.a'!$G$159</f>
        <v>1.6072305445467372E-4</v>
      </c>
      <c r="H9" s="97">
        <f>'3.4'!H9/'3.4.a'!$H$159</f>
        <v>1.8856668355797163E-4</v>
      </c>
      <c r="I9" s="97">
        <f>'3.4'!I9/'3.4.a'!$I$159</f>
        <v>1.8498296985259029E-4</v>
      </c>
      <c r="J9" s="97">
        <f>'3.4'!J9/'3.4.a'!$J$159</f>
        <v>1.9940673214051736E-4</v>
      </c>
      <c r="K9" s="97">
        <f>'3.4'!K9/'3.4.a'!$K$159</f>
        <v>2.0625938381451772E-4</v>
      </c>
      <c r="L9" s="97">
        <f>'3.4'!L9/'3.4.a'!$L$159</f>
        <v>3.5563113467388283E-6</v>
      </c>
      <c r="M9" s="97">
        <f>'3.4'!M9/'3.4.a'!$M$159</f>
        <v>2.3965888636923871E-4</v>
      </c>
    </row>
    <row r="10" spans="1:13" ht="20.100000000000001" customHeight="1" x14ac:dyDescent="0.25">
      <c r="A10" s="21" t="s">
        <v>406</v>
      </c>
      <c r="B10" s="22" t="s">
        <v>264</v>
      </c>
      <c r="C10" s="97">
        <f>'3.4'!C10/'3.4.a'!$C$159</f>
        <v>6.7142602188428935E-2</v>
      </c>
      <c r="D10" s="97">
        <f>'3.4'!D10/'3.4.a'!$D$159</f>
        <v>6.7070635169413917E-2</v>
      </c>
      <c r="E10" s="97">
        <f>'3.4'!E10/'3.4.a'!$E$159</f>
        <v>6.5862465307311255E-2</v>
      </c>
      <c r="F10" s="97">
        <f>'3.4'!F10/'3.4.a'!$F$159</f>
        <v>6.288563471409904E-2</v>
      </c>
      <c r="G10" s="97">
        <f>'3.4'!G10/'3.4.a'!$G$159</f>
        <v>5.8670111082354266E-2</v>
      </c>
      <c r="H10" s="97">
        <f>'3.4'!H10/'3.4.a'!$H$159</f>
        <v>5.9189119893955283E-2</v>
      </c>
      <c r="I10" s="97">
        <f>'3.4'!I10/'3.4.a'!$I$159</f>
        <v>5.607567290727012E-2</v>
      </c>
      <c r="J10" s="97">
        <f>'3.4'!J10/'3.4.a'!$J$159</f>
        <v>5.7838219115904949E-2</v>
      </c>
      <c r="K10" s="97">
        <f>'3.4'!K10/'3.4.a'!$K$159</f>
        <v>5.9834680207391598E-2</v>
      </c>
      <c r="L10" s="97">
        <f>'3.4'!L10/'3.4.a'!$L$159</f>
        <v>5.544624457590442E-2</v>
      </c>
      <c r="M10" s="97">
        <f>'3.4'!M10/'3.4.a'!$M$159</f>
        <v>4.9752606766080808E-2</v>
      </c>
    </row>
    <row r="11" spans="1:13" ht="20.100000000000001" customHeight="1" x14ac:dyDescent="0.25">
      <c r="A11" s="21" t="s">
        <v>407</v>
      </c>
      <c r="B11" s="22" t="s">
        <v>273</v>
      </c>
      <c r="C11" s="97">
        <f>'3.4'!C11/'3.4.a'!$C$159</f>
        <v>5.4255847193366074E-3</v>
      </c>
      <c r="D11" s="97">
        <f>'3.4'!D11/'3.4.a'!$D$159</f>
        <v>6.0901965033536834E-3</v>
      </c>
      <c r="E11" s="97">
        <f>'3.4'!E11/'3.4.a'!$E$159</f>
        <v>6.4653141906865557E-3</v>
      </c>
      <c r="F11" s="97">
        <f>'3.4'!F11/'3.4.a'!$F$159</f>
        <v>6.9356782312220725E-3</v>
      </c>
      <c r="G11" s="97">
        <f>'3.4'!G11/'3.4.a'!$G$159</f>
        <v>6.363270587270738E-3</v>
      </c>
      <c r="H11" s="97">
        <f>'3.4'!H11/'3.4.a'!$H$159</f>
        <v>6.4994568908585317E-3</v>
      </c>
      <c r="I11" s="97">
        <f>'3.4'!I11/'3.4.a'!$I$159</f>
        <v>5.0161060774169099E-3</v>
      </c>
      <c r="J11" s="97">
        <f>'3.4'!J11/'3.4.a'!$J$159</f>
        <v>4.9123471285156409E-3</v>
      </c>
      <c r="K11" s="97">
        <f>'3.4'!K11/'3.4.a'!$K$159</f>
        <v>5.8114329854139146E-3</v>
      </c>
      <c r="L11" s="97">
        <f>'3.4'!L11/'3.4.a'!$L$159</f>
        <v>5.7962274041802823E-3</v>
      </c>
      <c r="M11" s="97">
        <f>'3.4'!M11/'3.4.a'!$M$159</f>
        <v>6.1389323772102341E-3</v>
      </c>
    </row>
    <row r="12" spans="1:13" ht="20.100000000000001" customHeight="1" x14ac:dyDescent="0.25">
      <c r="A12" s="21" t="s">
        <v>408</v>
      </c>
      <c r="B12" s="22" t="s">
        <v>278</v>
      </c>
      <c r="C12" s="97">
        <f>'3.4'!C12/'3.4.a'!$C$159</f>
        <v>4.7450410134521513E-5</v>
      </c>
      <c r="D12" s="97">
        <f>'3.4'!D12/'3.4.a'!$D$159</f>
        <v>7.4209773417859752E-5</v>
      </c>
      <c r="E12" s="97">
        <f>'3.4'!E12/'3.4.a'!$E$159</f>
        <v>-9.9759763084764354E-5</v>
      </c>
      <c r="F12" s="97">
        <f>'3.4'!F12/'3.4.a'!$F$159</f>
        <v>1.086332029539245E-4</v>
      </c>
      <c r="G12" s="97">
        <f>'3.4'!G12/'3.4.a'!$G$159</f>
        <v>-7.0924011356382356E-6</v>
      </c>
      <c r="H12" s="97">
        <f>'3.4'!H12/'3.4.a'!$H$159</f>
        <v>-8.1790974786129E-5</v>
      </c>
      <c r="I12" s="97">
        <f>'3.4'!I12/'3.4.a'!$I$159</f>
        <v>1.4844830259319659E-7</v>
      </c>
      <c r="J12" s="97">
        <f>'3.4'!J12/'3.4.a'!$J$159</f>
        <v>1.1103216637696821E-11</v>
      </c>
      <c r="K12" s="97">
        <f>'3.4'!K12/'3.4.a'!$K$159</f>
        <v>5.3757717041961327E-8</v>
      </c>
      <c r="L12" s="97">
        <f>'3.4'!L12/'3.4.a'!$L$159</f>
        <v>6.8113229962572444E-9</v>
      </c>
      <c r="M12" s="97">
        <f>'3.4'!M12/'3.4.a'!$M$159</f>
        <v>-1.0721639754268705E-6</v>
      </c>
    </row>
    <row r="13" spans="1:13" ht="20.100000000000001" customHeight="1" x14ac:dyDescent="0.25">
      <c r="A13" s="137" t="s">
        <v>409</v>
      </c>
      <c r="B13" s="118" t="s">
        <v>246</v>
      </c>
      <c r="C13" s="146">
        <f>'3.4'!C13/'3.4.a'!$C$159</f>
        <v>6.1984492781950236E-2</v>
      </c>
      <c r="D13" s="146">
        <f>'3.4'!D13/'3.4.a'!$D$159</f>
        <v>6.3195702791580349E-2</v>
      </c>
      <c r="E13" s="146">
        <f>'3.4'!E13/'3.4.a'!$E$159</f>
        <v>6.3530345152243206E-2</v>
      </c>
      <c r="F13" s="146">
        <f>'3.4'!F13/'3.4.a'!$F$159</f>
        <v>6.2333438218660414E-2</v>
      </c>
      <c r="G13" s="146">
        <f>'3.4'!G13/'3.4.a'!$G$159</f>
        <v>6.1599055447426145E-2</v>
      </c>
      <c r="H13" s="146">
        <f>'3.4'!H13/'3.4.a'!$H$159</f>
        <v>6.0439288502462392E-2</v>
      </c>
      <c r="I13" s="146">
        <f>'3.4'!I13/'3.4.a'!$I$159</f>
        <v>6.052944472166906E-2</v>
      </c>
      <c r="J13" s="146">
        <f>'3.4'!J13/'3.4.a'!$J$159</f>
        <v>6.120330220003771E-2</v>
      </c>
      <c r="K13" s="146">
        <f>'3.4'!K13/'3.4.a'!$K$159</f>
        <v>6.0587744669711487E-2</v>
      </c>
      <c r="L13" s="146">
        <f>'3.4'!L13/'3.4.a'!$L$159</f>
        <v>6.032003782491191E-2</v>
      </c>
      <c r="M13" s="146">
        <f>'3.4'!M13/'3.4.a'!$M$159</f>
        <v>6.0434033994220003E-2</v>
      </c>
    </row>
    <row r="14" spans="1:13" ht="20.100000000000001" customHeight="1" x14ac:dyDescent="0.25">
      <c r="A14" s="137" t="s">
        <v>410</v>
      </c>
      <c r="B14" s="118" t="s">
        <v>243</v>
      </c>
      <c r="C14" s="146">
        <f>'3.4'!C14/'3.4.a'!$C$159</f>
        <v>7.5309318354531207E-5</v>
      </c>
      <c r="D14" s="146">
        <f>'3.4'!D14/'3.4.a'!$D$159</f>
        <v>1.0820259864198327E-4</v>
      </c>
      <c r="E14" s="146">
        <f>'3.4'!E14/'3.4.a'!$E$159</f>
        <v>1.343508188487069E-4</v>
      </c>
      <c r="F14" s="146">
        <f>'3.4'!F14/'3.4.a'!$F$159</f>
        <v>7.8315038210719865E-5</v>
      </c>
      <c r="G14" s="146">
        <f>'3.4'!G14/'3.4.a'!$G$159</f>
        <v>8.871958032709385E-5</v>
      </c>
      <c r="H14" s="146">
        <f>'3.4'!H14/'3.4.a'!$H$159</f>
        <v>9.3171545940507909E-5</v>
      </c>
      <c r="I14" s="146">
        <f>'3.4'!I14/'3.4.a'!$I$159</f>
        <v>1.0234351807881165E-4</v>
      </c>
      <c r="J14" s="146">
        <f>'3.4'!J14/'3.4.a'!$J$159</f>
        <v>1.8503165055571536E-4</v>
      </c>
      <c r="K14" s="146">
        <f>'3.4'!K14/'3.4.a'!$K$159</f>
        <v>1.3085365001646882E-4</v>
      </c>
      <c r="L14" s="146">
        <f>'3.4'!L14/'3.4.a'!$L$159</f>
        <v>1.4241761599275424E-4</v>
      </c>
      <c r="M14" s="146">
        <f>'3.4'!M14/'3.4.a'!$M$159</f>
        <v>9.1286315056748939E-5</v>
      </c>
    </row>
    <row r="15" spans="1:13" ht="20.100000000000001" customHeight="1" x14ac:dyDescent="0.25">
      <c r="A15" s="137" t="s">
        <v>411</v>
      </c>
      <c r="B15" s="118" t="s">
        <v>247</v>
      </c>
      <c r="C15" s="146">
        <f>'3.4'!C15/'3.4.a'!$C$159</f>
        <v>3.2847797473549399E-2</v>
      </c>
      <c r="D15" s="146">
        <f>'3.4'!D15/'3.4.a'!$D$159</f>
        <v>2.8369018538996423E-2</v>
      </c>
      <c r="E15" s="146">
        <f>'3.4'!E15/'3.4.a'!$E$159</f>
        <v>3.5935325980418549E-2</v>
      </c>
      <c r="F15" s="146">
        <f>'3.4'!F15/'3.4.a'!$F$159</f>
        <v>3.4845578937634389E-2</v>
      </c>
      <c r="G15" s="146">
        <f>'3.4'!G15/'3.4.a'!$G$159</f>
        <v>2.9858526806282641E-2</v>
      </c>
      <c r="H15" s="146">
        <f>'3.4'!H15/'3.4.a'!$H$159</f>
        <v>3.6068115142105929E-2</v>
      </c>
      <c r="I15" s="146">
        <f>'3.4'!I15/'3.4.a'!$I$159</f>
        <v>3.9416434099602368E-2</v>
      </c>
      <c r="J15" s="146">
        <f>'3.4'!J15/'3.4.a'!$J$159</f>
        <v>2.5703847341871235E-2</v>
      </c>
      <c r="K15" s="146">
        <f>'3.4'!K15/'3.4.a'!$K$159</f>
        <v>3.3974215980232585E-2</v>
      </c>
      <c r="L15" s="146">
        <f>'3.4'!L15/'3.4.a'!$L$159</f>
        <v>4.4451736923568401E-2</v>
      </c>
      <c r="M15" s="146">
        <f>'3.4'!M15/'3.4.a'!$M$159</f>
        <v>2.3401357205025362E-2</v>
      </c>
    </row>
    <row r="16" spans="1:13" ht="20.100000000000001" customHeight="1" x14ac:dyDescent="0.25">
      <c r="A16" s="123" t="s">
        <v>412</v>
      </c>
      <c r="B16" s="121" t="s">
        <v>827</v>
      </c>
      <c r="C16" s="148">
        <f>'3.4'!C16/'3.4.a'!$C$159</f>
        <v>1.2146830839976334E-2</v>
      </c>
      <c r="D16" s="148">
        <f>'3.4'!D16/'3.4.a'!$D$159</f>
        <v>1.0075743292196666E-2</v>
      </c>
      <c r="E16" s="148">
        <f>'3.4'!E16/'3.4.a'!$E$159</f>
        <v>1.1445545457520216E-2</v>
      </c>
      <c r="F16" s="148">
        <f>'3.4'!F16/'3.4.a'!$F$159</f>
        <v>1.1854807879995049E-2</v>
      </c>
      <c r="G16" s="148">
        <f>'3.4'!G16/'3.4.a'!$G$159</f>
        <v>1.2299177765681341E-2</v>
      </c>
      <c r="H16" s="148">
        <f>'3.4'!H16/'3.4.a'!$H$159</f>
        <v>2.0084294996902303E-2</v>
      </c>
      <c r="I16" s="148">
        <f>'3.4'!I16/'3.4.a'!$I$159</f>
        <v>2.0573567184832556E-2</v>
      </c>
      <c r="J16" s="148">
        <f>'3.4'!J16/'3.4.a'!$J$159</f>
        <v>8.2937446442770072E-3</v>
      </c>
      <c r="K16" s="148">
        <f>'3.4'!K16/'3.4.a'!$K$159</f>
        <v>1.2310153999135967E-2</v>
      </c>
      <c r="L16" s="148">
        <f>'3.4'!L16/'3.4.a'!$L$159</f>
        <v>1.2866466229430207E-2</v>
      </c>
      <c r="M16" s="148">
        <f>'3.4'!M16/'3.4.a'!$M$159</f>
        <v>6.5518492511611485E-3</v>
      </c>
    </row>
    <row r="17" spans="1:13" ht="20.100000000000001" customHeight="1" x14ac:dyDescent="0.25">
      <c r="A17" s="123" t="s">
        <v>413</v>
      </c>
      <c r="B17" s="121" t="s">
        <v>395</v>
      </c>
      <c r="C17" s="148">
        <f>'3.4'!C17/'3.4.a'!$C$159</f>
        <v>2.0700966633573067E-2</v>
      </c>
      <c r="D17" s="148">
        <f>'3.4'!D17/'3.4.a'!$D$159</f>
        <v>1.8293275246799752E-2</v>
      </c>
      <c r="E17" s="148">
        <f>'3.4'!E17/'3.4.a'!$E$159</f>
        <v>2.4489780522898338E-2</v>
      </c>
      <c r="F17" s="148">
        <f>'3.4'!F17/'3.4.a'!$F$159</f>
        <v>2.2990771057639341E-2</v>
      </c>
      <c r="G17" s="148">
        <f>'3.4'!G17/'3.4.a'!$G$159</f>
        <v>1.7559349040601302E-2</v>
      </c>
      <c r="H17" s="148">
        <f>'3.4'!H17/'3.4.a'!$H$159</f>
        <v>1.5983820145203623E-2</v>
      </c>
      <c r="I17" s="148">
        <f>'3.4'!I17/'3.4.a'!$I$159</f>
        <v>1.8842866914769815E-2</v>
      </c>
      <c r="J17" s="148">
        <f>'3.4'!J17/'3.4.a'!$J$159</f>
        <v>1.7410102697594233E-2</v>
      </c>
      <c r="K17" s="148">
        <f>'3.4'!K17/'3.4.a'!$K$159</f>
        <v>2.1664061981096612E-2</v>
      </c>
      <c r="L17" s="148">
        <f>'3.4'!L17/'3.4.a'!$L$159</f>
        <v>3.1585270694138197E-2</v>
      </c>
      <c r="M17" s="148">
        <f>'3.4'!M17/'3.4.a'!$M$159</f>
        <v>1.684950795386422E-2</v>
      </c>
    </row>
    <row r="18" spans="1:13" ht="20.100000000000001" customHeight="1" x14ac:dyDescent="0.25">
      <c r="A18" s="18" t="s">
        <v>414</v>
      </c>
      <c r="B18" s="19" t="s">
        <v>828</v>
      </c>
      <c r="C18" s="96">
        <f>'3.4'!C18/'3.4.a'!$C$159</f>
        <v>0.23445715679363416</v>
      </c>
      <c r="D18" s="96">
        <f>'3.4'!D18/'3.4.a'!$D$159</f>
        <v>0.23809196458663082</v>
      </c>
      <c r="E18" s="96">
        <f>'3.4'!E18/'3.4.a'!$E$159</f>
        <v>0.23202558357344921</v>
      </c>
      <c r="F18" s="96">
        <f>'3.4'!F18/'3.4.a'!$F$159</f>
        <v>0.23736788410355211</v>
      </c>
      <c r="G18" s="96">
        <f>'3.4'!G18/'3.4.a'!$G$159</f>
        <v>0.24748088693131101</v>
      </c>
      <c r="H18" s="96">
        <f>'3.4'!H18/'3.4.a'!$H$159</f>
        <v>0.28708144688408893</v>
      </c>
      <c r="I18" s="96">
        <f>'3.4'!I18/'3.4.a'!$I$159</f>
        <v>0.27280304427190361</v>
      </c>
      <c r="J18" s="96">
        <f>'3.4'!J18/'3.4.a'!$J$159</f>
        <v>0.26352520692670939</v>
      </c>
      <c r="K18" s="96">
        <f>'3.4'!K18/'3.4.a'!$K$159</f>
        <v>0.26344866544784645</v>
      </c>
      <c r="L18" s="96">
        <f>'3.4'!L18/'3.4.a'!$L$159</f>
        <v>0.25667687315442078</v>
      </c>
      <c r="M18" s="96">
        <f>'3.4'!M18/'3.4.a'!$M$159</f>
        <v>0.30607883151910997</v>
      </c>
    </row>
    <row r="19" spans="1:13" ht="20.100000000000001" customHeight="1" x14ac:dyDescent="0.25">
      <c r="A19" s="137" t="s">
        <v>415</v>
      </c>
      <c r="B19" s="118" t="s">
        <v>730</v>
      </c>
      <c r="C19" s="146">
        <f>'3.4'!C19/'3.4.a'!$C$159</f>
        <v>0.22681166813009596</v>
      </c>
      <c r="D19" s="146">
        <f>'3.4'!D19/'3.4.a'!$D$159</f>
        <v>0.23263507763625241</v>
      </c>
      <c r="E19" s="146">
        <f>'3.4'!E19/'3.4.a'!$E$159</f>
        <v>0.22713153602427261</v>
      </c>
      <c r="F19" s="146">
        <f>'3.4'!F19/'3.4.a'!$F$159</f>
        <v>0.23210192981722952</v>
      </c>
      <c r="G19" s="146">
        <f>'3.4'!G19/'3.4.a'!$G$159</f>
        <v>0.24188078809751098</v>
      </c>
      <c r="H19" s="146">
        <f>'3.4'!H19/'3.4.a'!$H$159</f>
        <v>0.28377273029919436</v>
      </c>
      <c r="I19" s="146">
        <f>'3.4'!I19/'3.4.a'!$I$159</f>
        <v>0.2688630680410663</v>
      </c>
      <c r="J19" s="146">
        <f>'3.4'!J19/'3.4.a'!$J$159</f>
        <v>0.26110871809972869</v>
      </c>
      <c r="K19" s="146">
        <f>'3.4'!K19/'3.4.a'!$K$159</f>
        <v>0.26021144191936341</v>
      </c>
      <c r="L19" s="146">
        <f>'3.4'!L19/'3.4.a'!$L$159</f>
        <v>0.25420154272833012</v>
      </c>
      <c r="M19" s="146">
        <f>'3.4'!M19/'3.4.a'!$M$159</f>
        <v>0.30380237873619331</v>
      </c>
    </row>
    <row r="20" spans="1:13" ht="20.100000000000001" customHeight="1" x14ac:dyDescent="0.25">
      <c r="A20" s="125" t="s">
        <v>417</v>
      </c>
      <c r="B20" s="124" t="s">
        <v>244</v>
      </c>
      <c r="C20" s="147">
        <f>'3.4'!C20/'3.4.a'!$C$159</f>
        <v>2.8797773093641364E-2</v>
      </c>
      <c r="D20" s="147">
        <f>'3.4'!D20/'3.4.a'!$D$159</f>
        <v>2.753764818883795E-2</v>
      </c>
      <c r="E20" s="147">
        <f>'3.4'!E20/'3.4.a'!$E$159</f>
        <v>2.5967253727525955E-2</v>
      </c>
      <c r="F20" s="147">
        <f>'3.4'!F20/'3.4.a'!$F$159</f>
        <v>2.5844893145481142E-2</v>
      </c>
      <c r="G20" s="147">
        <f>'3.4'!G20/'3.4.a'!$G$159</f>
        <v>2.590478717882097E-2</v>
      </c>
      <c r="H20" s="147">
        <f>'3.4'!H20/'3.4.a'!$H$159</f>
        <v>2.7990153843360351E-2</v>
      </c>
      <c r="I20" s="147">
        <f>'3.4'!I20/'3.4.a'!$I$159</f>
        <v>2.7773891807567255E-2</v>
      </c>
      <c r="J20" s="147">
        <f>'3.4'!J20/'3.4.a'!$J$159</f>
        <v>2.8532422623075929E-2</v>
      </c>
      <c r="K20" s="147">
        <f>'3.4'!K20/'3.4.a'!$K$159</f>
        <v>2.6435323101865735E-2</v>
      </c>
      <c r="L20" s="147">
        <f>'3.4'!L20/'3.4.a'!$L$159</f>
        <v>2.7066250403868421E-2</v>
      </c>
      <c r="M20" s="147">
        <f>'3.4'!M20/'3.4.a'!$M$159</f>
        <v>2.7357821343170836E-2</v>
      </c>
    </row>
    <row r="21" spans="1:13" ht="20.100000000000001" customHeight="1" x14ac:dyDescent="0.25">
      <c r="A21" s="125" t="s">
        <v>418</v>
      </c>
      <c r="B21" s="124" t="s">
        <v>245</v>
      </c>
      <c r="C21" s="147">
        <f>'3.4'!C21/'3.4.a'!$C$159</f>
        <v>9.285983013020584E-3</v>
      </c>
      <c r="D21" s="147">
        <f>'3.4'!D21/'3.4.a'!$D$159</f>
        <v>8.7340270800867013E-3</v>
      </c>
      <c r="E21" s="147">
        <f>'3.4'!E21/'3.4.a'!$E$159</f>
        <v>8.4868589050579105E-3</v>
      </c>
      <c r="F21" s="147">
        <f>'3.4'!F21/'3.4.a'!$F$159</f>
        <v>8.5329839874439626E-3</v>
      </c>
      <c r="G21" s="147">
        <f>'3.4'!G21/'3.4.a'!$G$159</f>
        <v>8.7918263292032315E-3</v>
      </c>
      <c r="H21" s="147">
        <f>'3.4'!H21/'3.4.a'!$H$159</f>
        <v>8.4628084171867683E-3</v>
      </c>
      <c r="I21" s="147">
        <f>'3.4'!I21/'3.4.a'!$I$159</f>
        <v>9.4666843857080067E-3</v>
      </c>
      <c r="J21" s="147">
        <f>'3.4'!J21/'3.4.a'!$J$159</f>
        <v>8.1234220813008583E-3</v>
      </c>
      <c r="K21" s="147">
        <f>'3.4'!K21/'3.4.a'!$K$159</f>
        <v>8.167675391945706E-3</v>
      </c>
      <c r="L21" s="147">
        <f>'3.4'!L21/'3.4.a'!$L$159</f>
        <v>7.6971815566556842E-3</v>
      </c>
      <c r="M21" s="147">
        <f>'3.4'!M21/'3.4.a'!$M$159</f>
        <v>7.9145216920352684E-3</v>
      </c>
    </row>
    <row r="22" spans="1:13" ht="20.100000000000001" customHeight="1" x14ac:dyDescent="0.25">
      <c r="A22" s="125" t="s">
        <v>419</v>
      </c>
      <c r="B22" s="124" t="s">
        <v>829</v>
      </c>
      <c r="C22" s="147">
        <f>'3.4'!C22/'3.4.a'!$C$159</f>
        <v>2.1965513421637269E-2</v>
      </c>
      <c r="D22" s="147">
        <f>'3.4'!D22/'3.4.a'!$D$159</f>
        <v>2.8125997970558422E-2</v>
      </c>
      <c r="E22" s="147">
        <f>'3.4'!E22/'3.4.a'!$E$159</f>
        <v>2.0620573036626247E-2</v>
      </c>
      <c r="F22" s="147">
        <f>'3.4'!F22/'3.4.a'!$F$159</f>
        <v>2.5784644184873064E-2</v>
      </c>
      <c r="G22" s="147">
        <f>'3.4'!G22/'3.4.a'!$G$159</f>
        <v>3.063394703539115E-2</v>
      </c>
      <c r="H22" s="147">
        <f>'3.4'!H22/'3.4.a'!$H$159</f>
        <v>6.0329178713225753E-2</v>
      </c>
      <c r="I22" s="147">
        <f>'3.4'!I22/'3.4.a'!$I$159</f>
        <v>3.3852283383056833E-2</v>
      </c>
      <c r="J22" s="147">
        <f>'3.4'!J22/'3.4.a'!$J$159</f>
        <v>3.0753800604399448E-2</v>
      </c>
      <c r="K22" s="147">
        <f>'3.4'!K22/'3.4.a'!$K$159</f>
        <v>3.3615548651296602E-2</v>
      </c>
      <c r="L22" s="147">
        <f>'3.4'!L22/'3.4.a'!$L$159</f>
        <v>1.854991874943844E-2</v>
      </c>
      <c r="M22" s="147">
        <f>'3.4'!M22/'3.4.a'!$M$159</f>
        <v>1.0679478871695703E-2</v>
      </c>
    </row>
    <row r="23" spans="1:13" ht="20.100000000000001" customHeight="1" x14ac:dyDescent="0.25">
      <c r="A23" s="125" t="s">
        <v>420</v>
      </c>
      <c r="B23" s="124" t="s">
        <v>248</v>
      </c>
      <c r="C23" s="147">
        <f>'3.4'!C23/'3.4.a'!$C$159</f>
        <v>1.1158672364017421E-3</v>
      </c>
      <c r="D23" s="147">
        <f>'3.4'!D23/'3.4.a'!$D$159</f>
        <v>1.6928257645653418E-3</v>
      </c>
      <c r="E23" s="147">
        <f>'3.4'!E23/'3.4.a'!$E$159</f>
        <v>1.9651083898636693E-3</v>
      </c>
      <c r="F23" s="147">
        <f>'3.4'!F23/'3.4.a'!$F$159</f>
        <v>2.9791555045840675E-3</v>
      </c>
      <c r="G23" s="147">
        <f>'3.4'!G23/'3.4.a'!$G$159</f>
        <v>3.1508677263255127E-3</v>
      </c>
      <c r="H23" s="147">
        <f>'3.4'!H23/'3.4.a'!$H$159</f>
        <v>9.320498884221538E-3</v>
      </c>
      <c r="I23" s="147">
        <f>'3.4'!I23/'3.4.a'!$I$159</f>
        <v>4.4329022720904056E-3</v>
      </c>
      <c r="J23" s="147">
        <f>'3.4'!J23/'3.4.a'!$J$159</f>
        <v>3.3409333628244857E-3</v>
      </c>
      <c r="K23" s="147">
        <f>'3.4'!K23/'3.4.a'!$K$159</f>
        <v>3.3836745080488818E-3</v>
      </c>
      <c r="L23" s="147">
        <f>'3.4'!L23/'3.4.a'!$L$159</f>
        <v>2.2190830005436629E-3</v>
      </c>
      <c r="M23" s="147">
        <f>'3.4'!M23/'3.4.a'!$M$159</f>
        <v>1.5149905056249832E-3</v>
      </c>
    </row>
    <row r="24" spans="1:13" ht="20.100000000000001" customHeight="1" x14ac:dyDescent="0.25">
      <c r="A24" s="125" t="s">
        <v>421</v>
      </c>
      <c r="B24" s="124" t="s">
        <v>243</v>
      </c>
      <c r="C24" s="147">
        <f>'3.4'!C24/'3.4.a'!$C$159</f>
        <v>6.1905928920829016E-2</v>
      </c>
      <c r="D24" s="147">
        <f>'3.4'!D24/'3.4.a'!$D$159</f>
        <v>6.3115329253127531E-2</v>
      </c>
      <c r="E24" s="147">
        <f>'3.4'!E24/'3.4.a'!$E$159</f>
        <v>6.3758573866037629E-2</v>
      </c>
      <c r="F24" s="147">
        <f>'3.4'!F24/'3.4.a'!$F$159</f>
        <v>5.9841146939089422E-2</v>
      </c>
      <c r="G24" s="147">
        <f>'3.4'!G24/'3.4.a'!$G$159</f>
        <v>6.1252060484861703E-2</v>
      </c>
      <c r="H24" s="147">
        <f>'3.4'!H24/'3.4.a'!$H$159</f>
        <v>6.0242981248003882E-2</v>
      </c>
      <c r="I24" s="147">
        <f>'3.4'!I24/'3.4.a'!$I$159</f>
        <v>6.4686386041031121E-2</v>
      </c>
      <c r="J24" s="147">
        <f>'3.4'!J24/'3.4.a'!$J$159</f>
        <v>6.1224815224613337E-2</v>
      </c>
      <c r="K24" s="147">
        <f>'3.4'!K24/'3.4.a'!$K$159</f>
        <v>6.3903540953494209E-2</v>
      </c>
      <c r="L24" s="147">
        <f>'3.4'!L24/'3.4.a'!$L$159</f>
        <v>6.5354441372568073E-2</v>
      </c>
      <c r="M24" s="147">
        <f>'3.4'!M24/'3.4.a'!$M$159</f>
        <v>7.8604920625424166E-2</v>
      </c>
    </row>
    <row r="25" spans="1:13" ht="20.100000000000001" customHeight="1" x14ac:dyDescent="0.25">
      <c r="A25" s="125" t="s">
        <v>422</v>
      </c>
      <c r="B25" s="124" t="s">
        <v>580</v>
      </c>
      <c r="C25" s="147">
        <f>'3.4'!C25/'3.4.a'!$C$159</f>
        <v>0.10113041588110572</v>
      </c>
      <c r="D25" s="147">
        <f>'3.4'!D25/'3.4.a'!$D$159</f>
        <v>9.9416309469225944E-2</v>
      </c>
      <c r="E25" s="147">
        <f>'3.4'!E25/'3.4.a'!$E$159</f>
        <v>0.1013246997995683</v>
      </c>
      <c r="F25" s="147">
        <f>'3.4'!F25/'3.4.a'!$F$159</f>
        <v>0.10340281347819133</v>
      </c>
      <c r="G25" s="147">
        <f>'3.4'!G25/'3.4.a'!$G$159</f>
        <v>0.10602482019668925</v>
      </c>
      <c r="H25" s="147">
        <f>'3.4'!H25/'3.4.a'!$H$159</f>
        <v>0.11070940341270079</v>
      </c>
      <c r="I25" s="147">
        <f>'3.4'!I25/'3.4.a'!$I$159</f>
        <v>0.12321285560412312</v>
      </c>
      <c r="J25" s="147">
        <f>'3.4'!J25/'3.4.a'!$J$159</f>
        <v>0.12516394026695771</v>
      </c>
      <c r="K25" s="147">
        <f>'3.4'!K25/'3.4.a'!$K$159</f>
        <v>0.12000586543598137</v>
      </c>
      <c r="L25" s="147">
        <f>'3.4'!L25/'3.4.a'!$L$159</f>
        <v>0.12416414871275261</v>
      </c>
      <c r="M25" s="147">
        <f>'3.4'!M25/'3.4.a'!$M$159</f>
        <v>0.17315086019804005</v>
      </c>
    </row>
    <row r="26" spans="1:13" ht="20.100000000000001" customHeight="1" x14ac:dyDescent="0.25">
      <c r="A26" s="125" t="s">
        <v>423</v>
      </c>
      <c r="B26" s="124" t="s">
        <v>398</v>
      </c>
      <c r="C26" s="147">
        <f>'3.4'!C26/'3.4.a'!$C$159</f>
        <v>2.6101865634602364E-3</v>
      </c>
      <c r="D26" s="147">
        <f>'3.4'!D26/'3.4.a'!$D$159</f>
        <v>4.0129399098505188E-3</v>
      </c>
      <c r="E26" s="147">
        <f>'3.4'!E26/'3.4.a'!$E$159</f>
        <v>5.0084682995928716E-3</v>
      </c>
      <c r="F26" s="147">
        <f>'3.4'!F26/'3.4.a'!$F$159</f>
        <v>5.7162925775665341E-3</v>
      </c>
      <c r="G26" s="147">
        <f>'3.4'!G26/'3.4.a'!$G$159</f>
        <v>6.1224791462191888E-3</v>
      </c>
      <c r="H26" s="147">
        <f>'3.4'!H26/'3.4.a'!$H$159</f>
        <v>6.7177057804953116E-3</v>
      </c>
      <c r="I26" s="147">
        <f>'3.4'!I26/'3.4.a'!$I$159</f>
        <v>5.4380645474895514E-3</v>
      </c>
      <c r="J26" s="147">
        <f>'3.4'!J26/'3.4.a'!$J$159</f>
        <v>3.969383936556943E-3</v>
      </c>
      <c r="K26" s="147">
        <f>'3.4'!K26/'3.4.a'!$K$159</f>
        <v>4.6998138767308933E-3</v>
      </c>
      <c r="L26" s="147">
        <f>'3.4'!L26/'3.4.a'!$L$159</f>
        <v>9.1505189325032672E-3</v>
      </c>
      <c r="M26" s="147">
        <f>'3.4'!M26/'3.4.a'!$M$159</f>
        <v>4.5797855002022748E-3</v>
      </c>
    </row>
    <row r="27" spans="1:13" ht="20.100000000000001" customHeight="1" x14ac:dyDescent="0.25">
      <c r="A27" s="137" t="s">
        <v>424</v>
      </c>
      <c r="B27" s="118" t="s">
        <v>830</v>
      </c>
      <c r="C27" s="146">
        <f>'3.4'!C27/'3.4.a'!$C$159</f>
        <v>7.6454886635382189E-3</v>
      </c>
      <c r="D27" s="146">
        <f>'3.4'!D27/'3.4.a'!$D$159</f>
        <v>5.4568869503784177E-3</v>
      </c>
      <c r="E27" s="146">
        <f>'3.4'!E27/'3.4.a'!$E$159</f>
        <v>4.8940475491765995E-3</v>
      </c>
      <c r="F27" s="146">
        <f>'3.4'!F27/'3.4.a'!$F$159</f>
        <v>5.2659542863225973E-3</v>
      </c>
      <c r="G27" s="146">
        <f>'3.4'!G27/'3.4.a'!$G$159</f>
        <v>5.6000988337999982E-3</v>
      </c>
      <c r="H27" s="146">
        <f>'3.4'!H27/'3.4.a'!$H$159</f>
        <v>3.3087165848945266E-3</v>
      </c>
      <c r="I27" s="146">
        <f>'3.4'!I27/'3.4.a'!$I$159</f>
        <v>3.9399762308373401E-3</v>
      </c>
      <c r="J27" s="146">
        <f>'3.4'!J27/'3.4.a'!$J$159</f>
        <v>2.4164888269806988E-3</v>
      </c>
      <c r="K27" s="146">
        <f>'3.4'!K27/'3.4.a'!$K$159</f>
        <v>3.2372235284830794E-3</v>
      </c>
      <c r="L27" s="146">
        <f>'3.4'!L27/'3.4.a'!$L$159</f>
        <v>2.4753304260906207E-3</v>
      </c>
      <c r="M27" s="146">
        <f>'3.4'!M27/'3.4.a'!$M$159</f>
        <v>2.2764527829167635E-3</v>
      </c>
    </row>
    <row r="28" spans="1:13" ht="20.100000000000001" customHeight="1" x14ac:dyDescent="0.25">
      <c r="A28" s="125" t="s">
        <v>425</v>
      </c>
      <c r="B28" s="124" t="s">
        <v>318</v>
      </c>
      <c r="C28" s="147">
        <f>'3.4'!C28/'3.4.a'!$C$159</f>
        <v>7.3556711365475791E-3</v>
      </c>
      <c r="D28" s="147">
        <f>'3.4'!D28/'3.4.a'!$D$159</f>
        <v>6.1491549650265903E-3</v>
      </c>
      <c r="E28" s="147">
        <f>'3.4'!E28/'3.4.a'!$E$159</f>
        <v>5.2291897365530247E-3</v>
      </c>
      <c r="F28" s="147">
        <f>'3.4'!F28/'3.4.a'!$F$159</f>
        <v>5.8339776926798412E-3</v>
      </c>
      <c r="G28" s="147">
        <f>'3.4'!G28/'3.4.a'!$G$159</f>
        <v>6.6193683555870759E-3</v>
      </c>
      <c r="H28" s="147">
        <f>'3.4'!H28/'3.4.a'!$H$159</f>
        <v>3.8710324472640539E-3</v>
      </c>
      <c r="I28" s="147">
        <f>'3.4'!I28/'3.4.a'!$I$159</f>
        <v>4.4354936055342768E-3</v>
      </c>
      <c r="J28" s="147">
        <f>'3.4'!J28/'3.4.a'!$J$159</f>
        <v>3.5663241556207282E-3</v>
      </c>
      <c r="K28" s="147">
        <f>'3.4'!K28/'3.4.a'!$K$159</f>
        <v>3.5644101833843729E-3</v>
      </c>
      <c r="L28" s="147">
        <f>'3.4'!L28/'3.4.a'!$L$159</f>
        <v>3.3097341153323703E-3</v>
      </c>
      <c r="M28" s="147">
        <f>'3.4'!M28/'3.4.a'!$M$159</f>
        <v>3.089555604792522E-3</v>
      </c>
    </row>
    <row r="29" spans="1:13" ht="20.100000000000001" customHeight="1" x14ac:dyDescent="0.25">
      <c r="A29" s="125" t="s">
        <v>426</v>
      </c>
      <c r="B29" s="124" t="s">
        <v>252</v>
      </c>
      <c r="C29" s="147">
        <f>'3.4'!C29/'3.4.a'!$C$159</f>
        <v>4.5213638106312475E-4</v>
      </c>
      <c r="D29" s="147">
        <f>'3.4'!D29/'3.4.a'!$D$159</f>
        <v>1.9602851870106441E-5</v>
      </c>
      <c r="E29" s="147">
        <f>'3.4'!E29/'3.4.a'!$E$159</f>
        <v>-3.0177489644149481E-5</v>
      </c>
      <c r="F29" s="147">
        <f>'3.4'!F29/'3.4.a'!$F$159</f>
        <v>8.7013078027518435E-6</v>
      </c>
      <c r="G29" s="147">
        <f>'3.4'!G29/'3.4.a'!$G$159</f>
        <v>2.1225364702931487E-4</v>
      </c>
      <c r="H29" s="147">
        <f>'3.4'!H29/'3.4.a'!$H$159</f>
        <v>2.2085719672029709E-4</v>
      </c>
      <c r="I29" s="147">
        <f>'3.4'!I29/'3.4.a'!$I$159</f>
        <v>2.9186608781036861E-5</v>
      </c>
      <c r="J29" s="147">
        <f>'3.4'!J29/'3.4.a'!$J$159</f>
        <v>1.6918822298788011E-4</v>
      </c>
      <c r="K29" s="147">
        <f>'3.4'!K29/'3.4.a'!$K$159</f>
        <v>2.5373131795319378E-5</v>
      </c>
      <c r="L29" s="147">
        <f>'3.4'!L29/'3.4.a'!$L$159</f>
        <v>4.4956897451272898E-5</v>
      </c>
      <c r="M29" s="147">
        <f>'3.4'!M29/'3.4.a'!$M$159</f>
        <v>6.8274492059536309E-5</v>
      </c>
    </row>
    <row r="30" spans="1:13" ht="20.100000000000001" customHeight="1" x14ac:dyDescent="0.25">
      <c r="A30" s="125" t="s">
        <v>427</v>
      </c>
      <c r="B30" s="124" t="s">
        <v>253</v>
      </c>
      <c r="C30" s="147">
        <f>'3.4'!C30/'3.4.a'!$C$159</f>
        <v>5.1433334737574585E-6</v>
      </c>
      <c r="D30" s="147">
        <f>'3.4'!D30/'3.4.a'!$D$159</f>
        <v>6.2467384988330547E-6</v>
      </c>
      <c r="E30" s="147">
        <f>'3.4'!E30/'3.4.a'!$E$159</f>
        <v>6.6188595706847278E-6</v>
      </c>
      <c r="F30" s="147">
        <f>'3.4'!F30/'3.4.a'!$F$159</f>
        <v>1.294048275673862E-5</v>
      </c>
      <c r="G30" s="147">
        <f>'3.4'!G30/'3.4.a'!$G$159</f>
        <v>1.4774352949228002E-5</v>
      </c>
      <c r="H30" s="147">
        <f>'3.4'!H30/'3.4.a'!$H$159</f>
        <v>1.0133448344479214E-5</v>
      </c>
      <c r="I30" s="147">
        <f>'3.4'!I30/'3.4.a'!$I$159</f>
        <v>9.1514085672339992E-6</v>
      </c>
      <c r="J30" s="147">
        <f>'3.4'!J30/'3.4.a'!$J$159</f>
        <v>7.5873768345476585E-6</v>
      </c>
      <c r="K30" s="147">
        <f>'3.4'!K30/'3.4.a'!$K$159</f>
        <v>7.3937600666519986E-6</v>
      </c>
      <c r="L30" s="147">
        <f>'3.4'!L30/'3.4.a'!$L$159</f>
        <v>6.0206982218267228E-6</v>
      </c>
      <c r="M30" s="147">
        <f>'3.4'!M30/'3.4.a'!$M$159</f>
        <v>3.9197317196570124E-6</v>
      </c>
    </row>
    <row r="31" spans="1:13" ht="20.100000000000001" customHeight="1" x14ac:dyDescent="0.25">
      <c r="A31" s="125" t="s">
        <v>428</v>
      </c>
      <c r="B31" s="124" t="s">
        <v>254</v>
      </c>
      <c r="C31" s="147">
        <f>'3.4'!C31/'3.4.a'!$C$159</f>
        <v>-1.6746218754624151E-4</v>
      </c>
      <c r="D31" s="147">
        <f>'3.4'!D31/'3.4.a'!$D$159</f>
        <v>-7.1811760501711236E-4</v>
      </c>
      <c r="E31" s="147">
        <f>'3.4'!E31/'3.4.a'!$E$159</f>
        <v>-3.1158355730296012E-4</v>
      </c>
      <c r="F31" s="147">
        <f>'3.4'!F31/'3.4.a'!$F$159</f>
        <v>-5.8966519691673385E-4</v>
      </c>
      <c r="G31" s="147">
        <f>'3.4'!G31/'3.4.a'!$G$159</f>
        <v>-1.2462975217656211E-3</v>
      </c>
      <c r="H31" s="147">
        <f>'3.4'!H31/'3.4.a'!$H$159</f>
        <v>-7.9330650743430348E-4</v>
      </c>
      <c r="I31" s="147">
        <f>'3.4'!I31/'3.4.a'!$I$159</f>
        <v>-5.3385539204520811E-4</v>
      </c>
      <c r="J31" s="147">
        <f>'3.4'!J31/'3.4.a'!$J$159</f>
        <v>-1.3266109284624569E-3</v>
      </c>
      <c r="K31" s="147">
        <f>'3.4'!K31/'3.4.a'!$K$159</f>
        <v>-3.5995354676326475E-4</v>
      </c>
      <c r="L31" s="147">
        <f>'3.4'!L31/'3.4.a'!$L$159</f>
        <v>-8.8538128491484939E-4</v>
      </c>
      <c r="M31" s="147">
        <f>'3.4'!M31/'3.4.a'!$M$159</f>
        <v>-8.8529704565495221E-4</v>
      </c>
    </row>
    <row r="32" spans="1:13" ht="20.100000000000001" customHeight="1" x14ac:dyDescent="0.25">
      <c r="A32" s="126"/>
      <c r="B32" s="126" t="s">
        <v>429</v>
      </c>
      <c r="C32" s="96">
        <f>'3.4'!C32/'3.4.a'!$C$159</f>
        <v>2.9458539636929371E-3</v>
      </c>
      <c r="D32" s="96">
        <f>'3.4'!D32/'3.4.a'!$D$159</f>
        <v>2.0941947511625885E-3</v>
      </c>
      <c r="E32" s="96">
        <f>'3.4'!E32/'3.4.a'!$E$159</f>
        <v>1.0898088546844742E-2</v>
      </c>
      <c r="F32" s="96">
        <f>'3.4'!F32/'3.4.a'!$F$159</f>
        <v>1.1445825696400963E-3</v>
      </c>
      <c r="G32" s="96">
        <f>'3.4'!G32/'3.4.a'!$G$159</f>
        <v>-2.1033332351574251E-2</v>
      </c>
      <c r="H32" s="96">
        <f>'3.4'!H32/'3.4.a'!$H$159</f>
        <v>-5.4183703781416084E-2</v>
      </c>
      <c r="I32" s="96">
        <f>'3.4'!I32/'3.4.a'!$I$159</f>
        <v>-3.5649996000449227E-2</v>
      </c>
      <c r="J32" s="96">
        <f>'3.4'!J32/'3.4.a'!$J$159</f>
        <v>-4.0380135005787757E-2</v>
      </c>
      <c r="K32" s="96">
        <f>'3.4'!K32/'3.4.a'!$K$159</f>
        <v>-2.9352358320934295E-2</v>
      </c>
      <c r="L32" s="96">
        <f>'3.4'!L32/'3.4.a'!$L$159</f>
        <v>-1.4621070493349798E-2</v>
      </c>
      <c r="M32" s="96">
        <f>'3.4'!M32/'3.4.a'!$M$159</f>
        <v>-9.2320909508003854E-2</v>
      </c>
    </row>
    <row r="33" spans="1:13" ht="20.100000000000001" customHeight="1" x14ac:dyDescent="0.25">
      <c r="A33" s="126"/>
      <c r="B33" s="126" t="s">
        <v>430</v>
      </c>
      <c r="C33" s="96">
        <f>'3.4'!C33/'3.4.a'!$C$159</f>
        <v>1.2764536545353882E-2</v>
      </c>
      <c r="D33" s="96">
        <f>'3.4'!D33/'3.4.a'!$D$159</f>
        <v>2.0144449429524341E-2</v>
      </c>
      <c r="E33" s="96">
        <f>'3.4'!E33/'3.4.a'!$E$159</f>
        <v>2.0073116125950769E-2</v>
      </c>
      <c r="F33" s="96">
        <f>'3.4'!F33/'3.4.a'!$F$159</f>
        <v>1.5074418874518112E-2</v>
      </c>
      <c r="G33" s="96">
        <f>'3.4'!G33/'3.4.a'!$G$159</f>
        <v>-2.6985630818644473E-3</v>
      </c>
      <c r="H33" s="96">
        <f>'3.4'!H33/'3.4.a'!$H$159</f>
        <v>-1.393882006509263E-2</v>
      </c>
      <c r="I33" s="96">
        <f>'3.4'!I33/'3.4.a'!$I$159</f>
        <v>-2.2371279802224961E-2</v>
      </c>
      <c r="J33" s="96">
        <f>'3.4'!J33/'3.4.a'!$J$159</f>
        <v>-1.7920079045665314E-2</v>
      </c>
      <c r="K33" s="96">
        <f>'3.4'!K33/'3.4.a'!$K$159</f>
        <v>-8.0469636687736639E-3</v>
      </c>
      <c r="L33" s="96">
        <f>'3.4'!L33/'3.4.a'!$L$159</f>
        <v>-8.9376179733415655E-3</v>
      </c>
      <c r="M33" s="96">
        <f>'3.4'!M33/'3.4.a'!$M$159</f>
        <v>-8.8193279887469292E-2</v>
      </c>
    </row>
    <row r="35" spans="1:13" s="136" customFormat="1" ht="20.100000000000001" customHeight="1" x14ac:dyDescent="0.25">
      <c r="A35" s="322" t="s">
        <v>621</v>
      </c>
      <c r="B35" s="322"/>
      <c r="C35" s="85">
        <v>2010</v>
      </c>
      <c r="D35" s="85">
        <v>2011</v>
      </c>
      <c r="E35" s="85">
        <v>2012</v>
      </c>
      <c r="F35" s="85">
        <v>2013</v>
      </c>
      <c r="G35" s="85">
        <v>2014</v>
      </c>
      <c r="H35" s="85">
        <v>2015</v>
      </c>
      <c r="I35" s="85">
        <v>2016</v>
      </c>
      <c r="J35" s="85">
        <v>2017</v>
      </c>
      <c r="K35" s="85">
        <v>2018</v>
      </c>
      <c r="L35" s="85">
        <v>2019</v>
      </c>
      <c r="M35" s="85">
        <v>2020</v>
      </c>
    </row>
    <row r="36" spans="1:13" ht="20.100000000000001" customHeight="1" x14ac:dyDescent="0.25">
      <c r="A36" s="18" t="s">
        <v>401</v>
      </c>
      <c r="B36" s="19" t="s">
        <v>826</v>
      </c>
      <c r="C36" s="96">
        <f>'3.4'!C36/'3.4.a'!$C$159</f>
        <v>0.25440682691375321</v>
      </c>
      <c r="D36" s="96">
        <f>'3.4'!D36/'3.4.a'!$D$159</f>
        <v>0.25772730634004326</v>
      </c>
      <c r="E36" s="96">
        <f>'3.4'!E36/'3.4.a'!$E$159</f>
        <v>0.26123788861291247</v>
      </c>
      <c r="F36" s="96">
        <f>'3.4'!F36/'3.4.a'!$F$159</f>
        <v>0.25753067887102549</v>
      </c>
      <c r="G36" s="96">
        <f>'3.4'!G36/'3.4.a'!$G$159</f>
        <v>0.24604217137277867</v>
      </c>
      <c r="H36" s="96">
        <f>'3.4'!H36/'3.4.a'!$H$159</f>
        <v>0.25492518153569249</v>
      </c>
      <c r="I36" s="96">
        <f>'3.4'!I36/'3.4.a'!$I$159</f>
        <v>0.25927931339907256</v>
      </c>
      <c r="J36" s="96">
        <f>'3.4'!J36/'3.4.a'!$J$159</f>
        <v>0.24631176231112958</v>
      </c>
      <c r="K36" s="96">
        <f>'3.4'!K36/'3.4.a'!$K$159</f>
        <v>0.25291864349349863</v>
      </c>
      <c r="L36" s="96">
        <f>'3.4'!L36/'3.4.a'!$L$159</f>
        <v>0.26290076996843054</v>
      </c>
      <c r="M36" s="96">
        <f>'3.4'!M36/'3.4.a'!$M$159</f>
        <v>0.23091363208541507</v>
      </c>
    </row>
    <row r="37" spans="1:13" ht="20.100000000000001" customHeight="1" x14ac:dyDescent="0.25">
      <c r="A37" s="137" t="s">
        <v>402</v>
      </c>
      <c r="B37" s="118" t="s">
        <v>242</v>
      </c>
      <c r="C37" s="146">
        <f>'3.4'!C37/'3.4.a'!$C$159</f>
        <v>0.14249541118347292</v>
      </c>
      <c r="D37" s="146">
        <f>'3.4'!D37/'3.4.a'!$D$159</f>
        <v>0.14851323540857464</v>
      </c>
      <c r="E37" s="146">
        <f>'3.4'!E37/'3.4.a'!$E$159</f>
        <v>0.14332365016878346</v>
      </c>
      <c r="F37" s="146">
        <f>'3.4'!F37/'3.4.a'!$F$159</f>
        <v>0.14125513447868668</v>
      </c>
      <c r="G37" s="146">
        <f>'3.4'!G37/'3.4.a'!$G$159</f>
        <v>0.13490125274570089</v>
      </c>
      <c r="H37" s="146">
        <f>'3.4'!H37/'3.4.a'!$H$159</f>
        <v>0.13629716791216398</v>
      </c>
      <c r="I37" s="146">
        <f>'3.4'!I37/'3.4.a'!$I$159</f>
        <v>0.13710482593210416</v>
      </c>
      <c r="J37" s="146">
        <f>'3.4'!J37/'3.4.a'!$J$159</f>
        <v>0.136052890728457</v>
      </c>
      <c r="K37" s="146">
        <f>'3.4'!K37/'3.4.a'!$K$159</f>
        <v>0.13940349282695164</v>
      </c>
      <c r="L37" s="146">
        <f>'3.4'!L37/'3.4.a'!$L$159</f>
        <v>0.13714161029659794</v>
      </c>
      <c r="M37" s="146">
        <f>'3.4'!M37/'3.4.a'!$M$159</f>
        <v>0.12983124449680405</v>
      </c>
    </row>
    <row r="38" spans="1:13" ht="20.100000000000001" customHeight="1" x14ac:dyDescent="0.25">
      <c r="A38" s="21" t="s">
        <v>403</v>
      </c>
      <c r="B38" s="22" t="s">
        <v>256</v>
      </c>
      <c r="C38" s="97">
        <f>'3.4'!C38/'3.4.a'!$C$159</f>
        <v>6.6519153396802477E-2</v>
      </c>
      <c r="D38" s="97">
        <f>'3.4'!D38/'3.4.a'!$D$159</f>
        <v>7.1748577075515518E-2</v>
      </c>
      <c r="E38" s="97">
        <f>'3.4'!E38/'3.4.a'!$E$159</f>
        <v>6.7486902032760088E-2</v>
      </c>
      <c r="F38" s="97">
        <f>'3.4'!F38/'3.4.a'!$F$159</f>
        <v>6.7666335503741182E-2</v>
      </c>
      <c r="G38" s="97">
        <f>'3.4'!G38/'3.4.a'!$G$159</f>
        <v>6.612893402317721E-2</v>
      </c>
      <c r="H38" s="97">
        <f>'3.4'!H38/'3.4.a'!$H$159</f>
        <v>6.6901430604412976E-2</v>
      </c>
      <c r="I38" s="97">
        <f>'3.4'!I38/'3.4.a'!$I$159</f>
        <v>7.2288435832549611E-2</v>
      </c>
      <c r="J38" s="97">
        <f>'3.4'!J38/'3.4.a'!$J$159</f>
        <v>6.9651040607035183E-2</v>
      </c>
      <c r="K38" s="97">
        <f>'3.4'!K38/'3.4.a'!$K$159</f>
        <v>7.0066659638496412E-2</v>
      </c>
      <c r="L38" s="97">
        <f>'3.4'!L38/'3.4.a'!$L$159</f>
        <v>7.2623196638056511E-2</v>
      </c>
      <c r="M38" s="97">
        <f>'3.4'!M38/'3.4.a'!$M$159</f>
        <v>7.0576975724752758E-2</v>
      </c>
    </row>
    <row r="39" spans="1:13" ht="20.100000000000001" customHeight="1" x14ac:dyDescent="0.25">
      <c r="A39" s="21" t="s">
        <v>404</v>
      </c>
      <c r="B39" s="22" t="s">
        <v>257</v>
      </c>
      <c r="C39" s="97">
        <f>'3.4'!C39/'3.4.a'!$C$159</f>
        <v>3.2247878705878022E-3</v>
      </c>
      <c r="D39" s="97">
        <f>'3.4'!D39/'3.4.a'!$D$159</f>
        <v>3.3919814411607582E-3</v>
      </c>
      <c r="E39" s="97">
        <f>'3.4'!E39/'3.4.a'!$E$159</f>
        <v>3.465924915655194E-3</v>
      </c>
      <c r="F39" s="97">
        <f>'3.4'!F39/'3.4.a'!$F$159</f>
        <v>3.5121331617150439E-3</v>
      </c>
      <c r="G39" s="97">
        <f>'3.4'!G39/'3.4.a'!$G$159</f>
        <v>3.5853063995796475E-3</v>
      </c>
      <c r="H39" s="97">
        <f>'3.4'!H39/'3.4.a'!$H$159</f>
        <v>3.600384814165347E-3</v>
      </c>
      <c r="I39" s="97">
        <f>'3.4'!I39/'3.4.a'!$I$159</f>
        <v>3.5394796967123106E-3</v>
      </c>
      <c r="J39" s="97">
        <f>'3.4'!J39/'3.4.a'!$J$159</f>
        <v>3.4518771337574742E-3</v>
      </c>
      <c r="K39" s="97">
        <f>'3.4'!K39/'3.4.a'!$K$159</f>
        <v>3.4844068541181562E-3</v>
      </c>
      <c r="L39" s="97">
        <f>'3.4'!L39/'3.4.a'!$L$159</f>
        <v>3.2723785557869783E-3</v>
      </c>
      <c r="M39" s="97">
        <f>'3.4'!M39/'3.4.a'!$M$159</f>
        <v>3.124142906366431E-3</v>
      </c>
    </row>
    <row r="40" spans="1:13" ht="20.100000000000001" customHeight="1" x14ac:dyDescent="0.25">
      <c r="A40" s="21" t="s">
        <v>405</v>
      </c>
      <c r="B40" s="22" t="s">
        <v>258</v>
      </c>
      <c r="C40" s="97">
        <f>'3.4'!C40/'3.4.a'!$C$159</f>
        <v>1.3583259818258415E-4</v>
      </c>
      <c r="D40" s="97">
        <f>'3.4'!D40/'3.4.a'!$D$159</f>
        <v>1.3763544571291993E-4</v>
      </c>
      <c r="E40" s="97">
        <f>'3.4'!E40/'3.4.a'!$E$159</f>
        <v>1.4280348545514209E-4</v>
      </c>
      <c r="F40" s="97">
        <f>'3.4'!F40/'3.4.a'!$F$159</f>
        <v>1.4671966495542911E-4</v>
      </c>
      <c r="G40" s="97">
        <f>'3.4'!G40/'3.4.a'!$G$159</f>
        <v>1.6072305445467372E-4</v>
      </c>
      <c r="H40" s="97">
        <f>'3.4'!H40/'3.4.a'!$H$159</f>
        <v>1.8856668355797163E-4</v>
      </c>
      <c r="I40" s="97">
        <f>'3.4'!I40/'3.4.a'!$I$159</f>
        <v>1.8498296985259029E-4</v>
      </c>
      <c r="J40" s="97">
        <f>'3.4'!J40/'3.4.a'!$J$159</f>
        <v>1.9940673214051736E-4</v>
      </c>
      <c r="K40" s="97">
        <f>'3.4'!K40/'3.4.a'!$K$159</f>
        <v>2.0625938381451772E-4</v>
      </c>
      <c r="L40" s="97">
        <f>'3.4'!L40/'3.4.a'!$L$159</f>
        <v>3.5563113467388283E-6</v>
      </c>
      <c r="M40" s="97">
        <f>'3.4'!M40/'3.4.a'!$M$159</f>
        <v>2.3965888636923871E-4</v>
      </c>
    </row>
    <row r="41" spans="1:13" ht="20.100000000000001" customHeight="1" x14ac:dyDescent="0.25">
      <c r="A41" s="21" t="s">
        <v>406</v>
      </c>
      <c r="B41" s="22" t="s">
        <v>264</v>
      </c>
      <c r="C41" s="97">
        <f>'3.4'!C41/'3.4.a'!$C$159</f>
        <v>6.7142602188428935E-2</v>
      </c>
      <c r="D41" s="97">
        <f>'3.4'!D41/'3.4.a'!$D$159</f>
        <v>6.7070635169413917E-2</v>
      </c>
      <c r="E41" s="97">
        <f>'3.4'!E41/'3.4.a'!$E$159</f>
        <v>6.5862465307311255E-2</v>
      </c>
      <c r="F41" s="97">
        <f>'3.4'!F41/'3.4.a'!$F$159</f>
        <v>6.288563471409904E-2</v>
      </c>
      <c r="G41" s="97">
        <f>'3.4'!G41/'3.4.a'!$G$159</f>
        <v>5.8670111082354266E-2</v>
      </c>
      <c r="H41" s="97">
        <f>'3.4'!H41/'3.4.a'!$H$159</f>
        <v>5.9189119893955283E-2</v>
      </c>
      <c r="I41" s="97">
        <f>'3.4'!I41/'3.4.a'!$I$159</f>
        <v>5.607567290727012E-2</v>
      </c>
      <c r="J41" s="97">
        <f>'3.4'!J41/'3.4.a'!$J$159</f>
        <v>5.7838219115904949E-2</v>
      </c>
      <c r="K41" s="97">
        <f>'3.4'!K41/'3.4.a'!$K$159</f>
        <v>5.9834680207391598E-2</v>
      </c>
      <c r="L41" s="97">
        <f>'3.4'!L41/'3.4.a'!$L$159</f>
        <v>5.544624457590442E-2</v>
      </c>
      <c r="M41" s="97">
        <f>'3.4'!M41/'3.4.a'!$M$159</f>
        <v>4.9752606766080808E-2</v>
      </c>
    </row>
    <row r="42" spans="1:13" ht="20.100000000000001" customHeight="1" x14ac:dyDescent="0.25">
      <c r="A42" s="21" t="s">
        <v>407</v>
      </c>
      <c r="B42" s="22" t="s">
        <v>273</v>
      </c>
      <c r="C42" s="97">
        <f>'3.4'!C42/'3.4.a'!$C$159</f>
        <v>5.4255847193366074E-3</v>
      </c>
      <c r="D42" s="97">
        <f>'3.4'!D42/'3.4.a'!$D$159</f>
        <v>6.0901965033536834E-3</v>
      </c>
      <c r="E42" s="97">
        <f>'3.4'!E42/'3.4.a'!$E$159</f>
        <v>6.4653141906865557E-3</v>
      </c>
      <c r="F42" s="97">
        <f>'3.4'!F42/'3.4.a'!$F$159</f>
        <v>6.9356782312220725E-3</v>
      </c>
      <c r="G42" s="97">
        <f>'3.4'!G42/'3.4.a'!$G$159</f>
        <v>6.363270587270738E-3</v>
      </c>
      <c r="H42" s="97">
        <f>'3.4'!H42/'3.4.a'!$H$159</f>
        <v>6.4994568908585317E-3</v>
      </c>
      <c r="I42" s="97">
        <f>'3.4'!I42/'3.4.a'!$I$159</f>
        <v>5.0161060774169099E-3</v>
      </c>
      <c r="J42" s="97">
        <f>'3.4'!J42/'3.4.a'!$J$159</f>
        <v>4.9123471285156409E-3</v>
      </c>
      <c r="K42" s="97">
        <f>'3.4'!K42/'3.4.a'!$K$159</f>
        <v>5.8114329854139146E-3</v>
      </c>
      <c r="L42" s="97">
        <f>'3.4'!L42/'3.4.a'!$L$159</f>
        <v>5.7962274041802823E-3</v>
      </c>
      <c r="M42" s="97">
        <f>'3.4'!M42/'3.4.a'!$M$159</f>
        <v>6.1389323772102341E-3</v>
      </c>
    </row>
    <row r="43" spans="1:13" ht="20.100000000000001" customHeight="1" x14ac:dyDescent="0.25">
      <c r="A43" s="21" t="s">
        <v>408</v>
      </c>
      <c r="B43" s="22" t="s">
        <v>278</v>
      </c>
      <c r="C43" s="97">
        <f>'3.4'!C43/'3.4.a'!$C$159</f>
        <v>4.7450410134521513E-5</v>
      </c>
      <c r="D43" s="97">
        <f>'3.4'!D43/'3.4.a'!$D$159</f>
        <v>7.4209773417859752E-5</v>
      </c>
      <c r="E43" s="97">
        <f>'3.4'!E43/'3.4.a'!$E$159</f>
        <v>-9.9759763084764354E-5</v>
      </c>
      <c r="F43" s="97">
        <f>'3.4'!F43/'3.4.a'!$F$159</f>
        <v>1.086332029539245E-4</v>
      </c>
      <c r="G43" s="97">
        <f>'3.4'!G43/'3.4.a'!$G$159</f>
        <v>-7.0924011356382356E-6</v>
      </c>
      <c r="H43" s="97">
        <f>'3.4'!H43/'3.4.a'!$H$159</f>
        <v>-8.1790974786129E-5</v>
      </c>
      <c r="I43" s="97">
        <f>'3.4'!I43/'3.4.a'!$I$159</f>
        <v>1.4844830259319659E-7</v>
      </c>
      <c r="J43" s="97">
        <f>'3.4'!J43/'3.4.a'!$J$159</f>
        <v>1.1103216637696821E-11</v>
      </c>
      <c r="K43" s="97">
        <f>'3.4'!K43/'3.4.a'!$K$159</f>
        <v>5.3757717041961327E-8</v>
      </c>
      <c r="L43" s="97">
        <f>'3.4'!L43/'3.4.a'!$L$159</f>
        <v>6.8113229962572444E-9</v>
      </c>
      <c r="M43" s="97">
        <f>'3.4'!M43/'3.4.a'!$M$159</f>
        <v>-1.0721639754268705E-6</v>
      </c>
    </row>
    <row r="44" spans="1:13" ht="20.100000000000001" customHeight="1" x14ac:dyDescent="0.25">
      <c r="A44" s="137" t="s">
        <v>409</v>
      </c>
      <c r="B44" s="118" t="s">
        <v>246</v>
      </c>
      <c r="C44" s="146">
        <f>'3.4'!C44/'3.4.a'!$C$159</f>
        <v>7.8570485745646443E-2</v>
      </c>
      <c r="D44" s="146">
        <f>'3.4'!D44/'3.4.a'!$D$159</f>
        <v>8.035695813903404E-2</v>
      </c>
      <c r="E44" s="146">
        <f>'3.4'!E44/'3.4.a'!$E$159</f>
        <v>8.1445569379411331E-2</v>
      </c>
      <c r="F44" s="146">
        <f>'3.4'!F44/'3.4.a'!$F$159</f>
        <v>8.0770357473393353E-2</v>
      </c>
      <c r="G44" s="146">
        <f>'3.4'!G44/'3.4.a'!$G$159</f>
        <v>8.0446337126304654E-2</v>
      </c>
      <c r="H44" s="146">
        <f>'3.4'!H44/'3.4.a'!$H$159</f>
        <v>8.0779512229556094E-2</v>
      </c>
      <c r="I44" s="146">
        <f>'3.4'!I44/'3.4.a'!$I$159</f>
        <v>8.0976524695790683E-2</v>
      </c>
      <c r="J44" s="146">
        <f>'3.4'!J44/'3.4.a'!$J$159</f>
        <v>8.3435521147209243E-2</v>
      </c>
      <c r="K44" s="146">
        <f>'3.4'!K44/'3.4.a'!$K$159</f>
        <v>7.8928085333898584E-2</v>
      </c>
      <c r="L44" s="146">
        <f>'3.4'!L44/'3.4.a'!$L$159</f>
        <v>7.8498452361316001E-2</v>
      </c>
      <c r="M44" s="146">
        <f>'3.4'!M44/'3.4.a'!$M$159</f>
        <v>7.755346574108786E-2</v>
      </c>
    </row>
    <row r="45" spans="1:13" ht="20.100000000000001" customHeight="1" x14ac:dyDescent="0.25">
      <c r="A45" s="137" t="s">
        <v>410</v>
      </c>
      <c r="B45" s="118" t="s">
        <v>243</v>
      </c>
      <c r="C45" s="146">
        <f>'3.4'!C45/'3.4.a'!$C$159</f>
        <v>7.5309318354531207E-5</v>
      </c>
      <c r="D45" s="146">
        <f>'3.4'!D45/'3.4.a'!$D$159</f>
        <v>1.0820259864198327E-4</v>
      </c>
      <c r="E45" s="146">
        <f>'3.4'!E45/'3.4.a'!$E$159</f>
        <v>1.343508188487069E-4</v>
      </c>
      <c r="F45" s="146">
        <f>'3.4'!F45/'3.4.a'!$F$159</f>
        <v>7.8315038210719865E-5</v>
      </c>
      <c r="G45" s="146">
        <f>'3.4'!G45/'3.4.a'!$G$159</f>
        <v>8.871958032709385E-5</v>
      </c>
      <c r="H45" s="146">
        <f>'3.4'!H45/'3.4.a'!$H$159</f>
        <v>9.3171545940507909E-5</v>
      </c>
      <c r="I45" s="146">
        <f>'3.4'!I45/'3.4.a'!$I$159</f>
        <v>1.0234351807881165E-4</v>
      </c>
      <c r="J45" s="146">
        <f>'3.4'!J45/'3.4.a'!$J$159</f>
        <v>1.8503165055571536E-4</v>
      </c>
      <c r="K45" s="146">
        <f>'3.4'!K45/'3.4.a'!$K$159</f>
        <v>1.3085365001646882E-4</v>
      </c>
      <c r="L45" s="146">
        <f>'3.4'!L45/'3.4.a'!$L$159</f>
        <v>1.4241761599275424E-4</v>
      </c>
      <c r="M45" s="146">
        <f>'3.4'!M45/'3.4.a'!$M$159</f>
        <v>9.1286315056748939E-5</v>
      </c>
    </row>
    <row r="46" spans="1:13" ht="20.100000000000001" customHeight="1" x14ac:dyDescent="0.25">
      <c r="A46" s="137" t="s">
        <v>411</v>
      </c>
      <c r="B46" s="118" t="s">
        <v>247</v>
      </c>
      <c r="C46" s="146">
        <f>'3.4'!C46/'3.4.a'!$C$159</f>
        <v>3.3265620666279326E-2</v>
      </c>
      <c r="D46" s="146">
        <f>'3.4'!D46/'3.4.a'!$D$159</f>
        <v>2.8748910193792554E-2</v>
      </c>
      <c r="E46" s="146">
        <f>'3.4'!E46/'3.4.a'!$E$159</f>
        <v>3.6334318245868961E-2</v>
      </c>
      <c r="F46" s="146">
        <f>'3.4'!F46/'3.4.a'!$F$159</f>
        <v>3.5426871880734782E-2</v>
      </c>
      <c r="G46" s="146">
        <f>'3.4'!G46/'3.4.a'!$G$159</f>
        <v>3.0605861920446058E-2</v>
      </c>
      <c r="H46" s="146">
        <f>'3.4'!H46/'3.4.a'!$H$159</f>
        <v>3.775532984803194E-2</v>
      </c>
      <c r="I46" s="146">
        <f>'3.4'!I46/'3.4.a'!$I$159</f>
        <v>4.1095619253098889E-2</v>
      </c>
      <c r="J46" s="146">
        <f>'3.4'!J46/'3.4.a'!$J$159</f>
        <v>2.6638318784907633E-2</v>
      </c>
      <c r="K46" s="146">
        <f>'3.4'!K46/'3.4.a'!$K$159</f>
        <v>3.4456211682631889E-2</v>
      </c>
      <c r="L46" s="146">
        <f>'3.4'!L46/'3.4.a'!$L$159</f>
        <v>4.7118289694523842E-2</v>
      </c>
      <c r="M46" s="146">
        <f>'3.4'!M46/'3.4.a'!$M$159</f>
        <v>2.3437635532466371E-2</v>
      </c>
    </row>
    <row r="47" spans="1:13" ht="20.100000000000001" customHeight="1" x14ac:dyDescent="0.25">
      <c r="A47" s="123" t="s">
        <v>412</v>
      </c>
      <c r="B47" s="121" t="s">
        <v>827</v>
      </c>
      <c r="C47" s="148">
        <f>'3.4'!C47/'3.4.a'!$C$159</f>
        <v>1.2564653260673804E-2</v>
      </c>
      <c r="D47" s="148">
        <f>'3.4'!D47/'3.4.a'!$D$159</f>
        <v>1.0455633804496553E-2</v>
      </c>
      <c r="E47" s="148">
        <f>'3.4'!E47/'3.4.a'!$E$159</f>
        <v>1.1844522561259551E-2</v>
      </c>
      <c r="F47" s="148">
        <f>'3.4'!F47/'3.4.a'!$F$159</f>
        <v>1.2436100260414579E-2</v>
      </c>
      <c r="G47" s="148">
        <f>'3.4'!G47/'3.4.a'!$G$159</f>
        <v>1.3046512879844754E-2</v>
      </c>
      <c r="H47" s="148">
        <f>'3.4'!H47/'3.4.a'!$H$159</f>
        <v>2.1756736329457977E-2</v>
      </c>
      <c r="I47" s="148">
        <f>'3.4'!I47/'3.4.a'!$I$159</f>
        <v>2.2229841270348581E-2</v>
      </c>
      <c r="J47" s="148">
        <f>'3.4'!J47/'3.4.a'!$J$159</f>
        <v>9.1874904240776736E-3</v>
      </c>
      <c r="K47" s="148">
        <f>'3.4'!K47/'3.4.a'!$K$159</f>
        <v>1.2784242236508514E-2</v>
      </c>
      <c r="L47" s="148">
        <f>'3.4'!L47/'3.4.a'!$L$159</f>
        <v>1.3295659845854258E-2</v>
      </c>
      <c r="M47" s="148">
        <f>'3.4'!M47/'3.4.a'!$M$159</f>
        <v>6.5881275786021558E-3</v>
      </c>
    </row>
    <row r="48" spans="1:13" ht="20.100000000000001" customHeight="1" x14ac:dyDescent="0.25">
      <c r="A48" s="123" t="s">
        <v>413</v>
      </c>
      <c r="B48" s="121" t="s">
        <v>395</v>
      </c>
      <c r="C48" s="148">
        <f>'3.4'!C48/'3.4.a'!$C$159</f>
        <v>2.0700967405605522E-2</v>
      </c>
      <c r="D48" s="148">
        <f>'3.4'!D48/'3.4.a'!$D$159</f>
        <v>1.8293276389295999E-2</v>
      </c>
      <c r="E48" s="148">
        <f>'3.4'!E48/'3.4.a'!$E$159</f>
        <v>2.4489795684609413E-2</v>
      </c>
      <c r="F48" s="148">
        <f>'3.4'!F48/'3.4.a'!$F$159</f>
        <v>2.2990771620320209E-2</v>
      </c>
      <c r="G48" s="148">
        <f>'3.4'!G48/'3.4.a'!$G$159</f>
        <v>1.7559349040601302E-2</v>
      </c>
      <c r="H48" s="148">
        <f>'3.4'!H48/'3.4.a'!$H$159</f>
        <v>1.5998593518573957E-2</v>
      </c>
      <c r="I48" s="148">
        <f>'3.4'!I48/'3.4.a'!$I$159</f>
        <v>1.8865777982750308E-2</v>
      </c>
      <c r="J48" s="148">
        <f>'3.4'!J48/'3.4.a'!$J$159</f>
        <v>1.7450828360829968E-2</v>
      </c>
      <c r="K48" s="148">
        <f>'3.4'!K48/'3.4.a'!$K$159</f>
        <v>2.1671969446123374E-2</v>
      </c>
      <c r="L48" s="148">
        <f>'3.4'!L48/'3.4.a'!$L$159</f>
        <v>3.3822629848669579E-2</v>
      </c>
      <c r="M48" s="148">
        <f>'3.4'!M48/'3.4.a'!$M$159</f>
        <v>1.684950795386422E-2</v>
      </c>
    </row>
    <row r="49" spans="1:13" ht="20.100000000000001" customHeight="1" x14ac:dyDescent="0.25">
      <c r="A49" s="18" t="s">
        <v>414</v>
      </c>
      <c r="B49" s="19" t="s">
        <v>828</v>
      </c>
      <c r="C49" s="96">
        <f>'3.4'!C49/'3.4.a'!$C$159</f>
        <v>0.2479164932008576</v>
      </c>
      <c r="D49" s="96">
        <f>'3.4'!D49/'3.4.a'!$D$159</f>
        <v>0.25225658961250835</v>
      </c>
      <c r="E49" s="96">
        <f>'3.4'!E49/'3.4.a'!$E$159</f>
        <v>0.24656158536793113</v>
      </c>
      <c r="F49" s="96">
        <f>'3.4'!F49/'3.4.a'!$F$159</f>
        <v>0.25291233889298848</v>
      </c>
      <c r="G49" s="96">
        <f>'3.4'!G49/'3.4.a'!$G$159</f>
        <v>0.2633116130161226</v>
      </c>
      <c r="H49" s="96">
        <f>'3.4'!H49/'3.4.a'!$H$159</f>
        <v>0.30639456007506788</v>
      </c>
      <c r="I49" s="96">
        <f>'3.4'!I49/'3.4.a'!$I$159</f>
        <v>0.29062622300812546</v>
      </c>
      <c r="J49" s="96">
        <f>'3.4'!J49/'3.4.a'!$J$159</f>
        <v>0.29040500280100318</v>
      </c>
      <c r="K49" s="96">
        <f>'3.4'!K49/'3.4.a'!$K$159</f>
        <v>0.28149918028577231</v>
      </c>
      <c r="L49" s="96">
        <f>'3.4'!L49/'3.4.a'!$L$159</f>
        <v>0.27870313037936451</v>
      </c>
      <c r="M49" s="96">
        <f>'3.4'!M49/'3.4.a'!$M$159</f>
        <v>0.32349176644383876</v>
      </c>
    </row>
    <row r="50" spans="1:13" ht="20.100000000000001" customHeight="1" x14ac:dyDescent="0.25">
      <c r="A50" s="137" t="s">
        <v>415</v>
      </c>
      <c r="B50" s="118" t="s">
        <v>730</v>
      </c>
      <c r="C50" s="146">
        <f>'3.4'!C50/'3.4.a'!$C$159</f>
        <v>0.24027100453731939</v>
      </c>
      <c r="D50" s="146">
        <f>'3.4'!D50/'3.4.a'!$D$159</f>
        <v>0.24679970266212994</v>
      </c>
      <c r="E50" s="146">
        <f>'3.4'!E50/'3.4.a'!$E$159</f>
        <v>0.24166753781875458</v>
      </c>
      <c r="F50" s="146">
        <f>'3.4'!F50/'3.4.a'!$F$159</f>
        <v>0.24764638460666588</v>
      </c>
      <c r="G50" s="146">
        <f>'3.4'!G50/'3.4.a'!$G$159</f>
        <v>0.25771151418232258</v>
      </c>
      <c r="H50" s="146">
        <f>'3.4'!H50/'3.4.a'!$H$159</f>
        <v>0.30308584349017331</v>
      </c>
      <c r="I50" s="146">
        <f>'3.4'!I50/'3.4.a'!$I$159</f>
        <v>0.2866862467772881</v>
      </c>
      <c r="J50" s="146">
        <f>'3.4'!J50/'3.4.a'!$J$159</f>
        <v>0.28798851397402242</v>
      </c>
      <c r="K50" s="146">
        <f>'3.4'!K50/'3.4.a'!$K$159</f>
        <v>0.27826195675728926</v>
      </c>
      <c r="L50" s="146">
        <f>'3.4'!L50/'3.4.a'!$L$159</f>
        <v>0.27622779995327384</v>
      </c>
      <c r="M50" s="146">
        <f>'3.4'!M50/'3.4.a'!$M$159</f>
        <v>0.32121531366092204</v>
      </c>
    </row>
    <row r="51" spans="1:13" ht="20.100000000000001" customHeight="1" x14ac:dyDescent="0.25">
      <c r="A51" s="125" t="s">
        <v>417</v>
      </c>
      <c r="B51" s="124" t="s">
        <v>244</v>
      </c>
      <c r="C51" s="147">
        <f>'3.4'!C51/'3.4.a'!$C$159</f>
        <v>2.8797773093641364E-2</v>
      </c>
      <c r="D51" s="147">
        <f>'3.4'!D51/'3.4.a'!$D$159</f>
        <v>2.753764818883795E-2</v>
      </c>
      <c r="E51" s="147">
        <f>'3.4'!E51/'3.4.a'!$E$159</f>
        <v>2.5967253727525955E-2</v>
      </c>
      <c r="F51" s="147">
        <f>'3.4'!F51/'3.4.a'!$F$159</f>
        <v>2.5844893145481142E-2</v>
      </c>
      <c r="G51" s="147">
        <f>'3.4'!G51/'3.4.a'!$G$159</f>
        <v>2.590478717882097E-2</v>
      </c>
      <c r="H51" s="147">
        <f>'3.4'!H51/'3.4.a'!$H$159</f>
        <v>2.7990153843360351E-2</v>
      </c>
      <c r="I51" s="147">
        <f>'3.4'!I51/'3.4.a'!$I$159</f>
        <v>2.7773891807567255E-2</v>
      </c>
      <c r="J51" s="147">
        <f>'3.4'!J51/'3.4.a'!$J$159</f>
        <v>2.8532422623075929E-2</v>
      </c>
      <c r="K51" s="147">
        <f>'3.4'!K51/'3.4.a'!$K$159</f>
        <v>2.6435323101865735E-2</v>
      </c>
      <c r="L51" s="147">
        <f>'3.4'!L51/'3.4.a'!$L$159</f>
        <v>2.7066250403868421E-2</v>
      </c>
      <c r="M51" s="147">
        <f>'3.4'!M51/'3.4.a'!$M$159</f>
        <v>2.7357821343170836E-2</v>
      </c>
    </row>
    <row r="52" spans="1:13" ht="20.100000000000001" customHeight="1" x14ac:dyDescent="0.25">
      <c r="A52" s="125" t="s">
        <v>418</v>
      </c>
      <c r="B52" s="124" t="s">
        <v>245</v>
      </c>
      <c r="C52" s="147">
        <f>'3.4'!C52/'3.4.a'!$C$159</f>
        <v>1.0666315151676584E-2</v>
      </c>
      <c r="D52" s="147">
        <f>'3.4'!D52/'3.4.a'!$D$159</f>
        <v>1.0329250257588117E-2</v>
      </c>
      <c r="E52" s="147">
        <f>'3.4'!E52/'3.4.a'!$E$159</f>
        <v>9.9740207781315437E-3</v>
      </c>
      <c r="F52" s="147">
        <f>'3.4'!F52/'3.4.a'!$F$159</f>
        <v>1.0191720948956028E-2</v>
      </c>
      <c r="G52" s="147">
        <f>'3.4'!G52/'3.4.a'!$G$159</f>
        <v>1.0379950164091665E-2</v>
      </c>
      <c r="H52" s="147">
        <f>'3.4'!H52/'3.4.a'!$H$159</f>
        <v>1.0012296499401831E-2</v>
      </c>
      <c r="I52" s="147">
        <f>'3.4'!I52/'3.4.a'!$I$159</f>
        <v>1.088514087737665E-2</v>
      </c>
      <c r="J52" s="147">
        <f>'3.4'!J52/'3.4.a'!$J$159</f>
        <v>8.9106523219892111E-3</v>
      </c>
      <c r="K52" s="147">
        <f>'3.4'!K52/'3.4.a'!$K$159</f>
        <v>9.0103457030665211E-3</v>
      </c>
      <c r="L52" s="147">
        <f>'3.4'!L52/'3.4.a'!$L$159</f>
        <v>8.474419048939464E-3</v>
      </c>
      <c r="M52" s="147">
        <f>'3.4'!M52/'3.4.a'!$M$159</f>
        <v>7.9168000219998983E-3</v>
      </c>
    </row>
    <row r="53" spans="1:13" ht="20.100000000000001" customHeight="1" x14ac:dyDescent="0.25">
      <c r="A53" s="125" t="s">
        <v>419</v>
      </c>
      <c r="B53" s="124" t="s">
        <v>829</v>
      </c>
      <c r="C53" s="147">
        <f>'3.4'!C53/'3.4.a'!$C$159</f>
        <v>2.1288176151281542E-2</v>
      </c>
      <c r="D53" s="147">
        <f>'3.4'!D53/'3.4.a'!$D$159</f>
        <v>2.7731719660301225E-2</v>
      </c>
      <c r="E53" s="147">
        <f>'3.4'!E53/'3.4.a'!$E$159</f>
        <v>2.010086000835485E-2</v>
      </c>
      <c r="F53" s="147">
        <f>'3.4'!F53/'3.4.a'!$F$159</f>
        <v>2.5267533622396636E-2</v>
      </c>
      <c r="G53" s="147">
        <f>'3.4'!G53/'3.4.a'!$G$159</f>
        <v>2.9916882369871289E-2</v>
      </c>
      <c r="H53" s="147">
        <f>'3.4'!H53/'3.4.a'!$H$159</f>
        <v>5.9532843052869572E-2</v>
      </c>
      <c r="I53" s="147">
        <f>'3.4'!I53/'3.4.a'!$I$159</f>
        <v>3.29118994216498E-2</v>
      </c>
      <c r="J53" s="147">
        <f>'3.4'!J53/'3.4.a'!$J$159</f>
        <v>2.9870616052341793E-2</v>
      </c>
      <c r="K53" s="147">
        <f>'3.4'!K53/'3.4.a'!$K$159</f>
        <v>3.2774216747478963E-2</v>
      </c>
      <c r="L53" s="147">
        <f>'3.4'!L53/'3.4.a'!$L$159</f>
        <v>1.7864619859612338E-2</v>
      </c>
      <c r="M53" s="147">
        <f>'3.4'!M53/'3.4.a'!$M$159</f>
        <v>1.06799682250843E-2</v>
      </c>
    </row>
    <row r="54" spans="1:13" ht="20.100000000000001" customHeight="1" x14ac:dyDescent="0.25">
      <c r="A54" s="125" t="s">
        <v>420</v>
      </c>
      <c r="B54" s="124" t="s">
        <v>248</v>
      </c>
      <c r="C54" s="147">
        <f>'3.4'!C54/'3.4.a'!$C$159</f>
        <v>1.1158672364017421E-3</v>
      </c>
      <c r="D54" s="147">
        <f>'3.4'!D54/'3.4.a'!$D$159</f>
        <v>1.6928257645653418E-3</v>
      </c>
      <c r="E54" s="147">
        <f>'3.4'!E54/'3.4.a'!$E$159</f>
        <v>1.9651083898636693E-3</v>
      </c>
      <c r="F54" s="147">
        <f>'3.4'!F54/'3.4.a'!$F$159</f>
        <v>2.9791555045840675E-3</v>
      </c>
      <c r="G54" s="147">
        <f>'3.4'!G54/'3.4.a'!$G$159</f>
        <v>3.1508677263255127E-3</v>
      </c>
      <c r="H54" s="147">
        <f>'3.4'!H54/'3.4.a'!$H$159</f>
        <v>9.320498884221538E-3</v>
      </c>
      <c r="I54" s="147">
        <f>'3.4'!I54/'3.4.a'!$I$159</f>
        <v>4.4329022720904056E-3</v>
      </c>
      <c r="J54" s="147">
        <f>'3.4'!J54/'3.4.a'!$J$159</f>
        <v>3.3409333628244857E-3</v>
      </c>
      <c r="K54" s="147">
        <f>'3.4'!K54/'3.4.a'!$K$159</f>
        <v>3.3836745080488818E-3</v>
      </c>
      <c r="L54" s="147">
        <f>'3.4'!L54/'3.4.a'!$L$159</f>
        <v>2.2190830005436629E-3</v>
      </c>
      <c r="M54" s="147">
        <f>'3.4'!M54/'3.4.a'!$M$159</f>
        <v>1.5149905056249832E-3</v>
      </c>
    </row>
    <row r="55" spans="1:13" ht="20.100000000000001" customHeight="1" x14ac:dyDescent="0.25">
      <c r="A55" s="125" t="s">
        <v>421</v>
      </c>
      <c r="B55" s="124" t="s">
        <v>243</v>
      </c>
      <c r="C55" s="147">
        <f>'3.4'!C55/'3.4.a'!$C$159</f>
        <v>6.1905928920829016E-2</v>
      </c>
      <c r="D55" s="147">
        <f>'3.4'!D55/'3.4.a'!$D$159</f>
        <v>6.3115329253127531E-2</v>
      </c>
      <c r="E55" s="147">
        <f>'3.4'!E55/'3.4.a'!$E$159</f>
        <v>6.3758573866037629E-2</v>
      </c>
      <c r="F55" s="147">
        <f>'3.4'!F55/'3.4.a'!$F$159</f>
        <v>5.9841146939089422E-2</v>
      </c>
      <c r="G55" s="147">
        <f>'3.4'!G55/'3.4.a'!$G$159</f>
        <v>6.1252060484861703E-2</v>
      </c>
      <c r="H55" s="147">
        <f>'3.4'!H55/'3.4.a'!$H$159</f>
        <v>6.0242981248003882E-2</v>
      </c>
      <c r="I55" s="147">
        <f>'3.4'!I55/'3.4.a'!$I$159</f>
        <v>6.4686386041031121E-2</v>
      </c>
      <c r="J55" s="147">
        <f>'3.4'!J55/'3.4.a'!$J$159</f>
        <v>6.1224815224613337E-2</v>
      </c>
      <c r="K55" s="147">
        <f>'3.4'!K55/'3.4.a'!$K$159</f>
        <v>6.3903540953494209E-2</v>
      </c>
      <c r="L55" s="147">
        <f>'3.4'!L55/'3.4.a'!$L$159</f>
        <v>6.5354441372568073E-2</v>
      </c>
      <c r="M55" s="147">
        <f>'3.4'!M55/'3.4.a'!$M$159</f>
        <v>7.8604920625424166E-2</v>
      </c>
    </row>
    <row r="56" spans="1:13" ht="20.100000000000001" customHeight="1" x14ac:dyDescent="0.25">
      <c r="A56" s="125" t="s">
        <v>422</v>
      </c>
      <c r="B56" s="124" t="s">
        <v>580</v>
      </c>
      <c r="C56" s="147">
        <f>'3.4'!C56/'3.4.a'!$C$159</f>
        <v>0.11388675742002889</v>
      </c>
      <c r="D56" s="147">
        <f>'3.4'!D56/'3.4.a'!$D$159</f>
        <v>0.11237998962785926</v>
      </c>
      <c r="E56" s="147">
        <f>'3.4'!E56/'3.4.a'!$E$159</f>
        <v>0.11489325274924804</v>
      </c>
      <c r="F56" s="147">
        <f>'3.4'!F56/'3.4.a'!$F$159</f>
        <v>0.11780564186859208</v>
      </c>
      <c r="G56" s="147">
        <f>'3.4'!G56/'3.4.a'!$G$159</f>
        <v>0.12098448711213226</v>
      </c>
      <c r="H56" s="147">
        <f>'3.4'!H56/'3.4.a'!$H$159</f>
        <v>0.12926936418182083</v>
      </c>
      <c r="I56" s="147">
        <f>'3.4'!I56/'3.4.a'!$I$159</f>
        <v>0.14055796181008332</v>
      </c>
      <c r="J56" s="147">
        <f>'3.4'!J56/'3.4.a'!$J$159</f>
        <v>0.15213969045262077</v>
      </c>
      <c r="K56" s="147">
        <f>'3.4'!K56/'3.4.a'!$K$159</f>
        <v>0.13805504186660406</v>
      </c>
      <c r="L56" s="147">
        <f>'3.4'!L56/'3.4.a'!$L$159</f>
        <v>0.14609846733523865</v>
      </c>
      <c r="M56" s="147">
        <f>'3.4'!M56/'3.4.a'!$M$159</f>
        <v>0.19056102743941553</v>
      </c>
    </row>
    <row r="57" spans="1:13" ht="20.100000000000001" customHeight="1" x14ac:dyDescent="0.25">
      <c r="A57" s="125" t="s">
        <v>423</v>
      </c>
      <c r="B57" s="124" t="s">
        <v>398</v>
      </c>
      <c r="C57" s="147">
        <f>'3.4'!C57/'3.4.a'!$C$159</f>
        <v>2.6101865634602364E-3</v>
      </c>
      <c r="D57" s="147">
        <f>'3.4'!D57/'3.4.a'!$D$159</f>
        <v>4.0129399098505188E-3</v>
      </c>
      <c r="E57" s="147">
        <f>'3.4'!E57/'3.4.a'!$E$159</f>
        <v>5.0084682995928716E-3</v>
      </c>
      <c r="F57" s="147">
        <f>'3.4'!F57/'3.4.a'!$F$159</f>
        <v>5.7162925775665341E-3</v>
      </c>
      <c r="G57" s="147">
        <f>'3.4'!G57/'3.4.a'!$G$159</f>
        <v>6.1224791462191888E-3</v>
      </c>
      <c r="H57" s="147">
        <f>'3.4'!H57/'3.4.a'!$H$159</f>
        <v>6.7177057804953116E-3</v>
      </c>
      <c r="I57" s="147">
        <f>'3.4'!I57/'3.4.a'!$I$159</f>
        <v>5.4380645474895514E-3</v>
      </c>
      <c r="J57" s="147">
        <f>'3.4'!J57/'3.4.a'!$J$159</f>
        <v>3.969383936556943E-3</v>
      </c>
      <c r="K57" s="147">
        <f>'3.4'!K57/'3.4.a'!$K$159</f>
        <v>4.6998138767308933E-3</v>
      </c>
      <c r="L57" s="147">
        <f>'3.4'!L57/'3.4.a'!$L$159</f>
        <v>9.1505189325032672E-3</v>
      </c>
      <c r="M57" s="147">
        <f>'3.4'!M57/'3.4.a'!$M$159</f>
        <v>4.5797855002022748E-3</v>
      </c>
    </row>
    <row r="58" spans="1:13" ht="20.100000000000001" customHeight="1" x14ac:dyDescent="0.25">
      <c r="A58" s="137" t="s">
        <v>424</v>
      </c>
      <c r="B58" s="118" t="s">
        <v>830</v>
      </c>
      <c r="C58" s="146">
        <f>'3.4'!C58/'3.4.a'!$C$159</f>
        <v>7.6454886635382189E-3</v>
      </c>
      <c r="D58" s="146">
        <f>'3.4'!D58/'3.4.a'!$D$159</f>
        <v>5.4568869503784177E-3</v>
      </c>
      <c r="E58" s="146">
        <f>'3.4'!E58/'3.4.a'!$E$159</f>
        <v>4.8940475491765995E-3</v>
      </c>
      <c r="F58" s="146">
        <f>'3.4'!F58/'3.4.a'!$F$159</f>
        <v>5.2659542863225973E-3</v>
      </c>
      <c r="G58" s="146">
        <f>'3.4'!G58/'3.4.a'!$G$159</f>
        <v>5.6000988337999982E-3</v>
      </c>
      <c r="H58" s="146">
        <f>'3.4'!H58/'3.4.a'!$H$159</f>
        <v>3.3087165848945266E-3</v>
      </c>
      <c r="I58" s="146">
        <f>'3.4'!I58/'3.4.a'!$I$159</f>
        <v>3.9399762308373401E-3</v>
      </c>
      <c r="J58" s="146">
        <f>'3.4'!J58/'3.4.a'!$J$159</f>
        <v>2.4164888269806988E-3</v>
      </c>
      <c r="K58" s="146">
        <f>'3.4'!K58/'3.4.a'!$K$159</f>
        <v>3.2372235284830794E-3</v>
      </c>
      <c r="L58" s="146">
        <f>'3.4'!L58/'3.4.a'!$L$159</f>
        <v>2.4753304260906207E-3</v>
      </c>
      <c r="M58" s="146">
        <f>'3.4'!M58/'3.4.a'!$M$159</f>
        <v>2.2764527829167635E-3</v>
      </c>
    </row>
    <row r="59" spans="1:13" ht="20.100000000000001" customHeight="1" x14ac:dyDescent="0.25">
      <c r="A59" s="125" t="s">
        <v>425</v>
      </c>
      <c r="B59" s="124" t="s">
        <v>318</v>
      </c>
      <c r="C59" s="147">
        <f>'3.4'!C59/'3.4.a'!$C$159</f>
        <v>7.3556711365475791E-3</v>
      </c>
      <c r="D59" s="147">
        <f>'3.4'!D59/'3.4.a'!$D$159</f>
        <v>6.1491549650265903E-3</v>
      </c>
      <c r="E59" s="147">
        <f>'3.4'!E59/'3.4.a'!$E$159</f>
        <v>5.2291897365530247E-3</v>
      </c>
      <c r="F59" s="147">
        <f>'3.4'!F59/'3.4.a'!$F$159</f>
        <v>5.8339776926798412E-3</v>
      </c>
      <c r="G59" s="147">
        <f>'3.4'!G59/'3.4.a'!$G$159</f>
        <v>6.6193683555870759E-3</v>
      </c>
      <c r="H59" s="147">
        <f>'3.4'!H59/'3.4.a'!$H$159</f>
        <v>3.8710324472640539E-3</v>
      </c>
      <c r="I59" s="147">
        <f>'3.4'!I59/'3.4.a'!$I$159</f>
        <v>4.4354936055342768E-3</v>
      </c>
      <c r="J59" s="147">
        <f>'3.4'!J59/'3.4.a'!$J$159</f>
        <v>3.5663241556207282E-3</v>
      </c>
      <c r="K59" s="147">
        <f>'3.4'!K59/'3.4.a'!$K$159</f>
        <v>3.5644101833843729E-3</v>
      </c>
      <c r="L59" s="147">
        <f>'3.4'!L59/'3.4.a'!$L$159</f>
        <v>3.3097341153323703E-3</v>
      </c>
      <c r="M59" s="147">
        <f>'3.4'!M59/'3.4.a'!$M$159</f>
        <v>3.089555604792522E-3</v>
      </c>
    </row>
    <row r="60" spans="1:13" ht="20.100000000000001" customHeight="1" x14ac:dyDescent="0.25">
      <c r="A60" s="125" t="s">
        <v>426</v>
      </c>
      <c r="B60" s="124" t="s">
        <v>252</v>
      </c>
      <c r="C60" s="147">
        <f>'3.4'!C60/'3.4.a'!$C$159</f>
        <v>4.5213638106312475E-4</v>
      </c>
      <c r="D60" s="147">
        <f>'3.4'!D60/'3.4.a'!$D$159</f>
        <v>1.9602851870106441E-5</v>
      </c>
      <c r="E60" s="147">
        <f>'3.4'!E60/'3.4.a'!$E$159</f>
        <v>-3.0177489644149481E-5</v>
      </c>
      <c r="F60" s="147">
        <f>'3.4'!F60/'3.4.a'!$F$159</f>
        <v>8.7013078027518435E-6</v>
      </c>
      <c r="G60" s="147">
        <f>'3.4'!G60/'3.4.a'!$G$159</f>
        <v>2.1225364702931487E-4</v>
      </c>
      <c r="H60" s="147">
        <f>'3.4'!H60/'3.4.a'!$H$159</f>
        <v>2.2085719672029709E-4</v>
      </c>
      <c r="I60" s="147">
        <f>'3.4'!I60/'3.4.a'!$I$159</f>
        <v>2.9186608781036861E-5</v>
      </c>
      <c r="J60" s="147">
        <f>'3.4'!J60/'3.4.a'!$J$159</f>
        <v>1.6918822298788011E-4</v>
      </c>
      <c r="K60" s="147">
        <f>'3.4'!K60/'3.4.a'!$K$159</f>
        <v>2.5373131795319378E-5</v>
      </c>
      <c r="L60" s="147">
        <f>'3.4'!L60/'3.4.a'!$L$159</f>
        <v>4.4956897451272898E-5</v>
      </c>
      <c r="M60" s="147">
        <f>'3.4'!M60/'3.4.a'!$M$159</f>
        <v>6.8274492059536309E-5</v>
      </c>
    </row>
    <row r="61" spans="1:13" ht="20.100000000000001" customHeight="1" x14ac:dyDescent="0.25">
      <c r="A61" s="125" t="s">
        <v>427</v>
      </c>
      <c r="B61" s="124" t="s">
        <v>253</v>
      </c>
      <c r="C61" s="147">
        <f>'3.4'!C61/'3.4.a'!$C$159</f>
        <v>5.1433334737574585E-6</v>
      </c>
      <c r="D61" s="147">
        <f>'3.4'!D61/'3.4.a'!$D$159</f>
        <v>6.2467384988330547E-6</v>
      </c>
      <c r="E61" s="147">
        <f>'3.4'!E61/'3.4.a'!$E$159</f>
        <v>6.6188595706847278E-6</v>
      </c>
      <c r="F61" s="147">
        <f>'3.4'!F61/'3.4.a'!$F$159</f>
        <v>1.294048275673862E-5</v>
      </c>
      <c r="G61" s="147">
        <f>'3.4'!G61/'3.4.a'!$G$159</f>
        <v>1.4774352949228002E-5</v>
      </c>
      <c r="H61" s="147">
        <f>'3.4'!H61/'3.4.a'!$H$159</f>
        <v>1.0133448344479214E-5</v>
      </c>
      <c r="I61" s="147">
        <f>'3.4'!I61/'3.4.a'!$I$159</f>
        <v>9.1514085672339992E-6</v>
      </c>
      <c r="J61" s="147">
        <f>'3.4'!J61/'3.4.a'!$J$159</f>
        <v>7.5873768345476585E-6</v>
      </c>
      <c r="K61" s="147">
        <f>'3.4'!K61/'3.4.a'!$K$159</f>
        <v>7.3937600666519986E-6</v>
      </c>
      <c r="L61" s="147">
        <f>'3.4'!L61/'3.4.a'!$L$159</f>
        <v>6.0206982218267228E-6</v>
      </c>
      <c r="M61" s="147">
        <f>'3.4'!M61/'3.4.a'!$M$159</f>
        <v>3.9197317196570124E-6</v>
      </c>
    </row>
    <row r="62" spans="1:13" ht="20.100000000000001" customHeight="1" x14ac:dyDescent="0.25">
      <c r="A62" s="125" t="s">
        <v>428</v>
      </c>
      <c r="B62" s="124" t="s">
        <v>254</v>
      </c>
      <c r="C62" s="147">
        <f>'3.4'!C62/'3.4.a'!$C$159</f>
        <v>-1.6746218754624151E-4</v>
      </c>
      <c r="D62" s="147">
        <f>'3.4'!D62/'3.4.a'!$D$159</f>
        <v>-7.1811760501711236E-4</v>
      </c>
      <c r="E62" s="147">
        <f>'3.4'!E62/'3.4.a'!$E$159</f>
        <v>-3.1158355730296012E-4</v>
      </c>
      <c r="F62" s="147">
        <f>'3.4'!F62/'3.4.a'!$F$159</f>
        <v>-5.8966519691673385E-4</v>
      </c>
      <c r="G62" s="147">
        <f>'3.4'!G62/'3.4.a'!$G$159</f>
        <v>-1.2462975217656211E-3</v>
      </c>
      <c r="H62" s="147">
        <f>'3.4'!H62/'3.4.a'!$H$159</f>
        <v>-7.9330650743430348E-4</v>
      </c>
      <c r="I62" s="147">
        <f>'3.4'!I62/'3.4.a'!$I$159</f>
        <v>-5.3385539204520811E-4</v>
      </c>
      <c r="J62" s="147">
        <f>'3.4'!J62/'3.4.a'!$J$159</f>
        <v>-1.3266109284624569E-3</v>
      </c>
      <c r="K62" s="147">
        <f>'3.4'!K62/'3.4.a'!$K$159</f>
        <v>-3.5995354676326475E-4</v>
      </c>
      <c r="L62" s="147">
        <f>'3.4'!L62/'3.4.a'!$L$159</f>
        <v>-8.8538128491484939E-4</v>
      </c>
      <c r="M62" s="147">
        <f>'3.4'!M62/'3.4.a'!$M$159</f>
        <v>-8.8529704565495221E-4</v>
      </c>
    </row>
    <row r="63" spans="1:13" ht="20.100000000000001" customHeight="1" x14ac:dyDescent="0.25">
      <c r="A63" s="126"/>
      <c r="B63" s="126" t="s">
        <v>429</v>
      </c>
      <c r="C63" s="96">
        <f>'3.4'!C63/'3.4.a'!$C$159</f>
        <v>6.4903337128956219E-3</v>
      </c>
      <c r="D63" s="96">
        <f>'3.4'!D63/'3.4.a'!$D$159</f>
        <v>5.4707167275348497E-3</v>
      </c>
      <c r="E63" s="96">
        <f>'3.4'!E63/'3.4.a'!$E$159</f>
        <v>1.4676303244981308E-2</v>
      </c>
      <c r="F63" s="96">
        <f>'3.4'!F63/'3.4.a'!$F$159</f>
        <v>4.6183399780370584E-3</v>
      </c>
      <c r="G63" s="96">
        <f>'3.4'!G63/'3.4.a'!$G$159</f>
        <v>-1.7269441643343889E-2</v>
      </c>
      <c r="H63" s="96">
        <f>'3.4'!H63/'3.4.a'!$H$159</f>
        <v>-5.1469378539375298E-2</v>
      </c>
      <c r="I63" s="96">
        <f>'3.4'!I63/'3.4.a'!$I$159</f>
        <v>-3.1346909609052905E-2</v>
      </c>
      <c r="J63" s="96">
        <f>'3.4'!J63/'3.4.a'!$J$159</f>
        <v>-4.4093240489873606E-2</v>
      </c>
      <c r="K63" s="96">
        <f>'3.4'!K63/'3.4.a'!$K$159</f>
        <v>-2.8580536792273761E-2</v>
      </c>
      <c r="L63" s="96">
        <f>'3.4'!L63/'3.4.a'!$L$159</f>
        <v>-1.5802360410933986E-2</v>
      </c>
      <c r="M63" s="96">
        <f>'3.4'!M63/'3.4.a'!$M$159</f>
        <v>-9.2578134358423714E-2</v>
      </c>
    </row>
    <row r="64" spans="1:13" ht="20.100000000000001" customHeight="1" x14ac:dyDescent="0.25">
      <c r="A64" s="126"/>
      <c r="B64" s="126" t="s">
        <v>430</v>
      </c>
      <c r="C64" s="96">
        <f>'3.4'!C64/'3.4.a'!$C$159</f>
        <v>1.5213856603503368E-2</v>
      </c>
      <c r="D64" s="96">
        <f>'3.4'!D64/'3.4.a'!$D$159</f>
        <v>2.2746802583339526E-2</v>
      </c>
      <c r="E64" s="96">
        <f>'3.4'!E64/'3.4.a'!$E$159</f>
        <v>2.2932640692076598E-2</v>
      </c>
      <c r="F64" s="96">
        <f>'3.4'!F64/'3.4.a'!$F$159</f>
        <v>1.7449773340019119E-2</v>
      </c>
      <c r="G64" s="96">
        <f>'3.4'!G64/'3.4.a'!$G$159</f>
        <v>-3.9907215331735907E-4</v>
      </c>
      <c r="H64" s="96">
        <f>'3.4'!H64/'3.4.a'!$H$159</f>
        <v>-1.3693271815963703E-2</v>
      </c>
      <c r="I64" s="96">
        <f>'3.4'!I64/'3.4.a'!$I$159</f>
        <v>-2.0664851457751682E-2</v>
      </c>
      <c r="J64" s="96">
        <f>'3.4'!J64/'3.4.a'!$J$159</f>
        <v>-2.3410114861609484E-2</v>
      </c>
      <c r="K64" s="96">
        <f>'3.4'!K64/'3.4.a'!$K$159</f>
        <v>-8.5905622813033135E-3</v>
      </c>
      <c r="L64" s="96">
        <f>'3.4'!L64/'3.4.a'!$L$159</f>
        <v>-1.1233400397175904E-2</v>
      </c>
      <c r="M64" s="96">
        <f>'3.4'!M64/'3.4.a'!$M$159</f>
        <v>-8.8486293711941569E-2</v>
      </c>
    </row>
    <row r="66" spans="1:13" s="136" customFormat="1" ht="20.100000000000001" customHeight="1" x14ac:dyDescent="0.25">
      <c r="A66" s="322" t="s">
        <v>622</v>
      </c>
      <c r="B66" s="322"/>
      <c r="C66" s="85">
        <v>2010</v>
      </c>
      <c r="D66" s="85">
        <v>2011</v>
      </c>
      <c r="E66" s="85">
        <v>2012</v>
      </c>
      <c r="F66" s="85">
        <v>2013</v>
      </c>
      <c r="G66" s="85">
        <v>2014</v>
      </c>
      <c r="H66" s="85">
        <v>2015</v>
      </c>
      <c r="I66" s="85">
        <v>2016</v>
      </c>
      <c r="J66" s="85">
        <v>2017</v>
      </c>
      <c r="K66" s="85">
        <v>2018</v>
      </c>
      <c r="L66" s="85">
        <v>2019</v>
      </c>
      <c r="M66" s="85">
        <v>2020</v>
      </c>
    </row>
    <row r="67" spans="1:13" ht="20.100000000000001" customHeight="1" x14ac:dyDescent="0.25">
      <c r="A67" s="18" t="s">
        <v>401</v>
      </c>
      <c r="B67" s="19" t="s">
        <v>826</v>
      </c>
      <c r="C67" s="96">
        <f>'3.4'!C67/'3.4.a'!$C$159</f>
        <v>0.12211859849529004</v>
      </c>
      <c r="D67" s="96">
        <f>'3.4'!D67/'3.4.a'!$D$159</f>
        <v>0.12015632408946354</v>
      </c>
      <c r="E67" s="96">
        <f>'3.4'!E67/'3.4.a'!$E$159</f>
        <v>0.11974009395354328</v>
      </c>
      <c r="F67" s="96">
        <f>'3.4'!F67/'3.4.a'!$F$159</f>
        <v>0.11986756350975353</v>
      </c>
      <c r="G67" s="96">
        <f>'3.4'!G67/'3.4.a'!$G$159</f>
        <v>0.11835653392922266</v>
      </c>
      <c r="H67" s="96">
        <f>'3.4'!H67/'3.4.a'!$H$159</f>
        <v>0.12138426349110182</v>
      </c>
      <c r="I67" s="96">
        <f>'3.4'!I67/'3.4.a'!$I$159</f>
        <v>0.12156788454402796</v>
      </c>
      <c r="J67" s="96">
        <f>'3.4'!J67/'3.4.a'!$J$159</f>
        <v>0.12111892343882805</v>
      </c>
      <c r="K67" s="96">
        <f>'3.4'!K67/'3.4.a'!$K$159</f>
        <v>0.12193631965311515</v>
      </c>
      <c r="L67" s="96">
        <f>'3.4'!L67/'3.4.a'!$L$159</f>
        <v>0.12329823847204084</v>
      </c>
      <c r="M67" s="96">
        <f>'3.4'!M67/'3.4.a'!$M$159</f>
        <v>0.13453975816677477</v>
      </c>
    </row>
    <row r="68" spans="1:13" ht="20.100000000000001" customHeight="1" x14ac:dyDescent="0.25">
      <c r="A68" s="137" t="s">
        <v>402</v>
      </c>
      <c r="B68" s="118" t="s">
        <v>242</v>
      </c>
      <c r="C68" s="146">
        <f>'3.4'!C68/'3.4.a'!$C$159</f>
        <v>7.7587101180559753E-2</v>
      </c>
      <c r="D68" s="146">
        <f>'3.4'!D68/'3.4.a'!$D$159</f>
        <v>7.6557976086442436E-2</v>
      </c>
      <c r="E68" s="146">
        <f>'3.4'!E68/'3.4.a'!$E$159</f>
        <v>7.6725806692208548E-2</v>
      </c>
      <c r="F68" s="146">
        <f>'3.4'!F68/'3.4.a'!$F$159</f>
        <v>7.7053365497583015E-2</v>
      </c>
      <c r="G68" s="146">
        <f>'3.4'!G68/'3.4.a'!$G$159</f>
        <v>7.5707793794746167E-2</v>
      </c>
      <c r="H68" s="146">
        <f>'3.4'!H68/'3.4.a'!$H$159</f>
        <v>7.6110731985632715E-2</v>
      </c>
      <c r="I68" s="146">
        <f>'3.4'!I68/'3.4.a'!$I$159</f>
        <v>7.631542299094575E-2</v>
      </c>
      <c r="J68" s="146">
        <f>'3.4'!J68/'3.4.a'!$J$159</f>
        <v>7.7673814699556504E-2</v>
      </c>
      <c r="K68" s="146">
        <f>'3.4'!K68/'3.4.a'!$K$159</f>
        <v>7.8745558787361641E-2</v>
      </c>
      <c r="L68" s="146">
        <f>'3.4'!L68/'3.4.a'!$L$159</f>
        <v>7.9349413637085572E-2</v>
      </c>
      <c r="M68" s="146">
        <f>'3.4'!M68/'3.4.a'!$M$159</f>
        <v>8.0871682088765995E-2</v>
      </c>
    </row>
    <row r="69" spans="1:13" ht="20.100000000000001" customHeight="1" x14ac:dyDescent="0.25">
      <c r="A69" s="21" t="s">
        <v>403</v>
      </c>
      <c r="B69" s="22" t="s">
        <v>256</v>
      </c>
      <c r="C69" s="97">
        <f>'3.4'!C69/'3.4.a'!$C$159</f>
        <v>0</v>
      </c>
      <c r="D69" s="97">
        <f>'3.4'!D69/'3.4.a'!$D$159</f>
        <v>0</v>
      </c>
      <c r="E69" s="97">
        <f>'3.4'!E69/'3.4.a'!$E$159</f>
        <v>0</v>
      </c>
      <c r="F69" s="97">
        <f>'3.4'!F69/'3.4.a'!$F$159</f>
        <v>0</v>
      </c>
      <c r="G69" s="97">
        <f>'3.4'!G69/'3.4.a'!$G$159</f>
        <v>0</v>
      </c>
      <c r="H69" s="97">
        <f>'3.4'!H69/'3.4.a'!$H$159</f>
        <v>0</v>
      </c>
      <c r="I69" s="97">
        <f>'3.4'!I69/'3.4.a'!$I$159</f>
        <v>0</v>
      </c>
      <c r="J69" s="97">
        <f>'3.4'!J69/'3.4.a'!$J$159</f>
        <v>0</v>
      </c>
      <c r="K69" s="97">
        <f>'3.4'!K69/'3.4.a'!$K$159</f>
        <v>0</v>
      </c>
      <c r="L69" s="97">
        <f>'3.4'!L69/'3.4.a'!$L$159</f>
        <v>0</v>
      </c>
      <c r="M69" s="97">
        <f>'3.4'!M69/'3.4.a'!$M$159</f>
        <v>0</v>
      </c>
    </row>
    <row r="70" spans="1:13" ht="20.100000000000001" customHeight="1" x14ac:dyDescent="0.25">
      <c r="A70" s="21" t="s">
        <v>404</v>
      </c>
      <c r="B70" s="22" t="s">
        <v>257</v>
      </c>
      <c r="C70" s="97">
        <f>'3.4'!C70/'3.4.a'!$C$159</f>
        <v>0</v>
      </c>
      <c r="D70" s="97">
        <f>'3.4'!D70/'3.4.a'!$D$159</f>
        <v>0</v>
      </c>
      <c r="E70" s="97">
        <f>'3.4'!E70/'3.4.a'!$E$159</f>
        <v>0</v>
      </c>
      <c r="F70" s="97">
        <f>'3.4'!F70/'3.4.a'!$F$159</f>
        <v>0</v>
      </c>
      <c r="G70" s="97">
        <f>'3.4'!G70/'3.4.a'!$G$159</f>
        <v>0</v>
      </c>
      <c r="H70" s="97">
        <f>'3.4'!H70/'3.4.a'!$H$159</f>
        <v>0</v>
      </c>
      <c r="I70" s="97">
        <f>'3.4'!I70/'3.4.a'!$I$159</f>
        <v>0</v>
      </c>
      <c r="J70" s="97">
        <f>'3.4'!J70/'3.4.a'!$J$159</f>
        <v>0</v>
      </c>
      <c r="K70" s="97">
        <f>'3.4'!K70/'3.4.a'!$K$159</f>
        <v>0</v>
      </c>
      <c r="L70" s="97">
        <f>'3.4'!L70/'3.4.a'!$L$159</f>
        <v>0</v>
      </c>
      <c r="M70" s="97">
        <f>'3.4'!M70/'3.4.a'!$M$159</f>
        <v>0</v>
      </c>
    </row>
    <row r="71" spans="1:13" ht="20.100000000000001" customHeight="1" x14ac:dyDescent="0.25">
      <c r="A71" s="21" t="s">
        <v>405</v>
      </c>
      <c r="B71" s="22" t="s">
        <v>258</v>
      </c>
      <c r="C71" s="97">
        <f>'3.4'!C71/'3.4.a'!$C$159</f>
        <v>6.3132329418759923E-3</v>
      </c>
      <c r="D71" s="97">
        <f>'3.4'!D71/'3.4.a'!$D$159</f>
        <v>6.3047143889153178E-3</v>
      </c>
      <c r="E71" s="97">
        <f>'3.4'!E71/'3.4.a'!$E$159</f>
        <v>6.4915731882648356E-3</v>
      </c>
      <c r="F71" s="97">
        <f>'3.4'!F71/'3.4.a'!$F$159</f>
        <v>6.4380754348425879E-3</v>
      </c>
      <c r="G71" s="97">
        <f>'3.4'!G71/'3.4.a'!$G$159</f>
        <v>6.5901037362061949E-3</v>
      </c>
      <c r="H71" s="97">
        <f>'3.4'!H71/'3.4.a'!$H$159</f>
        <v>7.2846672030410682E-3</v>
      </c>
      <c r="I71" s="97">
        <f>'3.4'!I71/'3.4.a'!$I$159</f>
        <v>7.5730296162938035E-3</v>
      </c>
      <c r="J71" s="97">
        <f>'3.4'!J71/'3.4.a'!$J$159</f>
        <v>7.4072740027004988E-3</v>
      </c>
      <c r="K71" s="97">
        <f>'3.4'!K71/'3.4.a'!$K$159</f>
        <v>7.3943134836477464E-3</v>
      </c>
      <c r="L71" s="97">
        <f>'3.4'!L71/'3.4.a'!$L$159</f>
        <v>7.5748067546676208E-3</v>
      </c>
      <c r="M71" s="97">
        <f>'3.4'!M71/'3.4.a'!$M$159</f>
        <v>7.8323632083827695E-3</v>
      </c>
    </row>
    <row r="72" spans="1:13" ht="20.100000000000001" customHeight="1" x14ac:dyDescent="0.25">
      <c r="A72" s="21" t="s">
        <v>406</v>
      </c>
      <c r="B72" s="22" t="s">
        <v>264</v>
      </c>
      <c r="C72" s="97">
        <f>'3.4'!C72/'3.4.a'!$C$159</f>
        <v>7.1273868238683757E-2</v>
      </c>
      <c r="D72" s="97">
        <f>'3.4'!D72/'3.4.a'!$D$159</f>
        <v>7.0253261697527131E-2</v>
      </c>
      <c r="E72" s="97">
        <f>'3.4'!E72/'3.4.a'!$E$159</f>
        <v>7.0234233503943713E-2</v>
      </c>
      <c r="F72" s="97">
        <f>'3.4'!F72/'3.4.a'!$F$159</f>
        <v>7.0615290062740421E-2</v>
      </c>
      <c r="G72" s="97">
        <f>'3.4'!G72/'3.4.a'!$G$159</f>
        <v>6.9117690058539974E-2</v>
      </c>
      <c r="H72" s="97">
        <f>'3.4'!H72/'3.4.a'!$H$159</f>
        <v>6.8826064782591637E-2</v>
      </c>
      <c r="I72" s="97">
        <f>'3.4'!I72/'3.4.a'!$I$159</f>
        <v>6.8742393374651947E-2</v>
      </c>
      <c r="J72" s="97">
        <f>'3.4'!J72/'3.4.a'!$J$159</f>
        <v>7.026654069685602E-2</v>
      </c>
      <c r="K72" s="97">
        <f>'3.4'!K72/'3.4.a'!$K$159</f>
        <v>7.1351245303713895E-2</v>
      </c>
      <c r="L72" s="97">
        <f>'3.4'!L72/'3.4.a'!$L$159</f>
        <v>7.1774606882417949E-2</v>
      </c>
      <c r="M72" s="97">
        <f>'3.4'!M72/'3.4.a'!$M$159</f>
        <v>7.3039318880383217E-2</v>
      </c>
    </row>
    <row r="73" spans="1:13" ht="20.100000000000001" customHeight="1" x14ac:dyDescent="0.25">
      <c r="A73" s="21" t="s">
        <v>407</v>
      </c>
      <c r="B73" s="22" t="s">
        <v>273</v>
      </c>
      <c r="C73" s="97">
        <f>'3.4'!C73/'3.4.a'!$C$159</f>
        <v>0</v>
      </c>
      <c r="D73" s="97">
        <f>'3.4'!D73/'3.4.a'!$D$159</f>
        <v>0</v>
      </c>
      <c r="E73" s="97">
        <f>'3.4'!E73/'3.4.a'!$E$159</f>
        <v>0</v>
      </c>
      <c r="F73" s="97">
        <f>'3.4'!F73/'3.4.a'!$F$159</f>
        <v>0</v>
      </c>
      <c r="G73" s="97">
        <f>'3.4'!G73/'3.4.a'!$G$159</f>
        <v>0</v>
      </c>
      <c r="H73" s="97">
        <f>'3.4'!H73/'3.4.a'!$H$159</f>
        <v>0</v>
      </c>
      <c r="I73" s="97">
        <f>'3.4'!I73/'3.4.a'!$I$159</f>
        <v>0</v>
      </c>
      <c r="J73" s="97">
        <f>'3.4'!J73/'3.4.a'!$J$159</f>
        <v>0</v>
      </c>
      <c r="K73" s="97">
        <f>'3.4'!K73/'3.4.a'!$K$159</f>
        <v>0</v>
      </c>
      <c r="L73" s="97">
        <f>'3.4'!L73/'3.4.a'!$L$159</f>
        <v>0</v>
      </c>
      <c r="M73" s="97">
        <f>'3.4'!M73/'3.4.a'!$M$159</f>
        <v>0</v>
      </c>
    </row>
    <row r="74" spans="1:13" ht="20.100000000000001" customHeight="1" x14ac:dyDescent="0.25">
      <c r="A74" s="21" t="s">
        <v>408</v>
      </c>
      <c r="B74" s="22" t="s">
        <v>278</v>
      </c>
      <c r="C74" s="97">
        <f>'3.4'!C74/'3.4.a'!$C$159</f>
        <v>0</v>
      </c>
      <c r="D74" s="97">
        <f>'3.4'!D74/'3.4.a'!$D$159</f>
        <v>0</v>
      </c>
      <c r="E74" s="97">
        <f>'3.4'!E74/'3.4.a'!$E$159</f>
        <v>0</v>
      </c>
      <c r="F74" s="97">
        <f>'3.4'!F74/'3.4.a'!$F$159</f>
        <v>0</v>
      </c>
      <c r="G74" s="97">
        <f>'3.4'!G74/'3.4.a'!$G$159</f>
        <v>0</v>
      </c>
      <c r="H74" s="97">
        <f>'3.4'!H74/'3.4.a'!$H$159</f>
        <v>0</v>
      </c>
      <c r="I74" s="97">
        <f>'3.4'!I74/'3.4.a'!$I$159</f>
        <v>0</v>
      </c>
      <c r="J74" s="97">
        <f>'3.4'!J74/'3.4.a'!$J$159</f>
        <v>0</v>
      </c>
      <c r="K74" s="97">
        <f>'3.4'!K74/'3.4.a'!$K$159</f>
        <v>0</v>
      </c>
      <c r="L74" s="97">
        <f>'3.4'!L74/'3.4.a'!$L$159</f>
        <v>0</v>
      </c>
      <c r="M74" s="97">
        <f>'3.4'!M74/'3.4.a'!$M$159</f>
        <v>0</v>
      </c>
    </row>
    <row r="75" spans="1:13" ht="20.100000000000001" customHeight="1" x14ac:dyDescent="0.25">
      <c r="A75" s="137" t="s">
        <v>409</v>
      </c>
      <c r="B75" s="118" t="s">
        <v>246</v>
      </c>
      <c r="C75" s="146">
        <f>'3.4'!C75/'3.4.a'!$C$159</f>
        <v>8.7222223809766668E-3</v>
      </c>
      <c r="D75" s="146">
        <f>'3.4'!D75/'3.4.a'!$D$159</f>
        <v>8.6466963366040733E-3</v>
      </c>
      <c r="E75" s="146">
        <f>'3.4'!E75/'3.4.a'!$E$159</f>
        <v>8.9277254082792395E-3</v>
      </c>
      <c r="F75" s="146">
        <f>'3.4'!F75/'3.4.a'!$F$159</f>
        <v>9.3561387380643665E-3</v>
      </c>
      <c r="G75" s="146">
        <f>'3.4'!G75/'3.4.a'!$G$159</f>
        <v>9.1811676795502586E-3</v>
      </c>
      <c r="H75" s="146">
        <f>'3.4'!H75/'3.4.a'!$H$159</f>
        <v>1.0577359655711587E-2</v>
      </c>
      <c r="I75" s="146">
        <f>'3.4'!I75/'3.4.a'!$I$159</f>
        <v>1.080416294490095E-2</v>
      </c>
      <c r="J75" s="146">
        <f>'3.4'!J75/'3.4.a'!$J$159</f>
        <v>1.0854379043413562E-2</v>
      </c>
      <c r="K75" s="146">
        <f>'3.4'!K75/'3.4.a'!$K$159</f>
        <v>1.0667405584128016E-2</v>
      </c>
      <c r="L75" s="146">
        <f>'3.4'!L75/'3.4.a'!$L$159</f>
        <v>1.1573398965192005E-2</v>
      </c>
      <c r="M75" s="146">
        <f>'3.4'!M75/'3.4.a'!$M$159</f>
        <v>1.1025572777452265E-2</v>
      </c>
    </row>
    <row r="76" spans="1:13" ht="20.100000000000001" customHeight="1" x14ac:dyDescent="0.25">
      <c r="A76" s="137" t="s">
        <v>410</v>
      </c>
      <c r="B76" s="118" t="s">
        <v>243</v>
      </c>
      <c r="C76" s="146">
        <f>'3.4'!C76/'3.4.a'!$C$159</f>
        <v>2.8233685244838859E-2</v>
      </c>
      <c r="D76" s="146">
        <f>'3.4'!D76/'3.4.a'!$D$159</f>
        <v>2.7637253301721201E-2</v>
      </c>
      <c r="E76" s="146">
        <f>'3.4'!E76/'3.4.a'!$E$159</f>
        <v>2.7089813672177998E-2</v>
      </c>
      <c r="F76" s="146">
        <f>'3.4'!F76/'3.4.a'!$F$159</f>
        <v>2.5442016739208748E-2</v>
      </c>
      <c r="G76" s="146">
        <f>'3.4'!G76/'3.4.a'!$G$159</f>
        <v>2.6038440926290728E-2</v>
      </c>
      <c r="H76" s="146">
        <f>'3.4'!H76/'3.4.a'!$H$159</f>
        <v>2.4714395099229625E-2</v>
      </c>
      <c r="I76" s="146">
        <f>'3.4'!I76/'3.4.a'!$I$159</f>
        <v>2.6232367755880046E-2</v>
      </c>
      <c r="J76" s="146">
        <f>'3.4'!J76/'3.4.a'!$J$159</f>
        <v>2.4218111626906312E-2</v>
      </c>
      <c r="K76" s="146">
        <f>'3.4'!K76/'3.4.a'!$K$159</f>
        <v>2.5534437058328346E-2</v>
      </c>
      <c r="L76" s="146">
        <f>'3.4'!L76/'3.4.a'!$L$159</f>
        <v>2.502287649654681E-2</v>
      </c>
      <c r="M76" s="146">
        <f>'3.4'!M76/'3.4.a'!$M$159</f>
        <v>3.4949153730701732E-2</v>
      </c>
    </row>
    <row r="77" spans="1:13" ht="20.100000000000001" customHeight="1" x14ac:dyDescent="0.25">
      <c r="A77" s="137" t="s">
        <v>411</v>
      </c>
      <c r="B77" s="118" t="s">
        <v>247</v>
      </c>
      <c r="C77" s="146">
        <f>'3.4'!C77/'3.4.a'!$C$159</f>
        <v>7.5755896889147497E-3</v>
      </c>
      <c r="D77" s="146">
        <f>'3.4'!D77/'3.4.a'!$D$159</f>
        <v>7.3143983646958297E-3</v>
      </c>
      <c r="E77" s="146">
        <f>'3.4'!E77/'3.4.a'!$E$159</f>
        <v>6.9967481808774828E-3</v>
      </c>
      <c r="F77" s="146">
        <f>'3.4'!F77/'3.4.a'!$F$159</f>
        <v>8.0160425348974051E-3</v>
      </c>
      <c r="G77" s="146">
        <f>'3.4'!G77/'3.4.a'!$G$159</f>
        <v>7.4291315286355158E-3</v>
      </c>
      <c r="H77" s="146">
        <f>'3.4'!H77/'3.4.a'!$H$159</f>
        <v>9.981776750527898E-3</v>
      </c>
      <c r="I77" s="146">
        <f>'3.4'!I77/'3.4.a'!$I$159</f>
        <v>8.2159308523012033E-3</v>
      </c>
      <c r="J77" s="146">
        <f>'3.4'!J77/'3.4.a'!$J$159</f>
        <v>8.3726180689516448E-3</v>
      </c>
      <c r="K77" s="146">
        <f>'3.4'!K77/'3.4.a'!$K$159</f>
        <v>6.9889182232971345E-3</v>
      </c>
      <c r="L77" s="146">
        <f>'3.4'!L77/'3.4.a'!$L$159</f>
        <v>7.352549373216468E-3</v>
      </c>
      <c r="M77" s="146">
        <f>'3.4'!M77/'3.4.a'!$M$159</f>
        <v>7.6933495698547627E-3</v>
      </c>
    </row>
    <row r="78" spans="1:13" ht="20.100000000000001" customHeight="1" x14ac:dyDescent="0.25">
      <c r="A78" s="123" t="s">
        <v>412</v>
      </c>
      <c r="B78" s="121" t="s">
        <v>827</v>
      </c>
      <c r="C78" s="148">
        <f>'3.4'!C78/'3.4.a'!$C$159</f>
        <v>4.7983621436875108E-4</v>
      </c>
      <c r="D78" s="148">
        <f>'3.4'!D78/'3.4.a'!$D$159</f>
        <v>4.5701108627966088E-4</v>
      </c>
      <c r="E78" s="148">
        <f>'3.4'!E78/'3.4.a'!$E$159</f>
        <v>5.4552312782265525E-4</v>
      </c>
      <c r="F78" s="148">
        <f>'3.4'!F78/'3.4.a'!$F$159</f>
        <v>4.7133748977816985E-4</v>
      </c>
      <c r="G78" s="148">
        <f>'3.4'!G78/'3.4.a'!$G$159</f>
        <v>7.0666577878218543E-4</v>
      </c>
      <c r="H78" s="148">
        <f>'3.4'!H78/'3.4.a'!$H$159</f>
        <v>7.2649117238368145E-4</v>
      </c>
      <c r="I78" s="148">
        <f>'3.4'!I78/'3.4.a'!$I$159</f>
        <v>5.0515345388401354E-4</v>
      </c>
      <c r="J78" s="148">
        <f>'3.4'!J78/'3.4.a'!$J$159</f>
        <v>4.1410352218542828E-4</v>
      </c>
      <c r="K78" s="148">
        <f>'3.4'!K78/'3.4.a'!$K$159</f>
        <v>2.9172813216775466E-4</v>
      </c>
      <c r="L78" s="148">
        <f>'3.4'!L78/'3.4.a'!$L$159</f>
        <v>2.2903275170412961E-4</v>
      </c>
      <c r="M78" s="148">
        <f>'3.4'!M78/'3.4.a'!$M$159</f>
        <v>6.3495387720833373E-5</v>
      </c>
    </row>
    <row r="79" spans="1:13" ht="20.100000000000001" customHeight="1" x14ac:dyDescent="0.25">
      <c r="A79" s="123" t="s">
        <v>413</v>
      </c>
      <c r="B79" s="121" t="s">
        <v>395</v>
      </c>
      <c r="C79" s="148">
        <f>'3.4'!C79/'3.4.a'!$C$159</f>
        <v>7.0957534745459986E-3</v>
      </c>
      <c r="D79" s="148">
        <f>'3.4'!D79/'3.4.a'!$D$159</f>
        <v>6.857387278416169E-3</v>
      </c>
      <c r="E79" s="148">
        <f>'3.4'!E79/'3.4.a'!$E$159</f>
        <v>6.4512250530548276E-3</v>
      </c>
      <c r="F79" s="148">
        <f>'3.4'!F79/'3.4.a'!$F$159</f>
        <v>7.5447050451192344E-3</v>
      </c>
      <c r="G79" s="148">
        <f>'3.4'!G79/'3.4.a'!$G$159</f>
        <v>6.72246574985333E-3</v>
      </c>
      <c r="H79" s="148">
        <f>'3.4'!H79/'3.4.a'!$H$159</f>
        <v>9.2552855781442168E-3</v>
      </c>
      <c r="I79" s="148">
        <f>'3.4'!I79/'3.4.a'!$I$159</f>
        <v>7.7107773984171901E-3</v>
      </c>
      <c r="J79" s="148">
        <f>'3.4'!J79/'3.4.a'!$J$159</f>
        <v>7.9585145467662172E-3</v>
      </c>
      <c r="K79" s="148">
        <f>'3.4'!K79/'3.4.a'!$K$159</f>
        <v>6.6971900911293805E-3</v>
      </c>
      <c r="L79" s="148">
        <f>'3.4'!L79/'3.4.a'!$L$159</f>
        <v>7.123516621512338E-3</v>
      </c>
      <c r="M79" s="148">
        <f>'3.4'!M79/'3.4.a'!$M$159</f>
        <v>7.6298541821339296E-3</v>
      </c>
    </row>
    <row r="80" spans="1:13" ht="20.100000000000001" customHeight="1" x14ac:dyDescent="0.25">
      <c r="A80" s="18" t="s">
        <v>414</v>
      </c>
      <c r="B80" s="19" t="s">
        <v>828</v>
      </c>
      <c r="C80" s="96">
        <f>'3.4'!C80/'3.4.a'!$C$159</f>
        <v>0.12144359163620867</v>
      </c>
      <c r="D80" s="96">
        <f>'3.4'!D80/'3.4.a'!$D$159</f>
        <v>0.11514701754044586</v>
      </c>
      <c r="E80" s="96">
        <f>'3.4'!E80/'3.4.a'!$E$159</f>
        <v>0.11798598045942628</v>
      </c>
      <c r="F80" s="96">
        <f>'3.4'!F80/'3.4.a'!$F$159</f>
        <v>0.12070934786552628</v>
      </c>
      <c r="G80" s="96">
        <f>'3.4'!G80/'3.4.a'!$G$159</f>
        <v>0.12263952214304934</v>
      </c>
      <c r="H80" s="96">
        <f>'3.4'!H80/'3.4.a'!$H$159</f>
        <v>0.12286783205529586</v>
      </c>
      <c r="I80" s="96">
        <f>'3.4'!I80/'3.4.a'!$I$159</f>
        <v>0.12110577893941614</v>
      </c>
      <c r="J80" s="96">
        <f>'3.4'!J80/'3.4.a'!$J$159</f>
        <v>0.12082319833621363</v>
      </c>
      <c r="K80" s="96">
        <f>'3.4'!K80/'3.4.a'!$K$159</f>
        <v>0.12142636560978394</v>
      </c>
      <c r="L80" s="96">
        <f>'3.4'!L80/'3.4.a'!$L$159</f>
        <v>0.12308939505852773</v>
      </c>
      <c r="M80" s="96">
        <f>'3.4'!M80/'3.4.a'!$M$159</f>
        <v>0.12274115134834558</v>
      </c>
    </row>
    <row r="81" spans="1:13" ht="20.100000000000001" customHeight="1" x14ac:dyDescent="0.25">
      <c r="A81" s="137" t="s">
        <v>415</v>
      </c>
      <c r="B81" s="118" t="s">
        <v>730</v>
      </c>
      <c r="C81" s="146">
        <f>'3.4'!C81/'3.4.a'!$C$159</f>
        <v>0.1111340844389118</v>
      </c>
      <c r="D81" s="146">
        <f>'3.4'!D81/'3.4.a'!$D$159</f>
        <v>0.10836980716584876</v>
      </c>
      <c r="E81" s="146">
        <f>'3.4'!E81/'3.4.a'!$E$159</f>
        <v>0.11126130975583047</v>
      </c>
      <c r="F81" s="146">
        <f>'3.4'!F81/'3.4.a'!$F$159</f>
        <v>0.11218238888352663</v>
      </c>
      <c r="G81" s="146">
        <f>'3.4'!G81/'3.4.a'!$G$159</f>
        <v>0.11267528835434575</v>
      </c>
      <c r="H81" s="146">
        <f>'3.4'!H81/'3.4.a'!$H$159</f>
        <v>0.11713303083411505</v>
      </c>
      <c r="I81" s="146">
        <f>'3.4'!I81/'3.4.a'!$I$159</f>
        <v>0.11633123530570771</v>
      </c>
      <c r="J81" s="146">
        <f>'3.4'!J81/'3.4.a'!$J$159</f>
        <v>0.11619145449004846</v>
      </c>
      <c r="K81" s="146">
        <f>'3.4'!K81/'3.4.a'!$K$159</f>
        <v>0.11641796360976994</v>
      </c>
      <c r="L81" s="146">
        <f>'3.4'!L81/'3.4.a'!$L$159</f>
        <v>0.1193874054169345</v>
      </c>
      <c r="M81" s="146">
        <f>'3.4'!M81/'3.4.a'!$M$159</f>
        <v>0.11820879666166931</v>
      </c>
    </row>
    <row r="82" spans="1:13" ht="20.100000000000001" customHeight="1" x14ac:dyDescent="0.25">
      <c r="A82" s="125" t="s">
        <v>417</v>
      </c>
      <c r="B82" s="124" t="s">
        <v>244</v>
      </c>
      <c r="C82" s="147">
        <f>'3.4'!C82/'3.4.a'!$C$159</f>
        <v>4.2737827247050462E-2</v>
      </c>
      <c r="D82" s="147">
        <f>'3.4'!D82/'3.4.a'!$D$159</f>
        <v>4.2330128969993941E-2</v>
      </c>
      <c r="E82" s="147">
        <f>'3.4'!E82/'3.4.a'!$E$159</f>
        <v>4.3323120031560872E-2</v>
      </c>
      <c r="F82" s="147">
        <f>'3.4'!F82/'3.4.a'!$F$159</f>
        <v>4.4587518562884933E-2</v>
      </c>
      <c r="G82" s="147">
        <f>'3.4'!G82/'3.4.a'!$G$159</f>
        <v>4.484336157739819E-2</v>
      </c>
      <c r="H82" s="147">
        <f>'3.4'!H82/'3.4.a'!$H$159</f>
        <v>4.7437228807722831E-2</v>
      </c>
      <c r="I82" s="147">
        <f>'3.4'!I82/'3.4.a'!$I$159</f>
        <v>4.7299714425498234E-2</v>
      </c>
      <c r="J82" s="147">
        <f>'3.4'!J82/'3.4.a'!$J$159</f>
        <v>4.7307821159694001E-2</v>
      </c>
      <c r="K82" s="147">
        <f>'3.4'!K82/'3.4.a'!$K$159</f>
        <v>4.6401374059775485E-2</v>
      </c>
      <c r="L82" s="147">
        <f>'3.4'!L82/'3.4.a'!$L$159</f>
        <v>4.6844837515737925E-2</v>
      </c>
      <c r="M82" s="147">
        <f>'3.4'!M82/'3.4.a'!$M$159</f>
        <v>4.4908391315985979E-2</v>
      </c>
    </row>
    <row r="83" spans="1:13" ht="20.100000000000001" customHeight="1" x14ac:dyDescent="0.25">
      <c r="A83" s="125" t="s">
        <v>418</v>
      </c>
      <c r="B83" s="124" t="s">
        <v>245</v>
      </c>
      <c r="C83" s="147">
        <f>'3.4'!C83/'3.4.a'!$C$159</f>
        <v>1.6654959441412071E-2</v>
      </c>
      <c r="D83" s="147">
        <f>'3.4'!D83/'3.4.a'!$D$159</f>
        <v>1.5772606951824589E-2</v>
      </c>
      <c r="E83" s="147">
        <f>'3.4'!E83/'3.4.a'!$E$159</f>
        <v>1.640368690223528E-2</v>
      </c>
      <c r="F83" s="147">
        <f>'3.4'!F83/'3.4.a'!$F$159</f>
        <v>1.6798354656977547E-2</v>
      </c>
      <c r="G83" s="147">
        <f>'3.4'!G83/'3.4.a'!$G$159</f>
        <v>1.6735032198528E-2</v>
      </c>
      <c r="H83" s="147">
        <f>'3.4'!H83/'3.4.a'!$H$159</f>
        <v>1.5010679832867649E-2</v>
      </c>
      <c r="I83" s="147">
        <f>'3.4'!I83/'3.4.a'!$I$159</f>
        <v>1.5328496286734395E-2</v>
      </c>
      <c r="J83" s="147">
        <f>'3.4'!J83/'3.4.a'!$J$159</f>
        <v>1.5375307490654841E-2</v>
      </c>
      <c r="K83" s="147">
        <f>'3.4'!K83/'3.4.a'!$K$159</f>
        <v>1.5607301375342102E-2</v>
      </c>
      <c r="L83" s="147">
        <f>'3.4'!L83/'3.4.a'!$L$159</f>
        <v>1.6427175142876688E-2</v>
      </c>
      <c r="M83" s="147">
        <f>'3.4'!M83/'3.4.a'!$M$159</f>
        <v>1.5675602209571642E-2</v>
      </c>
    </row>
    <row r="84" spans="1:13" ht="20.100000000000001" customHeight="1" x14ac:dyDescent="0.25">
      <c r="A84" s="125" t="s">
        <v>419</v>
      </c>
      <c r="B84" s="124" t="s">
        <v>829</v>
      </c>
      <c r="C84" s="147">
        <f>'3.4'!C84/'3.4.a'!$C$159</f>
        <v>5.7436397753071735E-3</v>
      </c>
      <c r="D84" s="147">
        <f>'3.4'!D84/'3.4.a'!$D$159</f>
        <v>5.5612957614569409E-3</v>
      </c>
      <c r="E84" s="147">
        <f>'3.4'!E84/'3.4.a'!$E$159</f>
        <v>5.3722102119054893E-3</v>
      </c>
      <c r="F84" s="147">
        <f>'3.4'!F84/'3.4.a'!$F$159</f>
        <v>5.3947470612068218E-3</v>
      </c>
      <c r="G84" s="147">
        <f>'3.4'!G84/'3.4.a'!$G$159</f>
        <v>3.9902247681195754E-3</v>
      </c>
      <c r="H84" s="147">
        <f>'3.4'!H84/'3.4.a'!$H$159</f>
        <v>6.0698542849631099E-3</v>
      </c>
      <c r="I84" s="147">
        <f>'3.4'!I84/'3.4.a'!$I$159</f>
        <v>2.8256362829173045E-3</v>
      </c>
      <c r="J84" s="147">
        <f>'3.4'!J84/'3.4.a'!$J$159</f>
        <v>3.0002680642544871E-3</v>
      </c>
      <c r="K84" s="147">
        <f>'3.4'!K84/'3.4.a'!$K$159</f>
        <v>3.0160894767667216E-3</v>
      </c>
      <c r="L84" s="147">
        <f>'3.4'!L84/'3.4.a'!$L$159</f>
        <v>2.934372288240469E-3</v>
      </c>
      <c r="M84" s="147">
        <f>'3.4'!M84/'3.4.a'!$M$159</f>
        <v>7.4937204875598644E-4</v>
      </c>
    </row>
    <row r="85" spans="1:13" ht="20.100000000000001" customHeight="1" x14ac:dyDescent="0.25">
      <c r="A85" s="125" t="s">
        <v>420</v>
      </c>
      <c r="B85" s="124" t="s">
        <v>248</v>
      </c>
      <c r="C85" s="147">
        <f>'3.4'!C85/'3.4.a'!$C$159</f>
        <v>4.3490595732159958E-5</v>
      </c>
      <c r="D85" s="147">
        <f>'3.4'!D85/'3.4.a'!$D$159</f>
        <v>3.4553850015835008E-5</v>
      </c>
      <c r="E85" s="147">
        <f>'3.4'!E85/'3.4.a'!$E$159</f>
        <v>3.5058690790402841E-5</v>
      </c>
      <c r="F85" s="147">
        <f>'3.4'!F85/'3.4.a'!$F$159</f>
        <v>7.0674984380916957E-5</v>
      </c>
      <c r="G85" s="147">
        <f>'3.4'!G85/'3.4.a'!$G$159</f>
        <v>5.7958102877805019E-5</v>
      </c>
      <c r="H85" s="147">
        <f>'3.4'!H85/'3.4.a'!$H$159</f>
        <v>5.410848741624745E-5</v>
      </c>
      <c r="I85" s="147">
        <f>'3.4'!I85/'3.4.a'!$I$159</f>
        <v>1.3247560255740331E-4</v>
      </c>
      <c r="J85" s="147">
        <f>'3.4'!J85/'3.4.a'!$J$159</f>
        <v>1.2717402041825677E-4</v>
      </c>
      <c r="K85" s="147">
        <f>'3.4'!K85/'3.4.a'!$K$159</f>
        <v>1.0442359076152238E-4</v>
      </c>
      <c r="L85" s="147">
        <f>'3.4'!L85/'3.4.a'!$L$159</f>
        <v>9.2153451960761415E-5</v>
      </c>
      <c r="M85" s="147">
        <f>'3.4'!M85/'3.4.a'!$M$159</f>
        <v>8.4877770665753795E-5</v>
      </c>
    </row>
    <row r="86" spans="1:13" ht="20.100000000000001" customHeight="1" x14ac:dyDescent="0.25">
      <c r="A86" s="125" t="s">
        <v>421</v>
      </c>
      <c r="B86" s="124" t="s">
        <v>243</v>
      </c>
      <c r="C86" s="147">
        <f>'3.4'!C86/'3.4.a'!$C$159</f>
        <v>2.2625457796990572E-2</v>
      </c>
      <c r="D86" s="147">
        <f>'3.4'!D86/'3.4.a'!$D$159</f>
        <v>2.1637565058506666E-2</v>
      </c>
      <c r="E86" s="147">
        <f>'3.4'!E86/'3.4.a'!$E$159</f>
        <v>2.2181038195938904E-2</v>
      </c>
      <c r="F86" s="147">
        <f>'3.4'!F86/'3.4.a'!$F$159</f>
        <v>2.1554230640818017E-2</v>
      </c>
      <c r="G86" s="147">
        <f>'3.4'!G86/'3.4.a'!$G$159</f>
        <v>2.1955890786649414E-2</v>
      </c>
      <c r="H86" s="147">
        <f>'3.4'!H86/'3.4.a'!$H$159</f>
        <v>2.1596175196922439E-2</v>
      </c>
      <c r="I86" s="147">
        <f>'3.4'!I86/'3.4.a'!$I$159</f>
        <v>2.1660841830590544E-2</v>
      </c>
      <c r="J86" s="147">
        <f>'3.4'!J86/'3.4.a'!$J$159</f>
        <v>2.1498786113104341E-2</v>
      </c>
      <c r="K86" s="147">
        <f>'3.4'!K86/'3.4.a'!$K$159</f>
        <v>2.1697968727238285E-2</v>
      </c>
      <c r="L86" s="147">
        <f>'3.4'!L86/'3.4.a'!$L$159</f>
        <v>2.1923656823655168E-2</v>
      </c>
      <c r="M86" s="147">
        <f>'3.4'!M86/'3.4.a'!$M$159</f>
        <v>2.301988818489516E-2</v>
      </c>
    </row>
    <row r="87" spans="1:13" ht="20.100000000000001" customHeight="1" x14ac:dyDescent="0.25">
      <c r="A87" s="125" t="s">
        <v>422</v>
      </c>
      <c r="B87" s="124" t="s">
        <v>580</v>
      </c>
      <c r="C87" s="147">
        <f>'3.4'!C87/'3.4.a'!$C$159</f>
        <v>1.8177054215962479E-2</v>
      </c>
      <c r="D87" s="147">
        <f>'3.4'!D87/'3.4.a'!$D$159</f>
        <v>1.8160182935171108E-2</v>
      </c>
      <c r="E87" s="147">
        <f>'3.4'!E87/'3.4.a'!$E$159</f>
        <v>1.9094711620994204E-2</v>
      </c>
      <c r="F87" s="147">
        <f>'3.4'!F87/'3.4.a'!$F$159</f>
        <v>1.8950267994309045E-2</v>
      </c>
      <c r="G87" s="147">
        <f>'3.4'!G87/'3.4.a'!$G$159</f>
        <v>2.0169029092326929E-2</v>
      </c>
      <c r="H87" s="147">
        <f>'3.4'!H87/'3.4.a'!$H$159</f>
        <v>2.1514820912333942E-2</v>
      </c>
      <c r="I87" s="147">
        <f>'3.4'!I87/'3.4.a'!$I$159</f>
        <v>2.3054972548860107E-2</v>
      </c>
      <c r="J87" s="147">
        <f>'3.4'!J87/'3.4.a'!$J$159</f>
        <v>2.3613759923430056E-2</v>
      </c>
      <c r="K87" s="147">
        <f>'3.4'!K87/'3.4.a'!$K$159</f>
        <v>2.4396894969266041E-2</v>
      </c>
      <c r="L87" s="147">
        <f>'3.4'!L87/'3.4.a'!$L$159</f>
        <v>2.6086288014016606E-2</v>
      </c>
      <c r="M87" s="147">
        <f>'3.4'!M87/'3.4.a'!$M$159</f>
        <v>2.782382605457398E-2</v>
      </c>
    </row>
    <row r="88" spans="1:13" ht="20.100000000000001" customHeight="1" x14ac:dyDescent="0.25">
      <c r="A88" s="125" t="s">
        <v>423</v>
      </c>
      <c r="B88" s="124" t="s">
        <v>398</v>
      </c>
      <c r="C88" s="147">
        <f>'3.4'!C88/'3.4.a'!$C$159</f>
        <v>5.1516553664569045E-3</v>
      </c>
      <c r="D88" s="147">
        <f>'3.4'!D88/'3.4.a'!$D$159</f>
        <v>4.8734736388796737E-3</v>
      </c>
      <c r="E88" s="147">
        <f>'3.4'!E88/'3.4.a'!$E$159</f>
        <v>4.8514841024053044E-3</v>
      </c>
      <c r="F88" s="147">
        <f>'3.4'!F88/'3.4.a'!$F$159</f>
        <v>4.8265949829493617E-3</v>
      </c>
      <c r="G88" s="147">
        <f>'3.4'!G88/'3.4.a'!$G$159</f>
        <v>4.923791828445827E-3</v>
      </c>
      <c r="H88" s="147">
        <f>'3.4'!H88/'3.4.a'!$H$159</f>
        <v>5.4501633118888308E-3</v>
      </c>
      <c r="I88" s="147">
        <f>'3.4'!I88/'3.4.a'!$I$159</f>
        <v>6.0290983285497248E-3</v>
      </c>
      <c r="J88" s="147">
        <f>'3.4'!J88/'3.4.a'!$J$159</f>
        <v>5.2683377184924666E-3</v>
      </c>
      <c r="K88" s="147">
        <f>'3.4'!K88/'3.4.a'!$K$159</f>
        <v>5.1939114106198036E-3</v>
      </c>
      <c r="L88" s="147">
        <f>'3.4'!L88/'3.4.a'!$L$159</f>
        <v>5.0789221804468819E-3</v>
      </c>
      <c r="M88" s="147">
        <f>'3.4'!M88/'3.4.a'!$M$159</f>
        <v>5.9468390772208155E-3</v>
      </c>
    </row>
    <row r="89" spans="1:13" ht="20.100000000000001" customHeight="1" x14ac:dyDescent="0.25">
      <c r="A89" s="137" t="s">
        <v>424</v>
      </c>
      <c r="B89" s="118" t="s">
        <v>830</v>
      </c>
      <c r="C89" s="146">
        <f>'3.4'!C89/'3.4.a'!$C$159</f>
        <v>1.0309507197296871E-2</v>
      </c>
      <c r="D89" s="146">
        <f>'3.4'!D89/'3.4.a'!$D$159</f>
        <v>6.7772103745970969E-3</v>
      </c>
      <c r="E89" s="146">
        <f>'3.4'!E89/'3.4.a'!$E$159</f>
        <v>6.7246707035958043E-3</v>
      </c>
      <c r="F89" s="146">
        <f>'3.4'!F89/'3.4.a'!$F$159</f>
        <v>8.5269589819996477E-3</v>
      </c>
      <c r="G89" s="146">
        <f>'3.4'!G89/'3.4.a'!$G$159</f>
        <v>9.9642337887035914E-3</v>
      </c>
      <c r="H89" s="146">
        <f>'3.4'!H89/'3.4.a'!$H$159</f>
        <v>5.7348012211808066E-3</v>
      </c>
      <c r="I89" s="146">
        <f>'3.4'!I89/'3.4.a'!$I$159</f>
        <v>4.7745436337084295E-3</v>
      </c>
      <c r="J89" s="146">
        <f>'3.4'!J89/'3.4.a'!$J$159</f>
        <v>4.6317438461651837E-3</v>
      </c>
      <c r="K89" s="146">
        <f>'3.4'!K89/'3.4.a'!$K$159</f>
        <v>5.0084020000139926E-3</v>
      </c>
      <c r="L89" s="146">
        <f>'3.4'!L89/'3.4.a'!$L$159</f>
        <v>3.7019896415932327E-3</v>
      </c>
      <c r="M89" s="146">
        <f>'3.4'!M89/'3.4.a'!$M$159</f>
        <v>4.5323546866762746E-3</v>
      </c>
    </row>
    <row r="90" spans="1:13" ht="20.100000000000001" customHeight="1" x14ac:dyDescent="0.25">
      <c r="A90" s="125" t="s">
        <v>425</v>
      </c>
      <c r="B90" s="124" t="s">
        <v>318</v>
      </c>
      <c r="C90" s="147">
        <f>'3.4'!C90/'3.4.a'!$C$159</f>
        <v>1.0282114470802654E-2</v>
      </c>
      <c r="D90" s="147">
        <f>'3.4'!D90/'3.4.a'!$D$159</f>
        <v>6.7616580564562219E-3</v>
      </c>
      <c r="E90" s="147">
        <f>'3.4'!E90/'3.4.a'!$E$159</f>
        <v>6.6902699539509621E-3</v>
      </c>
      <c r="F90" s="147">
        <f>'3.4'!F90/'3.4.a'!$F$159</f>
        <v>8.5010708303481508E-3</v>
      </c>
      <c r="G90" s="147">
        <f>'3.4'!G90/'3.4.a'!$G$159</f>
        <v>9.924899710008022E-3</v>
      </c>
      <c r="H90" s="147">
        <f>'3.4'!H90/'3.4.a'!$H$159</f>
        <v>5.7259464609600037E-3</v>
      </c>
      <c r="I90" s="147">
        <f>'3.4'!I90/'3.4.a'!$I$159</f>
        <v>4.7654247133967148E-3</v>
      </c>
      <c r="J90" s="147">
        <f>'3.4'!J90/'3.4.a'!$J$159</f>
        <v>4.6193764285255559E-3</v>
      </c>
      <c r="K90" s="147">
        <f>'3.4'!K90/'3.4.a'!$K$159</f>
        <v>4.9893727153551021E-3</v>
      </c>
      <c r="L90" s="147">
        <f>'3.4'!L90/'3.4.a'!$L$159</f>
        <v>3.7007476883835419E-3</v>
      </c>
      <c r="M90" s="147">
        <f>'3.4'!M90/'3.4.a'!$M$159</f>
        <v>4.5205093846040663E-3</v>
      </c>
    </row>
    <row r="91" spans="1:13" ht="20.100000000000001" customHeight="1" x14ac:dyDescent="0.25">
      <c r="A91" s="125" t="s">
        <v>426</v>
      </c>
      <c r="B91" s="124" t="s">
        <v>252</v>
      </c>
      <c r="C91" s="147">
        <f>'3.4'!C91/'3.4.a'!$C$159</f>
        <v>2.7390381316963133E-5</v>
      </c>
      <c r="D91" s="147">
        <f>'3.4'!D91/'3.4.a'!$D$159</f>
        <v>1.5551949091738334E-5</v>
      </c>
      <c r="E91" s="147">
        <f>'3.4'!E91/'3.4.a'!$E$159</f>
        <v>3.4400749644842108E-5</v>
      </c>
      <c r="F91" s="147">
        <f>'3.4'!F91/'3.4.a'!$F$159</f>
        <v>2.585930063269712E-5</v>
      </c>
      <c r="G91" s="147">
        <f>'3.4'!G91/'3.4.a'!$G$159</f>
        <v>3.9334078695569937E-5</v>
      </c>
      <c r="H91" s="147">
        <f>'3.4'!H91/'3.4.a'!$H$159</f>
        <v>8.8547602208017053E-6</v>
      </c>
      <c r="I91" s="147">
        <f>'3.4'!I91/'3.4.a'!$I$159</f>
        <v>9.1177908653048611E-6</v>
      </c>
      <c r="J91" s="147">
        <f>'3.4'!J91/'3.4.a'!$J$159</f>
        <v>1.2367417639628054E-5</v>
      </c>
      <c r="K91" s="147">
        <f>'3.4'!K91/'3.4.a'!$K$159</f>
        <v>1.9029284658889651E-5</v>
      </c>
      <c r="L91" s="147">
        <f>'3.4'!L91/'3.4.a'!$L$159</f>
        <v>7.4517646668271039E-6</v>
      </c>
      <c r="M91" s="147">
        <f>'3.4'!M91/'3.4.a'!$M$159</f>
        <v>1.0216766059891454E-5</v>
      </c>
    </row>
    <row r="92" spans="1:13" ht="20.100000000000001" customHeight="1" x14ac:dyDescent="0.25">
      <c r="A92" s="125" t="s">
        <v>427</v>
      </c>
      <c r="B92" s="124" t="s">
        <v>253</v>
      </c>
      <c r="C92" s="147">
        <f>'3.4'!C92/'3.4.a'!$C$159</f>
        <v>2.3451772547915549E-9</v>
      </c>
      <c r="D92" s="147">
        <f>'3.4'!D92/'3.4.a'!$D$159</f>
        <v>3.6904913693548689E-10</v>
      </c>
      <c r="E92" s="147">
        <f>'3.4'!E92/'3.4.a'!$E$159</f>
        <v>0</v>
      </c>
      <c r="F92" s="147">
        <f>'3.4'!F92/'3.4.a'!$F$159</f>
        <v>2.8851018799355319E-8</v>
      </c>
      <c r="G92" s="147">
        <f>'3.4'!G92/'3.4.a'!$G$159</f>
        <v>0</v>
      </c>
      <c r="H92" s="147">
        <f>'3.4'!H92/'3.4.a'!$H$159</f>
        <v>0</v>
      </c>
      <c r="I92" s="147">
        <f>'3.4'!I92/'3.4.a'!$I$159</f>
        <v>1.1294464095673413E-9</v>
      </c>
      <c r="J92" s="147">
        <f>'3.4'!J92/'3.4.a'!$J$159</f>
        <v>0</v>
      </c>
      <c r="K92" s="147">
        <f>'3.4'!K92/'3.4.a'!$K$159</f>
        <v>0</v>
      </c>
      <c r="L92" s="147">
        <f>'3.4'!L92/'3.4.a'!$L$159</f>
        <v>5.1034669492941705E-10</v>
      </c>
      <c r="M92" s="147">
        <f>'3.4'!M92/'3.4.a'!$M$159</f>
        <v>1.6285360123168525E-6</v>
      </c>
    </row>
    <row r="93" spans="1:13" ht="20.100000000000001" customHeight="1" x14ac:dyDescent="0.25">
      <c r="A93" s="125" t="s">
        <v>428</v>
      </c>
      <c r="B93" s="124" t="s">
        <v>254</v>
      </c>
      <c r="C93" s="147">
        <f>'3.4'!C93/'3.4.a'!$C$159</f>
        <v>0</v>
      </c>
      <c r="D93" s="147">
        <f>'3.4'!D93/'3.4.a'!$D$159</f>
        <v>0</v>
      </c>
      <c r="E93" s="147">
        <f>'3.4'!E93/'3.4.a'!$E$159</f>
        <v>0</v>
      </c>
      <c r="F93" s="147">
        <f>'3.4'!F93/'3.4.a'!$F$159</f>
        <v>0</v>
      </c>
      <c r="G93" s="147">
        <f>'3.4'!G93/'3.4.a'!$G$159</f>
        <v>0</v>
      </c>
      <c r="H93" s="147">
        <f>'3.4'!H93/'3.4.a'!$H$159</f>
        <v>0</v>
      </c>
      <c r="I93" s="147">
        <f>'3.4'!I93/'3.4.a'!$I$159</f>
        <v>0</v>
      </c>
      <c r="J93" s="147">
        <f>'3.4'!J93/'3.4.a'!$J$159</f>
        <v>0</v>
      </c>
      <c r="K93" s="147">
        <f>'3.4'!K93/'3.4.a'!$K$159</f>
        <v>0</v>
      </c>
      <c r="L93" s="147">
        <f>'3.4'!L93/'3.4.a'!$L$159</f>
        <v>-6.210321803831379E-6</v>
      </c>
      <c r="M93" s="147">
        <f>'3.4'!M93/'3.4.a'!$M$159</f>
        <v>0</v>
      </c>
    </row>
    <row r="94" spans="1:13" ht="20.100000000000001" customHeight="1" x14ac:dyDescent="0.25">
      <c r="A94" s="126"/>
      <c r="B94" s="126" t="s">
        <v>429</v>
      </c>
      <c r="C94" s="96">
        <f>'3.4'!C94/'3.4.a'!$C$159</f>
        <v>6.7500685908137193E-4</v>
      </c>
      <c r="D94" s="96">
        <f>'3.4'!D94/'3.4.a'!$D$159</f>
        <v>5.009306549017681E-3</v>
      </c>
      <c r="E94" s="96">
        <f>'3.4'!E94/'3.4.a'!$E$159</f>
        <v>1.7541134941170067E-3</v>
      </c>
      <c r="F94" s="96">
        <f>'3.4'!F94/'3.4.a'!$F$159</f>
        <v>-8.4178435577275299E-4</v>
      </c>
      <c r="G94" s="96">
        <f>'3.4'!G94/'3.4.a'!$G$159</f>
        <v>-4.2829882138266722E-3</v>
      </c>
      <c r="H94" s="96">
        <f>'3.4'!H94/'3.4.a'!$H$159</f>
        <v>-1.4835685641940335E-3</v>
      </c>
      <c r="I94" s="96">
        <f>'3.4'!I94/'3.4.a'!$I$159</f>
        <v>4.6210560461181768E-4</v>
      </c>
      <c r="J94" s="96">
        <f>'3.4'!J94/'3.4.a'!$J$159</f>
        <v>2.9572510261441045E-4</v>
      </c>
      <c r="K94" s="96">
        <f>'3.4'!K94/'3.4.a'!$K$159</f>
        <v>5.0995404333120274E-4</v>
      </c>
      <c r="L94" s="96">
        <f>'3.4'!L94/'3.4.a'!$L$159</f>
        <v>2.0884341351311303E-4</v>
      </c>
      <c r="M94" s="96">
        <f>'3.4'!M94/'3.4.a'!$M$159</f>
        <v>1.1798606818429178E-2</v>
      </c>
    </row>
    <row r="95" spans="1:13" ht="20.100000000000001" customHeight="1" x14ac:dyDescent="0.25">
      <c r="A95" s="126"/>
      <c r="B95" s="126" t="s">
        <v>430</v>
      </c>
      <c r="C95" s="96">
        <f>'3.4'!C95/'3.4.a'!$C$159</f>
        <v>5.9388104200197977E-3</v>
      </c>
      <c r="D95" s="96">
        <f>'3.4'!D95/'3.4.a'!$D$159</f>
        <v>1.0113591224194954E-2</v>
      </c>
      <c r="E95" s="96">
        <f>'3.4'!E95/'3.4.a'!$E$159</f>
        <v>6.5808005781998304E-3</v>
      </c>
      <c r="F95" s="96">
        <f>'3.4'!F95/'3.4.a'!$F$159</f>
        <v>4.081625215655884E-3</v>
      </c>
      <c r="G95" s="96">
        <f>'3.4'!G95/'3.4.a'!$G$159</f>
        <v>-9.9942922448928093E-4</v>
      </c>
      <c r="H95" s="96">
        <f>'3.4'!H95/'3.4.a'!$H$159</f>
        <v>3.859794548385385E-3</v>
      </c>
      <c r="I95" s="96">
        <f>'3.4'!I95/'3.4.a'!$I$159</f>
        <v>2.7825884336451015E-3</v>
      </c>
      <c r="J95" s="96">
        <f>'3.4'!J95/'3.4.a'!$J$159</f>
        <v>2.8818896446834602E-3</v>
      </c>
      <c r="K95" s="96">
        <f>'3.4'!K95/'3.4.a'!$K$159</f>
        <v>3.2343153879301717E-3</v>
      </c>
      <c r="L95" s="96">
        <f>'3.4'!L95/'3.4.a'!$L$159</f>
        <v>2.9141829500494462E-3</v>
      </c>
      <c r="M95" s="96">
        <f>'3.4'!M95/'3.4.a'!$M$159</f>
        <v>1.2484483479464334E-2</v>
      </c>
    </row>
    <row r="97" spans="1:13" s="136" customFormat="1" ht="20.100000000000001" customHeight="1" x14ac:dyDescent="0.25">
      <c r="A97" s="322" t="s">
        <v>623</v>
      </c>
      <c r="B97" s="322"/>
      <c r="C97" s="85">
        <v>2010</v>
      </c>
      <c r="D97" s="85">
        <v>2011</v>
      </c>
      <c r="E97" s="85">
        <v>2012</v>
      </c>
      <c r="F97" s="85">
        <v>2013</v>
      </c>
      <c r="G97" s="85">
        <v>2014</v>
      </c>
      <c r="H97" s="85">
        <v>2015</v>
      </c>
      <c r="I97" s="85">
        <v>2016</v>
      </c>
      <c r="J97" s="85">
        <v>2017</v>
      </c>
      <c r="K97" s="85">
        <v>2018</v>
      </c>
      <c r="L97" s="85">
        <v>2019</v>
      </c>
      <c r="M97" s="85">
        <v>2020</v>
      </c>
    </row>
    <row r="98" spans="1:13" ht="20.100000000000001" customHeight="1" x14ac:dyDescent="0.25">
      <c r="A98" s="18" t="s">
        <v>401</v>
      </c>
      <c r="B98" s="19" t="s">
        <v>826</v>
      </c>
      <c r="C98" s="96">
        <f>'3.4'!C98/'3.4.a'!$C$159</f>
        <v>8.0822989748588425E-2</v>
      </c>
      <c r="D98" s="96">
        <f>'3.4'!D98/'3.4.a'!$D$159</f>
        <v>8.2544721885153854E-2</v>
      </c>
      <c r="E98" s="96">
        <f>'3.4'!E98/'3.4.a'!$E$159</f>
        <v>8.4617346384569136E-2</v>
      </c>
      <c r="F98" s="96">
        <f>'3.4'!F98/'3.4.a'!$F$159</f>
        <v>8.1330784190646099E-2</v>
      </c>
      <c r="G98" s="96">
        <f>'3.4'!G98/'3.4.a'!$G$159</f>
        <v>8.3752636857407955E-2</v>
      </c>
      <c r="H98" s="96">
        <f>'3.4'!H98/'3.4.a'!$H$159</f>
        <v>8.5928571620507002E-2</v>
      </c>
      <c r="I98" s="96">
        <f>'3.4'!I98/'3.4.a'!$I$159</f>
        <v>8.8981305827539811E-2</v>
      </c>
      <c r="J98" s="96">
        <f>'3.4'!J98/'3.4.a'!$J$159</f>
        <v>8.7364148795394767E-2</v>
      </c>
      <c r="K98" s="96">
        <f>'3.4'!K98/'3.4.a'!$K$159</f>
        <v>8.9612081522523895E-2</v>
      </c>
      <c r="L98" s="96">
        <f>'3.4'!L98/'3.4.a'!$L$159</f>
        <v>9.2760706720999453E-2</v>
      </c>
      <c r="M98" s="96">
        <f>'3.4'!M98/'3.4.a'!$M$159</f>
        <v>9.582020267081609E-2</v>
      </c>
    </row>
    <row r="99" spans="1:13" ht="20.100000000000001" customHeight="1" x14ac:dyDescent="0.25">
      <c r="A99" s="137" t="s">
        <v>402</v>
      </c>
      <c r="B99" s="118" t="s">
        <v>242</v>
      </c>
      <c r="C99" s="146">
        <f>'3.4'!C99/'3.4.a'!$C$159</f>
        <v>1.5491853417601256E-2</v>
      </c>
      <c r="D99" s="146">
        <f>'3.4'!D99/'3.4.a'!$D$159</f>
        <v>1.5975124926313408E-2</v>
      </c>
      <c r="E99" s="146">
        <f>'3.4'!E99/'3.4.a'!$E$159</f>
        <v>1.6416074223881954E-2</v>
      </c>
      <c r="F99" s="146">
        <f>'3.4'!F99/'3.4.a'!$F$159</f>
        <v>1.647142344869984E-2</v>
      </c>
      <c r="G99" s="146">
        <f>'3.4'!G99/'3.4.a'!$G$159</f>
        <v>1.6918937385478113E-2</v>
      </c>
      <c r="H99" s="146">
        <f>'3.4'!H99/'3.4.a'!$H$159</f>
        <v>1.7523522108731971E-2</v>
      </c>
      <c r="I99" s="146">
        <f>'3.4'!I99/'3.4.a'!$I$159</f>
        <v>1.7202216300049183E-2</v>
      </c>
      <c r="J99" s="146">
        <f>'3.4'!J99/'3.4.a'!$J$159</f>
        <v>1.7613819948577462E-2</v>
      </c>
      <c r="K99" s="146">
        <f>'3.4'!K99/'3.4.a'!$K$159</f>
        <v>1.8584679524465735E-2</v>
      </c>
      <c r="L99" s="146">
        <f>'3.4'!L99/'3.4.a'!$L$159</f>
        <v>1.9634560291185259E-2</v>
      </c>
      <c r="M99" s="146">
        <f>'3.4'!M99/'3.4.a'!$M$159</f>
        <v>1.9139403316286798E-2</v>
      </c>
    </row>
    <row r="100" spans="1:13" ht="20.100000000000001" customHeight="1" x14ac:dyDescent="0.25">
      <c r="A100" s="21" t="s">
        <v>403</v>
      </c>
      <c r="B100" s="22" t="s">
        <v>256</v>
      </c>
      <c r="C100" s="97">
        <f>'3.4'!C100/'3.4.a'!$C$159</f>
        <v>0</v>
      </c>
      <c r="D100" s="97">
        <f>'3.4'!D100/'3.4.a'!$D$159</f>
        <v>0</v>
      </c>
      <c r="E100" s="97">
        <f>'3.4'!E100/'3.4.a'!$E$159</f>
        <v>0</v>
      </c>
      <c r="F100" s="97">
        <f>'3.4'!F100/'3.4.a'!$F$159</f>
        <v>0</v>
      </c>
      <c r="G100" s="97">
        <f>'3.4'!G100/'3.4.a'!$G$159</f>
        <v>0</v>
      </c>
      <c r="H100" s="97">
        <f>'3.4'!H100/'3.4.a'!$H$159</f>
        <v>0</v>
      </c>
      <c r="I100" s="97">
        <f>'3.4'!I100/'3.4.a'!$I$159</f>
        <v>0</v>
      </c>
      <c r="J100" s="97">
        <f>'3.4'!J100/'3.4.a'!$J$159</f>
        <v>0</v>
      </c>
      <c r="K100" s="97">
        <f>'3.4'!K100/'3.4.a'!$K$159</f>
        <v>0</v>
      </c>
      <c r="L100" s="97">
        <f>'3.4'!L100/'3.4.a'!$L$159</f>
        <v>0</v>
      </c>
      <c r="M100" s="97">
        <f>'3.4'!M100/'3.4.a'!$M$159</f>
        <v>0</v>
      </c>
    </row>
    <row r="101" spans="1:13" ht="20.100000000000001" customHeight="1" x14ac:dyDescent="0.25">
      <c r="A101" s="21" t="s">
        <v>404</v>
      </c>
      <c r="B101" s="22" t="s">
        <v>257</v>
      </c>
      <c r="C101" s="97">
        <f>'3.4'!C101/'3.4.a'!$C$159</f>
        <v>0</v>
      </c>
      <c r="D101" s="97">
        <f>'3.4'!D101/'3.4.a'!$D$159</f>
        <v>0</v>
      </c>
      <c r="E101" s="97">
        <f>'3.4'!E101/'3.4.a'!$E$159</f>
        <v>0</v>
      </c>
      <c r="F101" s="97">
        <f>'3.4'!F101/'3.4.a'!$F$159</f>
        <v>0</v>
      </c>
      <c r="G101" s="97">
        <f>'3.4'!G101/'3.4.a'!$G$159</f>
        <v>0</v>
      </c>
      <c r="H101" s="97">
        <f>'3.4'!H101/'3.4.a'!$H$159</f>
        <v>0</v>
      </c>
      <c r="I101" s="97">
        <f>'3.4'!I101/'3.4.a'!$I$159</f>
        <v>0</v>
      </c>
      <c r="J101" s="97">
        <f>'3.4'!J101/'3.4.a'!$J$159</f>
        <v>0</v>
      </c>
      <c r="K101" s="97">
        <f>'3.4'!K101/'3.4.a'!$K$159</f>
        <v>0</v>
      </c>
      <c r="L101" s="97">
        <f>'3.4'!L101/'3.4.a'!$L$159</f>
        <v>0</v>
      </c>
      <c r="M101" s="97">
        <f>'3.4'!M101/'3.4.a'!$M$159</f>
        <v>0</v>
      </c>
    </row>
    <row r="102" spans="1:13" ht="20.100000000000001" customHeight="1" x14ac:dyDescent="0.25">
      <c r="A102" s="21" t="s">
        <v>405</v>
      </c>
      <c r="B102" s="22" t="s">
        <v>258</v>
      </c>
      <c r="C102" s="97">
        <f>'3.4'!C102/'3.4.a'!$C$159</f>
        <v>6.1793334352300555E-3</v>
      </c>
      <c r="D102" s="97">
        <f>'3.4'!D102/'3.4.a'!$D$159</f>
        <v>6.3585720609643879E-3</v>
      </c>
      <c r="E102" s="97">
        <f>'3.4'!E102/'3.4.a'!$E$159</f>
        <v>6.3886015581880251E-3</v>
      </c>
      <c r="F102" s="97">
        <f>'3.4'!F102/'3.4.a'!$F$159</f>
        <v>6.5717076666168151E-3</v>
      </c>
      <c r="G102" s="97">
        <f>'3.4'!G102/'3.4.a'!$G$159</f>
        <v>6.6448202731793551E-3</v>
      </c>
      <c r="H102" s="97">
        <f>'3.4'!H102/'3.4.a'!$H$159</f>
        <v>6.9665643202350301E-3</v>
      </c>
      <c r="I102" s="97">
        <f>'3.4'!I102/'3.4.a'!$I$159</f>
        <v>7.0172826637216164E-3</v>
      </c>
      <c r="J102" s="97">
        <f>'3.4'!J102/'3.4.a'!$J$159</f>
        <v>7.3968616912390376E-3</v>
      </c>
      <c r="K102" s="97">
        <f>'3.4'!K102/'3.4.a'!$K$159</f>
        <v>7.831445290365285E-3</v>
      </c>
      <c r="L102" s="97">
        <f>'3.4'!L102/'3.4.a'!$L$159</f>
        <v>8.1102359114247902E-3</v>
      </c>
      <c r="M102" s="97">
        <f>'3.4'!M102/'3.4.a'!$M$159</f>
        <v>8.0882627449316759E-3</v>
      </c>
    </row>
    <row r="103" spans="1:13" ht="20.100000000000001" customHeight="1" x14ac:dyDescent="0.25">
      <c r="A103" s="21" t="s">
        <v>406</v>
      </c>
      <c r="B103" s="22" t="s">
        <v>264</v>
      </c>
      <c r="C103" s="97">
        <f>'3.4'!C103/'3.4.a'!$C$159</f>
        <v>9.3125199823712E-3</v>
      </c>
      <c r="D103" s="97">
        <f>'3.4'!D103/'3.4.a'!$D$159</f>
        <v>9.6165528653490203E-3</v>
      </c>
      <c r="E103" s="97">
        <f>'3.4'!E103/'3.4.a'!$E$159</f>
        <v>1.002747266569393E-2</v>
      </c>
      <c r="F103" s="97">
        <f>'3.4'!F103/'3.4.a'!$F$159</f>
        <v>9.8997157820830267E-3</v>
      </c>
      <c r="G103" s="97">
        <f>'3.4'!G103/'3.4.a'!$G$159</f>
        <v>1.027411711229876E-2</v>
      </c>
      <c r="H103" s="97">
        <f>'3.4'!H103/'3.4.a'!$H$159</f>
        <v>1.0556957788496942E-2</v>
      </c>
      <c r="I103" s="97">
        <f>'3.4'!I103/'3.4.a'!$I$159</f>
        <v>1.0184933636327565E-2</v>
      </c>
      <c r="J103" s="97">
        <f>'3.4'!J103/'3.4.a'!$J$159</f>
        <v>1.0216958257338425E-2</v>
      </c>
      <c r="K103" s="97">
        <f>'3.4'!K103/'3.4.a'!$K$159</f>
        <v>1.0753234234100451E-2</v>
      </c>
      <c r="L103" s="97">
        <f>'3.4'!L103/'3.4.a'!$L$159</f>
        <v>1.1524324379760469E-2</v>
      </c>
      <c r="M103" s="97">
        <f>'3.4'!M103/'3.4.a'!$M$159</f>
        <v>1.1051140571355124E-2</v>
      </c>
    </row>
    <row r="104" spans="1:13" ht="20.100000000000001" customHeight="1" x14ac:dyDescent="0.25">
      <c r="A104" s="21" t="s">
        <v>407</v>
      </c>
      <c r="B104" s="22" t="s">
        <v>273</v>
      </c>
      <c r="C104" s="97">
        <f>'3.4'!C104/'3.4.a'!$C$159</f>
        <v>0</v>
      </c>
      <c r="D104" s="97">
        <f>'3.4'!D104/'3.4.a'!$D$159</f>
        <v>0</v>
      </c>
      <c r="E104" s="97">
        <f>'3.4'!E104/'3.4.a'!$E$159</f>
        <v>0</v>
      </c>
      <c r="F104" s="97">
        <f>'3.4'!F104/'3.4.a'!$F$159</f>
        <v>0</v>
      </c>
      <c r="G104" s="97">
        <f>'3.4'!G104/'3.4.a'!$G$159</f>
        <v>0</v>
      </c>
      <c r="H104" s="97">
        <f>'3.4'!H104/'3.4.a'!$H$159</f>
        <v>0</v>
      </c>
      <c r="I104" s="97">
        <f>'3.4'!I104/'3.4.a'!$I$159</f>
        <v>0</v>
      </c>
      <c r="J104" s="97">
        <f>'3.4'!J104/'3.4.a'!$J$159</f>
        <v>0</v>
      </c>
      <c r="K104" s="97">
        <f>'3.4'!K104/'3.4.a'!$K$159</f>
        <v>0</v>
      </c>
      <c r="L104" s="97">
        <f>'3.4'!L104/'3.4.a'!$L$159</f>
        <v>0</v>
      </c>
      <c r="M104" s="97">
        <f>'3.4'!M104/'3.4.a'!$M$159</f>
        <v>0</v>
      </c>
    </row>
    <row r="105" spans="1:13" ht="20.100000000000001" customHeight="1" x14ac:dyDescent="0.25">
      <c r="A105" s="21" t="s">
        <v>408</v>
      </c>
      <c r="B105" s="22" t="s">
        <v>278</v>
      </c>
      <c r="C105" s="97">
        <f>'3.4'!C105/'3.4.a'!$C$159</f>
        <v>0</v>
      </c>
      <c r="D105" s="97">
        <f>'3.4'!D105/'3.4.a'!$D$159</f>
        <v>0</v>
      </c>
      <c r="E105" s="97">
        <f>'3.4'!E105/'3.4.a'!$E$159</f>
        <v>0</v>
      </c>
      <c r="F105" s="97">
        <f>'3.4'!F105/'3.4.a'!$F$159</f>
        <v>0</v>
      </c>
      <c r="G105" s="97">
        <f>'3.4'!G105/'3.4.a'!$G$159</f>
        <v>0</v>
      </c>
      <c r="H105" s="97">
        <f>'3.4'!H105/'3.4.a'!$H$159</f>
        <v>0</v>
      </c>
      <c r="I105" s="97">
        <f>'3.4'!I105/'3.4.a'!$I$159</f>
        <v>0</v>
      </c>
      <c r="J105" s="97">
        <f>'3.4'!J105/'3.4.a'!$J$159</f>
        <v>0</v>
      </c>
      <c r="K105" s="97">
        <f>'3.4'!K105/'3.4.a'!$K$159</f>
        <v>0</v>
      </c>
      <c r="L105" s="97">
        <f>'3.4'!L105/'3.4.a'!$L$159</f>
        <v>0</v>
      </c>
      <c r="M105" s="97">
        <f>'3.4'!M105/'3.4.a'!$M$159</f>
        <v>0</v>
      </c>
    </row>
    <row r="106" spans="1:13" ht="20.100000000000001" customHeight="1" x14ac:dyDescent="0.25">
      <c r="A106" s="137" t="s">
        <v>409</v>
      </c>
      <c r="B106" s="118" t="s">
        <v>246</v>
      </c>
      <c r="C106" s="146">
        <f>'3.4'!C106/'3.4.a'!$C$159</f>
        <v>3.1129248114709612E-3</v>
      </c>
      <c r="D106" s="146">
        <f>'3.4'!D106/'3.4.a'!$D$159</f>
        <v>3.5574883887797134E-3</v>
      </c>
      <c r="E106" s="146">
        <f>'3.4'!E106/'3.4.a'!$E$159</f>
        <v>3.6171413046703865E-3</v>
      </c>
      <c r="F106" s="146">
        <f>'3.4'!F106/'3.4.a'!$F$159</f>
        <v>3.8502671471564304E-3</v>
      </c>
      <c r="G106" s="146">
        <f>'3.4'!G106/'3.4.a'!$G$159</f>
        <v>3.9414689566675846E-3</v>
      </c>
      <c r="H106" s="146">
        <f>'3.4'!H106/'3.4.a'!$H$159</f>
        <v>4.2423469008623389E-3</v>
      </c>
      <c r="I106" s="146">
        <f>'3.4'!I106/'3.4.a'!$I$159</f>
        <v>4.5688312343013958E-3</v>
      </c>
      <c r="J106" s="146">
        <f>'3.4'!J106/'3.4.a'!$J$159</f>
        <v>4.6984154264445681E-3</v>
      </c>
      <c r="K106" s="146">
        <f>'3.4'!K106/'3.4.a'!$K$159</f>
        <v>4.7604593484826766E-3</v>
      </c>
      <c r="L106" s="146">
        <f>'3.4'!L106/'3.4.a'!$L$159</f>
        <v>5.0376817962370229E-3</v>
      </c>
      <c r="M106" s="146">
        <f>'3.4'!M106/'3.4.a'!$M$159</f>
        <v>5.2783334123872993E-3</v>
      </c>
    </row>
    <row r="107" spans="1:13" ht="20.100000000000001" customHeight="1" x14ac:dyDescent="0.25">
      <c r="A107" s="137" t="s">
        <v>410</v>
      </c>
      <c r="B107" s="118" t="s">
        <v>243</v>
      </c>
      <c r="C107" s="146">
        <f>'3.4'!C107/'3.4.a'!$C$159</f>
        <v>5.6429222465787687E-2</v>
      </c>
      <c r="D107" s="146">
        <f>'3.4'!D107/'3.4.a'!$D$159</f>
        <v>5.7123654428481552E-2</v>
      </c>
      <c r="E107" s="146">
        <f>'3.4'!E107/'3.4.a'!$E$159</f>
        <v>5.8803541988569213E-2</v>
      </c>
      <c r="F107" s="146">
        <f>'3.4'!F107/'3.4.a'!$F$159</f>
        <v>5.6098831190990232E-2</v>
      </c>
      <c r="G107" s="146">
        <f>'3.4'!G107/'3.4.a'!$G$159</f>
        <v>5.7135708496433284E-2</v>
      </c>
      <c r="H107" s="146">
        <f>'3.4'!H107/'3.4.a'!$H$159</f>
        <v>5.7324904309396268E-2</v>
      </c>
      <c r="I107" s="146">
        <f>'3.4'!I107/'3.4.a'!$I$159</f>
        <v>6.0124179263938662E-2</v>
      </c>
      <c r="J107" s="146">
        <f>'3.4'!J107/'3.4.a'!$J$159</f>
        <v>5.853847917980446E-2</v>
      </c>
      <c r="K107" s="146">
        <f>'3.4'!K107/'3.4.a'!$K$159</f>
        <v>6.0214931142277786E-2</v>
      </c>
      <c r="L107" s="146">
        <f>'3.4'!L107/'3.4.a'!$L$159</f>
        <v>6.2233885331233349E-2</v>
      </c>
      <c r="M107" s="146">
        <f>'3.4'!M107/'3.4.a'!$M$159</f>
        <v>6.6522744673560133E-2</v>
      </c>
    </row>
    <row r="108" spans="1:13" ht="20.100000000000001" customHeight="1" x14ac:dyDescent="0.25">
      <c r="A108" s="137" t="s">
        <v>411</v>
      </c>
      <c r="B108" s="118" t="s">
        <v>247</v>
      </c>
      <c r="C108" s="146">
        <f>'3.4'!C108/'3.4.a'!$C$159</f>
        <v>5.7889890537285152E-3</v>
      </c>
      <c r="D108" s="146">
        <f>'3.4'!D108/'3.4.a'!$D$159</f>
        <v>5.8884541415791872E-3</v>
      </c>
      <c r="E108" s="146">
        <f>'3.4'!E108/'3.4.a'!$E$159</f>
        <v>5.7805888674475727E-3</v>
      </c>
      <c r="F108" s="146">
        <f>'3.4'!F108/'3.4.a'!$F$159</f>
        <v>4.9102624037995896E-3</v>
      </c>
      <c r="G108" s="146">
        <f>'3.4'!G108/'3.4.a'!$G$159</f>
        <v>5.7565220188289757E-3</v>
      </c>
      <c r="H108" s="146">
        <f>'3.4'!H108/'3.4.a'!$H$159</f>
        <v>6.8377983015164342E-3</v>
      </c>
      <c r="I108" s="146">
        <f>'3.4'!I108/'3.4.a'!$I$159</f>
        <v>7.0860790292505676E-3</v>
      </c>
      <c r="J108" s="146">
        <f>'3.4'!J108/'3.4.a'!$J$159</f>
        <v>6.5134342405682808E-3</v>
      </c>
      <c r="K108" s="146">
        <f>'3.4'!K108/'3.4.a'!$K$159</f>
        <v>6.0520115072976981E-3</v>
      </c>
      <c r="L108" s="146">
        <f>'3.4'!L108/'3.4.a'!$L$159</f>
        <v>5.8545793023438292E-3</v>
      </c>
      <c r="M108" s="146">
        <f>'3.4'!M108/'3.4.a'!$M$159</f>
        <v>4.8797212685818495E-3</v>
      </c>
    </row>
    <row r="109" spans="1:13" ht="20.100000000000001" customHeight="1" x14ac:dyDescent="0.25">
      <c r="A109" s="123" t="s">
        <v>412</v>
      </c>
      <c r="B109" s="121" t="s">
        <v>827</v>
      </c>
      <c r="C109" s="148">
        <f>'3.4'!C109/'3.4.a'!$C$159</f>
        <v>1.7061917260252398E-3</v>
      </c>
      <c r="D109" s="148">
        <f>'3.4'!D109/'3.4.a'!$D$159</f>
        <v>2.0809426599414766E-3</v>
      </c>
      <c r="E109" s="148">
        <f>'3.4'!E109/'3.4.a'!$E$159</f>
        <v>2.6366838637855261E-3</v>
      </c>
      <c r="F109" s="148">
        <f>'3.4'!F109/'3.4.a'!$F$159</f>
        <v>1.2435247154757307E-3</v>
      </c>
      <c r="G109" s="148">
        <f>'3.4'!G109/'3.4.a'!$G$159</f>
        <v>2.0183145939411508E-3</v>
      </c>
      <c r="H109" s="148">
        <f>'3.4'!H109/'3.4.a'!$H$159</f>
        <v>2.3187012714444379E-3</v>
      </c>
      <c r="I109" s="148">
        <f>'3.4'!I109/'3.4.a'!$I$159</f>
        <v>2.8110491684164535E-3</v>
      </c>
      <c r="J109" s="148">
        <f>'3.4'!J109/'3.4.a'!$J$159</f>
        <v>2.3135750641676972E-3</v>
      </c>
      <c r="K109" s="148">
        <f>'3.4'!K109/'3.4.a'!$K$159</f>
        <v>1.8482519311561567E-3</v>
      </c>
      <c r="L109" s="148">
        <f>'3.4'!L109/'3.4.a'!$L$159</f>
        <v>2.1880438248425694E-3</v>
      </c>
      <c r="M109" s="148">
        <f>'3.4'!M109/'3.4.a'!$M$159</f>
        <v>1.2110737021373355E-3</v>
      </c>
    </row>
    <row r="110" spans="1:13" ht="20.100000000000001" customHeight="1" x14ac:dyDescent="0.25">
      <c r="A110" s="123" t="s">
        <v>413</v>
      </c>
      <c r="B110" s="121" t="s">
        <v>395</v>
      </c>
      <c r="C110" s="148">
        <f>'3.4'!C110/'3.4.a'!$C$159</f>
        <v>4.0827973277032751E-3</v>
      </c>
      <c r="D110" s="148">
        <f>'3.4'!D110/'3.4.a'!$D$159</f>
        <v>3.8075114816377102E-3</v>
      </c>
      <c r="E110" s="148">
        <f>'3.4'!E110/'3.4.a'!$E$159</f>
        <v>3.143905003662047E-3</v>
      </c>
      <c r="F110" s="148">
        <f>'3.4'!F110/'3.4.a'!$F$159</f>
        <v>3.6667376883238586E-3</v>
      </c>
      <c r="G110" s="148">
        <f>'3.4'!G110/'3.4.a'!$G$159</f>
        <v>3.7382074248878249E-3</v>
      </c>
      <c r="H110" s="148">
        <f>'3.4'!H110/'3.4.a'!$H$159</f>
        <v>4.5190970300719958E-3</v>
      </c>
      <c r="I110" s="148">
        <f>'3.4'!I110/'3.4.a'!$I$159</f>
        <v>4.2750298608341146E-3</v>
      </c>
      <c r="J110" s="148">
        <f>'3.4'!J110/'3.4.a'!$J$159</f>
        <v>4.1998591764005836E-3</v>
      </c>
      <c r="K110" s="148">
        <f>'3.4'!K110/'3.4.a'!$K$159</f>
        <v>4.2037595761415412E-3</v>
      </c>
      <c r="L110" s="148">
        <f>'3.4'!L110/'3.4.a'!$L$159</f>
        <v>3.6665354775012602E-3</v>
      </c>
      <c r="M110" s="148">
        <f>'3.4'!M110/'3.4.a'!$M$159</f>
        <v>3.6686475664445138E-3</v>
      </c>
    </row>
    <row r="111" spans="1:13" ht="20.100000000000001" customHeight="1" x14ac:dyDescent="0.25">
      <c r="A111" s="18" t="s">
        <v>414</v>
      </c>
      <c r="B111" s="19" t="s">
        <v>828</v>
      </c>
      <c r="C111" s="96">
        <f>'3.4'!C111/'3.4.a'!$C$159</f>
        <v>7.8769136902201733E-2</v>
      </c>
      <c r="D111" s="96">
        <f>'3.4'!D111/'3.4.a'!$D$159</f>
        <v>7.9289462900112573E-2</v>
      </c>
      <c r="E111" s="96">
        <f>'3.4'!E111/'3.4.a'!$E$159</f>
        <v>8.1958075901518365E-2</v>
      </c>
      <c r="F111" s="96">
        <f>'3.4'!F111/'3.4.a'!$F$159</f>
        <v>7.7448930736020702E-2</v>
      </c>
      <c r="G111" s="96">
        <f>'3.4'!G111/'3.4.a'!$G$159</f>
        <v>8.1458235330797532E-2</v>
      </c>
      <c r="H111" s="96">
        <f>'3.4'!H111/'3.4.a'!$H$159</f>
        <v>8.3536955417856967E-2</v>
      </c>
      <c r="I111" s="96">
        <f>'3.4'!I111/'3.4.a'!$I$159</f>
        <v>8.6871697981797599E-2</v>
      </c>
      <c r="J111" s="96">
        <f>'3.4'!J111/'3.4.a'!$J$159</f>
        <v>8.2035672149244676E-2</v>
      </c>
      <c r="K111" s="96">
        <f>'3.4'!K111/'3.4.a'!$K$159</f>
        <v>8.5100825765257002E-2</v>
      </c>
      <c r="L111" s="96">
        <f>'3.4'!L111/'3.4.a'!$L$159</f>
        <v>8.8360168843915551E-2</v>
      </c>
      <c r="M111" s="96">
        <f>'3.4'!M111/'3.4.a'!$M$159</f>
        <v>9.3794128713530961E-2</v>
      </c>
    </row>
    <row r="112" spans="1:13" ht="20.100000000000001" customHeight="1" x14ac:dyDescent="0.25">
      <c r="A112" s="137" t="s">
        <v>415</v>
      </c>
      <c r="B112" s="118" t="s">
        <v>730</v>
      </c>
      <c r="C112" s="146">
        <f>'3.4'!C112/'3.4.a'!$C$159</f>
        <v>6.9956950169262441E-2</v>
      </c>
      <c r="D112" s="146">
        <f>'3.4'!D112/'3.4.a'!$D$159</f>
        <v>7.0845932085574728E-2</v>
      </c>
      <c r="E112" s="146">
        <f>'3.4'!E112/'3.4.a'!$E$159</f>
        <v>7.2614800160722928E-2</v>
      </c>
      <c r="F112" s="146">
        <f>'3.4'!F112/'3.4.a'!$F$159</f>
        <v>7.1174847304893374E-2</v>
      </c>
      <c r="G112" s="146">
        <f>'3.4'!G112/'3.4.a'!$G$159</f>
        <v>7.4295847510374186E-2</v>
      </c>
      <c r="H112" s="146">
        <f>'3.4'!H112/'3.4.a'!$H$159</f>
        <v>7.7042463731345323E-2</v>
      </c>
      <c r="I112" s="146">
        <f>'3.4'!I112/'3.4.a'!$I$159</f>
        <v>8.0320659829876129E-2</v>
      </c>
      <c r="J112" s="146">
        <f>'3.4'!J112/'3.4.a'!$J$159</f>
        <v>7.8393326910314212E-2</v>
      </c>
      <c r="K112" s="146">
        <f>'3.4'!K112/'3.4.a'!$K$159</f>
        <v>8.049042686342206E-2</v>
      </c>
      <c r="L112" s="146">
        <f>'3.4'!L112/'3.4.a'!$L$159</f>
        <v>8.2873322630058394E-2</v>
      </c>
      <c r="M112" s="146">
        <f>'3.4'!M112/'3.4.a'!$M$159</f>
        <v>8.627244433934908E-2</v>
      </c>
    </row>
    <row r="113" spans="1:13" ht="20.100000000000001" customHeight="1" x14ac:dyDescent="0.25">
      <c r="A113" s="125" t="s">
        <v>417</v>
      </c>
      <c r="B113" s="124" t="s">
        <v>244</v>
      </c>
      <c r="C113" s="147">
        <f>'3.4'!C113/'3.4.a'!$C$159</f>
        <v>3.4612848992264543E-2</v>
      </c>
      <c r="D113" s="147">
        <f>'3.4'!D113/'3.4.a'!$D$159</f>
        <v>3.5342553124605935E-2</v>
      </c>
      <c r="E113" s="147">
        <f>'3.4'!E113/'3.4.a'!$E$159</f>
        <v>3.6565173107128021E-2</v>
      </c>
      <c r="F113" s="147">
        <f>'3.4'!F113/'3.4.a'!$F$159</f>
        <v>3.7483489007522776E-2</v>
      </c>
      <c r="G113" s="147">
        <f>'3.4'!G113/'3.4.a'!$G$159</f>
        <v>3.8273920848571411E-2</v>
      </c>
      <c r="H113" s="147">
        <f>'3.4'!H113/'3.4.a'!$H$159</f>
        <v>3.9914129123281315E-2</v>
      </c>
      <c r="I113" s="147">
        <f>'3.4'!I113/'3.4.a'!$I$159</f>
        <v>4.137603677783927E-2</v>
      </c>
      <c r="J113" s="147">
        <f>'3.4'!J113/'3.4.a'!$J$159</f>
        <v>4.153717066473897E-2</v>
      </c>
      <c r="K113" s="147">
        <f>'3.4'!K113/'3.4.a'!$K$159</f>
        <v>4.1332589506541756E-2</v>
      </c>
      <c r="L113" s="147">
        <f>'3.4'!L113/'3.4.a'!$L$159</f>
        <v>4.2102391856138774E-2</v>
      </c>
      <c r="M113" s="147">
        <f>'3.4'!M113/'3.4.a'!$M$159</f>
        <v>4.339006818024612E-2</v>
      </c>
    </row>
    <row r="114" spans="1:13" ht="20.100000000000001" customHeight="1" x14ac:dyDescent="0.25">
      <c r="A114" s="125" t="s">
        <v>418</v>
      </c>
      <c r="B114" s="124" t="s">
        <v>245</v>
      </c>
      <c r="C114" s="147">
        <f>'3.4'!C114/'3.4.a'!$C$159</f>
        <v>2.6356948126913898E-2</v>
      </c>
      <c r="D114" s="147">
        <f>'3.4'!D114/'3.4.a'!$D$159</f>
        <v>2.6548211860568844E-2</v>
      </c>
      <c r="E114" s="147">
        <f>'3.4'!E114/'3.4.a'!$E$159</f>
        <v>2.6566199380604019E-2</v>
      </c>
      <c r="F114" s="147">
        <f>'3.4'!F114/'3.4.a'!$F$159</f>
        <v>2.4359254265159981E-2</v>
      </c>
      <c r="G114" s="147">
        <f>'3.4'!G114/'3.4.a'!$G$159</f>
        <v>2.5968071586843496E-2</v>
      </c>
      <c r="H114" s="147">
        <f>'3.4'!H114/'3.4.a'!$H$159</f>
        <v>2.5173464189262564E-2</v>
      </c>
      <c r="I114" s="147">
        <f>'3.4'!I114/'3.4.a'!$I$159</f>
        <v>2.6685560980163423E-2</v>
      </c>
      <c r="J114" s="147">
        <f>'3.4'!J114/'3.4.a'!$J$159</f>
        <v>2.4327300678914508E-2</v>
      </c>
      <c r="K114" s="147">
        <f>'3.4'!K114/'3.4.a'!$K$159</f>
        <v>2.5947991447037688E-2</v>
      </c>
      <c r="L114" s="147">
        <f>'3.4'!L114/'3.4.a'!$L$159</f>
        <v>2.7353686296698577E-2</v>
      </c>
      <c r="M114" s="147">
        <f>'3.4'!M114/'3.4.a'!$M$159</f>
        <v>2.8890690529305017E-2</v>
      </c>
    </row>
    <row r="115" spans="1:13" ht="20.100000000000001" customHeight="1" x14ac:dyDescent="0.25">
      <c r="A115" s="125" t="s">
        <v>419</v>
      </c>
      <c r="B115" s="124" t="s">
        <v>829</v>
      </c>
      <c r="C115" s="147">
        <f>'3.4'!C115/'3.4.a'!$C$159</f>
        <v>7.5665374683106827E-4</v>
      </c>
      <c r="D115" s="147">
        <f>'3.4'!D115/'3.4.a'!$D$159</f>
        <v>6.889490582817528E-4</v>
      </c>
      <c r="E115" s="147">
        <f>'3.4'!E115/'3.4.a'!$E$159</f>
        <v>5.5696427417076234E-4</v>
      </c>
      <c r="F115" s="147">
        <f>'3.4'!F115/'3.4.a'!$F$159</f>
        <v>5.0815448612785111E-4</v>
      </c>
      <c r="G115" s="147">
        <f>'3.4'!G115/'3.4.a'!$G$159</f>
        <v>3.9448983500256404E-4</v>
      </c>
      <c r="H115" s="147">
        <f>'3.4'!H115/'3.4.a'!$H$159</f>
        <v>3.4645485740927325E-4</v>
      </c>
      <c r="I115" s="147">
        <f>'3.4'!I115/'3.4.a'!$I$159</f>
        <v>2.9415870196716575E-4</v>
      </c>
      <c r="J115" s="147">
        <f>'3.4'!J115/'3.4.a'!$J$159</f>
        <v>2.5017838333104593E-4</v>
      </c>
      <c r="K115" s="147">
        <f>'3.4'!K115/'3.4.a'!$K$159</f>
        <v>3.0036855030609461E-4</v>
      </c>
      <c r="L115" s="147">
        <f>'3.4'!L115/'3.4.a'!$L$159</f>
        <v>3.0853385147577313E-4</v>
      </c>
      <c r="M115" s="147">
        <f>'3.4'!M115/'3.4.a'!$M$159</f>
        <v>1.3190446766520717E-4</v>
      </c>
    </row>
    <row r="116" spans="1:13" ht="20.100000000000001" customHeight="1" x14ac:dyDescent="0.25">
      <c r="A116" s="125" t="s">
        <v>420</v>
      </c>
      <c r="B116" s="124" t="s">
        <v>248</v>
      </c>
      <c r="C116" s="147">
        <f>'3.4'!C116/'3.4.a'!$C$159</f>
        <v>3.6832718506415724E-5</v>
      </c>
      <c r="D116" s="147">
        <f>'3.4'!D116/'3.4.a'!$D$159</f>
        <v>3.7941535885121537E-5</v>
      </c>
      <c r="E116" s="147">
        <f>'3.4'!E116/'3.4.a'!$E$159</f>
        <v>3.3559759842650519E-5</v>
      </c>
      <c r="F116" s="147">
        <f>'3.4'!F116/'3.4.a'!$F$159</f>
        <v>4.5912599844437491E-5</v>
      </c>
      <c r="G116" s="147">
        <f>'3.4'!G116/'3.4.a'!$G$159</f>
        <v>4.6049060433611416E-5</v>
      </c>
      <c r="H116" s="147">
        <f>'3.4'!H116/'3.4.a'!$H$159</f>
        <v>3.8515377404167291E-5</v>
      </c>
      <c r="I116" s="147">
        <f>'3.4'!I116/'3.4.a'!$I$159</f>
        <v>5.5707413494715858E-5</v>
      </c>
      <c r="J116" s="147">
        <f>'3.4'!J116/'3.4.a'!$J$159</f>
        <v>5.0123719474316226E-5</v>
      </c>
      <c r="K116" s="147">
        <f>'3.4'!K116/'3.4.a'!$K$159</f>
        <v>5.1485357389292984E-5</v>
      </c>
      <c r="L116" s="147">
        <f>'3.4'!L116/'3.4.a'!$L$159</f>
        <v>4.8346516771079705E-5</v>
      </c>
      <c r="M116" s="147">
        <f>'3.4'!M116/'3.4.a'!$M$159</f>
        <v>5.1039994751165355E-5</v>
      </c>
    </row>
    <row r="117" spans="1:13" ht="20.100000000000001" customHeight="1" x14ac:dyDescent="0.25">
      <c r="A117" s="125" t="s">
        <v>421</v>
      </c>
      <c r="B117" s="124" t="s">
        <v>243</v>
      </c>
      <c r="C117" s="147">
        <f>'3.4'!C117/'3.4.a'!$C$159</f>
        <v>5.0292850752013132E-4</v>
      </c>
      <c r="D117" s="147">
        <f>'3.4'!D117/'3.4.a'!$D$159</f>
        <v>3.6504377169861317E-4</v>
      </c>
      <c r="E117" s="147">
        <f>'3.4'!E117/'3.4.a'!$E$159</f>
        <v>3.5417460457809734E-4</v>
      </c>
      <c r="F117" s="147">
        <f>'3.4'!F117/'3.4.a'!$F$159</f>
        <v>5.6529922365253032E-4</v>
      </c>
      <c r="G117" s="147">
        <f>'3.4'!G117/'3.4.a'!$G$159</f>
        <v>5.8315735081203985E-4</v>
      </c>
      <c r="H117" s="147">
        <f>'3.4'!H117/'3.4.a'!$H$159</f>
        <v>7.3952961308754639E-4</v>
      </c>
      <c r="I117" s="147">
        <f>'3.4'!I117/'3.4.a'!$I$159</f>
        <v>8.4235837342168721E-4</v>
      </c>
      <c r="J117" s="147">
        <f>'3.4'!J117/'3.4.a'!$J$159</f>
        <v>7.5968789761066992E-4</v>
      </c>
      <c r="K117" s="147">
        <f>'3.4'!K117/'3.4.a'!$K$159</f>
        <v>7.8835300797002784E-4</v>
      </c>
      <c r="L117" s="147">
        <f>'3.4'!L117/'3.4.a'!$L$159</f>
        <v>4.5111178462137576E-4</v>
      </c>
      <c r="M117" s="147">
        <f>'3.4'!M117/'3.4.a'!$M$159</f>
        <v>4.7633579947398022E-4</v>
      </c>
    </row>
    <row r="118" spans="1:13" ht="20.100000000000001" customHeight="1" x14ac:dyDescent="0.25">
      <c r="A118" s="125" t="s">
        <v>422</v>
      </c>
      <c r="B118" s="124" t="s">
        <v>580</v>
      </c>
      <c r="C118" s="147">
        <f>'3.4'!C118/'3.4.a'!$C$159</f>
        <v>4.1435999654775056E-3</v>
      </c>
      <c r="D118" s="147">
        <f>'3.4'!D118/'3.4.a'!$D$159</f>
        <v>4.2176222383971075E-3</v>
      </c>
      <c r="E118" s="147">
        <f>'3.4'!E118/'3.4.a'!$E$159</f>
        <v>4.4609765973076454E-3</v>
      </c>
      <c r="F118" s="147">
        <f>'3.4'!F118/'3.4.a'!$F$159</f>
        <v>4.4515887885045952E-3</v>
      </c>
      <c r="G118" s="147">
        <f>'3.4'!G118/'3.4.a'!$G$159</f>
        <v>5.0781322750028061E-3</v>
      </c>
      <c r="H118" s="147">
        <f>'3.4'!H118/'3.4.a'!$H$159</f>
        <v>5.5178365051874786E-3</v>
      </c>
      <c r="I118" s="147">
        <f>'3.4'!I118/'3.4.a'!$I$159</f>
        <v>6.1397227881678697E-3</v>
      </c>
      <c r="J118" s="147">
        <f>'3.4'!J118/'3.4.a'!$J$159</f>
        <v>6.6551474188176344E-3</v>
      </c>
      <c r="K118" s="147">
        <f>'3.4'!K118/'3.4.a'!$K$159</f>
        <v>7.057040475825665E-3</v>
      </c>
      <c r="L118" s="147">
        <f>'3.4'!L118/'3.4.a'!$L$159</f>
        <v>7.4865361492949872E-3</v>
      </c>
      <c r="M118" s="147">
        <f>'3.4'!M118/'3.4.a'!$M$159</f>
        <v>7.7214737407357891E-3</v>
      </c>
    </row>
    <row r="119" spans="1:13" ht="20.100000000000001" customHeight="1" x14ac:dyDescent="0.25">
      <c r="A119" s="125" t="s">
        <v>423</v>
      </c>
      <c r="B119" s="124" t="s">
        <v>398</v>
      </c>
      <c r="C119" s="147">
        <f>'3.4'!C119/'3.4.a'!$C$159</f>
        <v>3.5471381117488723E-3</v>
      </c>
      <c r="D119" s="147">
        <f>'3.4'!D119/'3.4.a'!$D$159</f>
        <v>3.6456104961373323E-3</v>
      </c>
      <c r="E119" s="147">
        <f>'3.4'!E119/'3.4.a'!$E$159</f>
        <v>4.0777524370917461E-3</v>
      </c>
      <c r="F119" s="147">
        <f>'3.4'!F119/'3.4.a'!$F$159</f>
        <v>3.7611489340811967E-3</v>
      </c>
      <c r="G119" s="147">
        <f>'3.4'!G119/'3.4.a'!$G$159</f>
        <v>3.9520265537082468E-3</v>
      </c>
      <c r="H119" s="147">
        <f>'3.4'!H119/'3.4.a'!$H$159</f>
        <v>5.3125340657129991E-3</v>
      </c>
      <c r="I119" s="147">
        <f>'3.4'!I119/'3.4.a'!$I$159</f>
        <v>4.9271147948220032E-3</v>
      </c>
      <c r="J119" s="147">
        <f>'3.4'!J119/'3.4.a'!$J$159</f>
        <v>4.8137181474270756E-3</v>
      </c>
      <c r="K119" s="147">
        <f>'3.4'!K119/'3.4.a'!$K$159</f>
        <v>5.0125985183515206E-3</v>
      </c>
      <c r="L119" s="147">
        <f>'3.4'!L119/'3.4.a'!$L$159</f>
        <v>5.1227161750578253E-3</v>
      </c>
      <c r="M119" s="147">
        <f>'3.4'!M119/'3.4.a'!$M$159</f>
        <v>5.6109316271718045E-3</v>
      </c>
    </row>
    <row r="120" spans="1:13" ht="20.100000000000001" customHeight="1" x14ac:dyDescent="0.25">
      <c r="A120" s="137" t="s">
        <v>424</v>
      </c>
      <c r="B120" s="118" t="s">
        <v>830</v>
      </c>
      <c r="C120" s="146">
        <f>'3.4'!C120/'3.4.a'!$C$159</f>
        <v>8.812186732939294E-3</v>
      </c>
      <c r="D120" s="146">
        <f>'3.4'!D120/'3.4.a'!$D$159</f>
        <v>8.443530814537855E-3</v>
      </c>
      <c r="E120" s="146">
        <f>'3.4'!E120/'3.4.a'!$E$159</f>
        <v>9.3432757407954387E-3</v>
      </c>
      <c r="F120" s="146">
        <f>'3.4'!F120/'3.4.a'!$F$159</f>
        <v>6.2740834311273272E-3</v>
      </c>
      <c r="G120" s="146">
        <f>'3.4'!G120/'3.4.a'!$G$159</f>
        <v>7.1623878204233465E-3</v>
      </c>
      <c r="H120" s="146">
        <f>'3.4'!H120/'3.4.a'!$H$159</f>
        <v>6.4944916865116425E-3</v>
      </c>
      <c r="I120" s="146">
        <f>'3.4'!I120/'3.4.a'!$I$159</f>
        <v>6.5510381519214645E-3</v>
      </c>
      <c r="J120" s="146">
        <f>'3.4'!J120/'3.4.a'!$J$159</f>
        <v>3.6423452389304648E-3</v>
      </c>
      <c r="K120" s="146">
        <f>'3.4'!K120/'3.4.a'!$K$159</f>
        <v>4.6103989018349469E-3</v>
      </c>
      <c r="L120" s="146">
        <f>'3.4'!L120/'3.4.a'!$L$159</f>
        <v>5.4868462138571664E-3</v>
      </c>
      <c r="M120" s="146">
        <f>'3.4'!M120/'3.4.a'!$M$159</f>
        <v>7.5216843741818832E-3</v>
      </c>
    </row>
    <row r="121" spans="1:13" ht="20.100000000000001" customHeight="1" x14ac:dyDescent="0.25">
      <c r="A121" s="125" t="s">
        <v>425</v>
      </c>
      <c r="B121" s="124" t="s">
        <v>318</v>
      </c>
      <c r="C121" s="147">
        <f>'3.4'!C121/'3.4.a'!$C$159</f>
        <v>8.744846846690555E-3</v>
      </c>
      <c r="D121" s="147">
        <f>'3.4'!D121/'3.4.a'!$D$159</f>
        <v>8.3939640917769093E-3</v>
      </c>
      <c r="E121" s="147">
        <f>'3.4'!E121/'3.4.a'!$E$159</f>
        <v>9.2998820695574125E-3</v>
      </c>
      <c r="F121" s="147">
        <f>'3.4'!F121/'3.4.a'!$F$159</f>
        <v>6.2295741792865629E-3</v>
      </c>
      <c r="G121" s="147">
        <f>'3.4'!G121/'3.4.a'!$G$159</f>
        <v>7.1238694752179081E-3</v>
      </c>
      <c r="H121" s="147">
        <f>'3.4'!H121/'3.4.a'!$H$159</f>
        <v>6.4582134673153973E-3</v>
      </c>
      <c r="I121" s="147">
        <f>'3.4'!I121/'3.4.a'!$I$159</f>
        <v>6.5043233111474613E-3</v>
      </c>
      <c r="J121" s="147">
        <f>'3.4'!J121/'3.4.a'!$J$159</f>
        <v>3.6183468489257285E-3</v>
      </c>
      <c r="K121" s="147">
        <f>'3.4'!K121/'3.4.a'!$K$159</f>
        <v>4.5742473078193499E-3</v>
      </c>
      <c r="L121" s="147">
        <f>'3.4'!L121/'3.4.a'!$L$159</f>
        <v>5.427670412145375E-3</v>
      </c>
      <c r="M121" s="97" t="s">
        <v>833</v>
      </c>
    </row>
    <row r="122" spans="1:13" ht="20.100000000000001" customHeight="1" x14ac:dyDescent="0.25">
      <c r="A122" s="125" t="s">
        <v>426</v>
      </c>
      <c r="B122" s="124" t="s">
        <v>252</v>
      </c>
      <c r="C122" s="147">
        <f>'3.4'!C122/'3.4.a'!$C$159</f>
        <v>6.7339886248738053E-5</v>
      </c>
      <c r="D122" s="147">
        <f>'3.4'!D122/'3.4.a'!$D$159</f>
        <v>4.9566722760947282E-5</v>
      </c>
      <c r="E122" s="147">
        <f>'3.4'!E122/'3.4.a'!$E$159</f>
        <v>4.33936712380264E-5</v>
      </c>
      <c r="F122" s="147">
        <f>'3.4'!F122/'3.4.a'!$F$159</f>
        <v>4.4509251840763565E-5</v>
      </c>
      <c r="G122" s="147">
        <f>'3.4'!G122/'3.4.a'!$G$159</f>
        <v>3.8518345205437734E-5</v>
      </c>
      <c r="H122" s="147">
        <f>'3.4'!H122/'3.4.a'!$H$159</f>
        <v>3.6278219196245628E-5</v>
      </c>
      <c r="I122" s="147">
        <f>'3.4'!I122/'3.4.a'!$I$159</f>
        <v>4.6714840774003208E-5</v>
      </c>
      <c r="J122" s="147">
        <f>'3.4'!J122/'3.4.a'!$J$159</f>
        <v>2.3998390004736215E-5</v>
      </c>
      <c r="K122" s="147">
        <f>'3.4'!K122/'3.4.a'!$K$159</f>
        <v>3.6151594015597351E-5</v>
      </c>
      <c r="L122" s="147">
        <f>'3.4'!L122/'3.4.a'!$L$159</f>
        <v>5.9175801711791404E-5</v>
      </c>
      <c r="M122" s="97" t="s">
        <v>833</v>
      </c>
    </row>
    <row r="123" spans="1:13" ht="20.100000000000001" customHeight="1" x14ac:dyDescent="0.25">
      <c r="A123" s="125" t="s">
        <v>427</v>
      </c>
      <c r="B123" s="124" t="s">
        <v>253</v>
      </c>
      <c r="C123" s="147">
        <f>'3.4'!C123/'3.4.a'!$C$159</f>
        <v>0</v>
      </c>
      <c r="D123" s="147">
        <f>'3.4'!D123/'3.4.a'!$D$159</f>
        <v>0</v>
      </c>
      <c r="E123" s="147">
        <f>'3.4'!E123/'3.4.a'!$E$159</f>
        <v>0</v>
      </c>
      <c r="F123" s="147">
        <f>'3.4'!F123/'3.4.a'!$F$159</f>
        <v>0</v>
      </c>
      <c r="G123" s="147">
        <f>'3.4'!G123/'3.4.a'!$G$159</f>
        <v>0</v>
      </c>
      <c r="H123" s="147">
        <f>'3.4'!H123/'3.4.a'!$H$159</f>
        <v>0</v>
      </c>
      <c r="I123" s="147">
        <f>'3.4'!I123/'3.4.a'!$I$159</f>
        <v>0</v>
      </c>
      <c r="J123" s="147">
        <f>'3.4'!J123/'3.4.a'!$J$159</f>
        <v>0</v>
      </c>
      <c r="K123" s="147">
        <f>'3.4'!K123/'3.4.a'!$K$159</f>
        <v>0</v>
      </c>
      <c r="L123" s="147">
        <f>'3.4'!L123/'3.4.a'!$L$159</f>
        <v>0</v>
      </c>
      <c r="M123" s="97" t="s">
        <v>833</v>
      </c>
    </row>
    <row r="124" spans="1:13" ht="20.100000000000001" customHeight="1" x14ac:dyDescent="0.25">
      <c r="A124" s="125" t="s">
        <v>428</v>
      </c>
      <c r="B124" s="124" t="s">
        <v>254</v>
      </c>
      <c r="C124" s="147">
        <f>'3.4'!C124/'3.4.a'!$C$159</f>
        <v>0</v>
      </c>
      <c r="D124" s="147">
        <f>'3.4'!D124/'3.4.a'!$D$159</f>
        <v>0</v>
      </c>
      <c r="E124" s="147">
        <f>'3.4'!E124/'3.4.a'!$E$159</f>
        <v>0</v>
      </c>
      <c r="F124" s="147">
        <f>'3.4'!F124/'3.4.a'!$F$159</f>
        <v>0</v>
      </c>
      <c r="G124" s="147">
        <f>'3.4'!G124/'3.4.a'!$G$159</f>
        <v>0</v>
      </c>
      <c r="H124" s="147">
        <f>'3.4'!H124/'3.4.a'!$H$159</f>
        <v>0</v>
      </c>
      <c r="I124" s="147">
        <f>'3.4'!I124/'3.4.a'!$I$159</f>
        <v>0</v>
      </c>
      <c r="J124" s="147">
        <f>'3.4'!J124/'3.4.a'!$J$159</f>
        <v>0</v>
      </c>
      <c r="K124" s="147">
        <f>'3.4'!K124/'3.4.a'!$K$159</f>
        <v>0</v>
      </c>
      <c r="L124" s="147">
        <f>'3.4'!L124/'3.4.a'!$L$159</f>
        <v>0</v>
      </c>
      <c r="M124" s="97" t="s">
        <v>833</v>
      </c>
    </row>
    <row r="125" spans="1:13" ht="20.100000000000001" customHeight="1" x14ac:dyDescent="0.25">
      <c r="A125" s="126"/>
      <c r="B125" s="126" t="s">
        <v>429</v>
      </c>
      <c r="C125" s="96">
        <f>'3.4'!C125/'3.4.a'!$C$159</f>
        <v>2.0538528463866935E-3</v>
      </c>
      <c r="D125" s="96">
        <f>'3.4'!D125/'3.4.a'!$D$159</f>
        <v>3.2552589850412834E-3</v>
      </c>
      <c r="E125" s="96">
        <f>'3.4'!E125/'3.4.a'!$E$159</f>
        <v>2.6592704830507674E-3</v>
      </c>
      <c r="F125" s="96">
        <f>'3.4'!F125/'3.4.a'!$F$159</f>
        <v>3.881853454625387E-3</v>
      </c>
      <c r="G125" s="96">
        <f>'3.4'!G125/'3.4.a'!$G$159</f>
        <v>2.294401526610423E-3</v>
      </c>
      <c r="H125" s="96">
        <f>'3.4'!H125/'3.4.a'!$H$159</f>
        <v>2.3916162026500379E-3</v>
      </c>
      <c r="I125" s="96">
        <f>'3.4'!I125/'3.4.a'!$I$159</f>
        <v>2.1096078457422071E-3</v>
      </c>
      <c r="J125" s="96">
        <f>'3.4'!J125/'3.4.a'!$J$159</f>
        <v>5.3284766461500948E-3</v>
      </c>
      <c r="K125" s="96">
        <f>'3.4'!K125/'3.4.a'!$K$159</f>
        <v>4.5112557572668834E-3</v>
      </c>
      <c r="L125" s="96">
        <f>'3.4'!L125/'3.4.a'!$L$159</f>
        <v>4.4005378770839102E-3</v>
      </c>
      <c r="M125" s="96">
        <f>'3.4'!M125/'3.4.a'!$M$159</f>
        <v>2.0260739572851372E-3</v>
      </c>
    </row>
    <row r="126" spans="1:13" ht="20.100000000000001" customHeight="1" x14ac:dyDescent="0.25">
      <c r="A126" s="126"/>
      <c r="B126" s="126" t="s">
        <v>430</v>
      </c>
      <c r="C126" s="96">
        <f>'3.4'!C126/'3.4.a'!$C$159</f>
        <v>1.1043148671925167E-3</v>
      </c>
      <c r="D126" s="96">
        <f>'3.4'!D126/'3.4.a'!$D$159</f>
        <v>1.8632653833815635E-3</v>
      </c>
      <c r="E126" s="96">
        <f>'3.4'!E126/'3.4.a'!$E$159</f>
        <v>5.7955089343599941E-4</v>
      </c>
      <c r="F126" s="96">
        <f>'3.4'!F126/'3.4.a'!$F$159</f>
        <v>3.1464832252775131E-3</v>
      </c>
      <c r="G126" s="96">
        <f>'3.4'!G126/'3.4.a'!$G$159</f>
        <v>6.7057676767183667E-4</v>
      </c>
      <c r="H126" s="96">
        <f>'3.4'!H126/'3.4.a'!$H$159</f>
        <v>4.1936978861487328E-4</v>
      </c>
      <c r="I126" s="96">
        <f>'3.4'!I126/'3.4.a'!$I$159</f>
        <v>-4.0728262070707907E-4</v>
      </c>
      <c r="J126" s="96">
        <f>'3.4'!J126/'3.4.a'!$J$159</f>
        <v>3.2650799653134444E-3</v>
      </c>
      <c r="K126" s="96">
        <f>'3.4'!K126/'3.4.a'!$K$159</f>
        <v>2.9633723764168189E-3</v>
      </c>
      <c r="L126" s="96">
        <f>'3.4'!L126/'3.4.a'!$L$159</f>
        <v>2.5210279037171158E-3</v>
      </c>
      <c r="M126" s="96">
        <f>'3.4'!M126/'3.4.a'!$M$159</f>
        <v>9.4690472281302041E-4</v>
      </c>
    </row>
    <row r="128" spans="1:13" s="136" customFormat="1" ht="20.100000000000001" customHeight="1" x14ac:dyDescent="0.25">
      <c r="A128" s="322" t="s">
        <v>624</v>
      </c>
      <c r="B128" s="322"/>
      <c r="C128" s="85">
        <v>2010</v>
      </c>
      <c r="D128" s="85">
        <v>2011</v>
      </c>
      <c r="E128" s="85">
        <v>2012</v>
      </c>
      <c r="F128" s="85">
        <v>2013</v>
      </c>
      <c r="G128" s="85">
        <v>2014</v>
      </c>
      <c r="H128" s="85">
        <v>2015</v>
      </c>
      <c r="I128" s="85">
        <v>2016</v>
      </c>
      <c r="J128" s="85">
        <v>2017</v>
      </c>
      <c r="K128" s="85">
        <v>2018</v>
      </c>
      <c r="L128" s="85">
        <v>2019</v>
      </c>
      <c r="M128" s="85">
        <v>2020</v>
      </c>
    </row>
    <row r="129" spans="1:13" ht="20.100000000000001" customHeight="1" x14ac:dyDescent="0.25">
      <c r="A129" s="18" t="s">
        <v>401</v>
      </c>
      <c r="B129" s="19" t="s">
        <v>826</v>
      </c>
      <c r="C129" s="96">
        <f>'3.4'!C129/'3.4.a'!$C$159</f>
        <v>0.36607733682841243</v>
      </c>
      <c r="D129" s="96">
        <f>'3.4'!D129/'3.4.a'!$D$159</f>
        <v>0.36947251211669407</v>
      </c>
      <c r="E129" s="96">
        <f>'3.4'!E129/'3.4.a'!$E$159</f>
        <v>0.37380702532684135</v>
      </c>
      <c r="F129" s="96">
        <f>'3.4'!F129/'3.4.a'!$F$159</f>
        <v>0.37143772411801335</v>
      </c>
      <c r="G129" s="96">
        <f>'3.4'!G129/'3.4.a'!$G$159</f>
        <v>0.36075249538415755</v>
      </c>
      <c r="H129" s="96">
        <f>'3.4'!H129/'3.4.a'!$H$159</f>
        <v>0.37468106901158793</v>
      </c>
      <c r="I129" s="96">
        <f>'3.4'!I129/'3.4.a'!$I$159</f>
        <v>0.38180706352865218</v>
      </c>
      <c r="J129" s="96">
        <f>'3.4'!J129/'3.4.a'!$J$159</f>
        <v>0.37004806580607275</v>
      </c>
      <c r="K129" s="96">
        <f>'3.4'!K129/'3.4.a'!$K$159</f>
        <v>0.37649441932455618</v>
      </c>
      <c r="L129" s="96">
        <f>'3.4'!L129/'3.4.a'!$L$159</f>
        <v>0.38978811436943506</v>
      </c>
      <c r="M129" s="96">
        <f>'3.4'!M129/'3.4.a'!$M$159</f>
        <v>0.35934678771541417</v>
      </c>
    </row>
    <row r="130" spans="1:13" ht="20.100000000000001" customHeight="1" x14ac:dyDescent="0.25">
      <c r="A130" s="137" t="s">
        <v>402</v>
      </c>
      <c r="B130" s="118" t="s">
        <v>242</v>
      </c>
      <c r="C130" s="146">
        <f>'3.4'!C130/'3.4.a'!$C$159</f>
        <v>0.23557436578163393</v>
      </c>
      <c r="D130" s="146">
        <f>'3.4'!D130/'3.4.a'!$D$159</f>
        <v>0.2410463364213305</v>
      </c>
      <c r="E130" s="146">
        <f>'3.4'!E130/'3.4.a'!$E$159</f>
        <v>0.23646553108487398</v>
      </c>
      <c r="F130" s="146">
        <f>'3.4'!F130/'3.4.a'!$F$159</f>
        <v>0.23477992342496951</v>
      </c>
      <c r="G130" s="146">
        <f>'3.4'!G130/'3.4.a'!$G$159</f>
        <v>0.22752798392592513</v>
      </c>
      <c r="H130" s="146">
        <f>'3.4'!H130/'3.4.a'!$H$159</f>
        <v>0.22993142200652864</v>
      </c>
      <c r="I130" s="146">
        <f>'3.4'!I130/'3.4.a'!$I$159</f>
        <v>0.23062246522309907</v>
      </c>
      <c r="J130" s="146">
        <f>'3.4'!J130/'3.4.a'!$J$159</f>
        <v>0.231340525376591</v>
      </c>
      <c r="K130" s="146">
        <f>'3.4'!K130/'3.4.a'!$K$159</f>
        <v>0.23673373113877902</v>
      </c>
      <c r="L130" s="146">
        <f>'3.4'!L130/'3.4.a'!$L$159</f>
        <v>0.23612558422486876</v>
      </c>
      <c r="M130" s="146">
        <f>'3.4'!M130/'3.4.a'!$M$159</f>
        <v>0.22984232990185685</v>
      </c>
    </row>
    <row r="131" spans="1:13" ht="20.100000000000001" customHeight="1" x14ac:dyDescent="0.25">
      <c r="A131" s="21" t="s">
        <v>403</v>
      </c>
      <c r="B131" s="22" t="s">
        <v>256</v>
      </c>
      <c r="C131" s="97">
        <f>'3.4'!C131/'3.4.a'!$C$159</f>
        <v>6.6519153396802477E-2</v>
      </c>
      <c r="D131" s="97">
        <f>'3.4'!D131/'3.4.a'!$D$159</f>
        <v>7.1748577075515518E-2</v>
      </c>
      <c r="E131" s="97">
        <f>'3.4'!E131/'3.4.a'!$E$159</f>
        <v>6.7486902032760088E-2</v>
      </c>
      <c r="F131" s="97">
        <f>'3.4'!F131/'3.4.a'!$F$159</f>
        <v>6.7666335503741182E-2</v>
      </c>
      <c r="G131" s="97">
        <f>'3.4'!G131/'3.4.a'!$G$159</f>
        <v>6.612893402317721E-2</v>
      </c>
      <c r="H131" s="97">
        <f>'3.4'!H131/'3.4.a'!$H$159</f>
        <v>6.6901430604412976E-2</v>
      </c>
      <c r="I131" s="97">
        <f>'3.4'!I131/'3.4.a'!$I$159</f>
        <v>7.2288435832549611E-2</v>
      </c>
      <c r="J131" s="97">
        <f>'3.4'!J131/'3.4.a'!$J$159</f>
        <v>6.9651040607035183E-2</v>
      </c>
      <c r="K131" s="97">
        <f>'3.4'!K131/'3.4.a'!$K$159</f>
        <v>7.0066659638496412E-2</v>
      </c>
      <c r="L131" s="97">
        <f>'3.4'!L131/'3.4.a'!$L$159</f>
        <v>7.2623196638056511E-2</v>
      </c>
      <c r="M131" s="97">
        <f>'3.4'!M131/'3.4.a'!$M$159</f>
        <v>7.0576975724752758E-2</v>
      </c>
    </row>
    <row r="132" spans="1:13" ht="20.100000000000001" customHeight="1" x14ac:dyDescent="0.25">
      <c r="A132" s="21" t="s">
        <v>404</v>
      </c>
      <c r="B132" s="22" t="s">
        <v>257</v>
      </c>
      <c r="C132" s="97">
        <f>'3.4'!C132/'3.4.a'!$C$159</f>
        <v>3.2247878705878022E-3</v>
      </c>
      <c r="D132" s="97">
        <f>'3.4'!D132/'3.4.a'!$D$159</f>
        <v>3.3919814411607582E-3</v>
      </c>
      <c r="E132" s="97">
        <f>'3.4'!E132/'3.4.a'!$E$159</f>
        <v>3.465924915655194E-3</v>
      </c>
      <c r="F132" s="97">
        <f>'3.4'!F132/'3.4.a'!$F$159</f>
        <v>3.5121331617150439E-3</v>
      </c>
      <c r="G132" s="97">
        <f>'3.4'!G132/'3.4.a'!$G$159</f>
        <v>3.5853063995796475E-3</v>
      </c>
      <c r="H132" s="97">
        <f>'3.4'!H132/'3.4.a'!$H$159</f>
        <v>3.600384814165347E-3</v>
      </c>
      <c r="I132" s="97">
        <f>'3.4'!I132/'3.4.a'!$I$159</f>
        <v>3.5394796967123106E-3</v>
      </c>
      <c r="J132" s="97">
        <f>'3.4'!J132/'3.4.a'!$J$159</f>
        <v>3.4518771337574742E-3</v>
      </c>
      <c r="K132" s="97">
        <f>'3.4'!K132/'3.4.a'!$K$159</f>
        <v>3.4844068541181562E-3</v>
      </c>
      <c r="L132" s="97">
        <f>'3.4'!L132/'3.4.a'!$L$159</f>
        <v>3.2723785557869783E-3</v>
      </c>
      <c r="M132" s="97">
        <f>'3.4'!M132/'3.4.a'!$M$159</f>
        <v>3.124142906366431E-3</v>
      </c>
    </row>
    <row r="133" spans="1:13" ht="20.100000000000001" customHeight="1" x14ac:dyDescent="0.25">
      <c r="A133" s="21" t="s">
        <v>405</v>
      </c>
      <c r="B133" s="22" t="s">
        <v>258</v>
      </c>
      <c r="C133" s="97">
        <f>'3.4'!C133/'3.4.a'!$C$159</f>
        <v>1.262839897528863E-2</v>
      </c>
      <c r="D133" s="97">
        <f>'3.4'!D133/'3.4.a'!$D$159</f>
        <v>1.2800921895592626E-2</v>
      </c>
      <c r="E133" s="97">
        <f>'3.4'!E133/'3.4.a'!$E$159</f>
        <v>1.3022978231908003E-2</v>
      </c>
      <c r="F133" s="97">
        <f>'3.4'!F133/'3.4.a'!$F$159</f>
        <v>1.3156502766414831E-2</v>
      </c>
      <c r="G133" s="97">
        <f>'3.4'!G133/'3.4.a'!$G$159</f>
        <v>1.3395647063840225E-2</v>
      </c>
      <c r="H133" s="97">
        <f>'3.4'!H133/'3.4.a'!$H$159</f>
        <v>1.4439798206834069E-2</v>
      </c>
      <c r="I133" s="97">
        <f>'3.4'!I133/'3.4.a'!$I$159</f>
        <v>1.4775295249868011E-2</v>
      </c>
      <c r="J133" s="97">
        <f>'3.4'!J133/'3.4.a'!$J$159</f>
        <v>1.5003542426080051E-2</v>
      </c>
      <c r="K133" s="97">
        <f>'3.4'!K133/'3.4.a'!$K$159</f>
        <v>1.543201815782755E-2</v>
      </c>
      <c r="L133" s="97">
        <f>'3.4'!L133/'3.4.a'!$L$159</f>
        <v>1.5688598977439148E-2</v>
      </c>
      <c r="M133" s="97">
        <f>'3.4'!M133/'3.4.a'!$M$159</f>
        <v>1.6160284839683684E-2</v>
      </c>
    </row>
    <row r="134" spans="1:13" ht="20.100000000000001" customHeight="1" x14ac:dyDescent="0.25">
      <c r="A134" s="21" t="s">
        <v>406</v>
      </c>
      <c r="B134" s="22" t="s">
        <v>264</v>
      </c>
      <c r="C134" s="97">
        <f>'3.4'!C134/'3.4.a'!$C$159</f>
        <v>0.1477289904094839</v>
      </c>
      <c r="D134" s="97">
        <f>'3.4'!D134/'3.4.a'!$D$159</f>
        <v>0.14694044973229003</v>
      </c>
      <c r="E134" s="97">
        <f>'3.4'!E134/'3.4.a'!$E$159</f>
        <v>0.14612417147694892</v>
      </c>
      <c r="F134" s="97">
        <f>'3.4'!F134/'3.4.a'!$F$159</f>
        <v>0.14340064055892249</v>
      </c>
      <c r="G134" s="97">
        <f>'3.4'!G134/'3.4.a'!$G$159</f>
        <v>0.138061918253193</v>
      </c>
      <c r="H134" s="97">
        <f>'3.4'!H134/'3.4.a'!$H$159</f>
        <v>0.13857214246504387</v>
      </c>
      <c r="I134" s="97">
        <f>'3.4'!I134/'3.4.a'!$I$159</f>
        <v>0.13500299991824963</v>
      </c>
      <c r="J134" s="97">
        <f>'3.4'!J134/'3.4.a'!$J$159</f>
        <v>0.13832171807009938</v>
      </c>
      <c r="K134" s="97">
        <f>'3.4'!K134/'3.4.a'!$K$159</f>
        <v>0.14193915974520593</v>
      </c>
      <c r="L134" s="97">
        <f>'3.4'!L134/'3.4.a'!$L$159</f>
        <v>0.13874517583808285</v>
      </c>
      <c r="M134" s="97">
        <f>'3.4'!M134/'3.4.a'!$M$159</f>
        <v>0.13384306621781916</v>
      </c>
    </row>
    <row r="135" spans="1:13" ht="20.100000000000001" customHeight="1" x14ac:dyDescent="0.25">
      <c r="A135" s="21" t="s">
        <v>407</v>
      </c>
      <c r="B135" s="22" t="s">
        <v>273</v>
      </c>
      <c r="C135" s="97">
        <f>'3.4'!C135/'3.4.a'!$C$159</f>
        <v>5.4255847193366074E-3</v>
      </c>
      <c r="D135" s="97">
        <f>'3.4'!D135/'3.4.a'!$D$159</f>
        <v>6.0901965033536834E-3</v>
      </c>
      <c r="E135" s="97">
        <f>'3.4'!E135/'3.4.a'!$E$159</f>
        <v>6.4653141906865557E-3</v>
      </c>
      <c r="F135" s="97">
        <f>'3.4'!F135/'3.4.a'!$F$159</f>
        <v>6.9356782312220725E-3</v>
      </c>
      <c r="G135" s="97">
        <f>'3.4'!G135/'3.4.a'!$G$159</f>
        <v>6.363270587270738E-3</v>
      </c>
      <c r="H135" s="97">
        <f>'3.4'!H135/'3.4.a'!$H$159</f>
        <v>6.4994568908585317E-3</v>
      </c>
      <c r="I135" s="97">
        <f>'3.4'!I135/'3.4.a'!$I$159</f>
        <v>5.0161060774169099E-3</v>
      </c>
      <c r="J135" s="97">
        <f>'3.4'!J135/'3.4.a'!$J$159</f>
        <v>4.9123471285156409E-3</v>
      </c>
      <c r="K135" s="97">
        <f>'3.4'!K135/'3.4.a'!$K$159</f>
        <v>5.8114329854139146E-3</v>
      </c>
      <c r="L135" s="97">
        <f>'3.4'!L135/'3.4.a'!$L$159</f>
        <v>5.7962274041802823E-3</v>
      </c>
      <c r="M135" s="97">
        <f>'3.4'!M135/'3.4.a'!$M$159</f>
        <v>6.1389323772102341E-3</v>
      </c>
    </row>
    <row r="136" spans="1:13" ht="20.100000000000001" customHeight="1" x14ac:dyDescent="0.25">
      <c r="A136" s="21" t="s">
        <v>408</v>
      </c>
      <c r="B136" s="22" t="s">
        <v>278</v>
      </c>
      <c r="C136" s="97">
        <f>'3.4'!C136/'3.4.a'!$C$159</f>
        <v>4.7450410134521513E-5</v>
      </c>
      <c r="D136" s="97">
        <f>'3.4'!D136/'3.4.a'!$D$159</f>
        <v>7.4209773417859752E-5</v>
      </c>
      <c r="E136" s="97">
        <f>'3.4'!E136/'3.4.a'!$E$159</f>
        <v>-9.9759763084764354E-5</v>
      </c>
      <c r="F136" s="97">
        <f>'3.4'!F136/'3.4.a'!$F$159</f>
        <v>1.086332029539245E-4</v>
      </c>
      <c r="G136" s="97">
        <f>'3.4'!G136/'3.4.a'!$G$159</f>
        <v>-7.0924011356382356E-6</v>
      </c>
      <c r="H136" s="97">
        <f>'3.4'!H136/'3.4.a'!$H$159</f>
        <v>-8.1790974786129E-5</v>
      </c>
      <c r="I136" s="97">
        <f>'3.4'!I136/'3.4.a'!$I$159</f>
        <v>1.4844830259319659E-7</v>
      </c>
      <c r="J136" s="97">
        <f>'3.4'!J136/'3.4.a'!$J$159</f>
        <v>1.1103216637696821E-11</v>
      </c>
      <c r="K136" s="97">
        <f>'3.4'!K136/'3.4.a'!$K$159</f>
        <v>5.3757717041961327E-8</v>
      </c>
      <c r="L136" s="97">
        <f>'3.4'!L136/'3.4.a'!$L$159</f>
        <v>6.8113229962572444E-9</v>
      </c>
      <c r="M136" s="97">
        <f>'3.4'!M136/'3.4.a'!$M$159</f>
        <v>-1.0721639754268705E-6</v>
      </c>
    </row>
    <row r="137" spans="1:13" ht="20.100000000000001" customHeight="1" x14ac:dyDescent="0.25">
      <c r="A137" s="137" t="s">
        <v>409</v>
      </c>
      <c r="B137" s="118" t="s">
        <v>246</v>
      </c>
      <c r="C137" s="146">
        <f>'3.4'!C137/'3.4.a'!$C$159</f>
        <v>9.0405632938094074E-2</v>
      </c>
      <c r="D137" s="146">
        <f>'3.4'!D137/'3.4.a'!$D$159</f>
        <v>9.2561142864417828E-2</v>
      </c>
      <c r="E137" s="146">
        <f>'3.4'!E137/'3.4.a'!$E$159</f>
        <v>9.3990436092360963E-2</v>
      </c>
      <c r="F137" s="146">
        <f>'3.4'!F137/'3.4.a'!$F$159</f>
        <v>9.3976763358614157E-2</v>
      </c>
      <c r="G137" s="146">
        <f>'3.4'!G137/'3.4.a'!$G$159</f>
        <v>9.3568973762522503E-2</v>
      </c>
      <c r="H137" s="146">
        <f>'3.4'!H137/'3.4.a'!$H$159</f>
        <v>9.5599218786130022E-2</v>
      </c>
      <c r="I137" s="146">
        <f>'3.4'!I137/'3.4.a'!$I$159</f>
        <v>9.6349518874993031E-2</v>
      </c>
      <c r="J137" s="146">
        <f>'3.4'!J137/'3.4.a'!$J$159</f>
        <v>9.8988315617067363E-2</v>
      </c>
      <c r="K137" s="146">
        <f>'3.4'!K137/'3.4.a'!$K$159</f>
        <v>9.4355950266509281E-2</v>
      </c>
      <c r="L137" s="146">
        <f>'3.4'!L137/'3.4.a'!$L$159</f>
        <v>9.5109533122745005E-2</v>
      </c>
      <c r="M137" s="146">
        <f>'3.4'!M137/'3.4.a'!$M$159</f>
        <v>9.3857371930927441E-2</v>
      </c>
    </row>
    <row r="138" spans="1:13" ht="20.100000000000001" customHeight="1" x14ac:dyDescent="0.25">
      <c r="A138" s="137" t="s">
        <v>410</v>
      </c>
      <c r="B138" s="118" t="s">
        <v>243</v>
      </c>
      <c r="C138" s="146">
        <f>'3.4'!C138/'3.4.a'!$C$159</f>
        <v>1.8161471591655064E-5</v>
      </c>
      <c r="D138" s="146">
        <f>'3.4'!D138/'3.4.a'!$D$159</f>
        <v>7.462062872948284E-6</v>
      </c>
      <c r="E138" s="146">
        <f>'3.4'!E138/'3.4.a'!$E$159</f>
        <v>7.8501693313827789E-6</v>
      </c>
      <c r="F138" s="146">
        <f>'3.4'!F138/'3.4.a'!$F$159</f>
        <v>1.4942713672908695E-5</v>
      </c>
      <c r="G138" s="146">
        <f>'3.4'!G138/'3.4.a'!$G$159</f>
        <v>9.4423686712850579E-6</v>
      </c>
      <c r="H138" s="146">
        <f>'3.4'!H138/'3.4.a'!$H$159</f>
        <v>6.7216572369800669E-6</v>
      </c>
      <c r="I138" s="146">
        <f>'3.4'!I138/'3.4.a'!$I$159</f>
        <v>4.1062652520259545E-6</v>
      </c>
      <c r="J138" s="146">
        <f>'3.4'!J138/'3.4.a'!$J$159</f>
        <v>6.3437494098744445E-6</v>
      </c>
      <c r="K138" s="146">
        <f>'3.4'!K138/'3.4.a'!$K$159</f>
        <v>1.2175970670779636E-5</v>
      </c>
      <c r="L138" s="146">
        <f>'3.4'!L138/'3.4.a'!$L$159</f>
        <v>2.0450716133899731E-6</v>
      </c>
      <c r="M138" s="146">
        <f>'3.4'!M138/'3.4.a'!$M$159</f>
        <v>2.4827014490301976E-6</v>
      </c>
    </row>
    <row r="139" spans="1:13" ht="20.100000000000001" customHeight="1" x14ac:dyDescent="0.25">
      <c r="A139" s="137" t="s">
        <v>411</v>
      </c>
      <c r="B139" s="118" t="s">
        <v>247</v>
      </c>
      <c r="C139" s="146">
        <f>'3.4'!C139/'3.4.a'!$C$159</f>
        <v>4.0079176637092748E-2</v>
      </c>
      <c r="D139" s="146">
        <f>'3.4'!D139/'3.4.a'!$D$159</f>
        <v>3.5857570768072798E-2</v>
      </c>
      <c r="E139" s="146">
        <f>'3.4'!E139/'3.4.a'!$E$159</f>
        <v>4.3343207980275023E-2</v>
      </c>
      <c r="F139" s="146">
        <f>'3.4'!F139/'3.4.a'!$F$159</f>
        <v>4.2666094620756781E-2</v>
      </c>
      <c r="G139" s="146">
        <f>'3.4'!G139/'3.4.a'!$G$159</f>
        <v>3.9646095327038534E-2</v>
      </c>
      <c r="H139" s="146">
        <f>'3.4'!H139/'3.4.a'!$H$159</f>
        <v>4.9143706561692251E-2</v>
      </c>
      <c r="I139" s="146">
        <f>'3.4'!I139/'3.4.a'!$I$159</f>
        <v>5.4830973165307988E-2</v>
      </c>
      <c r="J139" s="146">
        <f>'3.4'!J139/'3.4.a'!$J$159</f>
        <v>3.9712881063004503E-2</v>
      </c>
      <c r="K139" s="146">
        <f>'3.4'!K139/'3.4.a'!$K$159</f>
        <v>4.5392561948597067E-2</v>
      </c>
      <c r="L139" s="146">
        <f>'3.4'!L139/'3.4.a'!$L$159</f>
        <v>5.8550951950207937E-2</v>
      </c>
      <c r="M139" s="146">
        <f>'3.4'!M139/'3.4.a'!$M$159</f>
        <v>3.564460318118081E-2</v>
      </c>
    </row>
    <row r="140" spans="1:13" ht="20.100000000000001" customHeight="1" x14ac:dyDescent="0.25">
      <c r="A140" s="123" t="s">
        <v>412</v>
      </c>
      <c r="B140" s="121" t="s">
        <v>827</v>
      </c>
      <c r="C140" s="148">
        <f>'3.4'!C140/'3.4.a'!$C$159</f>
        <v>8.1996584292379597E-3</v>
      </c>
      <c r="D140" s="148">
        <f>'3.4'!D140/'3.4.a'!$D$159</f>
        <v>6.8993956187229193E-3</v>
      </c>
      <c r="E140" s="148">
        <f>'3.4'!E140/'3.4.a'!$E$159</f>
        <v>9.2582822389487476E-3</v>
      </c>
      <c r="F140" s="148">
        <f>'3.4'!F140/'3.4.a'!$F$159</f>
        <v>8.4638802669934812E-3</v>
      </c>
      <c r="G140" s="148">
        <f>'3.4'!G140/'3.4.a'!$G$159</f>
        <v>1.1626073111696073E-2</v>
      </c>
      <c r="H140" s="148">
        <f>'3.4'!H140/'3.4.a'!$H$159</f>
        <v>1.9370730434902089E-2</v>
      </c>
      <c r="I140" s="148">
        <f>'3.4'!I140/'3.4.a'!$I$159</f>
        <v>2.397938792330637E-2</v>
      </c>
      <c r="J140" s="148">
        <f>'3.4'!J140/'3.4.a'!$J$159</f>
        <v>1.0103678979007737E-2</v>
      </c>
      <c r="K140" s="148">
        <f>'3.4'!K140/'3.4.a'!$K$159</f>
        <v>1.2819642835202765E-2</v>
      </c>
      <c r="L140" s="148">
        <f>'3.4'!L140/'3.4.a'!$L$159</f>
        <v>1.393827000252475E-2</v>
      </c>
      <c r="M140" s="148">
        <f>'3.4'!M140/'3.4.a'!$M$159</f>
        <v>7.4965934787381517E-3</v>
      </c>
    </row>
    <row r="141" spans="1:13" ht="20.100000000000001" customHeight="1" x14ac:dyDescent="0.25">
      <c r="A141" s="123" t="s">
        <v>413</v>
      </c>
      <c r="B141" s="121" t="s">
        <v>395</v>
      </c>
      <c r="C141" s="148">
        <f>'3.4'!C141/'3.4.a'!$C$159</f>
        <v>3.1879518207854798E-2</v>
      </c>
      <c r="D141" s="148">
        <f>'3.4'!D141/'3.4.a'!$D$159</f>
        <v>2.8958175149349879E-2</v>
      </c>
      <c r="E141" s="148">
        <f>'3.4'!E141/'3.4.a'!$E$159</f>
        <v>3.4084925741326287E-2</v>
      </c>
      <c r="F141" s="148">
        <f>'3.4'!F141/'3.4.a'!$F$159</f>
        <v>3.4202214353763298E-2</v>
      </c>
      <c r="G141" s="148">
        <f>'3.4'!G141/'3.4.a'!$G$159</f>
        <v>2.8020022215342454E-2</v>
      </c>
      <c r="H141" s="148">
        <f>'3.4'!H141/'3.4.a'!$H$159</f>
        <v>2.9772976126790172E-2</v>
      </c>
      <c r="I141" s="148">
        <f>'3.4'!I141/'3.4.a'!$I$159</f>
        <v>3.0851585242001611E-2</v>
      </c>
      <c r="J141" s="148">
        <f>'3.4'!J141/'3.4.a'!$J$159</f>
        <v>2.9609202083996769E-2</v>
      </c>
      <c r="K141" s="148">
        <f>'3.4'!K141/'3.4.a'!$K$159</f>
        <v>3.25729191133943E-2</v>
      </c>
      <c r="L141" s="148">
        <f>'3.4'!L141/'3.4.a'!$L$159</f>
        <v>4.4612681947683176E-2</v>
      </c>
      <c r="M141" s="148">
        <f>'3.4'!M141/'3.4.a'!$M$159</f>
        <v>2.8148009702442665E-2</v>
      </c>
    </row>
    <row r="142" spans="1:13" ht="20.100000000000001" customHeight="1" x14ac:dyDescent="0.25">
      <c r="A142" s="18" t="s">
        <v>414</v>
      </c>
      <c r="B142" s="19" t="s">
        <v>828</v>
      </c>
      <c r="C142" s="96">
        <f>'3.4'!C142/'3.4.a'!$C$159</f>
        <v>0.35685814341004873</v>
      </c>
      <c r="D142" s="96">
        <f>'3.4'!D142/'3.4.a'!$D$159</f>
        <v>0.35573722985510026</v>
      </c>
      <c r="E142" s="96">
        <f>'3.4'!E142/'3.4.a'!$E$159</f>
        <v>0.3547173381046923</v>
      </c>
      <c r="F142" s="96">
        <f>'3.4'!F142/'3.4.a'!$F$159</f>
        <v>0.36377931504112376</v>
      </c>
      <c r="G142" s="96">
        <f>'3.4'!G142/'3.4.a'!$G$159</f>
        <v>0.38001052371471755</v>
      </c>
      <c r="H142" s="96">
        <f>'3.4'!H142/'3.4.a'!$H$159</f>
        <v>0.42524239991250729</v>
      </c>
      <c r="I142" s="96">
        <f>'3.4'!I142/'3.4.a'!$I$159</f>
        <v>0.41058225968735101</v>
      </c>
      <c r="J142" s="96">
        <f>'3.4'!J142/'3.4.a'!$J$159</f>
        <v>0.40851710454718188</v>
      </c>
      <c r="K142" s="96">
        <f>'3.4'!K142/'3.4.a'!$K$159</f>
        <v>0.40005374631623175</v>
      </c>
      <c r="L142" s="96">
        <f>'3.4'!L142/'3.4.a'!$L$159</f>
        <v>0.40098109348977212</v>
      </c>
      <c r="M142" s="96">
        <f>'3.4'!M142/'3.4.a'!$M$159</f>
        <v>0.43810024129812353</v>
      </c>
    </row>
    <row r="143" spans="1:13" ht="20.100000000000001" customHeight="1" x14ac:dyDescent="0.25">
      <c r="A143" s="137" t="s">
        <v>415</v>
      </c>
      <c r="B143" s="118" t="s">
        <v>730</v>
      </c>
      <c r="C143" s="146">
        <f>'3.4'!C143/'3.4.a'!$C$159</f>
        <v>0.33009096081627437</v>
      </c>
      <c r="D143" s="146">
        <f>'3.4'!D143/'3.4.a'!$D$159</f>
        <v>0.33505960171558685</v>
      </c>
      <c r="E143" s="146">
        <f>'3.4'!E143/'3.4.a'!$E$159</f>
        <v>0.33375534411112445</v>
      </c>
      <c r="F143" s="146">
        <f>'3.4'!F143/'3.4.a'!$F$159</f>
        <v>0.34371231834167415</v>
      </c>
      <c r="G143" s="146">
        <f>'3.4'!G143/'3.4.a'!$G$159</f>
        <v>0.35728380327179071</v>
      </c>
      <c r="H143" s="146">
        <f>'3.4'!H143/'3.4.a'!$H$159</f>
        <v>0.40970439041992018</v>
      </c>
      <c r="I143" s="146">
        <f>'3.4'!I143/'3.4.a'!$I$159</f>
        <v>0.39531670167088384</v>
      </c>
      <c r="J143" s="146">
        <f>'3.4'!J143/'3.4.a'!$J$159</f>
        <v>0.39782652663510543</v>
      </c>
      <c r="K143" s="146">
        <f>'3.4'!K143/'3.4.a'!$K$159</f>
        <v>0.38719772188589985</v>
      </c>
      <c r="L143" s="146">
        <f>'3.4'!L143/'3.4.a'!$L$159</f>
        <v>0.38931692720823102</v>
      </c>
      <c r="M143" s="146">
        <f>'3.4'!M143/'3.4.a'!$M$159</f>
        <v>0.4237697494543487</v>
      </c>
    </row>
    <row r="144" spans="1:13" ht="20.100000000000001" customHeight="1" x14ac:dyDescent="0.25">
      <c r="A144" s="125" t="s">
        <v>417</v>
      </c>
      <c r="B144" s="124" t="s">
        <v>244</v>
      </c>
      <c r="C144" s="147">
        <f>'3.4'!C144/'3.4.a'!$C$159</f>
        <v>0.10614844933295636</v>
      </c>
      <c r="D144" s="147">
        <f>'3.4'!D144/'3.4.a'!$D$159</f>
        <v>0.10521033028343782</v>
      </c>
      <c r="E144" s="147">
        <f>'3.4'!E144/'3.4.a'!$E$159</f>
        <v>0.10585554686621484</v>
      </c>
      <c r="F144" s="147">
        <f>'3.4'!F144/'3.4.a'!$F$159</f>
        <v>0.10791590071588884</v>
      </c>
      <c r="G144" s="147">
        <f>'3.4'!G144/'3.4.a'!$G$159</f>
        <v>0.10902206960479058</v>
      </c>
      <c r="H144" s="147">
        <f>'3.4'!H144/'3.4.a'!$H$159</f>
        <v>0.1153415117743645</v>
      </c>
      <c r="I144" s="147">
        <f>'3.4'!I144/'3.4.a'!$I$159</f>
        <v>0.11644964301090475</v>
      </c>
      <c r="J144" s="147">
        <f>'3.4'!J144/'3.4.a'!$J$159</f>
        <v>0.1173774144475089</v>
      </c>
      <c r="K144" s="147">
        <f>'3.4'!K144/'3.4.a'!$K$159</f>
        <v>0.11416928666818298</v>
      </c>
      <c r="L144" s="147">
        <f>'3.4'!L144/'3.4.a'!$L$159</f>
        <v>0.11601347977574511</v>
      </c>
      <c r="M144" s="147">
        <f>'3.4'!M144/'3.4.a'!$M$159</f>
        <v>0.11565628083940294</v>
      </c>
    </row>
    <row r="145" spans="1:83" ht="20.100000000000001" customHeight="1" x14ac:dyDescent="0.25">
      <c r="A145" s="125" t="s">
        <v>418</v>
      </c>
      <c r="B145" s="124" t="s">
        <v>245</v>
      </c>
      <c r="C145" s="147">
        <f>'3.4'!C145/'3.4.a'!$C$159</f>
        <v>5.3678222720002548E-2</v>
      </c>
      <c r="D145" s="147">
        <f>'3.4'!D145/'3.4.a'!$D$159</f>
        <v>5.2650069069981549E-2</v>
      </c>
      <c r="E145" s="147">
        <f>'3.4'!E145/'3.4.a'!$E$159</f>
        <v>5.2943907060970845E-2</v>
      </c>
      <c r="F145" s="147">
        <f>'3.4'!F145/'3.4.a'!$F$159</f>
        <v>5.1349329871093558E-2</v>
      </c>
      <c r="G145" s="147">
        <f>'3.4'!G145/'3.4.a'!$G$159</f>
        <v>5.3083053949463159E-2</v>
      </c>
      <c r="H145" s="147">
        <f>'3.4'!H145/'3.4.a'!$H$159</f>
        <v>5.0196440521532042E-2</v>
      </c>
      <c r="I145" s="147">
        <f>'3.4'!I145/'3.4.a'!$I$159</f>
        <v>5.2899198144274462E-2</v>
      </c>
      <c r="J145" s="147">
        <f>'3.4'!J145/'3.4.a'!$J$159</f>
        <v>4.861326049155857E-2</v>
      </c>
      <c r="K145" s="147">
        <f>'3.4'!K145/'3.4.a'!$K$159</f>
        <v>5.0565638525446314E-2</v>
      </c>
      <c r="L145" s="147">
        <f>'3.4'!L145/'3.4.a'!$L$159</f>
        <v>5.225528048851473E-2</v>
      </c>
      <c r="M145" s="147">
        <f>'3.4'!M145/'3.4.a'!$M$159</f>
        <v>5.2483092760876558E-2</v>
      </c>
    </row>
    <row r="146" spans="1:83" ht="20.100000000000001" customHeight="1" x14ac:dyDescent="0.25">
      <c r="A146" s="125" t="s">
        <v>419</v>
      </c>
      <c r="B146" s="124" t="s">
        <v>829</v>
      </c>
      <c r="C146" s="147">
        <f>'3.4'!C146/'3.4.a'!$C$159</f>
        <v>2.1237446901589945E-2</v>
      </c>
      <c r="D146" s="147">
        <f>'3.4'!D146/'3.4.a'!$D$159</f>
        <v>2.7887772548045146E-2</v>
      </c>
      <c r="E146" s="147">
        <f>'3.4'!E146/'3.4.a'!$E$159</f>
        <v>2.0261587180512113E-2</v>
      </c>
      <c r="F146" s="147">
        <f>'3.4'!F146/'3.4.a'!$F$159</f>
        <v>2.5483352971056313E-2</v>
      </c>
      <c r="G146" s="147">
        <f>'3.4'!G146/'3.4.a'!$G$159</f>
        <v>3.0156176832121406E-2</v>
      </c>
      <c r="H146" s="147">
        <f>'3.4'!H146/'3.4.a'!$H$159</f>
        <v>6.0517953856857945E-2</v>
      </c>
      <c r="I146" s="147">
        <f>'3.4'!I146/'3.4.a'!$I$159</f>
        <v>3.4465038437191592E-2</v>
      </c>
      <c r="J146" s="147">
        <f>'3.4'!J146/'3.4.a'!$J$159</f>
        <v>3.1309572468504264E-2</v>
      </c>
      <c r="K146" s="147">
        <f>'3.4'!K146/'3.4.a'!$K$159</f>
        <v>3.3986095309922117E-2</v>
      </c>
      <c r="L146" s="147">
        <f>'3.4'!L146/'3.4.a'!$L$159</f>
        <v>1.9333059579452375E-2</v>
      </c>
      <c r="M146" s="147">
        <f>'3.4'!M146/'3.4.a'!$M$159</f>
        <v>1.1195141551783321E-2</v>
      </c>
    </row>
    <row r="147" spans="1:83" ht="20.100000000000001" customHeight="1" x14ac:dyDescent="0.25">
      <c r="A147" s="125" t="s">
        <v>420</v>
      </c>
      <c r="B147" s="124" t="s">
        <v>248</v>
      </c>
      <c r="C147" s="147">
        <f>'3.4'!C147/'3.4.a'!$C$159</f>
        <v>1.1961905506403178E-3</v>
      </c>
      <c r="D147" s="147">
        <f>'3.4'!D147/'3.4.a'!$D$159</f>
        <v>1.7653211504662981E-3</v>
      </c>
      <c r="E147" s="147">
        <f>'3.4'!E147/'3.4.a'!$E$159</f>
        <v>2.0337268404967226E-3</v>
      </c>
      <c r="F147" s="147">
        <f>'3.4'!F147/'3.4.a'!$F$159</f>
        <v>3.0957430888094218E-3</v>
      </c>
      <c r="G147" s="147">
        <f>'3.4'!G147/'3.4.a'!$G$159</f>
        <v>3.2548748896369293E-3</v>
      </c>
      <c r="H147" s="147">
        <f>'3.4'!H147/'3.4.a'!$H$159</f>
        <v>9.4131227490419512E-3</v>
      </c>
      <c r="I147" s="147">
        <f>'3.4'!I147/'3.4.a'!$I$159</f>
        <v>4.6210852881425251E-3</v>
      </c>
      <c r="J147" s="147">
        <f>'3.4'!J147/'3.4.a'!$J$159</f>
        <v>3.518231102717059E-3</v>
      </c>
      <c r="K147" s="147">
        <f>'3.4'!K147/'3.4.a'!$K$159</f>
        <v>3.5395834561996967E-3</v>
      </c>
      <c r="L147" s="147">
        <f>'3.4'!L147/'3.4.a'!$L$159</f>
        <v>2.3595829692755043E-3</v>
      </c>
      <c r="M147" s="147">
        <f>'3.4'!M147/'3.4.a'!$M$159</f>
        <v>1.6509082710419022E-3</v>
      </c>
    </row>
    <row r="148" spans="1:83" ht="20.100000000000001" customHeight="1" x14ac:dyDescent="0.25">
      <c r="A148" s="125" t="s">
        <v>421</v>
      </c>
      <c r="B148" s="124" t="s">
        <v>243</v>
      </c>
      <c r="C148" s="147">
        <f>'3.4'!C148/'3.4.a'!$C$159</f>
        <v>3.142596679502859E-4</v>
      </c>
      <c r="D148" s="147">
        <f>'3.4'!D148/'3.4.a'!$D$159</f>
        <v>2.5628981736102813E-4</v>
      </c>
      <c r="E148" s="147">
        <f>'3.4'!E148/'3.4.a'!$E$159</f>
        <v>2.7393035629009836E-4</v>
      </c>
      <c r="F148" s="147">
        <f>'3.4'!F148/'3.4.a'!$F$159</f>
        <v>3.5645654882317268E-4</v>
      </c>
      <c r="G148" s="147">
        <f>'3.4'!G148/'3.4.a'!$G$159</f>
        <v>5.3768198794333828E-4</v>
      </c>
      <c r="H148" s="147">
        <f>'3.4'!H148/'3.4.a'!$H$159</f>
        <v>4.5293676068446597E-4</v>
      </c>
      <c r="I148" s="147">
        <f>'3.4'!I148/'3.4.a'!$I$159</f>
        <v>7.3480197239785656E-4</v>
      </c>
      <c r="J148" s="147">
        <f>'3.4'!J148/'3.4.a'!$J$159</f>
        <v>5.4801052747171998E-4</v>
      </c>
      <c r="K148" s="147">
        <f>'3.4'!K148/'3.4.a'!$K$159</f>
        <v>5.218168087507063E-4</v>
      </c>
      <c r="L148" s="147">
        <f>'3.4'!L148/'3.4.a'!$L$159</f>
        <v>3.3207560868512128E-4</v>
      </c>
      <c r="M148" s="147">
        <f>'3.4'!M148/'3.4.a'!$M$159</f>
        <v>5.4044259192371049E-4</v>
      </c>
    </row>
    <row r="149" spans="1:83" ht="20.100000000000001" customHeight="1" x14ac:dyDescent="0.25">
      <c r="A149" s="125" t="s">
        <v>422</v>
      </c>
      <c r="B149" s="124" t="s">
        <v>580</v>
      </c>
      <c r="C149" s="147">
        <f>'3.4'!C149/'3.4.a'!$C$159</f>
        <v>0.13620741160146888</v>
      </c>
      <c r="D149" s="147">
        <f>'3.4'!D149/'3.4.a'!$D$159</f>
        <v>0.13475779480142747</v>
      </c>
      <c r="E149" s="147">
        <f>'3.4'!E149/'3.4.a'!$E$159</f>
        <v>0.13844894096754989</v>
      </c>
      <c r="F149" s="147">
        <f>'3.4'!F149/'3.4.a'!$F$159</f>
        <v>0.14120749865140569</v>
      </c>
      <c r="G149" s="147">
        <f>'3.4'!G149/'3.4.a'!$G$159</f>
        <v>0.14623164847946199</v>
      </c>
      <c r="H149" s="147">
        <f>'3.4'!H149/'3.4.a'!$H$159</f>
        <v>0.15630202159934226</v>
      </c>
      <c r="I149" s="147">
        <f>'3.4'!I149/'3.4.a'!$I$159</f>
        <v>0.1697526571471113</v>
      </c>
      <c r="J149" s="147">
        <f>'3.4'!J149/'3.4.a'!$J$159</f>
        <v>0.18240859779486848</v>
      </c>
      <c r="K149" s="147">
        <f>'3.4'!K149/'3.4.a'!$K$159</f>
        <v>0.16950897731169576</v>
      </c>
      <c r="L149" s="147">
        <f>'3.4'!L149/'3.4.a'!$L$159</f>
        <v>0.17967129149855027</v>
      </c>
      <c r="M149" s="147">
        <f>'3.4'!M149/'3.4.a'!$M$159</f>
        <v>0.22610632723472529</v>
      </c>
    </row>
    <row r="150" spans="1:83" ht="20.100000000000001" customHeight="1" x14ac:dyDescent="0.25">
      <c r="A150" s="125" t="s">
        <v>423</v>
      </c>
      <c r="B150" s="124" t="s">
        <v>398</v>
      </c>
      <c r="C150" s="147">
        <f>'3.4'!C150/'3.4.a'!$C$159</f>
        <v>1.1308980041666012E-2</v>
      </c>
      <c r="D150" s="147">
        <f>'3.4'!D150/'3.4.a'!$D$159</f>
        <v>1.2532024044867524E-2</v>
      </c>
      <c r="E150" s="147">
        <f>'3.4'!E150/'3.4.a'!$E$159</f>
        <v>1.3937704839089923E-2</v>
      </c>
      <c r="F150" s="147">
        <f>'3.4'!F150/'3.4.a'!$F$159</f>
        <v>1.4304036494597093E-2</v>
      </c>
      <c r="G150" s="147">
        <f>'3.4'!G150/'3.4.a'!$G$159</f>
        <v>1.4998297528373263E-2</v>
      </c>
      <c r="H150" s="147">
        <f>'3.4'!H150/'3.4.a'!$H$159</f>
        <v>1.7480403158097142E-2</v>
      </c>
      <c r="I150" s="147">
        <f>'3.4'!I150/'3.4.a'!$I$159</f>
        <v>1.6394277670861278E-2</v>
      </c>
      <c r="J150" s="147">
        <f>'3.4'!J150/'3.4.a'!$J$159</f>
        <v>1.4051439802476485E-2</v>
      </c>
      <c r="K150" s="147">
        <f>'3.4'!K150/'3.4.a'!$K$159</f>
        <v>1.4906323805702216E-2</v>
      </c>
      <c r="L150" s="147">
        <f>'3.4'!L150/'3.4.a'!$L$159</f>
        <v>1.9352157288007977E-2</v>
      </c>
      <c r="M150" s="147">
        <f>'3.4'!M150/'3.4.a'!$M$159</f>
        <v>1.6137556204594894E-2</v>
      </c>
    </row>
    <row r="151" spans="1:83" ht="20.100000000000001" customHeight="1" x14ac:dyDescent="0.25">
      <c r="A151" s="137" t="s">
        <v>424</v>
      </c>
      <c r="B151" s="118" t="s">
        <v>830</v>
      </c>
      <c r="C151" s="146">
        <f>'3.4'!C151/'3.4.a'!$C$159</f>
        <v>2.6767182593774384E-2</v>
      </c>
      <c r="D151" s="146">
        <f>'3.4'!D151/'3.4.a'!$D$159</f>
        <v>2.067762813951337E-2</v>
      </c>
      <c r="E151" s="146">
        <f>'3.4'!E151/'3.4.a'!$E$159</f>
        <v>2.0961993993567844E-2</v>
      </c>
      <c r="F151" s="146">
        <f>'3.4'!F151/'3.4.a'!$F$159</f>
        <v>2.0066996699449571E-2</v>
      </c>
      <c r="G151" s="146">
        <f>'3.4'!G151/'3.4.a'!$G$159</f>
        <v>2.2726720442926937E-2</v>
      </c>
      <c r="H151" s="146">
        <f>'3.4'!H151/'3.4.a'!$H$159</f>
        <v>1.5538009492586973E-2</v>
      </c>
      <c r="I151" s="146">
        <f>'3.4'!I151/'3.4.a'!$I$159</f>
        <v>1.5265558016467232E-2</v>
      </c>
      <c r="J151" s="146">
        <f>'3.4'!J151/'3.4.a'!$J$159</f>
        <v>1.0690577912076348E-2</v>
      </c>
      <c r="K151" s="146">
        <f>'3.4'!K151/'3.4.a'!$K$159</f>
        <v>1.2856024430332019E-2</v>
      </c>
      <c r="L151" s="146">
        <f>'3.4'!L151/'3.4.a'!$L$159</f>
        <v>1.1664166281541018E-2</v>
      </c>
      <c r="M151" s="146">
        <f>'3.4'!M151/'3.4.a'!$M$159</f>
        <v>1.433049184377492E-2</v>
      </c>
    </row>
    <row r="152" spans="1:83" ht="20.100000000000001" customHeight="1" x14ac:dyDescent="0.25">
      <c r="A152" s="125" t="s">
        <v>425</v>
      </c>
      <c r="B152" s="124" t="s">
        <v>318</v>
      </c>
      <c r="C152" s="147">
        <f>'3.4'!C152/'3.4.a'!$C$159</f>
        <v>2.6382632454040791E-2</v>
      </c>
      <c r="D152" s="147">
        <f>'3.4'!D152/'3.4.a'!$D$159</f>
        <v>2.1304777113259721E-2</v>
      </c>
      <c r="E152" s="147">
        <f>'3.4'!E152/'3.4.a'!$E$159</f>
        <v>2.1219341760061398E-2</v>
      </c>
      <c r="F152" s="147">
        <f>'3.4'!F152/'3.4.a'!$F$159</f>
        <v>2.0564622702314555E-2</v>
      </c>
      <c r="G152" s="147">
        <f>'3.4'!G152/'3.4.a'!$G$159</f>
        <v>2.3668137540813004E-2</v>
      </c>
      <c r="H152" s="147">
        <f>'3.4'!H152/'3.4.a'!$H$159</f>
        <v>1.6055192375539453E-2</v>
      </c>
      <c r="I152" s="147">
        <f>'3.4'!I152/'3.4.a'!$I$159</f>
        <v>1.5705241630078453E-2</v>
      </c>
      <c r="J152" s="147">
        <f>'3.4'!J152/'3.4.a'!$J$159</f>
        <v>1.1804047433072012E-2</v>
      </c>
      <c r="K152" s="147">
        <f>'3.4'!K152/'3.4.a'!$K$159</f>
        <v>1.3128030206558826E-2</v>
      </c>
      <c r="L152" s="147">
        <f>'3.4'!L152/'3.4.a'!$L$159</f>
        <v>1.2438152215861286E-2</v>
      </c>
      <c r="M152" s="97" t="s">
        <v>833</v>
      </c>
    </row>
    <row r="153" spans="1:83" ht="20.100000000000001" customHeight="1" x14ac:dyDescent="0.25">
      <c r="A153" s="125" t="s">
        <v>426</v>
      </c>
      <c r="B153" s="124" t="s">
        <v>252</v>
      </c>
      <c r="C153" s="147">
        <f>'3.4'!C153/'3.4.a'!$C$159</f>
        <v>5.4686664862882602E-4</v>
      </c>
      <c r="D153" s="147">
        <f>'3.4'!D153/'3.4.a'!$D$159</f>
        <v>8.4721523722792053E-5</v>
      </c>
      <c r="E153" s="147">
        <f>'3.4'!E153/'3.4.a'!$E$159</f>
        <v>4.7616931238719031E-5</v>
      </c>
      <c r="F153" s="147">
        <f>'3.4'!F153/'3.4.a'!$F$159</f>
        <v>7.9069860276212515E-5</v>
      </c>
      <c r="G153" s="147">
        <f>'3.4'!G153/'3.4.a'!$G$159</f>
        <v>2.9010607093032253E-4</v>
      </c>
      <c r="H153" s="147">
        <f>'3.4'!H153/'3.4.a'!$H$159</f>
        <v>2.6599017613734442E-4</v>
      </c>
      <c r="I153" s="147">
        <f>'3.4'!I153/'3.4.a'!$I$159</f>
        <v>8.5019240420344935E-5</v>
      </c>
      <c r="J153" s="147">
        <f>'3.4'!J153/'3.4.a'!$J$159</f>
        <v>2.055540306322444E-4</v>
      </c>
      <c r="K153" s="147">
        <f>'3.4'!K153/'3.4.a'!$K$159</f>
        <v>8.0554010469806379E-5</v>
      </c>
      <c r="L153" s="147">
        <f>'3.4'!L153/'3.4.a'!$L$159</f>
        <v>1.115844638298914E-4</v>
      </c>
      <c r="M153" s="97" t="s">
        <v>833</v>
      </c>
    </row>
    <row r="154" spans="1:83" ht="20.100000000000001" customHeight="1" x14ac:dyDescent="0.25">
      <c r="A154" s="125" t="s">
        <v>427</v>
      </c>
      <c r="B154" s="124" t="s">
        <v>253</v>
      </c>
      <c r="C154" s="147">
        <f>'3.4'!C154/'3.4.a'!$C$159</f>
        <v>5.1456786510122501E-6</v>
      </c>
      <c r="D154" s="147">
        <f>'3.4'!D154/'3.4.a'!$D$159</f>
        <v>6.2471075479699902E-6</v>
      </c>
      <c r="E154" s="147">
        <f>'3.4'!E154/'3.4.a'!$E$159</f>
        <v>6.6188595706847278E-6</v>
      </c>
      <c r="F154" s="147">
        <f>'3.4'!F154/'3.4.a'!$F$159</f>
        <v>1.2969333775537976E-5</v>
      </c>
      <c r="G154" s="147">
        <f>'3.4'!G154/'3.4.a'!$G$159</f>
        <v>1.4774352949228002E-5</v>
      </c>
      <c r="H154" s="147">
        <f>'3.4'!H154/'3.4.a'!$H$159</f>
        <v>1.0133448344479214E-5</v>
      </c>
      <c r="I154" s="147">
        <f>'3.4'!I154/'3.4.a'!$I$159</f>
        <v>9.1525380136435678E-6</v>
      </c>
      <c r="J154" s="147">
        <f>'3.4'!J154/'3.4.a'!$J$159</f>
        <v>7.5873768345476585E-6</v>
      </c>
      <c r="K154" s="147">
        <f>'3.4'!K154/'3.4.a'!$K$159</f>
        <v>7.3937600666519986E-6</v>
      </c>
      <c r="L154" s="147">
        <f>'3.4'!L154/'3.4.a'!$L$159</f>
        <v>6.0212085685216518E-6</v>
      </c>
      <c r="M154" s="97" t="s">
        <v>833</v>
      </c>
    </row>
    <row r="155" spans="1:83" ht="20.100000000000001" customHeight="1" x14ac:dyDescent="0.25">
      <c r="A155" s="125" t="s">
        <v>428</v>
      </c>
      <c r="B155" s="124" t="s">
        <v>254</v>
      </c>
      <c r="C155" s="147">
        <f>'3.4'!C155/'3.4.a'!$C$159</f>
        <v>-1.6746218754624151E-4</v>
      </c>
      <c r="D155" s="147">
        <f>'3.4'!D155/'3.4.a'!$D$159</f>
        <v>-7.1811760501711236E-4</v>
      </c>
      <c r="E155" s="147">
        <f>'3.4'!E155/'3.4.a'!$E$159</f>
        <v>-3.1158355730296012E-4</v>
      </c>
      <c r="F155" s="147">
        <f>'3.4'!F155/'3.4.a'!$F$159</f>
        <v>-5.8966519691673385E-4</v>
      </c>
      <c r="G155" s="147">
        <f>'3.4'!G155/'3.4.a'!$G$159</f>
        <v>-1.2462975217656211E-3</v>
      </c>
      <c r="H155" s="147">
        <f>'3.4'!H155/'3.4.a'!$H$159</f>
        <v>-7.9330650743430348E-4</v>
      </c>
      <c r="I155" s="147">
        <f>'3.4'!I155/'3.4.a'!$I$159</f>
        <v>-5.3385539204520811E-4</v>
      </c>
      <c r="J155" s="147">
        <f>'3.4'!J155/'3.4.a'!$J$159</f>
        <v>-1.3266109284624569E-3</v>
      </c>
      <c r="K155" s="147">
        <f>'3.4'!K155/'3.4.a'!$K$159</f>
        <v>-3.5995354676326475E-4</v>
      </c>
      <c r="L155" s="147">
        <f>'3.4'!L155/'3.4.a'!$L$159</f>
        <v>-8.9159160671868078E-4</v>
      </c>
      <c r="M155" s="97" t="s">
        <v>833</v>
      </c>
    </row>
    <row r="156" spans="1:83" ht="20.100000000000001" customHeight="1" x14ac:dyDescent="0.25">
      <c r="A156" s="126"/>
      <c r="B156" s="126" t="s">
        <v>429</v>
      </c>
      <c r="C156" s="96">
        <f>'3.4'!C156/'3.4.a'!$C$159</f>
        <v>9.2191934183636932E-3</v>
      </c>
      <c r="D156" s="96">
        <f>'3.4'!D156/'3.4.a'!$D$159</f>
        <v>1.3735282261593812E-2</v>
      </c>
      <c r="E156" s="96">
        <f>'3.4'!E156/'3.4.a'!$E$159</f>
        <v>1.908968722214905E-2</v>
      </c>
      <c r="F156" s="96">
        <f>'3.4'!F156/'3.4.a'!$F$159</f>
        <v>7.6584090768896298E-3</v>
      </c>
      <c r="G156" s="96">
        <f>'3.4'!G156/'3.4.a'!$G$159</f>
        <v>-1.9258028330560045E-2</v>
      </c>
      <c r="H156" s="96">
        <f>'3.4'!H156/'3.4.a'!$H$159</f>
        <v>-5.0561330900919375E-2</v>
      </c>
      <c r="I156" s="96">
        <f>'3.4'!I156/'3.4.a'!$I$159</f>
        <v>-2.8775196158698804E-2</v>
      </c>
      <c r="J156" s="96">
        <f>'3.4'!J156/'3.4.a'!$J$159</f>
        <v>-3.8469038741109123E-2</v>
      </c>
      <c r="K156" s="96">
        <f>'3.4'!K156/'3.4.a'!$K$159</f>
        <v>-2.3559326991675577E-2</v>
      </c>
      <c r="L156" s="96">
        <f>'3.4'!L156/'3.4.a'!$L$159</f>
        <v>-1.1192979120337039E-2</v>
      </c>
      <c r="M156" s="96">
        <f>'3.4'!M156/'3.4.a'!$M$159</f>
        <v>-7.8753453582709382E-2</v>
      </c>
    </row>
    <row r="157" spans="1:83" ht="20.100000000000001" customHeight="1" x14ac:dyDescent="0.25">
      <c r="A157" s="126"/>
      <c r="B157" s="126" t="s">
        <v>430</v>
      </c>
      <c r="C157" s="96">
        <f>'3.4'!C157/'3.4.a'!$C$159</f>
        <v>2.2256981890715663E-2</v>
      </c>
      <c r="D157" s="96">
        <f>'3.4'!D157/'3.4.a'!$D$159</f>
        <v>3.4723659190916044E-2</v>
      </c>
      <c r="E157" s="96">
        <f>'3.4'!E157/'3.4.a'!$E$159</f>
        <v>3.0092992163712418E-2</v>
      </c>
      <c r="F157" s="96">
        <f>'3.4'!F157/'3.4.a'!$F$159</f>
        <v>2.4677881780952479E-2</v>
      </c>
      <c r="G157" s="96">
        <f>'3.4'!G157/'3.4.a'!$G$159</f>
        <v>-7.279246101347226E-4</v>
      </c>
      <c r="H157" s="96">
        <f>'3.4'!H157/'3.4.a'!$H$159</f>
        <v>-9.4141074789635213E-3</v>
      </c>
      <c r="I157" s="96">
        <f>'3.4'!I157/'3.4.a'!$I$159</f>
        <v>-1.8289545644813606E-2</v>
      </c>
      <c r="J157" s="96">
        <f>'3.4'!J157/'3.4.a'!$J$159</f>
        <v>-1.7263145251612644E-2</v>
      </c>
      <c r="K157" s="96">
        <f>'3.4'!K157/'3.4.a'!$K$159</f>
        <v>-2.3928745169561772E-3</v>
      </c>
      <c r="L157" s="96">
        <f>'3.4'!L157/'3.4.a'!$L$159</f>
        <v>-5.7981895434093935E-3</v>
      </c>
      <c r="M157" s="96">
        <f>'3.4'!M157/'3.4.a'!$M$159</f>
        <v>-7.5054905509664219E-2</v>
      </c>
    </row>
    <row r="158" spans="1:83" s="207" customFormat="1" ht="20.100000000000001" customHeight="1" x14ac:dyDescent="0.25">
      <c r="A158" s="111" t="s">
        <v>255</v>
      </c>
      <c r="B158" s="112"/>
      <c r="C158" s="218"/>
      <c r="D158" s="218"/>
      <c r="E158" s="218"/>
      <c r="F158" s="218"/>
      <c r="G158" s="218"/>
      <c r="H158" s="218"/>
      <c r="I158" s="218"/>
      <c r="J158" s="218"/>
      <c r="K158" s="218"/>
      <c r="L158" s="218"/>
      <c r="M158" s="218"/>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row>
    <row r="159" spans="1:83" s="80" customFormat="1" ht="20.100000000000001" customHeight="1" x14ac:dyDescent="0.25">
      <c r="A159" s="87" t="s">
        <v>238</v>
      </c>
      <c r="B159" s="88" t="s">
        <v>723</v>
      </c>
      <c r="C159" s="211">
        <v>3885847</v>
      </c>
      <c r="D159" s="211">
        <v>4376382</v>
      </c>
      <c r="E159" s="211">
        <v>4814760</v>
      </c>
      <c r="F159" s="211">
        <v>5331619</v>
      </c>
      <c r="G159" s="211">
        <v>5778953</v>
      </c>
      <c r="H159" s="211">
        <v>5995787</v>
      </c>
      <c r="I159" s="211">
        <v>6269328</v>
      </c>
      <c r="J159" s="211">
        <v>6585478.9999999898</v>
      </c>
      <c r="K159" s="211">
        <v>7004141</v>
      </c>
      <c r="L159" s="211">
        <v>7407023.5734999897</v>
      </c>
      <c r="M159" s="211">
        <v>7447858.2502464028</v>
      </c>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row>
    <row r="160" spans="1:83" ht="20.100000000000001" customHeight="1" x14ac:dyDescent="0.25">
      <c r="A160" s="105" t="s">
        <v>589</v>
      </c>
    </row>
    <row r="161" spans="1:1" ht="20.100000000000001" customHeight="1" x14ac:dyDescent="0.25">
      <c r="A161" s="105" t="s">
        <v>853</v>
      </c>
    </row>
    <row r="162" spans="1:1" ht="20.100000000000001" customHeight="1" x14ac:dyDescent="0.25">
      <c r="A162" s="105" t="s">
        <v>590</v>
      </c>
    </row>
    <row r="163" spans="1:1" ht="20.100000000000001" customHeight="1" x14ac:dyDescent="0.25">
      <c r="A163" s="105" t="s">
        <v>804</v>
      </c>
    </row>
    <row r="164" spans="1:1" ht="20.100000000000001" customHeight="1" x14ac:dyDescent="0.25">
      <c r="A164" s="105" t="s">
        <v>592</v>
      </c>
    </row>
    <row r="165" spans="1:1" ht="20.100000000000001" customHeight="1" x14ac:dyDescent="0.25">
      <c r="A165" s="105" t="s">
        <v>625</v>
      </c>
    </row>
    <row r="166" spans="1:1" ht="20.100000000000001" customHeight="1" x14ac:dyDescent="0.25">
      <c r="A166" s="105" t="s">
        <v>626</v>
      </c>
    </row>
    <row r="167" spans="1:1" ht="20.100000000000001" customHeight="1" x14ac:dyDescent="0.25">
      <c r="A167" s="105" t="s">
        <v>627</v>
      </c>
    </row>
    <row r="168" spans="1:1" ht="20.100000000000001" customHeight="1" x14ac:dyDescent="0.25">
      <c r="A168" s="105" t="s">
        <v>628</v>
      </c>
    </row>
    <row r="169" spans="1:1" ht="20.100000000000001" customHeight="1" x14ac:dyDescent="0.25">
      <c r="A169" s="105" t="s">
        <v>629</v>
      </c>
    </row>
    <row r="170" spans="1:1" ht="20.100000000000001" customHeight="1" x14ac:dyDescent="0.25">
      <c r="A170" s="105" t="s">
        <v>619</v>
      </c>
    </row>
    <row r="171" spans="1:1" ht="20.100000000000001" customHeight="1" x14ac:dyDescent="0.25">
      <c r="A171" s="105" t="s">
        <v>630</v>
      </c>
    </row>
    <row r="172" spans="1:1" ht="20.100000000000001" customHeight="1" x14ac:dyDescent="0.25">
      <c r="A172" s="105" t="s">
        <v>631</v>
      </c>
    </row>
    <row r="173" spans="1:1" ht="20.100000000000001" customHeight="1" x14ac:dyDescent="0.25">
      <c r="A173" s="105" t="s">
        <v>850</v>
      </c>
    </row>
  </sheetData>
  <mergeCells count="5">
    <mergeCell ref="A4:B4"/>
    <mergeCell ref="A35:B35"/>
    <mergeCell ref="A66:B66"/>
    <mergeCell ref="A97:B97"/>
    <mergeCell ref="A128:B128"/>
  </mergeCells>
  <pageMargins left="0.511811024" right="0.511811024" top="0.78740157499999996" bottom="0.78740157499999996" header="0.31496062000000002" footer="0.31496062000000002"/>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E1BA-5086-4C00-9FD3-D07536B943EE}">
  <dimension ref="A1:AF53"/>
  <sheetViews>
    <sheetView showGridLines="0" zoomScaleNormal="100" workbookViewId="0">
      <pane xSplit="2" topLeftCell="C1" activePane="topRight" state="frozen"/>
      <selection activeCell="A54" sqref="A54"/>
      <selection pane="topRight" activeCell="B2" sqref="B2"/>
    </sheetView>
  </sheetViews>
  <sheetFormatPr defaultRowHeight="20.100000000000001" customHeight="1" x14ac:dyDescent="0.25"/>
  <cols>
    <col min="1" max="1" width="9.140625" style="117"/>
    <col min="2" max="2" width="77.7109375" style="117" bestFit="1" customWidth="1"/>
    <col min="3" max="13" width="12.7109375" style="117" customWidth="1"/>
    <col min="14" max="14" width="13.140625" style="117" customWidth="1"/>
    <col min="15" max="46" width="12.7109375" style="117" customWidth="1"/>
    <col min="47" max="16384" width="9.140625" style="117"/>
  </cols>
  <sheetData>
    <row r="1" spans="1:32" ht="20.100000000000001" customHeight="1" x14ac:dyDescent="0.25">
      <c r="A1" s="99" t="s">
        <v>899</v>
      </c>
    </row>
    <row r="2" spans="1:32" ht="20.100000000000001" customHeight="1" x14ac:dyDescent="0.25">
      <c r="A2" s="99" t="s">
        <v>670</v>
      </c>
    </row>
    <row r="4" spans="1:32" s="136" customFormat="1" ht="20.100000000000001" customHeight="1" x14ac:dyDescent="0.25">
      <c r="A4" s="308" t="s">
        <v>893</v>
      </c>
      <c r="B4" s="309"/>
      <c r="C4" s="314">
        <v>2010</v>
      </c>
      <c r="D4" s="315"/>
      <c r="E4" s="317"/>
      <c r="F4" s="314">
        <v>2011</v>
      </c>
      <c r="G4" s="315"/>
      <c r="H4" s="317"/>
      <c r="I4" s="314">
        <v>2012</v>
      </c>
      <c r="J4" s="315"/>
      <c r="K4" s="317"/>
      <c r="L4" s="314">
        <v>2013</v>
      </c>
      <c r="M4" s="315"/>
      <c r="N4" s="317"/>
      <c r="O4" s="314">
        <v>2014</v>
      </c>
      <c r="P4" s="315"/>
      <c r="Q4" s="317"/>
      <c r="R4" s="314">
        <v>2015</v>
      </c>
      <c r="S4" s="315"/>
      <c r="T4" s="317"/>
      <c r="U4" s="314">
        <v>2016</v>
      </c>
      <c r="V4" s="315"/>
      <c r="W4" s="317"/>
      <c r="X4" s="314">
        <v>2017</v>
      </c>
      <c r="Y4" s="315"/>
      <c r="Z4" s="317"/>
      <c r="AA4" s="314">
        <v>2018</v>
      </c>
      <c r="AB4" s="315"/>
      <c r="AC4" s="317"/>
      <c r="AD4" s="314">
        <v>2019</v>
      </c>
      <c r="AE4" s="315"/>
      <c r="AF4" s="317"/>
    </row>
    <row r="5" spans="1:32" s="136" customFormat="1" ht="36" customHeight="1" x14ac:dyDescent="0.25">
      <c r="A5" s="312"/>
      <c r="B5" s="313"/>
      <c r="C5" s="25" t="s">
        <v>887</v>
      </c>
      <c r="D5" s="25" t="s">
        <v>888</v>
      </c>
      <c r="E5" s="25" t="s">
        <v>889</v>
      </c>
      <c r="F5" s="25" t="s">
        <v>887</v>
      </c>
      <c r="G5" s="25" t="s">
        <v>888</v>
      </c>
      <c r="H5" s="25" t="s">
        <v>889</v>
      </c>
      <c r="I5" s="25" t="s">
        <v>887</v>
      </c>
      <c r="J5" s="25" t="s">
        <v>888</v>
      </c>
      <c r="K5" s="25" t="s">
        <v>889</v>
      </c>
      <c r="L5" s="25" t="s">
        <v>887</v>
      </c>
      <c r="M5" s="25" t="s">
        <v>888</v>
      </c>
      <c r="N5" s="25" t="s">
        <v>889</v>
      </c>
      <c r="O5" s="25" t="s">
        <v>887</v>
      </c>
      <c r="P5" s="25" t="s">
        <v>888</v>
      </c>
      <c r="Q5" s="25" t="s">
        <v>889</v>
      </c>
      <c r="R5" s="25" t="s">
        <v>887</v>
      </c>
      <c r="S5" s="25" t="s">
        <v>888</v>
      </c>
      <c r="T5" s="25" t="s">
        <v>889</v>
      </c>
      <c r="U5" s="25" t="s">
        <v>887</v>
      </c>
      <c r="V5" s="25" t="s">
        <v>888</v>
      </c>
      <c r="W5" s="25" t="s">
        <v>889</v>
      </c>
      <c r="X5" s="25" t="s">
        <v>887</v>
      </c>
      <c r="Y5" s="25" t="s">
        <v>888</v>
      </c>
      <c r="Z5" s="25" t="s">
        <v>889</v>
      </c>
      <c r="AA5" s="25" t="s">
        <v>887</v>
      </c>
      <c r="AB5" s="25" t="s">
        <v>888</v>
      </c>
      <c r="AC5" s="25" t="s">
        <v>889</v>
      </c>
      <c r="AD5" s="25" t="s">
        <v>887</v>
      </c>
      <c r="AE5" s="25" t="s">
        <v>888</v>
      </c>
      <c r="AF5" s="25" t="s">
        <v>889</v>
      </c>
    </row>
    <row r="6" spans="1:32" ht="20.100000000000001" customHeight="1" x14ac:dyDescent="0.25">
      <c r="A6" s="303">
        <v>1</v>
      </c>
      <c r="B6" s="304" t="s">
        <v>894</v>
      </c>
      <c r="C6" s="307">
        <f>'3.5'!C6/'3.4.a'!$C$159</f>
        <v>0.12286779367858412</v>
      </c>
      <c r="D6" s="307">
        <f>'3.5'!D6/'3.4.a'!$C$159</f>
        <v>0</v>
      </c>
      <c r="E6" s="307">
        <f>'3.5'!E6/'3.4.a'!$C$159</f>
        <v>0.12286779367858414</v>
      </c>
      <c r="F6" s="307">
        <f>'3.5'!F6/'3.4.a'!$D$159</f>
        <v>0.12126376877147634</v>
      </c>
      <c r="G6" s="307">
        <f>'3.5'!G6/'3.4.a'!$D$159</f>
        <v>0</v>
      </c>
      <c r="H6" s="307">
        <f>'3.5'!H6/'3.4.a'!$D$159</f>
        <v>0.12126376877147634</v>
      </c>
      <c r="I6" s="307">
        <f>'3.5'!I6/'3.4.a'!$E$159</f>
        <v>0.12042184164494003</v>
      </c>
      <c r="J6" s="307">
        <f>'3.5'!J6/'3.4.a'!$E$159</f>
        <v>0</v>
      </c>
      <c r="K6" s="307">
        <f>'3.5'!K6/'3.4.a'!$E$159</f>
        <v>0.12042184164494001</v>
      </c>
      <c r="L6" s="307">
        <f>'3.5'!L6/'3.4.a'!$F$159</f>
        <v>0.12102280012979943</v>
      </c>
      <c r="M6" s="307">
        <f>'3.5'!M6/'3.4.a'!$F$159</f>
        <v>0</v>
      </c>
      <c r="N6" s="307">
        <f>'3.5'!N6/'3.4.a'!$F$159</f>
        <v>0.12102280012979943</v>
      </c>
      <c r="O6" s="307">
        <f>'3.5'!O6/'3.4.a'!$G$159</f>
        <v>0.11963271419122483</v>
      </c>
      <c r="P6" s="307">
        <f>'3.5'!P6/'3.4.a'!$G$159</f>
        <v>0</v>
      </c>
      <c r="Q6" s="307">
        <f>'3.5'!Q6/'3.4.a'!$G$159</f>
        <v>0.11963271419122481</v>
      </c>
      <c r="R6" s="307">
        <f>'3.5'!R6/'3.4.a'!$H$159</f>
        <v>0.12216092583406386</v>
      </c>
      <c r="S6" s="307">
        <f>'3.5'!S6/'3.4.a'!$H$159</f>
        <v>0</v>
      </c>
      <c r="T6" s="307">
        <f>'3.5'!T6/'3.4.a'!$H$159</f>
        <v>0.12216092583406386</v>
      </c>
      <c r="U6" s="307">
        <f>'3.5'!U6/'3.4.a'!$I$159</f>
        <v>0.12207079764403747</v>
      </c>
      <c r="V6" s="307">
        <f>'3.5'!V6/'3.4.a'!$I$159</f>
        <v>0</v>
      </c>
      <c r="W6" s="307">
        <f>'3.5'!W6/'3.4.a'!$I$159</f>
        <v>0.12207079764403748</v>
      </c>
      <c r="X6" s="307">
        <f>'3.5'!X6/'3.4.a'!$J$159</f>
        <v>0.12122327630245974</v>
      </c>
      <c r="Y6" s="307">
        <f>'3.5'!Y6/'3.4.a'!$J$159</f>
        <v>0</v>
      </c>
      <c r="Z6" s="307">
        <f>'3.5'!Z6/'3.4.a'!$J$159</f>
        <v>0.12122327630245973</v>
      </c>
      <c r="AA6" s="307">
        <f>'3.5'!AA6/'3.4.a'!$K$159</f>
        <v>0.12243254119238405</v>
      </c>
      <c r="AB6" s="307">
        <f>'3.5'!AB6/'3.4.a'!$K$159</f>
        <v>0</v>
      </c>
      <c r="AC6" s="307">
        <f>'3.5'!AC6/'3.4.a'!$K$159</f>
        <v>0.12243254119238406</v>
      </c>
      <c r="AD6" s="307">
        <f>'3.5'!AD6/'3.4.a'!$L$159</f>
        <v>0.12347687328308399</v>
      </c>
      <c r="AE6" s="307">
        <f>'3.5'!AE6/'3.4.a'!$L$159</f>
        <v>0</v>
      </c>
      <c r="AF6" s="307">
        <f>'3.5'!AF6/'3.4.a'!$L$159</f>
        <v>0.12347687328308399</v>
      </c>
    </row>
    <row r="7" spans="1:32" ht="20.100000000000001" customHeight="1" x14ac:dyDescent="0.25">
      <c r="A7" s="18">
        <v>11</v>
      </c>
      <c r="B7" s="126" t="s">
        <v>242</v>
      </c>
      <c r="C7" s="96">
        <f>'3.5'!C7/'3.4.a'!$C$159</f>
        <v>7.7587101180559753E-2</v>
      </c>
      <c r="D7" s="96">
        <f>'3.5'!D7/'3.4.a'!$C$159</f>
        <v>0</v>
      </c>
      <c r="E7" s="96">
        <f>'3.5'!E7/'3.4.a'!$C$159</f>
        <v>7.7587101180559753E-2</v>
      </c>
      <c r="F7" s="96">
        <f>'3.5'!F7/'3.4.a'!$D$159</f>
        <v>7.6557976086442436E-2</v>
      </c>
      <c r="G7" s="96">
        <f>'3.5'!G7/'3.4.a'!$D$159</f>
        <v>0</v>
      </c>
      <c r="H7" s="96">
        <f>'3.5'!H7/'3.4.a'!$D$159</f>
        <v>7.6557976086442436E-2</v>
      </c>
      <c r="I7" s="96">
        <f>'3.5'!I7/'3.4.a'!$E$159</f>
        <v>7.6725806692208548E-2</v>
      </c>
      <c r="J7" s="96">
        <f>'3.5'!J7/'3.4.a'!$E$159</f>
        <v>0</v>
      </c>
      <c r="K7" s="96">
        <f>'3.5'!K7/'3.4.a'!$E$159</f>
        <v>7.6725806692208548E-2</v>
      </c>
      <c r="L7" s="96">
        <f>'3.5'!L7/'3.4.a'!$F$159</f>
        <v>7.7053365497583015E-2</v>
      </c>
      <c r="M7" s="96">
        <f>'3.5'!M7/'3.4.a'!$F$159</f>
        <v>0</v>
      </c>
      <c r="N7" s="96">
        <f>'3.5'!N7/'3.4.a'!$F$159</f>
        <v>7.7053365497583015E-2</v>
      </c>
      <c r="O7" s="96">
        <f>'3.5'!O7/'3.4.a'!$G$159</f>
        <v>7.5707793794746167E-2</v>
      </c>
      <c r="P7" s="96">
        <f>'3.5'!P7/'3.4.a'!$G$159</f>
        <v>0</v>
      </c>
      <c r="Q7" s="96">
        <f>'3.5'!Q7/'3.4.a'!$G$159</f>
        <v>7.5707793794746167E-2</v>
      </c>
      <c r="R7" s="96">
        <f>'3.5'!R7/'3.4.a'!$H$159</f>
        <v>7.6110731985632715E-2</v>
      </c>
      <c r="S7" s="96">
        <f>'3.5'!S7/'3.4.a'!$H$159</f>
        <v>0</v>
      </c>
      <c r="T7" s="96">
        <f>'3.5'!T7/'3.4.a'!$H$159</f>
        <v>7.6110731985632715E-2</v>
      </c>
      <c r="U7" s="96">
        <f>'3.5'!U7/'3.4.a'!$I$159</f>
        <v>7.631542299094575E-2</v>
      </c>
      <c r="V7" s="96">
        <f>'3.5'!V7/'3.4.a'!$I$159</f>
        <v>0</v>
      </c>
      <c r="W7" s="96">
        <f>'3.5'!W7/'3.4.a'!$I$159</f>
        <v>7.631542299094575E-2</v>
      </c>
      <c r="X7" s="96">
        <f>'3.5'!X7/'3.4.a'!$J$159</f>
        <v>7.7673814699556504E-2</v>
      </c>
      <c r="Y7" s="96">
        <f>'3.5'!Y7/'3.4.a'!$J$159</f>
        <v>0</v>
      </c>
      <c r="Z7" s="96">
        <f>'3.5'!Z7/'3.4.a'!$J$159</f>
        <v>7.7673814699556504E-2</v>
      </c>
      <c r="AA7" s="96">
        <f>'3.5'!AA7/'3.4.a'!$K$159</f>
        <v>7.8745558787361641E-2</v>
      </c>
      <c r="AB7" s="96">
        <f>'3.5'!AB7/'3.4.a'!$K$159</f>
        <v>0</v>
      </c>
      <c r="AC7" s="96">
        <f>'3.5'!AC7/'3.4.a'!$K$159</f>
        <v>7.8745558787361641E-2</v>
      </c>
      <c r="AD7" s="96">
        <f>'3.5'!AD7/'3.4.a'!$L$159</f>
        <v>7.9349413637085572E-2</v>
      </c>
      <c r="AE7" s="96">
        <f>'3.5'!AE7/'3.4.a'!$L$159</f>
        <v>0</v>
      </c>
      <c r="AF7" s="96">
        <f>'3.5'!AF7/'3.4.a'!$L$159</f>
        <v>7.9349413637085572E-2</v>
      </c>
    </row>
    <row r="8" spans="1:32" ht="20.100000000000001" customHeight="1" x14ac:dyDescent="0.25">
      <c r="A8" s="18">
        <v>12</v>
      </c>
      <c r="B8" s="126" t="s">
        <v>246</v>
      </c>
      <c r="C8" s="96">
        <f>'3.5'!C8/'3.4.a'!$C$159</f>
        <v>8.9222742783298409E-3</v>
      </c>
      <c r="D8" s="96">
        <f>'3.5'!D8/'3.4.a'!$C$159</f>
        <v>0</v>
      </c>
      <c r="E8" s="96">
        <f>'3.5'!E8/'3.4.a'!$C$159</f>
        <v>8.9222742783298409E-3</v>
      </c>
      <c r="F8" s="96">
        <f>'3.5'!F8/'3.4.a'!$D$159</f>
        <v>9.0807133128780835E-3</v>
      </c>
      <c r="G8" s="96">
        <f>'3.5'!G8/'3.4.a'!$D$159</f>
        <v>0</v>
      </c>
      <c r="H8" s="96">
        <f>'3.5'!H8/'3.4.a'!$D$159</f>
        <v>9.0807133128780835E-3</v>
      </c>
      <c r="I8" s="96">
        <f>'3.5'!I8/'3.4.a'!$E$159</f>
        <v>9.3371504452475305E-3</v>
      </c>
      <c r="J8" s="96">
        <f>'3.5'!J8/'3.4.a'!$E$159</f>
        <v>0</v>
      </c>
      <c r="K8" s="96">
        <f>'3.5'!K8/'3.4.a'!$E$159</f>
        <v>9.3371504452475305E-3</v>
      </c>
      <c r="L8" s="96">
        <f>'3.5'!L8/'3.4.a'!$F$159</f>
        <v>1.0121202038033851E-2</v>
      </c>
      <c r="M8" s="96">
        <f>'3.5'!M8/'3.4.a'!$F$159</f>
        <v>0</v>
      </c>
      <c r="N8" s="96">
        <f>'3.5'!N8/'3.4.a'!$F$159</f>
        <v>1.0121202038033851E-2</v>
      </c>
      <c r="O8" s="96">
        <f>'3.5'!O8/'3.4.a'!$G$159</f>
        <v>1.0033188661299026E-2</v>
      </c>
      <c r="P8" s="96">
        <f>'3.5'!P8/'3.4.a'!$G$159</f>
        <v>0</v>
      </c>
      <c r="Q8" s="96">
        <f>'3.5'!Q8/'3.4.a'!$G$159</f>
        <v>1.0033188661299026E-2</v>
      </c>
      <c r="R8" s="96">
        <f>'3.5'!R8/'3.4.a'!$H$159</f>
        <v>1.0863542880507598E-2</v>
      </c>
      <c r="S8" s="96">
        <f>'3.5'!S8/'3.4.a'!$H$159</f>
        <v>0</v>
      </c>
      <c r="T8" s="96">
        <f>'3.5'!T8/'3.4.a'!$H$159</f>
        <v>1.0863542880507598E-2</v>
      </c>
      <c r="U8" s="96">
        <f>'3.5'!U8/'3.4.a'!$I$159</f>
        <v>1.0831077209424996E-2</v>
      </c>
      <c r="V8" s="96">
        <f>'3.5'!V8/'3.4.a'!$I$159</f>
        <v>0</v>
      </c>
      <c r="W8" s="96">
        <f>'3.5'!W8/'3.4.a'!$I$159</f>
        <v>1.0831077209424996E-2</v>
      </c>
      <c r="X8" s="96">
        <f>'3.5'!X8/'3.4.a'!$J$159</f>
        <v>1.0643217063786872E-2</v>
      </c>
      <c r="Y8" s="96">
        <f>'3.5'!Y8/'3.4.a'!$J$159</f>
        <v>0</v>
      </c>
      <c r="Z8" s="96">
        <f>'3.5'!Z8/'3.4.a'!$J$159</f>
        <v>1.0643217063786872E-2</v>
      </c>
      <c r="AA8" s="96">
        <f>'3.5'!AA8/'3.4.a'!$K$159</f>
        <v>1.1015014834488626E-2</v>
      </c>
      <c r="AB8" s="96">
        <f>'3.5'!AB8/'3.4.a'!$K$159</f>
        <v>0</v>
      </c>
      <c r="AC8" s="96">
        <f>'3.5'!AC8/'3.4.a'!$K$159</f>
        <v>1.1015014834488626E-2</v>
      </c>
      <c r="AD8" s="96">
        <f>'3.5'!AD8/'3.4.a'!$L$159</f>
        <v>1.1641290792695987E-2</v>
      </c>
      <c r="AE8" s="96">
        <f>'3.5'!AE8/'3.4.a'!$L$159</f>
        <v>0</v>
      </c>
      <c r="AF8" s="96">
        <f>'3.5'!AF8/'3.4.a'!$L$159</f>
        <v>1.1641290792695987E-2</v>
      </c>
    </row>
    <row r="9" spans="1:32" ht="20.100000000000001" customHeight="1" x14ac:dyDescent="0.25">
      <c r="A9" s="18">
        <v>13</v>
      </c>
      <c r="B9" s="306" t="s">
        <v>243</v>
      </c>
      <c r="C9" s="96">
        <f>'3.5'!C9/'3.4.a'!$C$159</f>
        <v>2.7458249894156919E-2</v>
      </c>
      <c r="D9" s="96">
        <f>'3.5'!D9/'3.4.a'!$C$159</f>
        <v>7.7543535068193975E-4</v>
      </c>
      <c r="E9" s="96">
        <f>'3.5'!E9/'3.4.a'!$C$159</f>
        <v>2.8233685244838859E-2</v>
      </c>
      <c r="F9" s="96">
        <f>'3.5'!F9/'3.4.a'!$D$159</f>
        <v>2.6979794838425896E-2</v>
      </c>
      <c r="G9" s="96">
        <f>'3.5'!G9/'3.4.a'!$D$159</f>
        <v>6.5745846329530531E-4</v>
      </c>
      <c r="H9" s="96">
        <f>'3.5'!H9/'3.4.a'!$D$159</f>
        <v>2.7637253301721201E-2</v>
      </c>
      <c r="I9" s="96">
        <f>'3.5'!I9/'3.4.a'!$E$159</f>
        <v>2.622286749574226E-2</v>
      </c>
      <c r="J9" s="96">
        <f>'3.5'!J9/'3.4.a'!$E$159</f>
        <v>8.6694617643573901E-4</v>
      </c>
      <c r="K9" s="96">
        <f>'3.5'!K9/'3.4.a'!$E$159</f>
        <v>2.7089813672177998E-2</v>
      </c>
      <c r="L9" s="96">
        <f>'3.5'!L9/'3.4.a'!$F$159</f>
        <v>2.4934637006842571E-2</v>
      </c>
      <c r="M9" s="96">
        <f>'3.5'!M9/'3.4.a'!$F$159</f>
        <v>5.0737973236617874E-4</v>
      </c>
      <c r="N9" s="96">
        <f>'3.5'!N9/'3.4.a'!$F$159</f>
        <v>2.5442016739208748E-2</v>
      </c>
      <c r="O9" s="96">
        <f>'3.5'!O9/'3.4.a'!$G$159</f>
        <v>2.5591063848282292E-2</v>
      </c>
      <c r="P9" s="96">
        <f>'3.5'!P9/'3.4.a'!$G$159</f>
        <v>4.4737707800843537E-4</v>
      </c>
      <c r="Q9" s="96">
        <f>'3.5'!Q9/'3.4.a'!$G$159</f>
        <v>2.6038440926290728E-2</v>
      </c>
      <c r="R9" s="96">
        <f>'3.5'!R9/'3.4.a'!$H$159</f>
        <v>2.427971478293009E-2</v>
      </c>
      <c r="S9" s="96">
        <f>'3.5'!S9/'3.4.a'!$H$159</f>
        <v>4.3468031629953805E-4</v>
      </c>
      <c r="T9" s="96">
        <f>'3.5'!T9/'3.4.a'!$H$159</f>
        <v>2.4714395099229625E-2</v>
      </c>
      <c r="U9" s="96">
        <f>'3.5'!U9/'3.4.a'!$I$159</f>
        <v>2.5602889243759461E-2</v>
      </c>
      <c r="V9" s="96">
        <f>'3.5'!V9/'3.4.a'!$I$159</f>
        <v>6.2947851212058644E-4</v>
      </c>
      <c r="W9" s="96">
        <f>'3.5'!W9/'3.4.a'!$I$159</f>
        <v>2.6232367755880046E-2</v>
      </c>
      <c r="X9" s="96">
        <f>'3.5'!X9/'3.4.a'!$J$159</f>
        <v>2.365943180834389E-2</v>
      </c>
      <c r="Y9" s="96">
        <f>'3.5'!Y9/'3.4.a'!$J$159</f>
        <v>5.5867981856242246E-4</v>
      </c>
      <c r="Z9" s="96">
        <f>'3.5'!Z9/'3.4.a'!$J$159</f>
        <v>2.4218111626906312E-2</v>
      </c>
      <c r="AA9" s="96">
        <f>'3.5'!AA9/'3.4.a'!$K$159</f>
        <v>2.5082989664224346E-2</v>
      </c>
      <c r="AB9" s="96">
        <f>'3.5'!AB9/'3.4.a'!$K$159</f>
        <v>4.5144739410399911E-4</v>
      </c>
      <c r="AC9" s="96">
        <f>'3.5'!AC9/'3.4.a'!$K$159</f>
        <v>2.5534437058328346E-2</v>
      </c>
      <c r="AD9" s="96">
        <f>'3.5'!AD9/'3.4.a'!$L$159</f>
        <v>2.4353338668186945E-2</v>
      </c>
      <c r="AE9" s="96">
        <f>'3.5'!AE9/'3.4.a'!$L$159</f>
        <v>6.6953782835986421E-4</v>
      </c>
      <c r="AF9" s="96">
        <f>'3.5'!AF9/'3.4.a'!$L$159</f>
        <v>2.502287649654681E-2</v>
      </c>
    </row>
    <row r="10" spans="1:32" ht="20.100000000000001" customHeight="1" x14ac:dyDescent="0.25">
      <c r="A10" s="35">
        <v>131</v>
      </c>
      <c r="B10" s="36" t="s">
        <v>285</v>
      </c>
      <c r="C10" s="146">
        <f>'3.5'!C10/'3.4.a'!$C$159</f>
        <v>0</v>
      </c>
      <c r="D10" s="146">
        <f>'3.5'!D10/'3.4.a'!$C$159</f>
        <v>0</v>
      </c>
      <c r="E10" s="146">
        <f>'3.5'!E10/'3.4.a'!$C$159</f>
        <v>0</v>
      </c>
      <c r="F10" s="146">
        <f>'3.5'!F10/'3.4.a'!$D$159</f>
        <v>0</v>
      </c>
      <c r="G10" s="146">
        <f>'3.5'!G10/'3.4.a'!$D$159</f>
        <v>0</v>
      </c>
      <c r="H10" s="146">
        <f>'3.5'!H10/'3.4.a'!$D$159</f>
        <v>0</v>
      </c>
      <c r="I10" s="146">
        <f>'3.5'!I10/'3.4.a'!$E$159</f>
        <v>0</v>
      </c>
      <c r="J10" s="146">
        <f>'3.5'!J10/'3.4.a'!$E$159</f>
        <v>0</v>
      </c>
      <c r="K10" s="146">
        <f>'3.5'!K10/'3.4.a'!$E$159</f>
        <v>0</v>
      </c>
      <c r="L10" s="146">
        <f>'3.5'!L10/'3.4.a'!$F$159</f>
        <v>0</v>
      </c>
      <c r="M10" s="146">
        <f>'3.5'!M10/'3.4.a'!$F$159</f>
        <v>0</v>
      </c>
      <c r="N10" s="146">
        <f>'3.5'!N10/'3.4.a'!$F$159</f>
        <v>0</v>
      </c>
      <c r="O10" s="146">
        <f>'3.5'!O10/'3.4.a'!$G$159</f>
        <v>0</v>
      </c>
      <c r="P10" s="146">
        <f>'3.5'!P10/'3.4.a'!$G$159</f>
        <v>0</v>
      </c>
      <c r="Q10" s="146">
        <f>'3.5'!Q10/'3.4.a'!$G$159</f>
        <v>0</v>
      </c>
      <c r="R10" s="146">
        <f>'3.5'!R10/'3.4.a'!$H$159</f>
        <v>0</v>
      </c>
      <c r="S10" s="146">
        <f>'3.5'!S10/'3.4.a'!$H$159</f>
        <v>0</v>
      </c>
      <c r="T10" s="146">
        <f>'3.5'!T10/'3.4.a'!$H$159</f>
        <v>0</v>
      </c>
      <c r="U10" s="146">
        <f>'3.5'!U10/'3.4.a'!$I$159</f>
        <v>0</v>
      </c>
      <c r="V10" s="146">
        <f>'3.5'!V10/'3.4.a'!$I$159</f>
        <v>0</v>
      </c>
      <c r="W10" s="146">
        <f>'3.5'!W10/'3.4.a'!$I$159</f>
        <v>0</v>
      </c>
      <c r="X10" s="146">
        <f>'3.5'!X10/'3.4.a'!$J$159</f>
        <v>0</v>
      </c>
      <c r="Y10" s="146">
        <f>'3.5'!Y10/'3.4.a'!$J$159</f>
        <v>0</v>
      </c>
      <c r="Z10" s="146">
        <f>'3.5'!Z10/'3.4.a'!$J$159</f>
        <v>0</v>
      </c>
      <c r="AA10" s="146">
        <f>'3.5'!AA10/'3.4.a'!$K$159</f>
        <v>0</v>
      </c>
      <c r="AB10" s="146">
        <f>'3.5'!AB10/'3.4.a'!$K$159</f>
        <v>0</v>
      </c>
      <c r="AC10" s="146">
        <f>'3.5'!AC10/'3.4.a'!$K$159</f>
        <v>0</v>
      </c>
      <c r="AD10" s="146">
        <f>'3.5'!AD10/'3.4.a'!$L$159</f>
        <v>0</v>
      </c>
      <c r="AE10" s="146">
        <f>'3.5'!AE10/'3.4.a'!$L$159</f>
        <v>0</v>
      </c>
      <c r="AF10" s="146">
        <f>'3.5'!AF10/'3.4.a'!$L$159</f>
        <v>0</v>
      </c>
    </row>
    <row r="11" spans="1:32" ht="20.100000000000001" customHeight="1" x14ac:dyDescent="0.25">
      <c r="A11" s="35">
        <v>132</v>
      </c>
      <c r="B11" s="36" t="s">
        <v>288</v>
      </c>
      <c r="C11" s="146">
        <f>'3.5'!C11/'3.4.a'!$C$159</f>
        <v>1.0518410238488545E-5</v>
      </c>
      <c r="D11" s="146">
        <f>'3.5'!D11/'3.4.a'!$C$159</f>
        <v>0</v>
      </c>
      <c r="E11" s="146">
        <f>'3.5'!E11/'3.4.a'!$C$159</f>
        <v>1.0518410238488545E-5</v>
      </c>
      <c r="F11" s="146">
        <f>'3.5'!F11/'3.4.a'!$D$159</f>
        <v>2.7720284221075764E-6</v>
      </c>
      <c r="G11" s="146">
        <f>'3.5'!G11/'3.4.a'!$D$159</f>
        <v>0</v>
      </c>
      <c r="H11" s="146">
        <f>'3.5'!H11/'3.4.a'!$D$159</f>
        <v>2.7720284221075764E-6</v>
      </c>
      <c r="I11" s="146">
        <f>'3.5'!I11/'3.4.a'!$E$159</f>
        <v>2.4964480597163716E-6</v>
      </c>
      <c r="J11" s="146">
        <f>'3.5'!J11/'3.4.a'!$E$159</f>
        <v>0</v>
      </c>
      <c r="K11" s="146">
        <f>'3.5'!K11/'3.4.a'!$E$159</f>
        <v>2.4964480597163716E-6</v>
      </c>
      <c r="L11" s="146">
        <f>'3.5'!L11/'3.4.a'!$F$159</f>
        <v>2.9340835907441997E-6</v>
      </c>
      <c r="M11" s="146">
        <f>'3.5'!M11/'3.4.a'!$F$159</f>
        <v>0</v>
      </c>
      <c r="N11" s="146">
        <f>'3.5'!N11/'3.4.a'!$F$159</f>
        <v>2.9340835907441997E-6</v>
      </c>
      <c r="O11" s="146">
        <f>'3.5'!O11/'3.4.a'!$G$159</f>
        <v>2.0332580607594489E-6</v>
      </c>
      <c r="P11" s="146">
        <f>'3.5'!P11/'3.4.a'!$G$159</f>
        <v>0</v>
      </c>
      <c r="Q11" s="146">
        <f>'3.5'!Q11/'3.4.a'!$G$159</f>
        <v>2.0332580607594489E-6</v>
      </c>
      <c r="R11" s="146">
        <f>'3.5'!R11/'3.4.a'!$H$159</f>
        <v>2.4774240412476297E-6</v>
      </c>
      <c r="S11" s="146">
        <f>'3.5'!S11/'3.4.a'!$H$159</f>
        <v>0</v>
      </c>
      <c r="T11" s="146">
        <f>'3.5'!T11/'3.4.a'!$H$159</f>
        <v>2.4774240412476297E-6</v>
      </c>
      <c r="U11" s="146">
        <f>'3.5'!U11/'3.4.a'!$I$159</f>
        <v>1.3891137885910581E-6</v>
      </c>
      <c r="V11" s="146">
        <f>'3.5'!V11/'3.4.a'!$I$159</f>
        <v>0</v>
      </c>
      <c r="W11" s="146">
        <f>'3.5'!W11/'3.4.a'!$I$159</f>
        <v>1.3891137885910581E-6</v>
      </c>
      <c r="X11" s="146">
        <f>'3.5'!X11/'3.4.a'!$J$159</f>
        <v>1.226028682196088E-6</v>
      </c>
      <c r="Y11" s="146">
        <f>'3.5'!Y11/'3.4.a'!$J$159</f>
        <v>0</v>
      </c>
      <c r="Z11" s="146">
        <f>'3.5'!Z11/'3.4.a'!$J$159</f>
        <v>1.226028682196088E-6</v>
      </c>
      <c r="AA11" s="146">
        <f>'3.5'!AA11/'3.4.a'!$K$159</f>
        <v>2.5648065622893657E-7</v>
      </c>
      <c r="AB11" s="146">
        <f>'3.5'!AB11/'3.4.a'!$K$159</f>
        <v>0</v>
      </c>
      <c r="AC11" s="146">
        <f>'3.5'!AC11/'3.4.a'!$K$159</f>
        <v>2.5648065622893657E-7</v>
      </c>
      <c r="AD11" s="146">
        <f>'3.5'!AD11/'3.4.a'!$L$159</f>
        <v>1.2528015589418744E-6</v>
      </c>
      <c r="AE11" s="146">
        <f>'3.5'!AE11/'3.4.a'!$L$159</f>
        <v>0</v>
      </c>
      <c r="AF11" s="146">
        <f>'3.5'!AF11/'3.4.a'!$L$159</f>
        <v>1.2528015589418744E-6</v>
      </c>
    </row>
    <row r="12" spans="1:32" ht="20.100000000000001" customHeight="1" x14ac:dyDescent="0.25">
      <c r="A12" s="35">
        <v>133</v>
      </c>
      <c r="B12" s="36" t="s">
        <v>289</v>
      </c>
      <c r="C12" s="146">
        <f>'3.5'!C12/'3.4.a'!$C$159</f>
        <v>2.7447731483918433E-2</v>
      </c>
      <c r="D12" s="146">
        <f>'3.5'!D12/'3.4.a'!$C$159</f>
        <v>7.7543535068193975E-4</v>
      </c>
      <c r="E12" s="146">
        <f>'3.5'!E12/'3.4.a'!$C$159</f>
        <v>2.8223166834600372E-2</v>
      </c>
      <c r="F12" s="146">
        <f>'3.5'!F12/'3.4.a'!$D$159</f>
        <v>2.6977022810003786E-2</v>
      </c>
      <c r="G12" s="146">
        <f>'3.5'!G12/'3.4.a'!$D$159</f>
        <v>6.5745846329530531E-4</v>
      </c>
      <c r="H12" s="146">
        <f>'3.5'!H12/'3.4.a'!$D$159</f>
        <v>2.7634481273299094E-2</v>
      </c>
      <c r="I12" s="146">
        <f>'3.5'!I12/'3.4.a'!$E$159</f>
        <v>2.6220371047682545E-2</v>
      </c>
      <c r="J12" s="146">
        <f>'3.5'!J12/'3.4.a'!$E$159</f>
        <v>8.6694617643573901E-4</v>
      </c>
      <c r="K12" s="146">
        <f>'3.5'!K12/'3.4.a'!$E$159</f>
        <v>2.7087317224118283E-2</v>
      </c>
      <c r="L12" s="146">
        <f>'3.5'!L12/'3.4.a'!$F$159</f>
        <v>2.4931702923251826E-2</v>
      </c>
      <c r="M12" s="146">
        <f>'3.5'!M12/'3.4.a'!$F$159</f>
        <v>5.0737973236617874E-4</v>
      </c>
      <c r="N12" s="146">
        <f>'3.5'!N12/'3.4.a'!$F$159</f>
        <v>2.5439082655618006E-2</v>
      </c>
      <c r="O12" s="146">
        <f>'3.5'!O12/'3.4.a'!$G$159</f>
        <v>2.5589030590221534E-2</v>
      </c>
      <c r="P12" s="146">
        <f>'3.5'!P12/'3.4.a'!$G$159</f>
        <v>4.4737707800843537E-4</v>
      </c>
      <c r="Q12" s="146">
        <f>'3.5'!Q12/'3.4.a'!$G$159</f>
        <v>2.6036407668229969E-2</v>
      </c>
      <c r="R12" s="146">
        <f>'3.5'!R12/'3.4.a'!$H$159</f>
        <v>2.4277237358888839E-2</v>
      </c>
      <c r="S12" s="146">
        <f>'3.5'!S12/'3.4.a'!$H$159</f>
        <v>4.3468031629953805E-4</v>
      </c>
      <c r="T12" s="146">
        <f>'3.5'!T12/'3.4.a'!$H$159</f>
        <v>2.4711917675188377E-2</v>
      </c>
      <c r="U12" s="146">
        <f>'3.5'!U12/'3.4.a'!$I$159</f>
        <v>2.5601500129970867E-2</v>
      </c>
      <c r="V12" s="146">
        <f>'3.5'!V12/'3.4.a'!$I$159</f>
        <v>6.2947851212058644E-4</v>
      </c>
      <c r="W12" s="146">
        <f>'3.5'!W12/'3.4.a'!$I$159</f>
        <v>2.6230978642091455E-2</v>
      </c>
      <c r="X12" s="146">
        <f>'3.5'!X12/'3.4.a'!$J$159</f>
        <v>2.3658205779661694E-2</v>
      </c>
      <c r="Y12" s="146">
        <f>'3.5'!Y12/'3.4.a'!$J$159</f>
        <v>5.5867981856242246E-4</v>
      </c>
      <c r="Z12" s="146">
        <f>'3.5'!Z12/'3.4.a'!$J$159</f>
        <v>2.4216885598224117E-2</v>
      </c>
      <c r="AA12" s="146">
        <f>'3.5'!AA12/'3.4.a'!$K$159</f>
        <v>2.5082733183568115E-2</v>
      </c>
      <c r="AB12" s="146">
        <f>'3.5'!AB12/'3.4.a'!$K$159</f>
        <v>4.5144739410399911E-4</v>
      </c>
      <c r="AC12" s="146">
        <f>'3.5'!AC12/'3.4.a'!$K$159</f>
        <v>2.5534180577672115E-2</v>
      </c>
      <c r="AD12" s="146">
        <f>'3.5'!AD12/'3.4.a'!$L$159</f>
        <v>2.4352085866628004E-2</v>
      </c>
      <c r="AE12" s="146">
        <f>'3.5'!AE12/'3.4.a'!$L$159</f>
        <v>6.6953782835986421E-4</v>
      </c>
      <c r="AF12" s="146">
        <f>'3.5'!AF12/'3.4.a'!$L$159</f>
        <v>2.5021623694987866E-2</v>
      </c>
    </row>
    <row r="13" spans="1:32" ht="20.100000000000001" customHeight="1" x14ac:dyDescent="0.25">
      <c r="A13" s="21">
        <v>1331</v>
      </c>
      <c r="B13" s="22" t="s">
        <v>286</v>
      </c>
      <c r="C13" s="147">
        <f>'3.5'!C13/'3.4.a'!$C$159</f>
        <v>2.5847135592196497E-2</v>
      </c>
      <c r="D13" s="147">
        <f>'3.5'!D13/'3.4.a'!$C$159</f>
        <v>3.5497034806502442E-4</v>
      </c>
      <c r="E13" s="147">
        <f>'3.5'!E13/'3.4.a'!$C$159</f>
        <v>2.6202105940261521E-2</v>
      </c>
      <c r="F13" s="147">
        <f>'3.5'!F13/'3.4.a'!$D$159</f>
        <v>2.5769020615878595E-2</v>
      </c>
      <c r="G13" s="147">
        <f>'3.5'!G13/'3.4.a'!$D$159</f>
        <v>4.5151670367766985E-4</v>
      </c>
      <c r="H13" s="147">
        <f>'3.5'!H13/'3.4.a'!$D$159</f>
        <v>2.6220537319556262E-2</v>
      </c>
      <c r="I13" s="147">
        <f>'3.5'!I13/'3.4.a'!$E$159</f>
        <v>2.4979746584317807E-2</v>
      </c>
      <c r="J13" s="147">
        <f>'3.5'!J13/'3.4.a'!$E$159</f>
        <v>5.7353947833167795E-4</v>
      </c>
      <c r="K13" s="147">
        <f>'3.5'!K13/'3.4.a'!$E$159</f>
        <v>2.5553286062649484E-2</v>
      </c>
      <c r="L13" s="147">
        <f>'3.5'!L13/'3.4.a'!$F$159</f>
        <v>2.3606202845556853E-2</v>
      </c>
      <c r="M13" s="147">
        <f>'3.5'!M13/'3.4.a'!$F$159</f>
        <v>4.7198356360066764E-4</v>
      </c>
      <c r="N13" s="147">
        <f>'3.5'!N13/'3.4.a'!$F$159</f>
        <v>2.4078186409157522E-2</v>
      </c>
      <c r="O13" s="147">
        <f>'3.5'!O13/'3.4.a'!$G$159</f>
        <v>2.433754225649222E-2</v>
      </c>
      <c r="P13" s="147">
        <f>'3.5'!P13/'3.4.a'!$G$159</f>
        <v>3.2636059632729124E-4</v>
      </c>
      <c r="Q13" s="147">
        <f>'3.5'!Q13/'3.4.a'!$G$159</f>
        <v>2.4663902852819511E-2</v>
      </c>
      <c r="R13" s="147">
        <f>'3.5'!R13/'3.4.a'!$H$159</f>
        <v>2.3769666200620543E-2</v>
      </c>
      <c r="S13" s="147">
        <f>'3.5'!S13/'3.4.a'!$H$159</f>
        <v>3.4203580241186138E-4</v>
      </c>
      <c r="T13" s="147">
        <f>'3.5'!T13/'3.4.a'!$H$159</f>
        <v>2.4111702003032403E-2</v>
      </c>
      <c r="U13" s="147">
        <f>'3.5'!U13/'3.4.a'!$I$159</f>
        <v>2.48943398442018E-2</v>
      </c>
      <c r="V13" s="147">
        <f>'3.5'!V13/'3.4.a'!$I$159</f>
        <v>4.2775173120111602E-4</v>
      </c>
      <c r="W13" s="147">
        <f>'3.5'!W13/'3.4.a'!$I$159</f>
        <v>2.5322091575402918E-2</v>
      </c>
      <c r="X13" s="147">
        <f>'3.5'!X13/'3.4.a'!$J$159</f>
        <v>2.3103075419098704E-2</v>
      </c>
      <c r="Y13" s="147">
        <f>'3.5'!Y13/'3.4.a'!$J$159</f>
        <v>4.1219630041399997E-4</v>
      </c>
      <c r="Z13" s="147">
        <f>'3.5'!Z13/'3.4.a'!$J$159</f>
        <v>2.3515271719512704E-2</v>
      </c>
      <c r="AA13" s="147">
        <f>'3.5'!AA13/'3.4.a'!$K$159</f>
        <v>2.4583363248454015E-2</v>
      </c>
      <c r="AB13" s="147">
        <f>'3.5'!AB13/'3.4.a'!$K$159</f>
        <v>3.6549019270002369E-4</v>
      </c>
      <c r="AC13" s="147">
        <f>'3.5'!AC13/'3.4.a'!$K$159</f>
        <v>2.494885344115404E-2</v>
      </c>
      <c r="AD13" s="147">
        <f>'3.5'!AD13/'3.4.a'!$L$159</f>
        <v>2.3856856138744647E-2</v>
      </c>
      <c r="AE13" s="147">
        <f>'3.5'!AE13/'3.4.a'!$L$159</f>
        <v>6.1945715245856283E-4</v>
      </c>
      <c r="AF13" s="147">
        <f>'3.5'!AF13/'3.4.a'!$L$159</f>
        <v>2.447631329120321E-2</v>
      </c>
    </row>
    <row r="14" spans="1:32" ht="20.100000000000001" customHeight="1" x14ac:dyDescent="0.25">
      <c r="A14" s="21">
        <v>1332</v>
      </c>
      <c r="B14" s="22" t="s">
        <v>287</v>
      </c>
      <c r="C14" s="147">
        <f>'3.5'!C14/'3.4.a'!$C$159</f>
        <v>1.6005958917219335E-3</v>
      </c>
      <c r="D14" s="147">
        <f>'3.5'!D14/'3.4.a'!$C$159</f>
        <v>4.2046500261691371E-4</v>
      </c>
      <c r="E14" s="147">
        <f>'3.5'!E14/'3.4.a'!$C$159</f>
        <v>2.0210608943388472E-3</v>
      </c>
      <c r="F14" s="147">
        <f>'3.5'!F14/'3.4.a'!$D$159</f>
        <v>1.208002194125193E-3</v>
      </c>
      <c r="G14" s="147">
        <f>'3.5'!G14/'3.4.a'!$D$159</f>
        <v>2.0594175961763649E-4</v>
      </c>
      <c r="H14" s="147">
        <f>'3.5'!H14/'3.4.a'!$D$159</f>
        <v>1.4139439537428295E-3</v>
      </c>
      <c r="I14" s="147">
        <f>'3.5'!I14/'3.4.a'!$E$159</f>
        <v>1.2406244633647368E-3</v>
      </c>
      <c r="J14" s="147">
        <f>'3.5'!J14/'3.4.a'!$E$159</f>
        <v>2.9340669810406253E-4</v>
      </c>
      <c r="K14" s="147">
        <f>'3.5'!K14/'3.4.a'!$E$159</f>
        <v>1.5340311614687994E-3</v>
      </c>
      <c r="L14" s="147">
        <f>'3.5'!L14/'3.4.a'!$F$159</f>
        <v>1.3255000776949738E-3</v>
      </c>
      <c r="M14" s="147">
        <f>'3.5'!M14/'3.4.a'!$F$159</f>
        <v>3.5396168765509601E-5</v>
      </c>
      <c r="N14" s="147">
        <f>'3.5'!N14/'3.4.a'!$F$159</f>
        <v>1.3608962464604834E-3</v>
      </c>
      <c r="O14" s="147">
        <f>'3.5'!O14/'3.4.a'!$G$159</f>
        <v>1.2514883337293109E-3</v>
      </c>
      <c r="P14" s="147">
        <f>'3.5'!P14/'3.4.a'!$G$159</f>
        <v>1.210164816811462E-4</v>
      </c>
      <c r="Q14" s="147">
        <f>'3.5'!Q14/'3.4.a'!$G$159</f>
        <v>1.3725048154104571E-3</v>
      </c>
      <c r="R14" s="147">
        <f>'3.5'!R14/'3.4.a'!$H$159</f>
        <v>5.075711582682974E-4</v>
      </c>
      <c r="S14" s="147">
        <f>'3.5'!S14/'3.4.a'!$H$159</f>
        <v>9.2644513887679144E-5</v>
      </c>
      <c r="T14" s="147">
        <f>'3.5'!T14/'3.4.a'!$H$159</f>
        <v>6.0021567215597647E-4</v>
      </c>
      <c r="U14" s="147">
        <f>'3.5'!U14/'3.4.a'!$I$159</f>
        <v>7.0716028576906496E-4</v>
      </c>
      <c r="V14" s="147">
        <f>'3.5'!V14/'3.4.a'!$I$159</f>
        <v>2.0172678091947085E-4</v>
      </c>
      <c r="W14" s="147">
        <f>'3.5'!W14/'3.4.a'!$I$159</f>
        <v>9.0888706668853581E-4</v>
      </c>
      <c r="X14" s="147">
        <f>'3.5'!X14/'3.4.a'!$J$159</f>
        <v>5.5513036056299117E-4</v>
      </c>
      <c r="Y14" s="147">
        <f>'3.5'!Y14/'3.4.a'!$J$159</f>
        <v>1.4648351814842021E-4</v>
      </c>
      <c r="Z14" s="147">
        <f>'3.5'!Z14/'3.4.a'!$J$159</f>
        <v>7.0161387871141138E-4</v>
      </c>
      <c r="AA14" s="147">
        <f>'3.5'!AA14/'3.4.a'!$K$159</f>
        <v>4.9936993511409894E-4</v>
      </c>
      <c r="AB14" s="147">
        <f>'3.5'!AB14/'3.4.a'!$K$159</f>
        <v>8.595720140397598E-5</v>
      </c>
      <c r="AC14" s="147">
        <f>'3.5'!AC14/'3.4.a'!$K$159</f>
        <v>5.8532713651807491E-4</v>
      </c>
      <c r="AD14" s="147">
        <f>'3.5'!AD14/'3.4.a'!$L$159</f>
        <v>4.9522972788335539E-4</v>
      </c>
      <c r="AE14" s="147">
        <f>'3.5'!AE14/'3.4.a'!$L$159</f>
        <v>5.0080675901303305E-5</v>
      </c>
      <c r="AF14" s="147">
        <f>'3.5'!AF14/'3.4.a'!$L$159</f>
        <v>5.4531040378465862E-4</v>
      </c>
    </row>
    <row r="15" spans="1:32" ht="20.100000000000001" customHeight="1" x14ac:dyDescent="0.25">
      <c r="A15" s="18">
        <v>14</v>
      </c>
      <c r="B15" s="126" t="s">
        <v>247</v>
      </c>
      <c r="C15" s="96">
        <f>'3.5'!C15/'3.4.a'!$C$159</f>
        <v>8.9001683255376159E-3</v>
      </c>
      <c r="D15" s="96">
        <f>'3.5'!D15/'3.4.a'!$C$159</f>
        <v>-7.7543535068193693E-4</v>
      </c>
      <c r="E15" s="96">
        <f>'3.5'!E15/'3.4.a'!$C$159</f>
        <v>8.1247329748556779E-3</v>
      </c>
      <c r="F15" s="96">
        <f>'3.5'!F15/'3.4.a'!$D$159</f>
        <v>8.6452845337299158E-3</v>
      </c>
      <c r="G15" s="96">
        <f>'3.5'!G15/'3.4.a'!$D$159</f>
        <v>-6.5745846329530531E-4</v>
      </c>
      <c r="H15" s="96">
        <f>'3.5'!H15/'3.4.a'!$D$159</f>
        <v>7.9878260704346095E-3</v>
      </c>
      <c r="I15" s="96">
        <f>'3.5'!I15/'3.4.a'!$E$159</f>
        <v>8.1360170117416829E-3</v>
      </c>
      <c r="J15" s="96">
        <f>'3.5'!J15/'3.4.a'!$E$159</f>
        <v>-8.6694617643574205E-4</v>
      </c>
      <c r="K15" s="96">
        <f>'3.5'!K15/'3.4.a'!$E$159</f>
        <v>7.2690708353059415E-3</v>
      </c>
      <c r="L15" s="96">
        <f>'3.5'!L15/'3.4.a'!$F$159</f>
        <v>8.9135955873400081E-3</v>
      </c>
      <c r="M15" s="96">
        <f>'3.5'!M15/'3.4.a'!$F$159</f>
        <v>-5.0737973236617874E-4</v>
      </c>
      <c r="N15" s="96">
        <f>'3.5'!N15/'3.4.a'!$F$159</f>
        <v>8.4062158549738277E-3</v>
      </c>
      <c r="O15" s="96">
        <f>'3.5'!O15/'3.4.a'!$G$159</f>
        <v>8.3006678868973414E-3</v>
      </c>
      <c r="P15" s="96">
        <f>'3.5'!P15/'3.4.a'!$G$159</f>
        <v>-4.4737707800843792E-4</v>
      </c>
      <c r="Q15" s="96">
        <f>'3.5'!Q15/'3.4.a'!$G$159</f>
        <v>7.8532908088889044E-3</v>
      </c>
      <c r="R15" s="96">
        <f>'3.5'!R15/'3.4.a'!$H$159</f>
        <v>1.0906936184993464E-2</v>
      </c>
      <c r="S15" s="96">
        <f>'3.5'!S15/'3.4.a'!$H$159</f>
        <v>-4.3468031629954169E-4</v>
      </c>
      <c r="T15" s="96">
        <f>'3.5'!T15/'3.4.a'!$H$159</f>
        <v>1.0472255868693924E-2</v>
      </c>
      <c r="U15" s="96">
        <f>'3.5'!U15/'3.4.a'!$I$159</f>
        <v>9.3214081999072728E-3</v>
      </c>
      <c r="V15" s="96">
        <f>'3.5'!V15/'3.4.a'!$I$159</f>
        <v>-6.2947851212058991E-4</v>
      </c>
      <c r="W15" s="96">
        <f>'3.5'!W15/'3.4.a'!$I$159</f>
        <v>8.6919296877866828E-3</v>
      </c>
      <c r="X15" s="96">
        <f>'3.5'!X15/'3.4.a'!$J$159</f>
        <v>9.2468127307724652E-3</v>
      </c>
      <c r="Y15" s="96">
        <f>'3.5'!Y15/'3.4.a'!$J$159</f>
        <v>-5.5867981856242246E-4</v>
      </c>
      <c r="Z15" s="96">
        <f>'3.5'!Z15/'3.4.a'!$J$159</f>
        <v>8.6881329122100431E-3</v>
      </c>
      <c r="AA15" s="96">
        <f>'3.5'!AA15/'3.4.a'!$K$159</f>
        <v>7.5889779063094218E-3</v>
      </c>
      <c r="AB15" s="96">
        <f>'3.5'!AB15/'3.4.a'!$K$159</f>
        <v>-4.5144739410399911E-4</v>
      </c>
      <c r="AC15" s="96">
        <f>'3.5'!AC15/'3.4.a'!$K$159</f>
        <v>7.1375305122054226E-3</v>
      </c>
      <c r="AD15" s="96">
        <f>'3.5'!AD15/'3.4.a'!$L$159</f>
        <v>8.1328301851154843E-3</v>
      </c>
      <c r="AE15" s="96">
        <f>'3.5'!AE15/'3.4.a'!$L$159</f>
        <v>-6.6953782835986421E-4</v>
      </c>
      <c r="AF15" s="96">
        <f>'3.5'!AF15/'3.4.a'!$L$159</f>
        <v>7.4632923567556197E-3</v>
      </c>
    </row>
    <row r="16" spans="1:32" ht="20.100000000000001" customHeight="1" x14ac:dyDescent="0.25">
      <c r="A16" s="35">
        <v>141</v>
      </c>
      <c r="B16" s="36" t="s">
        <v>290</v>
      </c>
      <c r="C16" s="146">
        <f>'3.5'!C16/'3.4.a'!$C$159</f>
        <v>2.2322393816817461E-3</v>
      </c>
      <c r="D16" s="146">
        <f>'3.5'!D16/'3.4.a'!$C$159</f>
        <v>0</v>
      </c>
      <c r="E16" s="146">
        <f>'3.5'!E16/'3.4.a'!$C$159</f>
        <v>2.2322393816817465E-3</v>
      </c>
      <c r="F16" s="146">
        <f>'3.5'!F16/'3.4.a'!$D$159</f>
        <v>1.858694506071738E-3</v>
      </c>
      <c r="G16" s="146">
        <f>'3.5'!G16/'3.4.a'!$D$159</f>
        <v>0</v>
      </c>
      <c r="H16" s="146">
        <f>'3.5'!H16/'3.4.a'!$D$159</f>
        <v>1.858694506071738E-3</v>
      </c>
      <c r="I16" s="146">
        <f>'3.5'!I16/'3.4.a'!$E$159</f>
        <v>1.5112617771605192E-3</v>
      </c>
      <c r="J16" s="146">
        <f>'3.5'!J16/'3.4.a'!$E$159</f>
        <v>0</v>
      </c>
      <c r="K16" s="146">
        <f>'3.5'!K16/'3.4.a'!$E$159</f>
        <v>1.511261777160519E-3</v>
      </c>
      <c r="L16" s="146">
        <f>'3.5'!L16/'3.4.a'!$F$159</f>
        <v>1.4961099588841848E-3</v>
      </c>
      <c r="M16" s="146">
        <f>'3.5'!M16/'3.4.a'!$F$159</f>
        <v>0</v>
      </c>
      <c r="N16" s="146">
        <f>'3.5'!N16/'3.4.a'!$F$159</f>
        <v>1.4961099588841848E-3</v>
      </c>
      <c r="O16" s="146">
        <f>'3.5'!O16/'3.4.a'!$G$159</f>
        <v>1.7865673584261375E-3</v>
      </c>
      <c r="P16" s="146">
        <f>'3.5'!P16/'3.4.a'!$G$159</f>
        <v>0</v>
      </c>
      <c r="Q16" s="146">
        <f>'3.5'!Q16/'3.4.a'!$G$159</f>
        <v>1.7865673584261377E-3</v>
      </c>
      <c r="R16" s="146">
        <f>'3.5'!R16/'3.4.a'!$H$159</f>
        <v>1.4466773967210913E-3</v>
      </c>
      <c r="S16" s="146">
        <f>'3.5'!S16/'3.4.a'!$H$159</f>
        <v>0</v>
      </c>
      <c r="T16" s="146">
        <f>'3.5'!T16/'3.4.a'!$H$159</f>
        <v>1.4466773967210913E-3</v>
      </c>
      <c r="U16" s="146">
        <f>'3.5'!U16/'3.4.a'!$I$159</f>
        <v>1.3598796203274511E-3</v>
      </c>
      <c r="V16" s="146">
        <f>'3.5'!V16/'3.4.a'!$I$159</f>
        <v>0</v>
      </c>
      <c r="W16" s="146">
        <f>'3.5'!W16/'3.4.a'!$I$159</f>
        <v>1.3598796203274511E-3</v>
      </c>
      <c r="X16" s="146">
        <f>'3.5'!X16/'3.4.a'!$J$159</f>
        <v>1.4895829740288677E-3</v>
      </c>
      <c r="Y16" s="146">
        <f>'3.5'!Y16/'3.4.a'!$J$159</f>
        <v>0</v>
      </c>
      <c r="Z16" s="146">
        <f>'3.5'!Z16/'3.4.a'!$J$159</f>
        <v>1.4895829740288677E-3</v>
      </c>
      <c r="AA16" s="146">
        <f>'3.5'!AA16/'3.4.a'!$K$159</f>
        <v>1.0563045532444271E-3</v>
      </c>
      <c r="AB16" s="146">
        <f>'3.5'!AB16/'3.4.a'!$K$159</f>
        <v>0</v>
      </c>
      <c r="AC16" s="146">
        <f>'3.5'!AC16/'3.4.a'!$K$159</f>
        <v>1.0563045532444271E-3</v>
      </c>
      <c r="AD16" s="146">
        <f>'3.5'!AD16/'3.4.a'!$L$159</f>
        <v>9.7253177710441923E-4</v>
      </c>
      <c r="AE16" s="146">
        <f>'3.5'!AE16/'3.4.a'!$L$159</f>
        <v>0</v>
      </c>
      <c r="AF16" s="146">
        <f>'3.5'!AF16/'3.4.a'!$L$159</f>
        <v>9.7253177710441945E-4</v>
      </c>
    </row>
    <row r="17" spans="1:32" ht="20.100000000000001" customHeight="1" x14ac:dyDescent="0.25">
      <c r="A17" s="35">
        <v>142</v>
      </c>
      <c r="B17" s="36" t="s">
        <v>298</v>
      </c>
      <c r="C17" s="146">
        <f>'3.5'!C17/'3.4.a'!$C$159</f>
        <v>2.6095810392883457E-3</v>
      </c>
      <c r="D17" s="146">
        <f>'3.5'!D17/'3.4.a'!$C$159</f>
        <v>0</v>
      </c>
      <c r="E17" s="146">
        <f>'3.5'!E17/'3.4.a'!$C$159</f>
        <v>2.6095810392883457E-3</v>
      </c>
      <c r="F17" s="146">
        <f>'3.5'!F17/'3.4.a'!$D$159</f>
        <v>2.5467045953581633E-3</v>
      </c>
      <c r="G17" s="146">
        <f>'3.5'!G17/'3.4.a'!$D$159</f>
        <v>0</v>
      </c>
      <c r="H17" s="146">
        <f>'3.5'!H17/'3.4.a'!$D$159</f>
        <v>2.5467045953581633E-3</v>
      </c>
      <c r="I17" s="146">
        <f>'3.5'!I17/'3.4.a'!$E$159</f>
        <v>2.5454992306578111E-3</v>
      </c>
      <c r="J17" s="146">
        <f>'3.5'!J17/'3.4.a'!$E$159</f>
        <v>0</v>
      </c>
      <c r="K17" s="146">
        <f>'3.5'!K17/'3.4.a'!$E$159</f>
        <v>2.5454992306578111E-3</v>
      </c>
      <c r="L17" s="146">
        <f>'3.5'!L17/'3.4.a'!$F$159</f>
        <v>2.5027884177849166E-3</v>
      </c>
      <c r="M17" s="146">
        <f>'3.5'!M17/'3.4.a'!$F$159</f>
        <v>0</v>
      </c>
      <c r="N17" s="146">
        <f>'3.5'!N17/'3.4.a'!$F$159</f>
        <v>2.5027884177849166E-3</v>
      </c>
      <c r="O17" s="146">
        <f>'3.5'!O17/'3.4.a'!$G$159</f>
        <v>2.4972387551274859E-3</v>
      </c>
      <c r="P17" s="146">
        <f>'3.5'!P17/'3.4.a'!$G$159</f>
        <v>0</v>
      </c>
      <c r="Q17" s="146">
        <f>'3.5'!Q17/'3.4.a'!$G$159</f>
        <v>2.4972387551274859E-3</v>
      </c>
      <c r="R17" s="146">
        <f>'3.5'!R17/'3.4.a'!$H$159</f>
        <v>2.6182886266839112E-3</v>
      </c>
      <c r="S17" s="146">
        <f>'3.5'!S17/'3.4.a'!$H$159</f>
        <v>0</v>
      </c>
      <c r="T17" s="146">
        <f>'3.5'!T17/'3.4.a'!$H$159</f>
        <v>2.6182886266839112E-3</v>
      </c>
      <c r="U17" s="146">
        <f>'3.5'!U17/'3.4.a'!$I$159</f>
        <v>2.6157257960821318E-3</v>
      </c>
      <c r="V17" s="146">
        <f>'3.5'!V17/'3.4.a'!$I$159</f>
        <v>0</v>
      </c>
      <c r="W17" s="146">
        <f>'3.5'!W17/'3.4.a'!$I$159</f>
        <v>2.6157257960821318E-3</v>
      </c>
      <c r="X17" s="146">
        <f>'3.5'!X17/'3.4.a'!$J$159</f>
        <v>2.6969212089523061E-3</v>
      </c>
      <c r="Y17" s="146">
        <f>'3.5'!Y17/'3.4.a'!$J$159</f>
        <v>0</v>
      </c>
      <c r="Z17" s="146">
        <f>'3.5'!Z17/'3.4.a'!$J$159</f>
        <v>2.6969212089523061E-3</v>
      </c>
      <c r="AA17" s="146">
        <f>'3.5'!AA17/'3.4.a'!$K$159</f>
        <v>2.7932004088595591E-3</v>
      </c>
      <c r="AB17" s="146">
        <f>'3.5'!AB17/'3.4.a'!$K$159</f>
        <v>0</v>
      </c>
      <c r="AC17" s="146">
        <f>'3.5'!AC17/'3.4.a'!$K$159</f>
        <v>2.7932004088595591E-3</v>
      </c>
      <c r="AD17" s="146">
        <f>'3.5'!AD17/'3.4.a'!$L$159</f>
        <v>2.8236919818073569E-3</v>
      </c>
      <c r="AE17" s="146">
        <f>'3.5'!AE17/'3.4.a'!$L$159</f>
        <v>0</v>
      </c>
      <c r="AF17" s="146">
        <f>'3.5'!AF17/'3.4.a'!$L$159</f>
        <v>2.8236919818073569E-3</v>
      </c>
    </row>
    <row r="18" spans="1:32" ht="20.100000000000001" customHeight="1" x14ac:dyDescent="0.25">
      <c r="A18" s="21">
        <v>1422</v>
      </c>
      <c r="B18" s="22" t="s">
        <v>300</v>
      </c>
      <c r="C18" s="147">
        <f>'3.5'!C18/'3.4.a'!$C$159</f>
        <v>6.821777511120486E-4</v>
      </c>
      <c r="D18" s="147">
        <f>'3.5'!D18/'3.4.a'!$C$159</f>
        <v>0</v>
      </c>
      <c r="E18" s="147">
        <f>'3.5'!E18/'3.4.a'!$C$159</f>
        <v>6.821777511120486E-4</v>
      </c>
      <c r="F18" s="147">
        <f>'3.5'!F18/'3.4.a'!$D$159</f>
        <v>6.8649127958956733E-4</v>
      </c>
      <c r="G18" s="147">
        <f>'3.5'!G18/'3.4.a'!$D$159</f>
        <v>0</v>
      </c>
      <c r="H18" s="147">
        <f>'3.5'!H18/'3.4.a'!$D$159</f>
        <v>6.8649127958956733E-4</v>
      </c>
      <c r="I18" s="147">
        <f>'3.5'!I18/'3.4.a'!$E$159</f>
        <v>7.0068424322541521E-4</v>
      </c>
      <c r="J18" s="147">
        <f>'3.5'!J18/'3.4.a'!$E$159</f>
        <v>0</v>
      </c>
      <c r="K18" s="147">
        <f>'3.5'!K18/'3.4.a'!$E$159</f>
        <v>7.0068424322541521E-4</v>
      </c>
      <c r="L18" s="147">
        <f>'3.5'!L18/'3.4.a'!$F$159</f>
        <v>7.2245836541620851E-4</v>
      </c>
      <c r="M18" s="147">
        <f>'3.5'!M18/'3.4.a'!$F$159</f>
        <v>0</v>
      </c>
      <c r="N18" s="147">
        <f>'3.5'!N18/'3.4.a'!$F$159</f>
        <v>7.2245836541620851E-4</v>
      </c>
      <c r="O18" s="147">
        <f>'3.5'!O18/'3.4.a'!$G$159</f>
        <v>7.1618756962208362E-4</v>
      </c>
      <c r="P18" s="147">
        <f>'3.5'!P18/'3.4.a'!$G$159</f>
        <v>0</v>
      </c>
      <c r="Q18" s="147">
        <f>'3.5'!Q18/'3.4.a'!$G$159</f>
        <v>7.1618756962208362E-4</v>
      </c>
      <c r="R18" s="147">
        <f>'3.5'!R18/'3.4.a'!$H$159</f>
        <v>7.2268593982895829E-4</v>
      </c>
      <c r="S18" s="147">
        <f>'3.5'!S18/'3.4.a'!$H$159</f>
        <v>0</v>
      </c>
      <c r="T18" s="147">
        <f>'3.5'!T18/'3.4.a'!$H$159</f>
        <v>7.2268593982895829E-4</v>
      </c>
      <c r="U18" s="147">
        <f>'3.5'!U18/'3.4.a'!$I$159</f>
        <v>7.9749606109777633E-4</v>
      </c>
      <c r="V18" s="147">
        <f>'3.5'!V18/'3.4.a'!$I$159</f>
        <v>0</v>
      </c>
      <c r="W18" s="147">
        <f>'3.5'!W18/'3.4.a'!$I$159</f>
        <v>7.9749606109777633E-4</v>
      </c>
      <c r="X18" s="147">
        <f>'3.5'!X18/'3.4.a'!$J$159</f>
        <v>8.5229706924128199E-4</v>
      </c>
      <c r="Y18" s="147">
        <f>'3.5'!Y18/'3.4.a'!$J$159</f>
        <v>0</v>
      </c>
      <c r="Z18" s="147">
        <f>'3.5'!Z18/'3.4.a'!$J$159</f>
        <v>8.5229706924128199E-4</v>
      </c>
      <c r="AA18" s="147">
        <f>'3.5'!AA18/'3.4.a'!$K$159</f>
        <v>8.1559121030259083E-4</v>
      </c>
      <c r="AB18" s="147">
        <f>'3.5'!AB18/'3.4.a'!$K$159</f>
        <v>0</v>
      </c>
      <c r="AC18" s="147">
        <f>'3.5'!AC18/'3.4.a'!$K$159</f>
        <v>8.1559121030259083E-4</v>
      </c>
      <c r="AD18" s="147">
        <f>'3.5'!AD18/'3.4.a'!$L$159</f>
        <v>5.9483151954761433E-4</v>
      </c>
      <c r="AE18" s="147">
        <f>'3.5'!AE18/'3.4.a'!$L$159</f>
        <v>0</v>
      </c>
      <c r="AF18" s="147">
        <f>'3.5'!AF18/'3.4.a'!$L$159</f>
        <v>5.9483151954761433E-4</v>
      </c>
    </row>
    <row r="19" spans="1:32" ht="20.100000000000001" customHeight="1" x14ac:dyDescent="0.25">
      <c r="A19" s="21">
        <v>1423</v>
      </c>
      <c r="B19" s="22" t="s">
        <v>301</v>
      </c>
      <c r="C19" s="147">
        <f>'3.5'!C19/'3.4.a'!$C$159</f>
        <v>1.9274032881762973E-3</v>
      </c>
      <c r="D19" s="147">
        <f>'3.5'!D19/'3.4.a'!$C$159</f>
        <v>0</v>
      </c>
      <c r="E19" s="147">
        <f>'3.5'!E19/'3.4.a'!$C$159</f>
        <v>1.9274032881762973E-3</v>
      </c>
      <c r="F19" s="147">
        <f>'3.5'!F19/'3.4.a'!$D$159</f>
        <v>1.8602133157685961E-3</v>
      </c>
      <c r="G19" s="147">
        <f>'3.5'!G19/'3.4.a'!$D$159</f>
        <v>0</v>
      </c>
      <c r="H19" s="147">
        <f>'3.5'!H19/'3.4.a'!$D$159</f>
        <v>1.8602133157685961E-3</v>
      </c>
      <c r="I19" s="147">
        <f>'3.5'!I19/'3.4.a'!$E$159</f>
        <v>1.8448149874323956E-3</v>
      </c>
      <c r="J19" s="147">
        <f>'3.5'!J19/'3.4.a'!$E$159</f>
        <v>0</v>
      </c>
      <c r="K19" s="147">
        <f>'3.5'!K19/'3.4.a'!$E$159</f>
        <v>1.8448149874323956E-3</v>
      </c>
      <c r="L19" s="147">
        <f>'3.5'!L19/'3.4.a'!$F$159</f>
        <v>1.7803300523687082E-3</v>
      </c>
      <c r="M19" s="147">
        <f>'3.5'!M19/'3.4.a'!$F$159</f>
        <v>0</v>
      </c>
      <c r="N19" s="147">
        <f>'3.5'!N19/'3.4.a'!$F$159</f>
        <v>1.7803300523687082E-3</v>
      </c>
      <c r="O19" s="147">
        <f>'3.5'!O19/'3.4.a'!$G$159</f>
        <v>1.7810511855054021E-3</v>
      </c>
      <c r="P19" s="147">
        <f>'3.5'!P19/'3.4.a'!$G$159</f>
        <v>0</v>
      </c>
      <c r="Q19" s="147">
        <f>'3.5'!Q19/'3.4.a'!$G$159</f>
        <v>1.7810511855054021E-3</v>
      </c>
      <c r="R19" s="147">
        <f>'3.5'!R19/'3.4.a'!$H$159</f>
        <v>1.895602686854953E-3</v>
      </c>
      <c r="S19" s="147">
        <f>'3.5'!S19/'3.4.a'!$H$159</f>
        <v>0</v>
      </c>
      <c r="T19" s="147">
        <f>'3.5'!T19/'3.4.a'!$H$159</f>
        <v>1.895602686854953E-3</v>
      </c>
      <c r="U19" s="147">
        <f>'3.5'!U19/'3.4.a'!$I$159</f>
        <v>1.8182297349843559E-3</v>
      </c>
      <c r="V19" s="147">
        <f>'3.5'!V19/'3.4.a'!$I$159</f>
        <v>0</v>
      </c>
      <c r="W19" s="147">
        <f>'3.5'!W19/'3.4.a'!$I$159</f>
        <v>1.8182297349843559E-3</v>
      </c>
      <c r="X19" s="147">
        <f>'3.5'!X19/'3.4.a'!$J$159</f>
        <v>1.8446241397110247E-3</v>
      </c>
      <c r="Y19" s="147">
        <f>'3.5'!Y19/'3.4.a'!$J$159</f>
        <v>0</v>
      </c>
      <c r="Z19" s="147">
        <f>'3.5'!Z19/'3.4.a'!$J$159</f>
        <v>1.8446241397110247E-3</v>
      </c>
      <c r="AA19" s="147">
        <f>'3.5'!AA19/'3.4.a'!$K$159</f>
        <v>1.9776091985569681E-3</v>
      </c>
      <c r="AB19" s="147">
        <f>'3.5'!AB19/'3.4.a'!$K$159</f>
        <v>0</v>
      </c>
      <c r="AC19" s="147">
        <f>'3.5'!AC19/'3.4.a'!$K$159</f>
        <v>1.9776091985569681E-3</v>
      </c>
      <c r="AD19" s="147">
        <f>'3.5'!AD19/'3.4.a'!$L$159</f>
        <v>2.2288604622597427E-3</v>
      </c>
      <c r="AE19" s="147">
        <f>'3.5'!AE19/'3.4.a'!$L$159</f>
        <v>0</v>
      </c>
      <c r="AF19" s="147">
        <f>'3.5'!AF19/'3.4.a'!$L$159</f>
        <v>2.2288604622597427E-3</v>
      </c>
    </row>
    <row r="20" spans="1:32" ht="20.100000000000001" customHeight="1" x14ac:dyDescent="0.25">
      <c r="A20" s="35">
        <v>143</v>
      </c>
      <c r="B20" s="36" t="s">
        <v>303</v>
      </c>
      <c r="C20" s="146">
        <f>'3.5'!C20/'3.4.a'!$C$159</f>
        <v>1.4972757399686605E-3</v>
      </c>
      <c r="D20" s="146">
        <f>'3.5'!D20/'3.4.a'!$C$159</f>
        <v>0</v>
      </c>
      <c r="E20" s="146">
        <f>'3.5'!E20/'3.4.a'!$C$159</f>
        <v>1.4972757399686605E-3</v>
      </c>
      <c r="F20" s="146">
        <f>'3.5'!F20/'3.4.a'!$D$159</f>
        <v>1.4324701633312632E-3</v>
      </c>
      <c r="G20" s="146">
        <f>'3.5'!G20/'3.4.a'!$D$159</f>
        <v>0</v>
      </c>
      <c r="H20" s="146">
        <f>'3.5'!H20/'3.4.a'!$D$159</f>
        <v>1.4324701633312632E-3</v>
      </c>
      <c r="I20" s="146">
        <f>'3.5'!I20/'3.4.a'!$E$159</f>
        <v>1.4329679443232893E-3</v>
      </c>
      <c r="J20" s="146">
        <f>'3.5'!J20/'3.4.a'!$E$159</f>
        <v>0</v>
      </c>
      <c r="K20" s="146">
        <f>'3.5'!K20/'3.4.a'!$E$159</f>
        <v>1.4329679443232893E-3</v>
      </c>
      <c r="L20" s="146">
        <f>'3.5'!L20/'3.4.a'!$F$159</f>
        <v>1.9036817424219546E-3</v>
      </c>
      <c r="M20" s="146">
        <f>'3.5'!M20/'3.4.a'!$F$159</f>
        <v>0</v>
      </c>
      <c r="N20" s="146">
        <f>'3.5'!N20/'3.4.a'!$F$159</f>
        <v>1.9036817424219546E-3</v>
      </c>
      <c r="O20" s="146">
        <f>'3.5'!O20/'3.4.a'!$G$159</f>
        <v>1.4374486963122906E-3</v>
      </c>
      <c r="P20" s="146">
        <f>'3.5'!P20/'3.4.a'!$G$159</f>
        <v>0</v>
      </c>
      <c r="Q20" s="146">
        <f>'3.5'!Q20/'3.4.a'!$G$159</f>
        <v>1.4374486963122906E-3</v>
      </c>
      <c r="R20" s="146">
        <f>'3.5'!R20/'3.4.a'!$H$159</f>
        <v>1.4526594627227414E-3</v>
      </c>
      <c r="S20" s="146">
        <f>'3.5'!S20/'3.4.a'!$H$159</f>
        <v>0</v>
      </c>
      <c r="T20" s="146">
        <f>'3.5'!T20/'3.4.a'!$H$159</f>
        <v>1.4526594627227414E-3</v>
      </c>
      <c r="U20" s="146">
        <f>'3.5'!U20/'3.4.a'!$I$159</f>
        <v>1.3856390663305538E-3</v>
      </c>
      <c r="V20" s="146">
        <f>'3.5'!V20/'3.4.a'!$I$159</f>
        <v>0</v>
      </c>
      <c r="W20" s="146">
        <f>'3.5'!W20/'3.4.a'!$I$159</f>
        <v>1.3856390663305538E-3</v>
      </c>
      <c r="X20" s="146">
        <f>'3.5'!X20/'3.4.a'!$J$159</f>
        <v>1.5921393020158464E-3</v>
      </c>
      <c r="Y20" s="146">
        <f>'3.5'!Y20/'3.4.a'!$J$159</f>
        <v>0</v>
      </c>
      <c r="Z20" s="146">
        <f>'3.5'!Z20/'3.4.a'!$J$159</f>
        <v>1.5921393020158464E-3</v>
      </c>
      <c r="AA20" s="146">
        <f>'3.5'!AA20/'3.4.a'!$K$159</f>
        <v>1.6044265088652559E-3</v>
      </c>
      <c r="AB20" s="146">
        <f>'3.5'!AB20/'3.4.a'!$K$159</f>
        <v>0</v>
      </c>
      <c r="AC20" s="146">
        <f>'3.5'!AC20/'3.4.a'!$K$159</f>
        <v>1.6044265088652559E-3</v>
      </c>
      <c r="AD20" s="146">
        <f>'3.5'!AD20/'3.4.a'!$L$159</f>
        <v>1.8493653123908774E-3</v>
      </c>
      <c r="AE20" s="146">
        <f>'3.5'!AE20/'3.4.a'!$L$159</f>
        <v>0</v>
      </c>
      <c r="AF20" s="146">
        <f>'3.5'!AF20/'3.4.a'!$L$159</f>
        <v>1.8493653123908774E-3</v>
      </c>
    </row>
    <row r="21" spans="1:32" ht="20.100000000000001" customHeight="1" x14ac:dyDescent="0.25">
      <c r="A21" s="35">
        <v>144</v>
      </c>
      <c r="B21" s="36" t="s">
        <v>304</v>
      </c>
      <c r="C21" s="146">
        <f>'3.5'!C21/'3.4.a'!$C$159</f>
        <v>2.5610721645988634E-3</v>
      </c>
      <c r="D21" s="146">
        <f>'3.5'!D21/'3.4.a'!$C$159</f>
        <v>-7.7543535068193758E-4</v>
      </c>
      <c r="E21" s="146">
        <f>'3.5'!E21/'3.4.a'!$C$159</f>
        <v>1.7856368139169258E-3</v>
      </c>
      <c r="F21" s="146">
        <f>'3.5'!F21/'3.4.a'!$D$159</f>
        <v>2.8074152689687515E-3</v>
      </c>
      <c r="G21" s="146">
        <f>'3.5'!G21/'3.4.a'!$D$159</f>
        <v>-6.574584632953065E-4</v>
      </c>
      <c r="H21" s="146">
        <f>'3.5'!H21/'3.4.a'!$D$159</f>
        <v>2.1499568056734448E-3</v>
      </c>
      <c r="I21" s="146">
        <f>'3.5'!I21/'3.4.a'!$E$159</f>
        <v>2.6462880596000628E-3</v>
      </c>
      <c r="J21" s="146">
        <f>'3.5'!J21/'3.4.a'!$E$159</f>
        <v>-8.6694617643573977E-4</v>
      </c>
      <c r="K21" s="146">
        <f>'3.5'!K21/'3.4.a'!$E$159</f>
        <v>1.779341883164323E-3</v>
      </c>
      <c r="L21" s="146">
        <f>'3.5'!L21/'3.4.a'!$F$159</f>
        <v>3.0110154682489506E-3</v>
      </c>
      <c r="M21" s="146">
        <f>'3.5'!M21/'3.4.a'!$F$159</f>
        <v>-5.0737973236617874E-4</v>
      </c>
      <c r="N21" s="146">
        <f>'3.5'!N21/'3.4.a'!$F$159</f>
        <v>2.503635735882772E-3</v>
      </c>
      <c r="O21" s="146">
        <f>'3.5'!O21/'3.4.a'!$G$159</f>
        <v>2.5794130770314277E-3</v>
      </c>
      <c r="P21" s="146">
        <f>'3.5'!P21/'3.4.a'!$G$159</f>
        <v>-4.4737707800843884E-4</v>
      </c>
      <c r="Q21" s="146">
        <f>'3.5'!Q21/'3.4.a'!$G$159</f>
        <v>2.1320359990229889E-3</v>
      </c>
      <c r="R21" s="146">
        <f>'3.5'!R21/'3.4.a'!$H$159</f>
        <v>5.389310698865721E-3</v>
      </c>
      <c r="S21" s="146">
        <f>'3.5'!S21/'3.4.a'!$H$159</f>
        <v>-4.3468031629954169E-4</v>
      </c>
      <c r="T21" s="146">
        <f>'3.5'!T21/'3.4.a'!$H$159</f>
        <v>4.9546303825661791E-3</v>
      </c>
      <c r="U21" s="146">
        <f>'3.5'!U21/'3.4.a'!$I$159</f>
        <v>3.9601637171671348E-3</v>
      </c>
      <c r="V21" s="146">
        <f>'3.5'!V21/'3.4.a'!$I$159</f>
        <v>-6.2947851212058936E-4</v>
      </c>
      <c r="W21" s="146">
        <f>'3.5'!W21/'3.4.a'!$I$159</f>
        <v>3.3306852050465456E-3</v>
      </c>
      <c r="X21" s="146">
        <f>'3.5'!X21/'3.4.a'!$J$159</f>
        <v>3.4681692457754452E-3</v>
      </c>
      <c r="Y21" s="146">
        <f>'3.5'!Y21/'3.4.a'!$J$159</f>
        <v>-5.5867981856242246E-4</v>
      </c>
      <c r="Z21" s="146">
        <f>'3.5'!Z21/'3.4.a'!$J$159</f>
        <v>2.9094894272130231E-3</v>
      </c>
      <c r="AA21" s="146">
        <f>'3.5'!AA21/'3.4.a'!$K$159</f>
        <v>2.13504643534018E-3</v>
      </c>
      <c r="AB21" s="146">
        <f>'3.5'!AB21/'3.4.a'!$K$159</f>
        <v>-4.5144739410399862E-4</v>
      </c>
      <c r="AC21" s="146">
        <f>'3.5'!AC21/'3.4.a'!$K$159</f>
        <v>1.6835990412361812E-3</v>
      </c>
      <c r="AD21" s="146">
        <f>'3.5'!AD21/'3.4.a'!$L$159</f>
        <v>2.4872411138128292E-3</v>
      </c>
      <c r="AE21" s="146">
        <f>'3.5'!AE21/'3.4.a'!$L$159</f>
        <v>-6.6953782835986421E-4</v>
      </c>
      <c r="AF21" s="146">
        <f>'3.5'!AF21/'3.4.a'!$L$159</f>
        <v>1.817703285452965E-3</v>
      </c>
    </row>
    <row r="22" spans="1:32" ht="20.100000000000001" customHeight="1" x14ac:dyDescent="0.25">
      <c r="A22" s="21">
        <v>1441</v>
      </c>
      <c r="B22" s="22" t="s">
        <v>286</v>
      </c>
      <c r="C22" s="147">
        <f>'3.5'!C22/'3.4.a'!$C$159</f>
        <v>2.1717927853592794E-3</v>
      </c>
      <c r="D22" s="147">
        <f>'3.5'!D22/'3.4.a'!$C$159</f>
        <v>-3.8615597144235338E-4</v>
      </c>
      <c r="E22" s="147">
        <f>'3.5'!E22/'3.4.a'!$C$159</f>
        <v>1.7856368139169258E-3</v>
      </c>
      <c r="F22" s="147">
        <f>'3.5'!F22/'3.4.a'!$D$159</f>
        <v>2.6119157677894664E-3</v>
      </c>
      <c r="G22" s="147">
        <f>'3.5'!G22/'3.4.a'!$D$159</f>
        <v>-4.6195896211602178E-4</v>
      </c>
      <c r="H22" s="147">
        <f>'3.5'!H22/'3.4.a'!$D$159</f>
        <v>2.1499568056734448E-3</v>
      </c>
      <c r="I22" s="147">
        <f>'3.5'!I22/'3.4.a'!$E$159</f>
        <v>2.4186036781937209E-3</v>
      </c>
      <c r="J22" s="147">
        <f>'3.5'!J22/'3.4.a'!$E$159</f>
        <v>-6.392617950293978E-4</v>
      </c>
      <c r="K22" s="147">
        <f>'3.5'!K22/'3.4.a'!$E$159</f>
        <v>1.779341883164323E-3</v>
      </c>
      <c r="L22" s="147">
        <f>'3.5'!L22/'3.4.a'!$F$159</f>
        <v>2.6898576420051772E-3</v>
      </c>
      <c r="M22" s="147">
        <f>'3.5'!M22/'3.4.a'!$F$159</f>
        <v>-4.7198356360066899E-4</v>
      </c>
      <c r="N22" s="147">
        <f>'3.5'!N22/'3.4.a'!$F$159</f>
        <v>2.2178740784045085E-3</v>
      </c>
      <c r="O22" s="147">
        <f>'3.5'!O22/'3.4.a'!$G$159</f>
        <v>2.3015217073784817E-3</v>
      </c>
      <c r="P22" s="147">
        <f>'3.5'!P22/'3.4.a'!$G$159</f>
        <v>-3.2636059632729249E-4</v>
      </c>
      <c r="Q22" s="147">
        <f>'3.5'!Q22/'3.4.a'!$G$159</f>
        <v>1.9751611110511895E-3</v>
      </c>
      <c r="R22" s="147">
        <f>'3.5'!R22/'3.4.a'!$H$159</f>
        <v>4.9107915591948157E-3</v>
      </c>
      <c r="S22" s="147">
        <f>'3.5'!S22/'3.4.a'!$H$159</f>
        <v>-3.4203580241186257E-4</v>
      </c>
      <c r="T22" s="147">
        <f>'3.5'!T22/'3.4.a'!$H$159</f>
        <v>4.568755756782953E-3</v>
      </c>
      <c r="U22" s="147">
        <f>'3.5'!U22/'3.4.a'!$I$159</f>
        <v>3.4541596501586769E-3</v>
      </c>
      <c r="V22" s="147">
        <f>'3.5'!V22/'3.4.a'!$I$159</f>
        <v>-4.2775173120111835E-4</v>
      </c>
      <c r="W22" s="147">
        <f>'3.5'!W22/'3.4.a'!$I$159</f>
        <v>3.0264079189575585E-3</v>
      </c>
      <c r="X22" s="147">
        <f>'3.5'!X22/'3.4.a'!$J$159</f>
        <v>3.0934240103658414E-3</v>
      </c>
      <c r="Y22" s="147">
        <f>'3.5'!Y22/'3.4.a'!$J$159</f>
        <v>-4.1219630041400214E-4</v>
      </c>
      <c r="Z22" s="147">
        <f>'3.5'!Z22/'3.4.a'!$J$159</f>
        <v>2.6812277099518391E-3</v>
      </c>
      <c r="AA22" s="147">
        <f>'3.5'!AA22/'3.4.a'!$K$159</f>
        <v>2.0445625884287599E-3</v>
      </c>
      <c r="AB22" s="147">
        <f>'3.5'!AB22/'3.4.a'!$K$159</f>
        <v>-3.6549019270002266E-4</v>
      </c>
      <c r="AC22" s="147">
        <f>'3.5'!AC22/'3.4.a'!$K$159</f>
        <v>1.6790723957287373E-3</v>
      </c>
      <c r="AD22" s="147">
        <f>'3.5'!AD22/'3.4.a'!$L$159</f>
        <v>2.47234619964451E-3</v>
      </c>
      <c r="AE22" s="147">
        <f>'3.5'!AE22/'3.4.a'!$L$159</f>
        <v>-6.5464291419154515E-4</v>
      </c>
      <c r="AF22" s="147">
        <f>'3.5'!AF22/'3.4.a'!$L$159</f>
        <v>1.817703285452965E-3</v>
      </c>
    </row>
    <row r="23" spans="1:32" ht="20.100000000000001" customHeight="1" x14ac:dyDescent="0.25">
      <c r="A23" s="21">
        <v>1442</v>
      </c>
      <c r="B23" s="22" t="s">
        <v>287</v>
      </c>
      <c r="C23" s="147">
        <f>'3.5'!C23/'3.4.a'!$C$159</f>
        <v>3.8927937923958404E-4</v>
      </c>
      <c r="D23" s="147">
        <f>'3.5'!D23/'3.4.a'!$C$159</f>
        <v>-3.8927937923958404E-4</v>
      </c>
      <c r="E23" s="147">
        <f>'3.5'!E23/'3.4.a'!$C$159</f>
        <v>0</v>
      </c>
      <c r="F23" s="147">
        <f>'3.5'!F23/'3.4.a'!$D$159</f>
        <v>1.9549950117928464E-4</v>
      </c>
      <c r="G23" s="147">
        <f>'3.5'!G23/'3.4.a'!$D$159</f>
        <v>-1.9549950117928464E-4</v>
      </c>
      <c r="H23" s="147">
        <f>'3.5'!H23/'3.4.a'!$D$159</f>
        <v>0</v>
      </c>
      <c r="I23" s="147">
        <f>'3.5'!I23/'3.4.a'!$E$159</f>
        <v>2.2768438140634216E-4</v>
      </c>
      <c r="J23" s="147">
        <f>'3.5'!J23/'3.4.a'!$E$159</f>
        <v>-2.2768438140634216E-4</v>
      </c>
      <c r="K23" s="147">
        <f>'3.5'!K23/'3.4.a'!$E$159</f>
        <v>0</v>
      </c>
      <c r="L23" s="147">
        <f>'3.5'!L23/'3.4.a'!$F$159</f>
        <v>3.2115782624377324E-4</v>
      </c>
      <c r="M23" s="147">
        <f>'3.5'!M23/'3.4.a'!$F$159</f>
        <v>-3.5396168765509513E-5</v>
      </c>
      <c r="N23" s="147">
        <f>'3.5'!N23/'3.4.a'!$F$159</f>
        <v>2.8576165747826372E-4</v>
      </c>
      <c r="O23" s="147">
        <f>'3.5'!O23/'3.4.a'!$G$159</f>
        <v>2.7789136965294584E-4</v>
      </c>
      <c r="P23" s="147">
        <f>'3.5'!P23/'3.4.a'!$G$159</f>
        <v>-1.210164816811462E-4</v>
      </c>
      <c r="Q23" s="147">
        <f>'3.5'!Q23/'3.4.a'!$G$159</f>
        <v>1.5687488797179962E-4</v>
      </c>
      <c r="R23" s="147">
        <f>'3.5'!R23/'3.4.a'!$H$159</f>
        <v>4.7851913967090565E-4</v>
      </c>
      <c r="S23" s="147">
        <f>'3.5'!S23/'3.4.a'!$H$159</f>
        <v>-9.2644513887679144E-5</v>
      </c>
      <c r="T23" s="147">
        <f>'3.5'!T23/'3.4.a'!$H$159</f>
        <v>3.8587462578322648E-4</v>
      </c>
      <c r="U23" s="147">
        <f>'3.5'!U23/'3.4.a'!$I$159</f>
        <v>5.060040670084577E-4</v>
      </c>
      <c r="V23" s="147">
        <f>'3.5'!V23/'3.4.a'!$I$159</f>
        <v>-2.0172678091947093E-4</v>
      </c>
      <c r="W23" s="147">
        <f>'3.5'!W23/'3.4.a'!$I$159</f>
        <v>3.042772860889868E-4</v>
      </c>
      <c r="X23" s="147">
        <f>'3.5'!X23/'3.4.a'!$J$159</f>
        <v>3.7474523540960403E-4</v>
      </c>
      <c r="Y23" s="147">
        <f>'3.5'!Y23/'3.4.a'!$J$159</f>
        <v>-1.4648351814842013E-4</v>
      </c>
      <c r="Z23" s="147">
        <f>'3.5'!Z23/'3.4.a'!$J$159</f>
        <v>2.2826171726118391E-4</v>
      </c>
      <c r="AA23" s="147">
        <f>'3.5'!AA23/'3.4.a'!$K$159</f>
        <v>9.0483846911419976E-5</v>
      </c>
      <c r="AB23" s="147">
        <f>'3.5'!AB23/'3.4.a'!$K$159</f>
        <v>-8.5957201403975993E-5</v>
      </c>
      <c r="AC23" s="147">
        <f>'3.5'!AC23/'3.4.a'!$K$159</f>
        <v>4.5266455074439783E-6</v>
      </c>
      <c r="AD23" s="147">
        <f>'3.5'!AD23/'3.4.a'!$L$159</f>
        <v>1.4894914168319289E-5</v>
      </c>
      <c r="AE23" s="147">
        <f>'3.5'!AE23/'3.4.a'!$L$159</f>
        <v>-1.4894914168319289E-5</v>
      </c>
      <c r="AF23" s="147">
        <f>'3.5'!AF23/'3.4.a'!$L$159</f>
        <v>0</v>
      </c>
    </row>
    <row r="25" spans="1:32" customFormat="1" ht="20.100000000000001" customHeight="1" x14ac:dyDescent="0.25">
      <c r="A25" s="308" t="s">
        <v>895</v>
      </c>
      <c r="B25" s="309"/>
      <c r="C25" s="314">
        <v>2010</v>
      </c>
      <c r="D25" s="315"/>
      <c r="E25" s="317"/>
      <c r="F25" s="314">
        <v>2011</v>
      </c>
      <c r="G25" s="315"/>
      <c r="H25" s="317"/>
      <c r="I25" s="314">
        <v>2012</v>
      </c>
      <c r="J25" s="315"/>
      <c r="K25" s="317"/>
      <c r="L25" s="314">
        <v>2013</v>
      </c>
      <c r="M25" s="315"/>
      <c r="N25" s="317"/>
      <c r="O25" s="314">
        <v>2014</v>
      </c>
      <c r="P25" s="315"/>
      <c r="Q25" s="317"/>
      <c r="R25" s="314">
        <v>2015</v>
      </c>
      <c r="S25" s="315"/>
      <c r="T25" s="317"/>
      <c r="U25" s="314">
        <v>2016</v>
      </c>
      <c r="V25" s="315"/>
      <c r="W25" s="317"/>
      <c r="X25" s="314">
        <v>2017</v>
      </c>
      <c r="Y25" s="315"/>
      <c r="Z25" s="317"/>
      <c r="AA25" s="314">
        <v>2018</v>
      </c>
      <c r="AB25" s="315"/>
      <c r="AC25" s="317"/>
      <c r="AD25" s="314">
        <v>2019</v>
      </c>
      <c r="AE25" s="315"/>
      <c r="AF25" s="317"/>
    </row>
    <row r="26" spans="1:32" customFormat="1" ht="36" customHeight="1" x14ac:dyDescent="0.25">
      <c r="A26" s="312"/>
      <c r="B26" s="313"/>
      <c r="C26" s="25" t="s">
        <v>887</v>
      </c>
      <c r="D26" s="25" t="s">
        <v>888</v>
      </c>
      <c r="E26" s="25" t="s">
        <v>889</v>
      </c>
      <c r="F26" s="25" t="s">
        <v>887</v>
      </c>
      <c r="G26" s="25" t="s">
        <v>888</v>
      </c>
      <c r="H26" s="25" t="s">
        <v>889</v>
      </c>
      <c r="I26" s="25" t="s">
        <v>887</v>
      </c>
      <c r="J26" s="25" t="s">
        <v>888</v>
      </c>
      <c r="K26" s="25" t="s">
        <v>889</v>
      </c>
      <c r="L26" s="25" t="s">
        <v>887</v>
      </c>
      <c r="M26" s="25" t="s">
        <v>888</v>
      </c>
      <c r="N26" s="25" t="s">
        <v>889</v>
      </c>
      <c r="O26" s="25" t="s">
        <v>887</v>
      </c>
      <c r="P26" s="25" t="s">
        <v>888</v>
      </c>
      <c r="Q26" s="25" t="s">
        <v>889</v>
      </c>
      <c r="R26" s="25" t="s">
        <v>887</v>
      </c>
      <c r="S26" s="25" t="s">
        <v>888</v>
      </c>
      <c r="T26" s="25" t="s">
        <v>889</v>
      </c>
      <c r="U26" s="25" t="s">
        <v>887</v>
      </c>
      <c r="V26" s="25" t="s">
        <v>888</v>
      </c>
      <c r="W26" s="25" t="s">
        <v>889</v>
      </c>
      <c r="X26" s="25" t="s">
        <v>887</v>
      </c>
      <c r="Y26" s="25" t="s">
        <v>888</v>
      </c>
      <c r="Z26" s="25" t="s">
        <v>889</v>
      </c>
      <c r="AA26" s="25" t="s">
        <v>887</v>
      </c>
      <c r="AB26" s="25" t="s">
        <v>888</v>
      </c>
      <c r="AC26" s="25" t="s">
        <v>889</v>
      </c>
      <c r="AD26" s="25" t="s">
        <v>887</v>
      </c>
      <c r="AE26" s="25" t="s">
        <v>888</v>
      </c>
      <c r="AF26" s="25" t="s">
        <v>889</v>
      </c>
    </row>
    <row r="27" spans="1:32" customFormat="1" ht="20.100000000000001" customHeight="1" x14ac:dyDescent="0.25">
      <c r="A27" s="303">
        <v>1</v>
      </c>
      <c r="B27" s="304" t="s">
        <v>894</v>
      </c>
      <c r="C27" s="307">
        <f>'3.5'!C27/'3.4.a'!$C$159</f>
        <v>8.0822989748588425E-2</v>
      </c>
      <c r="D27" s="307">
        <f>'3.5'!D27/'3.4.a'!$C$159</f>
        <v>0</v>
      </c>
      <c r="E27" s="307">
        <f>'3.5'!E27/'3.4.a'!$C$159</f>
        <v>8.0822989748588425E-2</v>
      </c>
      <c r="F27" s="307">
        <f>'3.5'!F27/'3.4.a'!$D$159</f>
        <v>8.2552209691830691E-2</v>
      </c>
      <c r="G27" s="307">
        <f>'3.5'!G27/'3.4.a'!$D$159</f>
        <v>0</v>
      </c>
      <c r="H27" s="307">
        <f>'3.5'!H27/'3.4.a'!$D$159</f>
        <v>8.2552209691830705E-2</v>
      </c>
      <c r="I27" s="307">
        <f>'3.5'!I27/'3.4.a'!$E$159</f>
        <v>8.4683520687425351E-2</v>
      </c>
      <c r="J27" s="307">
        <f>'3.5'!J27/'3.4.a'!$E$159</f>
        <v>0</v>
      </c>
      <c r="K27" s="307">
        <f>'3.5'!K27/'3.4.a'!$E$159</f>
        <v>8.4683520687425351E-2</v>
      </c>
      <c r="L27" s="307">
        <f>'3.5'!L27/'3.4.a'!$F$159</f>
        <v>8.1396950383560471E-2</v>
      </c>
      <c r="M27" s="307">
        <f>'3.5'!M27/'3.4.a'!$F$159</f>
        <v>0</v>
      </c>
      <c r="N27" s="307">
        <f>'3.5'!N27/'3.4.a'!$F$159</f>
        <v>8.1396950383560471E-2</v>
      </c>
      <c r="O27" s="307">
        <f>'3.5'!O27/'3.4.a'!$G$159</f>
        <v>8.3833736185817451E-2</v>
      </c>
      <c r="P27" s="307">
        <f>'3.5'!P27/'3.4.a'!$G$159</f>
        <v>0</v>
      </c>
      <c r="Q27" s="307">
        <f>'3.5'!Q27/'3.4.a'!$G$159</f>
        <v>8.3833736185817451E-2</v>
      </c>
      <c r="R27" s="307">
        <f>'3.5'!R27/'3.4.a'!$H$159</f>
        <v>8.6091755592886288E-2</v>
      </c>
      <c r="S27" s="307">
        <f>'3.5'!S27/'3.4.a'!$H$159</f>
        <v>0</v>
      </c>
      <c r="T27" s="307">
        <f>'3.5'!T27/'3.4.a'!$H$159</f>
        <v>8.6091755592886274E-2</v>
      </c>
      <c r="U27" s="307">
        <f>'3.5'!U27/'3.4.a'!$I$159</f>
        <v>8.9143218091632573E-2</v>
      </c>
      <c r="V27" s="307">
        <f>'3.5'!V27/'3.4.a'!$I$159</f>
        <v>0</v>
      </c>
      <c r="W27" s="307">
        <f>'3.5'!W27/'3.4.a'!$I$159</f>
        <v>8.9143218091632545E-2</v>
      </c>
      <c r="X27" s="307">
        <f>'3.5'!X27/'3.4.a'!$J$159</f>
        <v>8.7518661708250456E-2</v>
      </c>
      <c r="Y27" s="307">
        <f>'3.5'!Y27/'3.4.a'!$J$159</f>
        <v>0</v>
      </c>
      <c r="Z27" s="307">
        <f>'3.5'!Z27/'3.4.a'!$J$159</f>
        <v>8.7518661708250456E-2</v>
      </c>
      <c r="AA27" s="307">
        <f>'3.5'!AA27/'3.4.a'!$K$159</f>
        <v>8.9721753820631536E-2</v>
      </c>
      <c r="AB27" s="307">
        <f>'3.5'!AB27/'3.4.a'!$K$159</f>
        <v>0</v>
      </c>
      <c r="AC27" s="307">
        <f>'3.5'!AC27/'3.4.a'!$K$159</f>
        <v>8.9721753820631536E-2</v>
      </c>
      <c r="AD27" s="307">
        <f>'3.5'!AD27/'3.4.a'!$L$159</f>
        <v>9.2843790323854689E-2</v>
      </c>
      <c r="AE27" s="307">
        <f>'3.5'!AE27/'3.4.a'!$L$159</f>
        <v>0</v>
      </c>
      <c r="AF27" s="307">
        <f>'3.5'!AF27/'3.4.a'!$L$159</f>
        <v>9.2843790323854689E-2</v>
      </c>
    </row>
    <row r="28" spans="1:32" customFormat="1" ht="20.100000000000001" customHeight="1" x14ac:dyDescent="0.25">
      <c r="A28" s="18">
        <v>11</v>
      </c>
      <c r="B28" s="126" t="s">
        <v>242</v>
      </c>
      <c r="C28" s="96">
        <f>'3.5'!C28/'3.4.a'!$C$159</f>
        <v>1.5491853417601256E-2</v>
      </c>
      <c r="D28" s="96">
        <f>'3.5'!D28/'3.4.a'!$C$159</f>
        <v>0</v>
      </c>
      <c r="E28" s="96">
        <f>'3.5'!E28/'3.4.a'!$C$159</f>
        <v>1.5491853417601256E-2</v>
      </c>
      <c r="F28" s="96">
        <f>'3.5'!F28/'3.4.a'!$D$159</f>
        <v>1.5975124926313408E-2</v>
      </c>
      <c r="G28" s="96">
        <f>'3.5'!G28/'3.4.a'!$D$159</f>
        <v>0</v>
      </c>
      <c r="H28" s="96">
        <f>'3.5'!H28/'3.4.a'!$D$159</f>
        <v>1.5975124926313408E-2</v>
      </c>
      <c r="I28" s="96">
        <f>'3.5'!I28/'3.4.a'!$E$159</f>
        <v>1.6416074223881954E-2</v>
      </c>
      <c r="J28" s="96">
        <f>'3.5'!J28/'3.4.a'!$E$159</f>
        <v>0</v>
      </c>
      <c r="K28" s="96">
        <f>'3.5'!K28/'3.4.a'!$E$159</f>
        <v>1.6416074223881954E-2</v>
      </c>
      <c r="L28" s="96">
        <f>'3.5'!L28/'3.4.a'!$F$159</f>
        <v>1.647142344869984E-2</v>
      </c>
      <c r="M28" s="96">
        <f>'3.5'!M28/'3.4.a'!$F$159</f>
        <v>0</v>
      </c>
      <c r="N28" s="96">
        <f>'3.5'!N28/'3.4.a'!$F$159</f>
        <v>1.647142344869984E-2</v>
      </c>
      <c r="O28" s="96">
        <f>'3.5'!O28/'3.4.a'!$G$159</f>
        <v>1.6918937385478113E-2</v>
      </c>
      <c r="P28" s="96">
        <f>'3.5'!P28/'3.4.a'!$G$159</f>
        <v>0</v>
      </c>
      <c r="Q28" s="96">
        <f>'3.5'!Q28/'3.4.a'!$G$159</f>
        <v>1.6918937385478113E-2</v>
      </c>
      <c r="R28" s="96">
        <f>'3.5'!R28/'3.4.a'!$H$159</f>
        <v>1.7523522108731971E-2</v>
      </c>
      <c r="S28" s="96">
        <f>'3.5'!S28/'3.4.a'!$H$159</f>
        <v>0</v>
      </c>
      <c r="T28" s="96">
        <f>'3.5'!T28/'3.4.a'!$H$159</f>
        <v>1.7523522108731971E-2</v>
      </c>
      <c r="U28" s="96">
        <f>'3.5'!U28/'3.4.a'!$I$159</f>
        <v>1.7202216300049183E-2</v>
      </c>
      <c r="V28" s="96">
        <f>'3.5'!V28/'3.4.a'!$I$159</f>
        <v>0</v>
      </c>
      <c r="W28" s="96">
        <f>'3.5'!W28/'3.4.a'!$I$159</f>
        <v>1.7202216300049183E-2</v>
      </c>
      <c r="X28" s="96">
        <f>'3.5'!X28/'3.4.a'!$J$159</f>
        <v>1.7613819948577462E-2</v>
      </c>
      <c r="Y28" s="96">
        <f>'3.5'!Y28/'3.4.a'!$J$159</f>
        <v>0</v>
      </c>
      <c r="Z28" s="96">
        <f>'3.5'!Z28/'3.4.a'!$J$159</f>
        <v>1.7613819948577462E-2</v>
      </c>
      <c r="AA28" s="96">
        <f>'3.5'!AA28/'3.4.a'!$K$159</f>
        <v>1.8584679524465735E-2</v>
      </c>
      <c r="AB28" s="96">
        <f>'3.5'!AB28/'3.4.a'!$K$159</f>
        <v>0</v>
      </c>
      <c r="AC28" s="96">
        <f>'3.5'!AC28/'3.4.a'!$K$159</f>
        <v>1.8584679524465735E-2</v>
      </c>
      <c r="AD28" s="96">
        <f>'3.5'!AD28/'3.4.a'!$L$159</f>
        <v>1.9634560291185259E-2</v>
      </c>
      <c r="AE28" s="96">
        <f>'3.5'!AE28/'3.4.a'!$L$159</f>
        <v>0</v>
      </c>
      <c r="AF28" s="96">
        <f>'3.5'!AF28/'3.4.a'!$L$159</f>
        <v>1.9634560291185259E-2</v>
      </c>
    </row>
    <row r="29" spans="1:32" customFormat="1" ht="20.100000000000001" customHeight="1" x14ac:dyDescent="0.25">
      <c r="A29" s="18">
        <v>12</v>
      </c>
      <c r="B29" s="126" t="s">
        <v>246</v>
      </c>
      <c r="C29" s="96">
        <f>'3.5'!C29/'3.4.a'!$C$159</f>
        <v>3.1129248114709612E-3</v>
      </c>
      <c r="D29" s="96">
        <f>'3.5'!D29/'3.4.a'!$C$159</f>
        <v>0</v>
      </c>
      <c r="E29" s="96">
        <f>'3.5'!E29/'3.4.a'!$C$159</f>
        <v>3.1129248114709612E-3</v>
      </c>
      <c r="F29" s="96">
        <f>'3.5'!F29/'3.4.a'!$D$159</f>
        <v>3.5649761954565534E-3</v>
      </c>
      <c r="G29" s="96">
        <f>'3.5'!G29/'3.4.a'!$D$159</f>
        <v>0</v>
      </c>
      <c r="H29" s="96">
        <f>'3.5'!H29/'3.4.a'!$D$159</f>
        <v>3.5649761954565534E-3</v>
      </c>
      <c r="I29" s="96">
        <f>'3.5'!I29/'3.4.a'!$E$159</f>
        <v>3.6833156075266041E-3</v>
      </c>
      <c r="J29" s="96">
        <f>'3.5'!J29/'3.4.a'!$E$159</f>
        <v>0</v>
      </c>
      <c r="K29" s="96">
        <f>'3.5'!K29/'3.4.a'!$E$159</f>
        <v>3.6833156075266041E-3</v>
      </c>
      <c r="L29" s="96">
        <f>'3.5'!L29/'3.4.a'!$F$159</f>
        <v>3.9164333400708157E-3</v>
      </c>
      <c r="M29" s="96">
        <f>'3.5'!M29/'3.4.a'!$F$159</f>
        <v>0</v>
      </c>
      <c r="N29" s="96">
        <f>'3.5'!N29/'3.4.a'!$F$159</f>
        <v>3.9164333400708157E-3</v>
      </c>
      <c r="O29" s="96">
        <f>'3.5'!O29/'3.4.a'!$G$159</f>
        <v>4.0225682850770729E-3</v>
      </c>
      <c r="P29" s="96">
        <f>'3.5'!P29/'3.4.a'!$G$159</f>
        <v>0</v>
      </c>
      <c r="Q29" s="96">
        <f>'3.5'!Q29/'3.4.a'!$G$159</f>
        <v>4.0225682850770729E-3</v>
      </c>
      <c r="R29" s="96">
        <f>'3.5'!R29/'3.4.a'!$H$159</f>
        <v>4.4055308732416105E-3</v>
      </c>
      <c r="S29" s="96">
        <f>'3.5'!S29/'3.4.a'!$H$159</f>
        <v>0</v>
      </c>
      <c r="T29" s="96">
        <f>'3.5'!T29/'3.4.a'!$H$159</f>
        <v>4.4055308732416105E-3</v>
      </c>
      <c r="U29" s="96">
        <f>'3.5'!U29/'3.4.a'!$I$159</f>
        <v>4.7307434983941341E-3</v>
      </c>
      <c r="V29" s="96">
        <f>'3.5'!V29/'3.4.a'!$I$159</f>
        <v>0</v>
      </c>
      <c r="W29" s="96">
        <f>'3.5'!W29/'3.4.a'!$I$159</f>
        <v>4.7307434983941341E-3</v>
      </c>
      <c r="X29" s="96">
        <f>'3.5'!X29/'3.4.a'!$J$159</f>
        <v>4.8529283393002626E-3</v>
      </c>
      <c r="Y29" s="96">
        <f>'3.5'!Y29/'3.4.a'!$J$159</f>
        <v>0</v>
      </c>
      <c r="Z29" s="96">
        <f>'3.5'!Z29/'3.4.a'!$J$159</f>
        <v>4.8529283393002626E-3</v>
      </c>
      <c r="AA29" s="96">
        <f>'3.5'!AA29/'3.4.a'!$K$159</f>
        <v>4.8701316465903245E-3</v>
      </c>
      <c r="AB29" s="96">
        <f>'3.5'!AB29/'3.4.a'!$K$159</f>
        <v>0</v>
      </c>
      <c r="AC29" s="96">
        <f>'3.5'!AC29/'3.4.a'!$K$159</f>
        <v>4.8701316465903245E-3</v>
      </c>
      <c r="AD29" s="96">
        <f>'3.5'!AD29/'3.4.a'!$L$159</f>
        <v>5.1207653990922534E-3</v>
      </c>
      <c r="AE29" s="96">
        <f>'3.5'!AE29/'3.4.a'!$L$159</f>
        <v>0</v>
      </c>
      <c r="AF29" s="96">
        <f>'3.5'!AF29/'3.4.a'!$L$159</f>
        <v>5.1207653990922534E-3</v>
      </c>
    </row>
    <row r="30" spans="1:32" customFormat="1" ht="20.100000000000001" customHeight="1" x14ac:dyDescent="0.25">
      <c r="A30" s="18">
        <v>13</v>
      </c>
      <c r="B30" s="306" t="s">
        <v>243</v>
      </c>
      <c r="C30" s="96">
        <f>'3.5'!C30/'3.4.a'!$C$159</f>
        <v>5.481715223578356E-2</v>
      </c>
      <c r="D30" s="96">
        <f>'3.5'!D30/'3.4.a'!$C$159</f>
        <v>1.6120702300041257E-3</v>
      </c>
      <c r="E30" s="96">
        <f>'3.5'!E30/'3.4.a'!$C$159</f>
        <v>5.6429222465787687E-2</v>
      </c>
      <c r="F30" s="96">
        <f>'3.5'!F30/'3.4.a'!$D$159</f>
        <v>5.5585532662337643E-2</v>
      </c>
      <c r="G30" s="96">
        <f>'3.5'!G30/'3.4.a'!$D$159</f>
        <v>1.5381217661439067E-3</v>
      </c>
      <c r="H30" s="96">
        <f>'3.5'!H30/'3.4.a'!$D$159</f>
        <v>5.7123654428481552E-2</v>
      </c>
      <c r="I30" s="96">
        <f>'3.5'!I30/'3.4.a'!$E$159</f>
        <v>5.648016298149993E-2</v>
      </c>
      <c r="J30" s="96">
        <f>'3.5'!J30/'3.4.a'!$E$159</f>
        <v>2.3233790070692822E-3</v>
      </c>
      <c r="K30" s="96">
        <f>'3.5'!K30/'3.4.a'!$E$159</f>
        <v>5.8803541988569213E-2</v>
      </c>
      <c r="L30" s="96">
        <f>'3.5'!L30/'3.4.a'!$F$159</f>
        <v>5.462812398875129E-2</v>
      </c>
      <c r="M30" s="96">
        <f>'3.5'!M30/'3.4.a'!$F$159</f>
        <v>1.4707072022389408E-3</v>
      </c>
      <c r="N30" s="96">
        <f>'3.5'!N30/'3.4.a'!$F$159</f>
        <v>5.6098831190990232E-2</v>
      </c>
      <c r="O30" s="96">
        <f>'3.5'!O30/'3.4.a'!$G$159</f>
        <v>5.5931120677980714E-2</v>
      </c>
      <c r="P30" s="96">
        <f>'3.5'!P30/'3.4.a'!$G$159</f>
        <v>1.2045878184525688E-3</v>
      </c>
      <c r="Q30" s="96">
        <f>'3.5'!Q30/'3.4.a'!$G$159</f>
        <v>5.7135708496433284E-2</v>
      </c>
      <c r="R30" s="96">
        <f>'3.5'!R30/'3.4.a'!$H$159</f>
        <v>5.5959413440583083E-2</v>
      </c>
      <c r="S30" s="96">
        <f>'3.5'!S30/'3.4.a'!$H$159</f>
        <v>1.3654908688131811E-3</v>
      </c>
      <c r="T30" s="96">
        <f>'3.5'!T30/'3.4.a'!$H$159</f>
        <v>5.7324904309396268E-2</v>
      </c>
      <c r="U30" s="96">
        <f>'3.5'!U30/'3.4.a'!$I$159</f>
        <v>5.8288193393904848E-2</v>
      </c>
      <c r="V30" s="96">
        <f>'3.5'!V30/'3.4.a'!$I$159</f>
        <v>1.835985870033815E-3</v>
      </c>
      <c r="W30" s="96">
        <f>'3.5'!W30/'3.4.a'!$I$159</f>
        <v>6.0124179263938662E-2</v>
      </c>
      <c r="X30" s="96">
        <f>'3.5'!X30/'3.4.a'!$J$159</f>
        <v>5.6777653656903425E-2</v>
      </c>
      <c r="Y30" s="96">
        <f>'3.5'!Y30/'3.4.a'!$J$159</f>
        <v>1.7608255229010345E-3</v>
      </c>
      <c r="Z30" s="96">
        <f>'3.5'!Z30/'3.4.a'!$J$159</f>
        <v>5.853847917980446E-2</v>
      </c>
      <c r="AA30" s="96">
        <f>'3.5'!AA30/'3.4.a'!$K$159</f>
        <v>5.8692341058437417E-2</v>
      </c>
      <c r="AB30" s="96">
        <f>'3.5'!AB30/'3.4.a'!$K$159</f>
        <v>1.5225900838403699E-3</v>
      </c>
      <c r="AC30" s="96">
        <f>'3.5'!AC30/'3.4.a'!$K$159</f>
        <v>6.0214931142277786E-2</v>
      </c>
      <c r="AD30" s="96">
        <f>'3.5'!AD30/'3.4.a'!$L$159</f>
        <v>5.9888565727655461E-2</v>
      </c>
      <c r="AE30" s="96">
        <f>'3.5'!AE30/'3.4.a'!$L$159</f>
        <v>2.3453196035778836E-3</v>
      </c>
      <c r="AF30" s="96">
        <f>'3.5'!AF30/'3.4.a'!$L$159</f>
        <v>6.2233885331233349E-2</v>
      </c>
    </row>
    <row r="31" spans="1:32" customFormat="1" ht="20.100000000000001" customHeight="1" x14ac:dyDescent="0.25">
      <c r="A31" s="35">
        <v>131</v>
      </c>
      <c r="B31" s="36" t="s">
        <v>285</v>
      </c>
      <c r="C31" s="146">
        <f>'3.5'!C31/'3.4.a'!$C$159</f>
        <v>0</v>
      </c>
      <c r="D31" s="146">
        <f>'3.5'!D31/'3.4.a'!$C$159</f>
        <v>0</v>
      </c>
      <c r="E31" s="146">
        <f>'3.5'!E31/'3.4.a'!$C$159</f>
        <v>0</v>
      </c>
      <c r="F31" s="146">
        <f>'3.5'!F31/'3.4.a'!$D$159</f>
        <v>0</v>
      </c>
      <c r="G31" s="146">
        <f>'3.5'!G31/'3.4.a'!$D$159</f>
        <v>0</v>
      </c>
      <c r="H31" s="146">
        <f>'3.5'!H31/'3.4.a'!$D$159</f>
        <v>0</v>
      </c>
      <c r="I31" s="146">
        <f>'3.5'!I31/'3.4.a'!$E$159</f>
        <v>0</v>
      </c>
      <c r="J31" s="146">
        <f>'3.5'!J31/'3.4.a'!$E$159</f>
        <v>0</v>
      </c>
      <c r="K31" s="146">
        <f>'3.5'!K31/'3.4.a'!$E$159</f>
        <v>0</v>
      </c>
      <c r="L31" s="146">
        <f>'3.5'!L31/'3.4.a'!$F$159</f>
        <v>0</v>
      </c>
      <c r="M31" s="146">
        <f>'3.5'!M31/'3.4.a'!$F$159</f>
        <v>0</v>
      </c>
      <c r="N31" s="146">
        <f>'3.5'!N31/'3.4.a'!$F$159</f>
        <v>0</v>
      </c>
      <c r="O31" s="146">
        <f>'3.5'!O31/'3.4.a'!$G$159</f>
        <v>0</v>
      </c>
      <c r="P31" s="146">
        <f>'3.5'!P31/'3.4.a'!$G$159</f>
        <v>0</v>
      </c>
      <c r="Q31" s="146">
        <f>'3.5'!Q31/'3.4.a'!$G$159</f>
        <v>0</v>
      </c>
      <c r="R31" s="146">
        <f>'3.5'!R31/'3.4.a'!$H$159</f>
        <v>0</v>
      </c>
      <c r="S31" s="146">
        <f>'3.5'!S31/'3.4.a'!$H$159</f>
        <v>0</v>
      </c>
      <c r="T31" s="146">
        <f>'3.5'!T31/'3.4.a'!$H$159</f>
        <v>0</v>
      </c>
      <c r="U31" s="146">
        <f>'3.5'!U31/'3.4.a'!$I$159</f>
        <v>0</v>
      </c>
      <c r="V31" s="146">
        <f>'3.5'!V31/'3.4.a'!$I$159</f>
        <v>0</v>
      </c>
      <c r="W31" s="146">
        <f>'3.5'!W31/'3.4.a'!$I$159</f>
        <v>0</v>
      </c>
      <c r="X31" s="146">
        <f>'3.5'!X31/'3.4.a'!$J$159</f>
        <v>0</v>
      </c>
      <c r="Y31" s="146">
        <f>'3.5'!Y31/'3.4.a'!$J$159</f>
        <v>0</v>
      </c>
      <c r="Z31" s="146">
        <f>'3.5'!Z31/'3.4.a'!$J$159</f>
        <v>0</v>
      </c>
      <c r="AA31" s="146">
        <f>'3.5'!AA31/'3.4.a'!$K$159</f>
        <v>0</v>
      </c>
      <c r="AB31" s="146">
        <f>'3.5'!AB31/'3.4.a'!$K$159</f>
        <v>0</v>
      </c>
      <c r="AC31" s="146">
        <f>'3.5'!AC31/'3.4.a'!$K$159</f>
        <v>0</v>
      </c>
      <c r="AD31" s="146">
        <f>'3.5'!AD31/'3.4.a'!$L$159</f>
        <v>0</v>
      </c>
      <c r="AE31" s="146">
        <f>'3.5'!AE31/'3.4.a'!$L$159</f>
        <v>0</v>
      </c>
      <c r="AF31" s="146">
        <f>'3.5'!AF31/'3.4.a'!$L$159</f>
        <v>0</v>
      </c>
    </row>
    <row r="32" spans="1:32" customFormat="1" ht="20.100000000000001" customHeight="1" x14ac:dyDescent="0.25">
      <c r="A32" s="35">
        <v>132</v>
      </c>
      <c r="B32" s="36" t="s">
        <v>288</v>
      </c>
      <c r="C32" s="146">
        <f>'3.5'!C32/'3.4.a'!$C$159</f>
        <v>2.503820266212231E-6</v>
      </c>
      <c r="D32" s="146">
        <f>'3.5'!D32/'3.4.a'!$C$159</f>
        <v>0</v>
      </c>
      <c r="E32" s="146">
        <f>'3.5'!E32/'3.4.a'!$C$159</f>
        <v>2.503820266212231E-6</v>
      </c>
      <c r="F32" s="146">
        <f>'3.5'!F32/'3.4.a'!$D$159</f>
        <v>1.5583563249277598E-6</v>
      </c>
      <c r="G32" s="146">
        <f>'3.5'!G32/'3.4.a'!$D$159</f>
        <v>0</v>
      </c>
      <c r="H32" s="146">
        <f>'3.5'!H32/'3.4.a'!$D$159</f>
        <v>1.5583563249277598E-6</v>
      </c>
      <c r="I32" s="146">
        <f>'3.5'!I32/'3.4.a'!$E$159</f>
        <v>3.343183377779993E-6</v>
      </c>
      <c r="J32" s="146">
        <f>'3.5'!J32/'3.4.a'!$E$159</f>
        <v>0</v>
      </c>
      <c r="K32" s="146">
        <f>'3.5'!K32/'3.4.a'!$E$159</f>
        <v>3.343183377779993E-6</v>
      </c>
      <c r="L32" s="146">
        <f>'3.5'!L32/'3.4.a'!$F$159</f>
        <v>1.1475134453530906E-5</v>
      </c>
      <c r="M32" s="146">
        <f>'3.5'!M32/'3.4.a'!$F$159</f>
        <v>0</v>
      </c>
      <c r="N32" s="146">
        <f>'3.5'!N32/'3.4.a'!$F$159</f>
        <v>1.1475134453530906E-5</v>
      </c>
      <c r="O32" s="146">
        <f>'3.5'!O32/'3.4.a'!$G$159</f>
        <v>2.665478338377211E-6</v>
      </c>
      <c r="P32" s="146">
        <f>'3.5'!P32/'3.4.a'!$G$159</f>
        <v>0</v>
      </c>
      <c r="Q32" s="146">
        <f>'3.5'!Q32/'3.4.a'!$G$159</f>
        <v>2.665478338377211E-6</v>
      </c>
      <c r="R32" s="146">
        <f>'3.5'!R32/'3.4.a'!$H$159</f>
        <v>1.0227014351910766E-6</v>
      </c>
      <c r="S32" s="146">
        <f>'3.5'!S32/'3.4.a'!$H$159</f>
        <v>0</v>
      </c>
      <c r="T32" s="146">
        <f>'3.5'!T32/'3.4.a'!$H$159</f>
        <v>1.0227014351910766E-6</v>
      </c>
      <c r="U32" s="146">
        <f>'3.5'!U32/'3.4.a'!$I$159</f>
        <v>6.4345620296146573E-7</v>
      </c>
      <c r="V32" s="146">
        <f>'3.5'!V32/'3.4.a'!$I$159</f>
        <v>0</v>
      </c>
      <c r="W32" s="146">
        <f>'3.5'!W32/'3.4.a'!$I$159</f>
        <v>6.4345620296146573E-7</v>
      </c>
      <c r="X32" s="146">
        <f>'3.5'!X32/'3.4.a'!$J$159</f>
        <v>6.5638883519331041E-7</v>
      </c>
      <c r="Y32" s="146">
        <f>'3.5'!Y32/'3.4.a'!$J$159</f>
        <v>0</v>
      </c>
      <c r="Z32" s="146">
        <f>'3.5'!Z32/'3.4.a'!$J$159</f>
        <v>6.5638883519331041E-7</v>
      </c>
      <c r="AA32" s="146">
        <f>'3.5'!AA32/'3.4.a'!$K$159</f>
        <v>9.058150601194349E-6</v>
      </c>
      <c r="AB32" s="146">
        <f>'3.5'!AB32/'3.4.a'!$K$159</f>
        <v>0</v>
      </c>
      <c r="AC32" s="146">
        <f>'3.5'!AC32/'3.4.a'!$K$159</f>
        <v>9.058150601194349E-6</v>
      </c>
      <c r="AD32" s="146">
        <f>'3.5'!AD32/'3.4.a'!$L$159</f>
        <v>3.9621347507245163E-7</v>
      </c>
      <c r="AE32" s="146">
        <f>'3.5'!AE32/'3.4.a'!$L$159</f>
        <v>0</v>
      </c>
      <c r="AF32" s="146">
        <f>'3.5'!AF32/'3.4.a'!$L$159</f>
        <v>3.9621347507245163E-7</v>
      </c>
    </row>
    <row r="33" spans="1:32" customFormat="1" ht="20.100000000000001" customHeight="1" x14ac:dyDescent="0.25">
      <c r="A33" s="35">
        <v>133</v>
      </c>
      <c r="B33" s="36" t="s">
        <v>289</v>
      </c>
      <c r="C33" s="146">
        <f>'3.5'!C33/'3.4.a'!$C$159</f>
        <v>5.481464841551735E-2</v>
      </c>
      <c r="D33" s="146">
        <f>'3.5'!D33/'3.4.a'!$C$159</f>
        <v>1.6120702300041257E-3</v>
      </c>
      <c r="E33" s="146">
        <f>'3.5'!E33/'3.4.a'!$C$159</f>
        <v>5.6426718645521477E-2</v>
      </c>
      <c r="F33" s="146">
        <f>'3.5'!F33/'3.4.a'!$D$159</f>
        <v>5.5583974306012709E-2</v>
      </c>
      <c r="G33" s="146">
        <f>'3.5'!G33/'3.4.a'!$D$159</f>
        <v>1.5381217661439067E-3</v>
      </c>
      <c r="H33" s="146">
        <f>'3.5'!H33/'3.4.a'!$D$159</f>
        <v>5.7122096072156618E-2</v>
      </c>
      <c r="I33" s="146">
        <f>'3.5'!I33/'3.4.a'!$E$159</f>
        <v>5.6476819798122149E-2</v>
      </c>
      <c r="J33" s="146">
        <f>'3.5'!J33/'3.4.a'!$E$159</f>
        <v>2.3233790070692822E-3</v>
      </c>
      <c r="K33" s="146">
        <f>'3.5'!K33/'3.4.a'!$E$159</f>
        <v>5.8800198805191432E-2</v>
      </c>
      <c r="L33" s="146">
        <f>'3.5'!L33/'3.4.a'!$F$159</f>
        <v>5.4616648854297754E-2</v>
      </c>
      <c r="M33" s="146">
        <f>'3.5'!M33/'3.4.a'!$F$159</f>
        <v>1.4707072022389408E-3</v>
      </c>
      <c r="N33" s="146">
        <f>'3.5'!N33/'3.4.a'!$F$159</f>
        <v>5.6087356056536697E-2</v>
      </c>
      <c r="O33" s="146">
        <f>'3.5'!O33/'3.4.a'!$G$159</f>
        <v>5.5928455199642339E-2</v>
      </c>
      <c r="P33" s="146">
        <f>'3.5'!P33/'3.4.a'!$G$159</f>
        <v>1.2045878184525688E-3</v>
      </c>
      <c r="Q33" s="146">
        <f>'3.5'!Q33/'3.4.a'!$G$159</f>
        <v>5.7133043018094909E-2</v>
      </c>
      <c r="R33" s="146">
        <f>'3.5'!R33/'3.4.a'!$H$159</f>
        <v>5.5958390739147892E-2</v>
      </c>
      <c r="S33" s="146">
        <f>'3.5'!S33/'3.4.a'!$H$159</f>
        <v>1.3654908688131811E-3</v>
      </c>
      <c r="T33" s="146">
        <f>'3.5'!T33/'3.4.a'!$H$159</f>
        <v>5.7323881607961077E-2</v>
      </c>
      <c r="U33" s="146">
        <f>'3.5'!U33/'3.4.a'!$I$159</f>
        <v>5.8287549937701889E-2</v>
      </c>
      <c r="V33" s="146">
        <f>'3.5'!V33/'3.4.a'!$I$159</f>
        <v>1.835985870033815E-3</v>
      </c>
      <c r="W33" s="146">
        <f>'3.5'!W33/'3.4.a'!$I$159</f>
        <v>6.012353580773571E-2</v>
      </c>
      <c r="X33" s="146">
        <f>'3.5'!X33/'3.4.a'!$J$159</f>
        <v>5.6776997268068237E-2</v>
      </c>
      <c r="Y33" s="146">
        <f>'3.5'!Y33/'3.4.a'!$J$159</f>
        <v>1.7608255229010345E-3</v>
      </c>
      <c r="Z33" s="146">
        <f>'3.5'!Z33/'3.4.a'!$J$159</f>
        <v>5.8537822790969266E-2</v>
      </c>
      <c r="AA33" s="146">
        <f>'3.5'!AA33/'3.4.a'!$K$159</f>
        <v>5.8683282907836219E-2</v>
      </c>
      <c r="AB33" s="146">
        <f>'3.5'!AB33/'3.4.a'!$K$159</f>
        <v>1.5225900838403699E-3</v>
      </c>
      <c r="AC33" s="146">
        <f>'3.5'!AC33/'3.4.a'!$K$159</f>
        <v>6.0205872991676596E-2</v>
      </c>
      <c r="AD33" s="146">
        <f>'3.5'!AD33/'3.4.a'!$L$159</f>
        <v>5.9888169514180391E-2</v>
      </c>
      <c r="AE33" s="146">
        <f>'3.5'!AE33/'3.4.a'!$L$159</f>
        <v>2.3453196035778836E-3</v>
      </c>
      <c r="AF33" s="146">
        <f>'3.5'!AF33/'3.4.a'!$L$159</f>
        <v>6.2233489117758278E-2</v>
      </c>
    </row>
    <row r="34" spans="1:32" customFormat="1" ht="20.100000000000001" customHeight="1" x14ac:dyDescent="0.25">
      <c r="A34" s="21">
        <v>1331</v>
      </c>
      <c r="B34" s="22" t="s">
        <v>286</v>
      </c>
      <c r="C34" s="147">
        <f>'3.5'!C34/'3.4.a'!$C$159</f>
        <v>5.222910482088787E-2</v>
      </c>
      <c r="D34" s="147">
        <f>'3.5'!D34/'3.4.a'!$C$159</f>
        <v>9.2163166077249272E-4</v>
      </c>
      <c r="E34" s="147">
        <f>'3.5'!E34/'3.4.a'!$C$159</f>
        <v>5.3150736481660361E-2</v>
      </c>
      <c r="F34" s="147">
        <f>'3.5'!F34/'3.4.a'!$D$159</f>
        <v>5.3601520617728292E-2</v>
      </c>
      <c r="G34" s="147">
        <f>'3.5'!G34/'3.4.a'!$D$159</f>
        <v>1.1893174917410963E-3</v>
      </c>
      <c r="H34" s="147">
        <f>'3.5'!H34/'3.4.a'!$D$159</f>
        <v>5.4790838109469393E-2</v>
      </c>
      <c r="I34" s="147">
        <f>'3.5'!I34/'3.4.a'!$E$159</f>
        <v>5.3610457545750542E-2</v>
      </c>
      <c r="J34" s="147">
        <f>'3.5'!J34/'3.4.a'!$E$159</f>
        <v>1.621695842793652E-3</v>
      </c>
      <c r="K34" s="147">
        <f>'3.5'!K34/'3.4.a'!$E$159</f>
        <v>5.5232153388544196E-2</v>
      </c>
      <c r="L34" s="147">
        <f>'3.5'!L34/'3.4.a'!$F$159</f>
        <v>5.2757132215857767E-2</v>
      </c>
      <c r="M34" s="147">
        <f>'3.5'!M34/'3.4.a'!$F$159</f>
        <v>1.4193090921020674E-3</v>
      </c>
      <c r="N34" s="147">
        <f>'3.5'!N34/'3.4.a'!$F$159</f>
        <v>5.4176441307959837E-2</v>
      </c>
      <c r="O34" s="147">
        <f>'3.5'!O34/'3.4.a'!$G$159</f>
        <v>5.3623703963318045E-2</v>
      </c>
      <c r="P34" s="147">
        <f>'3.5'!P34/'3.4.a'!$G$159</f>
        <v>9.772813743649791E-4</v>
      </c>
      <c r="Q34" s="147">
        <f>'3.5'!Q34/'3.4.a'!$G$159</f>
        <v>5.4600985337683025E-2</v>
      </c>
      <c r="R34" s="147">
        <f>'3.5'!R34/'3.4.a'!$H$159</f>
        <v>5.4174767459716736E-2</v>
      </c>
      <c r="S34" s="147">
        <f>'3.5'!S34/'3.4.a'!$H$159</f>
        <v>1.0358125772077268E-3</v>
      </c>
      <c r="T34" s="147">
        <f>'3.5'!T34/'3.4.a'!$H$159</f>
        <v>5.5210580036924459E-2</v>
      </c>
      <c r="U34" s="147">
        <f>'3.5'!U34/'3.4.a'!$I$159</f>
        <v>5.637925789924287E-2</v>
      </c>
      <c r="V34" s="147">
        <f>'3.5'!V34/'3.4.a'!$I$159</f>
        <v>1.283301917549043E-3</v>
      </c>
      <c r="W34" s="147">
        <f>'3.5'!W34/'3.4.a'!$I$159</f>
        <v>5.7662559816791914E-2</v>
      </c>
      <c r="X34" s="147">
        <f>'3.5'!X34/'3.4.a'!$J$159</f>
        <v>5.5601967450216228E-2</v>
      </c>
      <c r="Y34" s="147">
        <f>'3.5'!Y34/'3.4.a'!$J$159</f>
        <v>1.4449090694252441E-3</v>
      </c>
      <c r="Z34" s="147">
        <f>'3.5'!Z34/'3.4.a'!$J$159</f>
        <v>5.7046876519641472E-2</v>
      </c>
      <c r="AA34" s="147">
        <f>'3.5'!AA34/'3.4.a'!$K$159</f>
        <v>5.6881584102349995E-2</v>
      </c>
      <c r="AB34" s="147">
        <f>'3.5'!AB34/'3.4.a'!$K$159</f>
        <v>1.2038285553054588E-3</v>
      </c>
      <c r="AC34" s="147">
        <f>'3.5'!AC34/'3.4.a'!$K$159</f>
        <v>5.8085412657655454E-2</v>
      </c>
      <c r="AD34" s="147">
        <f>'3.5'!AD34/'3.4.a'!$L$159</f>
        <v>5.8578746609419662E-2</v>
      </c>
      <c r="AE34" s="147">
        <f>'3.5'!AE34/'3.4.a'!$L$159</f>
        <v>2.208394878203665E-3</v>
      </c>
      <c r="AF34" s="147">
        <f>'3.5'!AF34/'3.4.a'!$L$159</f>
        <v>6.0787141487623333E-2</v>
      </c>
    </row>
    <row r="35" spans="1:32" customFormat="1" ht="20.100000000000001" customHeight="1" x14ac:dyDescent="0.25">
      <c r="A35" s="21">
        <v>1332</v>
      </c>
      <c r="B35" s="22" t="s">
        <v>287</v>
      </c>
      <c r="C35" s="147">
        <f>'3.5'!C35/'3.4.a'!$C$159</f>
        <v>2.585543594629485E-3</v>
      </c>
      <c r="D35" s="147">
        <f>'3.5'!D35/'3.4.a'!$C$159</f>
        <v>6.9043856923162834E-4</v>
      </c>
      <c r="E35" s="147">
        <f>'3.5'!E35/'3.4.a'!$C$159</f>
        <v>3.2759821638611132E-3</v>
      </c>
      <c r="F35" s="147">
        <f>'3.5'!F35/'3.4.a'!$D$159</f>
        <v>1.9824536882844207E-3</v>
      </c>
      <c r="G35" s="147">
        <f>'3.5'!G35/'3.4.a'!$D$159</f>
        <v>3.4880427440280455E-4</v>
      </c>
      <c r="H35" s="147">
        <f>'3.5'!H35/'3.4.a'!$D$159</f>
        <v>2.3312579626872253E-3</v>
      </c>
      <c r="I35" s="147">
        <f>'3.5'!I35/'3.4.a'!$E$159</f>
        <v>2.8663622523716036E-3</v>
      </c>
      <c r="J35" s="147">
        <f>'3.5'!J35/'3.4.a'!$E$159</f>
        <v>7.0168316427564011E-4</v>
      </c>
      <c r="K35" s="147">
        <f>'3.5'!K35/'3.4.a'!$E$159</f>
        <v>3.5680454166472438E-3</v>
      </c>
      <c r="L35" s="147">
        <f>'3.5'!L35/'3.4.a'!$F$159</f>
        <v>1.85951663843999E-3</v>
      </c>
      <c r="M35" s="147">
        <f>'3.5'!M35/'3.4.a'!$F$159</f>
        <v>5.1398110136869431E-5</v>
      </c>
      <c r="N35" s="147">
        <f>'3.5'!N35/'3.4.a'!$F$159</f>
        <v>1.9109147485768595E-3</v>
      </c>
      <c r="O35" s="147">
        <f>'3.5'!O35/'3.4.a'!$G$159</f>
        <v>2.3047512363242959E-3</v>
      </c>
      <c r="P35" s="147">
        <f>'3.5'!P35/'3.4.a'!$G$159</f>
        <v>2.273064440875873E-4</v>
      </c>
      <c r="Q35" s="147">
        <f>'3.5'!Q35/'3.4.a'!$G$159</f>
        <v>2.5320576804118834E-3</v>
      </c>
      <c r="R35" s="147">
        <f>'3.5'!R35/'3.4.a'!$H$159</f>
        <v>1.7836232794311571E-3</v>
      </c>
      <c r="S35" s="147">
        <f>'3.5'!S35/'3.4.a'!$H$159</f>
        <v>3.2967829160546121E-4</v>
      </c>
      <c r="T35" s="147">
        <f>'3.5'!T35/'3.4.a'!$H$159</f>
        <v>2.1133015710366183E-3</v>
      </c>
      <c r="U35" s="147">
        <f>'3.5'!U35/'3.4.a'!$I$159</f>
        <v>1.9082920384590183E-3</v>
      </c>
      <c r="V35" s="147">
        <f>'3.5'!V35/'3.4.a'!$I$159</f>
        <v>5.5268395248477854E-4</v>
      </c>
      <c r="W35" s="147">
        <f>'3.5'!W35/'3.4.a'!$I$159</f>
        <v>2.4609759909437969E-3</v>
      </c>
      <c r="X35" s="147">
        <f>'3.5'!X35/'3.4.a'!$J$159</f>
        <v>1.1750298178520092E-3</v>
      </c>
      <c r="Y35" s="147">
        <f>'3.5'!Y35/'3.4.a'!$J$159</f>
        <v>3.159164534757838E-4</v>
      </c>
      <c r="Z35" s="147">
        <f>'3.5'!Z35/'3.4.a'!$J$159</f>
        <v>1.4909462713277931E-3</v>
      </c>
      <c r="AA35" s="147">
        <f>'3.5'!AA35/'3.4.a'!$K$159</f>
        <v>1.8016988054862261E-3</v>
      </c>
      <c r="AB35" s="147">
        <f>'3.5'!AB35/'3.4.a'!$K$159</f>
        <v>3.1876152853491373E-4</v>
      </c>
      <c r="AC35" s="147">
        <f>'3.5'!AC35/'3.4.a'!$K$159</f>
        <v>2.12046033402114E-3</v>
      </c>
      <c r="AD35" s="147">
        <f>'3.5'!AD35/'3.4.a'!$L$159</f>
        <v>1.3094229047607288E-3</v>
      </c>
      <c r="AE35" s="147">
        <f>'3.5'!AE35/'3.4.a'!$L$159</f>
        <v>1.3692472537421929E-4</v>
      </c>
      <c r="AF35" s="147">
        <f>'3.5'!AF35/'3.4.a'!$L$159</f>
        <v>1.4463476301349481E-3</v>
      </c>
    </row>
    <row r="36" spans="1:32" customFormat="1" ht="20.100000000000001" customHeight="1" x14ac:dyDescent="0.25">
      <c r="A36" s="18">
        <v>14</v>
      </c>
      <c r="B36" s="126" t="s">
        <v>247</v>
      </c>
      <c r="C36" s="96">
        <f>'3.5'!C36/'3.4.a'!$C$159</f>
        <v>7.4010592837326335E-3</v>
      </c>
      <c r="D36" s="96">
        <f>'3.5'!D36/'3.4.a'!$C$159</f>
        <v>-1.6120702300041181E-3</v>
      </c>
      <c r="E36" s="96">
        <f>'3.5'!E36/'3.4.a'!$C$159</f>
        <v>5.7889890537285152E-3</v>
      </c>
      <c r="F36" s="96">
        <f>'3.5'!F36/'3.4.a'!$D$159</f>
        <v>7.4265759077230846E-3</v>
      </c>
      <c r="G36" s="96">
        <f>'3.5'!G36/'3.4.a'!$D$159</f>
        <v>-1.5381217661438976E-3</v>
      </c>
      <c r="H36" s="96">
        <f>'3.5'!H36/'3.4.a'!$D$159</f>
        <v>5.8884541415791872E-3</v>
      </c>
      <c r="I36" s="96">
        <f>'3.5'!I36/'3.4.a'!$E$159</f>
        <v>8.1039678745168636E-3</v>
      </c>
      <c r="J36" s="96">
        <f>'3.5'!J36/'3.4.a'!$E$159</f>
        <v>-2.3233790070692896E-3</v>
      </c>
      <c r="K36" s="96">
        <f>'3.5'!K36/'3.4.a'!$E$159</f>
        <v>5.7805888674475727E-3</v>
      </c>
      <c r="L36" s="96">
        <f>'3.5'!L36/'3.4.a'!$F$159</f>
        <v>6.3809696060385225E-3</v>
      </c>
      <c r="M36" s="96">
        <f>'3.5'!M36/'3.4.a'!$F$159</f>
        <v>-1.4707072022389332E-3</v>
      </c>
      <c r="N36" s="96">
        <f>'3.5'!N36/'3.4.a'!$F$159</f>
        <v>4.9102624037995896E-3</v>
      </c>
      <c r="O36" s="96">
        <f>'3.5'!O36/'3.4.a'!$G$159</f>
        <v>6.9611098372815402E-3</v>
      </c>
      <c r="P36" s="96">
        <f>'3.5'!P36/'3.4.a'!$G$159</f>
        <v>-1.2045878184525649E-3</v>
      </c>
      <c r="Q36" s="96">
        <f>'3.5'!Q36/'3.4.a'!$G$159</f>
        <v>5.7565220188289757E-3</v>
      </c>
      <c r="R36" s="96">
        <f>'3.5'!R36/'3.4.a'!$H$159</f>
        <v>8.203289170329621E-3</v>
      </c>
      <c r="S36" s="96">
        <f>'3.5'!S36/'3.4.a'!$H$159</f>
        <v>-1.3654908688131872E-3</v>
      </c>
      <c r="T36" s="96">
        <f>'3.5'!T36/'3.4.a'!$H$159</f>
        <v>6.8377983015164342E-3</v>
      </c>
      <c r="U36" s="96">
        <f>'3.5'!U36/'3.4.a'!$I$159</f>
        <v>8.9220648992843869E-3</v>
      </c>
      <c r="V36" s="96">
        <f>'3.5'!V36/'3.4.a'!$I$159</f>
        <v>-1.8359858700338196E-3</v>
      </c>
      <c r="W36" s="96">
        <f>'3.5'!W36/'3.4.a'!$I$159</f>
        <v>7.0860790292505676E-3</v>
      </c>
      <c r="X36" s="96">
        <f>'3.5'!X36/'3.4.a'!$J$159</f>
        <v>8.2742597634693129E-3</v>
      </c>
      <c r="Y36" s="96">
        <f>'3.5'!Y36/'3.4.a'!$J$159</f>
        <v>-1.7608255229010312E-3</v>
      </c>
      <c r="Z36" s="96">
        <f>'3.5'!Z36/'3.4.a'!$J$159</f>
        <v>6.5134342405682808E-3</v>
      </c>
      <c r="AA36" s="96">
        <f>'3.5'!AA36/'3.4.a'!$K$159</f>
        <v>7.5746015911380676E-3</v>
      </c>
      <c r="AB36" s="96">
        <f>'3.5'!AB36/'3.4.a'!$K$159</f>
        <v>-1.5225900838403699E-3</v>
      </c>
      <c r="AC36" s="96">
        <f>'3.5'!AC36/'3.4.a'!$K$159</f>
        <v>6.0520115072976981E-3</v>
      </c>
      <c r="AD36" s="96">
        <f>'3.5'!AD36/'3.4.a'!$L$159</f>
        <v>8.1998989059217115E-3</v>
      </c>
      <c r="AE36" s="96">
        <f>'3.5'!AE36/'3.4.a'!$L$159</f>
        <v>-2.3453196035778815E-3</v>
      </c>
      <c r="AF36" s="96">
        <f>'3.5'!AF36/'3.4.a'!$L$159</f>
        <v>5.8545793023438292E-3</v>
      </c>
    </row>
    <row r="37" spans="1:32" customFormat="1" ht="20.100000000000001" customHeight="1" x14ac:dyDescent="0.25">
      <c r="A37" s="35">
        <v>141</v>
      </c>
      <c r="B37" s="36" t="s">
        <v>290</v>
      </c>
      <c r="C37" s="146">
        <f>'3.5'!C37/'3.4.a'!$C$159</f>
        <v>1.89083476148958E-3</v>
      </c>
      <c r="D37" s="146">
        <f>'3.5'!D37/'3.4.a'!$C$159</f>
        <v>0</v>
      </c>
      <c r="E37" s="146">
        <f>'3.5'!E37/'3.4.a'!$C$159</f>
        <v>1.89083476148958E-3</v>
      </c>
      <c r="F37" s="146">
        <f>'3.5'!F37/'3.4.a'!$D$159</f>
        <v>2.2973757146314009E-3</v>
      </c>
      <c r="G37" s="146">
        <f>'3.5'!G37/'3.4.a'!$D$159</f>
        <v>0</v>
      </c>
      <c r="H37" s="146">
        <f>'3.5'!H37/'3.4.a'!$D$159</f>
        <v>2.2973757146314009E-3</v>
      </c>
      <c r="I37" s="146">
        <f>'3.5'!I37/'3.4.a'!$E$159</f>
        <v>2.9400425443698126E-3</v>
      </c>
      <c r="J37" s="146">
        <f>'3.5'!J37/'3.4.a'!$E$159</f>
        <v>0</v>
      </c>
      <c r="K37" s="146">
        <f>'3.5'!K37/'3.4.a'!$E$159</f>
        <v>2.9400425443698126E-3</v>
      </c>
      <c r="L37" s="146">
        <f>'3.5'!L37/'3.4.a'!$F$159</f>
        <v>1.4930281502279139E-3</v>
      </c>
      <c r="M37" s="146">
        <f>'3.5'!M37/'3.4.a'!$F$159</f>
        <v>0</v>
      </c>
      <c r="N37" s="146">
        <f>'3.5'!N37/'3.4.a'!$F$159</f>
        <v>1.4930281502279139E-3</v>
      </c>
      <c r="O37" s="146">
        <f>'3.5'!O37/'3.4.a'!$G$159</f>
        <v>2.2976104319830937E-3</v>
      </c>
      <c r="P37" s="146">
        <f>'3.5'!P37/'3.4.a'!$G$159</f>
        <v>0</v>
      </c>
      <c r="Q37" s="146">
        <f>'3.5'!Q37/'3.4.a'!$G$159</f>
        <v>2.2976104319830937E-3</v>
      </c>
      <c r="R37" s="146">
        <f>'3.5'!R37/'3.4.a'!$H$159</f>
        <v>2.7481444916438876E-3</v>
      </c>
      <c r="S37" s="146">
        <f>'3.5'!S37/'3.4.a'!$H$159</f>
        <v>0</v>
      </c>
      <c r="T37" s="146">
        <f>'3.5'!T37/'3.4.a'!$H$159</f>
        <v>2.7481444916438876E-3</v>
      </c>
      <c r="U37" s="146">
        <f>'3.5'!U37/'3.4.a'!$I$159</f>
        <v>3.1080045287788399E-3</v>
      </c>
      <c r="V37" s="146">
        <f>'3.5'!V37/'3.4.a'!$I$159</f>
        <v>0</v>
      </c>
      <c r="W37" s="146">
        <f>'3.5'!W37/'3.4.a'!$I$159</f>
        <v>3.1080045287788399E-3</v>
      </c>
      <c r="X37" s="146">
        <f>'3.5'!X37/'3.4.a'!$J$159</f>
        <v>2.6847575348551002E-3</v>
      </c>
      <c r="Y37" s="146">
        <f>'3.5'!Y37/'3.4.a'!$J$159</f>
        <v>0</v>
      </c>
      <c r="Z37" s="146">
        <f>'3.5'!Z37/'3.4.a'!$J$159</f>
        <v>2.6847575348551002E-3</v>
      </c>
      <c r="AA37" s="146">
        <f>'3.5'!AA37/'3.4.a'!$K$159</f>
        <v>2.1119677920690082E-3</v>
      </c>
      <c r="AB37" s="146">
        <f>'3.5'!AB37/'3.4.a'!$K$159</f>
        <v>0</v>
      </c>
      <c r="AC37" s="146">
        <f>'3.5'!AC37/'3.4.a'!$K$159</f>
        <v>2.1119677920690082E-3</v>
      </c>
      <c r="AD37" s="146">
        <f>'3.5'!AD37/'3.4.a'!$L$159</f>
        <v>2.5934467099289864E-3</v>
      </c>
      <c r="AE37" s="146">
        <f>'3.5'!AE37/'3.4.a'!$L$159</f>
        <v>0</v>
      </c>
      <c r="AF37" s="146">
        <f>'3.5'!AF37/'3.4.a'!$L$159</f>
        <v>2.5934467099289864E-3</v>
      </c>
    </row>
    <row r="38" spans="1:32" customFormat="1" ht="20.100000000000001" customHeight="1" x14ac:dyDescent="0.25">
      <c r="A38" s="35">
        <v>142</v>
      </c>
      <c r="B38" s="36" t="s">
        <v>298</v>
      </c>
      <c r="C38" s="146">
        <f>'3.5'!C38/'3.4.a'!$C$159</f>
        <v>2.6549172682154547E-3</v>
      </c>
      <c r="D38" s="146">
        <f>'3.5'!D38/'3.4.a'!$C$159</f>
        <v>0</v>
      </c>
      <c r="E38" s="146">
        <f>'3.5'!E38/'3.4.a'!$C$159</f>
        <v>2.6549172682154547E-3</v>
      </c>
      <c r="F38" s="146">
        <f>'3.5'!F38/'3.4.a'!$D$159</f>
        <v>2.5569212425427166E-3</v>
      </c>
      <c r="G38" s="146">
        <f>'3.5'!G38/'3.4.a'!$D$159</f>
        <v>0</v>
      </c>
      <c r="H38" s="146">
        <f>'3.5'!H38/'3.4.a'!$D$159</f>
        <v>2.5569212425427166E-3</v>
      </c>
      <c r="I38" s="146">
        <f>'3.5'!I38/'3.4.a'!$E$159</f>
        <v>2.4893674107335896E-3</v>
      </c>
      <c r="J38" s="146">
        <f>'3.5'!J38/'3.4.a'!$E$159</f>
        <v>-6.7189813354766217E-4</v>
      </c>
      <c r="K38" s="146">
        <f>'3.5'!K38/'3.4.a'!$E$159</f>
        <v>1.8174692771859276E-3</v>
      </c>
      <c r="L38" s="146">
        <f>'3.5'!L38/'3.4.a'!$F$159</f>
        <v>2.3683229946189288E-3</v>
      </c>
      <c r="M38" s="146">
        <f>'3.5'!M38/'3.4.a'!$F$159</f>
        <v>0</v>
      </c>
      <c r="N38" s="146">
        <f>'3.5'!N38/'3.4.a'!$F$159</f>
        <v>2.3683229946189288E-3</v>
      </c>
      <c r="O38" s="146">
        <f>'3.5'!O38/'3.4.a'!$G$159</f>
        <v>2.3179877380762764E-3</v>
      </c>
      <c r="P38" s="146">
        <f>'3.5'!P38/'3.4.a'!$G$159</f>
        <v>0</v>
      </c>
      <c r="Q38" s="146">
        <f>'3.5'!Q38/'3.4.a'!$G$159</f>
        <v>2.3179877380762764E-3</v>
      </c>
      <c r="R38" s="146">
        <f>'3.5'!R38/'3.4.a'!$H$159</f>
        <v>2.4081502150171429E-3</v>
      </c>
      <c r="S38" s="146">
        <f>'3.5'!S38/'3.4.a'!$H$159</f>
        <v>0</v>
      </c>
      <c r="T38" s="146">
        <f>'3.5'!T38/'3.4.a'!$H$159</f>
        <v>2.4081502150171429E-3</v>
      </c>
      <c r="U38" s="146">
        <f>'3.5'!U38/'3.4.a'!$I$159</f>
        <v>2.5563423929844012E-3</v>
      </c>
      <c r="V38" s="146">
        <f>'3.5'!V38/'3.4.a'!$I$159</f>
        <v>0</v>
      </c>
      <c r="W38" s="146">
        <f>'3.5'!W38/'3.4.a'!$I$159</f>
        <v>2.5563423929844012E-3</v>
      </c>
      <c r="X38" s="146">
        <f>'3.5'!X38/'3.4.a'!$J$159</f>
        <v>2.6035330142395148E-3</v>
      </c>
      <c r="Y38" s="146">
        <f>'3.5'!Y38/'3.4.a'!$J$159</f>
        <v>-5.3255155280084232E-5</v>
      </c>
      <c r="Z38" s="146">
        <f>'3.5'!Z38/'3.4.a'!$J$159</f>
        <v>2.5502778589594306E-3</v>
      </c>
      <c r="AA38" s="146">
        <f>'3.5'!AA38/'3.4.a'!$K$159</f>
        <v>2.7699766562452998E-3</v>
      </c>
      <c r="AB38" s="146">
        <f>'3.5'!AB38/'3.4.a'!$K$159</f>
        <v>-8.8064929984020676E-5</v>
      </c>
      <c r="AC38" s="146">
        <f>'3.5'!AC38/'3.4.a'!$K$159</f>
        <v>2.6819117262612789E-3</v>
      </c>
      <c r="AD38" s="146">
        <f>'3.5'!AD38/'3.4.a'!$L$159</f>
        <v>2.8263020618144665E-3</v>
      </c>
      <c r="AE38" s="146">
        <f>'3.5'!AE38/'3.4.a'!$L$159</f>
        <v>-7.5290962449720683E-4</v>
      </c>
      <c r="AF38" s="146">
        <f>'3.5'!AF38/'3.4.a'!$L$159</f>
        <v>2.07339243731726E-3</v>
      </c>
    </row>
    <row r="39" spans="1:32" customFormat="1" ht="20.100000000000001" customHeight="1" x14ac:dyDescent="0.25">
      <c r="A39" s="21">
        <v>1422</v>
      </c>
      <c r="B39" s="22" t="s">
        <v>300</v>
      </c>
      <c r="C39" s="147">
        <f>'3.5'!C39/'3.4.a'!$C$159</f>
        <v>6.8846438704145841E-4</v>
      </c>
      <c r="D39" s="147">
        <f>'3.5'!D39/'3.4.a'!$C$159</f>
        <v>0</v>
      </c>
      <c r="E39" s="147">
        <f>'3.5'!E39/'3.4.a'!$C$159</f>
        <v>6.8846438704145841E-4</v>
      </c>
      <c r="F39" s="147">
        <f>'3.5'!F39/'3.4.a'!$D$159</f>
        <v>6.7531352784544626E-4</v>
      </c>
      <c r="G39" s="147">
        <f>'3.5'!G39/'3.4.a'!$D$159</f>
        <v>0</v>
      </c>
      <c r="H39" s="147">
        <f>'3.5'!H39/'3.4.a'!$D$159</f>
        <v>6.7531352784544626E-4</v>
      </c>
      <c r="I39" s="147">
        <f>'3.5'!I39/'3.4.a'!$E$159</f>
        <v>6.7592795974709017E-4</v>
      </c>
      <c r="J39" s="147">
        <f>'3.5'!J39/'3.4.a'!$E$159</f>
        <v>0</v>
      </c>
      <c r="K39" s="147">
        <f>'3.5'!K39/'3.4.a'!$E$159</f>
        <v>6.7592795974709017E-4</v>
      </c>
      <c r="L39" s="147">
        <f>'3.5'!L39/'3.4.a'!$F$159</f>
        <v>6.7323773203642272E-4</v>
      </c>
      <c r="M39" s="147">
        <f>'3.5'!M39/'3.4.a'!$F$159</f>
        <v>0</v>
      </c>
      <c r="N39" s="147">
        <f>'3.5'!N39/'3.4.a'!$F$159</f>
        <v>6.7323773203642272E-4</v>
      </c>
      <c r="O39" s="147">
        <f>'3.5'!O39/'3.4.a'!$G$159</f>
        <v>6.9300664117653149E-4</v>
      </c>
      <c r="P39" s="147">
        <f>'3.5'!P39/'3.4.a'!$G$159</f>
        <v>0</v>
      </c>
      <c r="Q39" s="147">
        <f>'3.5'!Q39/'3.4.a'!$G$159</f>
        <v>6.9300664117653149E-4</v>
      </c>
      <c r="R39" s="147">
        <f>'3.5'!R39/'3.4.a'!$H$159</f>
        <v>7.3277448924164411E-4</v>
      </c>
      <c r="S39" s="147">
        <f>'3.5'!S39/'3.4.a'!$H$159</f>
        <v>0</v>
      </c>
      <c r="T39" s="147">
        <f>'3.5'!T39/'3.4.a'!$H$159</f>
        <v>7.3277448924164411E-4</v>
      </c>
      <c r="U39" s="147">
        <f>'3.5'!U39/'3.4.a'!$I$159</f>
        <v>7.7453422894265694E-4</v>
      </c>
      <c r="V39" s="147">
        <f>'3.5'!V39/'3.4.a'!$I$159</f>
        <v>0</v>
      </c>
      <c r="W39" s="147">
        <f>'3.5'!W39/'3.4.a'!$I$159</f>
        <v>7.7453422894265694E-4</v>
      </c>
      <c r="X39" s="147">
        <f>'3.5'!X39/'3.4.a'!$J$159</f>
        <v>8.240696799540943E-4</v>
      </c>
      <c r="Y39" s="147">
        <f>'3.5'!Y39/'3.4.a'!$J$159</f>
        <v>0</v>
      </c>
      <c r="Z39" s="147">
        <f>'3.5'!Z39/'3.4.a'!$J$159</f>
        <v>8.240696799540943E-4</v>
      </c>
      <c r="AA39" s="147">
        <f>'3.5'!AA39/'3.4.a'!$K$159</f>
        <v>9.4606118106196175E-4</v>
      </c>
      <c r="AB39" s="147">
        <f>'3.5'!AB39/'3.4.a'!$K$159</f>
        <v>0</v>
      </c>
      <c r="AC39" s="147">
        <f>'3.5'!AC39/'3.4.a'!$K$159</f>
        <v>9.4606118106196175E-4</v>
      </c>
      <c r="AD39" s="147">
        <f>'3.5'!AD39/'3.4.a'!$L$159</f>
        <v>9.746315380840593E-4</v>
      </c>
      <c r="AE39" s="147">
        <f>'3.5'!AE39/'3.4.a'!$L$159</f>
        <v>0</v>
      </c>
      <c r="AF39" s="147">
        <f>'3.5'!AF39/'3.4.a'!$L$159</f>
        <v>9.746315380840593E-4</v>
      </c>
    </row>
    <row r="40" spans="1:32" customFormat="1" ht="20.100000000000001" customHeight="1" x14ac:dyDescent="0.25">
      <c r="A40" s="21">
        <v>1423</v>
      </c>
      <c r="B40" s="22" t="s">
        <v>301</v>
      </c>
      <c r="C40" s="147">
        <f>'3.5'!C40/'3.4.a'!$C$159</f>
        <v>1.9664528811739962E-3</v>
      </c>
      <c r="D40" s="147">
        <f>'3.5'!D40/'3.4.a'!$C$159</f>
        <v>0</v>
      </c>
      <c r="E40" s="147">
        <f>'3.5'!E40/'3.4.a'!$C$159</f>
        <v>1.9664528811739962E-3</v>
      </c>
      <c r="F40" s="147">
        <f>'3.5'!F40/'3.4.a'!$D$159</f>
        <v>1.8816077146972705E-3</v>
      </c>
      <c r="G40" s="147">
        <f>'3.5'!G40/'3.4.a'!$D$159</f>
        <v>0</v>
      </c>
      <c r="H40" s="147">
        <f>'3.5'!H40/'3.4.a'!$D$159</f>
        <v>1.8816077146972705E-3</v>
      </c>
      <c r="I40" s="147">
        <f>'3.5'!I40/'3.4.a'!$E$159</f>
        <v>1.8134394509864997E-3</v>
      </c>
      <c r="J40" s="147">
        <f>'3.5'!J40/'3.4.a'!$E$159</f>
        <v>-6.718981335476626E-4</v>
      </c>
      <c r="K40" s="147">
        <f>'3.5'!K40/'3.4.a'!$E$159</f>
        <v>1.1415413174388372E-3</v>
      </c>
      <c r="L40" s="147">
        <f>'3.5'!L40/'3.4.a'!$F$159</f>
        <v>1.6950852625825061E-3</v>
      </c>
      <c r="M40" s="147">
        <f>'3.5'!M40/'3.4.a'!$F$159</f>
        <v>0</v>
      </c>
      <c r="N40" s="147">
        <f>'3.5'!N40/'3.4.a'!$F$159</f>
        <v>1.6950852625825061E-3</v>
      </c>
      <c r="O40" s="147">
        <f>'3.5'!O40/'3.4.a'!$G$159</f>
        <v>1.6249810968997447E-3</v>
      </c>
      <c r="P40" s="147">
        <f>'3.5'!P40/'3.4.a'!$G$159</f>
        <v>0</v>
      </c>
      <c r="Q40" s="147">
        <f>'3.5'!Q40/'3.4.a'!$G$159</f>
        <v>1.6249810968997447E-3</v>
      </c>
      <c r="R40" s="147">
        <f>'3.5'!R40/'3.4.a'!$H$159</f>
        <v>1.6753757257754987E-3</v>
      </c>
      <c r="S40" s="147">
        <f>'3.5'!S40/'3.4.a'!$H$159</f>
        <v>0</v>
      </c>
      <c r="T40" s="147">
        <f>'3.5'!T40/'3.4.a'!$H$159</f>
        <v>1.6753757257754987E-3</v>
      </c>
      <c r="U40" s="147">
        <f>'3.5'!U40/'3.4.a'!$I$159</f>
        <v>1.7818081640417443E-3</v>
      </c>
      <c r="V40" s="147">
        <f>'3.5'!V40/'3.4.a'!$I$159</f>
        <v>0</v>
      </c>
      <c r="W40" s="147">
        <f>'3.5'!W40/'3.4.a'!$I$159</f>
        <v>1.7818081640417443E-3</v>
      </c>
      <c r="X40" s="147">
        <f>'3.5'!X40/'3.4.a'!$J$159</f>
        <v>1.7794633342854205E-3</v>
      </c>
      <c r="Y40" s="147">
        <f>'3.5'!Y40/'3.4.a'!$J$159</f>
        <v>-5.3255155280084232E-5</v>
      </c>
      <c r="Z40" s="147">
        <f>'3.5'!Z40/'3.4.a'!$J$159</f>
        <v>1.7262081790053365E-3</v>
      </c>
      <c r="AA40" s="147">
        <f>'3.5'!AA40/'3.4.a'!$K$159</f>
        <v>1.8239154751833382E-3</v>
      </c>
      <c r="AB40" s="147">
        <f>'3.5'!AB40/'3.4.a'!$K$159</f>
        <v>-8.8064929984020676E-5</v>
      </c>
      <c r="AC40" s="147">
        <f>'3.5'!AC40/'3.4.a'!$K$159</f>
        <v>1.7358505451993175E-3</v>
      </c>
      <c r="AD40" s="147">
        <f>'3.5'!AD40/'3.4.a'!$L$159</f>
        <v>1.8516705237304075E-3</v>
      </c>
      <c r="AE40" s="147">
        <f>'3.5'!AE40/'3.4.a'!$L$159</f>
        <v>-7.5290962449720683E-4</v>
      </c>
      <c r="AF40" s="147">
        <f>'3.5'!AF40/'3.4.a'!$L$159</f>
        <v>1.0987608992332005E-3</v>
      </c>
    </row>
    <row r="41" spans="1:32" customFormat="1" ht="20.100000000000001" customHeight="1" x14ac:dyDescent="0.25">
      <c r="A41" s="35">
        <v>143</v>
      </c>
      <c r="B41" s="36" t="s">
        <v>303</v>
      </c>
      <c r="C41" s="146">
        <f>'3.5'!C41/'3.4.a'!$C$159</f>
        <v>9.3213114152744048E-4</v>
      </c>
      <c r="D41" s="146">
        <f>'3.5'!D41/'3.4.a'!$C$159</f>
        <v>0</v>
      </c>
      <c r="E41" s="146">
        <f>'3.5'!E41/'3.4.a'!$C$159</f>
        <v>9.3213114152744048E-4</v>
      </c>
      <c r="F41" s="146">
        <f>'3.5'!F41/'3.4.a'!$D$159</f>
        <v>9.8202688731340634E-4</v>
      </c>
      <c r="G41" s="146">
        <f>'3.5'!G41/'3.4.a'!$D$159</f>
        <v>0</v>
      </c>
      <c r="H41" s="146">
        <f>'3.5'!H41/'3.4.a'!$D$159</f>
        <v>9.8202688731340634E-4</v>
      </c>
      <c r="I41" s="146">
        <f>'3.5'!I41/'3.4.a'!$E$159</f>
        <v>1.0230770458918327E-3</v>
      </c>
      <c r="J41" s="146">
        <f>'3.5'!J41/'3.4.a'!$E$159</f>
        <v>0</v>
      </c>
      <c r="K41" s="146">
        <f>'3.5'!K41/'3.4.a'!$E$159</f>
        <v>1.0230770458918327E-3</v>
      </c>
      <c r="L41" s="146">
        <f>'3.5'!L41/'3.4.a'!$F$159</f>
        <v>1.0461519923350468E-3</v>
      </c>
      <c r="M41" s="146">
        <f>'3.5'!M41/'3.4.a'!$F$159</f>
        <v>0</v>
      </c>
      <c r="N41" s="146">
        <f>'3.5'!N41/'3.4.a'!$F$159</f>
        <v>1.0461519923350468E-3</v>
      </c>
      <c r="O41" s="146">
        <f>'3.5'!O41/'3.4.a'!$G$159</f>
        <v>9.6460643937570348E-4</v>
      </c>
      <c r="P41" s="146">
        <f>'3.5'!P41/'3.4.a'!$G$159</f>
        <v>0</v>
      </c>
      <c r="Q41" s="146">
        <f>'3.5'!Q41/'3.4.a'!$G$159</f>
        <v>9.6460643937570348E-4</v>
      </c>
      <c r="R41" s="146">
        <f>'3.5'!R41/'3.4.a'!$H$159</f>
        <v>1.00043786107989E-3</v>
      </c>
      <c r="S41" s="146">
        <f>'3.5'!S41/'3.4.a'!$H$159</f>
        <v>0</v>
      </c>
      <c r="T41" s="146">
        <f>'3.5'!T41/'3.4.a'!$H$159</f>
        <v>1.00043786107989E-3</v>
      </c>
      <c r="U41" s="146">
        <f>'3.5'!U41/'3.4.a'!$I$159</f>
        <v>1.0871779341071644E-3</v>
      </c>
      <c r="V41" s="146">
        <f>'3.5'!V41/'3.4.a'!$I$159</f>
        <v>0</v>
      </c>
      <c r="W41" s="146">
        <f>'3.5'!W41/'3.4.a'!$I$159</f>
        <v>1.0871779341071644E-3</v>
      </c>
      <c r="X41" s="146">
        <f>'3.5'!X41/'3.4.a'!$J$159</f>
        <v>1.2783988467537505E-3</v>
      </c>
      <c r="Y41" s="146">
        <f>'3.5'!Y41/'3.4.a'!$J$159</f>
        <v>0</v>
      </c>
      <c r="Z41" s="146">
        <f>'3.5'!Z41/'3.4.a'!$J$159</f>
        <v>1.2783988467537505E-3</v>
      </c>
      <c r="AA41" s="146">
        <f>'3.5'!AA41/'3.4.a'!$K$159</f>
        <v>1.2581319889674108E-3</v>
      </c>
      <c r="AB41" s="146">
        <f>'3.5'!AB41/'3.4.a'!$K$159</f>
        <v>0</v>
      </c>
      <c r="AC41" s="146">
        <f>'3.5'!AC41/'3.4.a'!$K$159</f>
        <v>1.2581319889674108E-3</v>
      </c>
      <c r="AD41" s="146">
        <f>'3.5'!AD41/'3.4.a'!$L$159</f>
        <v>1.1877401550975828E-3</v>
      </c>
      <c r="AE41" s="146">
        <f>'3.5'!AE41/'3.4.a'!$L$159</f>
        <v>0</v>
      </c>
      <c r="AF41" s="146">
        <f>'3.5'!AF41/'3.4.a'!$L$159</f>
        <v>1.1877401550975828E-3</v>
      </c>
    </row>
    <row r="42" spans="1:32" customFormat="1" ht="20.100000000000001" customHeight="1" x14ac:dyDescent="0.25">
      <c r="A42" s="35">
        <v>144</v>
      </c>
      <c r="B42" s="36" t="s">
        <v>304</v>
      </c>
      <c r="C42" s="146">
        <f>'3.5'!C42/'3.4.a'!$C$159</f>
        <v>1.9231761125001576E-3</v>
      </c>
      <c r="D42" s="146">
        <f>'3.5'!D42/'3.4.a'!$C$159</f>
        <v>-1.6120702300041177E-3</v>
      </c>
      <c r="E42" s="146">
        <f>'3.5'!E42/'3.4.a'!$C$159</f>
        <v>3.1110588249603973E-4</v>
      </c>
      <c r="F42" s="146">
        <f>'3.5'!F42/'3.4.a'!$D$159</f>
        <v>1.5902520632355608E-3</v>
      </c>
      <c r="G42" s="146">
        <f>'3.5'!G42/'3.4.a'!$D$159</f>
        <v>-1.5381217661438976E-3</v>
      </c>
      <c r="H42" s="146">
        <f>'3.5'!H42/'3.4.a'!$D$159</f>
        <v>5.2130297091663198E-5</v>
      </c>
      <c r="I42" s="146">
        <f>'3.5'!I42/'3.4.a'!$E$159</f>
        <v>1.6514808735216271E-3</v>
      </c>
      <c r="J42" s="146">
        <f>'3.5'!J42/'3.4.a'!$E$159</f>
        <v>-1.6514808735216271E-3</v>
      </c>
      <c r="K42" s="146">
        <f>'3.5'!K42/'3.4.a'!$E$159</f>
        <v>0</v>
      </c>
      <c r="L42" s="146">
        <f>'3.5'!L42/'3.4.a'!$F$159</f>
        <v>1.4734664688566324E-3</v>
      </c>
      <c r="M42" s="146">
        <f>'3.5'!M42/'3.4.a'!$F$159</f>
        <v>-1.4707072022389328E-3</v>
      </c>
      <c r="N42" s="146">
        <f>'3.5'!N42/'3.4.a'!$F$159</f>
        <v>2.7592666176996889E-6</v>
      </c>
      <c r="O42" s="146">
        <f>'3.5'!O42/'3.4.a'!$G$159</f>
        <v>1.380905227846468E-3</v>
      </c>
      <c r="P42" s="146">
        <f>'3.5'!P42/'3.4.a'!$G$159</f>
        <v>-1.2045878184525651E-3</v>
      </c>
      <c r="Q42" s="146">
        <f>'3.5'!Q42/'3.4.a'!$G$159</f>
        <v>1.7631740939390303E-4</v>
      </c>
      <c r="R42" s="146">
        <f>'3.5'!R42/'3.4.a'!$H$159</f>
        <v>2.0465566025887013E-3</v>
      </c>
      <c r="S42" s="146">
        <f>'3.5'!S42/'3.4.a'!$H$159</f>
        <v>-1.3654908688131872E-3</v>
      </c>
      <c r="T42" s="146">
        <f>'3.5'!T42/'3.4.a'!$H$159</f>
        <v>6.81065733775514E-4</v>
      </c>
      <c r="U42" s="146">
        <f>'3.5'!U42/'3.4.a'!$I$159</f>
        <v>2.1705400434139832E-3</v>
      </c>
      <c r="V42" s="146">
        <f>'3.5'!V42/'3.4.a'!$I$159</f>
        <v>-1.8359858700338196E-3</v>
      </c>
      <c r="W42" s="146">
        <f>'3.5'!W42/'3.4.a'!$I$159</f>
        <v>3.3455417338016356E-4</v>
      </c>
      <c r="X42" s="146">
        <f>'3.5'!X42/'3.4.a'!$J$159</f>
        <v>1.7075703676209459E-3</v>
      </c>
      <c r="Y42" s="146">
        <f>'3.5'!Y42/'3.4.a'!$J$159</f>
        <v>-1.7075703676209459E-3</v>
      </c>
      <c r="Z42" s="146">
        <f>'3.5'!Z42/'3.4.a'!$J$159</f>
        <v>0</v>
      </c>
      <c r="AA42" s="146">
        <f>'3.5'!AA42/'3.4.a'!$K$159</f>
        <v>1.4345251538563487E-3</v>
      </c>
      <c r="AB42" s="146">
        <f>'3.5'!AB42/'3.4.a'!$K$159</f>
        <v>-1.4345251538563487E-3</v>
      </c>
      <c r="AC42" s="146">
        <f>'3.5'!AC42/'3.4.a'!$K$159</f>
        <v>0</v>
      </c>
      <c r="AD42" s="146">
        <f>'3.5'!AD42/'3.4.a'!$L$159</f>
        <v>1.5924099790806756E-3</v>
      </c>
      <c r="AE42" s="146">
        <f>'3.5'!AE42/'3.4.a'!$L$159</f>
        <v>-1.5924099790806756E-3</v>
      </c>
      <c r="AF42" s="146">
        <f>'3.5'!AF42/'3.4.a'!$L$159</f>
        <v>0</v>
      </c>
    </row>
    <row r="43" spans="1:32" customFormat="1" ht="20.100000000000001" customHeight="1" x14ac:dyDescent="0.25">
      <c r="A43" s="21">
        <v>1441</v>
      </c>
      <c r="B43" s="22" t="s">
        <v>286</v>
      </c>
      <c r="C43" s="147">
        <f>'3.5'!C43/'3.4.a'!$C$159</f>
        <v>1.4035579378962682E-3</v>
      </c>
      <c r="D43" s="147">
        <f>'3.5'!D43/'3.4.a'!$C$159</f>
        <v>-1.0924520554002283E-3</v>
      </c>
      <c r="E43" s="147">
        <f>'3.5'!E43/'3.4.a'!$C$159</f>
        <v>3.1110588249603973E-4</v>
      </c>
      <c r="F43" s="147">
        <f>'3.5'!F43/'3.4.a'!$D$159</f>
        <v>1.4096362078828972E-3</v>
      </c>
      <c r="G43" s="147">
        <f>'3.5'!G43/'3.4.a'!$D$159</f>
        <v>-1.3575059107912341E-3</v>
      </c>
      <c r="H43" s="147">
        <f>'3.5'!H43/'3.4.a'!$D$159</f>
        <v>5.2130297091663198E-5</v>
      </c>
      <c r="I43" s="147">
        <f>'3.5'!I43/'3.4.a'!$E$159</f>
        <v>1.4707575291015523E-3</v>
      </c>
      <c r="J43" s="147">
        <f>'3.5'!J43/'3.4.a'!$E$159</f>
        <v>-1.4707575291015523E-3</v>
      </c>
      <c r="K43" s="147">
        <f>'3.5'!K43/'3.4.a'!$E$159</f>
        <v>0</v>
      </c>
      <c r="L43" s="147">
        <f>'3.5'!L43/'3.4.a'!$F$159</f>
        <v>1.2617633834823775E-3</v>
      </c>
      <c r="M43" s="147">
        <f>'3.5'!M43/'3.4.a'!$F$159</f>
        <v>-1.2617633834823775E-3</v>
      </c>
      <c r="N43" s="147">
        <f>'3.5'!N43/'3.4.a'!$F$159</f>
        <v>0</v>
      </c>
      <c r="O43" s="147">
        <f>'3.5'!O43/'3.4.a'!$G$159</f>
        <v>1.2495651319346308E-3</v>
      </c>
      <c r="P43" s="147">
        <f>'3.5'!P43/'3.4.a'!$G$159</f>
        <v>-1.0732477225407278E-3</v>
      </c>
      <c r="Q43" s="147">
        <f>'3.5'!Q43/'3.4.a'!$G$159</f>
        <v>1.7631740939390303E-4</v>
      </c>
      <c r="R43" s="147">
        <f>'3.5'!R43/'3.4.a'!$H$159</f>
        <v>1.8342933606289716E-3</v>
      </c>
      <c r="S43" s="147">
        <f>'3.5'!S43/'3.4.a'!$H$159</f>
        <v>-1.1532276268534578E-3</v>
      </c>
      <c r="T43" s="147">
        <f>'3.5'!T43/'3.4.a'!$H$159</f>
        <v>6.81065733775514E-4</v>
      </c>
      <c r="U43" s="147">
        <f>'3.5'!U43/'3.4.a'!$I$159</f>
        <v>1.8947816280319837E-3</v>
      </c>
      <c r="V43" s="147">
        <f>'3.5'!V43/'3.4.a'!$I$159</f>
        <v>-1.5602274546518201E-3</v>
      </c>
      <c r="W43" s="147">
        <f>'3.5'!W43/'3.4.a'!$I$159</f>
        <v>3.3455417338016356E-4</v>
      </c>
      <c r="X43" s="147">
        <f>'3.5'!X43/'3.4.a'!$J$159</f>
        <v>1.5805409823188286E-3</v>
      </c>
      <c r="Y43" s="147">
        <f>'3.5'!Y43/'3.4.a'!$J$159</f>
        <v>-1.5805409823188286E-3</v>
      </c>
      <c r="Z43" s="147">
        <f>'3.5'!Z43/'3.4.a'!$J$159</f>
        <v>0</v>
      </c>
      <c r="AA43" s="147">
        <f>'3.5'!AA43/'3.4.a'!$K$159</f>
        <v>1.2231892954734293E-3</v>
      </c>
      <c r="AB43" s="147">
        <f>'3.5'!AB43/'3.4.a'!$K$159</f>
        <v>-1.2231892954734293E-3</v>
      </c>
      <c r="AC43" s="147">
        <f>'3.5'!AC43/'3.4.a'!$K$159</f>
        <v>0</v>
      </c>
      <c r="AD43" s="147">
        <f>'3.5'!AD43/'3.4.a'!$L$159</f>
        <v>1.1745974931947072E-3</v>
      </c>
      <c r="AE43" s="147">
        <f>'3.5'!AE43/'3.4.a'!$L$159</f>
        <v>-1.1745974931947072E-3</v>
      </c>
      <c r="AF43" s="147">
        <f>'3.5'!AF43/'3.4.a'!$L$159</f>
        <v>0</v>
      </c>
    </row>
    <row r="44" spans="1:32" customFormat="1" ht="20.100000000000001" customHeight="1" x14ac:dyDescent="0.25">
      <c r="A44" s="21">
        <v>1442</v>
      </c>
      <c r="B44" s="22" t="s">
        <v>287</v>
      </c>
      <c r="C44" s="147">
        <f>'3.5'!C44/'3.4.a'!$C$159</f>
        <v>5.1961817460388952E-4</v>
      </c>
      <c r="D44" s="147">
        <f>'3.5'!D44/'3.4.a'!$C$159</f>
        <v>-5.1961817460388952E-4</v>
      </c>
      <c r="E44" s="147">
        <f>'3.5'!E44/'3.4.a'!$C$159</f>
        <v>0</v>
      </c>
      <c r="F44" s="147">
        <f>'3.5'!F44/'3.4.a'!$D$159</f>
        <v>1.8061585535266344E-4</v>
      </c>
      <c r="G44" s="147">
        <f>'3.5'!G44/'3.4.a'!$D$159</f>
        <v>-1.8061585535266344E-4</v>
      </c>
      <c r="H44" s="147">
        <f>'3.5'!H44/'3.4.a'!$D$159</f>
        <v>0</v>
      </c>
      <c r="I44" s="147">
        <f>'3.5'!I44/'3.4.a'!$E$159</f>
        <v>1.8072334442007494E-4</v>
      </c>
      <c r="J44" s="147">
        <f>'3.5'!J44/'3.4.a'!$E$159</f>
        <v>-1.8072334442007494E-4</v>
      </c>
      <c r="K44" s="147">
        <f>'3.5'!K44/'3.4.a'!$E$159</f>
        <v>0</v>
      </c>
      <c r="L44" s="147">
        <f>'3.5'!L44/'3.4.a'!$F$159</f>
        <v>2.1170308537425496E-4</v>
      </c>
      <c r="M44" s="147">
        <f>'3.5'!M44/'3.4.a'!$F$159</f>
        <v>-2.0894381875655527E-4</v>
      </c>
      <c r="N44" s="147">
        <f>'3.5'!N44/'3.4.a'!$F$159</f>
        <v>2.7592666176996889E-6</v>
      </c>
      <c r="O44" s="147">
        <f>'3.5'!O44/'3.4.a'!$G$159</f>
        <v>1.3134009591183731E-4</v>
      </c>
      <c r="P44" s="147">
        <f>'3.5'!P44/'3.4.a'!$G$159</f>
        <v>-1.3134009591183731E-4</v>
      </c>
      <c r="Q44" s="147">
        <f>'3.5'!Q44/'3.4.a'!$G$159</f>
        <v>0</v>
      </c>
      <c r="R44" s="147">
        <f>'3.5'!R44/'3.4.a'!$H$159</f>
        <v>2.122632419597294E-4</v>
      </c>
      <c r="S44" s="147">
        <f>'3.5'!S44/'3.4.a'!$H$159</f>
        <v>-2.122632419597294E-4</v>
      </c>
      <c r="T44" s="147">
        <f>'3.5'!T44/'3.4.a'!$H$159</f>
        <v>0</v>
      </c>
      <c r="U44" s="147">
        <f>'3.5'!U44/'3.4.a'!$I$159</f>
        <v>2.7575841538199944E-4</v>
      </c>
      <c r="V44" s="147">
        <f>'3.5'!V44/'3.4.a'!$I$159</f>
        <v>-2.7575841538199944E-4</v>
      </c>
      <c r="W44" s="147">
        <f>'3.5'!W44/'3.4.a'!$I$159</f>
        <v>0</v>
      </c>
      <c r="X44" s="147">
        <f>'3.5'!X44/'3.4.a'!$J$159</f>
        <v>1.2702938530211716E-4</v>
      </c>
      <c r="Y44" s="147">
        <f>'3.5'!Y44/'3.4.a'!$J$159</f>
        <v>-1.2702938530211716E-4</v>
      </c>
      <c r="Z44" s="147">
        <f>'3.5'!Z44/'3.4.a'!$J$159</f>
        <v>0</v>
      </c>
      <c r="AA44" s="147">
        <f>'3.5'!AA44/'3.4.a'!$K$159</f>
        <v>2.1133585838291948E-4</v>
      </c>
      <c r="AB44" s="147">
        <f>'3.5'!AB44/'3.4.a'!$K$159</f>
        <v>-2.1133585838291948E-4</v>
      </c>
      <c r="AC44" s="147">
        <f>'3.5'!AC44/'3.4.a'!$K$159</f>
        <v>0</v>
      </c>
      <c r="AD44" s="147">
        <f>'3.5'!AD44/'3.4.a'!$L$159</f>
        <v>4.1781248588596849E-4</v>
      </c>
      <c r="AE44" s="147">
        <f>'3.5'!AE44/'3.4.a'!$L$159</f>
        <v>-4.1781248588596849E-4</v>
      </c>
      <c r="AF44" s="147">
        <f>'3.5'!AF44/'3.4.a'!$L$159</f>
        <v>0</v>
      </c>
    </row>
    <row r="45" spans="1:32" customFormat="1" ht="20.100000000000001" customHeight="1" x14ac:dyDescent="0.25"/>
    <row r="46" spans="1:32" ht="20.100000000000001" customHeight="1" x14ac:dyDescent="0.25">
      <c r="A46" s="105" t="s">
        <v>589</v>
      </c>
    </row>
    <row r="47" spans="1:32" ht="20.100000000000001" customHeight="1" x14ac:dyDescent="0.25">
      <c r="A47" s="105" t="s">
        <v>853</v>
      </c>
    </row>
    <row r="48" spans="1:32" ht="20.100000000000001" customHeight="1" x14ac:dyDescent="0.25">
      <c r="A48" s="105" t="s">
        <v>590</v>
      </c>
    </row>
    <row r="49" spans="1:1" ht="20.100000000000001" customHeight="1" x14ac:dyDescent="0.25">
      <c r="A49" s="105" t="s">
        <v>804</v>
      </c>
    </row>
    <row r="50" spans="1:1" ht="20.100000000000001" customHeight="1" x14ac:dyDescent="0.25">
      <c r="A50" s="105" t="s">
        <v>892</v>
      </c>
    </row>
    <row r="51" spans="1:1" ht="20.100000000000001" customHeight="1" x14ac:dyDescent="0.25">
      <c r="A51" s="105" t="s">
        <v>896</v>
      </c>
    </row>
    <row r="52" spans="1:1" ht="20.100000000000001" customHeight="1" x14ac:dyDescent="0.25">
      <c r="A52" s="105" t="s">
        <v>897</v>
      </c>
    </row>
    <row r="53" spans="1:1" ht="20.100000000000001" customHeight="1" x14ac:dyDescent="0.25">
      <c r="A53" s="79" t="s">
        <v>898</v>
      </c>
    </row>
  </sheetData>
  <mergeCells count="22">
    <mergeCell ref="O25:Q25"/>
    <mergeCell ref="R25:T25"/>
    <mergeCell ref="U25:W25"/>
    <mergeCell ref="X25:Z25"/>
    <mergeCell ref="AA25:AC25"/>
    <mergeCell ref="AD25:AF25"/>
    <mergeCell ref="R4:T4"/>
    <mergeCell ref="U4:W4"/>
    <mergeCell ref="X4:Z4"/>
    <mergeCell ref="AA4:AC4"/>
    <mergeCell ref="AD4:AF4"/>
    <mergeCell ref="A25:B26"/>
    <mergeCell ref="C25:E25"/>
    <mergeCell ref="F25:H25"/>
    <mergeCell ref="I25:K25"/>
    <mergeCell ref="L25:N25"/>
    <mergeCell ref="O4:Q4"/>
    <mergeCell ref="A4:B5"/>
    <mergeCell ref="C4:E4"/>
    <mergeCell ref="F4:H4"/>
    <mergeCell ref="I4:K4"/>
    <mergeCell ref="L4:N4"/>
  </mergeCell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D86F0-3D68-484D-A09A-49CAC8E531CD}">
  <sheetPr codeName="Planilha41"/>
  <dimension ref="A1:C45"/>
  <sheetViews>
    <sheetView showGridLines="0" workbookViewId="0">
      <pane ySplit="1" topLeftCell="A2" activePane="bottomLeft" state="frozen"/>
      <selection activeCell="B54" sqref="B54"/>
      <selection pane="bottomLeft" activeCell="B1" sqref="B1"/>
    </sheetView>
  </sheetViews>
  <sheetFormatPr defaultRowHeight="15" x14ac:dyDescent="0.25"/>
  <cols>
    <col min="1" max="1" width="9.140625" style="212" customWidth="1"/>
    <col min="2" max="2" width="60.42578125" style="117" bestFit="1" customWidth="1"/>
    <col min="3" max="3" width="179.42578125" style="76" customWidth="1"/>
    <col min="4" max="16384" width="9.140625" style="117"/>
  </cols>
  <sheetData>
    <row r="1" spans="1:3" s="136" customFormat="1" ht="15.75" thickBot="1" x14ac:dyDescent="0.3">
      <c r="A1" s="66" t="s">
        <v>532</v>
      </c>
      <c r="B1" s="67" t="s">
        <v>533</v>
      </c>
      <c r="C1" s="66" t="s">
        <v>534</v>
      </c>
    </row>
    <row r="2" spans="1:3" ht="21.75" customHeight="1" thickBot="1" x14ac:dyDescent="0.3">
      <c r="A2" s="333" t="s">
        <v>535</v>
      </c>
      <c r="B2" s="333"/>
      <c r="C2" s="333"/>
    </row>
    <row r="3" spans="1:3" ht="56.25" customHeight="1" thickBot="1" x14ac:dyDescent="0.3">
      <c r="A3" s="334" t="s">
        <v>862</v>
      </c>
      <c r="B3" s="335"/>
      <c r="C3" s="259" t="s">
        <v>536</v>
      </c>
    </row>
    <row r="4" spans="1:3" ht="33" customHeight="1" thickBot="1" x14ac:dyDescent="0.3">
      <c r="A4" s="68">
        <v>1</v>
      </c>
      <c r="B4" s="69" t="s">
        <v>537</v>
      </c>
      <c r="C4" s="260" t="s">
        <v>538</v>
      </c>
    </row>
    <row r="5" spans="1:3" ht="88.5" customHeight="1" thickBot="1" x14ac:dyDescent="0.3">
      <c r="A5" s="261">
        <v>11</v>
      </c>
      <c r="B5" s="261" t="s">
        <v>242</v>
      </c>
      <c r="C5" s="276" t="s">
        <v>863</v>
      </c>
    </row>
    <row r="6" spans="1:3" ht="207" customHeight="1" thickBot="1" x14ac:dyDescent="0.3">
      <c r="A6" s="70">
        <v>111</v>
      </c>
      <c r="B6" s="71" t="s">
        <v>256</v>
      </c>
      <c r="C6" s="262" t="s">
        <v>864</v>
      </c>
    </row>
    <row r="7" spans="1:3" ht="48" customHeight="1" thickBot="1" x14ac:dyDescent="0.3">
      <c r="A7" s="70">
        <v>112</v>
      </c>
      <c r="B7" s="71" t="s">
        <v>257</v>
      </c>
      <c r="C7" s="262" t="s">
        <v>539</v>
      </c>
    </row>
    <row r="8" spans="1:3" ht="201.75" customHeight="1" thickBot="1" x14ac:dyDescent="0.3">
      <c r="A8" s="70">
        <v>113</v>
      </c>
      <c r="B8" s="71" t="s">
        <v>258</v>
      </c>
      <c r="C8" s="262" t="s">
        <v>865</v>
      </c>
    </row>
    <row r="9" spans="1:3" ht="333" customHeight="1" thickBot="1" x14ac:dyDescent="0.3">
      <c r="A9" s="70">
        <v>114</v>
      </c>
      <c r="B9" s="71" t="s">
        <v>264</v>
      </c>
      <c r="C9" s="262" t="s">
        <v>866</v>
      </c>
    </row>
    <row r="10" spans="1:3" ht="88.5" customHeight="1" thickBot="1" x14ac:dyDescent="0.3">
      <c r="A10" s="70">
        <v>115</v>
      </c>
      <c r="B10" s="71" t="s">
        <v>273</v>
      </c>
      <c r="C10" s="263" t="s">
        <v>880</v>
      </c>
    </row>
    <row r="11" spans="1:3" ht="41.25" customHeight="1" thickBot="1" x14ac:dyDescent="0.3">
      <c r="A11" s="70">
        <v>116</v>
      </c>
      <c r="B11" s="71" t="s">
        <v>278</v>
      </c>
      <c r="C11" s="262" t="s">
        <v>540</v>
      </c>
    </row>
    <row r="12" spans="1:3" ht="234" customHeight="1" thickBot="1" x14ac:dyDescent="0.3">
      <c r="A12" s="261">
        <v>12</v>
      </c>
      <c r="B12" s="261" t="s">
        <v>246</v>
      </c>
      <c r="C12" s="262" t="s">
        <v>867</v>
      </c>
    </row>
    <row r="13" spans="1:3" ht="119.25" customHeight="1" thickBot="1" x14ac:dyDescent="0.3">
      <c r="A13" s="261">
        <v>13</v>
      </c>
      <c r="B13" s="261" t="s">
        <v>243</v>
      </c>
      <c r="C13" s="262" t="s">
        <v>868</v>
      </c>
    </row>
    <row r="14" spans="1:3" ht="42.75" customHeight="1" thickBot="1" x14ac:dyDescent="0.3">
      <c r="A14" s="261">
        <v>14</v>
      </c>
      <c r="B14" s="261" t="s">
        <v>247</v>
      </c>
      <c r="C14" s="262" t="s">
        <v>541</v>
      </c>
    </row>
    <row r="15" spans="1:3" ht="163.5" customHeight="1" thickBot="1" x14ac:dyDescent="0.3">
      <c r="A15" s="261">
        <v>141</v>
      </c>
      <c r="B15" s="261" t="s">
        <v>290</v>
      </c>
      <c r="C15" s="262" t="s">
        <v>869</v>
      </c>
    </row>
    <row r="16" spans="1:3" ht="81" customHeight="1" thickBot="1" x14ac:dyDescent="0.3">
      <c r="A16" s="261">
        <v>142</v>
      </c>
      <c r="B16" s="261" t="s">
        <v>298</v>
      </c>
      <c r="C16" s="262" t="s">
        <v>870</v>
      </c>
    </row>
    <row r="17" spans="1:3" ht="57.75" customHeight="1" thickBot="1" x14ac:dyDescent="0.3">
      <c r="A17" s="261">
        <v>143</v>
      </c>
      <c r="B17" s="261" t="s">
        <v>303</v>
      </c>
      <c r="C17" s="262" t="s">
        <v>871</v>
      </c>
    </row>
    <row r="18" spans="1:3" ht="69.75" customHeight="1" thickBot="1" x14ac:dyDescent="0.3">
      <c r="A18" s="261">
        <v>144</v>
      </c>
      <c r="B18" s="261" t="s">
        <v>304</v>
      </c>
      <c r="C18" s="262" t="s">
        <v>542</v>
      </c>
    </row>
    <row r="19" spans="1:3" ht="42" customHeight="1" thickBot="1" x14ac:dyDescent="0.3">
      <c r="A19" s="68">
        <v>2</v>
      </c>
      <c r="B19" s="69" t="s">
        <v>490</v>
      </c>
      <c r="C19" s="260" t="s">
        <v>543</v>
      </c>
    </row>
    <row r="20" spans="1:3" ht="177" customHeight="1" thickBot="1" x14ac:dyDescent="0.3">
      <c r="A20" s="261">
        <v>21</v>
      </c>
      <c r="B20" s="261" t="s">
        <v>244</v>
      </c>
      <c r="C20" s="262" t="s">
        <v>872</v>
      </c>
    </row>
    <row r="21" spans="1:3" ht="60" customHeight="1" thickBot="1" x14ac:dyDescent="0.3">
      <c r="A21" s="261">
        <v>22</v>
      </c>
      <c r="B21" s="261" t="s">
        <v>245</v>
      </c>
      <c r="C21" s="262" t="s">
        <v>544</v>
      </c>
    </row>
    <row r="22" spans="1:3" ht="124.5" customHeight="1" thickBot="1" x14ac:dyDescent="0.3">
      <c r="A22" s="261">
        <v>23</v>
      </c>
      <c r="B22" s="261" t="s">
        <v>331</v>
      </c>
      <c r="C22" s="262" t="s">
        <v>545</v>
      </c>
    </row>
    <row r="23" spans="1:3" ht="112.5" customHeight="1" thickBot="1" x14ac:dyDescent="0.3">
      <c r="A23" s="261">
        <v>24</v>
      </c>
      <c r="B23" s="261" t="s">
        <v>332</v>
      </c>
      <c r="C23" s="262" t="s">
        <v>546</v>
      </c>
    </row>
    <row r="24" spans="1:3" ht="69.75" customHeight="1" thickBot="1" x14ac:dyDescent="0.3">
      <c r="A24" s="261">
        <v>25</v>
      </c>
      <c r="B24" s="261" t="s">
        <v>248</v>
      </c>
      <c r="C24" s="262" t="s">
        <v>873</v>
      </c>
    </row>
    <row r="25" spans="1:3" ht="186.75" customHeight="1" thickBot="1" x14ac:dyDescent="0.3">
      <c r="A25" s="261">
        <v>26</v>
      </c>
      <c r="B25" s="261" t="s">
        <v>243</v>
      </c>
      <c r="C25" s="262" t="s">
        <v>874</v>
      </c>
    </row>
    <row r="26" spans="1:3" ht="142.5" customHeight="1" thickBot="1" x14ac:dyDescent="0.3">
      <c r="A26" s="261">
        <v>27</v>
      </c>
      <c r="B26" s="261" t="s">
        <v>249</v>
      </c>
      <c r="C26" s="262" t="s">
        <v>875</v>
      </c>
    </row>
    <row r="27" spans="1:3" ht="135.75" thickBot="1" x14ac:dyDescent="0.3">
      <c r="A27" s="261">
        <v>28</v>
      </c>
      <c r="B27" s="261" t="s">
        <v>398</v>
      </c>
      <c r="C27" s="262" t="s">
        <v>876</v>
      </c>
    </row>
    <row r="28" spans="1:3" ht="56.25" customHeight="1" thickBot="1" x14ac:dyDescent="0.3">
      <c r="A28" s="264">
        <v>31</v>
      </c>
      <c r="B28" s="264" t="s">
        <v>328</v>
      </c>
      <c r="C28" s="265" t="s">
        <v>547</v>
      </c>
    </row>
    <row r="29" spans="1:3" ht="162" customHeight="1" thickBot="1" x14ac:dyDescent="0.3">
      <c r="A29" s="266">
        <v>311</v>
      </c>
      <c r="B29" s="261" t="s">
        <v>318</v>
      </c>
      <c r="C29" s="267" t="s">
        <v>877</v>
      </c>
    </row>
    <row r="30" spans="1:3" ht="45" customHeight="1" thickBot="1" x14ac:dyDescent="0.3">
      <c r="A30" s="266">
        <v>312</v>
      </c>
      <c r="B30" s="261" t="s">
        <v>252</v>
      </c>
      <c r="C30" s="267" t="s">
        <v>548</v>
      </c>
    </row>
    <row r="31" spans="1:3" ht="45.75" thickBot="1" x14ac:dyDescent="0.3">
      <c r="A31" s="266">
        <v>313</v>
      </c>
      <c r="B31" s="261" t="s">
        <v>253</v>
      </c>
      <c r="C31" s="267" t="s">
        <v>549</v>
      </c>
    </row>
    <row r="32" spans="1:3" ht="186.75" customHeight="1" thickBot="1" x14ac:dyDescent="0.3">
      <c r="A32" s="266">
        <v>314</v>
      </c>
      <c r="B32" s="261" t="s">
        <v>254</v>
      </c>
      <c r="C32" s="267" t="s">
        <v>878</v>
      </c>
    </row>
    <row r="33" spans="1:3" ht="39.75" customHeight="1" thickBot="1" x14ac:dyDescent="0.3">
      <c r="A33" s="268" t="s">
        <v>396</v>
      </c>
      <c r="B33" s="264" t="s">
        <v>397</v>
      </c>
      <c r="C33" s="260" t="s">
        <v>550</v>
      </c>
    </row>
    <row r="34" spans="1:3" ht="33.75" customHeight="1" thickBot="1" x14ac:dyDescent="0.3">
      <c r="A34" s="269"/>
      <c r="B34" s="264" t="s">
        <v>551</v>
      </c>
      <c r="C34" s="260" t="s">
        <v>552</v>
      </c>
    </row>
    <row r="35" spans="1:3" ht="42" customHeight="1" thickBot="1" x14ac:dyDescent="0.3">
      <c r="A35" s="269"/>
      <c r="B35" s="264" t="s">
        <v>327</v>
      </c>
      <c r="C35" s="260" t="s">
        <v>553</v>
      </c>
    </row>
    <row r="36" spans="1:3" ht="41.25" customHeight="1" thickBot="1" x14ac:dyDescent="0.3">
      <c r="A36" s="269"/>
      <c r="B36" s="264" t="s">
        <v>554</v>
      </c>
      <c r="C36" s="260" t="s">
        <v>555</v>
      </c>
    </row>
    <row r="37" spans="1:3" ht="44.25" customHeight="1" thickBot="1" x14ac:dyDescent="0.3">
      <c r="A37" s="269"/>
      <c r="B37" s="264" t="s">
        <v>556</v>
      </c>
      <c r="C37" s="260" t="s">
        <v>557</v>
      </c>
    </row>
    <row r="38" spans="1:3" ht="20.25" customHeight="1" thickBot="1" x14ac:dyDescent="0.3">
      <c r="A38" s="333" t="s">
        <v>558</v>
      </c>
      <c r="B38" s="333"/>
      <c r="C38" s="333"/>
    </row>
    <row r="39" spans="1:3" ht="74.25" customHeight="1" thickBot="1" x14ac:dyDescent="0.3">
      <c r="A39" s="336" t="s">
        <v>559</v>
      </c>
      <c r="B39" s="337"/>
      <c r="C39" s="259" t="s">
        <v>560</v>
      </c>
    </row>
    <row r="40" spans="1:3" ht="39" customHeight="1" thickBot="1" x14ac:dyDescent="0.3">
      <c r="A40" s="270" t="s">
        <v>401</v>
      </c>
      <c r="B40" s="262" t="s">
        <v>561</v>
      </c>
      <c r="C40" s="262" t="s">
        <v>562</v>
      </c>
    </row>
    <row r="41" spans="1:3" ht="39" customHeight="1" thickBot="1" x14ac:dyDescent="0.3">
      <c r="A41" s="270" t="s">
        <v>414</v>
      </c>
      <c r="B41" s="262" t="s">
        <v>563</v>
      </c>
      <c r="C41" s="262" t="s">
        <v>564</v>
      </c>
    </row>
    <row r="42" spans="1:3" ht="54.75" customHeight="1" thickBot="1" x14ac:dyDescent="0.3">
      <c r="A42" s="270" t="s">
        <v>415</v>
      </c>
      <c r="B42" s="262" t="s">
        <v>416</v>
      </c>
      <c r="C42" s="262" t="s">
        <v>879</v>
      </c>
    </row>
    <row r="43" spans="1:3" ht="36.75" customHeight="1" thickBot="1" x14ac:dyDescent="0.3">
      <c r="A43" s="270" t="s">
        <v>424</v>
      </c>
      <c r="B43" s="262" t="s">
        <v>391</v>
      </c>
      <c r="C43" s="267" t="s">
        <v>565</v>
      </c>
    </row>
    <row r="44" spans="1:3" ht="41.25" customHeight="1" thickBot="1" x14ac:dyDescent="0.3">
      <c r="A44" s="270"/>
      <c r="B44" s="271" t="s">
        <v>566</v>
      </c>
      <c r="C44" s="262" t="s">
        <v>567</v>
      </c>
    </row>
    <row r="45" spans="1:3" ht="41.25" customHeight="1" thickBot="1" x14ac:dyDescent="0.3">
      <c r="A45" s="270"/>
      <c r="B45" s="271" t="s">
        <v>329</v>
      </c>
      <c r="C45" s="262" t="s">
        <v>568</v>
      </c>
    </row>
  </sheetData>
  <mergeCells count="4">
    <mergeCell ref="A2:C2"/>
    <mergeCell ref="A3:B3"/>
    <mergeCell ref="A38:C38"/>
    <mergeCell ref="A39:B39"/>
  </mergeCells>
  <pageMargins left="0.511811024" right="0.511811024" top="0.78740157499999996" bottom="0.78740157499999996" header="0.31496062000000002" footer="0.31496062000000002"/>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A065F-D4F5-4997-ACBF-9FE5AC75568B}">
  <sheetPr codeName="Planilha42"/>
  <dimension ref="A1:B43"/>
  <sheetViews>
    <sheetView showGridLines="0" workbookViewId="0">
      <selection activeCell="B43" sqref="B43"/>
    </sheetView>
  </sheetViews>
  <sheetFormatPr defaultRowHeight="20.100000000000001" customHeight="1" x14ac:dyDescent="0.25"/>
  <cols>
    <col min="1" max="1" width="35.7109375" style="117" bestFit="1" customWidth="1"/>
    <col min="2" max="2" width="173.5703125" style="117" customWidth="1"/>
    <col min="3" max="16384" width="9.140625" style="117"/>
  </cols>
  <sheetData>
    <row r="1" spans="1:2" ht="20.100000000000001" customHeight="1" x14ac:dyDescent="0.25">
      <c r="A1" s="299" t="s">
        <v>347</v>
      </c>
    </row>
    <row r="2" spans="1:2" ht="20.100000000000001" customHeight="1" x14ac:dyDescent="0.25">
      <c r="A2" s="342" t="s">
        <v>337</v>
      </c>
      <c r="B2" s="343"/>
    </row>
    <row r="3" spans="1:2" ht="20.100000000000001" customHeight="1" x14ac:dyDescent="0.25">
      <c r="A3" s="72" t="s">
        <v>349</v>
      </c>
      <c r="B3" s="72" t="s">
        <v>389</v>
      </c>
    </row>
    <row r="4" spans="1:2" ht="20.100000000000001" customHeight="1" x14ac:dyDescent="0.25">
      <c r="A4" s="72" t="s">
        <v>350</v>
      </c>
      <c r="B4" s="72" t="s">
        <v>385</v>
      </c>
    </row>
    <row r="5" spans="1:2" ht="20.100000000000001" customHeight="1" x14ac:dyDescent="0.25">
      <c r="A5" s="72" t="s">
        <v>351</v>
      </c>
      <c r="B5" s="72" t="s">
        <v>342</v>
      </c>
    </row>
    <row r="6" spans="1:2" ht="20.100000000000001" customHeight="1" x14ac:dyDescent="0.25">
      <c r="A6" s="72" t="s">
        <v>341</v>
      </c>
      <c r="B6" s="72" t="s">
        <v>343</v>
      </c>
    </row>
    <row r="7" spans="1:2" ht="20.100000000000001" customHeight="1" x14ac:dyDescent="0.25">
      <c r="A7" s="72" t="s">
        <v>352</v>
      </c>
      <c r="B7" s="72" t="s">
        <v>338</v>
      </c>
    </row>
    <row r="8" spans="1:2" ht="20.100000000000001" customHeight="1" x14ac:dyDescent="0.25">
      <c r="A8" s="72" t="s">
        <v>353</v>
      </c>
      <c r="B8" s="72" t="s">
        <v>344</v>
      </c>
    </row>
    <row r="9" spans="1:2" ht="20.100000000000001" customHeight="1" x14ac:dyDescent="0.25">
      <c r="A9" s="72" t="s">
        <v>354</v>
      </c>
      <c r="B9" s="72" t="s">
        <v>339</v>
      </c>
    </row>
    <row r="10" spans="1:2" ht="20.100000000000001" customHeight="1" x14ac:dyDescent="0.25">
      <c r="A10" s="72" t="s">
        <v>355</v>
      </c>
      <c r="B10" s="72" t="s">
        <v>340</v>
      </c>
    </row>
    <row r="11" spans="1:2" ht="20.100000000000001" customHeight="1" x14ac:dyDescent="0.25">
      <c r="A11" s="72" t="s">
        <v>356</v>
      </c>
      <c r="B11" s="300" t="s">
        <v>646</v>
      </c>
    </row>
    <row r="12" spans="1:2" ht="20.100000000000001" customHeight="1" x14ac:dyDescent="0.25">
      <c r="A12" s="342" t="s">
        <v>384</v>
      </c>
      <c r="B12" s="343"/>
    </row>
    <row r="13" spans="1:2" ht="20.100000000000001" customHeight="1" x14ac:dyDescent="0.25">
      <c r="A13" s="301" t="s">
        <v>647</v>
      </c>
      <c r="B13" s="302"/>
    </row>
    <row r="14" spans="1:2" ht="20.100000000000001" customHeight="1" x14ac:dyDescent="0.25">
      <c r="A14" s="301" t="s">
        <v>648</v>
      </c>
      <c r="B14" s="302"/>
    </row>
    <row r="15" spans="1:2" ht="20.100000000000001" customHeight="1" x14ac:dyDescent="0.25">
      <c r="A15" s="342" t="s">
        <v>345</v>
      </c>
      <c r="B15" s="343"/>
    </row>
    <row r="16" spans="1:2" ht="20.100000000000001" customHeight="1" x14ac:dyDescent="0.25">
      <c r="A16" s="281" t="s">
        <v>346</v>
      </c>
      <c r="B16" s="281"/>
    </row>
    <row r="17" spans="1:2" ht="97.5" customHeight="1" x14ac:dyDescent="0.25">
      <c r="A17" s="72" t="s">
        <v>348</v>
      </c>
      <c r="B17" s="73" t="s">
        <v>884</v>
      </c>
    </row>
    <row r="18" spans="1:2" ht="20.100000000000001" customHeight="1" x14ac:dyDescent="0.25">
      <c r="A18" s="72" t="s">
        <v>357</v>
      </c>
      <c r="B18" s="73" t="s">
        <v>860</v>
      </c>
    </row>
    <row r="19" spans="1:2" ht="20.100000000000001" customHeight="1" x14ac:dyDescent="0.25">
      <c r="A19" s="72" t="s">
        <v>358</v>
      </c>
      <c r="B19" s="73" t="s">
        <v>881</v>
      </c>
    </row>
    <row r="20" spans="1:2" ht="20.100000000000001" customHeight="1" x14ac:dyDescent="0.25">
      <c r="A20" s="340" t="s">
        <v>359</v>
      </c>
      <c r="B20" s="341"/>
    </row>
    <row r="21" spans="1:2" ht="20.100000000000001" customHeight="1" x14ac:dyDescent="0.25">
      <c r="A21" s="72" t="s">
        <v>360</v>
      </c>
      <c r="B21" s="73"/>
    </row>
    <row r="22" spans="1:2" ht="51" customHeight="1" x14ac:dyDescent="0.25">
      <c r="A22" s="72" t="s">
        <v>361</v>
      </c>
      <c r="B22" s="73" t="s">
        <v>388</v>
      </c>
    </row>
    <row r="23" spans="1:2" ht="37.5" customHeight="1" x14ac:dyDescent="0.25">
      <c r="A23" s="72" t="s">
        <v>362</v>
      </c>
      <c r="B23" s="73" t="s">
        <v>365</v>
      </c>
    </row>
    <row r="24" spans="1:2" ht="34.5" customHeight="1" x14ac:dyDescent="0.25">
      <c r="A24" s="72" t="s">
        <v>363</v>
      </c>
      <c r="B24" s="73" t="s">
        <v>366</v>
      </c>
    </row>
    <row r="25" spans="1:2" ht="35.25" customHeight="1" x14ac:dyDescent="0.25">
      <c r="A25" s="72" t="s">
        <v>364</v>
      </c>
      <c r="B25" s="73" t="s">
        <v>367</v>
      </c>
    </row>
    <row r="26" spans="1:2" ht="20.100000000000001" customHeight="1" x14ac:dyDescent="0.25">
      <c r="A26" s="342" t="s">
        <v>368</v>
      </c>
      <c r="B26" s="343"/>
    </row>
    <row r="27" spans="1:2" ht="20.100000000000001" customHeight="1" x14ac:dyDescent="0.25">
      <c r="A27" s="340" t="s">
        <v>369</v>
      </c>
      <c r="B27" s="341"/>
    </row>
    <row r="28" spans="1:2" ht="19.5" customHeight="1" x14ac:dyDescent="0.25">
      <c r="A28" s="72" t="s">
        <v>361</v>
      </c>
      <c r="B28" s="73" t="s">
        <v>370</v>
      </c>
    </row>
    <row r="29" spans="1:2" ht="20.100000000000001" customHeight="1" x14ac:dyDescent="0.25">
      <c r="A29" s="72" t="s">
        <v>362</v>
      </c>
      <c r="B29" s="73" t="s">
        <v>371</v>
      </c>
    </row>
    <row r="30" spans="1:2" ht="151.5" customHeight="1" x14ac:dyDescent="0.25">
      <c r="A30" s="72" t="s">
        <v>372</v>
      </c>
      <c r="B30" s="73" t="s">
        <v>882</v>
      </c>
    </row>
    <row r="31" spans="1:2" ht="62.25" customHeight="1" x14ac:dyDescent="0.25">
      <c r="A31" s="72" t="s">
        <v>373</v>
      </c>
      <c r="B31" s="73" t="s">
        <v>374</v>
      </c>
    </row>
    <row r="32" spans="1:2" ht="20.100000000000001" customHeight="1" x14ac:dyDescent="0.25">
      <c r="A32" s="340" t="s">
        <v>375</v>
      </c>
      <c r="B32" s="341"/>
    </row>
    <row r="33" spans="1:2" ht="33" customHeight="1" x14ac:dyDescent="0.25">
      <c r="A33" s="72" t="s">
        <v>376</v>
      </c>
      <c r="B33" s="73" t="s">
        <v>378</v>
      </c>
    </row>
    <row r="34" spans="1:2" ht="90" x14ac:dyDescent="0.25">
      <c r="A34" s="72" t="s">
        <v>377</v>
      </c>
      <c r="B34" s="73" t="s">
        <v>885</v>
      </c>
    </row>
    <row r="35" spans="1:2" ht="20.100000000000001" customHeight="1" x14ac:dyDescent="0.25">
      <c r="A35" s="340" t="s">
        <v>379</v>
      </c>
      <c r="B35" s="341"/>
    </row>
    <row r="36" spans="1:2" ht="213" customHeight="1" x14ac:dyDescent="0.25">
      <c r="A36" s="72" t="s">
        <v>380</v>
      </c>
      <c r="B36" s="74" t="s">
        <v>886</v>
      </c>
    </row>
    <row r="37" spans="1:2" ht="20.100000000000001" customHeight="1" x14ac:dyDescent="0.25">
      <c r="A37" s="340" t="s">
        <v>381</v>
      </c>
      <c r="B37" s="341"/>
    </row>
    <row r="38" spans="1:2" ht="240" x14ac:dyDescent="0.25">
      <c r="A38" s="338" t="s">
        <v>382</v>
      </c>
      <c r="B38" s="73" t="s">
        <v>883</v>
      </c>
    </row>
    <row r="39" spans="1:2" ht="46.5" customHeight="1" x14ac:dyDescent="0.25">
      <c r="A39" s="339"/>
      <c r="B39" s="75" t="s">
        <v>386</v>
      </c>
    </row>
    <row r="40" spans="1:2" ht="60" customHeight="1" x14ac:dyDescent="0.25">
      <c r="A40" s="339"/>
      <c r="B40" s="75" t="s">
        <v>387</v>
      </c>
    </row>
    <row r="41" spans="1:2" ht="120" x14ac:dyDescent="0.25">
      <c r="A41" s="339"/>
      <c r="B41" s="76" t="s">
        <v>649</v>
      </c>
    </row>
    <row r="42" spans="1:2" ht="58.5" customHeight="1" x14ac:dyDescent="0.25">
      <c r="A42" s="339"/>
      <c r="B42" s="76" t="s">
        <v>861</v>
      </c>
    </row>
    <row r="43" spans="1:2" ht="340.5" customHeight="1" x14ac:dyDescent="0.25">
      <c r="B43" s="76" t="s">
        <v>901</v>
      </c>
    </row>
  </sheetData>
  <mergeCells count="10">
    <mergeCell ref="A38:A42"/>
    <mergeCell ref="A32:B32"/>
    <mergeCell ref="A35:B35"/>
    <mergeCell ref="A37:B37"/>
    <mergeCell ref="A2:B2"/>
    <mergeCell ref="A12:B12"/>
    <mergeCell ref="A15:B15"/>
    <mergeCell ref="A20:B20"/>
    <mergeCell ref="A26:B26"/>
    <mergeCell ref="A27:B27"/>
  </mergeCells>
  <hyperlinks>
    <hyperlink ref="B11" r:id="rId1" xr:uid="{A4BC61D9-AE21-4A05-A3D3-54535A51BBDA}"/>
    <hyperlink ref="A13" r:id="rId2" xr:uid="{6DEF4F7B-6274-4A8C-99F4-213131656234}"/>
    <hyperlink ref="A14" r:id="rId3" xr:uid="{A46FBF51-C294-4745-8CF3-24781F047E85}"/>
  </hyperlinks>
  <pageMargins left="0.511811024" right="0.511811024" top="0.78740157499999996" bottom="0.78740157499999996" header="0.31496062000000002" footer="0.31496062000000002"/>
  <pageSetup paperSize="9" orientation="portrait"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dimension ref="A1:E77"/>
  <sheetViews>
    <sheetView workbookViewId="0"/>
  </sheetViews>
  <sheetFormatPr defaultRowHeight="15" x14ac:dyDescent="0.25"/>
  <cols>
    <col min="1" max="1" width="14.140625" bestFit="1" customWidth="1"/>
    <col min="2" max="2" width="88.28515625" customWidth="1"/>
    <col min="3" max="3" width="51.140625" customWidth="1"/>
    <col min="4" max="4" width="19.42578125" bestFit="1" customWidth="1"/>
  </cols>
  <sheetData>
    <row r="1" spans="1:5" x14ac:dyDescent="0.25">
      <c r="A1" s="1" t="s">
        <v>0</v>
      </c>
      <c r="B1" s="2" t="s">
        <v>1</v>
      </c>
      <c r="C1" s="2" t="s">
        <v>2</v>
      </c>
      <c r="D1" s="2" t="s">
        <v>3</v>
      </c>
    </row>
    <row r="2" spans="1:5" x14ac:dyDescent="0.25">
      <c r="A2" s="13" t="s">
        <v>5</v>
      </c>
      <c r="B2" s="10" t="s">
        <v>199</v>
      </c>
      <c r="C2" s="12" t="s">
        <v>194</v>
      </c>
      <c r="D2" t="s">
        <v>237</v>
      </c>
      <c r="E2" t="s">
        <v>91</v>
      </c>
    </row>
    <row r="3" spans="1:5" x14ac:dyDescent="0.25">
      <c r="A3" s="13" t="s">
        <v>6</v>
      </c>
      <c r="B3" s="11" t="s">
        <v>204</v>
      </c>
      <c r="C3" s="12" t="s">
        <v>205</v>
      </c>
      <c r="D3" t="s">
        <v>237</v>
      </c>
      <c r="E3" t="s">
        <v>7</v>
      </c>
    </row>
    <row r="4" spans="1:5" x14ac:dyDescent="0.25">
      <c r="A4" s="13" t="s">
        <v>8</v>
      </c>
      <c r="B4" s="11" t="s">
        <v>206</v>
      </c>
      <c r="E4" t="s">
        <v>9</v>
      </c>
    </row>
    <row r="5" spans="1:5" x14ac:dyDescent="0.25">
      <c r="A5" s="13" t="s">
        <v>10</v>
      </c>
      <c r="B5" s="11" t="s">
        <v>207</v>
      </c>
      <c r="D5" t="s">
        <v>237</v>
      </c>
      <c r="E5" t="s">
        <v>11</v>
      </c>
    </row>
    <row r="6" spans="1:5" x14ac:dyDescent="0.25">
      <c r="A6" s="13" t="s">
        <v>12</v>
      </c>
      <c r="B6" s="11" t="s">
        <v>208</v>
      </c>
      <c r="D6" t="s">
        <v>237</v>
      </c>
      <c r="E6" t="s">
        <v>13</v>
      </c>
    </row>
    <row r="7" spans="1:5" x14ac:dyDescent="0.25">
      <c r="A7" s="13" t="s">
        <v>14</v>
      </c>
      <c r="B7" s="11" t="s">
        <v>209</v>
      </c>
      <c r="D7" t="s">
        <v>237</v>
      </c>
      <c r="E7" t="s">
        <v>15</v>
      </c>
    </row>
    <row r="8" spans="1:5" x14ac:dyDescent="0.25">
      <c r="A8" s="13" t="s">
        <v>16</v>
      </c>
      <c r="B8" s="11" t="s">
        <v>210</v>
      </c>
      <c r="D8" t="s">
        <v>237</v>
      </c>
      <c r="E8" t="s">
        <v>17</v>
      </c>
    </row>
    <row r="9" spans="1:5" x14ac:dyDescent="0.25">
      <c r="A9" s="13" t="s">
        <v>18</v>
      </c>
      <c r="B9" s="11" t="s">
        <v>211</v>
      </c>
      <c r="D9" t="s">
        <v>237</v>
      </c>
      <c r="E9" t="s">
        <v>19</v>
      </c>
    </row>
    <row r="10" spans="1:5" x14ac:dyDescent="0.25">
      <c r="A10" s="13" t="s">
        <v>20</v>
      </c>
      <c r="B10" s="11" t="s">
        <v>212</v>
      </c>
      <c r="D10" t="s">
        <v>237</v>
      </c>
      <c r="E10" t="s">
        <v>21</v>
      </c>
    </row>
    <row r="11" spans="1:5" x14ac:dyDescent="0.25">
      <c r="A11" s="13" t="s">
        <v>22</v>
      </c>
      <c r="B11" s="11" t="s">
        <v>213</v>
      </c>
      <c r="D11" t="s">
        <v>237</v>
      </c>
      <c r="E11" t="s">
        <v>23</v>
      </c>
    </row>
    <row r="12" spans="1:5" x14ac:dyDescent="0.25">
      <c r="A12" s="13" t="s">
        <v>24</v>
      </c>
      <c r="B12" s="10" t="s">
        <v>195</v>
      </c>
      <c r="E12" t="s">
        <v>92</v>
      </c>
    </row>
    <row r="13" spans="1:5" x14ac:dyDescent="0.25">
      <c r="A13" s="13" t="s">
        <v>25</v>
      </c>
      <c r="B13" s="11" t="s">
        <v>204</v>
      </c>
      <c r="C13" s="12" t="s">
        <v>205</v>
      </c>
      <c r="D13" t="s">
        <v>237</v>
      </c>
      <c r="E13" t="s">
        <v>7</v>
      </c>
    </row>
    <row r="14" spans="1:5" x14ac:dyDescent="0.25">
      <c r="A14" s="13" t="s">
        <v>26</v>
      </c>
      <c r="B14" s="11" t="s">
        <v>206</v>
      </c>
      <c r="E14" t="s">
        <v>9</v>
      </c>
    </row>
    <row r="15" spans="1:5" x14ac:dyDescent="0.25">
      <c r="A15" s="13" t="s">
        <v>27</v>
      </c>
      <c r="B15" s="11" t="s">
        <v>207</v>
      </c>
      <c r="D15" t="s">
        <v>237</v>
      </c>
      <c r="E15" t="s">
        <v>11</v>
      </c>
    </row>
    <row r="16" spans="1:5" x14ac:dyDescent="0.25">
      <c r="A16" s="13" t="s">
        <v>28</v>
      </c>
      <c r="B16" s="11" t="s">
        <v>208</v>
      </c>
      <c r="D16" t="s">
        <v>237</v>
      </c>
      <c r="E16" t="s">
        <v>13</v>
      </c>
    </row>
    <row r="17" spans="1:5" x14ac:dyDescent="0.25">
      <c r="A17" s="13" t="s">
        <v>29</v>
      </c>
      <c r="B17" s="11" t="s">
        <v>209</v>
      </c>
      <c r="D17" t="s">
        <v>237</v>
      </c>
      <c r="E17" t="s">
        <v>15</v>
      </c>
    </row>
    <row r="18" spans="1:5" x14ac:dyDescent="0.25">
      <c r="A18" s="13" t="s">
        <v>30</v>
      </c>
      <c r="B18" s="11" t="s">
        <v>210</v>
      </c>
      <c r="D18" t="s">
        <v>237</v>
      </c>
      <c r="E18" t="s">
        <v>17</v>
      </c>
    </row>
    <row r="19" spans="1:5" x14ac:dyDescent="0.25">
      <c r="A19" s="13" t="s">
        <v>31</v>
      </c>
      <c r="B19" s="11" t="s">
        <v>211</v>
      </c>
      <c r="D19" t="s">
        <v>237</v>
      </c>
      <c r="E19" t="s">
        <v>19</v>
      </c>
    </row>
    <row r="20" spans="1:5" x14ac:dyDescent="0.25">
      <c r="A20" s="13" t="s">
        <v>32</v>
      </c>
      <c r="B20" s="11" t="s">
        <v>212</v>
      </c>
      <c r="D20" t="s">
        <v>237</v>
      </c>
      <c r="E20" t="s">
        <v>21</v>
      </c>
    </row>
    <row r="21" spans="1:5" x14ac:dyDescent="0.25">
      <c r="A21" s="13" t="s">
        <v>33</v>
      </c>
      <c r="B21" s="11" t="s">
        <v>213</v>
      </c>
      <c r="D21" t="s">
        <v>237</v>
      </c>
      <c r="E21" t="s">
        <v>23</v>
      </c>
    </row>
    <row r="22" spans="1:5" x14ac:dyDescent="0.25">
      <c r="A22" s="13" t="s">
        <v>34</v>
      </c>
      <c r="B22" s="10" t="s">
        <v>214</v>
      </c>
      <c r="C22" s="12" t="s">
        <v>215</v>
      </c>
      <c r="D22" t="s">
        <v>237</v>
      </c>
      <c r="E22" t="s">
        <v>93</v>
      </c>
    </row>
    <row r="23" spans="1:5" x14ac:dyDescent="0.25">
      <c r="A23" s="13" t="s">
        <v>35</v>
      </c>
      <c r="B23" s="11" t="s">
        <v>204</v>
      </c>
      <c r="C23" s="12" t="s">
        <v>205</v>
      </c>
      <c r="D23" t="s">
        <v>237</v>
      </c>
      <c r="E23" t="s">
        <v>7</v>
      </c>
    </row>
    <row r="24" spans="1:5" x14ac:dyDescent="0.25">
      <c r="A24" s="13" t="s">
        <v>36</v>
      </c>
      <c r="B24" s="11" t="s">
        <v>206</v>
      </c>
      <c r="E24" t="s">
        <v>9</v>
      </c>
    </row>
    <row r="25" spans="1:5" x14ac:dyDescent="0.25">
      <c r="A25" s="13" t="s">
        <v>37</v>
      </c>
      <c r="B25" s="11" t="s">
        <v>207</v>
      </c>
      <c r="D25" t="s">
        <v>237</v>
      </c>
      <c r="E25" t="s">
        <v>11</v>
      </c>
    </row>
    <row r="26" spans="1:5" x14ac:dyDescent="0.25">
      <c r="A26" s="13" t="s">
        <v>38</v>
      </c>
      <c r="B26" s="14" t="s">
        <v>216</v>
      </c>
      <c r="E26" t="s">
        <v>39</v>
      </c>
    </row>
    <row r="27" spans="1:5" x14ac:dyDescent="0.25">
      <c r="A27" s="13" t="s">
        <v>40</v>
      </c>
      <c r="B27" s="11" t="s">
        <v>208</v>
      </c>
      <c r="D27" t="s">
        <v>237</v>
      </c>
      <c r="E27" t="s">
        <v>13</v>
      </c>
    </row>
    <row r="28" spans="1:5" x14ac:dyDescent="0.25">
      <c r="A28" s="13" t="s">
        <v>41</v>
      </c>
      <c r="B28" s="14" t="s">
        <v>216</v>
      </c>
      <c r="E28" t="s">
        <v>39</v>
      </c>
    </row>
    <row r="29" spans="1:5" x14ac:dyDescent="0.25">
      <c r="A29" s="13" t="s">
        <v>42</v>
      </c>
      <c r="B29" s="11" t="s">
        <v>209</v>
      </c>
      <c r="D29" t="s">
        <v>237</v>
      </c>
      <c r="E29" t="s">
        <v>15</v>
      </c>
    </row>
    <row r="30" spans="1:5" x14ac:dyDescent="0.25">
      <c r="A30" s="13" t="s">
        <v>43</v>
      </c>
      <c r="B30" s="11" t="s">
        <v>210</v>
      </c>
      <c r="D30" t="s">
        <v>237</v>
      </c>
      <c r="E30" t="s">
        <v>17</v>
      </c>
    </row>
    <row r="31" spans="1:5" x14ac:dyDescent="0.25">
      <c r="A31" s="13" t="s">
        <v>44</v>
      </c>
      <c r="B31" s="11" t="s">
        <v>211</v>
      </c>
      <c r="D31" t="s">
        <v>237</v>
      </c>
      <c r="E31" t="s">
        <v>19</v>
      </c>
    </row>
    <row r="32" spans="1:5" x14ac:dyDescent="0.25">
      <c r="A32" s="13" t="s">
        <v>45</v>
      </c>
      <c r="B32" s="11" t="s">
        <v>212</v>
      </c>
      <c r="D32" t="s">
        <v>237</v>
      </c>
      <c r="E32" t="s">
        <v>21</v>
      </c>
    </row>
    <row r="33" spans="1:5" x14ac:dyDescent="0.25">
      <c r="A33" s="13" t="s">
        <v>46</v>
      </c>
      <c r="B33" s="11" t="s">
        <v>213</v>
      </c>
      <c r="D33" t="s">
        <v>237</v>
      </c>
      <c r="E33" t="s">
        <v>23</v>
      </c>
    </row>
    <row r="34" spans="1:5" x14ac:dyDescent="0.25">
      <c r="A34" s="13" t="s">
        <v>47</v>
      </c>
      <c r="B34" s="10" t="s">
        <v>217</v>
      </c>
      <c r="C34" s="12" t="s">
        <v>218</v>
      </c>
      <c r="D34" t="s">
        <v>237</v>
      </c>
      <c r="E34" t="s">
        <v>94</v>
      </c>
    </row>
    <row r="35" spans="1:5" x14ac:dyDescent="0.25">
      <c r="A35" s="13" t="s">
        <v>48</v>
      </c>
      <c r="B35" s="11" t="s">
        <v>204</v>
      </c>
      <c r="C35" s="12" t="s">
        <v>205</v>
      </c>
      <c r="D35" t="s">
        <v>237</v>
      </c>
      <c r="E35" t="s">
        <v>7</v>
      </c>
    </row>
    <row r="36" spans="1:5" x14ac:dyDescent="0.25">
      <c r="A36" s="13" t="s">
        <v>49</v>
      </c>
      <c r="B36" s="11" t="s">
        <v>206</v>
      </c>
      <c r="E36" t="s">
        <v>9</v>
      </c>
    </row>
    <row r="37" spans="1:5" x14ac:dyDescent="0.25">
      <c r="A37" s="13" t="s">
        <v>50</v>
      </c>
      <c r="B37" s="11" t="s">
        <v>207</v>
      </c>
      <c r="D37" t="s">
        <v>237</v>
      </c>
      <c r="E37" t="s">
        <v>11</v>
      </c>
    </row>
    <row r="38" spans="1:5" x14ac:dyDescent="0.25">
      <c r="A38" s="13" t="s">
        <v>51</v>
      </c>
      <c r="B38" s="14" t="s">
        <v>216</v>
      </c>
      <c r="E38" t="s">
        <v>39</v>
      </c>
    </row>
    <row r="39" spans="1:5" x14ac:dyDescent="0.25">
      <c r="A39" s="13" t="s">
        <v>52</v>
      </c>
      <c r="B39" s="11" t="s">
        <v>208</v>
      </c>
      <c r="D39" t="s">
        <v>237</v>
      </c>
      <c r="E39" t="s">
        <v>13</v>
      </c>
    </row>
    <row r="40" spans="1:5" x14ac:dyDescent="0.25">
      <c r="A40" s="13" t="s">
        <v>53</v>
      </c>
      <c r="B40" s="14" t="s">
        <v>216</v>
      </c>
      <c r="E40" t="s">
        <v>39</v>
      </c>
    </row>
    <row r="41" spans="1:5" x14ac:dyDescent="0.25">
      <c r="A41" s="13" t="s">
        <v>54</v>
      </c>
      <c r="B41" s="11" t="s">
        <v>209</v>
      </c>
      <c r="D41" t="s">
        <v>237</v>
      </c>
      <c r="E41" t="s">
        <v>15</v>
      </c>
    </row>
    <row r="42" spans="1:5" x14ac:dyDescent="0.25">
      <c r="A42" s="13" t="s">
        <v>55</v>
      </c>
      <c r="B42" s="11" t="s">
        <v>210</v>
      </c>
      <c r="D42" t="s">
        <v>237</v>
      </c>
      <c r="E42" t="s">
        <v>17</v>
      </c>
    </row>
    <row r="43" spans="1:5" x14ac:dyDescent="0.25">
      <c r="A43" s="13" t="s">
        <v>56</v>
      </c>
      <c r="B43" s="11" t="s">
        <v>211</v>
      </c>
      <c r="D43" t="s">
        <v>237</v>
      </c>
      <c r="E43" t="s">
        <v>19</v>
      </c>
    </row>
    <row r="44" spans="1:5" x14ac:dyDescent="0.25">
      <c r="A44" s="13" t="s">
        <v>57</v>
      </c>
      <c r="B44" s="11" t="s">
        <v>212</v>
      </c>
      <c r="D44" t="s">
        <v>237</v>
      </c>
      <c r="E44" t="s">
        <v>21</v>
      </c>
    </row>
    <row r="45" spans="1:5" x14ac:dyDescent="0.25">
      <c r="A45" s="13" t="s">
        <v>58</v>
      </c>
      <c r="B45" s="11" t="s">
        <v>213</v>
      </c>
      <c r="D45" t="s">
        <v>237</v>
      </c>
      <c r="E45" t="s">
        <v>23</v>
      </c>
    </row>
    <row r="46" spans="1:5" x14ac:dyDescent="0.25">
      <c r="A46" s="13" t="s">
        <v>59</v>
      </c>
      <c r="B46" s="10" t="s">
        <v>196</v>
      </c>
      <c r="D46" t="s">
        <v>237</v>
      </c>
      <c r="E46" t="s">
        <v>95</v>
      </c>
    </row>
    <row r="47" spans="1:5" x14ac:dyDescent="0.25">
      <c r="A47" s="13" t="s">
        <v>60</v>
      </c>
      <c r="B47" s="11" t="s">
        <v>204</v>
      </c>
      <c r="C47" s="12" t="s">
        <v>205</v>
      </c>
      <c r="D47" t="s">
        <v>237</v>
      </c>
      <c r="E47" t="s">
        <v>7</v>
      </c>
    </row>
    <row r="48" spans="1:5" x14ac:dyDescent="0.25">
      <c r="A48" s="13" t="s">
        <v>61</v>
      </c>
      <c r="B48" s="11" t="s">
        <v>206</v>
      </c>
      <c r="E48" t="s">
        <v>9</v>
      </c>
    </row>
    <row r="49" spans="1:5" x14ac:dyDescent="0.25">
      <c r="A49" s="13" t="s">
        <v>62</v>
      </c>
      <c r="B49" s="11" t="s">
        <v>207</v>
      </c>
      <c r="D49" t="s">
        <v>237</v>
      </c>
      <c r="E49" t="s">
        <v>11</v>
      </c>
    </row>
    <row r="50" spans="1:5" x14ac:dyDescent="0.25">
      <c r="A50" s="13" t="s">
        <v>63</v>
      </c>
      <c r="B50" s="14" t="s">
        <v>216</v>
      </c>
      <c r="E50" t="s">
        <v>39</v>
      </c>
    </row>
    <row r="51" spans="1:5" x14ac:dyDescent="0.25">
      <c r="A51" s="13" t="s">
        <v>64</v>
      </c>
      <c r="B51" s="11" t="s">
        <v>208</v>
      </c>
      <c r="D51" t="s">
        <v>237</v>
      </c>
      <c r="E51" t="s">
        <v>13</v>
      </c>
    </row>
    <row r="52" spans="1:5" x14ac:dyDescent="0.25">
      <c r="A52" s="13" t="s">
        <v>65</v>
      </c>
      <c r="B52" s="14" t="s">
        <v>216</v>
      </c>
      <c r="E52" t="s">
        <v>39</v>
      </c>
    </row>
    <row r="53" spans="1:5" x14ac:dyDescent="0.25">
      <c r="A53" s="13" t="s">
        <v>66</v>
      </c>
      <c r="B53" s="11" t="s">
        <v>209</v>
      </c>
      <c r="D53" t="s">
        <v>237</v>
      </c>
      <c r="E53" t="s">
        <v>15</v>
      </c>
    </row>
    <row r="54" spans="1:5" x14ac:dyDescent="0.25">
      <c r="A54" s="13" t="s">
        <v>67</v>
      </c>
      <c r="B54" s="11" t="s">
        <v>210</v>
      </c>
      <c r="D54" t="s">
        <v>237</v>
      </c>
      <c r="E54" t="s">
        <v>17</v>
      </c>
    </row>
    <row r="55" spans="1:5" x14ac:dyDescent="0.25">
      <c r="A55" s="13" t="s">
        <v>68</v>
      </c>
      <c r="B55" s="11" t="s">
        <v>211</v>
      </c>
      <c r="D55" t="s">
        <v>237</v>
      </c>
      <c r="E55" t="s">
        <v>19</v>
      </c>
    </row>
    <row r="56" spans="1:5" x14ac:dyDescent="0.25">
      <c r="A56" s="13" t="s">
        <v>69</v>
      </c>
      <c r="B56" s="11" t="s">
        <v>212</v>
      </c>
      <c r="D56" t="s">
        <v>237</v>
      </c>
      <c r="E56" t="s">
        <v>21</v>
      </c>
    </row>
    <row r="57" spans="1:5" x14ac:dyDescent="0.25">
      <c r="A57" s="13" t="s">
        <v>70</v>
      </c>
      <c r="B57" s="11" t="s">
        <v>213</v>
      </c>
      <c r="D57" t="s">
        <v>237</v>
      </c>
      <c r="E57" t="s">
        <v>23</v>
      </c>
    </row>
    <row r="58" spans="1:5" x14ac:dyDescent="0.25">
      <c r="A58" s="13" t="s">
        <v>71</v>
      </c>
      <c r="B58" s="10" t="s">
        <v>200</v>
      </c>
      <c r="C58" s="12" t="s">
        <v>201</v>
      </c>
      <c r="D58" t="s">
        <v>237</v>
      </c>
      <c r="E58" t="s">
        <v>96</v>
      </c>
    </row>
    <row r="59" spans="1:5" x14ac:dyDescent="0.25">
      <c r="A59" s="13" t="s">
        <v>72</v>
      </c>
      <c r="B59" s="11" t="s">
        <v>204</v>
      </c>
      <c r="C59" s="12" t="s">
        <v>205</v>
      </c>
      <c r="D59" t="s">
        <v>237</v>
      </c>
      <c r="E59" t="s">
        <v>7</v>
      </c>
    </row>
    <row r="60" spans="1:5" x14ac:dyDescent="0.25">
      <c r="A60" s="13" t="s">
        <v>73</v>
      </c>
      <c r="B60" s="11" t="s">
        <v>206</v>
      </c>
      <c r="E60" t="s">
        <v>9</v>
      </c>
    </row>
    <row r="61" spans="1:5" x14ac:dyDescent="0.25">
      <c r="A61" s="13" t="s">
        <v>74</v>
      </c>
      <c r="B61" s="11" t="s">
        <v>207</v>
      </c>
      <c r="D61" t="s">
        <v>237</v>
      </c>
      <c r="E61" t="s">
        <v>11</v>
      </c>
    </row>
    <row r="62" spans="1:5" x14ac:dyDescent="0.25">
      <c r="A62" s="13" t="s">
        <v>75</v>
      </c>
      <c r="B62" s="11" t="s">
        <v>208</v>
      </c>
      <c r="D62" t="s">
        <v>237</v>
      </c>
      <c r="E62" t="s">
        <v>13</v>
      </c>
    </row>
    <row r="63" spans="1:5" x14ac:dyDescent="0.25">
      <c r="A63" s="13" t="s">
        <v>76</v>
      </c>
      <c r="B63" s="11" t="s">
        <v>209</v>
      </c>
      <c r="D63" t="s">
        <v>237</v>
      </c>
      <c r="E63" t="s">
        <v>15</v>
      </c>
    </row>
    <row r="64" spans="1:5" x14ac:dyDescent="0.25">
      <c r="A64" s="13" t="s">
        <v>77</v>
      </c>
      <c r="B64" s="11" t="s">
        <v>210</v>
      </c>
      <c r="D64" t="s">
        <v>237</v>
      </c>
      <c r="E64" t="s">
        <v>17</v>
      </c>
    </row>
    <row r="65" spans="1:5" x14ac:dyDescent="0.25">
      <c r="A65" s="13" t="s">
        <v>78</v>
      </c>
      <c r="B65" s="11" t="s">
        <v>211</v>
      </c>
      <c r="D65" t="s">
        <v>237</v>
      </c>
      <c r="E65" t="s">
        <v>19</v>
      </c>
    </row>
    <row r="66" spans="1:5" x14ac:dyDescent="0.25">
      <c r="A66" s="13" t="s">
        <v>79</v>
      </c>
      <c r="B66" s="11" t="s">
        <v>212</v>
      </c>
      <c r="D66" t="s">
        <v>237</v>
      </c>
      <c r="E66" t="s">
        <v>21</v>
      </c>
    </row>
    <row r="67" spans="1:5" x14ac:dyDescent="0.25">
      <c r="A67" s="13" t="s">
        <v>80</v>
      </c>
      <c r="B67" s="11" t="s">
        <v>213</v>
      </c>
      <c r="D67" t="s">
        <v>237</v>
      </c>
      <c r="E67" t="s">
        <v>23</v>
      </c>
    </row>
    <row r="68" spans="1:5" x14ac:dyDescent="0.25">
      <c r="A68" s="13" t="s">
        <v>81</v>
      </c>
      <c r="B68" s="10" t="s">
        <v>197</v>
      </c>
      <c r="E68" t="s">
        <v>97</v>
      </c>
    </row>
    <row r="69" spans="1:5" x14ac:dyDescent="0.25">
      <c r="A69" s="13" t="s">
        <v>82</v>
      </c>
      <c r="B69" s="11" t="s">
        <v>204</v>
      </c>
      <c r="C69" s="12" t="s">
        <v>205</v>
      </c>
      <c r="D69" t="s">
        <v>237</v>
      </c>
      <c r="E69" t="s">
        <v>7</v>
      </c>
    </row>
    <row r="70" spans="1:5" x14ac:dyDescent="0.25">
      <c r="A70" s="13" t="s">
        <v>83</v>
      </c>
      <c r="B70" s="11" t="s">
        <v>206</v>
      </c>
      <c r="E70" t="s">
        <v>9</v>
      </c>
    </row>
    <row r="71" spans="1:5" x14ac:dyDescent="0.25">
      <c r="A71" s="13" t="s">
        <v>84</v>
      </c>
      <c r="B71" s="11" t="s">
        <v>207</v>
      </c>
      <c r="D71" t="s">
        <v>237</v>
      </c>
      <c r="E71" t="s">
        <v>11</v>
      </c>
    </row>
    <row r="72" spans="1:5" x14ac:dyDescent="0.25">
      <c r="A72" s="13" t="s">
        <v>85</v>
      </c>
      <c r="B72" s="11" t="s">
        <v>208</v>
      </c>
      <c r="D72" t="s">
        <v>237</v>
      </c>
      <c r="E72" t="s">
        <v>13</v>
      </c>
    </row>
    <row r="73" spans="1:5" x14ac:dyDescent="0.25">
      <c r="A73" s="13" t="s">
        <v>86</v>
      </c>
      <c r="B73" s="11" t="s">
        <v>209</v>
      </c>
      <c r="D73" t="s">
        <v>237</v>
      </c>
      <c r="E73" t="s">
        <v>15</v>
      </c>
    </row>
    <row r="74" spans="1:5" x14ac:dyDescent="0.25">
      <c r="A74" s="13" t="s">
        <v>87</v>
      </c>
      <c r="B74" s="11" t="s">
        <v>210</v>
      </c>
      <c r="D74" t="s">
        <v>237</v>
      </c>
      <c r="E74" t="s">
        <v>17</v>
      </c>
    </row>
    <row r="75" spans="1:5" x14ac:dyDescent="0.25">
      <c r="A75" s="13" t="s">
        <v>88</v>
      </c>
      <c r="B75" s="11" t="s">
        <v>211</v>
      </c>
      <c r="D75" t="s">
        <v>237</v>
      </c>
      <c r="E75" t="s">
        <v>19</v>
      </c>
    </row>
    <row r="76" spans="1:5" x14ac:dyDescent="0.25">
      <c r="A76" s="13" t="s">
        <v>89</v>
      </c>
      <c r="B76" s="11" t="s">
        <v>212</v>
      </c>
      <c r="D76" t="s">
        <v>237</v>
      </c>
      <c r="E76" t="s">
        <v>21</v>
      </c>
    </row>
    <row r="77" spans="1:5" x14ac:dyDescent="0.25">
      <c r="A77" s="13" t="s">
        <v>90</v>
      </c>
      <c r="B77" s="11" t="s">
        <v>213</v>
      </c>
      <c r="D77" t="s">
        <v>237</v>
      </c>
      <c r="E77" t="s">
        <v>23</v>
      </c>
    </row>
  </sheetData>
  <pageMargins left="0.511811024" right="0.511811024" top="0.78740157499999996" bottom="0.78740157499999996" header="0.31496062000000002" footer="0.3149606200000000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dimension ref="A1:E77"/>
  <sheetViews>
    <sheetView workbookViewId="0"/>
  </sheetViews>
  <sheetFormatPr defaultRowHeight="15" x14ac:dyDescent="0.25"/>
  <cols>
    <col min="1" max="1" width="14.140625" bestFit="1" customWidth="1"/>
    <col min="2" max="2" width="89.85546875" customWidth="1"/>
    <col min="3" max="3" width="61.7109375" customWidth="1"/>
    <col min="4" max="4" width="19.42578125" bestFit="1" customWidth="1"/>
  </cols>
  <sheetData>
    <row r="1" spans="1:5" x14ac:dyDescent="0.25">
      <c r="A1" s="1" t="s">
        <v>0</v>
      </c>
      <c r="B1" s="2" t="s">
        <v>1</v>
      </c>
      <c r="C1" s="2" t="s">
        <v>2</v>
      </c>
      <c r="D1" s="2" t="s">
        <v>3</v>
      </c>
    </row>
    <row r="2" spans="1:5" x14ac:dyDescent="0.25">
      <c r="A2" s="13" t="s">
        <v>98</v>
      </c>
      <c r="B2" s="10" t="s">
        <v>199</v>
      </c>
      <c r="C2" s="12" t="s">
        <v>194</v>
      </c>
      <c r="D2" t="s">
        <v>237</v>
      </c>
      <c r="E2" t="s">
        <v>91</v>
      </c>
    </row>
    <row r="3" spans="1:5" x14ac:dyDescent="0.25">
      <c r="A3" s="13" t="s">
        <v>99</v>
      </c>
      <c r="B3" s="11" t="s">
        <v>204</v>
      </c>
      <c r="C3" s="12" t="s">
        <v>205</v>
      </c>
      <c r="D3" t="s">
        <v>237</v>
      </c>
      <c r="E3" t="s">
        <v>7</v>
      </c>
    </row>
    <row r="4" spans="1:5" x14ac:dyDescent="0.25">
      <c r="A4" s="13" t="s">
        <v>100</v>
      </c>
      <c r="B4" s="11" t="s">
        <v>206</v>
      </c>
      <c r="E4" t="s">
        <v>9</v>
      </c>
    </row>
    <row r="5" spans="1:5" x14ac:dyDescent="0.25">
      <c r="A5" s="13" t="s">
        <v>101</v>
      </c>
      <c r="B5" s="11" t="s">
        <v>207</v>
      </c>
      <c r="D5" t="s">
        <v>237</v>
      </c>
      <c r="E5" t="s">
        <v>11</v>
      </c>
    </row>
    <row r="6" spans="1:5" x14ac:dyDescent="0.25">
      <c r="A6" s="13" t="s">
        <v>102</v>
      </c>
      <c r="B6" s="11" t="s">
        <v>208</v>
      </c>
      <c r="D6" t="s">
        <v>237</v>
      </c>
      <c r="E6" t="s">
        <v>13</v>
      </c>
    </row>
    <row r="7" spans="1:5" x14ac:dyDescent="0.25">
      <c r="A7" s="13" t="s">
        <v>103</v>
      </c>
      <c r="B7" s="11" t="s">
        <v>209</v>
      </c>
      <c r="D7" t="s">
        <v>237</v>
      </c>
      <c r="E7" t="s">
        <v>15</v>
      </c>
    </row>
    <row r="8" spans="1:5" x14ac:dyDescent="0.25">
      <c r="A8" s="13" t="s">
        <v>104</v>
      </c>
      <c r="B8" s="11" t="s">
        <v>210</v>
      </c>
      <c r="D8" t="s">
        <v>237</v>
      </c>
      <c r="E8" t="s">
        <v>17</v>
      </c>
    </row>
    <row r="9" spans="1:5" x14ac:dyDescent="0.25">
      <c r="A9" s="13" t="s">
        <v>105</v>
      </c>
      <c r="B9" s="11" t="s">
        <v>211</v>
      </c>
      <c r="D9" t="s">
        <v>237</v>
      </c>
      <c r="E9" t="s">
        <v>19</v>
      </c>
    </row>
    <row r="10" spans="1:5" x14ac:dyDescent="0.25">
      <c r="A10" s="13" t="s">
        <v>106</v>
      </c>
      <c r="B10" s="11" t="s">
        <v>212</v>
      </c>
      <c r="D10" t="s">
        <v>237</v>
      </c>
      <c r="E10" t="s">
        <v>21</v>
      </c>
    </row>
    <row r="11" spans="1:5" x14ac:dyDescent="0.25">
      <c r="A11" s="13" t="s">
        <v>107</v>
      </c>
      <c r="B11" s="11" t="s">
        <v>213</v>
      </c>
      <c r="D11" t="s">
        <v>237</v>
      </c>
      <c r="E11" t="s">
        <v>23</v>
      </c>
    </row>
    <row r="12" spans="1:5" x14ac:dyDescent="0.25">
      <c r="A12" s="13" t="s">
        <v>108</v>
      </c>
      <c r="B12" s="10" t="s">
        <v>195</v>
      </c>
      <c r="E12" t="s">
        <v>92</v>
      </c>
    </row>
    <row r="13" spans="1:5" x14ac:dyDescent="0.25">
      <c r="A13" s="13" t="s">
        <v>109</v>
      </c>
      <c r="B13" s="11" t="s">
        <v>204</v>
      </c>
      <c r="C13" s="12" t="s">
        <v>205</v>
      </c>
      <c r="D13" t="s">
        <v>237</v>
      </c>
      <c r="E13" t="s">
        <v>7</v>
      </c>
    </row>
    <row r="14" spans="1:5" x14ac:dyDescent="0.25">
      <c r="A14" s="13" t="s">
        <v>110</v>
      </c>
      <c r="B14" s="11" t="s">
        <v>206</v>
      </c>
      <c r="E14" t="s">
        <v>9</v>
      </c>
    </row>
    <row r="15" spans="1:5" x14ac:dyDescent="0.25">
      <c r="A15" s="13" t="s">
        <v>111</v>
      </c>
      <c r="B15" s="11" t="s">
        <v>207</v>
      </c>
      <c r="D15" t="s">
        <v>237</v>
      </c>
      <c r="E15" t="s">
        <v>11</v>
      </c>
    </row>
    <row r="16" spans="1:5" x14ac:dyDescent="0.25">
      <c r="A16" s="13" t="s">
        <v>112</v>
      </c>
      <c r="B16" s="11" t="s">
        <v>208</v>
      </c>
      <c r="D16" t="s">
        <v>237</v>
      </c>
      <c r="E16" t="s">
        <v>13</v>
      </c>
    </row>
    <row r="17" spans="1:5" x14ac:dyDescent="0.25">
      <c r="A17" s="13" t="s">
        <v>113</v>
      </c>
      <c r="B17" s="11" t="s">
        <v>209</v>
      </c>
      <c r="D17" t="s">
        <v>237</v>
      </c>
      <c r="E17" t="s">
        <v>15</v>
      </c>
    </row>
    <row r="18" spans="1:5" x14ac:dyDescent="0.25">
      <c r="A18" s="13" t="s">
        <v>114</v>
      </c>
      <c r="B18" s="11" t="s">
        <v>210</v>
      </c>
      <c r="D18" t="s">
        <v>237</v>
      </c>
      <c r="E18" t="s">
        <v>17</v>
      </c>
    </row>
    <row r="19" spans="1:5" x14ac:dyDescent="0.25">
      <c r="A19" s="13" t="s">
        <v>115</v>
      </c>
      <c r="B19" s="11" t="s">
        <v>211</v>
      </c>
      <c r="D19" t="s">
        <v>237</v>
      </c>
      <c r="E19" t="s">
        <v>19</v>
      </c>
    </row>
    <row r="20" spans="1:5" x14ac:dyDescent="0.25">
      <c r="A20" s="13" t="s">
        <v>116</v>
      </c>
      <c r="B20" s="11" t="s">
        <v>212</v>
      </c>
      <c r="D20" t="s">
        <v>237</v>
      </c>
      <c r="E20" t="s">
        <v>21</v>
      </c>
    </row>
    <row r="21" spans="1:5" x14ac:dyDescent="0.25">
      <c r="A21" s="13" t="s">
        <v>117</v>
      </c>
      <c r="B21" s="11" t="s">
        <v>213</v>
      </c>
      <c r="D21" t="s">
        <v>237</v>
      </c>
      <c r="E21" t="s">
        <v>23</v>
      </c>
    </row>
    <row r="22" spans="1:5" x14ac:dyDescent="0.25">
      <c r="A22" s="13" t="s">
        <v>118</v>
      </c>
      <c r="B22" s="10" t="s">
        <v>214</v>
      </c>
      <c r="C22" s="12" t="s">
        <v>215</v>
      </c>
      <c r="D22" t="s">
        <v>237</v>
      </c>
      <c r="E22" t="s">
        <v>4</v>
      </c>
    </row>
    <row r="23" spans="1:5" x14ac:dyDescent="0.25">
      <c r="A23" s="13" t="s">
        <v>119</v>
      </c>
      <c r="B23" s="11" t="s">
        <v>204</v>
      </c>
      <c r="C23" s="12" t="s">
        <v>205</v>
      </c>
      <c r="D23" t="s">
        <v>237</v>
      </c>
      <c r="E23" t="s">
        <v>7</v>
      </c>
    </row>
    <row r="24" spans="1:5" x14ac:dyDescent="0.25">
      <c r="A24" s="13" t="s">
        <v>120</v>
      </c>
      <c r="B24" s="11" t="s">
        <v>206</v>
      </c>
      <c r="E24" t="s">
        <v>9</v>
      </c>
    </row>
    <row r="25" spans="1:5" x14ac:dyDescent="0.25">
      <c r="A25" s="13" t="s">
        <v>121</v>
      </c>
      <c r="B25" s="11" t="s">
        <v>207</v>
      </c>
      <c r="D25" t="s">
        <v>237</v>
      </c>
      <c r="E25" t="s">
        <v>11</v>
      </c>
    </row>
    <row r="26" spans="1:5" x14ac:dyDescent="0.25">
      <c r="A26" s="13" t="s">
        <v>122</v>
      </c>
      <c r="B26" s="14" t="s">
        <v>216</v>
      </c>
      <c r="E26" t="s">
        <v>39</v>
      </c>
    </row>
    <row r="27" spans="1:5" x14ac:dyDescent="0.25">
      <c r="A27" s="13" t="s">
        <v>123</v>
      </c>
      <c r="B27" s="11" t="s">
        <v>208</v>
      </c>
      <c r="D27" t="s">
        <v>237</v>
      </c>
      <c r="E27" t="s">
        <v>13</v>
      </c>
    </row>
    <row r="28" spans="1:5" x14ac:dyDescent="0.25">
      <c r="A28" s="13" t="s">
        <v>124</v>
      </c>
      <c r="B28" s="14" t="s">
        <v>216</v>
      </c>
      <c r="E28" t="s">
        <v>39</v>
      </c>
    </row>
    <row r="29" spans="1:5" x14ac:dyDescent="0.25">
      <c r="A29" s="13" t="s">
        <v>125</v>
      </c>
      <c r="B29" s="11" t="s">
        <v>209</v>
      </c>
      <c r="D29" t="s">
        <v>237</v>
      </c>
      <c r="E29" t="s">
        <v>15</v>
      </c>
    </row>
    <row r="30" spans="1:5" x14ac:dyDescent="0.25">
      <c r="A30" s="13" t="s">
        <v>126</v>
      </c>
      <c r="B30" s="11" t="s">
        <v>210</v>
      </c>
      <c r="D30" t="s">
        <v>237</v>
      </c>
      <c r="E30" t="s">
        <v>17</v>
      </c>
    </row>
    <row r="31" spans="1:5" x14ac:dyDescent="0.25">
      <c r="A31" s="13" t="s">
        <v>127</v>
      </c>
      <c r="B31" s="11" t="s">
        <v>211</v>
      </c>
      <c r="D31" t="s">
        <v>237</v>
      </c>
      <c r="E31" t="s">
        <v>19</v>
      </c>
    </row>
    <row r="32" spans="1:5" x14ac:dyDescent="0.25">
      <c r="A32" s="13" t="s">
        <v>128</v>
      </c>
      <c r="B32" s="11" t="s">
        <v>212</v>
      </c>
      <c r="D32" t="s">
        <v>237</v>
      </c>
      <c r="E32" t="s">
        <v>21</v>
      </c>
    </row>
    <row r="33" spans="1:5" x14ac:dyDescent="0.25">
      <c r="A33" s="13" t="s">
        <v>129</v>
      </c>
      <c r="B33" s="11" t="s">
        <v>213</v>
      </c>
      <c r="D33" t="s">
        <v>237</v>
      </c>
      <c r="E33" t="s">
        <v>23</v>
      </c>
    </row>
    <row r="34" spans="1:5" x14ac:dyDescent="0.25">
      <c r="A34" s="13" t="s">
        <v>130</v>
      </c>
      <c r="B34" s="10" t="s">
        <v>196</v>
      </c>
      <c r="C34" s="12"/>
      <c r="E34" t="s">
        <v>95</v>
      </c>
    </row>
    <row r="35" spans="1:5" x14ac:dyDescent="0.25">
      <c r="A35" s="13" t="s">
        <v>131</v>
      </c>
      <c r="B35" s="11" t="s">
        <v>204</v>
      </c>
      <c r="C35" s="12" t="s">
        <v>205</v>
      </c>
      <c r="D35" t="s">
        <v>237</v>
      </c>
      <c r="E35" t="s">
        <v>7</v>
      </c>
    </row>
    <row r="36" spans="1:5" x14ac:dyDescent="0.25">
      <c r="A36" s="13" t="s">
        <v>132</v>
      </c>
      <c r="B36" s="11" t="s">
        <v>206</v>
      </c>
      <c r="E36" t="s">
        <v>9</v>
      </c>
    </row>
    <row r="37" spans="1:5" x14ac:dyDescent="0.25">
      <c r="A37" s="13" t="s">
        <v>133</v>
      </c>
      <c r="B37" s="11" t="s">
        <v>207</v>
      </c>
      <c r="D37" t="s">
        <v>237</v>
      </c>
      <c r="E37" t="s">
        <v>11</v>
      </c>
    </row>
    <row r="38" spans="1:5" x14ac:dyDescent="0.25">
      <c r="A38" s="13" t="s">
        <v>134</v>
      </c>
      <c r="B38" s="14" t="s">
        <v>216</v>
      </c>
      <c r="E38" t="s">
        <v>39</v>
      </c>
    </row>
    <row r="39" spans="1:5" x14ac:dyDescent="0.25">
      <c r="A39" s="13" t="s">
        <v>135</v>
      </c>
      <c r="B39" s="11" t="s">
        <v>208</v>
      </c>
      <c r="D39" t="s">
        <v>237</v>
      </c>
      <c r="E39" t="s">
        <v>13</v>
      </c>
    </row>
    <row r="40" spans="1:5" x14ac:dyDescent="0.25">
      <c r="A40" s="13" t="s">
        <v>136</v>
      </c>
      <c r="B40" s="14" t="s">
        <v>216</v>
      </c>
      <c r="E40" t="s">
        <v>39</v>
      </c>
    </row>
    <row r="41" spans="1:5" x14ac:dyDescent="0.25">
      <c r="A41" s="13" t="s">
        <v>137</v>
      </c>
      <c r="B41" s="11" t="s">
        <v>209</v>
      </c>
      <c r="D41" t="s">
        <v>237</v>
      </c>
      <c r="E41" t="s">
        <v>15</v>
      </c>
    </row>
    <row r="42" spans="1:5" x14ac:dyDescent="0.25">
      <c r="A42" s="13" t="s">
        <v>138</v>
      </c>
      <c r="B42" s="11" t="s">
        <v>210</v>
      </c>
      <c r="D42" t="s">
        <v>237</v>
      </c>
      <c r="E42" t="s">
        <v>17</v>
      </c>
    </row>
    <row r="43" spans="1:5" x14ac:dyDescent="0.25">
      <c r="A43" s="13" t="s">
        <v>139</v>
      </c>
      <c r="B43" s="11" t="s">
        <v>211</v>
      </c>
      <c r="D43" t="s">
        <v>237</v>
      </c>
      <c r="E43" t="s">
        <v>19</v>
      </c>
    </row>
    <row r="44" spans="1:5" x14ac:dyDescent="0.25">
      <c r="A44" s="13" t="s">
        <v>140</v>
      </c>
      <c r="B44" s="11" t="s">
        <v>212</v>
      </c>
      <c r="D44" t="s">
        <v>237</v>
      </c>
      <c r="E44" t="s">
        <v>21</v>
      </c>
    </row>
    <row r="45" spans="1:5" x14ac:dyDescent="0.25">
      <c r="A45" s="13" t="s">
        <v>141</v>
      </c>
      <c r="B45" s="11" t="s">
        <v>213</v>
      </c>
      <c r="D45" t="s">
        <v>237</v>
      </c>
      <c r="E45" t="s">
        <v>23</v>
      </c>
    </row>
    <row r="46" spans="1:5" x14ac:dyDescent="0.25">
      <c r="A46" s="13" t="s">
        <v>142</v>
      </c>
      <c r="B46" s="10" t="s">
        <v>200</v>
      </c>
      <c r="C46" s="12" t="s">
        <v>201</v>
      </c>
      <c r="D46" t="s">
        <v>237</v>
      </c>
      <c r="E46" t="s">
        <v>96</v>
      </c>
    </row>
    <row r="47" spans="1:5" x14ac:dyDescent="0.25">
      <c r="A47" s="13" t="s">
        <v>143</v>
      </c>
      <c r="B47" s="11" t="s">
        <v>204</v>
      </c>
      <c r="C47" s="12" t="s">
        <v>205</v>
      </c>
      <c r="D47" t="s">
        <v>237</v>
      </c>
      <c r="E47" t="s">
        <v>7</v>
      </c>
    </row>
    <row r="48" spans="1:5" x14ac:dyDescent="0.25">
      <c r="A48" s="13" t="s">
        <v>144</v>
      </c>
      <c r="B48" s="11" t="s">
        <v>206</v>
      </c>
      <c r="E48" t="s">
        <v>9</v>
      </c>
    </row>
    <row r="49" spans="1:5" x14ac:dyDescent="0.25">
      <c r="A49" s="13" t="s">
        <v>145</v>
      </c>
      <c r="B49" s="11" t="s">
        <v>207</v>
      </c>
      <c r="D49" t="s">
        <v>237</v>
      </c>
      <c r="E49" t="s">
        <v>11</v>
      </c>
    </row>
    <row r="50" spans="1:5" x14ac:dyDescent="0.25">
      <c r="A50" s="13" t="s">
        <v>146</v>
      </c>
      <c r="B50" s="11" t="s">
        <v>208</v>
      </c>
      <c r="D50" t="s">
        <v>237</v>
      </c>
      <c r="E50" t="s">
        <v>13</v>
      </c>
    </row>
    <row r="51" spans="1:5" x14ac:dyDescent="0.25">
      <c r="A51" s="13" t="s">
        <v>147</v>
      </c>
      <c r="B51" s="11" t="s">
        <v>209</v>
      </c>
      <c r="D51" t="s">
        <v>237</v>
      </c>
      <c r="E51" t="s">
        <v>15</v>
      </c>
    </row>
    <row r="52" spans="1:5" x14ac:dyDescent="0.25">
      <c r="A52" s="13" t="s">
        <v>148</v>
      </c>
      <c r="B52" s="11" t="s">
        <v>210</v>
      </c>
      <c r="D52" t="s">
        <v>237</v>
      </c>
      <c r="E52" t="s">
        <v>17</v>
      </c>
    </row>
    <row r="53" spans="1:5" x14ac:dyDescent="0.25">
      <c r="A53" s="13" t="s">
        <v>149</v>
      </c>
      <c r="B53" s="11" t="s">
        <v>211</v>
      </c>
      <c r="D53" t="s">
        <v>237</v>
      </c>
      <c r="E53" t="s">
        <v>19</v>
      </c>
    </row>
    <row r="54" spans="1:5" x14ac:dyDescent="0.25">
      <c r="A54" s="13" t="s">
        <v>150</v>
      </c>
      <c r="B54" s="11" t="s">
        <v>212</v>
      </c>
      <c r="D54" t="s">
        <v>237</v>
      </c>
      <c r="E54" t="s">
        <v>21</v>
      </c>
    </row>
    <row r="55" spans="1:5" x14ac:dyDescent="0.25">
      <c r="A55" s="13" t="s">
        <v>151</v>
      </c>
      <c r="B55" s="11" t="s">
        <v>213</v>
      </c>
      <c r="D55" t="s">
        <v>237</v>
      </c>
      <c r="E55" t="s">
        <v>23</v>
      </c>
    </row>
    <row r="56" spans="1:5" x14ac:dyDescent="0.25">
      <c r="A56" s="13" t="s">
        <v>152</v>
      </c>
      <c r="B56" s="10" t="s">
        <v>197</v>
      </c>
      <c r="E56" t="s">
        <v>97</v>
      </c>
    </row>
    <row r="57" spans="1:5" x14ac:dyDescent="0.25">
      <c r="A57" s="13" t="s">
        <v>153</v>
      </c>
      <c r="B57" s="11" t="s">
        <v>204</v>
      </c>
      <c r="C57" s="12" t="s">
        <v>205</v>
      </c>
      <c r="D57" t="s">
        <v>237</v>
      </c>
      <c r="E57" t="s">
        <v>7</v>
      </c>
    </row>
    <row r="58" spans="1:5" x14ac:dyDescent="0.25">
      <c r="A58" s="13" t="s">
        <v>154</v>
      </c>
      <c r="B58" s="11" t="s">
        <v>206</v>
      </c>
      <c r="E58" t="s">
        <v>9</v>
      </c>
    </row>
    <row r="59" spans="1:5" x14ac:dyDescent="0.25">
      <c r="A59" s="13" t="s">
        <v>155</v>
      </c>
      <c r="B59" s="11" t="s">
        <v>207</v>
      </c>
      <c r="D59" t="s">
        <v>237</v>
      </c>
      <c r="E59" t="s">
        <v>11</v>
      </c>
    </row>
    <row r="60" spans="1:5" x14ac:dyDescent="0.25">
      <c r="A60" s="13" t="s">
        <v>156</v>
      </c>
      <c r="B60" s="11" t="s">
        <v>208</v>
      </c>
      <c r="D60" t="s">
        <v>237</v>
      </c>
      <c r="E60" t="s">
        <v>13</v>
      </c>
    </row>
    <row r="61" spans="1:5" x14ac:dyDescent="0.25">
      <c r="A61" s="13" t="s">
        <v>157</v>
      </c>
      <c r="B61" s="11" t="s">
        <v>209</v>
      </c>
      <c r="D61" t="s">
        <v>237</v>
      </c>
      <c r="E61" t="s">
        <v>15</v>
      </c>
    </row>
    <row r="62" spans="1:5" x14ac:dyDescent="0.25">
      <c r="A62" s="13" t="s">
        <v>158</v>
      </c>
      <c r="B62" s="11" t="s">
        <v>210</v>
      </c>
      <c r="D62" t="s">
        <v>237</v>
      </c>
      <c r="E62" t="s">
        <v>17</v>
      </c>
    </row>
    <row r="63" spans="1:5" x14ac:dyDescent="0.25">
      <c r="A63" s="13" t="s">
        <v>159</v>
      </c>
      <c r="B63" s="11" t="s">
        <v>211</v>
      </c>
      <c r="D63" t="s">
        <v>237</v>
      </c>
      <c r="E63" t="s">
        <v>19</v>
      </c>
    </row>
    <row r="64" spans="1:5" x14ac:dyDescent="0.25">
      <c r="A64" s="13" t="s">
        <v>160</v>
      </c>
      <c r="B64" s="11" t="s">
        <v>212</v>
      </c>
      <c r="D64" t="s">
        <v>237</v>
      </c>
      <c r="E64" t="s">
        <v>21</v>
      </c>
    </row>
    <row r="65" spans="1:5" x14ac:dyDescent="0.25">
      <c r="A65" s="13" t="s">
        <v>161</v>
      </c>
      <c r="B65" s="11" t="s">
        <v>213</v>
      </c>
      <c r="D65" t="s">
        <v>237</v>
      </c>
      <c r="E65" t="s">
        <v>23</v>
      </c>
    </row>
    <row r="66" spans="1:5" x14ac:dyDescent="0.25">
      <c r="B66" s="11"/>
    </row>
    <row r="67" spans="1:5" x14ac:dyDescent="0.25">
      <c r="B67" s="11"/>
    </row>
    <row r="68" spans="1:5" x14ac:dyDescent="0.25">
      <c r="B68" s="10"/>
    </row>
    <row r="69" spans="1:5" x14ac:dyDescent="0.25">
      <c r="B69" s="11"/>
    </row>
    <row r="70" spans="1:5" x14ac:dyDescent="0.25">
      <c r="B70" s="11"/>
    </row>
    <row r="71" spans="1:5" x14ac:dyDescent="0.25">
      <c r="B71" s="11"/>
    </row>
    <row r="72" spans="1:5" x14ac:dyDescent="0.25">
      <c r="B72" s="11"/>
    </row>
    <row r="73" spans="1:5" x14ac:dyDescent="0.25">
      <c r="B73" s="11"/>
    </row>
    <row r="74" spans="1:5" x14ac:dyDescent="0.25">
      <c r="B74" s="11"/>
    </row>
    <row r="75" spans="1:5" x14ac:dyDescent="0.25">
      <c r="B75" s="11"/>
    </row>
    <row r="76" spans="1:5" x14ac:dyDescent="0.25">
      <c r="B76" s="11"/>
    </row>
    <row r="77" spans="1:5" x14ac:dyDescent="0.25">
      <c r="B77" s="11"/>
    </row>
  </sheetData>
  <pageMargins left="0.511811024" right="0.511811024" top="0.78740157499999996" bottom="0.78740157499999996" header="0.31496062000000002" footer="0.3149606200000000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dimension ref="A1:E39"/>
  <sheetViews>
    <sheetView workbookViewId="0"/>
  </sheetViews>
  <sheetFormatPr defaultRowHeight="15" x14ac:dyDescent="0.25"/>
  <cols>
    <col min="1" max="1" width="14.140625" bestFit="1" customWidth="1"/>
    <col min="2" max="2" width="80.42578125" customWidth="1"/>
    <col min="3" max="3" width="42.85546875" customWidth="1"/>
    <col min="4" max="4" width="19.42578125" bestFit="1" customWidth="1"/>
  </cols>
  <sheetData>
    <row r="1" spans="1:5" x14ac:dyDescent="0.25">
      <c r="A1" s="1" t="s">
        <v>0</v>
      </c>
      <c r="B1" s="2" t="s">
        <v>1</v>
      </c>
      <c r="C1" s="2" t="s">
        <v>2</v>
      </c>
      <c r="D1" s="2" t="s">
        <v>3</v>
      </c>
    </row>
    <row r="2" spans="1:5" x14ac:dyDescent="0.25">
      <c r="A2" s="3">
        <v>82</v>
      </c>
      <c r="B2" s="4" t="s">
        <v>193</v>
      </c>
      <c r="E2" t="s">
        <v>181</v>
      </c>
    </row>
    <row r="3" spans="1:5" x14ac:dyDescent="0.25">
      <c r="A3" s="5">
        <v>821</v>
      </c>
      <c r="B3" s="6" t="s">
        <v>219</v>
      </c>
      <c r="C3" s="12" t="s">
        <v>220</v>
      </c>
      <c r="D3" t="s">
        <v>237</v>
      </c>
      <c r="E3" t="s">
        <v>182</v>
      </c>
    </row>
    <row r="4" spans="1:5" x14ac:dyDescent="0.25">
      <c r="A4" s="7">
        <v>8211</v>
      </c>
      <c r="B4" s="8" t="s">
        <v>221</v>
      </c>
      <c r="E4" t="s">
        <v>162</v>
      </c>
    </row>
    <row r="5" spans="1:5" x14ac:dyDescent="0.25">
      <c r="A5" s="7">
        <v>82111</v>
      </c>
      <c r="B5" s="9" t="s">
        <v>2</v>
      </c>
      <c r="E5" t="s">
        <v>163</v>
      </c>
    </row>
    <row r="6" spans="1:5" x14ac:dyDescent="0.25">
      <c r="A6" s="7">
        <v>821111</v>
      </c>
      <c r="B6" s="15" t="s">
        <v>222</v>
      </c>
      <c r="D6" t="s">
        <v>237</v>
      </c>
      <c r="E6" t="s">
        <v>164</v>
      </c>
    </row>
    <row r="7" spans="1:5" x14ac:dyDescent="0.25">
      <c r="A7" s="7">
        <v>821112</v>
      </c>
      <c r="B7" s="15" t="s">
        <v>223</v>
      </c>
      <c r="D7" t="s">
        <v>237</v>
      </c>
      <c r="E7" t="s">
        <v>165</v>
      </c>
    </row>
    <row r="8" spans="1:5" x14ac:dyDescent="0.25">
      <c r="A8" s="7">
        <v>82112</v>
      </c>
      <c r="B8" s="9" t="s">
        <v>224</v>
      </c>
      <c r="E8" t="s">
        <v>166</v>
      </c>
    </row>
    <row r="9" spans="1:5" x14ac:dyDescent="0.25">
      <c r="A9" s="7">
        <v>82113</v>
      </c>
      <c r="B9" s="9" t="s">
        <v>225</v>
      </c>
      <c r="E9" t="s">
        <v>167</v>
      </c>
    </row>
    <row r="10" spans="1:5" x14ac:dyDescent="0.25">
      <c r="A10" s="7">
        <v>82114</v>
      </c>
      <c r="B10" s="9" t="s">
        <v>226</v>
      </c>
      <c r="C10" s="12" t="s">
        <v>227</v>
      </c>
      <c r="D10" t="s">
        <v>237</v>
      </c>
      <c r="E10" t="s">
        <v>168</v>
      </c>
    </row>
    <row r="11" spans="1:5" x14ac:dyDescent="0.25">
      <c r="A11" s="7">
        <v>8212</v>
      </c>
      <c r="B11" s="8" t="s">
        <v>228</v>
      </c>
      <c r="E11" t="s">
        <v>169</v>
      </c>
    </row>
    <row r="12" spans="1:5" x14ac:dyDescent="0.25">
      <c r="A12" s="7">
        <v>8213</v>
      </c>
      <c r="B12" s="8" t="s">
        <v>229</v>
      </c>
      <c r="D12" t="s">
        <v>237</v>
      </c>
      <c r="E12" t="s">
        <v>170</v>
      </c>
    </row>
    <row r="13" spans="1:5" x14ac:dyDescent="0.25">
      <c r="A13" s="7">
        <v>8214</v>
      </c>
      <c r="B13" s="8" t="s">
        <v>230</v>
      </c>
      <c r="E13" t="s">
        <v>171</v>
      </c>
    </row>
    <row r="14" spans="1:5" x14ac:dyDescent="0.25">
      <c r="A14" s="7">
        <v>8215</v>
      </c>
      <c r="B14" s="8" t="s">
        <v>232</v>
      </c>
      <c r="E14" t="s">
        <v>172</v>
      </c>
    </row>
    <row r="15" spans="1:5" x14ac:dyDescent="0.25">
      <c r="A15" s="7">
        <v>8216</v>
      </c>
      <c r="B15" s="8" t="s">
        <v>231</v>
      </c>
      <c r="D15" t="s">
        <v>237</v>
      </c>
      <c r="E15" t="s">
        <v>173</v>
      </c>
    </row>
    <row r="16" spans="1:5" x14ac:dyDescent="0.25">
      <c r="A16" s="5">
        <v>822</v>
      </c>
      <c r="B16" s="6" t="s">
        <v>233</v>
      </c>
      <c r="E16" t="s">
        <v>183</v>
      </c>
    </row>
    <row r="17" spans="1:5" x14ac:dyDescent="0.25">
      <c r="A17" s="7">
        <v>8221</v>
      </c>
      <c r="B17" s="8" t="s">
        <v>221</v>
      </c>
      <c r="E17" t="s">
        <v>174</v>
      </c>
    </row>
    <row r="18" spans="1:5" x14ac:dyDescent="0.25">
      <c r="A18" s="7">
        <v>8227</v>
      </c>
      <c r="B18" s="8" t="s">
        <v>234</v>
      </c>
      <c r="E18" t="s">
        <v>175</v>
      </c>
    </row>
    <row r="19" spans="1:5" x14ac:dyDescent="0.25">
      <c r="A19" s="7">
        <v>8228</v>
      </c>
      <c r="B19" s="8" t="s">
        <v>235</v>
      </c>
      <c r="D19" t="s">
        <v>237</v>
      </c>
      <c r="E19" t="s">
        <v>176</v>
      </c>
    </row>
    <row r="20" spans="1:5" x14ac:dyDescent="0.25">
      <c r="A20" s="7">
        <v>8229</v>
      </c>
      <c r="B20" s="8" t="s">
        <v>236</v>
      </c>
      <c r="E20" t="s">
        <v>177</v>
      </c>
    </row>
    <row r="21" spans="1:5" x14ac:dyDescent="0.25">
      <c r="A21" s="3">
        <v>83</v>
      </c>
      <c r="B21" s="4" t="s">
        <v>198</v>
      </c>
      <c r="E21" t="s">
        <v>184</v>
      </c>
    </row>
    <row r="22" spans="1:5" x14ac:dyDescent="0.25">
      <c r="A22" s="5">
        <v>831</v>
      </c>
      <c r="B22" s="6" t="s">
        <v>204</v>
      </c>
      <c r="C22" s="12" t="s">
        <v>205</v>
      </c>
      <c r="D22" t="s">
        <v>237</v>
      </c>
      <c r="E22" t="s">
        <v>185</v>
      </c>
    </row>
    <row r="23" spans="1:5" x14ac:dyDescent="0.25">
      <c r="A23" s="7">
        <v>8311</v>
      </c>
      <c r="B23" s="8" t="s">
        <v>221</v>
      </c>
      <c r="E23" t="s">
        <v>174</v>
      </c>
    </row>
    <row r="24" spans="1:5" x14ac:dyDescent="0.25">
      <c r="A24" s="7">
        <v>83111</v>
      </c>
      <c r="B24" s="9" t="s">
        <v>2</v>
      </c>
      <c r="E24" t="s">
        <v>163</v>
      </c>
    </row>
    <row r="25" spans="1:5" x14ac:dyDescent="0.25">
      <c r="A25" s="7">
        <v>831111</v>
      </c>
      <c r="B25" s="15" t="s">
        <v>222</v>
      </c>
      <c r="D25" t="s">
        <v>237</v>
      </c>
      <c r="E25" t="s">
        <v>164</v>
      </c>
    </row>
    <row r="26" spans="1:5" x14ac:dyDescent="0.25">
      <c r="A26" s="7">
        <v>831112</v>
      </c>
      <c r="B26" s="15" t="s">
        <v>223</v>
      </c>
      <c r="D26" t="s">
        <v>237</v>
      </c>
      <c r="E26" t="s">
        <v>165</v>
      </c>
    </row>
    <row r="27" spans="1:5" x14ac:dyDescent="0.25">
      <c r="A27" s="7">
        <v>83112</v>
      </c>
      <c r="B27" s="9" t="s">
        <v>224</v>
      </c>
      <c r="E27" t="s">
        <v>166</v>
      </c>
    </row>
    <row r="28" spans="1:5" x14ac:dyDescent="0.25">
      <c r="A28" s="7">
        <v>83113</v>
      </c>
      <c r="B28" s="9" t="s">
        <v>225</v>
      </c>
      <c r="E28" t="s">
        <v>167</v>
      </c>
    </row>
    <row r="29" spans="1:5" x14ac:dyDescent="0.25">
      <c r="A29" s="7">
        <v>83114</v>
      </c>
      <c r="B29" s="9" t="s">
        <v>226</v>
      </c>
      <c r="C29" s="12" t="s">
        <v>227</v>
      </c>
      <c r="D29" t="s">
        <v>237</v>
      </c>
      <c r="E29" t="s">
        <v>168</v>
      </c>
    </row>
    <row r="30" spans="1:5" x14ac:dyDescent="0.25">
      <c r="A30" s="7">
        <v>8312</v>
      </c>
      <c r="B30" s="8" t="s">
        <v>228</v>
      </c>
      <c r="E30" t="s">
        <v>178</v>
      </c>
    </row>
    <row r="31" spans="1:5" x14ac:dyDescent="0.25">
      <c r="A31" s="7">
        <v>8313</v>
      </c>
      <c r="B31" s="8" t="s">
        <v>229</v>
      </c>
      <c r="D31" t="s">
        <v>237</v>
      </c>
      <c r="E31" t="s">
        <v>179</v>
      </c>
    </row>
    <row r="32" spans="1:5" x14ac:dyDescent="0.25">
      <c r="A32" s="7">
        <v>8314</v>
      </c>
      <c r="B32" s="8" t="s">
        <v>230</v>
      </c>
      <c r="E32" t="s">
        <v>171</v>
      </c>
    </row>
    <row r="33" spans="1:5" x14ac:dyDescent="0.25">
      <c r="A33" s="7">
        <v>8315</v>
      </c>
      <c r="B33" s="8" t="s">
        <v>232</v>
      </c>
      <c r="E33" t="s">
        <v>180</v>
      </c>
    </row>
    <row r="34" spans="1:5" x14ac:dyDescent="0.25">
      <c r="A34" s="7">
        <v>8316</v>
      </c>
      <c r="B34" s="8" t="s">
        <v>231</v>
      </c>
      <c r="D34" t="s">
        <v>237</v>
      </c>
      <c r="E34" t="s">
        <v>173</v>
      </c>
    </row>
    <row r="35" spans="1:5" x14ac:dyDescent="0.25">
      <c r="A35" s="5">
        <v>832</v>
      </c>
      <c r="B35" s="6" t="s">
        <v>206</v>
      </c>
      <c r="E35" t="s">
        <v>186</v>
      </c>
    </row>
    <row r="36" spans="1:5" x14ac:dyDescent="0.25">
      <c r="A36" s="7">
        <v>8321</v>
      </c>
      <c r="B36" s="8" t="s">
        <v>221</v>
      </c>
      <c r="E36" t="s">
        <v>162</v>
      </c>
    </row>
    <row r="37" spans="1:5" x14ac:dyDescent="0.25">
      <c r="A37" s="7">
        <v>8327</v>
      </c>
      <c r="B37" s="8" t="s">
        <v>234</v>
      </c>
      <c r="E37" t="s">
        <v>175</v>
      </c>
    </row>
    <row r="38" spans="1:5" x14ac:dyDescent="0.25">
      <c r="A38" s="7">
        <v>8328</v>
      </c>
      <c r="B38" s="8" t="s">
        <v>235</v>
      </c>
      <c r="D38" t="s">
        <v>237</v>
      </c>
      <c r="E38" t="s">
        <v>176</v>
      </c>
    </row>
    <row r="39" spans="1:5" x14ac:dyDescent="0.25">
      <c r="A39" s="7">
        <v>8329</v>
      </c>
      <c r="B39" s="8" t="s">
        <v>236</v>
      </c>
      <c r="E39" t="s">
        <v>177</v>
      </c>
    </row>
  </sheetData>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13"/>
  <dimension ref="A1:E39"/>
  <sheetViews>
    <sheetView workbookViewId="0"/>
  </sheetViews>
  <sheetFormatPr defaultRowHeight="15" x14ac:dyDescent="0.25"/>
  <cols>
    <col min="1" max="1" width="14.140625" bestFit="1" customWidth="1"/>
    <col min="2" max="2" width="76.140625" customWidth="1"/>
    <col min="3" max="3" width="51" customWidth="1"/>
    <col min="4" max="4" width="19.42578125" bestFit="1" customWidth="1"/>
  </cols>
  <sheetData>
    <row r="1" spans="1:5" x14ac:dyDescent="0.25">
      <c r="A1" s="1" t="s">
        <v>0</v>
      </c>
      <c r="B1" s="2" t="s">
        <v>1</v>
      </c>
      <c r="C1" s="2" t="s">
        <v>2</v>
      </c>
      <c r="D1" s="2" t="s">
        <v>3</v>
      </c>
    </row>
    <row r="2" spans="1:5" x14ac:dyDescent="0.25">
      <c r="A2" s="5">
        <v>682</v>
      </c>
      <c r="B2" s="6" t="s">
        <v>203</v>
      </c>
      <c r="E2" t="s">
        <v>187</v>
      </c>
    </row>
    <row r="3" spans="1:5" x14ac:dyDescent="0.25">
      <c r="A3" s="7">
        <v>6821</v>
      </c>
      <c r="B3" s="8" t="s">
        <v>219</v>
      </c>
      <c r="C3" s="12" t="s">
        <v>220</v>
      </c>
      <c r="D3" t="s">
        <v>237</v>
      </c>
      <c r="E3" t="s">
        <v>188</v>
      </c>
    </row>
    <row r="4" spans="1:5" x14ac:dyDescent="0.25">
      <c r="A4" s="7">
        <v>68211</v>
      </c>
      <c r="B4" s="9" t="s">
        <v>221</v>
      </c>
      <c r="E4" t="s">
        <v>162</v>
      </c>
    </row>
    <row r="5" spans="1:5" x14ac:dyDescent="0.25">
      <c r="A5" s="7">
        <v>682111</v>
      </c>
      <c r="B5" s="15" t="s">
        <v>2</v>
      </c>
      <c r="E5" t="s">
        <v>163</v>
      </c>
    </row>
    <row r="6" spans="1:5" x14ac:dyDescent="0.25">
      <c r="A6" s="7">
        <v>6821111</v>
      </c>
      <c r="B6" s="16" t="s">
        <v>222</v>
      </c>
      <c r="D6" t="s">
        <v>237</v>
      </c>
      <c r="E6" t="s">
        <v>164</v>
      </c>
    </row>
    <row r="7" spans="1:5" x14ac:dyDescent="0.25">
      <c r="A7" s="7">
        <v>6821112</v>
      </c>
      <c r="B7" s="16" t="s">
        <v>223</v>
      </c>
      <c r="D7" t="s">
        <v>237</v>
      </c>
      <c r="E7" t="s">
        <v>165</v>
      </c>
    </row>
    <row r="8" spans="1:5" x14ac:dyDescent="0.25">
      <c r="A8" s="7">
        <v>682112</v>
      </c>
      <c r="B8" s="15" t="s">
        <v>224</v>
      </c>
      <c r="E8" t="s">
        <v>166</v>
      </c>
    </row>
    <row r="9" spans="1:5" x14ac:dyDescent="0.25">
      <c r="A9" s="7">
        <v>682113</v>
      </c>
      <c r="B9" s="15" t="s">
        <v>225</v>
      </c>
      <c r="E9" t="s">
        <v>167</v>
      </c>
    </row>
    <row r="10" spans="1:5" x14ac:dyDescent="0.25">
      <c r="A10" s="7">
        <v>682114</v>
      </c>
      <c r="B10" s="15" t="s">
        <v>226</v>
      </c>
      <c r="C10" s="12" t="s">
        <v>227</v>
      </c>
      <c r="D10" t="s">
        <v>237</v>
      </c>
      <c r="E10" t="s">
        <v>168</v>
      </c>
    </row>
    <row r="11" spans="1:5" x14ac:dyDescent="0.25">
      <c r="A11" s="7">
        <v>68212</v>
      </c>
      <c r="B11" s="9" t="s">
        <v>228</v>
      </c>
      <c r="E11" t="s">
        <v>169</v>
      </c>
    </row>
    <row r="12" spans="1:5" x14ac:dyDescent="0.25">
      <c r="A12" s="7">
        <v>68213</v>
      </c>
      <c r="B12" s="9" t="s">
        <v>229</v>
      </c>
      <c r="D12" t="s">
        <v>237</v>
      </c>
      <c r="E12" t="s">
        <v>170</v>
      </c>
    </row>
    <row r="13" spans="1:5" x14ac:dyDescent="0.25">
      <c r="A13" s="7">
        <v>68214</v>
      </c>
      <c r="B13" s="9" t="s">
        <v>230</v>
      </c>
      <c r="E13" t="s">
        <v>171</v>
      </c>
    </row>
    <row r="14" spans="1:5" x14ac:dyDescent="0.25">
      <c r="A14" s="7">
        <v>68215</v>
      </c>
      <c r="B14" s="9" t="s">
        <v>232</v>
      </c>
      <c r="E14" t="s">
        <v>172</v>
      </c>
    </row>
    <row r="15" spans="1:5" x14ac:dyDescent="0.25">
      <c r="A15" s="7">
        <v>68216</v>
      </c>
      <c r="B15" s="9" t="s">
        <v>231</v>
      </c>
      <c r="D15" t="s">
        <v>237</v>
      </c>
      <c r="E15" t="s">
        <v>173</v>
      </c>
    </row>
    <row r="16" spans="1:5" x14ac:dyDescent="0.25">
      <c r="A16" s="7">
        <v>6822</v>
      </c>
      <c r="B16" s="8" t="s">
        <v>233</v>
      </c>
      <c r="E16" t="s">
        <v>189</v>
      </c>
    </row>
    <row r="17" spans="1:5" x14ac:dyDescent="0.25">
      <c r="A17" s="7">
        <v>68221</v>
      </c>
      <c r="B17" s="9" t="s">
        <v>221</v>
      </c>
      <c r="E17" t="s">
        <v>174</v>
      </c>
    </row>
    <row r="18" spans="1:5" x14ac:dyDescent="0.25">
      <c r="A18" s="7">
        <v>68227</v>
      </c>
      <c r="B18" s="9" t="s">
        <v>234</v>
      </c>
      <c r="E18" t="s">
        <v>175</v>
      </c>
    </row>
    <row r="19" spans="1:5" x14ac:dyDescent="0.25">
      <c r="A19" s="7">
        <v>68228</v>
      </c>
      <c r="B19" s="9" t="s">
        <v>235</v>
      </c>
      <c r="D19" t="s">
        <v>237</v>
      </c>
      <c r="E19" t="s">
        <v>176</v>
      </c>
    </row>
    <row r="20" spans="1:5" x14ac:dyDescent="0.25">
      <c r="A20" s="7">
        <v>68229</v>
      </c>
      <c r="B20" s="9" t="s">
        <v>236</v>
      </c>
      <c r="E20" t="s">
        <v>177</v>
      </c>
    </row>
    <row r="21" spans="1:5" x14ac:dyDescent="0.25">
      <c r="A21" s="5">
        <v>683</v>
      </c>
      <c r="B21" s="6" t="s">
        <v>202</v>
      </c>
      <c r="E21" t="s">
        <v>190</v>
      </c>
    </row>
    <row r="22" spans="1:5" x14ac:dyDescent="0.25">
      <c r="A22" s="7">
        <v>6831</v>
      </c>
      <c r="B22" s="8" t="s">
        <v>204</v>
      </c>
      <c r="C22" s="12" t="s">
        <v>205</v>
      </c>
      <c r="D22" t="s">
        <v>237</v>
      </c>
      <c r="E22" t="s">
        <v>191</v>
      </c>
    </row>
    <row r="23" spans="1:5" x14ac:dyDescent="0.25">
      <c r="A23" s="7">
        <v>68311</v>
      </c>
      <c r="B23" s="9" t="s">
        <v>221</v>
      </c>
      <c r="E23" t="s">
        <v>174</v>
      </c>
    </row>
    <row r="24" spans="1:5" x14ac:dyDescent="0.25">
      <c r="A24" s="7">
        <v>683111</v>
      </c>
      <c r="B24" s="15" t="s">
        <v>2</v>
      </c>
      <c r="E24" t="s">
        <v>163</v>
      </c>
    </row>
    <row r="25" spans="1:5" x14ac:dyDescent="0.25">
      <c r="A25" s="7">
        <v>6831111</v>
      </c>
      <c r="B25" s="16" t="s">
        <v>222</v>
      </c>
      <c r="D25" t="s">
        <v>237</v>
      </c>
      <c r="E25" t="s">
        <v>164</v>
      </c>
    </row>
    <row r="26" spans="1:5" x14ac:dyDescent="0.25">
      <c r="A26" s="7">
        <v>6831112</v>
      </c>
      <c r="B26" s="16" t="s">
        <v>223</v>
      </c>
      <c r="D26" t="s">
        <v>237</v>
      </c>
      <c r="E26" t="s">
        <v>165</v>
      </c>
    </row>
    <row r="27" spans="1:5" x14ac:dyDescent="0.25">
      <c r="A27" s="7">
        <v>683112</v>
      </c>
      <c r="B27" s="15" t="s">
        <v>224</v>
      </c>
      <c r="E27" t="s">
        <v>166</v>
      </c>
    </row>
    <row r="28" spans="1:5" x14ac:dyDescent="0.25">
      <c r="A28" s="7">
        <v>683113</v>
      </c>
      <c r="B28" s="15" t="s">
        <v>225</v>
      </c>
      <c r="E28" t="s">
        <v>167</v>
      </c>
    </row>
    <row r="29" spans="1:5" x14ac:dyDescent="0.25">
      <c r="A29" s="7">
        <v>683114</v>
      </c>
      <c r="B29" s="15" t="s">
        <v>226</v>
      </c>
      <c r="C29" s="12" t="s">
        <v>227</v>
      </c>
      <c r="D29" t="s">
        <v>237</v>
      </c>
      <c r="E29" t="s">
        <v>168</v>
      </c>
    </row>
    <row r="30" spans="1:5" x14ac:dyDescent="0.25">
      <c r="A30" s="7">
        <v>68312</v>
      </c>
      <c r="B30" s="9" t="s">
        <v>228</v>
      </c>
      <c r="E30" t="s">
        <v>178</v>
      </c>
    </row>
    <row r="31" spans="1:5" x14ac:dyDescent="0.25">
      <c r="A31" s="7">
        <v>68313</v>
      </c>
      <c r="B31" s="9" t="s">
        <v>229</v>
      </c>
      <c r="D31" t="s">
        <v>237</v>
      </c>
      <c r="E31" t="s">
        <v>179</v>
      </c>
    </row>
    <row r="32" spans="1:5" x14ac:dyDescent="0.25">
      <c r="A32" s="7">
        <v>68314</v>
      </c>
      <c r="B32" s="9" t="s">
        <v>230</v>
      </c>
      <c r="E32" t="s">
        <v>171</v>
      </c>
    </row>
    <row r="33" spans="1:5" x14ac:dyDescent="0.25">
      <c r="A33" s="7">
        <v>68315</v>
      </c>
      <c r="B33" s="9" t="s">
        <v>232</v>
      </c>
      <c r="E33" t="s">
        <v>180</v>
      </c>
    </row>
    <row r="34" spans="1:5" x14ac:dyDescent="0.25">
      <c r="A34" s="7">
        <v>68316</v>
      </c>
      <c r="B34" s="9" t="s">
        <v>231</v>
      </c>
      <c r="D34" t="s">
        <v>237</v>
      </c>
      <c r="E34" t="s">
        <v>173</v>
      </c>
    </row>
    <row r="35" spans="1:5" x14ac:dyDescent="0.25">
      <c r="A35" s="7">
        <v>6832</v>
      </c>
      <c r="B35" s="8" t="s">
        <v>206</v>
      </c>
      <c r="E35" t="s">
        <v>192</v>
      </c>
    </row>
    <row r="36" spans="1:5" x14ac:dyDescent="0.25">
      <c r="A36" s="7">
        <v>68321</v>
      </c>
      <c r="B36" s="9" t="s">
        <v>221</v>
      </c>
      <c r="E36" t="s">
        <v>162</v>
      </c>
    </row>
    <row r="37" spans="1:5" x14ac:dyDescent="0.25">
      <c r="A37" s="7">
        <v>68327</v>
      </c>
      <c r="B37" s="9" t="s">
        <v>234</v>
      </c>
      <c r="E37" t="s">
        <v>175</v>
      </c>
    </row>
    <row r="38" spans="1:5" x14ac:dyDescent="0.25">
      <c r="A38" s="7">
        <v>68328</v>
      </c>
      <c r="B38" s="9" t="s">
        <v>235</v>
      </c>
      <c r="D38" t="s">
        <v>237</v>
      </c>
      <c r="E38" t="s">
        <v>176</v>
      </c>
    </row>
    <row r="39" spans="1:5" x14ac:dyDescent="0.25">
      <c r="A39" s="7">
        <v>68329</v>
      </c>
      <c r="B39" s="9" t="s">
        <v>236</v>
      </c>
      <c r="E39" t="s">
        <v>177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49</vt:i4>
      </vt:variant>
    </vt:vector>
  </HeadingPairs>
  <TitlesOfParts>
    <vt:vector size="49" baseType="lpstr">
      <vt:lpstr>Índice</vt:lpstr>
      <vt:lpstr>1.1</vt:lpstr>
      <vt:lpstr>1.2</vt:lpstr>
      <vt:lpstr>1.3</vt:lpstr>
      <vt:lpstr>1.4</vt:lpstr>
      <vt:lpstr>1.1.a</vt:lpstr>
      <vt:lpstr>1.2.a</vt:lpstr>
      <vt:lpstr>1.3.a</vt:lpstr>
      <vt:lpstr>1.4.a</vt:lpstr>
      <vt:lpstr>2.1</vt:lpstr>
      <vt:lpstr>2.2</vt:lpstr>
      <vt:lpstr>2.3</vt:lpstr>
      <vt:lpstr>2.4</vt:lpstr>
      <vt:lpstr>3.1</vt:lpstr>
      <vt:lpstr>3.2.1</vt:lpstr>
      <vt:lpstr>3.2.2</vt:lpstr>
      <vt:lpstr>3.2.3</vt:lpstr>
      <vt:lpstr>3.2.4</vt:lpstr>
      <vt:lpstr>3.2.5</vt:lpstr>
      <vt:lpstr>3.3.1</vt:lpstr>
      <vt:lpstr>3.3.2</vt:lpstr>
      <vt:lpstr>3.3.3</vt:lpstr>
      <vt:lpstr>3.3.4</vt:lpstr>
      <vt:lpstr>3.3.5</vt:lpstr>
      <vt:lpstr>3.4</vt:lpstr>
      <vt:lpstr>3.5</vt:lpstr>
      <vt:lpstr>2.1.a</vt:lpstr>
      <vt:lpstr>2.2.a</vt:lpstr>
      <vt:lpstr>2.3.a</vt:lpstr>
      <vt:lpstr>2.4.a</vt:lpstr>
      <vt:lpstr>3.1.a</vt:lpstr>
      <vt:lpstr>3.2.1.a</vt:lpstr>
      <vt:lpstr>3.2.2.a</vt:lpstr>
      <vt:lpstr>3.2.3.a</vt:lpstr>
      <vt:lpstr>3.2.4.a</vt:lpstr>
      <vt:lpstr>3.2.5.a</vt:lpstr>
      <vt:lpstr>3.3.1.a</vt:lpstr>
      <vt:lpstr>3.3.2.a</vt:lpstr>
      <vt:lpstr>3.3.3.a</vt:lpstr>
      <vt:lpstr>3.3.4.a</vt:lpstr>
      <vt:lpstr>3.3.5.a</vt:lpstr>
      <vt:lpstr>3.4.a</vt:lpstr>
      <vt:lpstr>3.5.a</vt:lpstr>
      <vt:lpstr>Glossario</vt:lpstr>
      <vt:lpstr>Metadados</vt:lpstr>
      <vt:lpstr>Passivo Exig. Valor de Mercado</vt:lpstr>
      <vt:lpstr>Passivo Exig. Valor de Face</vt:lpstr>
      <vt:lpstr>Transações Financeiras</vt:lpstr>
      <vt:lpstr>Estoques de At. e Pass. Financ.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444</dc:creator>
  <cp:lastModifiedBy>Karla Rocha</cp:lastModifiedBy>
  <cp:lastPrinted>2016-05-19T17:20:36Z</cp:lastPrinted>
  <dcterms:created xsi:type="dcterms:W3CDTF">2014-02-04T18:24:00Z</dcterms:created>
  <dcterms:modified xsi:type="dcterms:W3CDTF">2021-04-28T12:55:01Z</dcterms:modified>
</cp:coreProperties>
</file>